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Q:\00 Dokumenty práce\Turnov Hala\"/>
    </mc:Choice>
  </mc:AlternateContent>
  <bookViews>
    <workbookView xWindow="0" yWindow="0" windowWidth="0" windowHeight="0"/>
  </bookViews>
  <sheets>
    <sheet name="Rekapitulace stavby" sheetId="1" r:id="rId1"/>
    <sheet name="24_099_0401 - SO401 - Ven..." sheetId="2" r:id="rId2"/>
    <sheet name="24_099_0402 - SO402 - Pře..." sheetId="3" r:id="rId3"/>
    <sheet name="24_099_0500 - SO 101 Komu..." sheetId="4" r:id="rId4"/>
    <sheet name="SO301 - Odvodnění komunikace" sheetId="5" r:id="rId5"/>
    <sheet name="SO302 - Přeložky vodovodu" sheetId="6" r:id="rId6"/>
    <sheet name="SO303 - Přípojka vodovodu" sheetId="7" r:id="rId7"/>
    <sheet name="SO304 - Přípojka splaškov..." sheetId="8" r:id="rId8"/>
    <sheet name="SO305 - Přípojka dešťové ..." sheetId="9" r:id="rId9"/>
    <sheet name="SO306 - Retenční a požárn..." sheetId="10" r:id="rId10"/>
    <sheet name="24_099_1100 - Základové k..." sheetId="11" r:id="rId11"/>
    <sheet name="24_099_1200 - Skelet" sheetId="12" r:id="rId12"/>
    <sheet name="24_099_1300 - Stavební část" sheetId="13" r:id="rId13"/>
    <sheet name="24_099_1405 - D1.4.a_Zaří..." sheetId="14" r:id="rId14"/>
    <sheet name="24_099_1410 - D.1.4.b_Zař..." sheetId="15" r:id="rId15"/>
    <sheet name="24_099_1415 - D1.4.c_Vzdu..." sheetId="16" r:id="rId16"/>
    <sheet name="24_099_1420 - D1.4.e_Zaří..." sheetId="17" r:id="rId17"/>
    <sheet name="24_099_1430 - D.1.4.f_Ply..." sheetId="18" r:id="rId18"/>
    <sheet name="24_099_1435 - D.1.4.g_Sil..." sheetId="19" r:id="rId19"/>
    <sheet name="1440.1 - Strukturovaná ka..." sheetId="20" r:id="rId20"/>
    <sheet name="1440.2 - IP Kamerový syst..." sheetId="21" r:id="rId21"/>
    <sheet name="1440.3 - Poplachový zabez..." sheetId="22" r:id="rId22"/>
    <sheet name="1440.4 - Elektrická požár..." sheetId="23" r:id="rId23"/>
    <sheet name="1440.5 - Nouzový zvukový ..." sheetId="24" r:id="rId24"/>
    <sheet name="1440.6 - Společná televiz..." sheetId="25" r:id="rId25"/>
    <sheet name="1440.7 - Komerční rozhlas" sheetId="26" r:id="rId26"/>
    <sheet name="1440.8 - Výsledková tabule" sheetId="27" r:id="rId27"/>
    <sheet name="1440.9 - Odvětrání CHÚC" sheetId="28" r:id="rId28"/>
    <sheet name="1440.10 - Společné náklady" sheetId="29" r:id="rId29"/>
    <sheet name="24_099_1445 - D.1.4.i_Tec..." sheetId="30" r:id="rId30"/>
    <sheet name="24_099_1450 - D.1.4.j_Tec..." sheetId="31" r:id="rId31"/>
    <sheet name="1455.1 - Plocha A" sheetId="32" r:id="rId32"/>
    <sheet name="1455.2 - Plocha B" sheetId="33" r:id="rId33"/>
    <sheet name="24_099_1500 - Demolice haly" sheetId="34" r:id="rId34"/>
    <sheet name="24_099_1600 - Bourání kon..." sheetId="35" r:id="rId35"/>
    <sheet name="24_099_1700 - Vnitřní vyb..." sheetId="36" r:id="rId36"/>
    <sheet name="24_035_8000 - Ostatní nák..." sheetId="37" r:id="rId37"/>
    <sheet name="24_035_9000 - Ostatní nák..." sheetId="38" r:id="rId38"/>
  </sheets>
  <definedNames>
    <definedName name="_xlnm.Print_Area" localSheetId="0">'Rekapitulace stavby'!$D$4:$AO$36,'Rekapitulace stavby'!$C$42:$AQ$97</definedName>
    <definedName name="_xlnm.Print_Titles" localSheetId="0">'Rekapitulace stavby'!$52:$52</definedName>
    <definedName name="_xlnm._FilterDatabase" localSheetId="1" hidden="1">'24_099_0401 - SO401 - Ven...'!$C$92:$K$156</definedName>
    <definedName name="_xlnm.Print_Area" localSheetId="1">'24_099_0401 - SO401 - Ven...'!$C$4:$J$41,'24_099_0401 - SO401 - Ven...'!$C$78:$K$156</definedName>
    <definedName name="_xlnm.Print_Titles" localSheetId="1">'24_099_0401 - SO401 - Ven...'!$92:$92</definedName>
    <definedName name="_xlnm._FilterDatabase" localSheetId="2" hidden="1">'24_099_0402 - SO402 - Pře...'!$C$88:$K$119</definedName>
    <definedName name="_xlnm.Print_Area" localSheetId="2">'24_099_0402 - SO402 - Pře...'!$C$4:$J$41,'24_099_0402 - SO402 - Pře...'!$C$74:$K$119</definedName>
    <definedName name="_xlnm.Print_Titles" localSheetId="2">'24_099_0402 - SO402 - Pře...'!$88:$88</definedName>
    <definedName name="_xlnm._FilterDatabase" localSheetId="3" hidden="1">'24_099_0500 - SO 101 Komu...'!$C$86:$K$184</definedName>
    <definedName name="_xlnm.Print_Area" localSheetId="3">'24_099_0500 - SO 101 Komu...'!$C$4:$J$39,'24_099_0500 - SO 101 Komu...'!$C$74:$K$184</definedName>
    <definedName name="_xlnm.Print_Titles" localSheetId="3">'24_099_0500 - SO 101 Komu...'!$86:$86</definedName>
    <definedName name="_xlnm._FilterDatabase" localSheetId="4" hidden="1">'SO301 - Odvodnění komunikace'!$C$93:$K$179</definedName>
    <definedName name="_xlnm.Print_Area" localSheetId="4">'SO301 - Odvodnění komunikace'!$C$4:$J$41,'SO301 - Odvodnění komunikace'!$C$79:$K$179</definedName>
    <definedName name="_xlnm.Print_Titles" localSheetId="4">'SO301 - Odvodnění komunikace'!$93:$93</definedName>
    <definedName name="_xlnm._FilterDatabase" localSheetId="5" hidden="1">'SO302 - Přeložky vodovodu'!$C$89:$K$134</definedName>
    <definedName name="_xlnm.Print_Area" localSheetId="5">'SO302 - Přeložky vodovodu'!$C$4:$J$41,'SO302 - Přeložky vodovodu'!$C$75:$K$134</definedName>
    <definedName name="_xlnm.Print_Titles" localSheetId="5">'SO302 - Přeložky vodovodu'!$89:$89</definedName>
    <definedName name="_xlnm._FilterDatabase" localSheetId="6" hidden="1">'SO303 - Přípojka vodovodu'!$C$89:$K$150</definedName>
    <definedName name="_xlnm.Print_Area" localSheetId="6">'SO303 - Přípojka vodovodu'!$C$4:$J$41,'SO303 - Přípojka vodovodu'!$C$75:$K$150</definedName>
    <definedName name="_xlnm.Print_Titles" localSheetId="6">'SO303 - Přípojka vodovodu'!$89:$89</definedName>
    <definedName name="_xlnm._FilterDatabase" localSheetId="7" hidden="1">'SO304 - Přípojka splaškov...'!$C$92:$K$140</definedName>
    <definedName name="_xlnm.Print_Area" localSheetId="7">'SO304 - Přípojka splaškov...'!$C$4:$J$41,'SO304 - Přípojka splaškov...'!$C$78:$K$140</definedName>
    <definedName name="_xlnm.Print_Titles" localSheetId="7">'SO304 - Přípojka splaškov...'!$92:$92</definedName>
    <definedName name="_xlnm._FilterDatabase" localSheetId="8" hidden="1">'SO305 - Přípojka dešťové ...'!$C$92:$K$140</definedName>
    <definedName name="_xlnm.Print_Area" localSheetId="8">'SO305 - Přípojka dešťové ...'!$C$4:$J$41,'SO305 - Přípojka dešťové ...'!$C$78:$K$140</definedName>
    <definedName name="_xlnm.Print_Titles" localSheetId="8">'SO305 - Přípojka dešťové ...'!$92:$92</definedName>
    <definedName name="_xlnm._FilterDatabase" localSheetId="9" hidden="1">'SO306 - Retenční a požárn...'!$C$90:$K$135</definedName>
    <definedName name="_xlnm.Print_Area" localSheetId="9">'SO306 - Retenční a požárn...'!$C$4:$J$41,'SO306 - Retenční a požárn...'!$C$76:$K$135</definedName>
    <definedName name="_xlnm.Print_Titles" localSheetId="9">'SO306 - Retenční a požárn...'!$90:$90</definedName>
    <definedName name="_xlnm._FilterDatabase" localSheetId="10" hidden="1">'24_099_1100 - Základové k...'!$C$94:$K$400</definedName>
    <definedName name="_xlnm.Print_Area" localSheetId="10">'24_099_1100 - Základové k...'!$C$4:$J$41,'24_099_1100 - Základové k...'!$C$80:$K$400</definedName>
    <definedName name="_xlnm.Print_Titles" localSheetId="10">'24_099_1100 - Základové k...'!$94:$94</definedName>
    <definedName name="_xlnm._FilterDatabase" localSheetId="11" hidden="1">'24_099_1200 - Skelet'!$C$87:$K$167</definedName>
    <definedName name="_xlnm.Print_Area" localSheetId="11">'24_099_1200 - Skelet'!$C$4:$J$41,'24_099_1200 - Skelet'!$C$73:$K$167</definedName>
    <definedName name="_xlnm.Print_Titles" localSheetId="11">'24_099_1200 - Skelet'!$87:$87</definedName>
    <definedName name="_xlnm._FilterDatabase" localSheetId="12" hidden="1">'24_099_1300 - Stavební část'!$C$110:$K$2053</definedName>
    <definedName name="_xlnm.Print_Area" localSheetId="12">'24_099_1300 - Stavební část'!$C$4:$J$41,'24_099_1300 - Stavební část'!$C$96:$K$2053</definedName>
    <definedName name="_xlnm.Print_Titles" localSheetId="12">'24_099_1300 - Stavební část'!$110:$110</definedName>
    <definedName name="_xlnm._FilterDatabase" localSheetId="13" hidden="1">'24_099_1405 - D1.4.a_Zaří...'!$C$95:$K$334</definedName>
    <definedName name="_xlnm.Print_Area" localSheetId="13">'24_099_1405 - D1.4.a_Zaří...'!$C$4:$J$41,'24_099_1405 - D1.4.a_Zaří...'!$C$81:$K$334</definedName>
    <definedName name="_xlnm.Print_Titles" localSheetId="13">'24_099_1405 - D1.4.a_Zaří...'!$95:$95</definedName>
    <definedName name="_xlnm._FilterDatabase" localSheetId="14" hidden="1">'24_099_1410 - D.1.4.b_Zař...'!$C$85:$K$96</definedName>
    <definedName name="_xlnm.Print_Area" localSheetId="14">'24_099_1410 - D.1.4.b_Zař...'!$C$4:$J$41,'24_099_1410 - D.1.4.b_Zař...'!$C$71:$K$96</definedName>
    <definedName name="_xlnm.Print_Titles" localSheetId="14">'24_099_1410 - D.1.4.b_Zař...'!$85:$85</definedName>
    <definedName name="_xlnm._FilterDatabase" localSheetId="15" hidden="1">'24_099_1415 - D1.4.c_Vzdu...'!$C$106:$K$904</definedName>
    <definedName name="_xlnm.Print_Area" localSheetId="15">'24_099_1415 - D1.4.c_Vzdu...'!$C$4:$J$41,'24_099_1415 - D1.4.c_Vzdu...'!$C$92:$K$904</definedName>
    <definedName name="_xlnm.Print_Titles" localSheetId="15">'24_099_1415 - D1.4.c_Vzdu...'!$106:$106</definedName>
    <definedName name="_xlnm._FilterDatabase" localSheetId="16" hidden="1">'24_099_1420 - D1.4.e_Zaří...'!$C$101:$K$355</definedName>
    <definedName name="_xlnm.Print_Area" localSheetId="16">'24_099_1420 - D1.4.e_Zaří...'!$C$4:$J$41,'24_099_1420 - D1.4.e_Zaří...'!$C$87:$K$355</definedName>
    <definedName name="_xlnm.Print_Titles" localSheetId="16">'24_099_1420 - D1.4.e_Zaří...'!$101:$101</definedName>
    <definedName name="_xlnm._FilterDatabase" localSheetId="17" hidden="1">'24_099_1430 - D.1.4.f_Ply...'!$C$93:$K$148</definedName>
    <definedName name="_xlnm.Print_Area" localSheetId="17">'24_099_1430 - D.1.4.f_Ply...'!$C$4:$J$41,'24_099_1430 - D.1.4.f_Ply...'!$C$79:$K$148</definedName>
    <definedName name="_xlnm.Print_Titles" localSheetId="17">'24_099_1430 - D.1.4.f_Ply...'!$93:$93</definedName>
    <definedName name="_xlnm._FilterDatabase" localSheetId="18" hidden="1">'24_099_1435 - D.1.4.g_Sil...'!$C$98:$K$303</definedName>
    <definedName name="_xlnm.Print_Area" localSheetId="18">'24_099_1435 - D.1.4.g_Sil...'!$C$4:$J$41,'24_099_1435 - D.1.4.g_Sil...'!$C$84:$K$303</definedName>
    <definedName name="_xlnm.Print_Titles" localSheetId="18">'24_099_1435 - D.1.4.g_Sil...'!$98:$98</definedName>
    <definedName name="_xlnm._FilterDatabase" localSheetId="19" hidden="1">'1440.1 - Strukturovaná ka...'!$C$96:$K$162</definedName>
    <definedName name="_xlnm.Print_Area" localSheetId="19">'1440.1 - Strukturovaná ka...'!$C$4:$J$43,'1440.1 - Strukturovaná ka...'!$C$80:$K$162</definedName>
    <definedName name="_xlnm.Print_Titles" localSheetId="19">'1440.1 - Strukturovaná ka...'!$96:$96</definedName>
    <definedName name="_xlnm._FilterDatabase" localSheetId="20" hidden="1">'1440.2 - IP Kamerový syst...'!$C$96:$K$135</definedName>
    <definedName name="_xlnm.Print_Area" localSheetId="20">'1440.2 - IP Kamerový syst...'!$C$4:$J$43,'1440.2 - IP Kamerový syst...'!$C$80:$K$135</definedName>
    <definedName name="_xlnm.Print_Titles" localSheetId="20">'1440.2 - IP Kamerový syst...'!$96:$96</definedName>
    <definedName name="_xlnm._FilterDatabase" localSheetId="21" hidden="1">'1440.3 - Poplachový zabez...'!$C$96:$K$126</definedName>
    <definedName name="_xlnm.Print_Area" localSheetId="21">'1440.3 - Poplachový zabez...'!$C$4:$J$43,'1440.3 - Poplachový zabez...'!$C$80:$K$126</definedName>
    <definedName name="_xlnm.Print_Titles" localSheetId="21">'1440.3 - Poplachový zabez...'!$96:$96</definedName>
    <definedName name="_xlnm._FilterDatabase" localSheetId="22" hidden="1">'1440.4 - Elektrická požár...'!$C$97:$K$146</definedName>
    <definedName name="_xlnm.Print_Area" localSheetId="22">'1440.4 - Elektrická požár...'!$C$4:$J$43,'1440.4 - Elektrická požár...'!$C$81:$K$146</definedName>
    <definedName name="_xlnm.Print_Titles" localSheetId="22">'1440.4 - Elektrická požár...'!$97:$97</definedName>
    <definedName name="_xlnm._FilterDatabase" localSheetId="23" hidden="1">'1440.5 - Nouzový zvukový ...'!$C$96:$K$133</definedName>
    <definedName name="_xlnm.Print_Area" localSheetId="23">'1440.5 - Nouzový zvukový ...'!$C$4:$J$43,'1440.5 - Nouzový zvukový ...'!$C$80:$K$133</definedName>
    <definedName name="_xlnm.Print_Titles" localSheetId="23">'1440.5 - Nouzový zvukový ...'!$96:$96</definedName>
    <definedName name="_xlnm._FilterDatabase" localSheetId="24" hidden="1">'1440.6 - Společná televiz...'!$C$97:$K$132</definedName>
    <definedName name="_xlnm.Print_Area" localSheetId="24">'1440.6 - Společná televiz...'!$C$4:$J$43,'1440.6 - Společná televiz...'!$C$81:$K$132</definedName>
    <definedName name="_xlnm.Print_Titles" localSheetId="24">'1440.6 - Společná televiz...'!$97:$97</definedName>
    <definedName name="_xlnm._FilterDatabase" localSheetId="25" hidden="1">'1440.7 - Komerční rozhlas'!$C$96:$K$125</definedName>
    <definedName name="_xlnm.Print_Area" localSheetId="25">'1440.7 - Komerční rozhlas'!$C$4:$J$43,'1440.7 - Komerční rozhlas'!$C$80:$K$125</definedName>
    <definedName name="_xlnm.Print_Titles" localSheetId="25">'1440.7 - Komerční rozhlas'!$96:$96</definedName>
    <definedName name="_xlnm._FilterDatabase" localSheetId="26" hidden="1">'1440.8 - Výsledková tabule'!$C$95:$K$125</definedName>
    <definedName name="_xlnm.Print_Area" localSheetId="26">'1440.8 - Výsledková tabule'!$C$4:$J$43,'1440.8 - Výsledková tabule'!$C$79:$K$125</definedName>
    <definedName name="_xlnm.Print_Titles" localSheetId="26">'1440.8 - Výsledková tabule'!$95:$95</definedName>
    <definedName name="_xlnm._FilterDatabase" localSheetId="27" hidden="1">'1440.9 - Odvětrání CHÚC'!$C$95:$K$125</definedName>
    <definedName name="_xlnm.Print_Area" localSheetId="27">'1440.9 - Odvětrání CHÚC'!$C$4:$J$43,'1440.9 - Odvětrání CHÚC'!$C$79:$K$125</definedName>
    <definedName name="_xlnm.Print_Titles" localSheetId="27">'1440.9 - Odvětrání CHÚC'!$95:$95</definedName>
    <definedName name="_xlnm._FilterDatabase" localSheetId="28" hidden="1">'1440.10 - Společné náklady'!$C$94:$K$109</definedName>
    <definedName name="_xlnm.Print_Area" localSheetId="28">'1440.10 - Společné náklady'!$C$4:$J$43,'1440.10 - Společné náklady'!$C$78:$K$109</definedName>
    <definedName name="_xlnm.Print_Titles" localSheetId="28">'1440.10 - Společné náklady'!$94:$94</definedName>
    <definedName name="_xlnm._FilterDatabase" localSheetId="29" hidden="1">'24_099_1445 - D.1.4.i_Tec...'!$C$125:$K$909</definedName>
    <definedName name="_xlnm.Print_Area" localSheetId="29">'24_099_1445 - D.1.4.i_Tec...'!$C$4:$J$41,'24_099_1445 - D.1.4.i_Tec...'!$C$111:$K$909</definedName>
    <definedName name="_xlnm.Print_Titles" localSheetId="29">'24_099_1445 - D.1.4.i_Tec...'!$125:$125</definedName>
    <definedName name="_xlnm._FilterDatabase" localSheetId="30" hidden="1">'24_099_1450 - D.1.4.j_Tec...'!$C$84:$K$121</definedName>
    <definedName name="_xlnm.Print_Area" localSheetId="30">'24_099_1450 - D.1.4.j_Tec...'!$C$4:$J$41,'24_099_1450 - D.1.4.j_Tec...'!$C$70:$K$121</definedName>
    <definedName name="_xlnm.Print_Titles" localSheetId="30">'24_099_1450 - D.1.4.j_Tec...'!$84:$84</definedName>
    <definedName name="_xlnm._FilterDatabase" localSheetId="31" hidden="1">'1455.1 - Plocha A'!$C$111:$K$211</definedName>
    <definedName name="_xlnm.Print_Area" localSheetId="31">'1455.1 - Plocha A'!$C$4:$J$43,'1455.1 - Plocha A'!$C$95:$K$211</definedName>
    <definedName name="_xlnm.Print_Titles" localSheetId="31">'1455.1 - Plocha A'!$111:$111</definedName>
    <definedName name="_xlnm._FilterDatabase" localSheetId="32" hidden="1">'1455.2 - Plocha B'!$C$111:$K$213</definedName>
    <definedName name="_xlnm.Print_Area" localSheetId="32">'1455.2 - Plocha B'!$C$4:$J$43,'1455.2 - Plocha B'!$C$95:$K$213</definedName>
    <definedName name="_xlnm.Print_Titles" localSheetId="32">'1455.2 - Plocha B'!$111:$111</definedName>
    <definedName name="_xlnm._FilterDatabase" localSheetId="33" hidden="1">'24_099_1500 - Demolice haly'!$C$84:$K$142</definedName>
    <definedName name="_xlnm.Print_Area" localSheetId="33">'24_099_1500 - Demolice haly'!$C$4:$J$39,'24_099_1500 - Demolice haly'!$C$72:$K$142</definedName>
    <definedName name="_xlnm.Print_Titles" localSheetId="33">'24_099_1500 - Demolice haly'!$84:$84</definedName>
    <definedName name="_xlnm._FilterDatabase" localSheetId="34" hidden="1">'24_099_1600 - Bourání kon...'!$C$96:$K$356</definedName>
    <definedName name="_xlnm.Print_Area" localSheetId="34">'24_099_1600 - Bourání kon...'!$C$4:$J$39,'24_099_1600 - Bourání kon...'!$C$84:$K$356</definedName>
    <definedName name="_xlnm.Print_Titles" localSheetId="34">'24_099_1600 - Bourání kon...'!$96:$96</definedName>
    <definedName name="_xlnm._FilterDatabase" localSheetId="35" hidden="1">'24_099_1700 - Vnitřní vyb...'!$C$78:$K$177</definedName>
    <definedName name="_xlnm.Print_Area" localSheetId="35">'24_099_1700 - Vnitřní vyb...'!$C$4:$J$39,'24_099_1700 - Vnitřní vyb...'!$C$66:$K$177</definedName>
    <definedName name="_xlnm.Print_Titles" localSheetId="35">'24_099_1700 - Vnitřní vyb...'!$78:$78</definedName>
    <definedName name="_xlnm._FilterDatabase" localSheetId="36" hidden="1">'24_035_8000 - Ostatní nák...'!$C$79:$K$93</definedName>
    <definedName name="_xlnm.Print_Area" localSheetId="36">'24_035_8000 - Ostatní nák...'!$C$4:$J$39,'24_035_8000 - Ostatní nák...'!$C$67:$K$93</definedName>
    <definedName name="_xlnm.Print_Titles" localSheetId="36">'24_035_8000 - Ostatní nák...'!$79:$79</definedName>
    <definedName name="_xlnm._FilterDatabase" localSheetId="37" hidden="1">'24_035_9000 - Ostatní nák...'!$C$79:$K$86</definedName>
    <definedName name="_xlnm.Print_Area" localSheetId="37">'24_035_9000 - Ostatní nák...'!$C$4:$J$39,'24_035_9000 - Ostatní nák...'!$C$67:$K$86</definedName>
    <definedName name="_xlnm.Print_Titles" localSheetId="37">'24_035_9000 - Ostatní nák...'!$79:$79</definedName>
  </definedNames>
  <calcPr/>
</workbook>
</file>

<file path=xl/calcChain.xml><?xml version="1.0" encoding="utf-8"?>
<calcChain xmlns="http://schemas.openxmlformats.org/spreadsheetml/2006/main">
  <c i="38" l="1" r="J37"/>
  <c r="J36"/>
  <c i="1" r="AY96"/>
  <c i="38" r="J35"/>
  <c i="1" r="AX96"/>
  <c i="38" r="BI86"/>
  <c r="BH86"/>
  <c r="BG86"/>
  <c r="BF86"/>
  <c r="T86"/>
  <c r="R86"/>
  <c r="P86"/>
  <c r="BI85"/>
  <c r="BH85"/>
  <c r="BG85"/>
  <c r="BF85"/>
  <c r="T85"/>
  <c r="R85"/>
  <c r="P85"/>
  <c r="BI84"/>
  <c r="BH84"/>
  <c r="BG84"/>
  <c r="BF84"/>
  <c r="T84"/>
  <c r="R84"/>
  <c r="P84"/>
  <c r="BI83"/>
  <c r="BH83"/>
  <c r="BG83"/>
  <c r="BF83"/>
  <c r="T83"/>
  <c r="R83"/>
  <c r="P83"/>
  <c r="BI82"/>
  <c r="BH82"/>
  <c r="BG82"/>
  <c r="BF82"/>
  <c r="T82"/>
  <c r="R82"/>
  <c r="P82"/>
  <c r="J77"/>
  <c r="J76"/>
  <c r="F76"/>
  <c r="F74"/>
  <c r="E72"/>
  <c r="J55"/>
  <c r="J54"/>
  <c r="F54"/>
  <c r="F52"/>
  <c r="E50"/>
  <c r="J18"/>
  <c r="E18"/>
  <c r="F55"/>
  <c r="J17"/>
  <c r="J12"/>
  <c r="J74"/>
  <c r="E7"/>
  <c r="E70"/>
  <c i="37" r="J37"/>
  <c r="J36"/>
  <c i="1" r="AY95"/>
  <c i="37" r="J35"/>
  <c i="1" r="AX95"/>
  <c i="37" r="BI93"/>
  <c r="BH93"/>
  <c r="BG93"/>
  <c r="BF93"/>
  <c r="T93"/>
  <c r="R93"/>
  <c r="P93"/>
  <c r="BI92"/>
  <c r="BH92"/>
  <c r="BG92"/>
  <c r="BF92"/>
  <c r="T92"/>
  <c r="R92"/>
  <c r="P92"/>
  <c r="BI91"/>
  <c r="BH91"/>
  <c r="BG91"/>
  <c r="BF91"/>
  <c r="T91"/>
  <c r="R91"/>
  <c r="P91"/>
  <c r="BI90"/>
  <c r="BH90"/>
  <c r="BG90"/>
  <c r="BF90"/>
  <c r="T90"/>
  <c r="R90"/>
  <c r="P90"/>
  <c r="BI88"/>
  <c r="BH88"/>
  <c r="BG88"/>
  <c r="BF88"/>
  <c r="T88"/>
  <c r="R88"/>
  <c r="P88"/>
  <c r="BI87"/>
  <c r="BH87"/>
  <c r="BG87"/>
  <c r="BF87"/>
  <c r="T87"/>
  <c r="R87"/>
  <c r="P87"/>
  <c r="BI86"/>
  <c r="BH86"/>
  <c r="BG86"/>
  <c r="BF86"/>
  <c r="T86"/>
  <c r="R86"/>
  <c r="P86"/>
  <c r="BI85"/>
  <c r="BH85"/>
  <c r="BG85"/>
  <c r="BF85"/>
  <c r="T85"/>
  <c r="R85"/>
  <c r="P85"/>
  <c r="BI84"/>
  <c r="BH84"/>
  <c r="BG84"/>
  <c r="BF84"/>
  <c r="T84"/>
  <c r="R84"/>
  <c r="P84"/>
  <c r="BI83"/>
  <c r="BH83"/>
  <c r="BG83"/>
  <c r="BF83"/>
  <c r="T83"/>
  <c r="R83"/>
  <c r="P83"/>
  <c r="BI82"/>
  <c r="BH82"/>
  <c r="BG82"/>
  <c r="BF82"/>
  <c r="T82"/>
  <c r="R82"/>
  <c r="P82"/>
  <c r="J77"/>
  <c r="J76"/>
  <c r="F76"/>
  <c r="F74"/>
  <c r="E72"/>
  <c r="J55"/>
  <c r="J54"/>
  <c r="F54"/>
  <c r="F52"/>
  <c r="E50"/>
  <c r="J18"/>
  <c r="E18"/>
  <c r="F77"/>
  <c r="J17"/>
  <c r="J12"/>
  <c r="J74"/>
  <c r="E7"/>
  <c r="E70"/>
  <c i="36" r="J37"/>
  <c r="J36"/>
  <c i="1" r="AY94"/>
  <c i="36" r="J35"/>
  <c i="1" r="AX94"/>
  <c i="36" r="BI176"/>
  <c r="BH176"/>
  <c r="BG176"/>
  <c r="BF176"/>
  <c r="T176"/>
  <c r="R176"/>
  <c r="P176"/>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95"/>
  <c r="BH95"/>
  <c r="BG95"/>
  <c r="BF95"/>
  <c r="T95"/>
  <c r="R95"/>
  <c r="P95"/>
  <c r="BI94"/>
  <c r="BH94"/>
  <c r="BG94"/>
  <c r="BF94"/>
  <c r="T94"/>
  <c r="R94"/>
  <c r="P94"/>
  <c r="BI93"/>
  <c r="BH93"/>
  <c r="BG93"/>
  <c r="BF93"/>
  <c r="T93"/>
  <c r="R93"/>
  <c r="P93"/>
  <c r="BI92"/>
  <c r="BH92"/>
  <c r="BG92"/>
  <c r="BF92"/>
  <c r="T92"/>
  <c r="R92"/>
  <c r="P92"/>
  <c r="BI91"/>
  <c r="BH91"/>
  <c r="BG91"/>
  <c r="BF91"/>
  <c r="T91"/>
  <c r="R91"/>
  <c r="P91"/>
  <c r="BI90"/>
  <c r="BH90"/>
  <c r="BG90"/>
  <c r="BF90"/>
  <c r="T90"/>
  <c r="R90"/>
  <c r="P90"/>
  <c r="BI89"/>
  <c r="BH89"/>
  <c r="BG89"/>
  <c r="BF89"/>
  <c r="T89"/>
  <c r="R89"/>
  <c r="P89"/>
  <c r="BI88"/>
  <c r="BH88"/>
  <c r="BG88"/>
  <c r="BF88"/>
  <c r="T88"/>
  <c r="R88"/>
  <c r="P88"/>
  <c r="BI87"/>
  <c r="BH87"/>
  <c r="BG87"/>
  <c r="BF87"/>
  <c r="T87"/>
  <c r="R87"/>
  <c r="P87"/>
  <c r="BI86"/>
  <c r="BH86"/>
  <c r="BG86"/>
  <c r="BF86"/>
  <c r="T86"/>
  <c r="R86"/>
  <c r="P86"/>
  <c r="BI85"/>
  <c r="BH85"/>
  <c r="BG85"/>
  <c r="BF85"/>
  <c r="T85"/>
  <c r="R85"/>
  <c r="P85"/>
  <c r="BI84"/>
  <c r="BH84"/>
  <c r="BG84"/>
  <c r="BF84"/>
  <c r="T84"/>
  <c r="R84"/>
  <c r="P84"/>
  <c r="BI83"/>
  <c r="BH83"/>
  <c r="BG83"/>
  <c r="BF83"/>
  <c r="T83"/>
  <c r="R83"/>
  <c r="P83"/>
  <c r="BI82"/>
  <c r="BH82"/>
  <c r="BG82"/>
  <c r="BF82"/>
  <c r="T82"/>
  <c r="R82"/>
  <c r="P82"/>
  <c r="BI81"/>
  <c r="BH81"/>
  <c r="BG81"/>
  <c r="BF81"/>
  <c r="T81"/>
  <c r="R81"/>
  <c r="P81"/>
  <c r="BI80"/>
  <c r="BH80"/>
  <c r="BG80"/>
  <c r="BF80"/>
  <c r="T80"/>
  <c r="R80"/>
  <c r="P80"/>
  <c r="J76"/>
  <c r="J75"/>
  <c r="F75"/>
  <c r="F73"/>
  <c r="E71"/>
  <c r="J55"/>
  <c r="J54"/>
  <c r="F54"/>
  <c r="F52"/>
  <c r="E50"/>
  <c r="J18"/>
  <c r="E18"/>
  <c r="F55"/>
  <c r="J17"/>
  <c r="J12"/>
  <c r="J73"/>
  <c r="E7"/>
  <c r="E69"/>
  <c i="35" r="J37"/>
  <c r="J36"/>
  <c i="1" r="AY93"/>
  <c i="35" r="J35"/>
  <c i="1" r="AX93"/>
  <c i="35" r="BI355"/>
  <c r="BH355"/>
  <c r="BG355"/>
  <c r="BF355"/>
  <c r="T355"/>
  <c r="T354"/>
  <c r="R355"/>
  <c r="R354"/>
  <c r="P355"/>
  <c r="P354"/>
  <c r="BI353"/>
  <c r="BH353"/>
  <c r="BG353"/>
  <c r="BF353"/>
  <c r="T353"/>
  <c r="T352"/>
  <c r="R353"/>
  <c r="R352"/>
  <c r="P353"/>
  <c r="P352"/>
  <c r="BI350"/>
  <c r="BH350"/>
  <c r="BG350"/>
  <c r="BF350"/>
  <c r="T350"/>
  <c r="T349"/>
  <c r="R350"/>
  <c r="R349"/>
  <c r="P350"/>
  <c r="P349"/>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1"/>
  <c r="BH321"/>
  <c r="BG321"/>
  <c r="BF321"/>
  <c r="T321"/>
  <c r="T320"/>
  <c r="R321"/>
  <c r="R320"/>
  <c r="P321"/>
  <c r="P320"/>
  <c r="BI319"/>
  <c r="BH319"/>
  <c r="BG319"/>
  <c r="BF319"/>
  <c r="T319"/>
  <c r="T318"/>
  <c r="R319"/>
  <c r="R318"/>
  <c r="P319"/>
  <c r="P318"/>
  <c r="BI314"/>
  <c r="BH314"/>
  <c r="BG314"/>
  <c r="BF314"/>
  <c r="T314"/>
  <c r="R314"/>
  <c r="P314"/>
  <c r="BI312"/>
  <c r="BH312"/>
  <c r="BG312"/>
  <c r="BF312"/>
  <c r="T312"/>
  <c r="R312"/>
  <c r="P312"/>
  <c r="BI308"/>
  <c r="BH308"/>
  <c r="BG308"/>
  <c r="BF308"/>
  <c r="T308"/>
  <c r="R308"/>
  <c r="P308"/>
  <c r="BI306"/>
  <c r="BH306"/>
  <c r="BG306"/>
  <c r="BF306"/>
  <c r="T306"/>
  <c r="R306"/>
  <c r="P306"/>
  <c r="BI302"/>
  <c r="BH302"/>
  <c r="BG302"/>
  <c r="BF302"/>
  <c r="T302"/>
  <c r="R302"/>
  <c r="P302"/>
  <c r="BI298"/>
  <c r="BH298"/>
  <c r="BG298"/>
  <c r="BF298"/>
  <c r="T298"/>
  <c r="R298"/>
  <c r="P298"/>
  <c r="BI294"/>
  <c r="BH294"/>
  <c r="BG294"/>
  <c r="BF294"/>
  <c r="T294"/>
  <c r="R294"/>
  <c r="P294"/>
  <c r="BI291"/>
  <c r="BH291"/>
  <c r="BG291"/>
  <c r="BF291"/>
  <c r="T291"/>
  <c r="T290"/>
  <c r="R291"/>
  <c r="R290"/>
  <c r="P291"/>
  <c r="P290"/>
  <c r="BI286"/>
  <c r="BH286"/>
  <c r="BG286"/>
  <c r="BF286"/>
  <c r="T286"/>
  <c r="R286"/>
  <c r="P286"/>
  <c r="BI281"/>
  <c r="BH281"/>
  <c r="BG281"/>
  <c r="BF281"/>
  <c r="T281"/>
  <c r="R281"/>
  <c r="P281"/>
  <c r="BI275"/>
  <c r="BH275"/>
  <c r="BG275"/>
  <c r="BF275"/>
  <c r="T275"/>
  <c r="R275"/>
  <c r="P275"/>
  <c r="BI273"/>
  <c r="BH273"/>
  <c r="BG273"/>
  <c r="BF273"/>
  <c r="T273"/>
  <c r="R273"/>
  <c r="P273"/>
  <c r="BI270"/>
  <c r="BH270"/>
  <c r="BG270"/>
  <c r="BF270"/>
  <c r="T270"/>
  <c r="T269"/>
  <c r="R270"/>
  <c r="R269"/>
  <c r="P270"/>
  <c r="P269"/>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5"/>
  <c r="BH255"/>
  <c r="BG255"/>
  <c r="BF255"/>
  <c r="T255"/>
  <c r="R255"/>
  <c r="P255"/>
  <c r="BI253"/>
  <c r="BH253"/>
  <c r="BG253"/>
  <c r="BF253"/>
  <c r="T253"/>
  <c r="R253"/>
  <c r="P253"/>
  <c r="BI251"/>
  <c r="BH251"/>
  <c r="BG251"/>
  <c r="BF251"/>
  <c r="T251"/>
  <c r="R251"/>
  <c r="P251"/>
  <c r="BI250"/>
  <c r="BH250"/>
  <c r="BG250"/>
  <c r="BF250"/>
  <c r="T250"/>
  <c r="R250"/>
  <c r="P250"/>
  <c r="BI249"/>
  <c r="BH249"/>
  <c r="BG249"/>
  <c r="BF249"/>
  <c r="T249"/>
  <c r="R249"/>
  <c r="P249"/>
  <c r="BI247"/>
  <c r="BH247"/>
  <c r="BG247"/>
  <c r="BF247"/>
  <c r="T247"/>
  <c r="R247"/>
  <c r="P247"/>
  <c r="BI246"/>
  <c r="BH246"/>
  <c r="BG246"/>
  <c r="BF246"/>
  <c r="T246"/>
  <c r="R246"/>
  <c r="P246"/>
  <c r="BI244"/>
  <c r="BH244"/>
  <c r="BG244"/>
  <c r="BF244"/>
  <c r="T244"/>
  <c r="T243"/>
  <c r="R244"/>
  <c r="R243"/>
  <c r="P244"/>
  <c r="P243"/>
  <c r="BI241"/>
  <c r="BH241"/>
  <c r="BG241"/>
  <c r="BF241"/>
  <c r="T241"/>
  <c r="R241"/>
  <c r="P241"/>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25"/>
  <c r="BH225"/>
  <c r="BG225"/>
  <c r="BF225"/>
  <c r="T225"/>
  <c r="R225"/>
  <c r="P225"/>
  <c r="BI223"/>
  <c r="BH223"/>
  <c r="BG223"/>
  <c r="BF223"/>
  <c r="T223"/>
  <c r="R223"/>
  <c r="P223"/>
  <c r="BI221"/>
  <c r="BH221"/>
  <c r="BG221"/>
  <c r="BF221"/>
  <c r="T221"/>
  <c r="R221"/>
  <c r="P221"/>
  <c r="BI216"/>
  <c r="BH216"/>
  <c r="BG216"/>
  <c r="BF216"/>
  <c r="T216"/>
  <c r="R216"/>
  <c r="P216"/>
  <c r="BI210"/>
  <c r="BH210"/>
  <c r="BG210"/>
  <c r="BF210"/>
  <c r="T210"/>
  <c r="R210"/>
  <c r="P210"/>
  <c r="BI206"/>
  <c r="BH206"/>
  <c r="BG206"/>
  <c r="BF206"/>
  <c r="T206"/>
  <c r="R206"/>
  <c r="P206"/>
  <c r="BI204"/>
  <c r="BH204"/>
  <c r="BG204"/>
  <c r="BF204"/>
  <c r="T204"/>
  <c r="R204"/>
  <c r="P204"/>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5"/>
  <c r="BH195"/>
  <c r="BG195"/>
  <c r="BF195"/>
  <c r="T195"/>
  <c r="R195"/>
  <c r="P195"/>
  <c r="BI194"/>
  <c r="BH194"/>
  <c r="BG194"/>
  <c r="BF194"/>
  <c r="T194"/>
  <c r="R194"/>
  <c r="P194"/>
  <c r="BI192"/>
  <c r="BH192"/>
  <c r="BG192"/>
  <c r="BF192"/>
  <c r="T192"/>
  <c r="R192"/>
  <c r="P192"/>
  <c r="BI190"/>
  <c r="BH190"/>
  <c r="BG190"/>
  <c r="BF190"/>
  <c r="T190"/>
  <c r="R190"/>
  <c r="P190"/>
  <c r="BI185"/>
  <c r="BH185"/>
  <c r="BG185"/>
  <c r="BF185"/>
  <c r="T185"/>
  <c r="R185"/>
  <c r="P185"/>
  <c r="BI181"/>
  <c r="BH181"/>
  <c r="BG181"/>
  <c r="BF181"/>
  <c r="T181"/>
  <c r="R181"/>
  <c r="P181"/>
  <c r="BI176"/>
  <c r="BH176"/>
  <c r="BG176"/>
  <c r="BF176"/>
  <c r="T176"/>
  <c r="R176"/>
  <c r="P176"/>
  <c r="BI174"/>
  <c r="BH174"/>
  <c r="BG174"/>
  <c r="BF174"/>
  <c r="T174"/>
  <c r="R174"/>
  <c r="P174"/>
  <c r="BI166"/>
  <c r="BH166"/>
  <c r="BG166"/>
  <c r="BF166"/>
  <c r="T166"/>
  <c r="R166"/>
  <c r="P166"/>
  <c r="BI165"/>
  <c r="BH165"/>
  <c r="BG165"/>
  <c r="BF165"/>
  <c r="T165"/>
  <c r="R165"/>
  <c r="P165"/>
  <c r="BI164"/>
  <c r="BH164"/>
  <c r="BG164"/>
  <c r="BF164"/>
  <c r="T164"/>
  <c r="R164"/>
  <c r="P164"/>
  <c r="BI161"/>
  <c r="BH161"/>
  <c r="BG161"/>
  <c r="BF161"/>
  <c r="T161"/>
  <c r="R161"/>
  <c r="P161"/>
  <c r="BI156"/>
  <c r="BH156"/>
  <c r="BG156"/>
  <c r="BF156"/>
  <c r="T156"/>
  <c r="R156"/>
  <c r="P156"/>
  <c r="BI154"/>
  <c r="BH154"/>
  <c r="BG154"/>
  <c r="BF154"/>
  <c r="T154"/>
  <c r="R154"/>
  <c r="P154"/>
  <c r="BI150"/>
  <c r="BH150"/>
  <c r="BG150"/>
  <c r="BF150"/>
  <c r="T150"/>
  <c r="R150"/>
  <c r="P150"/>
  <c r="BI141"/>
  <c r="BH141"/>
  <c r="BG141"/>
  <c r="BF141"/>
  <c r="T141"/>
  <c r="R141"/>
  <c r="P141"/>
  <c r="BI137"/>
  <c r="BH137"/>
  <c r="BG137"/>
  <c r="BF137"/>
  <c r="T137"/>
  <c r="R137"/>
  <c r="P137"/>
  <c r="BI124"/>
  <c r="BH124"/>
  <c r="BG124"/>
  <c r="BF124"/>
  <c r="T124"/>
  <c r="R124"/>
  <c r="P124"/>
  <c r="BI122"/>
  <c r="BH122"/>
  <c r="BG122"/>
  <c r="BF122"/>
  <c r="T122"/>
  <c r="R122"/>
  <c r="P122"/>
  <c r="BI120"/>
  <c r="BH120"/>
  <c r="BG120"/>
  <c r="BF120"/>
  <c r="T120"/>
  <c r="R120"/>
  <c r="P120"/>
  <c r="BI119"/>
  <c r="BH119"/>
  <c r="BG119"/>
  <c r="BF119"/>
  <c r="T119"/>
  <c r="R119"/>
  <c r="P119"/>
  <c r="BI116"/>
  <c r="BH116"/>
  <c r="BG116"/>
  <c r="BF116"/>
  <c r="T116"/>
  <c r="R116"/>
  <c r="P116"/>
  <c r="BI115"/>
  <c r="BH115"/>
  <c r="BG115"/>
  <c r="BF115"/>
  <c r="T115"/>
  <c r="R115"/>
  <c r="P115"/>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1"/>
  <c r="BH101"/>
  <c r="BG101"/>
  <c r="BF101"/>
  <c r="T101"/>
  <c r="R101"/>
  <c r="P101"/>
  <c r="BI100"/>
  <c r="BH100"/>
  <c r="BG100"/>
  <c r="BF100"/>
  <c r="T100"/>
  <c r="R100"/>
  <c r="P100"/>
  <c r="J94"/>
  <c r="J93"/>
  <c r="F93"/>
  <c r="F91"/>
  <c r="E89"/>
  <c r="J55"/>
  <c r="J54"/>
  <c r="F54"/>
  <c r="F52"/>
  <c r="E50"/>
  <c r="J18"/>
  <c r="E18"/>
  <c r="F94"/>
  <c r="J17"/>
  <c r="J12"/>
  <c r="J52"/>
  <c r="E7"/>
  <c r="E87"/>
  <c i="34" r="J37"/>
  <c r="J36"/>
  <c i="1" r="AY92"/>
  <c i="34" r="J35"/>
  <c i="1" r="AX92"/>
  <c i="34" r="BI141"/>
  <c r="BH141"/>
  <c r="BG141"/>
  <c r="BF141"/>
  <c r="T141"/>
  <c r="T140"/>
  <c r="R141"/>
  <c r="R140"/>
  <c r="P141"/>
  <c r="P140"/>
  <c r="BI138"/>
  <c r="BH138"/>
  <c r="BG138"/>
  <c r="BF138"/>
  <c r="T138"/>
  <c r="R138"/>
  <c r="P138"/>
  <c r="BI136"/>
  <c r="BH136"/>
  <c r="BG136"/>
  <c r="BF136"/>
  <c r="T136"/>
  <c r="R136"/>
  <c r="P136"/>
  <c r="BI133"/>
  <c r="BH133"/>
  <c r="BG133"/>
  <c r="BF133"/>
  <c r="T133"/>
  <c r="R133"/>
  <c r="P133"/>
  <c r="BI132"/>
  <c r="BH132"/>
  <c r="BG132"/>
  <c r="BF132"/>
  <c r="T132"/>
  <c r="R132"/>
  <c r="P132"/>
  <c r="BI131"/>
  <c r="BH131"/>
  <c r="BG131"/>
  <c r="BF131"/>
  <c r="T131"/>
  <c r="R131"/>
  <c r="P131"/>
  <c r="BI127"/>
  <c r="BH127"/>
  <c r="BG127"/>
  <c r="BF127"/>
  <c r="T127"/>
  <c r="R127"/>
  <c r="P127"/>
  <c r="BI125"/>
  <c r="BH125"/>
  <c r="BG125"/>
  <c r="BF125"/>
  <c r="T125"/>
  <c r="R125"/>
  <c r="P125"/>
  <c r="BI123"/>
  <c r="BH123"/>
  <c r="BG123"/>
  <c r="BF123"/>
  <c r="T123"/>
  <c r="R123"/>
  <c r="P123"/>
  <c r="BI120"/>
  <c r="BH120"/>
  <c r="BG120"/>
  <c r="BF120"/>
  <c r="T120"/>
  <c r="R120"/>
  <c r="P120"/>
  <c r="BI118"/>
  <c r="BH118"/>
  <c r="BG118"/>
  <c r="BF118"/>
  <c r="T118"/>
  <c r="R118"/>
  <c r="P118"/>
  <c r="BI117"/>
  <c r="BH117"/>
  <c r="BG117"/>
  <c r="BF117"/>
  <c r="T117"/>
  <c r="R117"/>
  <c r="P117"/>
  <c r="BI114"/>
  <c r="BH114"/>
  <c r="BG114"/>
  <c r="BF114"/>
  <c r="T114"/>
  <c r="R114"/>
  <c r="P114"/>
  <c r="BI113"/>
  <c r="BH113"/>
  <c r="BG113"/>
  <c r="BF113"/>
  <c r="T113"/>
  <c r="R113"/>
  <c r="P113"/>
  <c r="BI105"/>
  <c r="BH105"/>
  <c r="BG105"/>
  <c r="BF105"/>
  <c r="T105"/>
  <c r="R105"/>
  <c r="P105"/>
  <c r="BI103"/>
  <c r="BH103"/>
  <c r="BG103"/>
  <c r="BF103"/>
  <c r="T103"/>
  <c r="R103"/>
  <c r="P103"/>
  <c r="BI96"/>
  <c r="BH96"/>
  <c r="BG96"/>
  <c r="BF96"/>
  <c r="T96"/>
  <c r="R96"/>
  <c r="P96"/>
  <c r="BI94"/>
  <c r="BH94"/>
  <c r="BG94"/>
  <c r="BF94"/>
  <c r="T94"/>
  <c r="R94"/>
  <c r="P94"/>
  <c r="BI93"/>
  <c r="BH93"/>
  <c r="BG93"/>
  <c r="BF93"/>
  <c r="T93"/>
  <c r="R93"/>
  <c r="P93"/>
  <c r="BI91"/>
  <c r="BH91"/>
  <c r="BG91"/>
  <c r="BF91"/>
  <c r="T91"/>
  <c r="R91"/>
  <c r="P91"/>
  <c r="BI90"/>
  <c r="BH90"/>
  <c r="BG90"/>
  <c r="BF90"/>
  <c r="T90"/>
  <c r="R90"/>
  <c r="P90"/>
  <c r="BI89"/>
  <c r="BH89"/>
  <c r="BG89"/>
  <c r="BF89"/>
  <c r="T89"/>
  <c r="R89"/>
  <c r="P89"/>
  <c r="BI88"/>
  <c r="BH88"/>
  <c r="BG88"/>
  <c r="BF88"/>
  <c r="T88"/>
  <c r="R88"/>
  <c r="P88"/>
  <c r="J82"/>
  <c r="J81"/>
  <c r="F81"/>
  <c r="F79"/>
  <c r="E77"/>
  <c r="J55"/>
  <c r="J54"/>
  <c r="F54"/>
  <c r="F52"/>
  <c r="E50"/>
  <c r="J18"/>
  <c r="E18"/>
  <c r="F82"/>
  <c r="J17"/>
  <c r="J12"/>
  <c r="J79"/>
  <c r="E7"/>
  <c r="E48"/>
  <c i="33" r="J41"/>
  <c r="J40"/>
  <c i="1" r="AY91"/>
  <c i="33" r="J39"/>
  <c i="1" r="AX91"/>
  <c i="33"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8"/>
  <c r="BH198"/>
  <c r="BG198"/>
  <c r="BF198"/>
  <c r="T198"/>
  <c r="R198"/>
  <c r="P198"/>
  <c r="BI197"/>
  <c r="BH197"/>
  <c r="BG197"/>
  <c r="BF197"/>
  <c r="T197"/>
  <c r="R197"/>
  <c r="P197"/>
  <c r="BI195"/>
  <c r="BH195"/>
  <c r="BG195"/>
  <c r="BF195"/>
  <c r="T195"/>
  <c r="T194"/>
  <c r="R195"/>
  <c r="R194"/>
  <c r="P195"/>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69"/>
  <c r="BH169"/>
  <c r="BG169"/>
  <c r="BF169"/>
  <c r="T169"/>
  <c r="R169"/>
  <c r="P169"/>
  <c r="BI168"/>
  <c r="BH168"/>
  <c r="BG168"/>
  <c r="BF168"/>
  <c r="T168"/>
  <c r="R168"/>
  <c r="P168"/>
  <c r="BI166"/>
  <c r="BH166"/>
  <c r="BG166"/>
  <c r="BF166"/>
  <c r="T166"/>
  <c r="R166"/>
  <c r="P166"/>
  <c r="BI165"/>
  <c r="BH165"/>
  <c r="BG165"/>
  <c r="BF165"/>
  <c r="T165"/>
  <c r="R165"/>
  <c r="P165"/>
  <c r="BI164"/>
  <c r="BH164"/>
  <c r="BG164"/>
  <c r="BF164"/>
  <c r="T164"/>
  <c r="R164"/>
  <c r="P164"/>
  <c r="BI163"/>
  <c r="BH163"/>
  <c r="BG163"/>
  <c r="BF163"/>
  <c r="T163"/>
  <c r="R163"/>
  <c r="P163"/>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4"/>
  <c r="BH154"/>
  <c r="BG154"/>
  <c r="BF154"/>
  <c r="T154"/>
  <c r="R154"/>
  <c r="P154"/>
  <c r="BI153"/>
  <c r="BH153"/>
  <c r="BG153"/>
  <c r="BF153"/>
  <c r="T153"/>
  <c r="R153"/>
  <c r="P153"/>
  <c r="BI151"/>
  <c r="BH151"/>
  <c r="BG151"/>
  <c r="BF151"/>
  <c r="T151"/>
  <c r="R151"/>
  <c r="P151"/>
  <c r="BI150"/>
  <c r="BH150"/>
  <c r="BG150"/>
  <c r="BF150"/>
  <c r="T150"/>
  <c r="R150"/>
  <c r="P150"/>
  <c r="BI149"/>
  <c r="BH149"/>
  <c r="BG149"/>
  <c r="BF149"/>
  <c r="T149"/>
  <c r="R149"/>
  <c r="P149"/>
  <c r="BI147"/>
  <c r="BH147"/>
  <c r="BG147"/>
  <c r="BF147"/>
  <c r="T147"/>
  <c r="R147"/>
  <c r="P147"/>
  <c r="BI146"/>
  <c r="BH146"/>
  <c r="BG146"/>
  <c r="BF146"/>
  <c r="T146"/>
  <c r="R146"/>
  <c r="P146"/>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19"/>
  <c r="BH119"/>
  <c r="BG119"/>
  <c r="BF119"/>
  <c r="T119"/>
  <c r="R119"/>
  <c r="P119"/>
  <c r="BI118"/>
  <c r="BH118"/>
  <c r="BG118"/>
  <c r="BF118"/>
  <c r="T118"/>
  <c r="R118"/>
  <c r="P118"/>
  <c r="BI116"/>
  <c r="BH116"/>
  <c r="BG116"/>
  <c r="BF116"/>
  <c r="T116"/>
  <c r="R116"/>
  <c r="P116"/>
  <c r="BI115"/>
  <c r="BH115"/>
  <c r="BG115"/>
  <c r="BF115"/>
  <c r="T115"/>
  <c r="R115"/>
  <c r="P115"/>
  <c r="J108"/>
  <c r="F108"/>
  <c r="F106"/>
  <c r="E104"/>
  <c r="J62"/>
  <c r="F62"/>
  <c r="F60"/>
  <c r="E58"/>
  <c r="J28"/>
  <c r="E28"/>
  <c r="J109"/>
  <c r="J27"/>
  <c r="J22"/>
  <c r="E22"/>
  <c r="F109"/>
  <c r="J21"/>
  <c r="J16"/>
  <c r="J106"/>
  <c r="E7"/>
  <c r="E98"/>
  <c i="32" r="J41"/>
  <c r="J40"/>
  <c i="1" r="AY90"/>
  <c i="32" r="J39"/>
  <c i="1" r="AX90"/>
  <c i="32"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6"/>
  <c r="BH196"/>
  <c r="BG196"/>
  <c r="BF196"/>
  <c r="T196"/>
  <c r="R196"/>
  <c r="P196"/>
  <c r="BI195"/>
  <c r="BH195"/>
  <c r="BG195"/>
  <c r="BF195"/>
  <c r="T195"/>
  <c r="R195"/>
  <c r="P195"/>
  <c r="BI193"/>
  <c r="BH193"/>
  <c r="BG193"/>
  <c r="BF193"/>
  <c r="T193"/>
  <c r="T192"/>
  <c r="R193"/>
  <c r="R192"/>
  <c r="P193"/>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68"/>
  <c r="BH168"/>
  <c r="BG168"/>
  <c r="BF168"/>
  <c r="T168"/>
  <c r="R168"/>
  <c r="P168"/>
  <c r="BI167"/>
  <c r="BH167"/>
  <c r="BG167"/>
  <c r="BF167"/>
  <c r="T167"/>
  <c r="R167"/>
  <c r="P167"/>
  <c r="BI165"/>
  <c r="BH165"/>
  <c r="BG165"/>
  <c r="BF165"/>
  <c r="T165"/>
  <c r="R165"/>
  <c r="P165"/>
  <c r="BI164"/>
  <c r="BH164"/>
  <c r="BG164"/>
  <c r="BF164"/>
  <c r="T164"/>
  <c r="R164"/>
  <c r="P164"/>
  <c r="BI163"/>
  <c r="BH163"/>
  <c r="BG163"/>
  <c r="BF163"/>
  <c r="T163"/>
  <c r="R163"/>
  <c r="P163"/>
  <c r="BI162"/>
  <c r="BH162"/>
  <c r="BG162"/>
  <c r="BF162"/>
  <c r="T162"/>
  <c r="R162"/>
  <c r="P162"/>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3"/>
  <c r="BH153"/>
  <c r="BG153"/>
  <c r="BF153"/>
  <c r="T153"/>
  <c r="R153"/>
  <c r="P153"/>
  <c r="BI152"/>
  <c r="BH152"/>
  <c r="BG152"/>
  <c r="BF152"/>
  <c r="T152"/>
  <c r="R152"/>
  <c r="P152"/>
  <c r="BI150"/>
  <c r="BH150"/>
  <c r="BG150"/>
  <c r="BF150"/>
  <c r="T150"/>
  <c r="R150"/>
  <c r="P150"/>
  <c r="BI149"/>
  <c r="BH149"/>
  <c r="BG149"/>
  <c r="BF149"/>
  <c r="T149"/>
  <c r="R149"/>
  <c r="P149"/>
  <c r="BI148"/>
  <c r="BH148"/>
  <c r="BG148"/>
  <c r="BF148"/>
  <c r="T148"/>
  <c r="R148"/>
  <c r="P148"/>
  <c r="BI146"/>
  <c r="BH146"/>
  <c r="BG146"/>
  <c r="BF146"/>
  <c r="T146"/>
  <c r="T145"/>
  <c r="R146"/>
  <c r="R145"/>
  <c r="P146"/>
  <c r="P145"/>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19"/>
  <c r="BH119"/>
  <c r="BG119"/>
  <c r="BF119"/>
  <c r="T119"/>
  <c r="R119"/>
  <c r="P119"/>
  <c r="BI118"/>
  <c r="BH118"/>
  <c r="BG118"/>
  <c r="BF118"/>
  <c r="T118"/>
  <c r="R118"/>
  <c r="P118"/>
  <c r="BI116"/>
  <c r="BH116"/>
  <c r="BG116"/>
  <c r="BF116"/>
  <c r="T116"/>
  <c r="R116"/>
  <c r="P116"/>
  <c r="BI115"/>
  <c r="BH115"/>
  <c r="BG115"/>
  <c r="BF115"/>
  <c r="T115"/>
  <c r="R115"/>
  <c r="P115"/>
  <c r="J108"/>
  <c r="F108"/>
  <c r="F106"/>
  <c r="E104"/>
  <c r="J62"/>
  <c r="F62"/>
  <c r="F60"/>
  <c r="E58"/>
  <c r="J28"/>
  <c r="E28"/>
  <c r="J63"/>
  <c r="J27"/>
  <c r="J22"/>
  <c r="E22"/>
  <c r="F63"/>
  <c r="J21"/>
  <c r="J16"/>
  <c r="J60"/>
  <c r="E7"/>
  <c r="E98"/>
  <c i="31" r="J39"/>
  <c r="J38"/>
  <c i="1" r="AY88"/>
  <c i="31" r="J37"/>
  <c i="1" r="AX88"/>
  <c i="31"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BI90"/>
  <c r="BH90"/>
  <c r="BG90"/>
  <c r="BF90"/>
  <c r="T90"/>
  <c r="R90"/>
  <c r="P90"/>
  <c r="BI89"/>
  <c r="BH89"/>
  <c r="BG89"/>
  <c r="BF89"/>
  <c r="T89"/>
  <c r="R89"/>
  <c r="P89"/>
  <c r="BI88"/>
  <c r="BH88"/>
  <c r="BG88"/>
  <c r="BF88"/>
  <c r="T88"/>
  <c r="R88"/>
  <c r="P88"/>
  <c r="BI87"/>
  <c r="BH87"/>
  <c r="BG87"/>
  <c r="BF87"/>
  <c r="T87"/>
  <c r="R87"/>
  <c r="P87"/>
  <c r="BI86"/>
  <c r="BH86"/>
  <c r="BG86"/>
  <c r="BF86"/>
  <c r="T86"/>
  <c r="R86"/>
  <c r="P86"/>
  <c r="J81"/>
  <c r="F81"/>
  <c r="F79"/>
  <c r="E77"/>
  <c r="J58"/>
  <c r="F58"/>
  <c r="F56"/>
  <c r="E54"/>
  <c r="J26"/>
  <c r="E26"/>
  <c r="J59"/>
  <c r="J25"/>
  <c r="J20"/>
  <c r="E20"/>
  <c r="F59"/>
  <c r="J19"/>
  <c r="J14"/>
  <c r="J56"/>
  <c r="E7"/>
  <c r="E50"/>
  <c i="30" r="J39"/>
  <c r="J38"/>
  <c i="1" r="AY87"/>
  <c i="30" r="J37"/>
  <c i="1" r="AX87"/>
  <c i="30" r="BI908"/>
  <c r="BH908"/>
  <c r="BG908"/>
  <c r="BF908"/>
  <c r="T908"/>
  <c r="R908"/>
  <c r="P908"/>
  <c r="BI906"/>
  <c r="BH906"/>
  <c r="BG906"/>
  <c r="BF906"/>
  <c r="T906"/>
  <c r="R906"/>
  <c r="P906"/>
  <c r="BI904"/>
  <c r="BH904"/>
  <c r="BG904"/>
  <c r="BF904"/>
  <c r="T904"/>
  <c r="R904"/>
  <c r="P904"/>
  <c r="BI901"/>
  <c r="BH901"/>
  <c r="BG901"/>
  <c r="BF901"/>
  <c r="T901"/>
  <c r="R901"/>
  <c r="P901"/>
  <c r="BI899"/>
  <c r="BH899"/>
  <c r="BG899"/>
  <c r="BF899"/>
  <c r="T899"/>
  <c r="R899"/>
  <c r="P899"/>
  <c r="BI896"/>
  <c r="BH896"/>
  <c r="BG896"/>
  <c r="BF896"/>
  <c r="T896"/>
  <c r="R896"/>
  <c r="P896"/>
  <c r="BI894"/>
  <c r="BH894"/>
  <c r="BG894"/>
  <c r="BF894"/>
  <c r="T894"/>
  <c r="R894"/>
  <c r="P894"/>
  <c r="BI892"/>
  <c r="BH892"/>
  <c r="BG892"/>
  <c r="BF892"/>
  <c r="T892"/>
  <c r="R892"/>
  <c r="P892"/>
  <c r="BI890"/>
  <c r="BH890"/>
  <c r="BG890"/>
  <c r="BF890"/>
  <c r="T890"/>
  <c r="R890"/>
  <c r="P890"/>
  <c r="BI888"/>
  <c r="BH888"/>
  <c r="BG888"/>
  <c r="BF888"/>
  <c r="T888"/>
  <c r="R888"/>
  <c r="P888"/>
  <c r="BI886"/>
  <c r="BH886"/>
  <c r="BG886"/>
  <c r="BF886"/>
  <c r="T886"/>
  <c r="R886"/>
  <c r="P886"/>
  <c r="BI884"/>
  <c r="BH884"/>
  <c r="BG884"/>
  <c r="BF884"/>
  <c r="T884"/>
  <c r="R884"/>
  <c r="P884"/>
  <c r="BI882"/>
  <c r="BH882"/>
  <c r="BG882"/>
  <c r="BF882"/>
  <c r="T882"/>
  <c r="R882"/>
  <c r="P882"/>
  <c r="BI880"/>
  <c r="BH880"/>
  <c r="BG880"/>
  <c r="BF880"/>
  <c r="T880"/>
  <c r="R880"/>
  <c r="P880"/>
  <c r="BI877"/>
  <c r="BH877"/>
  <c r="BG877"/>
  <c r="BF877"/>
  <c r="T877"/>
  <c r="R877"/>
  <c r="P877"/>
  <c r="BI875"/>
  <c r="BH875"/>
  <c r="BG875"/>
  <c r="BF875"/>
  <c r="T875"/>
  <c r="R875"/>
  <c r="P875"/>
  <c r="BI873"/>
  <c r="BH873"/>
  <c r="BG873"/>
  <c r="BF873"/>
  <c r="T873"/>
  <c r="R873"/>
  <c r="P873"/>
  <c r="BI871"/>
  <c r="BH871"/>
  <c r="BG871"/>
  <c r="BF871"/>
  <c r="T871"/>
  <c r="R871"/>
  <c r="P871"/>
  <c r="BI869"/>
  <c r="BH869"/>
  <c r="BG869"/>
  <c r="BF869"/>
  <c r="T869"/>
  <c r="R869"/>
  <c r="P869"/>
  <c r="BI867"/>
  <c r="BH867"/>
  <c r="BG867"/>
  <c r="BF867"/>
  <c r="T867"/>
  <c r="R867"/>
  <c r="P867"/>
  <c r="BI865"/>
  <c r="BH865"/>
  <c r="BG865"/>
  <c r="BF865"/>
  <c r="T865"/>
  <c r="R865"/>
  <c r="P865"/>
  <c r="BI863"/>
  <c r="BH863"/>
  <c r="BG863"/>
  <c r="BF863"/>
  <c r="T863"/>
  <c r="R863"/>
  <c r="P863"/>
  <c r="BI861"/>
  <c r="BH861"/>
  <c r="BG861"/>
  <c r="BF861"/>
  <c r="T861"/>
  <c r="R861"/>
  <c r="P861"/>
  <c r="BI859"/>
  <c r="BH859"/>
  <c r="BG859"/>
  <c r="BF859"/>
  <c r="T859"/>
  <c r="R859"/>
  <c r="P859"/>
  <c r="BI856"/>
  <c r="BH856"/>
  <c r="BG856"/>
  <c r="BF856"/>
  <c r="T856"/>
  <c r="R856"/>
  <c r="P856"/>
  <c r="BI854"/>
  <c r="BH854"/>
  <c r="BG854"/>
  <c r="BF854"/>
  <c r="T854"/>
  <c r="R854"/>
  <c r="P854"/>
  <c r="BI852"/>
  <c r="BH852"/>
  <c r="BG852"/>
  <c r="BF852"/>
  <c r="T852"/>
  <c r="R852"/>
  <c r="P852"/>
  <c r="BI849"/>
  <c r="BH849"/>
  <c r="BG849"/>
  <c r="BF849"/>
  <c r="T849"/>
  <c r="R849"/>
  <c r="P849"/>
  <c r="BI847"/>
  <c r="BH847"/>
  <c r="BG847"/>
  <c r="BF847"/>
  <c r="T847"/>
  <c r="R847"/>
  <c r="P847"/>
  <c r="BI845"/>
  <c r="BH845"/>
  <c r="BG845"/>
  <c r="BF845"/>
  <c r="T845"/>
  <c r="R845"/>
  <c r="P845"/>
  <c r="BI843"/>
  <c r="BH843"/>
  <c r="BG843"/>
  <c r="BF843"/>
  <c r="T843"/>
  <c r="R843"/>
  <c r="P843"/>
  <c r="BI841"/>
  <c r="BH841"/>
  <c r="BG841"/>
  <c r="BF841"/>
  <c r="T841"/>
  <c r="R841"/>
  <c r="P841"/>
  <c r="BI839"/>
  <c r="BH839"/>
  <c r="BG839"/>
  <c r="BF839"/>
  <c r="T839"/>
  <c r="R839"/>
  <c r="P839"/>
  <c r="BI836"/>
  <c r="BH836"/>
  <c r="BG836"/>
  <c r="BF836"/>
  <c r="T836"/>
  <c r="R836"/>
  <c r="P836"/>
  <c r="BI834"/>
  <c r="BH834"/>
  <c r="BG834"/>
  <c r="BF834"/>
  <c r="T834"/>
  <c r="R834"/>
  <c r="P834"/>
  <c r="BI831"/>
  <c r="BH831"/>
  <c r="BG831"/>
  <c r="BF831"/>
  <c r="T831"/>
  <c r="R831"/>
  <c r="P831"/>
  <c r="BI829"/>
  <c r="BH829"/>
  <c r="BG829"/>
  <c r="BF829"/>
  <c r="T829"/>
  <c r="R829"/>
  <c r="P829"/>
  <c r="BI826"/>
  <c r="BH826"/>
  <c r="BG826"/>
  <c r="BF826"/>
  <c r="T826"/>
  <c r="R826"/>
  <c r="P826"/>
  <c r="BI824"/>
  <c r="BH824"/>
  <c r="BG824"/>
  <c r="BF824"/>
  <c r="T824"/>
  <c r="R824"/>
  <c r="P824"/>
  <c r="BI821"/>
  <c r="BH821"/>
  <c r="BG821"/>
  <c r="BF821"/>
  <c r="T821"/>
  <c r="R821"/>
  <c r="P821"/>
  <c r="BI819"/>
  <c r="BH819"/>
  <c r="BG819"/>
  <c r="BF819"/>
  <c r="T819"/>
  <c r="R819"/>
  <c r="P819"/>
  <c r="BI816"/>
  <c r="BH816"/>
  <c r="BG816"/>
  <c r="BF816"/>
  <c r="T816"/>
  <c r="R816"/>
  <c r="P816"/>
  <c r="BI814"/>
  <c r="BH814"/>
  <c r="BG814"/>
  <c r="BF814"/>
  <c r="T814"/>
  <c r="R814"/>
  <c r="P814"/>
  <c r="BI811"/>
  <c r="BH811"/>
  <c r="BG811"/>
  <c r="BF811"/>
  <c r="T811"/>
  <c r="R811"/>
  <c r="P811"/>
  <c r="BI809"/>
  <c r="BH809"/>
  <c r="BG809"/>
  <c r="BF809"/>
  <c r="T809"/>
  <c r="R809"/>
  <c r="P809"/>
  <c r="BI806"/>
  <c r="BH806"/>
  <c r="BG806"/>
  <c r="BF806"/>
  <c r="T806"/>
  <c r="R806"/>
  <c r="P806"/>
  <c r="BI804"/>
  <c r="BH804"/>
  <c r="BG804"/>
  <c r="BF804"/>
  <c r="T804"/>
  <c r="R804"/>
  <c r="P804"/>
  <c r="BI801"/>
  <c r="BH801"/>
  <c r="BG801"/>
  <c r="BF801"/>
  <c r="T801"/>
  <c r="R801"/>
  <c r="P801"/>
  <c r="BI799"/>
  <c r="BH799"/>
  <c r="BG799"/>
  <c r="BF799"/>
  <c r="T799"/>
  <c r="R799"/>
  <c r="P799"/>
  <c r="BI796"/>
  <c r="BH796"/>
  <c r="BG796"/>
  <c r="BF796"/>
  <c r="T796"/>
  <c r="R796"/>
  <c r="P796"/>
  <c r="BI794"/>
  <c r="BH794"/>
  <c r="BG794"/>
  <c r="BF794"/>
  <c r="T794"/>
  <c r="R794"/>
  <c r="P794"/>
  <c r="BI791"/>
  <c r="BH791"/>
  <c r="BG791"/>
  <c r="BF791"/>
  <c r="T791"/>
  <c r="R791"/>
  <c r="P791"/>
  <c r="BI789"/>
  <c r="BH789"/>
  <c r="BG789"/>
  <c r="BF789"/>
  <c r="T789"/>
  <c r="R789"/>
  <c r="P789"/>
  <c r="BI787"/>
  <c r="BH787"/>
  <c r="BG787"/>
  <c r="BF787"/>
  <c r="T787"/>
  <c r="R787"/>
  <c r="P787"/>
  <c r="BI785"/>
  <c r="BH785"/>
  <c r="BG785"/>
  <c r="BF785"/>
  <c r="T785"/>
  <c r="R785"/>
  <c r="P785"/>
  <c r="BI783"/>
  <c r="BH783"/>
  <c r="BG783"/>
  <c r="BF783"/>
  <c r="T783"/>
  <c r="R783"/>
  <c r="P783"/>
  <c r="BI781"/>
  <c r="BH781"/>
  <c r="BG781"/>
  <c r="BF781"/>
  <c r="T781"/>
  <c r="R781"/>
  <c r="P781"/>
  <c r="BI779"/>
  <c r="BH779"/>
  <c r="BG779"/>
  <c r="BF779"/>
  <c r="T779"/>
  <c r="R779"/>
  <c r="P779"/>
  <c r="BI777"/>
  <c r="BH777"/>
  <c r="BG777"/>
  <c r="BF777"/>
  <c r="T777"/>
  <c r="R777"/>
  <c r="P777"/>
  <c r="BI775"/>
  <c r="BH775"/>
  <c r="BG775"/>
  <c r="BF775"/>
  <c r="T775"/>
  <c r="R775"/>
  <c r="P775"/>
  <c r="BI773"/>
  <c r="BH773"/>
  <c r="BG773"/>
  <c r="BF773"/>
  <c r="T773"/>
  <c r="R773"/>
  <c r="P773"/>
  <c r="BI771"/>
  <c r="BH771"/>
  <c r="BG771"/>
  <c r="BF771"/>
  <c r="T771"/>
  <c r="R771"/>
  <c r="P771"/>
  <c r="BI769"/>
  <c r="BH769"/>
  <c r="BG769"/>
  <c r="BF769"/>
  <c r="T769"/>
  <c r="R769"/>
  <c r="P769"/>
  <c r="BI767"/>
  <c r="BH767"/>
  <c r="BG767"/>
  <c r="BF767"/>
  <c r="T767"/>
  <c r="R767"/>
  <c r="P767"/>
  <c r="BI765"/>
  <c r="BH765"/>
  <c r="BG765"/>
  <c r="BF765"/>
  <c r="T765"/>
  <c r="R765"/>
  <c r="P765"/>
  <c r="BI763"/>
  <c r="BH763"/>
  <c r="BG763"/>
  <c r="BF763"/>
  <c r="T763"/>
  <c r="R763"/>
  <c r="P763"/>
  <c r="BI761"/>
  <c r="BH761"/>
  <c r="BG761"/>
  <c r="BF761"/>
  <c r="T761"/>
  <c r="R761"/>
  <c r="P761"/>
  <c r="BI759"/>
  <c r="BH759"/>
  <c r="BG759"/>
  <c r="BF759"/>
  <c r="T759"/>
  <c r="R759"/>
  <c r="P759"/>
  <c r="BI757"/>
  <c r="BH757"/>
  <c r="BG757"/>
  <c r="BF757"/>
  <c r="T757"/>
  <c r="R757"/>
  <c r="P757"/>
  <c r="BI755"/>
  <c r="BH755"/>
  <c r="BG755"/>
  <c r="BF755"/>
  <c r="T755"/>
  <c r="R755"/>
  <c r="P755"/>
  <c r="BI753"/>
  <c r="BH753"/>
  <c r="BG753"/>
  <c r="BF753"/>
  <c r="T753"/>
  <c r="R753"/>
  <c r="P753"/>
  <c r="BI751"/>
  <c r="BH751"/>
  <c r="BG751"/>
  <c r="BF751"/>
  <c r="T751"/>
  <c r="R751"/>
  <c r="P751"/>
  <c r="BI749"/>
  <c r="BH749"/>
  <c r="BG749"/>
  <c r="BF749"/>
  <c r="T749"/>
  <c r="R749"/>
  <c r="P749"/>
  <c r="BI747"/>
  <c r="BH747"/>
  <c r="BG747"/>
  <c r="BF747"/>
  <c r="T747"/>
  <c r="R747"/>
  <c r="P747"/>
  <c r="BI744"/>
  <c r="BH744"/>
  <c r="BG744"/>
  <c r="BF744"/>
  <c r="T744"/>
  <c r="R744"/>
  <c r="P744"/>
  <c r="BI742"/>
  <c r="BH742"/>
  <c r="BG742"/>
  <c r="BF742"/>
  <c r="T742"/>
  <c r="R742"/>
  <c r="P742"/>
  <c r="BI740"/>
  <c r="BH740"/>
  <c r="BG740"/>
  <c r="BF740"/>
  <c r="T740"/>
  <c r="R740"/>
  <c r="P740"/>
  <c r="BI738"/>
  <c r="BH738"/>
  <c r="BG738"/>
  <c r="BF738"/>
  <c r="T738"/>
  <c r="R738"/>
  <c r="P738"/>
  <c r="BI735"/>
  <c r="BH735"/>
  <c r="BG735"/>
  <c r="BF735"/>
  <c r="T735"/>
  <c r="R735"/>
  <c r="P735"/>
  <c r="BI733"/>
  <c r="BH733"/>
  <c r="BG733"/>
  <c r="BF733"/>
  <c r="T733"/>
  <c r="R733"/>
  <c r="P733"/>
  <c r="BI731"/>
  <c r="BH731"/>
  <c r="BG731"/>
  <c r="BF731"/>
  <c r="T731"/>
  <c r="R731"/>
  <c r="P731"/>
  <c r="BI729"/>
  <c r="BH729"/>
  <c r="BG729"/>
  <c r="BF729"/>
  <c r="T729"/>
  <c r="R729"/>
  <c r="P729"/>
  <c r="BI727"/>
  <c r="BH727"/>
  <c r="BG727"/>
  <c r="BF727"/>
  <c r="T727"/>
  <c r="R727"/>
  <c r="P727"/>
  <c r="BI725"/>
  <c r="BH725"/>
  <c r="BG725"/>
  <c r="BF725"/>
  <c r="T725"/>
  <c r="R725"/>
  <c r="P725"/>
  <c r="BI723"/>
  <c r="BH723"/>
  <c r="BG723"/>
  <c r="BF723"/>
  <c r="T723"/>
  <c r="R723"/>
  <c r="P723"/>
  <c r="BI721"/>
  <c r="BH721"/>
  <c r="BG721"/>
  <c r="BF721"/>
  <c r="T721"/>
  <c r="R721"/>
  <c r="P721"/>
  <c r="BI719"/>
  <c r="BH719"/>
  <c r="BG719"/>
  <c r="BF719"/>
  <c r="T719"/>
  <c r="R719"/>
  <c r="P719"/>
  <c r="BI717"/>
  <c r="BH717"/>
  <c r="BG717"/>
  <c r="BF717"/>
  <c r="T717"/>
  <c r="R717"/>
  <c r="P717"/>
  <c r="BI714"/>
  <c r="BH714"/>
  <c r="BG714"/>
  <c r="BF714"/>
  <c r="T714"/>
  <c r="R714"/>
  <c r="P714"/>
  <c r="BI712"/>
  <c r="BH712"/>
  <c r="BG712"/>
  <c r="BF712"/>
  <c r="T712"/>
  <c r="R712"/>
  <c r="P712"/>
  <c r="BI710"/>
  <c r="BH710"/>
  <c r="BG710"/>
  <c r="BF710"/>
  <c r="T710"/>
  <c r="R710"/>
  <c r="P710"/>
  <c r="BI708"/>
  <c r="BH708"/>
  <c r="BG708"/>
  <c r="BF708"/>
  <c r="T708"/>
  <c r="R708"/>
  <c r="P708"/>
  <c r="BI706"/>
  <c r="BH706"/>
  <c r="BG706"/>
  <c r="BF706"/>
  <c r="T706"/>
  <c r="R706"/>
  <c r="P706"/>
  <c r="BI704"/>
  <c r="BH704"/>
  <c r="BG704"/>
  <c r="BF704"/>
  <c r="T704"/>
  <c r="R704"/>
  <c r="P704"/>
  <c r="BI702"/>
  <c r="BH702"/>
  <c r="BG702"/>
  <c r="BF702"/>
  <c r="T702"/>
  <c r="R702"/>
  <c r="P702"/>
  <c r="BI700"/>
  <c r="BH700"/>
  <c r="BG700"/>
  <c r="BF700"/>
  <c r="T700"/>
  <c r="R700"/>
  <c r="P700"/>
  <c r="BI698"/>
  <c r="BH698"/>
  <c r="BG698"/>
  <c r="BF698"/>
  <c r="T698"/>
  <c r="R698"/>
  <c r="P698"/>
  <c r="BI696"/>
  <c r="BH696"/>
  <c r="BG696"/>
  <c r="BF696"/>
  <c r="T696"/>
  <c r="R696"/>
  <c r="P696"/>
  <c r="BI693"/>
  <c r="BH693"/>
  <c r="BG693"/>
  <c r="BF693"/>
  <c r="T693"/>
  <c r="R693"/>
  <c r="P693"/>
  <c r="BI691"/>
  <c r="BH691"/>
  <c r="BG691"/>
  <c r="BF691"/>
  <c r="T691"/>
  <c r="R691"/>
  <c r="P691"/>
  <c r="BI689"/>
  <c r="BH689"/>
  <c r="BG689"/>
  <c r="BF689"/>
  <c r="T689"/>
  <c r="R689"/>
  <c r="P689"/>
  <c r="BI687"/>
  <c r="BH687"/>
  <c r="BG687"/>
  <c r="BF687"/>
  <c r="T687"/>
  <c r="R687"/>
  <c r="P687"/>
  <c r="BI685"/>
  <c r="BH685"/>
  <c r="BG685"/>
  <c r="BF685"/>
  <c r="T685"/>
  <c r="R685"/>
  <c r="P685"/>
  <c r="BI683"/>
  <c r="BH683"/>
  <c r="BG683"/>
  <c r="BF683"/>
  <c r="T683"/>
  <c r="R683"/>
  <c r="P683"/>
  <c r="BI680"/>
  <c r="BH680"/>
  <c r="BG680"/>
  <c r="BF680"/>
  <c r="T680"/>
  <c r="R680"/>
  <c r="P680"/>
  <c r="BI678"/>
  <c r="BH678"/>
  <c r="BG678"/>
  <c r="BF678"/>
  <c r="T678"/>
  <c r="R678"/>
  <c r="P678"/>
  <c r="BI676"/>
  <c r="BH676"/>
  <c r="BG676"/>
  <c r="BF676"/>
  <c r="T676"/>
  <c r="R676"/>
  <c r="P676"/>
  <c r="BI674"/>
  <c r="BH674"/>
  <c r="BG674"/>
  <c r="BF674"/>
  <c r="T674"/>
  <c r="R674"/>
  <c r="P674"/>
  <c r="BI672"/>
  <c r="BH672"/>
  <c r="BG672"/>
  <c r="BF672"/>
  <c r="T672"/>
  <c r="R672"/>
  <c r="P672"/>
  <c r="BI670"/>
  <c r="BH670"/>
  <c r="BG670"/>
  <c r="BF670"/>
  <c r="T670"/>
  <c r="R670"/>
  <c r="P670"/>
  <c r="BI668"/>
  <c r="BH668"/>
  <c r="BG668"/>
  <c r="BF668"/>
  <c r="T668"/>
  <c r="R668"/>
  <c r="P668"/>
  <c r="BI666"/>
  <c r="BH666"/>
  <c r="BG666"/>
  <c r="BF666"/>
  <c r="T666"/>
  <c r="R666"/>
  <c r="P666"/>
  <c r="BI664"/>
  <c r="BH664"/>
  <c r="BG664"/>
  <c r="BF664"/>
  <c r="T664"/>
  <c r="R664"/>
  <c r="P664"/>
  <c r="BI662"/>
  <c r="BH662"/>
  <c r="BG662"/>
  <c r="BF662"/>
  <c r="T662"/>
  <c r="R662"/>
  <c r="P662"/>
  <c r="BI659"/>
  <c r="BH659"/>
  <c r="BG659"/>
  <c r="BF659"/>
  <c r="T659"/>
  <c r="R659"/>
  <c r="P659"/>
  <c r="BI657"/>
  <c r="BH657"/>
  <c r="BG657"/>
  <c r="BF657"/>
  <c r="T657"/>
  <c r="R657"/>
  <c r="P657"/>
  <c r="BI655"/>
  <c r="BH655"/>
  <c r="BG655"/>
  <c r="BF655"/>
  <c r="T655"/>
  <c r="R655"/>
  <c r="P655"/>
  <c r="BI653"/>
  <c r="BH653"/>
  <c r="BG653"/>
  <c r="BF653"/>
  <c r="T653"/>
  <c r="R653"/>
  <c r="P653"/>
  <c r="BI651"/>
  <c r="BH651"/>
  <c r="BG651"/>
  <c r="BF651"/>
  <c r="T651"/>
  <c r="R651"/>
  <c r="P651"/>
  <c r="BI649"/>
  <c r="BH649"/>
  <c r="BG649"/>
  <c r="BF649"/>
  <c r="T649"/>
  <c r="R649"/>
  <c r="P649"/>
  <c r="BI646"/>
  <c r="BH646"/>
  <c r="BG646"/>
  <c r="BF646"/>
  <c r="T646"/>
  <c r="R646"/>
  <c r="P646"/>
  <c r="BI644"/>
  <c r="BH644"/>
  <c r="BG644"/>
  <c r="BF644"/>
  <c r="T644"/>
  <c r="R644"/>
  <c r="P644"/>
  <c r="BI642"/>
  <c r="BH642"/>
  <c r="BG642"/>
  <c r="BF642"/>
  <c r="T642"/>
  <c r="R642"/>
  <c r="P642"/>
  <c r="BI640"/>
  <c r="BH640"/>
  <c r="BG640"/>
  <c r="BF640"/>
  <c r="T640"/>
  <c r="R640"/>
  <c r="P640"/>
  <c r="BI638"/>
  <c r="BH638"/>
  <c r="BG638"/>
  <c r="BF638"/>
  <c r="T638"/>
  <c r="R638"/>
  <c r="P638"/>
  <c r="BI636"/>
  <c r="BH636"/>
  <c r="BG636"/>
  <c r="BF636"/>
  <c r="T636"/>
  <c r="R636"/>
  <c r="P636"/>
  <c r="BI634"/>
  <c r="BH634"/>
  <c r="BG634"/>
  <c r="BF634"/>
  <c r="T634"/>
  <c r="R634"/>
  <c r="P634"/>
  <c r="BI632"/>
  <c r="BH632"/>
  <c r="BG632"/>
  <c r="BF632"/>
  <c r="T632"/>
  <c r="R632"/>
  <c r="P632"/>
  <c r="BI630"/>
  <c r="BH630"/>
  <c r="BG630"/>
  <c r="BF630"/>
  <c r="T630"/>
  <c r="R630"/>
  <c r="P630"/>
  <c r="BI628"/>
  <c r="BH628"/>
  <c r="BG628"/>
  <c r="BF628"/>
  <c r="T628"/>
  <c r="R628"/>
  <c r="P628"/>
  <c r="BI626"/>
  <c r="BH626"/>
  <c r="BG626"/>
  <c r="BF626"/>
  <c r="T626"/>
  <c r="R626"/>
  <c r="P626"/>
  <c r="BI624"/>
  <c r="BH624"/>
  <c r="BG624"/>
  <c r="BF624"/>
  <c r="T624"/>
  <c r="R624"/>
  <c r="P624"/>
  <c r="BI622"/>
  <c r="BH622"/>
  <c r="BG622"/>
  <c r="BF622"/>
  <c r="T622"/>
  <c r="R622"/>
  <c r="P622"/>
  <c r="BI620"/>
  <c r="BH620"/>
  <c r="BG620"/>
  <c r="BF620"/>
  <c r="T620"/>
  <c r="R620"/>
  <c r="P620"/>
  <c r="BI617"/>
  <c r="BH617"/>
  <c r="BG617"/>
  <c r="BF617"/>
  <c r="T617"/>
  <c r="R617"/>
  <c r="P617"/>
  <c r="BI615"/>
  <c r="BH615"/>
  <c r="BG615"/>
  <c r="BF615"/>
  <c r="T615"/>
  <c r="R615"/>
  <c r="P615"/>
  <c r="BI613"/>
  <c r="BH613"/>
  <c r="BG613"/>
  <c r="BF613"/>
  <c r="T613"/>
  <c r="R613"/>
  <c r="P613"/>
  <c r="BI611"/>
  <c r="BH611"/>
  <c r="BG611"/>
  <c r="BF611"/>
  <c r="T611"/>
  <c r="R611"/>
  <c r="P611"/>
  <c r="BI609"/>
  <c r="BH609"/>
  <c r="BG609"/>
  <c r="BF609"/>
  <c r="T609"/>
  <c r="R609"/>
  <c r="P609"/>
  <c r="BI607"/>
  <c r="BH607"/>
  <c r="BG607"/>
  <c r="BF607"/>
  <c r="T607"/>
  <c r="R607"/>
  <c r="P607"/>
  <c r="BI605"/>
  <c r="BH605"/>
  <c r="BG605"/>
  <c r="BF605"/>
  <c r="T605"/>
  <c r="R605"/>
  <c r="P605"/>
  <c r="BI603"/>
  <c r="BH603"/>
  <c r="BG603"/>
  <c r="BF603"/>
  <c r="T603"/>
  <c r="R603"/>
  <c r="P603"/>
  <c r="BI601"/>
  <c r="BH601"/>
  <c r="BG601"/>
  <c r="BF601"/>
  <c r="T601"/>
  <c r="R601"/>
  <c r="P601"/>
  <c r="BI599"/>
  <c r="BH599"/>
  <c r="BG599"/>
  <c r="BF599"/>
  <c r="T599"/>
  <c r="R599"/>
  <c r="P599"/>
  <c r="BI597"/>
  <c r="BH597"/>
  <c r="BG597"/>
  <c r="BF597"/>
  <c r="T597"/>
  <c r="R597"/>
  <c r="P597"/>
  <c r="BI595"/>
  <c r="BH595"/>
  <c r="BG595"/>
  <c r="BF595"/>
  <c r="T595"/>
  <c r="R595"/>
  <c r="P595"/>
  <c r="BI593"/>
  <c r="BH593"/>
  <c r="BG593"/>
  <c r="BF593"/>
  <c r="T593"/>
  <c r="R593"/>
  <c r="P593"/>
  <c r="BI591"/>
  <c r="BH591"/>
  <c r="BG591"/>
  <c r="BF591"/>
  <c r="T591"/>
  <c r="R591"/>
  <c r="P591"/>
  <c r="BI589"/>
  <c r="BH589"/>
  <c r="BG589"/>
  <c r="BF589"/>
  <c r="T589"/>
  <c r="R589"/>
  <c r="P589"/>
  <c r="BI587"/>
  <c r="BH587"/>
  <c r="BG587"/>
  <c r="BF587"/>
  <c r="T587"/>
  <c r="R587"/>
  <c r="P587"/>
  <c r="BI585"/>
  <c r="BH585"/>
  <c r="BG585"/>
  <c r="BF585"/>
  <c r="T585"/>
  <c r="R585"/>
  <c r="P585"/>
  <c r="BI583"/>
  <c r="BH583"/>
  <c r="BG583"/>
  <c r="BF583"/>
  <c r="T583"/>
  <c r="R583"/>
  <c r="P583"/>
  <c r="BI581"/>
  <c r="BH581"/>
  <c r="BG581"/>
  <c r="BF581"/>
  <c r="T581"/>
  <c r="R581"/>
  <c r="P581"/>
  <c r="BI579"/>
  <c r="BH579"/>
  <c r="BG579"/>
  <c r="BF579"/>
  <c r="T579"/>
  <c r="R579"/>
  <c r="P579"/>
  <c r="BI577"/>
  <c r="BH577"/>
  <c r="BG577"/>
  <c r="BF577"/>
  <c r="T577"/>
  <c r="R577"/>
  <c r="P577"/>
  <c r="BI575"/>
  <c r="BH575"/>
  <c r="BG575"/>
  <c r="BF575"/>
  <c r="T575"/>
  <c r="R575"/>
  <c r="P575"/>
  <c r="BI573"/>
  <c r="BH573"/>
  <c r="BG573"/>
  <c r="BF573"/>
  <c r="T573"/>
  <c r="R573"/>
  <c r="P573"/>
  <c r="BI571"/>
  <c r="BH571"/>
  <c r="BG571"/>
  <c r="BF571"/>
  <c r="T571"/>
  <c r="R571"/>
  <c r="P571"/>
  <c r="BI569"/>
  <c r="BH569"/>
  <c r="BG569"/>
  <c r="BF569"/>
  <c r="T569"/>
  <c r="R569"/>
  <c r="P569"/>
  <c r="BI567"/>
  <c r="BH567"/>
  <c r="BG567"/>
  <c r="BF567"/>
  <c r="T567"/>
  <c r="R567"/>
  <c r="P567"/>
  <c r="BI565"/>
  <c r="BH565"/>
  <c r="BG565"/>
  <c r="BF565"/>
  <c r="T565"/>
  <c r="R565"/>
  <c r="P565"/>
  <c r="BI563"/>
  <c r="BH563"/>
  <c r="BG563"/>
  <c r="BF563"/>
  <c r="T563"/>
  <c r="R563"/>
  <c r="P563"/>
  <c r="BI561"/>
  <c r="BH561"/>
  <c r="BG561"/>
  <c r="BF561"/>
  <c r="T561"/>
  <c r="R561"/>
  <c r="P561"/>
  <c r="BI559"/>
  <c r="BH559"/>
  <c r="BG559"/>
  <c r="BF559"/>
  <c r="T559"/>
  <c r="R559"/>
  <c r="P559"/>
  <c r="BI557"/>
  <c r="BH557"/>
  <c r="BG557"/>
  <c r="BF557"/>
  <c r="T557"/>
  <c r="R557"/>
  <c r="P557"/>
  <c r="BI555"/>
  <c r="BH555"/>
  <c r="BG555"/>
  <c r="BF555"/>
  <c r="T555"/>
  <c r="R555"/>
  <c r="P555"/>
  <c r="BI553"/>
  <c r="BH553"/>
  <c r="BG553"/>
  <c r="BF553"/>
  <c r="T553"/>
  <c r="R553"/>
  <c r="P553"/>
  <c r="BI551"/>
  <c r="BH551"/>
  <c r="BG551"/>
  <c r="BF551"/>
  <c r="T551"/>
  <c r="R551"/>
  <c r="P551"/>
  <c r="BI549"/>
  <c r="BH549"/>
  <c r="BG549"/>
  <c r="BF549"/>
  <c r="T549"/>
  <c r="R549"/>
  <c r="P549"/>
  <c r="BI547"/>
  <c r="BH547"/>
  <c r="BG547"/>
  <c r="BF547"/>
  <c r="T547"/>
  <c r="R547"/>
  <c r="P547"/>
  <c r="BI545"/>
  <c r="BH545"/>
  <c r="BG545"/>
  <c r="BF545"/>
  <c r="T545"/>
  <c r="R545"/>
  <c r="P545"/>
  <c r="BI543"/>
  <c r="BH543"/>
  <c r="BG543"/>
  <c r="BF543"/>
  <c r="T543"/>
  <c r="R543"/>
  <c r="P543"/>
  <c r="BI541"/>
  <c r="BH541"/>
  <c r="BG541"/>
  <c r="BF541"/>
  <c r="T541"/>
  <c r="R541"/>
  <c r="P541"/>
  <c r="BI539"/>
  <c r="BH539"/>
  <c r="BG539"/>
  <c r="BF539"/>
  <c r="T539"/>
  <c r="R539"/>
  <c r="P539"/>
  <c r="BI536"/>
  <c r="BH536"/>
  <c r="BG536"/>
  <c r="BF536"/>
  <c r="T536"/>
  <c r="R536"/>
  <c r="P536"/>
  <c r="BI534"/>
  <c r="BH534"/>
  <c r="BG534"/>
  <c r="BF534"/>
  <c r="T534"/>
  <c r="R534"/>
  <c r="P534"/>
  <c r="BI532"/>
  <c r="BH532"/>
  <c r="BG532"/>
  <c r="BF532"/>
  <c r="T532"/>
  <c r="R532"/>
  <c r="P532"/>
  <c r="BI530"/>
  <c r="BH530"/>
  <c r="BG530"/>
  <c r="BF530"/>
  <c r="T530"/>
  <c r="R530"/>
  <c r="P530"/>
  <c r="BI528"/>
  <c r="BH528"/>
  <c r="BG528"/>
  <c r="BF528"/>
  <c r="T528"/>
  <c r="R528"/>
  <c r="P528"/>
  <c r="BI526"/>
  <c r="BH526"/>
  <c r="BG526"/>
  <c r="BF526"/>
  <c r="T526"/>
  <c r="R526"/>
  <c r="P526"/>
  <c r="BI524"/>
  <c r="BH524"/>
  <c r="BG524"/>
  <c r="BF524"/>
  <c r="T524"/>
  <c r="R524"/>
  <c r="P524"/>
  <c r="BI522"/>
  <c r="BH522"/>
  <c r="BG522"/>
  <c r="BF522"/>
  <c r="T522"/>
  <c r="R522"/>
  <c r="P522"/>
  <c r="BI520"/>
  <c r="BH520"/>
  <c r="BG520"/>
  <c r="BF520"/>
  <c r="T520"/>
  <c r="R520"/>
  <c r="P520"/>
  <c r="BI518"/>
  <c r="BH518"/>
  <c r="BG518"/>
  <c r="BF518"/>
  <c r="T518"/>
  <c r="R518"/>
  <c r="P518"/>
  <c r="BI516"/>
  <c r="BH516"/>
  <c r="BG516"/>
  <c r="BF516"/>
  <c r="T516"/>
  <c r="R516"/>
  <c r="P516"/>
  <c r="BI514"/>
  <c r="BH514"/>
  <c r="BG514"/>
  <c r="BF514"/>
  <c r="T514"/>
  <c r="R514"/>
  <c r="P514"/>
  <c r="BI511"/>
  <c r="BH511"/>
  <c r="BG511"/>
  <c r="BF511"/>
  <c r="T511"/>
  <c r="R511"/>
  <c r="P511"/>
  <c r="BI509"/>
  <c r="BH509"/>
  <c r="BG509"/>
  <c r="BF509"/>
  <c r="T509"/>
  <c r="R509"/>
  <c r="P509"/>
  <c r="BI507"/>
  <c r="BH507"/>
  <c r="BG507"/>
  <c r="BF507"/>
  <c r="T507"/>
  <c r="R507"/>
  <c r="P507"/>
  <c r="BI505"/>
  <c r="BH505"/>
  <c r="BG505"/>
  <c r="BF505"/>
  <c r="T505"/>
  <c r="R505"/>
  <c r="P505"/>
  <c r="BI503"/>
  <c r="BH503"/>
  <c r="BG503"/>
  <c r="BF503"/>
  <c r="T503"/>
  <c r="R503"/>
  <c r="P503"/>
  <c r="BI501"/>
  <c r="BH501"/>
  <c r="BG501"/>
  <c r="BF501"/>
  <c r="T501"/>
  <c r="R501"/>
  <c r="P501"/>
  <c r="BI499"/>
  <c r="BH499"/>
  <c r="BG499"/>
  <c r="BF499"/>
  <c r="T499"/>
  <c r="R499"/>
  <c r="P499"/>
  <c r="BI497"/>
  <c r="BH497"/>
  <c r="BG497"/>
  <c r="BF497"/>
  <c r="T497"/>
  <c r="R497"/>
  <c r="P497"/>
  <c r="BI495"/>
  <c r="BH495"/>
  <c r="BG495"/>
  <c r="BF495"/>
  <c r="T495"/>
  <c r="R495"/>
  <c r="P495"/>
  <c r="BI493"/>
  <c r="BH493"/>
  <c r="BG493"/>
  <c r="BF493"/>
  <c r="T493"/>
  <c r="R493"/>
  <c r="P493"/>
  <c r="BI491"/>
  <c r="BH491"/>
  <c r="BG491"/>
  <c r="BF491"/>
  <c r="T491"/>
  <c r="R491"/>
  <c r="P491"/>
  <c r="BI489"/>
  <c r="BH489"/>
  <c r="BG489"/>
  <c r="BF489"/>
  <c r="T489"/>
  <c r="R489"/>
  <c r="P489"/>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6"/>
  <c r="BH476"/>
  <c r="BG476"/>
  <c r="BF476"/>
  <c r="T476"/>
  <c r="R476"/>
  <c r="P476"/>
  <c r="BI474"/>
  <c r="BH474"/>
  <c r="BG474"/>
  <c r="BF474"/>
  <c r="T474"/>
  <c r="R474"/>
  <c r="P474"/>
  <c r="BI472"/>
  <c r="BH472"/>
  <c r="BG472"/>
  <c r="BF472"/>
  <c r="T472"/>
  <c r="R472"/>
  <c r="P472"/>
  <c r="BI470"/>
  <c r="BH470"/>
  <c r="BG470"/>
  <c r="BF470"/>
  <c r="T470"/>
  <c r="R470"/>
  <c r="P470"/>
  <c r="BI468"/>
  <c r="BH468"/>
  <c r="BG468"/>
  <c r="BF468"/>
  <c r="T468"/>
  <c r="R468"/>
  <c r="P468"/>
  <c r="BI466"/>
  <c r="BH466"/>
  <c r="BG466"/>
  <c r="BF466"/>
  <c r="T466"/>
  <c r="R466"/>
  <c r="P466"/>
  <c r="BI464"/>
  <c r="BH464"/>
  <c r="BG464"/>
  <c r="BF464"/>
  <c r="T464"/>
  <c r="R464"/>
  <c r="P464"/>
  <c r="BI461"/>
  <c r="BH461"/>
  <c r="BG461"/>
  <c r="BF461"/>
  <c r="T461"/>
  <c r="R461"/>
  <c r="P461"/>
  <c r="BI459"/>
  <c r="BH459"/>
  <c r="BG459"/>
  <c r="BF459"/>
  <c r="T459"/>
  <c r="R459"/>
  <c r="P459"/>
  <c r="BI457"/>
  <c r="BH457"/>
  <c r="BG457"/>
  <c r="BF457"/>
  <c r="T457"/>
  <c r="R457"/>
  <c r="P457"/>
  <c r="BI455"/>
  <c r="BH455"/>
  <c r="BG455"/>
  <c r="BF455"/>
  <c r="T455"/>
  <c r="R455"/>
  <c r="P455"/>
  <c r="BI453"/>
  <c r="BH453"/>
  <c r="BG453"/>
  <c r="BF453"/>
  <c r="T453"/>
  <c r="R453"/>
  <c r="P453"/>
  <c r="BI451"/>
  <c r="BH451"/>
  <c r="BG451"/>
  <c r="BF451"/>
  <c r="T451"/>
  <c r="R451"/>
  <c r="P451"/>
  <c r="BI449"/>
  <c r="BH449"/>
  <c r="BG449"/>
  <c r="BF449"/>
  <c r="T449"/>
  <c r="R449"/>
  <c r="P449"/>
  <c r="BI447"/>
  <c r="BH447"/>
  <c r="BG447"/>
  <c r="BF447"/>
  <c r="T447"/>
  <c r="R447"/>
  <c r="P447"/>
  <c r="BI445"/>
  <c r="BH445"/>
  <c r="BG445"/>
  <c r="BF445"/>
  <c r="T445"/>
  <c r="R445"/>
  <c r="P445"/>
  <c r="BI443"/>
  <c r="BH443"/>
  <c r="BG443"/>
  <c r="BF443"/>
  <c r="T443"/>
  <c r="R443"/>
  <c r="P443"/>
  <c r="BI441"/>
  <c r="BH441"/>
  <c r="BG441"/>
  <c r="BF441"/>
  <c r="T441"/>
  <c r="R441"/>
  <c r="P441"/>
  <c r="BI439"/>
  <c r="BH439"/>
  <c r="BG439"/>
  <c r="BF439"/>
  <c r="T439"/>
  <c r="R439"/>
  <c r="P439"/>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7"/>
  <c r="BH297"/>
  <c r="BG297"/>
  <c r="BF297"/>
  <c r="T297"/>
  <c r="R297"/>
  <c r="P297"/>
  <c r="BI295"/>
  <c r="BH295"/>
  <c r="BG295"/>
  <c r="BF295"/>
  <c r="T295"/>
  <c r="R295"/>
  <c r="P295"/>
  <c r="BI293"/>
  <c r="BH293"/>
  <c r="BG293"/>
  <c r="BF293"/>
  <c r="T293"/>
  <c r="R293"/>
  <c r="P293"/>
  <c r="BI291"/>
  <c r="BH291"/>
  <c r="BG291"/>
  <c r="BF291"/>
  <c r="T291"/>
  <c r="R291"/>
  <c r="P291"/>
  <c r="BI288"/>
  <c r="BH288"/>
  <c r="BG288"/>
  <c r="BF288"/>
  <c r="T288"/>
  <c r="T287"/>
  <c r="R288"/>
  <c r="R287"/>
  <c r="P288"/>
  <c r="P287"/>
  <c r="BI285"/>
  <c r="BH285"/>
  <c r="BG285"/>
  <c r="BF285"/>
  <c r="T285"/>
  <c r="R285"/>
  <c r="P285"/>
  <c r="BI283"/>
  <c r="BH283"/>
  <c r="BG283"/>
  <c r="BF283"/>
  <c r="T283"/>
  <c r="R283"/>
  <c r="P283"/>
  <c r="BI281"/>
  <c r="BH281"/>
  <c r="BG281"/>
  <c r="BF281"/>
  <c r="T281"/>
  <c r="R281"/>
  <c r="P281"/>
  <c r="BI278"/>
  <c r="BH278"/>
  <c r="BG278"/>
  <c r="BF278"/>
  <c r="T278"/>
  <c r="R278"/>
  <c r="P278"/>
  <c r="BI276"/>
  <c r="BH276"/>
  <c r="BG276"/>
  <c r="BF276"/>
  <c r="T276"/>
  <c r="R276"/>
  <c r="P276"/>
  <c r="BI274"/>
  <c r="BH274"/>
  <c r="BG274"/>
  <c r="BF274"/>
  <c r="T274"/>
  <c r="R274"/>
  <c r="P274"/>
  <c r="BI272"/>
  <c r="BH272"/>
  <c r="BG272"/>
  <c r="BF272"/>
  <c r="T272"/>
  <c r="R272"/>
  <c r="P272"/>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6"/>
  <c r="BH236"/>
  <c r="BG236"/>
  <c r="BF236"/>
  <c r="T236"/>
  <c r="T235"/>
  <c r="R236"/>
  <c r="R235"/>
  <c r="P236"/>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2"/>
  <c r="F122"/>
  <c r="F120"/>
  <c r="E118"/>
  <c r="J58"/>
  <c r="F58"/>
  <c r="F56"/>
  <c r="E54"/>
  <c r="J26"/>
  <c r="E26"/>
  <c r="J123"/>
  <c r="J25"/>
  <c r="J20"/>
  <c r="E20"/>
  <c r="F123"/>
  <c r="J19"/>
  <c r="J14"/>
  <c r="J56"/>
  <c r="E7"/>
  <c r="E114"/>
  <c i="29" r="J41"/>
  <c r="J40"/>
  <c i="1" r="AY86"/>
  <c i="29" r="J39"/>
  <c i="1" r="AX86"/>
  <c i="29" r="BI109"/>
  <c r="BH109"/>
  <c r="BG109"/>
  <c r="BF109"/>
  <c r="T109"/>
  <c r="R109"/>
  <c r="P109"/>
  <c r="BI108"/>
  <c r="BH108"/>
  <c r="BG108"/>
  <c r="BF108"/>
  <c r="T108"/>
  <c r="R108"/>
  <c r="P108"/>
  <c r="BI107"/>
  <c r="BH107"/>
  <c r="BG107"/>
  <c r="BF107"/>
  <c r="T107"/>
  <c r="R107"/>
  <c r="P107"/>
  <c r="BI106"/>
  <c r="BH106"/>
  <c r="BG106"/>
  <c r="BF106"/>
  <c r="T106"/>
  <c r="R106"/>
  <c r="P106"/>
  <c r="BI104"/>
  <c r="BH104"/>
  <c r="BG104"/>
  <c r="BF104"/>
  <c r="T104"/>
  <c r="T103"/>
  <c r="R104"/>
  <c r="R103"/>
  <c r="P104"/>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J91"/>
  <c r="F91"/>
  <c r="F89"/>
  <c r="E87"/>
  <c r="J62"/>
  <c r="F62"/>
  <c r="F60"/>
  <c r="E58"/>
  <c r="J28"/>
  <c r="E28"/>
  <c r="J63"/>
  <c r="J27"/>
  <c r="J22"/>
  <c r="E22"/>
  <c r="F92"/>
  <c r="J21"/>
  <c r="J16"/>
  <c r="J89"/>
  <c r="E7"/>
  <c r="E52"/>
  <c i="28" r="J41"/>
  <c r="J40"/>
  <c i="1" r="AY85"/>
  <c i="28" r="J39"/>
  <c i="1" r="AX85"/>
  <c i="28"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6"/>
  <c r="BH106"/>
  <c r="BG106"/>
  <c r="BF106"/>
  <c r="T106"/>
  <c r="R106"/>
  <c r="P106"/>
  <c r="BI105"/>
  <c r="BH105"/>
  <c r="BG105"/>
  <c r="BF105"/>
  <c r="T105"/>
  <c r="R105"/>
  <c r="P105"/>
  <c r="BI104"/>
  <c r="BH104"/>
  <c r="BG104"/>
  <c r="BF104"/>
  <c r="T104"/>
  <c r="R104"/>
  <c r="P104"/>
  <c r="BI102"/>
  <c r="BH102"/>
  <c r="BG102"/>
  <c r="BF102"/>
  <c r="T102"/>
  <c r="R102"/>
  <c r="P102"/>
  <c r="BI101"/>
  <c r="BH101"/>
  <c r="BG101"/>
  <c r="BF101"/>
  <c r="T101"/>
  <c r="R101"/>
  <c r="P101"/>
  <c r="BI100"/>
  <c r="BH100"/>
  <c r="BG100"/>
  <c r="BF100"/>
  <c r="T100"/>
  <c r="R100"/>
  <c r="P100"/>
  <c r="BI99"/>
  <c r="BH99"/>
  <c r="BG99"/>
  <c r="BF99"/>
  <c r="T99"/>
  <c r="R99"/>
  <c r="P99"/>
  <c r="J92"/>
  <c r="F92"/>
  <c r="F90"/>
  <c r="E88"/>
  <c r="J62"/>
  <c r="F62"/>
  <c r="F60"/>
  <c r="E58"/>
  <c r="J28"/>
  <c r="E28"/>
  <c r="J63"/>
  <c r="J27"/>
  <c r="J22"/>
  <c r="E22"/>
  <c r="F93"/>
  <c r="J21"/>
  <c r="J16"/>
  <c r="J60"/>
  <c r="E7"/>
  <c r="E52"/>
  <c i="27" r="J41"/>
  <c r="J40"/>
  <c i="1" r="AY84"/>
  <c i="27" r="J39"/>
  <c i="1" r="AX84"/>
  <c i="27"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8"/>
  <c r="BH108"/>
  <c r="BG108"/>
  <c r="BF108"/>
  <c r="T108"/>
  <c r="T107"/>
  <c r="R108"/>
  <c r="R107"/>
  <c r="P108"/>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J92"/>
  <c r="F92"/>
  <c r="F90"/>
  <c r="E88"/>
  <c r="J62"/>
  <c r="F62"/>
  <c r="F60"/>
  <c r="E58"/>
  <c r="J28"/>
  <c r="E28"/>
  <c r="J63"/>
  <c r="J27"/>
  <c r="J22"/>
  <c r="E22"/>
  <c r="F93"/>
  <c r="J21"/>
  <c r="J16"/>
  <c r="J90"/>
  <c r="E7"/>
  <c r="E82"/>
  <c i="26" r="J41"/>
  <c r="J40"/>
  <c i="1" r="AY83"/>
  <c i="26" r="J39"/>
  <c i="1" r="AX83"/>
  <c i="26"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3"/>
  <c r="BH113"/>
  <c r="BG113"/>
  <c r="BF113"/>
  <c r="T113"/>
  <c r="T112"/>
  <c r="R113"/>
  <c r="R112"/>
  <c r="P113"/>
  <c r="P112"/>
  <c r="BI111"/>
  <c r="BH111"/>
  <c r="BG111"/>
  <c r="BF111"/>
  <c r="T111"/>
  <c r="R111"/>
  <c r="P111"/>
  <c r="BI110"/>
  <c r="BH110"/>
  <c r="BG110"/>
  <c r="BF110"/>
  <c r="T110"/>
  <c r="R110"/>
  <c r="P110"/>
  <c r="BI108"/>
  <c r="BH108"/>
  <c r="BG108"/>
  <c r="BF108"/>
  <c r="T108"/>
  <c r="R108"/>
  <c r="P108"/>
  <c r="BI107"/>
  <c r="BH107"/>
  <c r="BG107"/>
  <c r="BF107"/>
  <c r="T107"/>
  <c r="R107"/>
  <c r="P107"/>
  <c r="BI106"/>
  <c r="BH106"/>
  <c r="BG106"/>
  <c r="BF106"/>
  <c r="T106"/>
  <c r="R106"/>
  <c r="P106"/>
  <c r="BI105"/>
  <c r="BH105"/>
  <c r="BG105"/>
  <c r="BF105"/>
  <c r="T105"/>
  <c r="R105"/>
  <c r="P105"/>
  <c r="BI103"/>
  <c r="BH103"/>
  <c r="BG103"/>
  <c r="BF103"/>
  <c r="T103"/>
  <c r="R103"/>
  <c r="P103"/>
  <c r="BI102"/>
  <c r="BH102"/>
  <c r="BG102"/>
  <c r="BF102"/>
  <c r="T102"/>
  <c r="R102"/>
  <c r="P102"/>
  <c r="BI101"/>
  <c r="BH101"/>
  <c r="BG101"/>
  <c r="BF101"/>
  <c r="T101"/>
  <c r="R101"/>
  <c r="P101"/>
  <c r="BI100"/>
  <c r="BH100"/>
  <c r="BG100"/>
  <c r="BF100"/>
  <c r="T100"/>
  <c r="R100"/>
  <c r="P100"/>
  <c r="J93"/>
  <c r="F93"/>
  <c r="F91"/>
  <c r="E89"/>
  <c r="J62"/>
  <c r="F62"/>
  <c r="F60"/>
  <c r="E58"/>
  <c r="J28"/>
  <c r="E28"/>
  <c r="J63"/>
  <c r="J27"/>
  <c r="J22"/>
  <c r="E22"/>
  <c r="F94"/>
  <c r="J21"/>
  <c r="J16"/>
  <c r="J91"/>
  <c r="E7"/>
  <c r="E83"/>
  <c i="25" r="J41"/>
  <c r="J40"/>
  <c i="1" r="AY82"/>
  <c i="25" r="J39"/>
  <c i="1" r="AX82"/>
  <c i="25"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7"/>
  <c r="BH117"/>
  <c r="BG117"/>
  <c r="BF117"/>
  <c r="T117"/>
  <c r="R117"/>
  <c r="P117"/>
  <c r="BI116"/>
  <c r="BH116"/>
  <c r="BG116"/>
  <c r="BF116"/>
  <c r="T116"/>
  <c r="R116"/>
  <c r="P116"/>
  <c r="BI114"/>
  <c r="BH114"/>
  <c r="BG114"/>
  <c r="BF114"/>
  <c r="T114"/>
  <c r="T113"/>
  <c r="R114"/>
  <c r="R113"/>
  <c r="P114"/>
  <c r="P113"/>
  <c r="BI112"/>
  <c r="BH112"/>
  <c r="BG112"/>
  <c r="BF112"/>
  <c r="T112"/>
  <c r="R112"/>
  <c r="P112"/>
  <c r="BI111"/>
  <c r="BH111"/>
  <c r="BG111"/>
  <c r="BF111"/>
  <c r="T111"/>
  <c r="R111"/>
  <c r="P111"/>
  <c r="BI110"/>
  <c r="BH110"/>
  <c r="BG110"/>
  <c r="BF110"/>
  <c r="T110"/>
  <c r="R110"/>
  <c r="P110"/>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J94"/>
  <c r="F94"/>
  <c r="F92"/>
  <c r="E90"/>
  <c r="J62"/>
  <c r="F62"/>
  <c r="F60"/>
  <c r="E58"/>
  <c r="J28"/>
  <c r="E28"/>
  <c r="J95"/>
  <c r="J27"/>
  <c r="J22"/>
  <c r="E22"/>
  <c r="F95"/>
  <c r="J21"/>
  <c r="J16"/>
  <c r="J60"/>
  <c r="E7"/>
  <c r="E84"/>
  <c i="24" r="J41"/>
  <c r="J40"/>
  <c i="1" r="AY81"/>
  <c i="24" r="J39"/>
  <c i="1" r="AX81"/>
  <c i="24"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1"/>
  <c r="BH121"/>
  <c r="BG121"/>
  <c r="BF121"/>
  <c r="T121"/>
  <c r="R121"/>
  <c r="P121"/>
  <c r="BI120"/>
  <c r="BH120"/>
  <c r="BG120"/>
  <c r="BF120"/>
  <c r="T120"/>
  <c r="R120"/>
  <c r="P120"/>
  <c r="BI118"/>
  <c r="BH118"/>
  <c r="BG118"/>
  <c r="BF118"/>
  <c r="T118"/>
  <c r="R118"/>
  <c r="P118"/>
  <c r="BI117"/>
  <c r="BH117"/>
  <c r="BG117"/>
  <c r="BF117"/>
  <c r="T117"/>
  <c r="R117"/>
  <c r="P117"/>
  <c r="BI115"/>
  <c r="BH115"/>
  <c r="BG115"/>
  <c r="BF115"/>
  <c r="T115"/>
  <c r="R115"/>
  <c r="P115"/>
  <c r="BI114"/>
  <c r="BH114"/>
  <c r="BG114"/>
  <c r="BF114"/>
  <c r="T114"/>
  <c r="R114"/>
  <c r="P114"/>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J93"/>
  <c r="F93"/>
  <c r="F91"/>
  <c r="E89"/>
  <c r="J62"/>
  <c r="F62"/>
  <c r="F60"/>
  <c r="E58"/>
  <c r="J28"/>
  <c r="E28"/>
  <c r="J94"/>
  <c r="J27"/>
  <c r="J22"/>
  <c r="E22"/>
  <c r="F94"/>
  <c r="J21"/>
  <c r="J16"/>
  <c r="J60"/>
  <c r="E7"/>
  <c r="E52"/>
  <c i="23" r="J41"/>
  <c r="J40"/>
  <c i="1" r="AY80"/>
  <c i="23" r="J39"/>
  <c i="1" r="AX80"/>
  <c i="23"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4"/>
  <c r="BH134"/>
  <c r="BG134"/>
  <c r="BF134"/>
  <c r="T134"/>
  <c r="R134"/>
  <c r="P134"/>
  <c r="BI133"/>
  <c r="BH133"/>
  <c r="BG133"/>
  <c r="BF133"/>
  <c r="T133"/>
  <c r="R133"/>
  <c r="P133"/>
  <c r="BI132"/>
  <c r="BH132"/>
  <c r="BG132"/>
  <c r="BF132"/>
  <c r="T132"/>
  <c r="R132"/>
  <c r="P132"/>
  <c r="BI131"/>
  <c r="BH131"/>
  <c r="BG131"/>
  <c r="BF131"/>
  <c r="T131"/>
  <c r="R131"/>
  <c r="P131"/>
  <c r="BI129"/>
  <c r="BH129"/>
  <c r="BG129"/>
  <c r="BF129"/>
  <c r="T129"/>
  <c r="R129"/>
  <c r="P129"/>
  <c r="BI128"/>
  <c r="BH128"/>
  <c r="BG128"/>
  <c r="BF128"/>
  <c r="T128"/>
  <c r="R128"/>
  <c r="P128"/>
  <c r="BI127"/>
  <c r="BH127"/>
  <c r="BG127"/>
  <c r="BF127"/>
  <c r="T127"/>
  <c r="R127"/>
  <c r="P127"/>
  <c r="BI125"/>
  <c r="BH125"/>
  <c r="BG125"/>
  <c r="BF125"/>
  <c r="T125"/>
  <c r="R125"/>
  <c r="P125"/>
  <c r="BI124"/>
  <c r="BH124"/>
  <c r="BG124"/>
  <c r="BF124"/>
  <c r="T124"/>
  <c r="R124"/>
  <c r="P124"/>
  <c r="BI123"/>
  <c r="BH123"/>
  <c r="BG123"/>
  <c r="BF123"/>
  <c r="T123"/>
  <c r="R123"/>
  <c r="P123"/>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J94"/>
  <c r="F94"/>
  <c r="F92"/>
  <c r="E90"/>
  <c r="J62"/>
  <c r="F62"/>
  <c r="F60"/>
  <c r="E58"/>
  <c r="J28"/>
  <c r="E28"/>
  <c r="J95"/>
  <c r="J27"/>
  <c r="J22"/>
  <c r="E22"/>
  <c r="F95"/>
  <c r="J21"/>
  <c r="J16"/>
  <c r="J60"/>
  <c r="E7"/>
  <c r="E84"/>
  <c i="22" r="J41"/>
  <c r="J40"/>
  <c i="1" r="AY79"/>
  <c i="22" r="J39"/>
  <c i="1" r="AX79"/>
  <c i="22"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0"/>
  <c r="BH110"/>
  <c r="BG110"/>
  <c r="BF110"/>
  <c r="T110"/>
  <c r="T109"/>
  <c r="R110"/>
  <c r="R109"/>
  <c r="P110"/>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2"/>
  <c r="BH102"/>
  <c r="BG102"/>
  <c r="BF102"/>
  <c r="T102"/>
  <c r="R102"/>
  <c r="P102"/>
  <c r="BI101"/>
  <c r="BH101"/>
  <c r="BG101"/>
  <c r="BF101"/>
  <c r="T101"/>
  <c r="R101"/>
  <c r="P101"/>
  <c r="BI100"/>
  <c r="BH100"/>
  <c r="BG100"/>
  <c r="BF100"/>
  <c r="T100"/>
  <c r="R100"/>
  <c r="P100"/>
  <c r="J93"/>
  <c r="F93"/>
  <c r="F91"/>
  <c r="E89"/>
  <c r="J62"/>
  <c r="F62"/>
  <c r="F60"/>
  <c r="E58"/>
  <c r="J28"/>
  <c r="E28"/>
  <c r="J94"/>
  <c r="J27"/>
  <c r="J22"/>
  <c r="E22"/>
  <c r="F94"/>
  <c r="J21"/>
  <c r="J16"/>
  <c r="J60"/>
  <c r="E7"/>
  <c r="E83"/>
  <c i="21" r="J41"/>
  <c r="J40"/>
  <c i="1" r="AY78"/>
  <c i="21" r="J39"/>
  <c i="1" r="AX78"/>
  <c i="21"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5"/>
  <c r="BH115"/>
  <c r="BG115"/>
  <c r="BF115"/>
  <c r="T115"/>
  <c r="T114"/>
  <c r="R115"/>
  <c r="R114"/>
  <c r="P115"/>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J93"/>
  <c r="F93"/>
  <c r="F91"/>
  <c r="E89"/>
  <c r="J62"/>
  <c r="F62"/>
  <c r="F60"/>
  <c r="E58"/>
  <c r="J28"/>
  <c r="E28"/>
  <c r="J63"/>
  <c r="J27"/>
  <c r="J22"/>
  <c r="E22"/>
  <c r="F63"/>
  <c r="J21"/>
  <c r="J16"/>
  <c r="J60"/>
  <c r="E7"/>
  <c r="E83"/>
  <c i="20" r="J41"/>
  <c r="J40"/>
  <c i="1" r="AY77"/>
  <c i="20" r="J39"/>
  <c i="1" r="AX77"/>
  <c i="20"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J93"/>
  <c r="F93"/>
  <c r="F91"/>
  <c r="E89"/>
  <c r="J62"/>
  <c r="F62"/>
  <c r="F60"/>
  <c r="E58"/>
  <c r="J28"/>
  <c r="E28"/>
  <c r="J63"/>
  <c r="J27"/>
  <c r="J22"/>
  <c r="E22"/>
  <c r="F63"/>
  <c r="J21"/>
  <c r="J16"/>
  <c r="J91"/>
  <c r="E7"/>
  <c r="E83"/>
  <c i="19" r="J39"/>
  <c r="J38"/>
  <c i="1" r="AY75"/>
  <c i="19" r="J37"/>
  <c i="1" r="AX75"/>
  <c i="19"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6"/>
  <c r="BH116"/>
  <c r="BG116"/>
  <c r="BF116"/>
  <c r="T116"/>
  <c r="R116"/>
  <c r="P116"/>
  <c r="BI115"/>
  <c r="BH115"/>
  <c r="BG115"/>
  <c r="BF115"/>
  <c r="T115"/>
  <c r="R115"/>
  <c r="P115"/>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J95"/>
  <c r="F95"/>
  <c r="F93"/>
  <c r="E91"/>
  <c r="J58"/>
  <c r="F58"/>
  <c r="F56"/>
  <c r="E54"/>
  <c r="J26"/>
  <c r="E26"/>
  <c r="J96"/>
  <c r="J25"/>
  <c r="J20"/>
  <c r="E20"/>
  <c r="F59"/>
  <c r="J19"/>
  <c r="J14"/>
  <c r="J56"/>
  <c r="E7"/>
  <c r="E50"/>
  <c i="18" r="J39"/>
  <c r="J38"/>
  <c i="1" r="AY74"/>
  <c i="18" r="J37"/>
  <c i="1" r="AX74"/>
  <c i="18" r="BI148"/>
  <c r="BH148"/>
  <c r="BG148"/>
  <c r="BF148"/>
  <c r="T148"/>
  <c r="T147"/>
  <c r="R148"/>
  <c r="R147"/>
  <c r="P148"/>
  <c r="P147"/>
  <c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40"/>
  <c r="BH140"/>
  <c r="BG140"/>
  <c r="BF140"/>
  <c r="T140"/>
  <c r="R140"/>
  <c r="P140"/>
  <c r="BI139"/>
  <c r="BH139"/>
  <c r="BG139"/>
  <c r="BF139"/>
  <c r="T139"/>
  <c r="R139"/>
  <c r="P139"/>
  <c r="BI137"/>
  <c r="BH137"/>
  <c r="BG137"/>
  <c r="BF137"/>
  <c r="T137"/>
  <c r="R137"/>
  <c r="P137"/>
  <c r="BI136"/>
  <c r="BH136"/>
  <c r="BG136"/>
  <c r="BF136"/>
  <c r="T136"/>
  <c r="R136"/>
  <c r="P136"/>
  <c r="BI135"/>
  <c r="BH135"/>
  <c r="BG135"/>
  <c r="BF135"/>
  <c r="T135"/>
  <c r="R135"/>
  <c r="P135"/>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5"/>
  <c r="BH105"/>
  <c r="BG105"/>
  <c r="BF105"/>
  <c r="T105"/>
  <c r="R105"/>
  <c r="P105"/>
  <c r="BI104"/>
  <c r="BH104"/>
  <c r="BG104"/>
  <c r="BF104"/>
  <c r="T104"/>
  <c r="R104"/>
  <c r="P104"/>
  <c r="BI103"/>
  <c r="BH103"/>
  <c r="BG103"/>
  <c r="BF103"/>
  <c r="T103"/>
  <c r="R103"/>
  <c r="P103"/>
  <c r="BI102"/>
  <c r="BH102"/>
  <c r="BG102"/>
  <c r="BF102"/>
  <c r="T102"/>
  <c r="R102"/>
  <c r="P102"/>
  <c r="BI100"/>
  <c r="BH100"/>
  <c r="BG100"/>
  <c r="BF100"/>
  <c r="T100"/>
  <c r="R100"/>
  <c r="P100"/>
  <c r="BI99"/>
  <c r="BH99"/>
  <c r="BG99"/>
  <c r="BF99"/>
  <c r="T99"/>
  <c r="R99"/>
  <c r="P99"/>
  <c r="BI98"/>
  <c r="BH98"/>
  <c r="BG98"/>
  <c r="BF98"/>
  <c r="T98"/>
  <c r="R98"/>
  <c r="P98"/>
  <c r="BI97"/>
  <c r="BH97"/>
  <c r="BG97"/>
  <c r="BF97"/>
  <c r="T97"/>
  <c r="R97"/>
  <c r="P97"/>
  <c r="J90"/>
  <c r="F90"/>
  <c r="F88"/>
  <c r="E86"/>
  <c r="J58"/>
  <c r="F58"/>
  <c r="F56"/>
  <c r="E54"/>
  <c r="J26"/>
  <c r="E26"/>
  <c r="J59"/>
  <c r="J25"/>
  <c r="J20"/>
  <c r="E20"/>
  <c r="F59"/>
  <c r="J19"/>
  <c r="J14"/>
  <c r="J88"/>
  <c r="E7"/>
  <c r="E82"/>
  <c i="17" r="J39"/>
  <c r="J38"/>
  <c i="1" r="AY73"/>
  <c i="17" r="J37"/>
  <c i="1" r="AX73"/>
  <c i="17" r="BI355"/>
  <c r="BH355"/>
  <c r="BG355"/>
  <c r="BF355"/>
  <c r="T355"/>
  <c r="R355"/>
  <c r="P355"/>
  <c r="BI354"/>
  <c r="BH354"/>
  <c r="BG354"/>
  <c r="BF354"/>
  <c r="T354"/>
  <c r="R354"/>
  <c r="P354"/>
  <c r="BI353"/>
  <c r="BH353"/>
  <c r="BG353"/>
  <c r="BF353"/>
  <c r="T353"/>
  <c r="R353"/>
  <c r="P353"/>
  <c r="BI352"/>
  <c r="BH352"/>
  <c r="BG352"/>
  <c r="BF352"/>
  <c r="T352"/>
  <c r="R352"/>
  <c r="P352"/>
  <c r="BI351"/>
  <c r="BH351"/>
  <c r="BG351"/>
  <c r="BF351"/>
  <c r="T351"/>
  <c r="R351"/>
  <c r="P351"/>
  <c r="BI350"/>
  <c r="BH350"/>
  <c r="BG350"/>
  <c r="BF350"/>
  <c r="T350"/>
  <c r="R350"/>
  <c r="P350"/>
  <c r="BI349"/>
  <c r="BH349"/>
  <c r="BG349"/>
  <c r="BF349"/>
  <c r="T349"/>
  <c r="R349"/>
  <c r="P349"/>
  <c r="BI348"/>
  <c r="BH348"/>
  <c r="BG348"/>
  <c r="BF348"/>
  <c r="T348"/>
  <c r="R348"/>
  <c r="P348"/>
  <c r="BI347"/>
  <c r="BH347"/>
  <c r="BG347"/>
  <c r="BF347"/>
  <c r="T347"/>
  <c r="R347"/>
  <c r="P347"/>
  <c r="BI345"/>
  <c r="BH345"/>
  <c r="BG345"/>
  <c r="BF345"/>
  <c r="T345"/>
  <c r="R345"/>
  <c r="P345"/>
  <c r="BI344"/>
  <c r="BH344"/>
  <c r="BG344"/>
  <c r="BF344"/>
  <c r="T344"/>
  <c r="R344"/>
  <c r="P344"/>
  <c r="BI343"/>
  <c r="BH343"/>
  <c r="BG343"/>
  <c r="BF343"/>
  <c r="T343"/>
  <c r="R343"/>
  <c r="P343"/>
  <c r="BI342"/>
  <c r="BH342"/>
  <c r="BG342"/>
  <c r="BF342"/>
  <c r="T342"/>
  <c r="R342"/>
  <c r="P342"/>
  <c r="BI341"/>
  <c r="BH341"/>
  <c r="BG341"/>
  <c r="BF341"/>
  <c r="T341"/>
  <c r="R341"/>
  <c r="P341"/>
  <c r="BI340"/>
  <c r="BH340"/>
  <c r="BG340"/>
  <c r="BF340"/>
  <c r="T340"/>
  <c r="R340"/>
  <c r="P340"/>
  <c r="BI339"/>
  <c r="BH339"/>
  <c r="BG339"/>
  <c r="BF339"/>
  <c r="T339"/>
  <c r="R339"/>
  <c r="P339"/>
  <c r="BI337"/>
  <c r="BH337"/>
  <c r="BG337"/>
  <c r="BF337"/>
  <c r="T337"/>
  <c r="R337"/>
  <c r="P337"/>
  <c r="BI336"/>
  <c r="BH336"/>
  <c r="BG336"/>
  <c r="BF336"/>
  <c r="T336"/>
  <c r="R336"/>
  <c r="P336"/>
  <c r="BI335"/>
  <c r="BH335"/>
  <c r="BG335"/>
  <c r="BF335"/>
  <c r="T335"/>
  <c r="R335"/>
  <c r="P335"/>
  <c r="BI334"/>
  <c r="BH334"/>
  <c r="BG334"/>
  <c r="BF334"/>
  <c r="T334"/>
  <c r="R334"/>
  <c r="P334"/>
  <c r="BI333"/>
  <c r="BH333"/>
  <c r="BG333"/>
  <c r="BF333"/>
  <c r="T333"/>
  <c r="R333"/>
  <c r="P333"/>
  <c r="BI332"/>
  <c r="BH332"/>
  <c r="BG332"/>
  <c r="BF332"/>
  <c r="T332"/>
  <c r="R332"/>
  <c r="P332"/>
  <c r="BI331"/>
  <c r="BH331"/>
  <c r="BG331"/>
  <c r="BF331"/>
  <c r="T331"/>
  <c r="R331"/>
  <c r="P331"/>
  <c r="BI330"/>
  <c r="BH330"/>
  <c r="BG330"/>
  <c r="BF330"/>
  <c r="T330"/>
  <c r="R330"/>
  <c r="P330"/>
  <c r="BI329"/>
  <c r="BH329"/>
  <c r="BG329"/>
  <c r="BF329"/>
  <c r="T329"/>
  <c r="R329"/>
  <c r="P329"/>
  <c r="BI328"/>
  <c r="BH328"/>
  <c r="BG328"/>
  <c r="BF328"/>
  <c r="T328"/>
  <c r="R328"/>
  <c r="P328"/>
  <c r="BI327"/>
  <c r="BH327"/>
  <c r="BG327"/>
  <c r="BF327"/>
  <c r="T327"/>
  <c r="R327"/>
  <c r="P327"/>
  <c r="BI326"/>
  <c r="BH326"/>
  <c r="BG326"/>
  <c r="BF326"/>
  <c r="T326"/>
  <c r="R326"/>
  <c r="P326"/>
  <c r="BI325"/>
  <c r="BH325"/>
  <c r="BG325"/>
  <c r="BF325"/>
  <c r="T325"/>
  <c r="R325"/>
  <c r="P325"/>
  <c r="BI324"/>
  <c r="BH324"/>
  <c r="BG324"/>
  <c r="BF324"/>
  <c r="T324"/>
  <c r="R324"/>
  <c r="P324"/>
  <c r="BI323"/>
  <c r="BH323"/>
  <c r="BG323"/>
  <c r="BF323"/>
  <c r="T323"/>
  <c r="R323"/>
  <c r="P323"/>
  <c r="BI322"/>
  <c r="BH322"/>
  <c r="BG322"/>
  <c r="BF322"/>
  <c r="T322"/>
  <c r="R322"/>
  <c r="P322"/>
  <c r="BI321"/>
  <c r="BH321"/>
  <c r="BG321"/>
  <c r="BF321"/>
  <c r="T321"/>
  <c r="R321"/>
  <c r="P321"/>
  <c r="BI320"/>
  <c r="BH320"/>
  <c r="BG320"/>
  <c r="BF320"/>
  <c r="T320"/>
  <c r="R320"/>
  <c r="P320"/>
  <c r="BI319"/>
  <c r="BH319"/>
  <c r="BG319"/>
  <c r="BF319"/>
  <c r="T319"/>
  <c r="R319"/>
  <c r="P319"/>
  <c r="BI318"/>
  <c r="BH318"/>
  <c r="BG318"/>
  <c r="BF318"/>
  <c r="T318"/>
  <c r="R318"/>
  <c r="P318"/>
  <c r="BI317"/>
  <c r="BH317"/>
  <c r="BG317"/>
  <c r="BF317"/>
  <c r="T317"/>
  <c r="R317"/>
  <c r="P317"/>
  <c r="BI316"/>
  <c r="BH316"/>
  <c r="BG316"/>
  <c r="BF316"/>
  <c r="T316"/>
  <c r="R316"/>
  <c r="P316"/>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0"/>
  <c r="BH180"/>
  <c r="BG180"/>
  <c r="BF180"/>
  <c r="T180"/>
  <c r="R180"/>
  <c r="P180"/>
  <c r="BI178"/>
  <c r="BH178"/>
  <c r="BG178"/>
  <c r="BF178"/>
  <c r="T178"/>
  <c r="R178"/>
  <c r="P178"/>
  <c r="BI176"/>
  <c r="BH176"/>
  <c r="BG176"/>
  <c r="BF176"/>
  <c r="T176"/>
  <c r="R176"/>
  <c r="P176"/>
  <c r="BI174"/>
  <c r="BH174"/>
  <c r="BG174"/>
  <c r="BF174"/>
  <c r="T174"/>
  <c r="R174"/>
  <c r="P174"/>
  <c r="BI173"/>
  <c r="BH173"/>
  <c r="BG173"/>
  <c r="BF173"/>
  <c r="T173"/>
  <c r="R173"/>
  <c r="P173"/>
  <c r="BI170"/>
  <c r="BH170"/>
  <c r="BG170"/>
  <c r="BF170"/>
  <c r="T170"/>
  <c r="R170"/>
  <c r="P170"/>
  <c r="BI169"/>
  <c r="BH169"/>
  <c r="BG169"/>
  <c r="BF169"/>
  <c r="T169"/>
  <c r="R169"/>
  <c r="P169"/>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T127"/>
  <c r="R128"/>
  <c r="R127"/>
  <c r="P128"/>
  <c r="P127"/>
  <c r="BI126"/>
  <c r="BH126"/>
  <c r="BG126"/>
  <c r="BF126"/>
  <c r="T126"/>
  <c r="T125"/>
  <c r="R126"/>
  <c r="R125"/>
  <c r="P126"/>
  <c r="P125"/>
  <c r="BI124"/>
  <c r="BH124"/>
  <c r="BG124"/>
  <c r="BF124"/>
  <c r="T124"/>
  <c r="T123"/>
  <c r="R124"/>
  <c r="R123"/>
  <c r="P124"/>
  <c r="P123"/>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J99"/>
  <c r="J98"/>
  <c r="F98"/>
  <c r="F96"/>
  <c r="E94"/>
  <c r="J59"/>
  <c r="J58"/>
  <c r="F58"/>
  <c r="F56"/>
  <c r="E54"/>
  <c r="J20"/>
  <c r="E20"/>
  <c r="F99"/>
  <c r="J19"/>
  <c r="J14"/>
  <c r="J56"/>
  <c r="E7"/>
  <c r="E50"/>
  <c i="16" r="J39"/>
  <c r="J38"/>
  <c i="1" r="AY72"/>
  <c i="16" r="J37"/>
  <c i="1" r="AX72"/>
  <c i="16" r="BI903"/>
  <c r="BH903"/>
  <c r="BG903"/>
  <c r="BF903"/>
  <c r="T903"/>
  <c r="R903"/>
  <c r="P903"/>
  <c r="BI901"/>
  <c r="BH901"/>
  <c r="BG901"/>
  <c r="BF901"/>
  <c r="T901"/>
  <c r="R901"/>
  <c r="P901"/>
  <c r="BI899"/>
  <c r="BH899"/>
  <c r="BG899"/>
  <c r="BF899"/>
  <c r="T899"/>
  <c r="R899"/>
  <c r="P899"/>
  <c r="BI897"/>
  <c r="BH897"/>
  <c r="BG897"/>
  <c r="BF897"/>
  <c r="T897"/>
  <c r="R897"/>
  <c r="P897"/>
  <c r="BI895"/>
  <c r="BH895"/>
  <c r="BG895"/>
  <c r="BF895"/>
  <c r="T895"/>
  <c r="R895"/>
  <c r="P895"/>
  <c r="BI894"/>
  <c r="BH894"/>
  <c r="BG894"/>
  <c r="BF894"/>
  <c r="T894"/>
  <c r="R894"/>
  <c r="P894"/>
  <c r="BI892"/>
  <c r="BH892"/>
  <c r="BG892"/>
  <c r="BF892"/>
  <c r="T892"/>
  <c r="R892"/>
  <c r="P892"/>
  <c r="BI890"/>
  <c r="BH890"/>
  <c r="BG890"/>
  <c r="BF890"/>
  <c r="T890"/>
  <c r="R890"/>
  <c r="P890"/>
  <c r="BI887"/>
  <c r="BH887"/>
  <c r="BG887"/>
  <c r="BF887"/>
  <c r="T887"/>
  <c r="R887"/>
  <c r="P887"/>
  <c r="BI885"/>
  <c r="BH885"/>
  <c r="BG885"/>
  <c r="BF885"/>
  <c r="T885"/>
  <c r="R885"/>
  <c r="P885"/>
  <c r="BI883"/>
  <c r="BH883"/>
  <c r="BG883"/>
  <c r="BF883"/>
  <c r="T883"/>
  <c r="R883"/>
  <c r="P883"/>
  <c r="BI882"/>
  <c r="BH882"/>
  <c r="BG882"/>
  <c r="BF882"/>
  <c r="T882"/>
  <c r="R882"/>
  <c r="P882"/>
  <c r="BI879"/>
  <c r="BH879"/>
  <c r="BG879"/>
  <c r="BF879"/>
  <c r="T879"/>
  <c r="R879"/>
  <c r="P879"/>
  <c r="BI877"/>
  <c r="BH877"/>
  <c r="BG877"/>
  <c r="BF877"/>
  <c r="T877"/>
  <c r="R877"/>
  <c r="P877"/>
  <c r="BI875"/>
  <c r="BH875"/>
  <c r="BG875"/>
  <c r="BF875"/>
  <c r="T875"/>
  <c r="R875"/>
  <c r="P875"/>
  <c r="BI874"/>
  <c r="BH874"/>
  <c r="BG874"/>
  <c r="BF874"/>
  <c r="T874"/>
  <c r="R874"/>
  <c r="P874"/>
  <c r="BI872"/>
  <c r="BH872"/>
  <c r="BG872"/>
  <c r="BF872"/>
  <c r="T872"/>
  <c r="R872"/>
  <c r="P872"/>
  <c r="BI870"/>
  <c r="BH870"/>
  <c r="BG870"/>
  <c r="BF870"/>
  <c r="T870"/>
  <c r="R870"/>
  <c r="P870"/>
  <c r="BI868"/>
  <c r="BH868"/>
  <c r="BG868"/>
  <c r="BF868"/>
  <c r="T868"/>
  <c r="R868"/>
  <c r="P868"/>
  <c r="BI866"/>
  <c r="BH866"/>
  <c r="BG866"/>
  <c r="BF866"/>
  <c r="T866"/>
  <c r="R866"/>
  <c r="P866"/>
  <c r="BI865"/>
  <c r="BH865"/>
  <c r="BG865"/>
  <c r="BF865"/>
  <c r="T865"/>
  <c r="R865"/>
  <c r="P865"/>
  <c r="BI862"/>
  <c r="BH862"/>
  <c r="BG862"/>
  <c r="BF862"/>
  <c r="T862"/>
  <c r="R862"/>
  <c r="P862"/>
  <c r="BI860"/>
  <c r="BH860"/>
  <c r="BG860"/>
  <c r="BF860"/>
  <c r="T860"/>
  <c r="R860"/>
  <c r="P860"/>
  <c r="BI859"/>
  <c r="BH859"/>
  <c r="BG859"/>
  <c r="BF859"/>
  <c r="T859"/>
  <c r="R859"/>
  <c r="P859"/>
  <c r="BI857"/>
  <c r="BH857"/>
  <c r="BG857"/>
  <c r="BF857"/>
  <c r="T857"/>
  <c r="R857"/>
  <c r="P857"/>
  <c r="BI855"/>
  <c r="BH855"/>
  <c r="BG855"/>
  <c r="BF855"/>
  <c r="T855"/>
  <c r="R855"/>
  <c r="P855"/>
  <c r="BI853"/>
  <c r="BH853"/>
  <c r="BG853"/>
  <c r="BF853"/>
  <c r="T853"/>
  <c r="R853"/>
  <c r="P853"/>
  <c r="BI851"/>
  <c r="BH851"/>
  <c r="BG851"/>
  <c r="BF851"/>
  <c r="T851"/>
  <c r="R851"/>
  <c r="P851"/>
  <c r="BI849"/>
  <c r="BH849"/>
  <c r="BG849"/>
  <c r="BF849"/>
  <c r="T849"/>
  <c r="R849"/>
  <c r="P849"/>
  <c r="BI847"/>
  <c r="BH847"/>
  <c r="BG847"/>
  <c r="BF847"/>
  <c r="T847"/>
  <c r="R847"/>
  <c r="P847"/>
  <c r="BI845"/>
  <c r="BH845"/>
  <c r="BG845"/>
  <c r="BF845"/>
  <c r="T845"/>
  <c r="R845"/>
  <c r="P845"/>
  <c r="BI843"/>
  <c r="BH843"/>
  <c r="BG843"/>
  <c r="BF843"/>
  <c r="T843"/>
  <c r="R843"/>
  <c r="P843"/>
  <c r="BI841"/>
  <c r="BH841"/>
  <c r="BG841"/>
  <c r="BF841"/>
  <c r="T841"/>
  <c r="R841"/>
  <c r="P841"/>
  <c r="BI839"/>
  <c r="BH839"/>
  <c r="BG839"/>
  <c r="BF839"/>
  <c r="T839"/>
  <c r="R839"/>
  <c r="P839"/>
  <c r="BI837"/>
  <c r="BH837"/>
  <c r="BG837"/>
  <c r="BF837"/>
  <c r="T837"/>
  <c r="R837"/>
  <c r="P837"/>
  <c r="BI835"/>
  <c r="BH835"/>
  <c r="BG835"/>
  <c r="BF835"/>
  <c r="T835"/>
  <c r="R835"/>
  <c r="P835"/>
  <c r="BI832"/>
  <c r="BH832"/>
  <c r="BG832"/>
  <c r="BF832"/>
  <c r="T832"/>
  <c r="R832"/>
  <c r="P832"/>
  <c r="BI830"/>
  <c r="BH830"/>
  <c r="BG830"/>
  <c r="BF830"/>
  <c r="T830"/>
  <c r="R830"/>
  <c r="P830"/>
  <c r="BI828"/>
  <c r="BH828"/>
  <c r="BG828"/>
  <c r="BF828"/>
  <c r="T828"/>
  <c r="R828"/>
  <c r="P828"/>
  <c r="BI826"/>
  <c r="BH826"/>
  <c r="BG826"/>
  <c r="BF826"/>
  <c r="T826"/>
  <c r="R826"/>
  <c r="P826"/>
  <c r="BI824"/>
  <c r="BH824"/>
  <c r="BG824"/>
  <c r="BF824"/>
  <c r="T824"/>
  <c r="R824"/>
  <c r="P824"/>
  <c r="BI822"/>
  <c r="BH822"/>
  <c r="BG822"/>
  <c r="BF822"/>
  <c r="T822"/>
  <c r="R822"/>
  <c r="P822"/>
  <c r="BI820"/>
  <c r="BH820"/>
  <c r="BG820"/>
  <c r="BF820"/>
  <c r="T820"/>
  <c r="R820"/>
  <c r="P820"/>
  <c r="BI818"/>
  <c r="BH818"/>
  <c r="BG818"/>
  <c r="BF818"/>
  <c r="T818"/>
  <c r="R818"/>
  <c r="P818"/>
  <c r="BI816"/>
  <c r="BH816"/>
  <c r="BG816"/>
  <c r="BF816"/>
  <c r="T816"/>
  <c r="R816"/>
  <c r="P816"/>
  <c r="BI814"/>
  <c r="BH814"/>
  <c r="BG814"/>
  <c r="BF814"/>
  <c r="T814"/>
  <c r="R814"/>
  <c r="P814"/>
  <c r="BI812"/>
  <c r="BH812"/>
  <c r="BG812"/>
  <c r="BF812"/>
  <c r="T812"/>
  <c r="R812"/>
  <c r="P812"/>
  <c r="BI810"/>
  <c r="BH810"/>
  <c r="BG810"/>
  <c r="BF810"/>
  <c r="T810"/>
  <c r="R810"/>
  <c r="P810"/>
  <c r="BI808"/>
  <c r="BH808"/>
  <c r="BG808"/>
  <c r="BF808"/>
  <c r="T808"/>
  <c r="R808"/>
  <c r="P808"/>
  <c r="BI805"/>
  <c r="BH805"/>
  <c r="BG805"/>
  <c r="BF805"/>
  <c r="T805"/>
  <c r="T804"/>
  <c r="R805"/>
  <c r="R804"/>
  <c r="P805"/>
  <c r="P804"/>
  <c r="BI802"/>
  <c r="BH802"/>
  <c r="BG802"/>
  <c r="BF802"/>
  <c r="T802"/>
  <c r="R802"/>
  <c r="P802"/>
  <c r="BI800"/>
  <c r="BH800"/>
  <c r="BG800"/>
  <c r="BF800"/>
  <c r="T800"/>
  <c r="R800"/>
  <c r="P800"/>
  <c r="BI798"/>
  <c r="BH798"/>
  <c r="BG798"/>
  <c r="BF798"/>
  <c r="T798"/>
  <c r="R798"/>
  <c r="P798"/>
  <c r="BI796"/>
  <c r="BH796"/>
  <c r="BG796"/>
  <c r="BF796"/>
  <c r="T796"/>
  <c r="R796"/>
  <c r="P796"/>
  <c r="BI794"/>
  <c r="BH794"/>
  <c r="BG794"/>
  <c r="BF794"/>
  <c r="T794"/>
  <c r="R794"/>
  <c r="P794"/>
  <c r="BI791"/>
  <c r="BH791"/>
  <c r="BG791"/>
  <c r="BF791"/>
  <c r="T791"/>
  <c r="R791"/>
  <c r="P791"/>
  <c r="BI789"/>
  <c r="BH789"/>
  <c r="BG789"/>
  <c r="BF789"/>
  <c r="T789"/>
  <c r="R789"/>
  <c r="P789"/>
  <c r="BI788"/>
  <c r="BH788"/>
  <c r="BG788"/>
  <c r="BF788"/>
  <c r="T788"/>
  <c r="R788"/>
  <c r="P788"/>
  <c r="BI786"/>
  <c r="BH786"/>
  <c r="BG786"/>
  <c r="BF786"/>
  <c r="T786"/>
  <c r="R786"/>
  <c r="P786"/>
  <c r="BI784"/>
  <c r="BH784"/>
  <c r="BG784"/>
  <c r="BF784"/>
  <c r="T784"/>
  <c r="R784"/>
  <c r="P784"/>
  <c r="BI782"/>
  <c r="BH782"/>
  <c r="BG782"/>
  <c r="BF782"/>
  <c r="T782"/>
  <c r="R782"/>
  <c r="P782"/>
  <c r="BI780"/>
  <c r="BH780"/>
  <c r="BG780"/>
  <c r="BF780"/>
  <c r="T780"/>
  <c r="R780"/>
  <c r="P780"/>
  <c r="BI778"/>
  <c r="BH778"/>
  <c r="BG778"/>
  <c r="BF778"/>
  <c r="T778"/>
  <c r="R778"/>
  <c r="P778"/>
  <c r="BI776"/>
  <c r="BH776"/>
  <c r="BG776"/>
  <c r="BF776"/>
  <c r="T776"/>
  <c r="R776"/>
  <c r="P776"/>
  <c r="BI773"/>
  <c r="BH773"/>
  <c r="BG773"/>
  <c r="BF773"/>
  <c r="T773"/>
  <c r="R773"/>
  <c r="P773"/>
  <c r="BI771"/>
  <c r="BH771"/>
  <c r="BG771"/>
  <c r="BF771"/>
  <c r="T771"/>
  <c r="R771"/>
  <c r="P771"/>
  <c r="BI769"/>
  <c r="BH769"/>
  <c r="BG769"/>
  <c r="BF769"/>
  <c r="T769"/>
  <c r="R769"/>
  <c r="P769"/>
  <c r="BI767"/>
  <c r="BH767"/>
  <c r="BG767"/>
  <c r="BF767"/>
  <c r="T767"/>
  <c r="R767"/>
  <c r="P767"/>
  <c r="BI765"/>
  <c r="BH765"/>
  <c r="BG765"/>
  <c r="BF765"/>
  <c r="T765"/>
  <c r="R765"/>
  <c r="P765"/>
  <c r="BI763"/>
  <c r="BH763"/>
  <c r="BG763"/>
  <c r="BF763"/>
  <c r="T763"/>
  <c r="R763"/>
  <c r="P763"/>
  <c r="BI761"/>
  <c r="BH761"/>
  <c r="BG761"/>
  <c r="BF761"/>
  <c r="T761"/>
  <c r="R761"/>
  <c r="P761"/>
  <c r="BI759"/>
  <c r="BH759"/>
  <c r="BG759"/>
  <c r="BF759"/>
  <c r="T759"/>
  <c r="R759"/>
  <c r="P759"/>
  <c r="BI757"/>
  <c r="BH757"/>
  <c r="BG757"/>
  <c r="BF757"/>
  <c r="T757"/>
  <c r="R757"/>
  <c r="P757"/>
  <c r="BI755"/>
  <c r="BH755"/>
  <c r="BG755"/>
  <c r="BF755"/>
  <c r="T755"/>
  <c r="R755"/>
  <c r="P755"/>
  <c r="BI753"/>
  <c r="BH753"/>
  <c r="BG753"/>
  <c r="BF753"/>
  <c r="T753"/>
  <c r="R753"/>
  <c r="P753"/>
  <c r="BI751"/>
  <c r="BH751"/>
  <c r="BG751"/>
  <c r="BF751"/>
  <c r="T751"/>
  <c r="R751"/>
  <c r="P751"/>
  <c r="BI749"/>
  <c r="BH749"/>
  <c r="BG749"/>
  <c r="BF749"/>
  <c r="T749"/>
  <c r="R749"/>
  <c r="P749"/>
  <c r="BI748"/>
  <c r="BH748"/>
  <c r="BG748"/>
  <c r="BF748"/>
  <c r="T748"/>
  <c r="R748"/>
  <c r="P748"/>
  <c r="BI746"/>
  <c r="BH746"/>
  <c r="BG746"/>
  <c r="BF746"/>
  <c r="T746"/>
  <c r="R746"/>
  <c r="P746"/>
  <c r="BI744"/>
  <c r="BH744"/>
  <c r="BG744"/>
  <c r="BF744"/>
  <c r="T744"/>
  <c r="R744"/>
  <c r="P744"/>
  <c r="BI741"/>
  <c r="BH741"/>
  <c r="BG741"/>
  <c r="BF741"/>
  <c r="T741"/>
  <c r="R741"/>
  <c r="P741"/>
  <c r="BI739"/>
  <c r="BH739"/>
  <c r="BG739"/>
  <c r="BF739"/>
  <c r="T739"/>
  <c r="R739"/>
  <c r="P739"/>
  <c r="BI737"/>
  <c r="BH737"/>
  <c r="BG737"/>
  <c r="BF737"/>
  <c r="T737"/>
  <c r="R737"/>
  <c r="P737"/>
  <c r="BI735"/>
  <c r="BH735"/>
  <c r="BG735"/>
  <c r="BF735"/>
  <c r="T735"/>
  <c r="R735"/>
  <c r="P735"/>
  <c r="BI733"/>
  <c r="BH733"/>
  <c r="BG733"/>
  <c r="BF733"/>
  <c r="T733"/>
  <c r="R733"/>
  <c r="P733"/>
  <c r="BI731"/>
  <c r="BH731"/>
  <c r="BG731"/>
  <c r="BF731"/>
  <c r="T731"/>
  <c r="R731"/>
  <c r="P731"/>
  <c r="BI729"/>
  <c r="BH729"/>
  <c r="BG729"/>
  <c r="BF729"/>
  <c r="T729"/>
  <c r="R729"/>
  <c r="P729"/>
  <c r="BI727"/>
  <c r="BH727"/>
  <c r="BG727"/>
  <c r="BF727"/>
  <c r="T727"/>
  <c r="R727"/>
  <c r="P727"/>
  <c r="BI725"/>
  <c r="BH725"/>
  <c r="BG725"/>
  <c r="BF725"/>
  <c r="T725"/>
  <c r="R725"/>
  <c r="P725"/>
  <c r="BI723"/>
  <c r="BH723"/>
  <c r="BG723"/>
  <c r="BF723"/>
  <c r="T723"/>
  <c r="R723"/>
  <c r="P723"/>
  <c r="BI721"/>
  <c r="BH721"/>
  <c r="BG721"/>
  <c r="BF721"/>
  <c r="T721"/>
  <c r="R721"/>
  <c r="P721"/>
  <c r="BI719"/>
  <c r="BH719"/>
  <c r="BG719"/>
  <c r="BF719"/>
  <c r="T719"/>
  <c r="R719"/>
  <c r="P719"/>
  <c r="BI717"/>
  <c r="BH717"/>
  <c r="BG717"/>
  <c r="BF717"/>
  <c r="T717"/>
  <c r="R717"/>
  <c r="P717"/>
  <c r="BI715"/>
  <c r="BH715"/>
  <c r="BG715"/>
  <c r="BF715"/>
  <c r="T715"/>
  <c r="R715"/>
  <c r="P715"/>
  <c r="BI712"/>
  <c r="BH712"/>
  <c r="BG712"/>
  <c r="BF712"/>
  <c r="T712"/>
  <c r="R712"/>
  <c r="P712"/>
  <c r="BI710"/>
  <c r="BH710"/>
  <c r="BG710"/>
  <c r="BF710"/>
  <c r="T710"/>
  <c r="R710"/>
  <c r="P710"/>
  <c r="BI709"/>
  <c r="BH709"/>
  <c r="BG709"/>
  <c r="BF709"/>
  <c r="T709"/>
  <c r="R709"/>
  <c r="P709"/>
  <c r="BI707"/>
  <c r="BH707"/>
  <c r="BG707"/>
  <c r="BF707"/>
  <c r="T707"/>
  <c r="R707"/>
  <c r="P707"/>
  <c r="BI705"/>
  <c r="BH705"/>
  <c r="BG705"/>
  <c r="BF705"/>
  <c r="T705"/>
  <c r="R705"/>
  <c r="P705"/>
  <c r="BI703"/>
  <c r="BH703"/>
  <c r="BG703"/>
  <c r="BF703"/>
  <c r="T703"/>
  <c r="R703"/>
  <c r="P703"/>
  <c r="BI701"/>
  <c r="BH701"/>
  <c r="BG701"/>
  <c r="BF701"/>
  <c r="T701"/>
  <c r="R701"/>
  <c r="P701"/>
  <c r="BI699"/>
  <c r="BH699"/>
  <c r="BG699"/>
  <c r="BF699"/>
  <c r="T699"/>
  <c r="R699"/>
  <c r="P699"/>
  <c r="BI697"/>
  <c r="BH697"/>
  <c r="BG697"/>
  <c r="BF697"/>
  <c r="T697"/>
  <c r="R697"/>
  <c r="P697"/>
  <c r="BI695"/>
  <c r="BH695"/>
  <c r="BG695"/>
  <c r="BF695"/>
  <c r="T695"/>
  <c r="R695"/>
  <c r="P695"/>
  <c r="BI693"/>
  <c r="BH693"/>
  <c r="BG693"/>
  <c r="BF693"/>
  <c r="T693"/>
  <c r="R693"/>
  <c r="P693"/>
  <c r="BI690"/>
  <c r="BH690"/>
  <c r="BG690"/>
  <c r="BF690"/>
  <c r="T690"/>
  <c r="R690"/>
  <c r="P690"/>
  <c r="BI688"/>
  <c r="BH688"/>
  <c r="BG688"/>
  <c r="BF688"/>
  <c r="T688"/>
  <c r="R688"/>
  <c r="P688"/>
  <c r="BI686"/>
  <c r="BH686"/>
  <c r="BG686"/>
  <c r="BF686"/>
  <c r="T686"/>
  <c r="R686"/>
  <c r="P686"/>
  <c r="BI684"/>
  <c r="BH684"/>
  <c r="BG684"/>
  <c r="BF684"/>
  <c r="T684"/>
  <c r="R684"/>
  <c r="P684"/>
  <c r="BI682"/>
  <c r="BH682"/>
  <c r="BG682"/>
  <c r="BF682"/>
  <c r="T682"/>
  <c r="R682"/>
  <c r="P682"/>
  <c r="BI680"/>
  <c r="BH680"/>
  <c r="BG680"/>
  <c r="BF680"/>
  <c r="T680"/>
  <c r="R680"/>
  <c r="P680"/>
  <c r="BI678"/>
  <c r="BH678"/>
  <c r="BG678"/>
  <c r="BF678"/>
  <c r="T678"/>
  <c r="R678"/>
  <c r="P678"/>
  <c r="BI676"/>
  <c r="BH676"/>
  <c r="BG676"/>
  <c r="BF676"/>
  <c r="T676"/>
  <c r="R676"/>
  <c r="P676"/>
  <c r="BI674"/>
  <c r="BH674"/>
  <c r="BG674"/>
  <c r="BF674"/>
  <c r="T674"/>
  <c r="R674"/>
  <c r="P674"/>
  <c r="BI672"/>
  <c r="BH672"/>
  <c r="BG672"/>
  <c r="BF672"/>
  <c r="T672"/>
  <c r="R672"/>
  <c r="P672"/>
  <c r="BI670"/>
  <c r="BH670"/>
  <c r="BG670"/>
  <c r="BF670"/>
  <c r="T670"/>
  <c r="R670"/>
  <c r="P670"/>
  <c r="BI668"/>
  <c r="BH668"/>
  <c r="BG668"/>
  <c r="BF668"/>
  <c r="T668"/>
  <c r="R668"/>
  <c r="P668"/>
  <c r="BI666"/>
  <c r="BH666"/>
  <c r="BG666"/>
  <c r="BF666"/>
  <c r="T666"/>
  <c r="R666"/>
  <c r="P666"/>
  <c r="BI664"/>
  <c r="BH664"/>
  <c r="BG664"/>
  <c r="BF664"/>
  <c r="T664"/>
  <c r="R664"/>
  <c r="P664"/>
  <c r="BI662"/>
  <c r="BH662"/>
  <c r="BG662"/>
  <c r="BF662"/>
  <c r="T662"/>
  <c r="R662"/>
  <c r="P662"/>
  <c r="BI660"/>
  <c r="BH660"/>
  <c r="BG660"/>
  <c r="BF660"/>
  <c r="T660"/>
  <c r="R660"/>
  <c r="P660"/>
  <c r="BI658"/>
  <c r="BH658"/>
  <c r="BG658"/>
  <c r="BF658"/>
  <c r="T658"/>
  <c r="R658"/>
  <c r="P658"/>
  <c r="BI656"/>
  <c r="BH656"/>
  <c r="BG656"/>
  <c r="BF656"/>
  <c r="T656"/>
  <c r="R656"/>
  <c r="P656"/>
  <c r="BI654"/>
  <c r="BH654"/>
  <c r="BG654"/>
  <c r="BF654"/>
  <c r="T654"/>
  <c r="R654"/>
  <c r="P654"/>
  <c r="BI652"/>
  <c r="BH652"/>
  <c r="BG652"/>
  <c r="BF652"/>
  <c r="T652"/>
  <c r="R652"/>
  <c r="P652"/>
  <c r="BI650"/>
  <c r="BH650"/>
  <c r="BG650"/>
  <c r="BF650"/>
  <c r="T650"/>
  <c r="R650"/>
  <c r="P650"/>
  <c r="BI648"/>
  <c r="BH648"/>
  <c r="BG648"/>
  <c r="BF648"/>
  <c r="T648"/>
  <c r="R648"/>
  <c r="P648"/>
  <c r="BI646"/>
  <c r="BH646"/>
  <c r="BG646"/>
  <c r="BF646"/>
  <c r="T646"/>
  <c r="R646"/>
  <c r="P646"/>
  <c r="BI644"/>
  <c r="BH644"/>
  <c r="BG644"/>
  <c r="BF644"/>
  <c r="T644"/>
  <c r="R644"/>
  <c r="P644"/>
  <c r="BI642"/>
  <c r="BH642"/>
  <c r="BG642"/>
  <c r="BF642"/>
  <c r="T642"/>
  <c r="R642"/>
  <c r="P642"/>
  <c r="BI640"/>
  <c r="BH640"/>
  <c r="BG640"/>
  <c r="BF640"/>
  <c r="T640"/>
  <c r="R640"/>
  <c r="P640"/>
  <c r="BI638"/>
  <c r="BH638"/>
  <c r="BG638"/>
  <c r="BF638"/>
  <c r="T638"/>
  <c r="R638"/>
  <c r="P638"/>
  <c r="BI636"/>
  <c r="BH636"/>
  <c r="BG636"/>
  <c r="BF636"/>
  <c r="T636"/>
  <c r="R636"/>
  <c r="P636"/>
  <c r="BI633"/>
  <c r="BH633"/>
  <c r="BG633"/>
  <c r="BF633"/>
  <c r="T633"/>
  <c r="R633"/>
  <c r="P633"/>
  <c r="BI631"/>
  <c r="BH631"/>
  <c r="BG631"/>
  <c r="BF631"/>
  <c r="T631"/>
  <c r="R631"/>
  <c r="P631"/>
  <c r="BI629"/>
  <c r="BH629"/>
  <c r="BG629"/>
  <c r="BF629"/>
  <c r="T629"/>
  <c r="R629"/>
  <c r="P629"/>
  <c r="BI627"/>
  <c r="BH627"/>
  <c r="BG627"/>
  <c r="BF627"/>
  <c r="T627"/>
  <c r="R627"/>
  <c r="P627"/>
  <c r="BI625"/>
  <c r="BH625"/>
  <c r="BG625"/>
  <c r="BF625"/>
  <c r="T625"/>
  <c r="R625"/>
  <c r="P625"/>
  <c r="BI623"/>
  <c r="BH623"/>
  <c r="BG623"/>
  <c r="BF623"/>
  <c r="T623"/>
  <c r="R623"/>
  <c r="P623"/>
  <c r="BI621"/>
  <c r="BH621"/>
  <c r="BG621"/>
  <c r="BF621"/>
  <c r="T621"/>
  <c r="R621"/>
  <c r="P621"/>
  <c r="BI619"/>
  <c r="BH619"/>
  <c r="BG619"/>
  <c r="BF619"/>
  <c r="T619"/>
  <c r="R619"/>
  <c r="P619"/>
  <c r="BI617"/>
  <c r="BH617"/>
  <c r="BG617"/>
  <c r="BF617"/>
  <c r="T617"/>
  <c r="R617"/>
  <c r="P617"/>
  <c r="BI615"/>
  <c r="BH615"/>
  <c r="BG615"/>
  <c r="BF615"/>
  <c r="T615"/>
  <c r="R615"/>
  <c r="P615"/>
  <c r="BI613"/>
  <c r="BH613"/>
  <c r="BG613"/>
  <c r="BF613"/>
  <c r="T613"/>
  <c r="R613"/>
  <c r="P613"/>
  <c r="BI611"/>
  <c r="BH611"/>
  <c r="BG611"/>
  <c r="BF611"/>
  <c r="T611"/>
  <c r="R611"/>
  <c r="P611"/>
  <c r="BI609"/>
  <c r="BH609"/>
  <c r="BG609"/>
  <c r="BF609"/>
  <c r="T609"/>
  <c r="R609"/>
  <c r="P609"/>
  <c r="BI607"/>
  <c r="BH607"/>
  <c r="BG607"/>
  <c r="BF607"/>
  <c r="T607"/>
  <c r="R607"/>
  <c r="P607"/>
  <c r="BI605"/>
  <c r="BH605"/>
  <c r="BG605"/>
  <c r="BF605"/>
  <c r="T605"/>
  <c r="R605"/>
  <c r="P605"/>
  <c r="BI603"/>
  <c r="BH603"/>
  <c r="BG603"/>
  <c r="BF603"/>
  <c r="T603"/>
  <c r="R603"/>
  <c r="P603"/>
  <c r="BI601"/>
  <c r="BH601"/>
  <c r="BG601"/>
  <c r="BF601"/>
  <c r="T601"/>
  <c r="R601"/>
  <c r="P601"/>
  <c r="BI599"/>
  <c r="BH599"/>
  <c r="BG599"/>
  <c r="BF599"/>
  <c r="T599"/>
  <c r="R599"/>
  <c r="P599"/>
  <c r="BI598"/>
  <c r="BH598"/>
  <c r="BG598"/>
  <c r="BF598"/>
  <c r="T598"/>
  <c r="R598"/>
  <c r="P598"/>
  <c r="BI596"/>
  <c r="BH596"/>
  <c r="BG596"/>
  <c r="BF596"/>
  <c r="T596"/>
  <c r="R596"/>
  <c r="P596"/>
  <c r="BI594"/>
  <c r="BH594"/>
  <c r="BG594"/>
  <c r="BF594"/>
  <c r="T594"/>
  <c r="R594"/>
  <c r="P594"/>
  <c r="BI592"/>
  <c r="BH592"/>
  <c r="BG592"/>
  <c r="BF592"/>
  <c r="T592"/>
  <c r="R592"/>
  <c r="P592"/>
  <c r="BI590"/>
  <c r="BH590"/>
  <c r="BG590"/>
  <c r="BF590"/>
  <c r="T590"/>
  <c r="R590"/>
  <c r="P590"/>
  <c r="BI588"/>
  <c r="BH588"/>
  <c r="BG588"/>
  <c r="BF588"/>
  <c r="T588"/>
  <c r="R588"/>
  <c r="P588"/>
  <c r="BI585"/>
  <c r="BH585"/>
  <c r="BG585"/>
  <c r="BF585"/>
  <c r="T585"/>
  <c r="R585"/>
  <c r="P585"/>
  <c r="BI583"/>
  <c r="BH583"/>
  <c r="BG583"/>
  <c r="BF583"/>
  <c r="T583"/>
  <c r="R583"/>
  <c r="P583"/>
  <c r="BI581"/>
  <c r="BH581"/>
  <c r="BG581"/>
  <c r="BF581"/>
  <c r="T581"/>
  <c r="R581"/>
  <c r="P581"/>
  <c r="BI578"/>
  <c r="BH578"/>
  <c r="BG578"/>
  <c r="BF578"/>
  <c r="T578"/>
  <c r="R578"/>
  <c r="P578"/>
  <c r="BI576"/>
  <c r="BH576"/>
  <c r="BG576"/>
  <c r="BF576"/>
  <c r="T576"/>
  <c r="R576"/>
  <c r="P576"/>
  <c r="BI574"/>
  <c r="BH574"/>
  <c r="BG574"/>
  <c r="BF574"/>
  <c r="T574"/>
  <c r="R574"/>
  <c r="P574"/>
  <c r="BI572"/>
  <c r="BH572"/>
  <c r="BG572"/>
  <c r="BF572"/>
  <c r="T572"/>
  <c r="R572"/>
  <c r="P572"/>
  <c r="BI570"/>
  <c r="BH570"/>
  <c r="BG570"/>
  <c r="BF570"/>
  <c r="T570"/>
  <c r="R570"/>
  <c r="P570"/>
  <c r="BI568"/>
  <c r="BH568"/>
  <c r="BG568"/>
  <c r="BF568"/>
  <c r="T568"/>
  <c r="R568"/>
  <c r="P568"/>
  <c r="BI566"/>
  <c r="BH566"/>
  <c r="BG566"/>
  <c r="BF566"/>
  <c r="T566"/>
  <c r="R566"/>
  <c r="P566"/>
  <c r="BI564"/>
  <c r="BH564"/>
  <c r="BG564"/>
  <c r="BF564"/>
  <c r="T564"/>
  <c r="R564"/>
  <c r="P564"/>
  <c r="BI562"/>
  <c r="BH562"/>
  <c r="BG562"/>
  <c r="BF562"/>
  <c r="T562"/>
  <c r="R562"/>
  <c r="P562"/>
  <c r="BI560"/>
  <c r="BH560"/>
  <c r="BG560"/>
  <c r="BF560"/>
  <c r="T560"/>
  <c r="R560"/>
  <c r="P560"/>
  <c r="BI558"/>
  <c r="BH558"/>
  <c r="BG558"/>
  <c r="BF558"/>
  <c r="T558"/>
  <c r="R558"/>
  <c r="P558"/>
  <c r="BI556"/>
  <c r="BH556"/>
  <c r="BG556"/>
  <c r="BF556"/>
  <c r="T556"/>
  <c r="R556"/>
  <c r="P556"/>
  <c r="BI554"/>
  <c r="BH554"/>
  <c r="BG554"/>
  <c r="BF554"/>
  <c r="T554"/>
  <c r="R554"/>
  <c r="P554"/>
  <c r="BI552"/>
  <c r="BH552"/>
  <c r="BG552"/>
  <c r="BF552"/>
  <c r="T552"/>
  <c r="R552"/>
  <c r="P552"/>
  <c r="BI549"/>
  <c r="BH549"/>
  <c r="BG549"/>
  <c r="BF549"/>
  <c r="T549"/>
  <c r="R549"/>
  <c r="P549"/>
  <c r="BI547"/>
  <c r="BH547"/>
  <c r="BG547"/>
  <c r="BF547"/>
  <c r="T547"/>
  <c r="R547"/>
  <c r="P547"/>
  <c r="BI545"/>
  <c r="BH545"/>
  <c r="BG545"/>
  <c r="BF545"/>
  <c r="T545"/>
  <c r="R545"/>
  <c r="P545"/>
  <c r="BI543"/>
  <c r="BH543"/>
  <c r="BG543"/>
  <c r="BF543"/>
  <c r="T543"/>
  <c r="R543"/>
  <c r="P543"/>
  <c r="BI541"/>
  <c r="BH541"/>
  <c r="BG541"/>
  <c r="BF541"/>
  <c r="T541"/>
  <c r="R541"/>
  <c r="P541"/>
  <c r="BI539"/>
  <c r="BH539"/>
  <c r="BG539"/>
  <c r="BF539"/>
  <c r="T539"/>
  <c r="R539"/>
  <c r="P539"/>
  <c r="BI537"/>
  <c r="BH537"/>
  <c r="BG537"/>
  <c r="BF537"/>
  <c r="T537"/>
  <c r="R537"/>
  <c r="P537"/>
  <c r="BI535"/>
  <c r="BH535"/>
  <c r="BG535"/>
  <c r="BF535"/>
  <c r="T535"/>
  <c r="R535"/>
  <c r="P535"/>
  <c r="BI533"/>
  <c r="BH533"/>
  <c r="BG533"/>
  <c r="BF533"/>
  <c r="T533"/>
  <c r="R533"/>
  <c r="P533"/>
  <c r="BI531"/>
  <c r="BH531"/>
  <c r="BG531"/>
  <c r="BF531"/>
  <c r="T531"/>
  <c r="R531"/>
  <c r="P531"/>
  <c r="BI529"/>
  <c r="BH529"/>
  <c r="BG529"/>
  <c r="BF529"/>
  <c r="T529"/>
  <c r="R529"/>
  <c r="P529"/>
  <c r="BI527"/>
  <c r="BH527"/>
  <c r="BG527"/>
  <c r="BF527"/>
  <c r="T527"/>
  <c r="R527"/>
  <c r="P527"/>
  <c r="BI525"/>
  <c r="BH525"/>
  <c r="BG525"/>
  <c r="BF525"/>
  <c r="T525"/>
  <c r="R525"/>
  <c r="P525"/>
  <c r="BI523"/>
  <c r="BH523"/>
  <c r="BG523"/>
  <c r="BF523"/>
  <c r="T523"/>
  <c r="R523"/>
  <c r="P523"/>
  <c r="BI521"/>
  <c r="BH521"/>
  <c r="BG521"/>
  <c r="BF521"/>
  <c r="T521"/>
  <c r="R521"/>
  <c r="P521"/>
  <c r="BI519"/>
  <c r="BH519"/>
  <c r="BG519"/>
  <c r="BF519"/>
  <c r="T519"/>
  <c r="R519"/>
  <c r="P519"/>
  <c r="BI517"/>
  <c r="BH517"/>
  <c r="BG517"/>
  <c r="BF517"/>
  <c r="T517"/>
  <c r="R517"/>
  <c r="P517"/>
  <c r="BI515"/>
  <c r="BH515"/>
  <c r="BG515"/>
  <c r="BF515"/>
  <c r="T515"/>
  <c r="R515"/>
  <c r="P515"/>
  <c r="BI513"/>
  <c r="BH513"/>
  <c r="BG513"/>
  <c r="BF513"/>
  <c r="T513"/>
  <c r="R513"/>
  <c r="P513"/>
  <c r="BI511"/>
  <c r="BH511"/>
  <c r="BG511"/>
  <c r="BF511"/>
  <c r="T511"/>
  <c r="R511"/>
  <c r="P511"/>
  <c r="BI509"/>
  <c r="BH509"/>
  <c r="BG509"/>
  <c r="BF509"/>
  <c r="T509"/>
  <c r="R509"/>
  <c r="P509"/>
  <c r="BI507"/>
  <c r="BH507"/>
  <c r="BG507"/>
  <c r="BF507"/>
  <c r="T507"/>
  <c r="R507"/>
  <c r="P507"/>
  <c r="BI505"/>
  <c r="BH505"/>
  <c r="BG505"/>
  <c r="BF505"/>
  <c r="T505"/>
  <c r="R505"/>
  <c r="P505"/>
  <c r="BI502"/>
  <c r="BH502"/>
  <c r="BG502"/>
  <c r="BF502"/>
  <c r="T502"/>
  <c r="R502"/>
  <c r="P502"/>
  <c r="BI500"/>
  <c r="BH500"/>
  <c r="BG500"/>
  <c r="BF500"/>
  <c r="T500"/>
  <c r="R500"/>
  <c r="P500"/>
  <c r="BI498"/>
  <c r="BH498"/>
  <c r="BG498"/>
  <c r="BF498"/>
  <c r="T498"/>
  <c r="R498"/>
  <c r="P498"/>
  <c r="BI496"/>
  <c r="BH496"/>
  <c r="BG496"/>
  <c r="BF496"/>
  <c r="T496"/>
  <c r="R496"/>
  <c r="P496"/>
  <c r="BI494"/>
  <c r="BH494"/>
  <c r="BG494"/>
  <c r="BF494"/>
  <c r="T494"/>
  <c r="R494"/>
  <c r="P494"/>
  <c r="BI492"/>
  <c r="BH492"/>
  <c r="BG492"/>
  <c r="BF492"/>
  <c r="T492"/>
  <c r="R492"/>
  <c r="P492"/>
  <c r="BI490"/>
  <c r="BH490"/>
  <c r="BG490"/>
  <c r="BF490"/>
  <c r="T490"/>
  <c r="R490"/>
  <c r="P490"/>
  <c r="BI488"/>
  <c r="BH488"/>
  <c r="BG488"/>
  <c r="BF488"/>
  <c r="T488"/>
  <c r="R488"/>
  <c r="P488"/>
  <c r="BI486"/>
  <c r="BH486"/>
  <c r="BG486"/>
  <c r="BF486"/>
  <c r="T486"/>
  <c r="R486"/>
  <c r="P486"/>
  <c r="BI484"/>
  <c r="BH484"/>
  <c r="BG484"/>
  <c r="BF484"/>
  <c r="T484"/>
  <c r="R484"/>
  <c r="P484"/>
  <c r="BI483"/>
  <c r="BH483"/>
  <c r="BG483"/>
  <c r="BF483"/>
  <c r="T483"/>
  <c r="R483"/>
  <c r="P483"/>
  <c r="BI481"/>
  <c r="BH481"/>
  <c r="BG481"/>
  <c r="BF481"/>
  <c r="T481"/>
  <c r="R481"/>
  <c r="P481"/>
  <c r="BI479"/>
  <c r="BH479"/>
  <c r="BG479"/>
  <c r="BF479"/>
  <c r="T479"/>
  <c r="R479"/>
  <c r="P479"/>
  <c r="BI477"/>
  <c r="BH477"/>
  <c r="BG477"/>
  <c r="BF477"/>
  <c r="T477"/>
  <c r="R477"/>
  <c r="P477"/>
  <c r="BI475"/>
  <c r="BH475"/>
  <c r="BG475"/>
  <c r="BF475"/>
  <c r="T475"/>
  <c r="R475"/>
  <c r="P475"/>
  <c r="BI473"/>
  <c r="BH473"/>
  <c r="BG473"/>
  <c r="BF473"/>
  <c r="T473"/>
  <c r="R473"/>
  <c r="P473"/>
  <c r="BI471"/>
  <c r="BH471"/>
  <c r="BG471"/>
  <c r="BF471"/>
  <c r="T471"/>
  <c r="R471"/>
  <c r="P471"/>
  <c r="BI469"/>
  <c r="BH469"/>
  <c r="BG469"/>
  <c r="BF469"/>
  <c r="T469"/>
  <c r="R469"/>
  <c r="P469"/>
  <c r="BI467"/>
  <c r="BH467"/>
  <c r="BG467"/>
  <c r="BF467"/>
  <c r="T467"/>
  <c r="R467"/>
  <c r="P467"/>
  <c r="BI465"/>
  <c r="BH465"/>
  <c r="BG465"/>
  <c r="BF465"/>
  <c r="T465"/>
  <c r="R465"/>
  <c r="P465"/>
  <c r="BI463"/>
  <c r="BH463"/>
  <c r="BG463"/>
  <c r="BF463"/>
  <c r="T463"/>
  <c r="R463"/>
  <c r="P463"/>
  <c r="BI461"/>
  <c r="BH461"/>
  <c r="BG461"/>
  <c r="BF461"/>
  <c r="T461"/>
  <c r="R461"/>
  <c r="P461"/>
  <c r="BI459"/>
  <c r="BH459"/>
  <c r="BG459"/>
  <c r="BF459"/>
  <c r="T459"/>
  <c r="R459"/>
  <c r="P459"/>
  <c r="BI457"/>
  <c r="BH457"/>
  <c r="BG457"/>
  <c r="BF457"/>
  <c r="T457"/>
  <c r="R457"/>
  <c r="P457"/>
  <c r="BI455"/>
  <c r="BH455"/>
  <c r="BG455"/>
  <c r="BF455"/>
  <c r="T455"/>
  <c r="R455"/>
  <c r="P455"/>
  <c r="BI453"/>
  <c r="BH453"/>
  <c r="BG453"/>
  <c r="BF453"/>
  <c r="T453"/>
  <c r="R453"/>
  <c r="P453"/>
  <c r="BI451"/>
  <c r="BH451"/>
  <c r="BG451"/>
  <c r="BF451"/>
  <c r="T451"/>
  <c r="R451"/>
  <c r="P451"/>
  <c r="BI449"/>
  <c r="BH449"/>
  <c r="BG449"/>
  <c r="BF449"/>
  <c r="T449"/>
  <c r="R449"/>
  <c r="P449"/>
  <c r="BI447"/>
  <c r="BH447"/>
  <c r="BG447"/>
  <c r="BF447"/>
  <c r="T447"/>
  <c r="R447"/>
  <c r="P447"/>
  <c r="BI445"/>
  <c r="BH445"/>
  <c r="BG445"/>
  <c r="BF445"/>
  <c r="T445"/>
  <c r="R445"/>
  <c r="P445"/>
  <c r="BI443"/>
  <c r="BH443"/>
  <c r="BG443"/>
  <c r="BF443"/>
  <c r="T443"/>
  <c r="R443"/>
  <c r="P443"/>
  <c r="BI441"/>
  <c r="BH441"/>
  <c r="BG441"/>
  <c r="BF441"/>
  <c r="T441"/>
  <c r="R441"/>
  <c r="P441"/>
  <c r="BI439"/>
  <c r="BH439"/>
  <c r="BG439"/>
  <c r="BF439"/>
  <c r="T439"/>
  <c r="R439"/>
  <c r="P439"/>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J103"/>
  <c r="F103"/>
  <c r="F101"/>
  <c r="E99"/>
  <c r="J58"/>
  <c r="F58"/>
  <c r="F56"/>
  <c r="E54"/>
  <c r="J26"/>
  <c r="E26"/>
  <c r="J104"/>
  <c r="J25"/>
  <c r="J20"/>
  <c r="E20"/>
  <c r="F59"/>
  <c r="J19"/>
  <c r="J14"/>
  <c r="J101"/>
  <c r="E7"/>
  <c r="E95"/>
  <c i="15" r="J39"/>
  <c r="J38"/>
  <c i="1" r="AY71"/>
  <c i="15" r="J37"/>
  <c i="1" r="AX71"/>
  <c i="15"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BI90"/>
  <c r="BH90"/>
  <c r="BG90"/>
  <c r="BF90"/>
  <c r="T90"/>
  <c r="R90"/>
  <c r="P90"/>
  <c r="BI89"/>
  <c r="BH89"/>
  <c r="BG89"/>
  <c r="BF89"/>
  <c r="T89"/>
  <c r="R89"/>
  <c r="P89"/>
  <c r="BI88"/>
  <c r="BH88"/>
  <c r="BG88"/>
  <c r="BF88"/>
  <c r="T88"/>
  <c r="R88"/>
  <c r="P88"/>
  <c r="J82"/>
  <c r="F82"/>
  <c r="F80"/>
  <c r="E78"/>
  <c r="J58"/>
  <c r="F58"/>
  <c r="F56"/>
  <c r="E54"/>
  <c r="J26"/>
  <c r="E26"/>
  <c r="J59"/>
  <c r="J25"/>
  <c r="J20"/>
  <c r="E20"/>
  <c r="F83"/>
  <c r="J19"/>
  <c r="J14"/>
  <c r="J80"/>
  <c r="E7"/>
  <c r="E50"/>
  <c i="14" r="J39"/>
  <c r="J38"/>
  <c i="1" r="AY70"/>
  <c i="14" r="J37"/>
  <c i="1" r="AX70"/>
  <c i="14" r="BI334"/>
  <c r="BH334"/>
  <c r="BG334"/>
  <c r="BF334"/>
  <c r="T334"/>
  <c r="R334"/>
  <c r="P334"/>
  <c r="BI333"/>
  <c r="BH333"/>
  <c r="BG333"/>
  <c r="BF333"/>
  <c r="T333"/>
  <c r="R333"/>
  <c r="P333"/>
  <c r="BI332"/>
  <c r="BH332"/>
  <c r="BG332"/>
  <c r="BF332"/>
  <c r="T332"/>
  <c r="R332"/>
  <c r="P332"/>
  <c r="BI331"/>
  <c r="BH331"/>
  <c r="BG331"/>
  <c r="BF331"/>
  <c r="T331"/>
  <c r="R331"/>
  <c r="P331"/>
  <c r="BI329"/>
  <c r="BH329"/>
  <c r="BG329"/>
  <c r="BF329"/>
  <c r="T329"/>
  <c r="R329"/>
  <c r="P329"/>
  <c r="BI328"/>
  <c r="BH328"/>
  <c r="BG328"/>
  <c r="BF328"/>
  <c r="T328"/>
  <c r="R328"/>
  <c r="P328"/>
  <c r="BI327"/>
  <c r="BH327"/>
  <c r="BG327"/>
  <c r="BF327"/>
  <c r="T327"/>
  <c r="R327"/>
  <c r="P327"/>
  <c r="BI326"/>
  <c r="BH326"/>
  <c r="BG326"/>
  <c r="BF326"/>
  <c r="T326"/>
  <c r="R326"/>
  <c r="P326"/>
  <c r="BI324"/>
  <c r="BH324"/>
  <c r="BG324"/>
  <c r="BF324"/>
  <c r="T324"/>
  <c r="R324"/>
  <c r="P324"/>
  <c r="BI323"/>
  <c r="BH323"/>
  <c r="BG323"/>
  <c r="BF323"/>
  <c r="T323"/>
  <c r="R323"/>
  <c r="P323"/>
  <c r="BI322"/>
  <c r="BH322"/>
  <c r="BG322"/>
  <c r="BF322"/>
  <c r="T322"/>
  <c r="R322"/>
  <c r="P322"/>
  <c r="BI321"/>
  <c r="BH321"/>
  <c r="BG321"/>
  <c r="BF321"/>
  <c r="T321"/>
  <c r="R321"/>
  <c r="P321"/>
  <c r="BI319"/>
  <c r="BH319"/>
  <c r="BG319"/>
  <c r="BF319"/>
  <c r="T319"/>
  <c r="R319"/>
  <c r="P319"/>
  <c r="BI318"/>
  <c r="BH318"/>
  <c r="BG318"/>
  <c r="BF318"/>
  <c r="T318"/>
  <c r="R318"/>
  <c r="P318"/>
  <c r="BI317"/>
  <c r="BH317"/>
  <c r="BG317"/>
  <c r="BF317"/>
  <c r="T317"/>
  <c r="R317"/>
  <c r="P317"/>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J92"/>
  <c r="F92"/>
  <c r="F90"/>
  <c r="E88"/>
  <c r="J58"/>
  <c r="F58"/>
  <c r="F56"/>
  <c r="E54"/>
  <c r="J26"/>
  <c r="E26"/>
  <c r="J59"/>
  <c r="J25"/>
  <c r="J20"/>
  <c r="E20"/>
  <c r="F93"/>
  <c r="J19"/>
  <c r="J14"/>
  <c r="J56"/>
  <c r="E7"/>
  <c r="E50"/>
  <c i="13" r="J39"/>
  <c r="J38"/>
  <c i="1" r="AY69"/>
  <c i="13" r="J37"/>
  <c i="1" r="AX69"/>
  <c i="13" r="BI2053"/>
  <c r="BH2053"/>
  <c r="BG2053"/>
  <c r="BF2053"/>
  <c r="T2053"/>
  <c r="R2053"/>
  <c r="P2053"/>
  <c r="BI2052"/>
  <c r="BH2052"/>
  <c r="BG2052"/>
  <c r="BF2052"/>
  <c r="T2052"/>
  <c r="R2052"/>
  <c r="P2052"/>
  <c r="BI2051"/>
  <c r="BH2051"/>
  <c r="BG2051"/>
  <c r="BF2051"/>
  <c r="T2051"/>
  <c r="R2051"/>
  <c r="P2051"/>
  <c r="BI2050"/>
  <c r="BH2050"/>
  <c r="BG2050"/>
  <c r="BF2050"/>
  <c r="T2050"/>
  <c r="R2050"/>
  <c r="P2050"/>
  <c r="BI2049"/>
  <c r="BH2049"/>
  <c r="BG2049"/>
  <c r="BF2049"/>
  <c r="T2049"/>
  <c r="R2049"/>
  <c r="P2049"/>
  <c r="BI2048"/>
  <c r="BH2048"/>
  <c r="BG2048"/>
  <c r="BF2048"/>
  <c r="T2048"/>
  <c r="R2048"/>
  <c r="P2048"/>
  <c r="BI2047"/>
  <c r="BH2047"/>
  <c r="BG2047"/>
  <c r="BF2047"/>
  <c r="T2047"/>
  <c r="R2047"/>
  <c r="P2047"/>
  <c r="BI2046"/>
  <c r="BH2046"/>
  <c r="BG2046"/>
  <c r="BF2046"/>
  <c r="T2046"/>
  <c r="R2046"/>
  <c r="P2046"/>
  <c r="BI2045"/>
  <c r="BH2045"/>
  <c r="BG2045"/>
  <c r="BF2045"/>
  <c r="T2045"/>
  <c r="R2045"/>
  <c r="P2045"/>
  <c r="BI2044"/>
  <c r="BH2044"/>
  <c r="BG2044"/>
  <c r="BF2044"/>
  <c r="T2044"/>
  <c r="R2044"/>
  <c r="P2044"/>
  <c r="BI2043"/>
  <c r="BH2043"/>
  <c r="BG2043"/>
  <c r="BF2043"/>
  <c r="T2043"/>
  <c r="R2043"/>
  <c r="P2043"/>
  <c r="BI2042"/>
  <c r="BH2042"/>
  <c r="BG2042"/>
  <c r="BF2042"/>
  <c r="T2042"/>
  <c r="R2042"/>
  <c r="P2042"/>
  <c r="BI2041"/>
  <c r="BH2041"/>
  <c r="BG2041"/>
  <c r="BF2041"/>
  <c r="T2041"/>
  <c r="R2041"/>
  <c r="P2041"/>
  <c r="BI2040"/>
  <c r="BH2040"/>
  <c r="BG2040"/>
  <c r="BF2040"/>
  <c r="T2040"/>
  <c r="R2040"/>
  <c r="P2040"/>
  <c r="BI2039"/>
  <c r="BH2039"/>
  <c r="BG2039"/>
  <c r="BF2039"/>
  <c r="T2039"/>
  <c r="R2039"/>
  <c r="P2039"/>
  <c r="BI2038"/>
  <c r="BH2038"/>
  <c r="BG2038"/>
  <c r="BF2038"/>
  <c r="T2038"/>
  <c r="R2038"/>
  <c r="P2038"/>
  <c r="BI2037"/>
  <c r="BH2037"/>
  <c r="BG2037"/>
  <c r="BF2037"/>
  <c r="T2037"/>
  <c r="R2037"/>
  <c r="P2037"/>
  <c r="BI2036"/>
  <c r="BH2036"/>
  <c r="BG2036"/>
  <c r="BF2036"/>
  <c r="T2036"/>
  <c r="R2036"/>
  <c r="P2036"/>
  <c r="BI2035"/>
  <c r="BH2035"/>
  <c r="BG2035"/>
  <c r="BF2035"/>
  <c r="T2035"/>
  <c r="R2035"/>
  <c r="P2035"/>
  <c r="BI2034"/>
  <c r="BH2034"/>
  <c r="BG2034"/>
  <c r="BF2034"/>
  <c r="T2034"/>
  <c r="R2034"/>
  <c r="P2034"/>
  <c r="BI2033"/>
  <c r="BH2033"/>
  <c r="BG2033"/>
  <c r="BF2033"/>
  <c r="T2033"/>
  <c r="R2033"/>
  <c r="P2033"/>
  <c r="BI2031"/>
  <c r="BH2031"/>
  <c r="BG2031"/>
  <c r="BF2031"/>
  <c r="T2031"/>
  <c r="T2030"/>
  <c r="R2031"/>
  <c r="R2030"/>
  <c r="P2031"/>
  <c r="P2030"/>
  <c r="BI2023"/>
  <c r="BH2023"/>
  <c r="BG2023"/>
  <c r="BF2023"/>
  <c r="T2023"/>
  <c r="R2023"/>
  <c r="P2023"/>
  <c r="BI2015"/>
  <c r="BH2015"/>
  <c r="BG2015"/>
  <c r="BF2015"/>
  <c r="T2015"/>
  <c r="R2015"/>
  <c r="P2015"/>
  <c r="BI1988"/>
  <c r="BH1988"/>
  <c r="BG1988"/>
  <c r="BF1988"/>
  <c r="T1988"/>
  <c r="R1988"/>
  <c r="P1988"/>
  <c r="BI1986"/>
  <c r="BH1986"/>
  <c r="BG1986"/>
  <c r="BF1986"/>
  <c r="T1986"/>
  <c r="R1986"/>
  <c r="P1986"/>
  <c r="BI1984"/>
  <c r="BH1984"/>
  <c r="BG1984"/>
  <c r="BF1984"/>
  <c r="T1984"/>
  <c r="R1984"/>
  <c r="P1984"/>
  <c r="BI1982"/>
  <c r="BH1982"/>
  <c r="BG1982"/>
  <c r="BF1982"/>
  <c r="T1982"/>
  <c r="R1982"/>
  <c r="P1982"/>
  <c r="BI1975"/>
  <c r="BH1975"/>
  <c r="BG1975"/>
  <c r="BF1975"/>
  <c r="T1975"/>
  <c r="R1975"/>
  <c r="P1975"/>
  <c r="BI1968"/>
  <c r="BH1968"/>
  <c r="BG1968"/>
  <c r="BF1968"/>
  <c r="T1968"/>
  <c r="R1968"/>
  <c r="P1968"/>
  <c r="BI1966"/>
  <c r="BH1966"/>
  <c r="BG1966"/>
  <c r="BF1966"/>
  <c r="T1966"/>
  <c r="R1966"/>
  <c r="P1966"/>
  <c r="BI1955"/>
  <c r="BH1955"/>
  <c r="BG1955"/>
  <c r="BF1955"/>
  <c r="T1955"/>
  <c r="R1955"/>
  <c r="P1955"/>
  <c r="BI1949"/>
  <c r="BH1949"/>
  <c r="BG1949"/>
  <c r="BF1949"/>
  <c r="T1949"/>
  <c r="R1949"/>
  <c r="P1949"/>
  <c r="BI1947"/>
  <c r="BH1947"/>
  <c r="BG1947"/>
  <c r="BF1947"/>
  <c r="T1947"/>
  <c r="R1947"/>
  <c r="P1947"/>
  <c r="BI1945"/>
  <c r="BH1945"/>
  <c r="BG1945"/>
  <c r="BF1945"/>
  <c r="T1945"/>
  <c r="R1945"/>
  <c r="P1945"/>
  <c r="BI1939"/>
  <c r="BH1939"/>
  <c r="BG1939"/>
  <c r="BF1939"/>
  <c r="T1939"/>
  <c r="R1939"/>
  <c r="P1939"/>
  <c r="BI1934"/>
  <c r="BH1934"/>
  <c r="BG1934"/>
  <c r="BF1934"/>
  <c r="T1934"/>
  <c r="R1934"/>
  <c r="P1934"/>
  <c r="BI1932"/>
  <c r="BH1932"/>
  <c r="BG1932"/>
  <c r="BF1932"/>
  <c r="T1932"/>
  <c r="R1932"/>
  <c r="P1932"/>
  <c r="BI1918"/>
  <c r="BH1918"/>
  <c r="BG1918"/>
  <c r="BF1918"/>
  <c r="T1918"/>
  <c r="R1918"/>
  <c r="P1918"/>
  <c r="BI1904"/>
  <c r="BH1904"/>
  <c r="BG1904"/>
  <c r="BF1904"/>
  <c r="T1904"/>
  <c r="R1904"/>
  <c r="P1904"/>
  <c r="BI1902"/>
  <c r="BH1902"/>
  <c r="BG1902"/>
  <c r="BF1902"/>
  <c r="T1902"/>
  <c r="R1902"/>
  <c r="P1902"/>
  <c r="BI1895"/>
  <c r="BH1895"/>
  <c r="BG1895"/>
  <c r="BF1895"/>
  <c r="T1895"/>
  <c r="R1895"/>
  <c r="P1895"/>
  <c r="BI1859"/>
  <c r="BH1859"/>
  <c r="BG1859"/>
  <c r="BF1859"/>
  <c r="T1859"/>
  <c r="R1859"/>
  <c r="P1859"/>
  <c r="BI1822"/>
  <c r="BH1822"/>
  <c r="BG1822"/>
  <c r="BF1822"/>
  <c r="T1822"/>
  <c r="R1822"/>
  <c r="P1822"/>
  <c r="BI1815"/>
  <c r="BH1815"/>
  <c r="BG1815"/>
  <c r="BF1815"/>
  <c r="T1815"/>
  <c r="R1815"/>
  <c r="P1815"/>
  <c r="BI1814"/>
  <c r="BH1814"/>
  <c r="BG1814"/>
  <c r="BF1814"/>
  <c r="T1814"/>
  <c r="R1814"/>
  <c r="P1814"/>
  <c r="BI1809"/>
  <c r="BH1809"/>
  <c r="BG1809"/>
  <c r="BF1809"/>
  <c r="T1809"/>
  <c r="R1809"/>
  <c r="P1809"/>
  <c r="BI1807"/>
  <c r="BH1807"/>
  <c r="BG1807"/>
  <c r="BF1807"/>
  <c r="T1807"/>
  <c r="R1807"/>
  <c r="P1807"/>
  <c r="BI1790"/>
  <c r="BH1790"/>
  <c r="BG1790"/>
  <c r="BF1790"/>
  <c r="T1790"/>
  <c r="R1790"/>
  <c r="P1790"/>
  <c r="BI1788"/>
  <c r="BH1788"/>
  <c r="BG1788"/>
  <c r="BF1788"/>
  <c r="T1788"/>
  <c r="R1788"/>
  <c r="P1788"/>
  <c r="BI1786"/>
  <c r="BH1786"/>
  <c r="BG1786"/>
  <c r="BF1786"/>
  <c r="T1786"/>
  <c r="R1786"/>
  <c r="P1786"/>
  <c r="BI1782"/>
  <c r="BH1782"/>
  <c r="BG1782"/>
  <c r="BF1782"/>
  <c r="T1782"/>
  <c r="R1782"/>
  <c r="P1782"/>
  <c r="BI1779"/>
  <c r="BH1779"/>
  <c r="BG1779"/>
  <c r="BF1779"/>
  <c r="T1779"/>
  <c r="R1779"/>
  <c r="P1779"/>
  <c r="BI1776"/>
  <c r="BH1776"/>
  <c r="BG1776"/>
  <c r="BF1776"/>
  <c r="T1776"/>
  <c r="R1776"/>
  <c r="P1776"/>
  <c r="BI1773"/>
  <c r="BH1773"/>
  <c r="BG1773"/>
  <c r="BF1773"/>
  <c r="T1773"/>
  <c r="R1773"/>
  <c r="P1773"/>
  <c r="BI1770"/>
  <c r="BH1770"/>
  <c r="BG1770"/>
  <c r="BF1770"/>
  <c r="T1770"/>
  <c r="R1770"/>
  <c r="P1770"/>
  <c r="BI1768"/>
  <c r="BH1768"/>
  <c r="BG1768"/>
  <c r="BF1768"/>
  <c r="T1768"/>
  <c r="R1768"/>
  <c r="P1768"/>
  <c r="BI1766"/>
  <c r="BH1766"/>
  <c r="BG1766"/>
  <c r="BF1766"/>
  <c r="T1766"/>
  <c r="R1766"/>
  <c r="P1766"/>
  <c r="BI1752"/>
  <c r="BH1752"/>
  <c r="BG1752"/>
  <c r="BF1752"/>
  <c r="T1752"/>
  <c r="R1752"/>
  <c r="P1752"/>
  <c r="BI1750"/>
  <c r="BH1750"/>
  <c r="BG1750"/>
  <c r="BF1750"/>
  <c r="T1750"/>
  <c r="R1750"/>
  <c r="P1750"/>
  <c r="BI1747"/>
  <c r="BH1747"/>
  <c r="BG1747"/>
  <c r="BF1747"/>
  <c r="T1747"/>
  <c r="R1747"/>
  <c r="P1747"/>
  <c r="BI1742"/>
  <c r="BH1742"/>
  <c r="BG1742"/>
  <c r="BF1742"/>
  <c r="T1742"/>
  <c r="R1742"/>
  <c r="P1742"/>
  <c r="BI1739"/>
  <c r="BH1739"/>
  <c r="BG1739"/>
  <c r="BF1739"/>
  <c r="T1739"/>
  <c r="R1739"/>
  <c r="P1739"/>
  <c r="BI1737"/>
  <c r="BH1737"/>
  <c r="BG1737"/>
  <c r="BF1737"/>
  <c r="T1737"/>
  <c r="R1737"/>
  <c r="P1737"/>
  <c r="BI1736"/>
  <c r="BH1736"/>
  <c r="BG1736"/>
  <c r="BF1736"/>
  <c r="T1736"/>
  <c r="R1736"/>
  <c r="P1736"/>
  <c r="BI1734"/>
  <c r="BH1734"/>
  <c r="BG1734"/>
  <c r="BF1734"/>
  <c r="T1734"/>
  <c r="R1734"/>
  <c r="P1734"/>
  <c r="BI1733"/>
  <c r="BH1733"/>
  <c r="BG1733"/>
  <c r="BF1733"/>
  <c r="T1733"/>
  <c r="R1733"/>
  <c r="P1733"/>
  <c r="BI1728"/>
  <c r="BH1728"/>
  <c r="BG1728"/>
  <c r="BF1728"/>
  <c r="T1728"/>
  <c r="R1728"/>
  <c r="P1728"/>
  <c r="BI1726"/>
  <c r="BH1726"/>
  <c r="BG1726"/>
  <c r="BF1726"/>
  <c r="T1726"/>
  <c r="R1726"/>
  <c r="P1726"/>
  <c r="BI1725"/>
  <c r="BH1725"/>
  <c r="BG1725"/>
  <c r="BF1725"/>
  <c r="T1725"/>
  <c r="R1725"/>
  <c r="P1725"/>
  <c r="BI1724"/>
  <c r="BH1724"/>
  <c r="BG1724"/>
  <c r="BF1724"/>
  <c r="T1724"/>
  <c r="R1724"/>
  <c r="P1724"/>
  <c r="BI1723"/>
  <c r="BH1723"/>
  <c r="BG1723"/>
  <c r="BF1723"/>
  <c r="T1723"/>
  <c r="R1723"/>
  <c r="P1723"/>
  <c r="BI1722"/>
  <c r="BH1722"/>
  <c r="BG1722"/>
  <c r="BF1722"/>
  <c r="T1722"/>
  <c r="R1722"/>
  <c r="P1722"/>
  <c r="BI1721"/>
  <c r="BH1721"/>
  <c r="BG1721"/>
  <c r="BF1721"/>
  <c r="T1721"/>
  <c r="R1721"/>
  <c r="P1721"/>
  <c r="BI1720"/>
  <c r="BH1720"/>
  <c r="BG1720"/>
  <c r="BF1720"/>
  <c r="T1720"/>
  <c r="R1720"/>
  <c r="P1720"/>
  <c r="BI1719"/>
  <c r="BH1719"/>
  <c r="BG1719"/>
  <c r="BF1719"/>
  <c r="T1719"/>
  <c r="R1719"/>
  <c r="P1719"/>
  <c r="BI1718"/>
  <c r="BH1718"/>
  <c r="BG1718"/>
  <c r="BF1718"/>
  <c r="T1718"/>
  <c r="R1718"/>
  <c r="P1718"/>
  <c r="BI1717"/>
  <c r="BH1717"/>
  <c r="BG1717"/>
  <c r="BF1717"/>
  <c r="T1717"/>
  <c r="R1717"/>
  <c r="P1717"/>
  <c r="BI1716"/>
  <c r="BH1716"/>
  <c r="BG1716"/>
  <c r="BF1716"/>
  <c r="T1716"/>
  <c r="R1716"/>
  <c r="P1716"/>
  <c r="BI1715"/>
  <c r="BH1715"/>
  <c r="BG1715"/>
  <c r="BF1715"/>
  <c r="T1715"/>
  <c r="R1715"/>
  <c r="P1715"/>
  <c r="BI1714"/>
  <c r="BH1714"/>
  <c r="BG1714"/>
  <c r="BF1714"/>
  <c r="T1714"/>
  <c r="R1714"/>
  <c r="P1714"/>
  <c r="BI1713"/>
  <c r="BH1713"/>
  <c r="BG1713"/>
  <c r="BF1713"/>
  <c r="T1713"/>
  <c r="R1713"/>
  <c r="P1713"/>
  <c r="BI1712"/>
  <c r="BH1712"/>
  <c r="BG1712"/>
  <c r="BF1712"/>
  <c r="T1712"/>
  <c r="R1712"/>
  <c r="P1712"/>
  <c r="BI1711"/>
  <c r="BH1711"/>
  <c r="BG1711"/>
  <c r="BF1711"/>
  <c r="T1711"/>
  <c r="R1711"/>
  <c r="P1711"/>
  <c r="BI1710"/>
  <c r="BH1710"/>
  <c r="BG1710"/>
  <c r="BF1710"/>
  <c r="T1710"/>
  <c r="R1710"/>
  <c r="P1710"/>
  <c r="BI1709"/>
  <c r="BH1709"/>
  <c r="BG1709"/>
  <c r="BF1709"/>
  <c r="T1709"/>
  <c r="R1709"/>
  <c r="P1709"/>
  <c r="BI1708"/>
  <c r="BH1708"/>
  <c r="BG1708"/>
  <c r="BF1708"/>
  <c r="T1708"/>
  <c r="R1708"/>
  <c r="P1708"/>
  <c r="BI1707"/>
  <c r="BH1707"/>
  <c r="BG1707"/>
  <c r="BF1707"/>
  <c r="T1707"/>
  <c r="R1707"/>
  <c r="P1707"/>
  <c r="BI1706"/>
  <c r="BH1706"/>
  <c r="BG1706"/>
  <c r="BF1706"/>
  <c r="T1706"/>
  <c r="R1706"/>
  <c r="P1706"/>
  <c r="BI1705"/>
  <c r="BH1705"/>
  <c r="BG1705"/>
  <c r="BF1705"/>
  <c r="T1705"/>
  <c r="R1705"/>
  <c r="P1705"/>
  <c r="BI1704"/>
  <c r="BH1704"/>
  <c r="BG1704"/>
  <c r="BF1704"/>
  <c r="T1704"/>
  <c r="R1704"/>
  <c r="P1704"/>
  <c r="BI1703"/>
  <c r="BH1703"/>
  <c r="BG1703"/>
  <c r="BF1703"/>
  <c r="T1703"/>
  <c r="R1703"/>
  <c r="P1703"/>
  <c r="BI1702"/>
  <c r="BH1702"/>
  <c r="BG1702"/>
  <c r="BF1702"/>
  <c r="T1702"/>
  <c r="R1702"/>
  <c r="P1702"/>
  <c r="BI1701"/>
  <c r="BH1701"/>
  <c r="BG1701"/>
  <c r="BF1701"/>
  <c r="T1701"/>
  <c r="R1701"/>
  <c r="P1701"/>
  <c r="BI1700"/>
  <c r="BH1700"/>
  <c r="BG1700"/>
  <c r="BF1700"/>
  <c r="T1700"/>
  <c r="R1700"/>
  <c r="P1700"/>
  <c r="BI1698"/>
  <c r="BH1698"/>
  <c r="BG1698"/>
  <c r="BF1698"/>
  <c r="T1698"/>
  <c r="R1698"/>
  <c r="P1698"/>
  <c r="BI1697"/>
  <c r="BH1697"/>
  <c r="BG1697"/>
  <c r="BF1697"/>
  <c r="T1697"/>
  <c r="R1697"/>
  <c r="P1697"/>
  <c r="BI1696"/>
  <c r="BH1696"/>
  <c r="BG1696"/>
  <c r="BF1696"/>
  <c r="T1696"/>
  <c r="R1696"/>
  <c r="P1696"/>
  <c r="BI1695"/>
  <c r="BH1695"/>
  <c r="BG1695"/>
  <c r="BF1695"/>
  <c r="T1695"/>
  <c r="R1695"/>
  <c r="P1695"/>
  <c r="BI1694"/>
  <c r="BH1694"/>
  <c r="BG1694"/>
  <c r="BF1694"/>
  <c r="T1694"/>
  <c r="R1694"/>
  <c r="P1694"/>
  <c r="BI1693"/>
  <c r="BH1693"/>
  <c r="BG1693"/>
  <c r="BF1693"/>
  <c r="T1693"/>
  <c r="R1693"/>
  <c r="P1693"/>
  <c r="BI1692"/>
  <c r="BH1692"/>
  <c r="BG1692"/>
  <c r="BF1692"/>
  <c r="T1692"/>
  <c r="R1692"/>
  <c r="P1692"/>
  <c r="BI1691"/>
  <c r="BH1691"/>
  <c r="BG1691"/>
  <c r="BF1691"/>
  <c r="T1691"/>
  <c r="R1691"/>
  <c r="P1691"/>
  <c r="BI1688"/>
  <c r="BH1688"/>
  <c r="BG1688"/>
  <c r="BF1688"/>
  <c r="T1688"/>
  <c r="R1688"/>
  <c r="P1688"/>
  <c r="BI1686"/>
  <c r="BH1686"/>
  <c r="BG1686"/>
  <c r="BF1686"/>
  <c r="T1686"/>
  <c r="R1686"/>
  <c r="P1686"/>
  <c r="BI1684"/>
  <c r="BH1684"/>
  <c r="BG1684"/>
  <c r="BF1684"/>
  <c r="T1684"/>
  <c r="R1684"/>
  <c r="P1684"/>
  <c r="BI1683"/>
  <c r="BH1683"/>
  <c r="BG1683"/>
  <c r="BF1683"/>
  <c r="T1683"/>
  <c r="R1683"/>
  <c r="P1683"/>
  <c r="BI1682"/>
  <c r="BH1682"/>
  <c r="BG1682"/>
  <c r="BF1682"/>
  <c r="T1682"/>
  <c r="R1682"/>
  <c r="P1682"/>
  <c r="BI1681"/>
  <c r="BH1681"/>
  <c r="BG1681"/>
  <c r="BF1681"/>
  <c r="T1681"/>
  <c r="R1681"/>
  <c r="P1681"/>
  <c r="BI1680"/>
  <c r="BH1680"/>
  <c r="BG1680"/>
  <c r="BF1680"/>
  <c r="T1680"/>
  <c r="R1680"/>
  <c r="P1680"/>
  <c r="BI1679"/>
  <c r="BH1679"/>
  <c r="BG1679"/>
  <c r="BF1679"/>
  <c r="T1679"/>
  <c r="R1679"/>
  <c r="P1679"/>
  <c r="BI1678"/>
  <c r="BH1678"/>
  <c r="BG1678"/>
  <c r="BF1678"/>
  <c r="T1678"/>
  <c r="R1678"/>
  <c r="P1678"/>
  <c r="BI1677"/>
  <c r="BH1677"/>
  <c r="BG1677"/>
  <c r="BF1677"/>
  <c r="T1677"/>
  <c r="R1677"/>
  <c r="P1677"/>
  <c r="BI1676"/>
  <c r="BH1676"/>
  <c r="BG1676"/>
  <c r="BF1676"/>
  <c r="T1676"/>
  <c r="R1676"/>
  <c r="P1676"/>
  <c r="BI1675"/>
  <c r="BH1675"/>
  <c r="BG1675"/>
  <c r="BF1675"/>
  <c r="T1675"/>
  <c r="R1675"/>
  <c r="P1675"/>
  <c r="BI1674"/>
  <c r="BH1674"/>
  <c r="BG1674"/>
  <c r="BF1674"/>
  <c r="T1674"/>
  <c r="R1674"/>
  <c r="P1674"/>
  <c r="BI1673"/>
  <c r="BH1673"/>
  <c r="BG1673"/>
  <c r="BF1673"/>
  <c r="T1673"/>
  <c r="R1673"/>
  <c r="P1673"/>
  <c r="BI1672"/>
  <c r="BH1672"/>
  <c r="BG1672"/>
  <c r="BF1672"/>
  <c r="T1672"/>
  <c r="R1672"/>
  <c r="P1672"/>
  <c r="BI1671"/>
  <c r="BH1671"/>
  <c r="BG1671"/>
  <c r="BF1671"/>
  <c r="T1671"/>
  <c r="R1671"/>
  <c r="P1671"/>
  <c r="BI1670"/>
  <c r="BH1670"/>
  <c r="BG1670"/>
  <c r="BF1670"/>
  <c r="T1670"/>
  <c r="R1670"/>
  <c r="P1670"/>
  <c r="BI1669"/>
  <c r="BH1669"/>
  <c r="BG1669"/>
  <c r="BF1669"/>
  <c r="T1669"/>
  <c r="R1669"/>
  <c r="P1669"/>
  <c r="BI1668"/>
  <c r="BH1668"/>
  <c r="BG1668"/>
  <c r="BF1668"/>
  <c r="T1668"/>
  <c r="R1668"/>
  <c r="P1668"/>
  <c r="BI1667"/>
  <c r="BH1667"/>
  <c r="BG1667"/>
  <c r="BF1667"/>
  <c r="T1667"/>
  <c r="R1667"/>
  <c r="P1667"/>
  <c r="BI1666"/>
  <c r="BH1666"/>
  <c r="BG1666"/>
  <c r="BF1666"/>
  <c r="T1666"/>
  <c r="R1666"/>
  <c r="P1666"/>
  <c r="BI1665"/>
  <c r="BH1665"/>
  <c r="BG1665"/>
  <c r="BF1665"/>
  <c r="T1665"/>
  <c r="R1665"/>
  <c r="P1665"/>
  <c r="BI1664"/>
  <c r="BH1664"/>
  <c r="BG1664"/>
  <c r="BF1664"/>
  <c r="T1664"/>
  <c r="R1664"/>
  <c r="P1664"/>
  <c r="BI1663"/>
  <c r="BH1663"/>
  <c r="BG1663"/>
  <c r="BF1663"/>
  <c r="T1663"/>
  <c r="R1663"/>
  <c r="P1663"/>
  <c r="BI1662"/>
  <c r="BH1662"/>
  <c r="BG1662"/>
  <c r="BF1662"/>
  <c r="T1662"/>
  <c r="R1662"/>
  <c r="P1662"/>
  <c r="BI1661"/>
  <c r="BH1661"/>
  <c r="BG1661"/>
  <c r="BF1661"/>
  <c r="T1661"/>
  <c r="R1661"/>
  <c r="P1661"/>
  <c r="BI1660"/>
  <c r="BH1660"/>
  <c r="BG1660"/>
  <c r="BF1660"/>
  <c r="T1660"/>
  <c r="R1660"/>
  <c r="P1660"/>
  <c r="BI1659"/>
  <c r="BH1659"/>
  <c r="BG1659"/>
  <c r="BF1659"/>
  <c r="T1659"/>
  <c r="R1659"/>
  <c r="P1659"/>
  <c r="BI1658"/>
  <c r="BH1658"/>
  <c r="BG1658"/>
  <c r="BF1658"/>
  <c r="T1658"/>
  <c r="R1658"/>
  <c r="P1658"/>
  <c r="BI1657"/>
  <c r="BH1657"/>
  <c r="BG1657"/>
  <c r="BF1657"/>
  <c r="T1657"/>
  <c r="R1657"/>
  <c r="P1657"/>
  <c r="BI1656"/>
  <c r="BH1656"/>
  <c r="BG1656"/>
  <c r="BF1656"/>
  <c r="T1656"/>
  <c r="R1656"/>
  <c r="P1656"/>
  <c r="BI1655"/>
  <c r="BH1655"/>
  <c r="BG1655"/>
  <c r="BF1655"/>
  <c r="T1655"/>
  <c r="R1655"/>
  <c r="P1655"/>
  <c r="BI1654"/>
  <c r="BH1654"/>
  <c r="BG1654"/>
  <c r="BF1654"/>
  <c r="T1654"/>
  <c r="R1654"/>
  <c r="P1654"/>
  <c r="BI1653"/>
  <c r="BH1653"/>
  <c r="BG1653"/>
  <c r="BF1653"/>
  <c r="T1653"/>
  <c r="R1653"/>
  <c r="P1653"/>
  <c r="BI1652"/>
  <c r="BH1652"/>
  <c r="BG1652"/>
  <c r="BF1652"/>
  <c r="T1652"/>
  <c r="R1652"/>
  <c r="P1652"/>
  <c r="BI1651"/>
  <c r="BH1651"/>
  <c r="BG1651"/>
  <c r="BF1651"/>
  <c r="T1651"/>
  <c r="R1651"/>
  <c r="P1651"/>
  <c r="BI1650"/>
  <c r="BH1650"/>
  <c r="BG1650"/>
  <c r="BF1650"/>
  <c r="T1650"/>
  <c r="R1650"/>
  <c r="P1650"/>
  <c r="BI1649"/>
  <c r="BH1649"/>
  <c r="BG1649"/>
  <c r="BF1649"/>
  <c r="T1649"/>
  <c r="R1649"/>
  <c r="P1649"/>
  <c r="BI1648"/>
  <c r="BH1648"/>
  <c r="BG1648"/>
  <c r="BF1648"/>
  <c r="T1648"/>
  <c r="R1648"/>
  <c r="P1648"/>
  <c r="BI1647"/>
  <c r="BH1647"/>
  <c r="BG1647"/>
  <c r="BF1647"/>
  <c r="T1647"/>
  <c r="R1647"/>
  <c r="P1647"/>
  <c r="BI1646"/>
  <c r="BH1646"/>
  <c r="BG1646"/>
  <c r="BF1646"/>
  <c r="T1646"/>
  <c r="R1646"/>
  <c r="P1646"/>
  <c r="BI1645"/>
  <c r="BH1645"/>
  <c r="BG1645"/>
  <c r="BF1645"/>
  <c r="T1645"/>
  <c r="R1645"/>
  <c r="P1645"/>
  <c r="BI1644"/>
  <c r="BH1644"/>
  <c r="BG1644"/>
  <c r="BF1644"/>
  <c r="T1644"/>
  <c r="R1644"/>
  <c r="P1644"/>
  <c r="BI1643"/>
  <c r="BH1643"/>
  <c r="BG1643"/>
  <c r="BF1643"/>
  <c r="T1643"/>
  <c r="R1643"/>
  <c r="P1643"/>
  <c r="BI1642"/>
  <c r="BH1642"/>
  <c r="BG1642"/>
  <c r="BF1642"/>
  <c r="T1642"/>
  <c r="R1642"/>
  <c r="P1642"/>
  <c r="BI1641"/>
  <c r="BH1641"/>
  <c r="BG1641"/>
  <c r="BF1641"/>
  <c r="T1641"/>
  <c r="R1641"/>
  <c r="P1641"/>
  <c r="BI1640"/>
  <c r="BH1640"/>
  <c r="BG1640"/>
  <c r="BF1640"/>
  <c r="T1640"/>
  <c r="R1640"/>
  <c r="P1640"/>
  <c r="BI1639"/>
  <c r="BH1639"/>
  <c r="BG1639"/>
  <c r="BF1639"/>
  <c r="T1639"/>
  <c r="R1639"/>
  <c r="P1639"/>
  <c r="BI1638"/>
  <c r="BH1638"/>
  <c r="BG1638"/>
  <c r="BF1638"/>
  <c r="T1638"/>
  <c r="R1638"/>
  <c r="P1638"/>
  <c r="BI1637"/>
  <c r="BH1637"/>
  <c r="BG1637"/>
  <c r="BF1637"/>
  <c r="T1637"/>
  <c r="R1637"/>
  <c r="P1637"/>
  <c r="BI1636"/>
  <c r="BH1636"/>
  <c r="BG1636"/>
  <c r="BF1636"/>
  <c r="T1636"/>
  <c r="R1636"/>
  <c r="P1636"/>
  <c r="BI1635"/>
  <c r="BH1635"/>
  <c r="BG1635"/>
  <c r="BF1635"/>
  <c r="T1635"/>
  <c r="R1635"/>
  <c r="P1635"/>
  <c r="BI1634"/>
  <c r="BH1634"/>
  <c r="BG1634"/>
  <c r="BF1634"/>
  <c r="T1634"/>
  <c r="R1634"/>
  <c r="P1634"/>
  <c r="BI1633"/>
  <c r="BH1633"/>
  <c r="BG1633"/>
  <c r="BF1633"/>
  <c r="T1633"/>
  <c r="R1633"/>
  <c r="P1633"/>
  <c r="BI1632"/>
  <c r="BH1632"/>
  <c r="BG1632"/>
  <c r="BF1632"/>
  <c r="T1632"/>
  <c r="R1632"/>
  <c r="P1632"/>
  <c r="BI1631"/>
  <c r="BH1631"/>
  <c r="BG1631"/>
  <c r="BF1631"/>
  <c r="T1631"/>
  <c r="R1631"/>
  <c r="P1631"/>
  <c r="BI1630"/>
  <c r="BH1630"/>
  <c r="BG1630"/>
  <c r="BF1630"/>
  <c r="T1630"/>
  <c r="R1630"/>
  <c r="P1630"/>
  <c r="BI1629"/>
  <c r="BH1629"/>
  <c r="BG1629"/>
  <c r="BF1629"/>
  <c r="T1629"/>
  <c r="R1629"/>
  <c r="P1629"/>
  <c r="BI1628"/>
  <c r="BH1628"/>
  <c r="BG1628"/>
  <c r="BF1628"/>
  <c r="T1628"/>
  <c r="R1628"/>
  <c r="P1628"/>
  <c r="BI1627"/>
  <c r="BH1627"/>
  <c r="BG1627"/>
  <c r="BF1627"/>
  <c r="T1627"/>
  <c r="R1627"/>
  <c r="P1627"/>
  <c r="BI1626"/>
  <c r="BH1626"/>
  <c r="BG1626"/>
  <c r="BF1626"/>
  <c r="T1626"/>
  <c r="R1626"/>
  <c r="P1626"/>
  <c r="BI1625"/>
  <c r="BH1625"/>
  <c r="BG1625"/>
  <c r="BF1625"/>
  <c r="T1625"/>
  <c r="R1625"/>
  <c r="P1625"/>
  <c r="BI1624"/>
  <c r="BH1624"/>
  <c r="BG1624"/>
  <c r="BF1624"/>
  <c r="T1624"/>
  <c r="R1624"/>
  <c r="P1624"/>
  <c r="BI1623"/>
  <c r="BH1623"/>
  <c r="BG1623"/>
  <c r="BF1623"/>
  <c r="T1623"/>
  <c r="R1623"/>
  <c r="P1623"/>
  <c r="BI1622"/>
  <c r="BH1622"/>
  <c r="BG1622"/>
  <c r="BF1622"/>
  <c r="T1622"/>
  <c r="R1622"/>
  <c r="P1622"/>
  <c r="BI1621"/>
  <c r="BH1621"/>
  <c r="BG1621"/>
  <c r="BF1621"/>
  <c r="T1621"/>
  <c r="R1621"/>
  <c r="P1621"/>
  <c r="BI1620"/>
  <c r="BH1620"/>
  <c r="BG1620"/>
  <c r="BF1620"/>
  <c r="T1620"/>
  <c r="R1620"/>
  <c r="P1620"/>
  <c r="BI1619"/>
  <c r="BH1619"/>
  <c r="BG1619"/>
  <c r="BF1619"/>
  <c r="T1619"/>
  <c r="R1619"/>
  <c r="P1619"/>
  <c r="BI1618"/>
  <c r="BH1618"/>
  <c r="BG1618"/>
  <c r="BF1618"/>
  <c r="T1618"/>
  <c r="R1618"/>
  <c r="P1618"/>
  <c r="BI1617"/>
  <c r="BH1617"/>
  <c r="BG1617"/>
  <c r="BF1617"/>
  <c r="T1617"/>
  <c r="R1617"/>
  <c r="P1617"/>
  <c r="BI1616"/>
  <c r="BH1616"/>
  <c r="BG1616"/>
  <c r="BF1616"/>
  <c r="T1616"/>
  <c r="R1616"/>
  <c r="P1616"/>
  <c r="BI1615"/>
  <c r="BH1615"/>
  <c r="BG1615"/>
  <c r="BF1615"/>
  <c r="T1615"/>
  <c r="R1615"/>
  <c r="P1615"/>
  <c r="BI1614"/>
  <c r="BH1614"/>
  <c r="BG1614"/>
  <c r="BF1614"/>
  <c r="T1614"/>
  <c r="R1614"/>
  <c r="P1614"/>
  <c r="BI1613"/>
  <c r="BH1613"/>
  <c r="BG1613"/>
  <c r="BF1613"/>
  <c r="T1613"/>
  <c r="R1613"/>
  <c r="P1613"/>
  <c r="BI1612"/>
  <c r="BH1612"/>
  <c r="BG1612"/>
  <c r="BF1612"/>
  <c r="T1612"/>
  <c r="R1612"/>
  <c r="P1612"/>
  <c r="BI1611"/>
  <c r="BH1611"/>
  <c r="BG1611"/>
  <c r="BF1611"/>
  <c r="T1611"/>
  <c r="R1611"/>
  <c r="P1611"/>
  <c r="BI1610"/>
  <c r="BH1610"/>
  <c r="BG1610"/>
  <c r="BF1610"/>
  <c r="T1610"/>
  <c r="R1610"/>
  <c r="P1610"/>
  <c r="BI1609"/>
  <c r="BH1609"/>
  <c r="BG1609"/>
  <c r="BF1609"/>
  <c r="T1609"/>
  <c r="R1609"/>
  <c r="P1609"/>
  <c r="BI1608"/>
  <c r="BH1608"/>
  <c r="BG1608"/>
  <c r="BF1608"/>
  <c r="T1608"/>
  <c r="R1608"/>
  <c r="P1608"/>
  <c r="BI1607"/>
  <c r="BH1607"/>
  <c r="BG1607"/>
  <c r="BF1607"/>
  <c r="T1607"/>
  <c r="R1607"/>
  <c r="P1607"/>
  <c r="BI1606"/>
  <c r="BH1606"/>
  <c r="BG1606"/>
  <c r="BF1606"/>
  <c r="T1606"/>
  <c r="R1606"/>
  <c r="P1606"/>
  <c r="BI1605"/>
  <c r="BH1605"/>
  <c r="BG1605"/>
  <c r="BF1605"/>
  <c r="T1605"/>
  <c r="R1605"/>
  <c r="P1605"/>
  <c r="BI1604"/>
  <c r="BH1604"/>
  <c r="BG1604"/>
  <c r="BF1604"/>
  <c r="T1604"/>
  <c r="R1604"/>
  <c r="P1604"/>
  <c r="BI1603"/>
  <c r="BH1603"/>
  <c r="BG1603"/>
  <c r="BF1603"/>
  <c r="T1603"/>
  <c r="R1603"/>
  <c r="P1603"/>
  <c r="BI1602"/>
  <c r="BH1602"/>
  <c r="BG1602"/>
  <c r="BF1602"/>
  <c r="T1602"/>
  <c r="R1602"/>
  <c r="P1602"/>
  <c r="BI1601"/>
  <c r="BH1601"/>
  <c r="BG1601"/>
  <c r="BF1601"/>
  <c r="T1601"/>
  <c r="R1601"/>
  <c r="P1601"/>
  <c r="BI1600"/>
  <c r="BH1600"/>
  <c r="BG1600"/>
  <c r="BF1600"/>
  <c r="T1600"/>
  <c r="R1600"/>
  <c r="P1600"/>
  <c r="BI1599"/>
  <c r="BH1599"/>
  <c r="BG1599"/>
  <c r="BF1599"/>
  <c r="T1599"/>
  <c r="R1599"/>
  <c r="P1599"/>
  <c r="BI1598"/>
  <c r="BH1598"/>
  <c r="BG1598"/>
  <c r="BF1598"/>
  <c r="T1598"/>
  <c r="R1598"/>
  <c r="P1598"/>
  <c r="BI1597"/>
  <c r="BH1597"/>
  <c r="BG1597"/>
  <c r="BF1597"/>
  <c r="T1597"/>
  <c r="R1597"/>
  <c r="P1597"/>
  <c r="BI1596"/>
  <c r="BH1596"/>
  <c r="BG1596"/>
  <c r="BF1596"/>
  <c r="T1596"/>
  <c r="R1596"/>
  <c r="P1596"/>
  <c r="BI1595"/>
  <c r="BH1595"/>
  <c r="BG1595"/>
  <c r="BF1595"/>
  <c r="T1595"/>
  <c r="R1595"/>
  <c r="P1595"/>
  <c r="BI1594"/>
  <c r="BH1594"/>
  <c r="BG1594"/>
  <c r="BF1594"/>
  <c r="T1594"/>
  <c r="R1594"/>
  <c r="P1594"/>
  <c r="BI1593"/>
  <c r="BH1593"/>
  <c r="BG1593"/>
  <c r="BF1593"/>
  <c r="T1593"/>
  <c r="R1593"/>
  <c r="P1593"/>
  <c r="BI1592"/>
  <c r="BH1592"/>
  <c r="BG1592"/>
  <c r="BF1592"/>
  <c r="T1592"/>
  <c r="R1592"/>
  <c r="P1592"/>
  <c r="BI1591"/>
  <c r="BH1591"/>
  <c r="BG1591"/>
  <c r="BF1591"/>
  <c r="T1591"/>
  <c r="R1591"/>
  <c r="P1591"/>
  <c r="BI1590"/>
  <c r="BH1590"/>
  <c r="BG1590"/>
  <c r="BF1590"/>
  <c r="T1590"/>
  <c r="R1590"/>
  <c r="P1590"/>
  <c r="BI1589"/>
  <c r="BH1589"/>
  <c r="BG1589"/>
  <c r="BF1589"/>
  <c r="T1589"/>
  <c r="R1589"/>
  <c r="P1589"/>
  <c r="BI1588"/>
  <c r="BH1588"/>
  <c r="BG1588"/>
  <c r="BF1588"/>
  <c r="T1588"/>
  <c r="R1588"/>
  <c r="P1588"/>
  <c r="BI1587"/>
  <c r="BH1587"/>
  <c r="BG1587"/>
  <c r="BF1587"/>
  <c r="T1587"/>
  <c r="R1587"/>
  <c r="P1587"/>
  <c r="BI1586"/>
  <c r="BH1586"/>
  <c r="BG1586"/>
  <c r="BF1586"/>
  <c r="T1586"/>
  <c r="R1586"/>
  <c r="P1586"/>
  <c r="BI1585"/>
  <c r="BH1585"/>
  <c r="BG1585"/>
  <c r="BF1585"/>
  <c r="T1585"/>
  <c r="R1585"/>
  <c r="P1585"/>
  <c r="BI1584"/>
  <c r="BH1584"/>
  <c r="BG1584"/>
  <c r="BF1584"/>
  <c r="T1584"/>
  <c r="R1584"/>
  <c r="P1584"/>
  <c r="BI1583"/>
  <c r="BH1583"/>
  <c r="BG1583"/>
  <c r="BF1583"/>
  <c r="T1583"/>
  <c r="R1583"/>
  <c r="P1583"/>
  <c r="BI1582"/>
  <c r="BH1582"/>
  <c r="BG1582"/>
  <c r="BF1582"/>
  <c r="T1582"/>
  <c r="R1582"/>
  <c r="P1582"/>
  <c r="BI1581"/>
  <c r="BH1581"/>
  <c r="BG1581"/>
  <c r="BF1581"/>
  <c r="T1581"/>
  <c r="R1581"/>
  <c r="P1581"/>
  <c r="BI1580"/>
  <c r="BH1580"/>
  <c r="BG1580"/>
  <c r="BF1580"/>
  <c r="T1580"/>
  <c r="R1580"/>
  <c r="P1580"/>
  <c r="BI1579"/>
  <c r="BH1579"/>
  <c r="BG1579"/>
  <c r="BF1579"/>
  <c r="T1579"/>
  <c r="R1579"/>
  <c r="P1579"/>
  <c r="BI1578"/>
  <c r="BH1578"/>
  <c r="BG1578"/>
  <c r="BF1578"/>
  <c r="T1578"/>
  <c r="R1578"/>
  <c r="P1578"/>
  <c r="BI1577"/>
  <c r="BH1577"/>
  <c r="BG1577"/>
  <c r="BF1577"/>
  <c r="T1577"/>
  <c r="R1577"/>
  <c r="P1577"/>
  <c r="BI1576"/>
  <c r="BH1576"/>
  <c r="BG1576"/>
  <c r="BF1576"/>
  <c r="T1576"/>
  <c r="R1576"/>
  <c r="P1576"/>
  <c r="BI1575"/>
  <c r="BH1575"/>
  <c r="BG1575"/>
  <c r="BF1575"/>
  <c r="T1575"/>
  <c r="R1575"/>
  <c r="P1575"/>
  <c r="BI1574"/>
  <c r="BH1574"/>
  <c r="BG1574"/>
  <c r="BF1574"/>
  <c r="T1574"/>
  <c r="R1574"/>
  <c r="P1574"/>
  <c r="BI1573"/>
  <c r="BH1573"/>
  <c r="BG1573"/>
  <c r="BF1573"/>
  <c r="T1573"/>
  <c r="R1573"/>
  <c r="P1573"/>
  <c r="BI1572"/>
  <c r="BH1572"/>
  <c r="BG1572"/>
  <c r="BF1572"/>
  <c r="T1572"/>
  <c r="R1572"/>
  <c r="P1572"/>
  <c r="BI1571"/>
  <c r="BH1571"/>
  <c r="BG1571"/>
  <c r="BF1571"/>
  <c r="T1571"/>
  <c r="R1571"/>
  <c r="P1571"/>
  <c r="BI1570"/>
  <c r="BH1570"/>
  <c r="BG1570"/>
  <c r="BF1570"/>
  <c r="T1570"/>
  <c r="R1570"/>
  <c r="P1570"/>
  <c r="BI1569"/>
  <c r="BH1569"/>
  <c r="BG1569"/>
  <c r="BF1569"/>
  <c r="T1569"/>
  <c r="R1569"/>
  <c r="P1569"/>
  <c r="BI1568"/>
  <c r="BH1568"/>
  <c r="BG1568"/>
  <c r="BF1568"/>
  <c r="T1568"/>
  <c r="R1568"/>
  <c r="P1568"/>
  <c r="BI1567"/>
  <c r="BH1567"/>
  <c r="BG1567"/>
  <c r="BF1567"/>
  <c r="T1567"/>
  <c r="R1567"/>
  <c r="P1567"/>
  <c r="BI1566"/>
  <c r="BH1566"/>
  <c r="BG1566"/>
  <c r="BF1566"/>
  <c r="T1566"/>
  <c r="R1566"/>
  <c r="P1566"/>
  <c r="BI1565"/>
  <c r="BH1565"/>
  <c r="BG1565"/>
  <c r="BF1565"/>
  <c r="T1565"/>
  <c r="R1565"/>
  <c r="P1565"/>
  <c r="BI1564"/>
  <c r="BH1564"/>
  <c r="BG1564"/>
  <c r="BF1564"/>
  <c r="T1564"/>
  <c r="R1564"/>
  <c r="P1564"/>
  <c r="BI1563"/>
  <c r="BH1563"/>
  <c r="BG1563"/>
  <c r="BF1563"/>
  <c r="T1563"/>
  <c r="R1563"/>
  <c r="P1563"/>
  <c r="BI1562"/>
  <c r="BH1562"/>
  <c r="BG1562"/>
  <c r="BF1562"/>
  <c r="T1562"/>
  <c r="R1562"/>
  <c r="P1562"/>
  <c r="BI1561"/>
  <c r="BH1561"/>
  <c r="BG1561"/>
  <c r="BF1561"/>
  <c r="T1561"/>
  <c r="R1561"/>
  <c r="P1561"/>
  <c r="BI1560"/>
  <c r="BH1560"/>
  <c r="BG1560"/>
  <c r="BF1560"/>
  <c r="T1560"/>
  <c r="R1560"/>
  <c r="P1560"/>
  <c r="BI1559"/>
  <c r="BH1559"/>
  <c r="BG1559"/>
  <c r="BF1559"/>
  <c r="T1559"/>
  <c r="R1559"/>
  <c r="P1559"/>
  <c r="BI1558"/>
  <c r="BH1558"/>
  <c r="BG1558"/>
  <c r="BF1558"/>
  <c r="T1558"/>
  <c r="R1558"/>
  <c r="P1558"/>
  <c r="BI1557"/>
  <c r="BH1557"/>
  <c r="BG1557"/>
  <c r="BF1557"/>
  <c r="T1557"/>
  <c r="R1557"/>
  <c r="P1557"/>
  <c r="BI1556"/>
  <c r="BH1556"/>
  <c r="BG1556"/>
  <c r="BF1556"/>
  <c r="T1556"/>
  <c r="R1556"/>
  <c r="P1556"/>
  <c r="BI1555"/>
  <c r="BH1555"/>
  <c r="BG1555"/>
  <c r="BF1555"/>
  <c r="T1555"/>
  <c r="R1555"/>
  <c r="P1555"/>
  <c r="BI1554"/>
  <c r="BH1554"/>
  <c r="BG1554"/>
  <c r="BF1554"/>
  <c r="T1554"/>
  <c r="R1554"/>
  <c r="P1554"/>
  <c r="BI1553"/>
  <c r="BH1553"/>
  <c r="BG1553"/>
  <c r="BF1553"/>
  <c r="T1553"/>
  <c r="R1553"/>
  <c r="P1553"/>
  <c r="BI1552"/>
  <c r="BH1552"/>
  <c r="BG1552"/>
  <c r="BF1552"/>
  <c r="T1552"/>
  <c r="R1552"/>
  <c r="P1552"/>
  <c r="BI1551"/>
  <c r="BH1551"/>
  <c r="BG1551"/>
  <c r="BF1551"/>
  <c r="T1551"/>
  <c r="R1551"/>
  <c r="P1551"/>
  <c r="BI1550"/>
  <c r="BH1550"/>
  <c r="BG1550"/>
  <c r="BF1550"/>
  <c r="T1550"/>
  <c r="R1550"/>
  <c r="P1550"/>
  <c r="BI1549"/>
  <c r="BH1549"/>
  <c r="BG1549"/>
  <c r="BF1549"/>
  <c r="T1549"/>
  <c r="R1549"/>
  <c r="P1549"/>
  <c r="BI1548"/>
  <c r="BH1548"/>
  <c r="BG1548"/>
  <c r="BF1548"/>
  <c r="T1548"/>
  <c r="R1548"/>
  <c r="P1548"/>
  <c r="BI1547"/>
  <c r="BH1547"/>
  <c r="BG1547"/>
  <c r="BF1547"/>
  <c r="T1547"/>
  <c r="R1547"/>
  <c r="P1547"/>
  <c r="BI1546"/>
  <c r="BH1546"/>
  <c r="BG1546"/>
  <c r="BF1546"/>
  <c r="T1546"/>
  <c r="R1546"/>
  <c r="P1546"/>
  <c r="BI1545"/>
  <c r="BH1545"/>
  <c r="BG1545"/>
  <c r="BF1545"/>
  <c r="T1545"/>
  <c r="R1545"/>
  <c r="P1545"/>
  <c r="BI1544"/>
  <c r="BH1544"/>
  <c r="BG1544"/>
  <c r="BF1544"/>
  <c r="T1544"/>
  <c r="R1544"/>
  <c r="P1544"/>
  <c r="BI1543"/>
  <c r="BH1543"/>
  <c r="BG1543"/>
  <c r="BF1543"/>
  <c r="T1543"/>
  <c r="R1543"/>
  <c r="P1543"/>
  <c r="BI1542"/>
  <c r="BH1542"/>
  <c r="BG1542"/>
  <c r="BF1542"/>
  <c r="T1542"/>
  <c r="R1542"/>
  <c r="P1542"/>
  <c r="BI1541"/>
  <c r="BH1541"/>
  <c r="BG1541"/>
  <c r="BF1541"/>
  <c r="T1541"/>
  <c r="R1541"/>
  <c r="P1541"/>
  <c r="BI1540"/>
  <c r="BH1540"/>
  <c r="BG1540"/>
  <c r="BF1540"/>
  <c r="T1540"/>
  <c r="R1540"/>
  <c r="P1540"/>
  <c r="BI1539"/>
  <c r="BH1539"/>
  <c r="BG1539"/>
  <c r="BF1539"/>
  <c r="T1539"/>
  <c r="R1539"/>
  <c r="P1539"/>
  <c r="BI1538"/>
  <c r="BH1538"/>
  <c r="BG1538"/>
  <c r="BF1538"/>
  <c r="T1538"/>
  <c r="R1538"/>
  <c r="P1538"/>
  <c r="BI1537"/>
  <c r="BH1537"/>
  <c r="BG1537"/>
  <c r="BF1537"/>
  <c r="T1537"/>
  <c r="R1537"/>
  <c r="P1537"/>
  <c r="BI1536"/>
  <c r="BH1536"/>
  <c r="BG1536"/>
  <c r="BF1536"/>
  <c r="T1536"/>
  <c r="R1536"/>
  <c r="P1536"/>
  <c r="BI1535"/>
  <c r="BH1535"/>
  <c r="BG1535"/>
  <c r="BF1535"/>
  <c r="T1535"/>
  <c r="R1535"/>
  <c r="P1535"/>
  <c r="BI1534"/>
  <c r="BH1534"/>
  <c r="BG1534"/>
  <c r="BF1534"/>
  <c r="T1534"/>
  <c r="R1534"/>
  <c r="P1534"/>
  <c r="BI1533"/>
  <c r="BH1533"/>
  <c r="BG1533"/>
  <c r="BF1533"/>
  <c r="T1533"/>
  <c r="R1533"/>
  <c r="P1533"/>
  <c r="BI1532"/>
  <c r="BH1532"/>
  <c r="BG1532"/>
  <c r="BF1532"/>
  <c r="T1532"/>
  <c r="R1532"/>
  <c r="P1532"/>
  <c r="BI1531"/>
  <c r="BH1531"/>
  <c r="BG1531"/>
  <c r="BF1531"/>
  <c r="T1531"/>
  <c r="R1531"/>
  <c r="P1531"/>
  <c r="BI1530"/>
  <c r="BH1530"/>
  <c r="BG1530"/>
  <c r="BF1530"/>
  <c r="T1530"/>
  <c r="R1530"/>
  <c r="P1530"/>
  <c r="BI1528"/>
  <c r="BH1528"/>
  <c r="BG1528"/>
  <c r="BF1528"/>
  <c r="T1528"/>
  <c r="R1528"/>
  <c r="P1528"/>
  <c r="BI1526"/>
  <c r="BH1526"/>
  <c r="BG1526"/>
  <c r="BF1526"/>
  <c r="T1526"/>
  <c r="R1526"/>
  <c r="P1526"/>
  <c r="BI1522"/>
  <c r="BH1522"/>
  <c r="BG1522"/>
  <c r="BF1522"/>
  <c r="T1522"/>
  <c r="R1522"/>
  <c r="P1522"/>
  <c r="BI1520"/>
  <c r="BH1520"/>
  <c r="BG1520"/>
  <c r="BF1520"/>
  <c r="T1520"/>
  <c r="R1520"/>
  <c r="P1520"/>
  <c r="BI1519"/>
  <c r="BH1519"/>
  <c r="BG1519"/>
  <c r="BF1519"/>
  <c r="T1519"/>
  <c r="R1519"/>
  <c r="P1519"/>
  <c r="BI1518"/>
  <c r="BH1518"/>
  <c r="BG1518"/>
  <c r="BF1518"/>
  <c r="T1518"/>
  <c r="R1518"/>
  <c r="P1518"/>
  <c r="BI1517"/>
  <c r="BH1517"/>
  <c r="BG1517"/>
  <c r="BF1517"/>
  <c r="T1517"/>
  <c r="R1517"/>
  <c r="P1517"/>
  <c r="BI1516"/>
  <c r="BH1516"/>
  <c r="BG1516"/>
  <c r="BF1516"/>
  <c r="T1516"/>
  <c r="R1516"/>
  <c r="P1516"/>
  <c r="BI1515"/>
  <c r="BH1515"/>
  <c r="BG1515"/>
  <c r="BF1515"/>
  <c r="T1515"/>
  <c r="R1515"/>
  <c r="P1515"/>
  <c r="BI1514"/>
  <c r="BH1514"/>
  <c r="BG1514"/>
  <c r="BF1514"/>
  <c r="T1514"/>
  <c r="R1514"/>
  <c r="P1514"/>
  <c r="BI1513"/>
  <c r="BH1513"/>
  <c r="BG1513"/>
  <c r="BF1513"/>
  <c r="T1513"/>
  <c r="R1513"/>
  <c r="P1513"/>
  <c r="BI1512"/>
  <c r="BH1512"/>
  <c r="BG1512"/>
  <c r="BF1512"/>
  <c r="T1512"/>
  <c r="R1512"/>
  <c r="P1512"/>
  <c r="BI1511"/>
  <c r="BH1511"/>
  <c r="BG1511"/>
  <c r="BF1511"/>
  <c r="T1511"/>
  <c r="R1511"/>
  <c r="P1511"/>
  <c r="BI1510"/>
  <c r="BH1510"/>
  <c r="BG1510"/>
  <c r="BF1510"/>
  <c r="T1510"/>
  <c r="R1510"/>
  <c r="P1510"/>
  <c r="BI1509"/>
  <c r="BH1509"/>
  <c r="BG1509"/>
  <c r="BF1509"/>
  <c r="T1509"/>
  <c r="R1509"/>
  <c r="P1509"/>
  <c r="BI1508"/>
  <c r="BH1508"/>
  <c r="BG1508"/>
  <c r="BF1508"/>
  <c r="T1508"/>
  <c r="R1508"/>
  <c r="P1508"/>
  <c r="BI1507"/>
  <c r="BH1507"/>
  <c r="BG1507"/>
  <c r="BF1507"/>
  <c r="T1507"/>
  <c r="R1507"/>
  <c r="P1507"/>
  <c r="BI1506"/>
  <c r="BH1506"/>
  <c r="BG1506"/>
  <c r="BF1506"/>
  <c r="T1506"/>
  <c r="R1506"/>
  <c r="P1506"/>
  <c r="BI1504"/>
  <c r="BH1504"/>
  <c r="BG1504"/>
  <c r="BF1504"/>
  <c r="T1504"/>
  <c r="R1504"/>
  <c r="P1504"/>
  <c r="BI1503"/>
  <c r="BH1503"/>
  <c r="BG1503"/>
  <c r="BF1503"/>
  <c r="T1503"/>
  <c r="R1503"/>
  <c r="P1503"/>
  <c r="BI1502"/>
  <c r="BH1502"/>
  <c r="BG1502"/>
  <c r="BF1502"/>
  <c r="T1502"/>
  <c r="R1502"/>
  <c r="P1502"/>
  <c r="BI1501"/>
  <c r="BH1501"/>
  <c r="BG1501"/>
  <c r="BF1501"/>
  <c r="T1501"/>
  <c r="R1501"/>
  <c r="P1501"/>
  <c r="BI1500"/>
  <c r="BH1500"/>
  <c r="BG1500"/>
  <c r="BF1500"/>
  <c r="T1500"/>
  <c r="R1500"/>
  <c r="P1500"/>
  <c r="BI1499"/>
  <c r="BH1499"/>
  <c r="BG1499"/>
  <c r="BF1499"/>
  <c r="T1499"/>
  <c r="R1499"/>
  <c r="P1499"/>
  <c r="BI1498"/>
  <c r="BH1498"/>
  <c r="BG1498"/>
  <c r="BF1498"/>
  <c r="T1498"/>
  <c r="R1498"/>
  <c r="P1498"/>
  <c r="BI1496"/>
  <c r="BH1496"/>
  <c r="BG1496"/>
  <c r="BF1496"/>
  <c r="T1496"/>
  <c r="R1496"/>
  <c r="P1496"/>
  <c r="BI1495"/>
  <c r="BH1495"/>
  <c r="BG1495"/>
  <c r="BF1495"/>
  <c r="T1495"/>
  <c r="R1495"/>
  <c r="P1495"/>
  <c r="BI1493"/>
  <c r="BH1493"/>
  <c r="BG1493"/>
  <c r="BF1493"/>
  <c r="T1493"/>
  <c r="R1493"/>
  <c r="P1493"/>
  <c r="BI1492"/>
  <c r="BH1492"/>
  <c r="BG1492"/>
  <c r="BF1492"/>
  <c r="T1492"/>
  <c r="R1492"/>
  <c r="P1492"/>
  <c r="BI1490"/>
  <c r="BH1490"/>
  <c r="BG1490"/>
  <c r="BF1490"/>
  <c r="T1490"/>
  <c r="R1490"/>
  <c r="P1490"/>
  <c r="BI1489"/>
  <c r="BH1489"/>
  <c r="BG1489"/>
  <c r="BF1489"/>
  <c r="T1489"/>
  <c r="R1489"/>
  <c r="P1489"/>
  <c r="BI1487"/>
  <c r="BH1487"/>
  <c r="BG1487"/>
  <c r="BF1487"/>
  <c r="T1487"/>
  <c r="R1487"/>
  <c r="P1487"/>
  <c r="BI1486"/>
  <c r="BH1486"/>
  <c r="BG1486"/>
  <c r="BF1486"/>
  <c r="T1486"/>
  <c r="R1486"/>
  <c r="P1486"/>
  <c r="BI1484"/>
  <c r="BH1484"/>
  <c r="BG1484"/>
  <c r="BF1484"/>
  <c r="T1484"/>
  <c r="R1484"/>
  <c r="P1484"/>
  <c r="BI1481"/>
  <c r="BH1481"/>
  <c r="BG1481"/>
  <c r="BF1481"/>
  <c r="T1481"/>
  <c r="R1481"/>
  <c r="P1481"/>
  <c r="BI1464"/>
  <c r="BH1464"/>
  <c r="BG1464"/>
  <c r="BF1464"/>
  <c r="T1464"/>
  <c r="R1464"/>
  <c r="P1464"/>
  <c r="BI1460"/>
  <c r="BH1460"/>
  <c r="BG1460"/>
  <c r="BF1460"/>
  <c r="T1460"/>
  <c r="R1460"/>
  <c r="P1460"/>
  <c r="BI1458"/>
  <c r="BH1458"/>
  <c r="BG1458"/>
  <c r="BF1458"/>
  <c r="T1458"/>
  <c r="R1458"/>
  <c r="P1458"/>
  <c r="BI1456"/>
  <c r="BH1456"/>
  <c r="BG1456"/>
  <c r="BF1456"/>
  <c r="T1456"/>
  <c r="R1456"/>
  <c r="P1456"/>
  <c r="BI1454"/>
  <c r="BH1454"/>
  <c r="BG1454"/>
  <c r="BF1454"/>
  <c r="T1454"/>
  <c r="R1454"/>
  <c r="P1454"/>
  <c r="BI1450"/>
  <c r="BH1450"/>
  <c r="BG1450"/>
  <c r="BF1450"/>
  <c r="T1450"/>
  <c r="R1450"/>
  <c r="P1450"/>
  <c r="BI1449"/>
  <c r="BH1449"/>
  <c r="BG1449"/>
  <c r="BF1449"/>
  <c r="T1449"/>
  <c r="R1449"/>
  <c r="P1449"/>
  <c r="BI1444"/>
  <c r="BH1444"/>
  <c r="BG1444"/>
  <c r="BF1444"/>
  <c r="T1444"/>
  <c r="R1444"/>
  <c r="P1444"/>
  <c r="BI1442"/>
  <c r="BH1442"/>
  <c r="BG1442"/>
  <c r="BF1442"/>
  <c r="T1442"/>
  <c r="R1442"/>
  <c r="P1442"/>
  <c r="BI1433"/>
  <c r="BH1433"/>
  <c r="BG1433"/>
  <c r="BF1433"/>
  <c r="T1433"/>
  <c r="R1433"/>
  <c r="P1433"/>
  <c r="BI1431"/>
  <c r="BH1431"/>
  <c r="BG1431"/>
  <c r="BF1431"/>
  <c r="T1431"/>
  <c r="R1431"/>
  <c r="P1431"/>
  <c r="BI1425"/>
  <c r="BH1425"/>
  <c r="BG1425"/>
  <c r="BF1425"/>
  <c r="T1425"/>
  <c r="R1425"/>
  <c r="P1425"/>
  <c r="BI1421"/>
  <c r="BH1421"/>
  <c r="BG1421"/>
  <c r="BF1421"/>
  <c r="T1421"/>
  <c r="R1421"/>
  <c r="P1421"/>
  <c r="BI1397"/>
  <c r="BH1397"/>
  <c r="BG1397"/>
  <c r="BF1397"/>
  <c r="T1397"/>
  <c r="R1397"/>
  <c r="P1397"/>
  <c r="BI1393"/>
  <c r="BH1393"/>
  <c r="BG1393"/>
  <c r="BF1393"/>
  <c r="T1393"/>
  <c r="R1393"/>
  <c r="P1393"/>
  <c r="BI1387"/>
  <c r="BH1387"/>
  <c r="BG1387"/>
  <c r="BF1387"/>
  <c r="T1387"/>
  <c r="R1387"/>
  <c r="P1387"/>
  <c r="BI1376"/>
  <c r="BH1376"/>
  <c r="BG1376"/>
  <c r="BF1376"/>
  <c r="T1376"/>
  <c r="R1376"/>
  <c r="P1376"/>
  <c r="BI1343"/>
  <c r="BH1343"/>
  <c r="BG1343"/>
  <c r="BF1343"/>
  <c r="T1343"/>
  <c r="R1343"/>
  <c r="P1343"/>
  <c r="BI1342"/>
  <c r="BH1342"/>
  <c r="BG1342"/>
  <c r="BF1342"/>
  <c r="T1342"/>
  <c r="R1342"/>
  <c r="P1342"/>
  <c r="BI1341"/>
  <c r="BH1341"/>
  <c r="BG1341"/>
  <c r="BF1341"/>
  <c r="T1341"/>
  <c r="R1341"/>
  <c r="P1341"/>
  <c r="BI1340"/>
  <c r="BH1340"/>
  <c r="BG1340"/>
  <c r="BF1340"/>
  <c r="T1340"/>
  <c r="R1340"/>
  <c r="P1340"/>
  <c r="BI1338"/>
  <c r="BH1338"/>
  <c r="BG1338"/>
  <c r="BF1338"/>
  <c r="T1338"/>
  <c r="R1338"/>
  <c r="P1338"/>
  <c r="BI1336"/>
  <c r="BH1336"/>
  <c r="BG1336"/>
  <c r="BF1336"/>
  <c r="T1336"/>
  <c r="R1336"/>
  <c r="P1336"/>
  <c r="BI1335"/>
  <c r="BH1335"/>
  <c r="BG1335"/>
  <c r="BF1335"/>
  <c r="T1335"/>
  <c r="R1335"/>
  <c r="P1335"/>
  <c r="BI1333"/>
  <c r="BH1333"/>
  <c r="BG1333"/>
  <c r="BF1333"/>
  <c r="T1333"/>
  <c r="R1333"/>
  <c r="P1333"/>
  <c r="BI1331"/>
  <c r="BH1331"/>
  <c r="BG1331"/>
  <c r="BF1331"/>
  <c r="T1331"/>
  <c r="R1331"/>
  <c r="P1331"/>
  <c r="BI1329"/>
  <c r="BH1329"/>
  <c r="BG1329"/>
  <c r="BF1329"/>
  <c r="T1329"/>
  <c r="R1329"/>
  <c r="P1329"/>
  <c r="BI1327"/>
  <c r="BH1327"/>
  <c r="BG1327"/>
  <c r="BF1327"/>
  <c r="T1327"/>
  <c r="R1327"/>
  <c r="P1327"/>
  <c r="BI1325"/>
  <c r="BH1325"/>
  <c r="BG1325"/>
  <c r="BF1325"/>
  <c r="T1325"/>
  <c r="R1325"/>
  <c r="P1325"/>
  <c r="BI1323"/>
  <c r="BH1323"/>
  <c r="BG1323"/>
  <c r="BF1323"/>
  <c r="T1323"/>
  <c r="R1323"/>
  <c r="P1323"/>
  <c r="BI1317"/>
  <c r="BH1317"/>
  <c r="BG1317"/>
  <c r="BF1317"/>
  <c r="T1317"/>
  <c r="R1317"/>
  <c r="P1317"/>
  <c r="BI1315"/>
  <c r="BH1315"/>
  <c r="BG1315"/>
  <c r="BF1315"/>
  <c r="T1315"/>
  <c r="R1315"/>
  <c r="P1315"/>
  <c r="BI1313"/>
  <c r="BH1313"/>
  <c r="BG1313"/>
  <c r="BF1313"/>
  <c r="T1313"/>
  <c r="R1313"/>
  <c r="P1313"/>
  <c r="BI1311"/>
  <c r="BH1311"/>
  <c r="BG1311"/>
  <c r="BF1311"/>
  <c r="T1311"/>
  <c r="R1311"/>
  <c r="P1311"/>
  <c r="BI1306"/>
  <c r="BH1306"/>
  <c r="BG1306"/>
  <c r="BF1306"/>
  <c r="T1306"/>
  <c r="R1306"/>
  <c r="P1306"/>
  <c r="BI1296"/>
  <c r="BH1296"/>
  <c r="BG1296"/>
  <c r="BF1296"/>
  <c r="T1296"/>
  <c r="R1296"/>
  <c r="P1296"/>
  <c r="BI1281"/>
  <c r="BH1281"/>
  <c r="BG1281"/>
  <c r="BF1281"/>
  <c r="T1281"/>
  <c r="R1281"/>
  <c r="P1281"/>
  <c r="BI1278"/>
  <c r="BH1278"/>
  <c r="BG1278"/>
  <c r="BF1278"/>
  <c r="T1278"/>
  <c r="R1278"/>
  <c r="P1278"/>
  <c r="BI1260"/>
  <c r="BH1260"/>
  <c r="BG1260"/>
  <c r="BF1260"/>
  <c r="T1260"/>
  <c r="R1260"/>
  <c r="P1260"/>
  <c r="BI1252"/>
  <c r="BH1252"/>
  <c r="BG1252"/>
  <c r="BF1252"/>
  <c r="T1252"/>
  <c r="R1252"/>
  <c r="P1252"/>
  <c r="BI1246"/>
  <c r="BH1246"/>
  <c r="BG1246"/>
  <c r="BF1246"/>
  <c r="T1246"/>
  <c r="R1246"/>
  <c r="P1246"/>
  <c r="BI1244"/>
  <c r="BH1244"/>
  <c r="BG1244"/>
  <c r="BF1244"/>
  <c r="T1244"/>
  <c r="R1244"/>
  <c r="P1244"/>
  <c r="BI1237"/>
  <c r="BH1237"/>
  <c r="BG1237"/>
  <c r="BF1237"/>
  <c r="T1237"/>
  <c r="R1237"/>
  <c r="P1237"/>
  <c r="BI1232"/>
  <c r="BH1232"/>
  <c r="BG1232"/>
  <c r="BF1232"/>
  <c r="T1232"/>
  <c r="R1232"/>
  <c r="P1232"/>
  <c r="BI1228"/>
  <c r="BH1228"/>
  <c r="BG1228"/>
  <c r="BF1228"/>
  <c r="T1228"/>
  <c r="R1228"/>
  <c r="P1228"/>
  <c r="BI1226"/>
  <c r="BH1226"/>
  <c r="BG1226"/>
  <c r="BF1226"/>
  <c r="T1226"/>
  <c r="R1226"/>
  <c r="P1226"/>
  <c r="BI1224"/>
  <c r="BH1224"/>
  <c r="BG1224"/>
  <c r="BF1224"/>
  <c r="T1224"/>
  <c r="R1224"/>
  <c r="P1224"/>
  <c r="BI1221"/>
  <c r="BH1221"/>
  <c r="BG1221"/>
  <c r="BF1221"/>
  <c r="T1221"/>
  <c r="R1221"/>
  <c r="P1221"/>
  <c r="BI1218"/>
  <c r="BH1218"/>
  <c r="BG1218"/>
  <c r="BF1218"/>
  <c r="T1218"/>
  <c r="R1218"/>
  <c r="P1218"/>
  <c r="BI1215"/>
  <c r="BH1215"/>
  <c r="BG1215"/>
  <c r="BF1215"/>
  <c r="T1215"/>
  <c r="R1215"/>
  <c r="P1215"/>
  <c r="BI1213"/>
  <c r="BH1213"/>
  <c r="BG1213"/>
  <c r="BF1213"/>
  <c r="T1213"/>
  <c r="R1213"/>
  <c r="P1213"/>
  <c r="BI1209"/>
  <c r="BH1209"/>
  <c r="BG1209"/>
  <c r="BF1209"/>
  <c r="T1209"/>
  <c r="R1209"/>
  <c r="P1209"/>
  <c r="BI1207"/>
  <c r="BH1207"/>
  <c r="BG1207"/>
  <c r="BF1207"/>
  <c r="T1207"/>
  <c r="R1207"/>
  <c r="P1207"/>
  <c r="BI1204"/>
  <c r="BH1204"/>
  <c r="BG1204"/>
  <c r="BF1204"/>
  <c r="T1204"/>
  <c r="R1204"/>
  <c r="P1204"/>
  <c r="BI1201"/>
  <c r="BH1201"/>
  <c r="BG1201"/>
  <c r="BF1201"/>
  <c r="T1201"/>
  <c r="R1201"/>
  <c r="P1201"/>
  <c r="BI1197"/>
  <c r="BH1197"/>
  <c r="BG1197"/>
  <c r="BF1197"/>
  <c r="T1197"/>
  <c r="R1197"/>
  <c r="P1197"/>
  <c r="BI1195"/>
  <c r="BH1195"/>
  <c r="BG1195"/>
  <c r="BF1195"/>
  <c r="T1195"/>
  <c r="R1195"/>
  <c r="P1195"/>
  <c r="BI1193"/>
  <c r="BH1193"/>
  <c r="BG1193"/>
  <c r="BF1193"/>
  <c r="T1193"/>
  <c r="R1193"/>
  <c r="P1193"/>
  <c r="BI1190"/>
  <c r="BH1190"/>
  <c r="BG1190"/>
  <c r="BF1190"/>
  <c r="T1190"/>
  <c r="R1190"/>
  <c r="P1190"/>
  <c r="BI1183"/>
  <c r="BH1183"/>
  <c r="BG1183"/>
  <c r="BF1183"/>
  <c r="T1183"/>
  <c r="R1183"/>
  <c r="P1183"/>
  <c r="BI1180"/>
  <c r="BH1180"/>
  <c r="BG1180"/>
  <c r="BF1180"/>
  <c r="T1180"/>
  <c r="R1180"/>
  <c r="P1180"/>
  <c r="BI1172"/>
  <c r="BH1172"/>
  <c r="BG1172"/>
  <c r="BF1172"/>
  <c r="T1172"/>
  <c r="R1172"/>
  <c r="P1172"/>
  <c r="BI1170"/>
  <c r="BH1170"/>
  <c r="BG1170"/>
  <c r="BF1170"/>
  <c r="T1170"/>
  <c r="R1170"/>
  <c r="P1170"/>
  <c r="BI1168"/>
  <c r="BH1168"/>
  <c r="BG1168"/>
  <c r="BF1168"/>
  <c r="T1168"/>
  <c r="R1168"/>
  <c r="P1168"/>
  <c r="BI1166"/>
  <c r="BH1166"/>
  <c r="BG1166"/>
  <c r="BF1166"/>
  <c r="T1166"/>
  <c r="R1166"/>
  <c r="P1166"/>
  <c r="BI1164"/>
  <c r="BH1164"/>
  <c r="BG1164"/>
  <c r="BF1164"/>
  <c r="T1164"/>
  <c r="R1164"/>
  <c r="P1164"/>
  <c r="BI1159"/>
  <c r="BH1159"/>
  <c r="BG1159"/>
  <c r="BF1159"/>
  <c r="T1159"/>
  <c r="R1159"/>
  <c r="P1159"/>
  <c r="BI1155"/>
  <c r="BH1155"/>
  <c r="BG1155"/>
  <c r="BF1155"/>
  <c r="T1155"/>
  <c r="R1155"/>
  <c r="P1155"/>
  <c r="BI1139"/>
  <c r="BH1139"/>
  <c r="BG1139"/>
  <c r="BF1139"/>
  <c r="T1139"/>
  <c r="R1139"/>
  <c r="P1139"/>
  <c r="BI1122"/>
  <c r="BH1122"/>
  <c r="BG1122"/>
  <c r="BF1122"/>
  <c r="T1122"/>
  <c r="R1122"/>
  <c r="P1122"/>
  <c r="BI1091"/>
  <c r="BH1091"/>
  <c r="BG1091"/>
  <c r="BF1091"/>
  <c r="T1091"/>
  <c r="R1091"/>
  <c r="P1091"/>
  <c r="BI1089"/>
  <c r="BH1089"/>
  <c r="BG1089"/>
  <c r="BF1089"/>
  <c r="T1089"/>
  <c r="R1089"/>
  <c r="P1089"/>
  <c r="BI1088"/>
  <c r="BH1088"/>
  <c r="BG1088"/>
  <c r="BF1088"/>
  <c r="T1088"/>
  <c r="R1088"/>
  <c r="P1088"/>
  <c r="BI1086"/>
  <c r="BH1086"/>
  <c r="BG1086"/>
  <c r="BF1086"/>
  <c r="T1086"/>
  <c r="R1086"/>
  <c r="P1086"/>
  <c r="BI1083"/>
  <c r="BH1083"/>
  <c r="BG1083"/>
  <c r="BF1083"/>
  <c r="T1083"/>
  <c r="R1083"/>
  <c r="P1083"/>
  <c r="BI1082"/>
  <c r="BH1082"/>
  <c r="BG1082"/>
  <c r="BF1082"/>
  <c r="T1082"/>
  <c r="R1082"/>
  <c r="P1082"/>
  <c r="BI1048"/>
  <c r="BH1048"/>
  <c r="BG1048"/>
  <c r="BF1048"/>
  <c r="T1048"/>
  <c r="R1048"/>
  <c r="P1048"/>
  <c r="BI1045"/>
  <c r="BH1045"/>
  <c r="BG1045"/>
  <c r="BF1045"/>
  <c r="T1045"/>
  <c r="R1045"/>
  <c r="P1045"/>
  <c r="BI1044"/>
  <c r="BH1044"/>
  <c r="BG1044"/>
  <c r="BF1044"/>
  <c r="T1044"/>
  <c r="R1044"/>
  <c r="P1044"/>
  <c r="BI1042"/>
  <c r="BH1042"/>
  <c r="BG1042"/>
  <c r="BF1042"/>
  <c r="T1042"/>
  <c r="R1042"/>
  <c r="P1042"/>
  <c r="BI1040"/>
  <c r="BH1040"/>
  <c r="BG1040"/>
  <c r="BF1040"/>
  <c r="T1040"/>
  <c r="R1040"/>
  <c r="P1040"/>
  <c r="BI1038"/>
  <c r="BH1038"/>
  <c r="BG1038"/>
  <c r="BF1038"/>
  <c r="T1038"/>
  <c r="R1038"/>
  <c r="P1038"/>
  <c r="BI1036"/>
  <c r="BH1036"/>
  <c r="BG1036"/>
  <c r="BF1036"/>
  <c r="T1036"/>
  <c r="R1036"/>
  <c r="P1036"/>
  <c r="BI1034"/>
  <c r="BH1034"/>
  <c r="BG1034"/>
  <c r="BF1034"/>
  <c r="T1034"/>
  <c r="R1034"/>
  <c r="P1034"/>
  <c r="BI1032"/>
  <c r="BH1032"/>
  <c r="BG1032"/>
  <c r="BF1032"/>
  <c r="T1032"/>
  <c r="R1032"/>
  <c r="P1032"/>
  <c r="BI1031"/>
  <c r="BH1031"/>
  <c r="BG1031"/>
  <c r="BF1031"/>
  <c r="T1031"/>
  <c r="R1031"/>
  <c r="P1031"/>
  <c r="BI1029"/>
  <c r="BH1029"/>
  <c r="BG1029"/>
  <c r="BF1029"/>
  <c r="T1029"/>
  <c r="R1029"/>
  <c r="P1029"/>
  <c r="BI1027"/>
  <c r="BH1027"/>
  <c r="BG1027"/>
  <c r="BF1027"/>
  <c r="T1027"/>
  <c r="R1027"/>
  <c r="P1027"/>
  <c r="BI1025"/>
  <c r="BH1025"/>
  <c r="BG1025"/>
  <c r="BF1025"/>
  <c r="T1025"/>
  <c r="R1025"/>
  <c r="P1025"/>
  <c r="BI1023"/>
  <c r="BH1023"/>
  <c r="BG1023"/>
  <c r="BF1023"/>
  <c r="T1023"/>
  <c r="R1023"/>
  <c r="P1023"/>
  <c r="BI1012"/>
  <c r="BH1012"/>
  <c r="BG1012"/>
  <c r="BF1012"/>
  <c r="T1012"/>
  <c r="R1012"/>
  <c r="P1012"/>
  <c r="BI1010"/>
  <c r="BH1010"/>
  <c r="BG1010"/>
  <c r="BF1010"/>
  <c r="T1010"/>
  <c r="R1010"/>
  <c r="P1010"/>
  <c r="BI1008"/>
  <c r="BH1008"/>
  <c r="BG1008"/>
  <c r="BF1008"/>
  <c r="T1008"/>
  <c r="R1008"/>
  <c r="P1008"/>
  <c r="BI1007"/>
  <c r="BH1007"/>
  <c r="BG1007"/>
  <c r="BF1007"/>
  <c r="T1007"/>
  <c r="R1007"/>
  <c r="P1007"/>
  <c r="BI1005"/>
  <c r="BH1005"/>
  <c r="BG1005"/>
  <c r="BF1005"/>
  <c r="T1005"/>
  <c r="R1005"/>
  <c r="P1005"/>
  <c r="BI1003"/>
  <c r="BH1003"/>
  <c r="BG1003"/>
  <c r="BF1003"/>
  <c r="T1003"/>
  <c r="R1003"/>
  <c r="P1003"/>
  <c r="BI1002"/>
  <c r="BH1002"/>
  <c r="BG1002"/>
  <c r="BF1002"/>
  <c r="T1002"/>
  <c r="R1002"/>
  <c r="P1002"/>
  <c r="BI1000"/>
  <c r="BH1000"/>
  <c r="BG1000"/>
  <c r="BF1000"/>
  <c r="T1000"/>
  <c r="R1000"/>
  <c r="P1000"/>
  <c r="BI998"/>
  <c r="BH998"/>
  <c r="BG998"/>
  <c r="BF998"/>
  <c r="T998"/>
  <c r="R998"/>
  <c r="P998"/>
  <c r="BI996"/>
  <c r="BH996"/>
  <c r="BG996"/>
  <c r="BF996"/>
  <c r="T996"/>
  <c r="R996"/>
  <c r="P996"/>
  <c r="BI994"/>
  <c r="BH994"/>
  <c r="BG994"/>
  <c r="BF994"/>
  <c r="T994"/>
  <c r="R994"/>
  <c r="P994"/>
  <c r="BI992"/>
  <c r="BH992"/>
  <c r="BG992"/>
  <c r="BF992"/>
  <c r="T992"/>
  <c r="R992"/>
  <c r="P992"/>
  <c r="BI990"/>
  <c r="BH990"/>
  <c r="BG990"/>
  <c r="BF990"/>
  <c r="T990"/>
  <c r="R990"/>
  <c r="P990"/>
  <c r="BI987"/>
  <c r="BH987"/>
  <c r="BG987"/>
  <c r="BF987"/>
  <c r="T987"/>
  <c r="R987"/>
  <c r="P987"/>
  <c r="BI985"/>
  <c r="BH985"/>
  <c r="BG985"/>
  <c r="BF985"/>
  <c r="T985"/>
  <c r="R985"/>
  <c r="P985"/>
  <c r="BI983"/>
  <c r="BH983"/>
  <c r="BG983"/>
  <c r="BF983"/>
  <c r="T983"/>
  <c r="R983"/>
  <c r="P983"/>
  <c r="BI975"/>
  <c r="BH975"/>
  <c r="BG975"/>
  <c r="BF975"/>
  <c r="T975"/>
  <c r="R975"/>
  <c r="P975"/>
  <c r="BI973"/>
  <c r="BH973"/>
  <c r="BG973"/>
  <c r="BF973"/>
  <c r="T973"/>
  <c r="R973"/>
  <c r="P973"/>
  <c r="BI965"/>
  <c r="BH965"/>
  <c r="BG965"/>
  <c r="BF965"/>
  <c r="T965"/>
  <c r="R965"/>
  <c r="P965"/>
  <c r="BI963"/>
  <c r="BH963"/>
  <c r="BG963"/>
  <c r="BF963"/>
  <c r="T963"/>
  <c r="R963"/>
  <c r="P963"/>
  <c r="BI959"/>
  <c r="BH959"/>
  <c r="BG959"/>
  <c r="BF959"/>
  <c r="T959"/>
  <c r="R959"/>
  <c r="P959"/>
  <c r="BI957"/>
  <c r="BH957"/>
  <c r="BG957"/>
  <c r="BF957"/>
  <c r="T957"/>
  <c r="R957"/>
  <c r="P957"/>
  <c r="BI955"/>
  <c r="BH955"/>
  <c r="BG955"/>
  <c r="BF955"/>
  <c r="T955"/>
  <c r="R955"/>
  <c r="P955"/>
  <c r="BI953"/>
  <c r="BH953"/>
  <c r="BG953"/>
  <c r="BF953"/>
  <c r="T953"/>
  <c r="R953"/>
  <c r="P953"/>
  <c r="BI951"/>
  <c r="BH951"/>
  <c r="BG951"/>
  <c r="BF951"/>
  <c r="T951"/>
  <c r="R951"/>
  <c r="P951"/>
  <c r="BI949"/>
  <c r="BH949"/>
  <c r="BG949"/>
  <c r="BF949"/>
  <c r="T949"/>
  <c r="R949"/>
  <c r="P949"/>
  <c r="BI947"/>
  <c r="BH947"/>
  <c r="BG947"/>
  <c r="BF947"/>
  <c r="T947"/>
  <c r="R947"/>
  <c r="P947"/>
  <c r="BI945"/>
  <c r="BH945"/>
  <c r="BG945"/>
  <c r="BF945"/>
  <c r="T945"/>
  <c r="R945"/>
  <c r="P945"/>
  <c r="BI943"/>
  <c r="BH943"/>
  <c r="BG943"/>
  <c r="BF943"/>
  <c r="T943"/>
  <c r="R943"/>
  <c r="P943"/>
  <c r="BI941"/>
  <c r="BH941"/>
  <c r="BG941"/>
  <c r="BF941"/>
  <c r="T941"/>
  <c r="R941"/>
  <c r="P941"/>
  <c r="BI939"/>
  <c r="BH939"/>
  <c r="BG939"/>
  <c r="BF939"/>
  <c r="T939"/>
  <c r="R939"/>
  <c r="P939"/>
  <c r="BI937"/>
  <c r="BH937"/>
  <c r="BG937"/>
  <c r="BF937"/>
  <c r="T937"/>
  <c r="R937"/>
  <c r="P937"/>
  <c r="BI935"/>
  <c r="BH935"/>
  <c r="BG935"/>
  <c r="BF935"/>
  <c r="T935"/>
  <c r="R935"/>
  <c r="P935"/>
  <c r="BI934"/>
  <c r="BH934"/>
  <c r="BG934"/>
  <c r="BF934"/>
  <c r="T934"/>
  <c r="R934"/>
  <c r="P934"/>
  <c r="BI932"/>
  <c r="BH932"/>
  <c r="BG932"/>
  <c r="BF932"/>
  <c r="T932"/>
  <c r="R932"/>
  <c r="P932"/>
  <c r="BI929"/>
  <c r="BH929"/>
  <c r="BG929"/>
  <c r="BF929"/>
  <c r="T929"/>
  <c r="R929"/>
  <c r="P929"/>
  <c r="BI927"/>
  <c r="BH927"/>
  <c r="BG927"/>
  <c r="BF927"/>
  <c r="T927"/>
  <c r="R927"/>
  <c r="P927"/>
  <c r="BI925"/>
  <c r="BH925"/>
  <c r="BG925"/>
  <c r="BF925"/>
  <c r="T925"/>
  <c r="R925"/>
  <c r="P925"/>
  <c r="BI922"/>
  <c r="BH922"/>
  <c r="BG922"/>
  <c r="BF922"/>
  <c r="T922"/>
  <c r="T921"/>
  <c r="R922"/>
  <c r="R921"/>
  <c r="P922"/>
  <c r="P921"/>
  <c r="BI885"/>
  <c r="BH885"/>
  <c r="BG885"/>
  <c r="BF885"/>
  <c r="T885"/>
  <c r="R885"/>
  <c r="P885"/>
  <c r="BI884"/>
  <c r="BH884"/>
  <c r="BG884"/>
  <c r="BF884"/>
  <c r="T884"/>
  <c r="R884"/>
  <c r="P884"/>
  <c r="BI882"/>
  <c r="BH882"/>
  <c r="BG882"/>
  <c r="BF882"/>
  <c r="T882"/>
  <c r="R882"/>
  <c r="P882"/>
  <c r="BI881"/>
  <c r="BH881"/>
  <c r="BG881"/>
  <c r="BF881"/>
  <c r="T881"/>
  <c r="R881"/>
  <c r="P881"/>
  <c r="BI880"/>
  <c r="BH880"/>
  <c r="BG880"/>
  <c r="BF880"/>
  <c r="T880"/>
  <c r="R880"/>
  <c r="P880"/>
  <c r="BI878"/>
  <c r="BH878"/>
  <c r="BG878"/>
  <c r="BF878"/>
  <c r="T878"/>
  <c r="R878"/>
  <c r="P878"/>
  <c r="BI876"/>
  <c r="BH876"/>
  <c r="BG876"/>
  <c r="BF876"/>
  <c r="T876"/>
  <c r="R876"/>
  <c r="P876"/>
  <c r="BI874"/>
  <c r="BH874"/>
  <c r="BG874"/>
  <c r="BF874"/>
  <c r="T874"/>
  <c r="R874"/>
  <c r="P874"/>
  <c r="BI872"/>
  <c r="BH872"/>
  <c r="BG872"/>
  <c r="BF872"/>
  <c r="T872"/>
  <c r="R872"/>
  <c r="P872"/>
  <c r="BI871"/>
  <c r="BH871"/>
  <c r="BG871"/>
  <c r="BF871"/>
  <c r="T871"/>
  <c r="R871"/>
  <c r="P871"/>
  <c r="BI870"/>
  <c r="BH870"/>
  <c r="BG870"/>
  <c r="BF870"/>
  <c r="T870"/>
  <c r="R870"/>
  <c r="P870"/>
  <c r="BI869"/>
  <c r="BH869"/>
  <c r="BG869"/>
  <c r="BF869"/>
  <c r="T869"/>
  <c r="R869"/>
  <c r="P869"/>
  <c r="BI865"/>
  <c r="BH865"/>
  <c r="BG865"/>
  <c r="BF865"/>
  <c r="T865"/>
  <c r="R865"/>
  <c r="P865"/>
  <c r="BI864"/>
  <c r="BH864"/>
  <c r="BG864"/>
  <c r="BF864"/>
  <c r="T864"/>
  <c r="R864"/>
  <c r="P864"/>
  <c r="BI863"/>
  <c r="BH863"/>
  <c r="BG863"/>
  <c r="BF863"/>
  <c r="T863"/>
  <c r="R863"/>
  <c r="P863"/>
  <c r="BI862"/>
  <c r="BH862"/>
  <c r="BG862"/>
  <c r="BF862"/>
  <c r="T862"/>
  <c r="R862"/>
  <c r="P862"/>
  <c r="BI861"/>
  <c r="BH861"/>
  <c r="BG861"/>
  <c r="BF861"/>
  <c r="T861"/>
  <c r="R861"/>
  <c r="P861"/>
  <c r="BI860"/>
  <c r="BH860"/>
  <c r="BG860"/>
  <c r="BF860"/>
  <c r="T860"/>
  <c r="R860"/>
  <c r="P860"/>
  <c r="BI852"/>
  <c r="BH852"/>
  <c r="BG852"/>
  <c r="BF852"/>
  <c r="T852"/>
  <c r="R852"/>
  <c r="P852"/>
  <c r="BI851"/>
  <c r="BH851"/>
  <c r="BG851"/>
  <c r="BF851"/>
  <c r="T851"/>
  <c r="R851"/>
  <c r="P851"/>
  <c r="BI846"/>
  <c r="BH846"/>
  <c r="BG846"/>
  <c r="BF846"/>
  <c r="T846"/>
  <c r="R846"/>
  <c r="P846"/>
  <c r="BI844"/>
  <c r="BH844"/>
  <c r="BG844"/>
  <c r="BF844"/>
  <c r="T844"/>
  <c r="R844"/>
  <c r="P844"/>
  <c r="BI842"/>
  <c r="BH842"/>
  <c r="BG842"/>
  <c r="BF842"/>
  <c r="T842"/>
  <c r="R842"/>
  <c r="P842"/>
  <c r="BI841"/>
  <c r="BH841"/>
  <c r="BG841"/>
  <c r="BF841"/>
  <c r="T841"/>
  <c r="R841"/>
  <c r="P841"/>
  <c r="BI839"/>
  <c r="BH839"/>
  <c r="BG839"/>
  <c r="BF839"/>
  <c r="T839"/>
  <c r="R839"/>
  <c r="P839"/>
  <c r="BI835"/>
  <c r="BH835"/>
  <c r="BG835"/>
  <c r="BF835"/>
  <c r="T835"/>
  <c r="R835"/>
  <c r="P835"/>
  <c r="BI803"/>
  <c r="BH803"/>
  <c r="BG803"/>
  <c r="BF803"/>
  <c r="T803"/>
  <c r="R803"/>
  <c r="P803"/>
  <c r="BI775"/>
  <c r="BH775"/>
  <c r="BG775"/>
  <c r="BF775"/>
  <c r="T775"/>
  <c r="R775"/>
  <c r="P775"/>
  <c r="BI747"/>
  <c r="BH747"/>
  <c r="BG747"/>
  <c r="BF747"/>
  <c r="T747"/>
  <c r="R747"/>
  <c r="P747"/>
  <c r="BI743"/>
  <c r="BH743"/>
  <c r="BG743"/>
  <c r="BF743"/>
  <c r="T743"/>
  <c r="R743"/>
  <c r="P743"/>
  <c r="BI738"/>
  <c r="BH738"/>
  <c r="BG738"/>
  <c r="BF738"/>
  <c r="T738"/>
  <c r="R738"/>
  <c r="P738"/>
  <c r="BI731"/>
  <c r="BH731"/>
  <c r="BG731"/>
  <c r="BF731"/>
  <c r="T731"/>
  <c r="R731"/>
  <c r="P731"/>
  <c r="BI729"/>
  <c r="BH729"/>
  <c r="BG729"/>
  <c r="BF729"/>
  <c r="T729"/>
  <c r="R729"/>
  <c r="P729"/>
  <c r="BI728"/>
  <c r="BH728"/>
  <c r="BG728"/>
  <c r="BF728"/>
  <c r="T728"/>
  <c r="R728"/>
  <c r="P728"/>
  <c r="BI727"/>
  <c r="BH727"/>
  <c r="BG727"/>
  <c r="BF727"/>
  <c r="T727"/>
  <c r="R727"/>
  <c r="P727"/>
  <c r="BI726"/>
  <c r="BH726"/>
  <c r="BG726"/>
  <c r="BF726"/>
  <c r="T726"/>
  <c r="R726"/>
  <c r="P726"/>
  <c r="BI725"/>
  <c r="BH725"/>
  <c r="BG725"/>
  <c r="BF725"/>
  <c r="T725"/>
  <c r="R725"/>
  <c r="P725"/>
  <c r="BI720"/>
  <c r="BH720"/>
  <c r="BG720"/>
  <c r="BF720"/>
  <c r="T720"/>
  <c r="R720"/>
  <c r="P720"/>
  <c r="BI715"/>
  <c r="BH715"/>
  <c r="BG715"/>
  <c r="BF715"/>
  <c r="T715"/>
  <c r="R715"/>
  <c r="P715"/>
  <c r="BI710"/>
  <c r="BH710"/>
  <c r="BG710"/>
  <c r="BF710"/>
  <c r="T710"/>
  <c r="R710"/>
  <c r="P710"/>
  <c r="BI708"/>
  <c r="BH708"/>
  <c r="BG708"/>
  <c r="BF708"/>
  <c r="T708"/>
  <c r="R708"/>
  <c r="P708"/>
  <c r="BI688"/>
  <c r="BH688"/>
  <c r="BG688"/>
  <c r="BF688"/>
  <c r="T688"/>
  <c r="R688"/>
  <c r="P688"/>
  <c r="BI681"/>
  <c r="BH681"/>
  <c r="BG681"/>
  <c r="BF681"/>
  <c r="T681"/>
  <c r="R681"/>
  <c r="P681"/>
  <c r="BI678"/>
  <c r="BH678"/>
  <c r="BG678"/>
  <c r="BF678"/>
  <c r="T678"/>
  <c r="R678"/>
  <c r="P678"/>
  <c r="BI675"/>
  <c r="BH675"/>
  <c r="BG675"/>
  <c r="BF675"/>
  <c r="T675"/>
  <c r="R675"/>
  <c r="P675"/>
  <c r="BI673"/>
  <c r="BH673"/>
  <c r="BG673"/>
  <c r="BF673"/>
  <c r="T673"/>
  <c r="R673"/>
  <c r="P673"/>
  <c r="BI669"/>
  <c r="BH669"/>
  <c r="BG669"/>
  <c r="BF669"/>
  <c r="T669"/>
  <c r="R669"/>
  <c r="P669"/>
  <c r="BI667"/>
  <c r="BH667"/>
  <c r="BG667"/>
  <c r="BF667"/>
  <c r="T667"/>
  <c r="R667"/>
  <c r="P667"/>
  <c r="BI662"/>
  <c r="BH662"/>
  <c r="BG662"/>
  <c r="BF662"/>
  <c r="T662"/>
  <c r="R662"/>
  <c r="P662"/>
  <c r="BI654"/>
  <c r="BH654"/>
  <c r="BG654"/>
  <c r="BF654"/>
  <c r="T654"/>
  <c r="R654"/>
  <c r="P654"/>
  <c r="BI652"/>
  <c r="BH652"/>
  <c r="BG652"/>
  <c r="BF652"/>
  <c r="T652"/>
  <c r="R652"/>
  <c r="P652"/>
  <c r="BI650"/>
  <c r="BH650"/>
  <c r="BG650"/>
  <c r="BF650"/>
  <c r="T650"/>
  <c r="R650"/>
  <c r="P650"/>
  <c r="BI648"/>
  <c r="BH648"/>
  <c r="BG648"/>
  <c r="BF648"/>
  <c r="T648"/>
  <c r="R648"/>
  <c r="P648"/>
  <c r="BI640"/>
  <c r="BH640"/>
  <c r="BG640"/>
  <c r="BF640"/>
  <c r="T640"/>
  <c r="R640"/>
  <c r="P640"/>
  <c r="BI630"/>
  <c r="BH630"/>
  <c r="BG630"/>
  <c r="BF630"/>
  <c r="T630"/>
  <c r="R630"/>
  <c r="P630"/>
  <c r="BI622"/>
  <c r="BH622"/>
  <c r="BG622"/>
  <c r="BF622"/>
  <c r="T622"/>
  <c r="R622"/>
  <c r="P622"/>
  <c r="BI614"/>
  <c r="BH614"/>
  <c r="BG614"/>
  <c r="BF614"/>
  <c r="T614"/>
  <c r="R614"/>
  <c r="P614"/>
  <c r="BI610"/>
  <c r="BH610"/>
  <c r="BG610"/>
  <c r="BF610"/>
  <c r="T610"/>
  <c r="R610"/>
  <c r="P610"/>
  <c r="BI607"/>
  <c r="BH607"/>
  <c r="BG607"/>
  <c r="BF607"/>
  <c r="T607"/>
  <c r="R607"/>
  <c r="P607"/>
  <c r="BI602"/>
  <c r="BH602"/>
  <c r="BG602"/>
  <c r="BF602"/>
  <c r="T602"/>
  <c r="R602"/>
  <c r="P602"/>
  <c r="BI597"/>
  <c r="BH597"/>
  <c r="BG597"/>
  <c r="BF597"/>
  <c r="T597"/>
  <c r="R597"/>
  <c r="P597"/>
  <c r="BI585"/>
  <c r="BH585"/>
  <c r="BG585"/>
  <c r="BF585"/>
  <c r="T585"/>
  <c r="R585"/>
  <c r="P585"/>
  <c r="BI578"/>
  <c r="BH578"/>
  <c r="BG578"/>
  <c r="BF578"/>
  <c r="T578"/>
  <c r="R578"/>
  <c r="P578"/>
  <c r="BI574"/>
  <c r="BH574"/>
  <c r="BG574"/>
  <c r="BF574"/>
  <c r="T574"/>
  <c r="R574"/>
  <c r="P574"/>
  <c r="BI566"/>
  <c r="BH566"/>
  <c r="BG566"/>
  <c r="BF566"/>
  <c r="T566"/>
  <c r="R566"/>
  <c r="P566"/>
  <c r="BI551"/>
  <c r="BH551"/>
  <c r="BG551"/>
  <c r="BF551"/>
  <c r="T551"/>
  <c r="R551"/>
  <c r="P551"/>
  <c r="BI549"/>
  <c r="BH549"/>
  <c r="BG549"/>
  <c r="BF549"/>
  <c r="T549"/>
  <c r="R549"/>
  <c r="P549"/>
  <c r="BI547"/>
  <c r="BH547"/>
  <c r="BG547"/>
  <c r="BF547"/>
  <c r="T547"/>
  <c r="R547"/>
  <c r="P547"/>
  <c r="BI544"/>
  <c r="BH544"/>
  <c r="BG544"/>
  <c r="BF544"/>
  <c r="T544"/>
  <c r="R544"/>
  <c r="P544"/>
  <c r="BI537"/>
  <c r="BH537"/>
  <c r="BG537"/>
  <c r="BF537"/>
  <c r="T537"/>
  <c r="R537"/>
  <c r="P537"/>
  <c r="BI515"/>
  <c r="BH515"/>
  <c r="BG515"/>
  <c r="BF515"/>
  <c r="T515"/>
  <c r="R515"/>
  <c r="P515"/>
  <c r="BI511"/>
  <c r="BH511"/>
  <c r="BG511"/>
  <c r="BF511"/>
  <c r="T511"/>
  <c r="R511"/>
  <c r="P511"/>
  <c r="BI509"/>
  <c r="BH509"/>
  <c r="BG509"/>
  <c r="BF509"/>
  <c r="T509"/>
  <c r="R509"/>
  <c r="P509"/>
  <c r="BI506"/>
  <c r="BH506"/>
  <c r="BG506"/>
  <c r="BF506"/>
  <c r="T506"/>
  <c r="R506"/>
  <c r="P506"/>
  <c r="BI504"/>
  <c r="BH504"/>
  <c r="BG504"/>
  <c r="BF504"/>
  <c r="T504"/>
  <c r="R504"/>
  <c r="P504"/>
  <c r="BI500"/>
  <c r="BH500"/>
  <c r="BG500"/>
  <c r="BF500"/>
  <c r="T500"/>
  <c r="R500"/>
  <c r="P500"/>
  <c r="BI499"/>
  <c r="BH499"/>
  <c r="BG499"/>
  <c r="BF499"/>
  <c r="T499"/>
  <c r="R499"/>
  <c r="P499"/>
  <c r="BI497"/>
  <c r="BH497"/>
  <c r="BG497"/>
  <c r="BF497"/>
  <c r="T497"/>
  <c r="R497"/>
  <c r="P497"/>
  <c r="BI495"/>
  <c r="BH495"/>
  <c r="BG495"/>
  <c r="BF495"/>
  <c r="T495"/>
  <c r="R495"/>
  <c r="P495"/>
  <c r="BI493"/>
  <c r="BH493"/>
  <c r="BG493"/>
  <c r="BF493"/>
  <c r="T493"/>
  <c r="R493"/>
  <c r="P493"/>
  <c r="BI488"/>
  <c r="BH488"/>
  <c r="BG488"/>
  <c r="BF488"/>
  <c r="T488"/>
  <c r="R488"/>
  <c r="P488"/>
  <c r="BI487"/>
  <c r="BH487"/>
  <c r="BG487"/>
  <c r="BF487"/>
  <c r="T487"/>
  <c r="R487"/>
  <c r="P487"/>
  <c r="BI485"/>
  <c r="BH485"/>
  <c r="BG485"/>
  <c r="BF485"/>
  <c r="T485"/>
  <c r="R485"/>
  <c r="P485"/>
  <c r="BI484"/>
  <c r="BH484"/>
  <c r="BG484"/>
  <c r="BF484"/>
  <c r="T484"/>
  <c r="R484"/>
  <c r="P484"/>
  <c r="BI409"/>
  <c r="BH409"/>
  <c r="BG409"/>
  <c r="BF409"/>
  <c r="T409"/>
  <c r="R409"/>
  <c r="P409"/>
  <c r="BI407"/>
  <c r="BH407"/>
  <c r="BG407"/>
  <c r="BF407"/>
  <c r="T407"/>
  <c r="R407"/>
  <c r="P407"/>
  <c r="BI406"/>
  <c r="BH406"/>
  <c r="BG406"/>
  <c r="BF406"/>
  <c r="T406"/>
  <c r="R406"/>
  <c r="P406"/>
  <c r="BI399"/>
  <c r="BH399"/>
  <c r="BG399"/>
  <c r="BF399"/>
  <c r="T399"/>
  <c r="R399"/>
  <c r="P399"/>
  <c r="BI397"/>
  <c r="BH397"/>
  <c r="BG397"/>
  <c r="BF397"/>
  <c r="T397"/>
  <c r="R397"/>
  <c r="P397"/>
  <c r="BI394"/>
  <c r="BH394"/>
  <c r="BG394"/>
  <c r="BF394"/>
  <c r="T394"/>
  <c r="R394"/>
  <c r="P394"/>
  <c r="BI388"/>
  <c r="BH388"/>
  <c r="BG388"/>
  <c r="BF388"/>
  <c r="T388"/>
  <c r="R388"/>
  <c r="P388"/>
  <c r="BI385"/>
  <c r="BH385"/>
  <c r="BG385"/>
  <c r="BF385"/>
  <c r="T385"/>
  <c r="R385"/>
  <c r="P385"/>
  <c r="BI383"/>
  <c r="BH383"/>
  <c r="BG383"/>
  <c r="BF383"/>
  <c r="T383"/>
  <c r="R383"/>
  <c r="P383"/>
  <c r="BI381"/>
  <c r="BH381"/>
  <c r="BG381"/>
  <c r="BF381"/>
  <c r="T381"/>
  <c r="R381"/>
  <c r="P381"/>
  <c r="BI373"/>
  <c r="BH373"/>
  <c r="BG373"/>
  <c r="BF373"/>
  <c r="T373"/>
  <c r="R373"/>
  <c r="P373"/>
  <c r="BI366"/>
  <c r="BH366"/>
  <c r="BG366"/>
  <c r="BF366"/>
  <c r="T366"/>
  <c r="R366"/>
  <c r="P366"/>
  <c r="BI359"/>
  <c r="BH359"/>
  <c r="BG359"/>
  <c r="BF359"/>
  <c r="T359"/>
  <c r="R359"/>
  <c r="P359"/>
  <c r="BI352"/>
  <c r="BH352"/>
  <c r="BG352"/>
  <c r="BF352"/>
  <c r="T352"/>
  <c r="R352"/>
  <c r="P352"/>
  <c r="BI350"/>
  <c r="BH350"/>
  <c r="BG350"/>
  <c r="BF350"/>
  <c r="T350"/>
  <c r="R350"/>
  <c r="P350"/>
  <c r="BI349"/>
  <c r="BH349"/>
  <c r="BG349"/>
  <c r="BF349"/>
  <c r="T349"/>
  <c r="R349"/>
  <c r="P349"/>
  <c r="BI342"/>
  <c r="BH342"/>
  <c r="BG342"/>
  <c r="BF342"/>
  <c r="T342"/>
  <c r="R342"/>
  <c r="P342"/>
  <c r="BI341"/>
  <c r="BH341"/>
  <c r="BG341"/>
  <c r="BF341"/>
  <c r="T341"/>
  <c r="R341"/>
  <c r="P341"/>
  <c r="BI332"/>
  <c r="BH332"/>
  <c r="BG332"/>
  <c r="BF332"/>
  <c r="T332"/>
  <c r="R332"/>
  <c r="P332"/>
  <c r="BI328"/>
  <c r="BH328"/>
  <c r="BG328"/>
  <c r="BF328"/>
  <c r="T328"/>
  <c r="R328"/>
  <c r="P328"/>
  <c r="BI324"/>
  <c r="BH324"/>
  <c r="BG324"/>
  <c r="BF324"/>
  <c r="T324"/>
  <c r="R324"/>
  <c r="P324"/>
  <c r="BI319"/>
  <c r="BH319"/>
  <c r="BG319"/>
  <c r="BF319"/>
  <c r="T319"/>
  <c r="R319"/>
  <c r="P319"/>
  <c r="BI304"/>
  <c r="BH304"/>
  <c r="BG304"/>
  <c r="BF304"/>
  <c r="T304"/>
  <c r="R304"/>
  <c r="P304"/>
  <c r="BI292"/>
  <c r="BH292"/>
  <c r="BG292"/>
  <c r="BF292"/>
  <c r="T292"/>
  <c r="R292"/>
  <c r="P292"/>
  <c r="BI290"/>
  <c r="BH290"/>
  <c r="BG290"/>
  <c r="BF290"/>
  <c r="T290"/>
  <c r="R290"/>
  <c r="P290"/>
  <c r="BI288"/>
  <c r="BH288"/>
  <c r="BG288"/>
  <c r="BF288"/>
  <c r="T288"/>
  <c r="R288"/>
  <c r="P288"/>
  <c r="BI286"/>
  <c r="BH286"/>
  <c r="BG286"/>
  <c r="BF286"/>
  <c r="T286"/>
  <c r="R286"/>
  <c r="P286"/>
  <c r="BI285"/>
  <c r="BH285"/>
  <c r="BG285"/>
  <c r="BF285"/>
  <c r="T285"/>
  <c r="R285"/>
  <c r="P285"/>
  <c r="BI282"/>
  <c r="BH282"/>
  <c r="BG282"/>
  <c r="BF282"/>
  <c r="T282"/>
  <c r="R282"/>
  <c r="P282"/>
  <c r="BI281"/>
  <c r="BH281"/>
  <c r="BG281"/>
  <c r="BF281"/>
  <c r="T281"/>
  <c r="R281"/>
  <c r="P281"/>
  <c r="BI272"/>
  <c r="BH272"/>
  <c r="BG272"/>
  <c r="BF272"/>
  <c r="T272"/>
  <c r="R272"/>
  <c r="P272"/>
  <c r="BI271"/>
  <c r="BH271"/>
  <c r="BG271"/>
  <c r="BF271"/>
  <c r="T271"/>
  <c r="R271"/>
  <c r="P271"/>
  <c r="BI268"/>
  <c r="BH268"/>
  <c r="BG268"/>
  <c r="BF268"/>
  <c r="T268"/>
  <c r="R268"/>
  <c r="P268"/>
  <c r="BI267"/>
  <c r="BH267"/>
  <c r="BG267"/>
  <c r="BF267"/>
  <c r="T267"/>
  <c r="R267"/>
  <c r="P267"/>
  <c r="BI257"/>
  <c r="BH257"/>
  <c r="BG257"/>
  <c r="BF257"/>
  <c r="T257"/>
  <c r="R257"/>
  <c r="P257"/>
  <c r="BI252"/>
  <c r="BH252"/>
  <c r="BG252"/>
  <c r="BF252"/>
  <c r="T252"/>
  <c r="R252"/>
  <c r="P252"/>
  <c r="BI246"/>
  <c r="BH246"/>
  <c r="BG246"/>
  <c r="BF246"/>
  <c r="T246"/>
  <c r="R246"/>
  <c r="P246"/>
  <c r="BI241"/>
  <c r="BH241"/>
  <c r="BG241"/>
  <c r="BF241"/>
  <c r="T241"/>
  <c r="R241"/>
  <c r="P241"/>
  <c r="BI238"/>
  <c r="BH238"/>
  <c r="BG238"/>
  <c r="BF238"/>
  <c r="T238"/>
  <c r="R238"/>
  <c r="P238"/>
  <c r="BI236"/>
  <c r="BH236"/>
  <c r="BG236"/>
  <c r="BF236"/>
  <c r="T236"/>
  <c r="R236"/>
  <c r="P236"/>
  <c r="BI234"/>
  <c r="BH234"/>
  <c r="BG234"/>
  <c r="BF234"/>
  <c r="T234"/>
  <c r="R234"/>
  <c r="P234"/>
  <c r="BI232"/>
  <c r="BH232"/>
  <c r="BG232"/>
  <c r="BF232"/>
  <c r="T232"/>
  <c r="R232"/>
  <c r="P232"/>
  <c r="BI228"/>
  <c r="BH228"/>
  <c r="BG228"/>
  <c r="BF228"/>
  <c r="T228"/>
  <c r="R228"/>
  <c r="P228"/>
  <c r="BI226"/>
  <c r="BH226"/>
  <c r="BG226"/>
  <c r="BF226"/>
  <c r="T226"/>
  <c r="R226"/>
  <c r="P226"/>
  <c r="BI224"/>
  <c r="BH224"/>
  <c r="BG224"/>
  <c r="BF224"/>
  <c r="T224"/>
  <c r="R224"/>
  <c r="P224"/>
  <c r="BI222"/>
  <c r="BH222"/>
  <c r="BG222"/>
  <c r="BF222"/>
  <c r="T222"/>
  <c r="R222"/>
  <c r="P222"/>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3"/>
  <c r="BH183"/>
  <c r="BG183"/>
  <c r="BF183"/>
  <c r="T183"/>
  <c r="R183"/>
  <c r="P183"/>
  <c r="BI181"/>
  <c r="BH181"/>
  <c r="BG181"/>
  <c r="BF181"/>
  <c r="T181"/>
  <c r="R181"/>
  <c r="P181"/>
  <c r="BI180"/>
  <c r="BH180"/>
  <c r="BG180"/>
  <c r="BF180"/>
  <c r="T180"/>
  <c r="R180"/>
  <c r="P180"/>
  <c r="BI176"/>
  <c r="BH176"/>
  <c r="BG176"/>
  <c r="BF176"/>
  <c r="T176"/>
  <c r="R176"/>
  <c r="P176"/>
  <c r="BI173"/>
  <c r="BH173"/>
  <c r="BG173"/>
  <c r="BF173"/>
  <c r="T173"/>
  <c r="R173"/>
  <c r="P173"/>
  <c r="BI171"/>
  <c r="BH171"/>
  <c r="BG171"/>
  <c r="BF171"/>
  <c r="T171"/>
  <c r="R171"/>
  <c r="P171"/>
  <c r="BI166"/>
  <c r="BH166"/>
  <c r="BG166"/>
  <c r="BF166"/>
  <c r="T166"/>
  <c r="R166"/>
  <c r="P166"/>
  <c r="BI149"/>
  <c r="BH149"/>
  <c r="BG149"/>
  <c r="BF149"/>
  <c r="T149"/>
  <c r="R149"/>
  <c r="P149"/>
  <c r="BI139"/>
  <c r="BH139"/>
  <c r="BG139"/>
  <c r="BF139"/>
  <c r="T139"/>
  <c r="R139"/>
  <c r="P139"/>
  <c r="BI127"/>
  <c r="BH127"/>
  <c r="BG127"/>
  <c r="BF127"/>
  <c r="T127"/>
  <c r="R127"/>
  <c r="P127"/>
  <c r="BI125"/>
  <c r="BH125"/>
  <c r="BG125"/>
  <c r="BF125"/>
  <c r="T125"/>
  <c r="R125"/>
  <c r="P125"/>
  <c r="BI122"/>
  <c r="BH122"/>
  <c r="BG122"/>
  <c r="BF122"/>
  <c r="T122"/>
  <c r="R122"/>
  <c r="P122"/>
  <c r="BI119"/>
  <c r="BH119"/>
  <c r="BG119"/>
  <c r="BF119"/>
  <c r="T119"/>
  <c r="R119"/>
  <c r="P119"/>
  <c r="BI117"/>
  <c r="BH117"/>
  <c r="BG117"/>
  <c r="BF117"/>
  <c r="T117"/>
  <c r="R117"/>
  <c r="P117"/>
  <c r="BI115"/>
  <c r="BH115"/>
  <c r="BG115"/>
  <c r="BF115"/>
  <c r="T115"/>
  <c r="R115"/>
  <c r="P115"/>
  <c r="BI114"/>
  <c r="BH114"/>
  <c r="BG114"/>
  <c r="BF114"/>
  <c r="T114"/>
  <c r="R114"/>
  <c r="P114"/>
  <c r="J108"/>
  <c r="J107"/>
  <c r="F107"/>
  <c r="F105"/>
  <c r="E103"/>
  <c r="J59"/>
  <c r="J58"/>
  <c r="F58"/>
  <c r="F56"/>
  <c r="E54"/>
  <c r="J20"/>
  <c r="E20"/>
  <c r="F108"/>
  <c r="J19"/>
  <c r="J14"/>
  <c r="J105"/>
  <c r="E7"/>
  <c r="E99"/>
  <c i="12" r="J39"/>
  <c r="J38"/>
  <c i="1" r="AY68"/>
  <c i="12" r="J37"/>
  <c i="1" r="AX68"/>
  <c i="12" r="BI167"/>
  <c r="BH167"/>
  <c r="BG167"/>
  <c r="BF167"/>
  <c r="T167"/>
  <c r="R167"/>
  <c r="P167"/>
  <c r="BI166"/>
  <c r="BH166"/>
  <c r="BG166"/>
  <c r="BF166"/>
  <c r="T166"/>
  <c r="R166"/>
  <c r="P166"/>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8"/>
  <c r="BH128"/>
  <c r="BG128"/>
  <c r="BF128"/>
  <c r="T128"/>
  <c r="R128"/>
  <c r="P128"/>
  <c r="BI126"/>
  <c r="BH126"/>
  <c r="BG126"/>
  <c r="BF126"/>
  <c r="T126"/>
  <c r="R126"/>
  <c r="P126"/>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J85"/>
  <c r="J84"/>
  <c r="F84"/>
  <c r="F82"/>
  <c r="E80"/>
  <c r="J59"/>
  <c r="J58"/>
  <c r="F58"/>
  <c r="F56"/>
  <c r="E54"/>
  <c r="J20"/>
  <c r="E20"/>
  <c r="F59"/>
  <c r="J19"/>
  <c r="J14"/>
  <c r="J82"/>
  <c r="E7"/>
  <c r="E50"/>
  <c i="11" r="J39"/>
  <c r="J38"/>
  <c i="1" r="AY67"/>
  <c i="11" r="J37"/>
  <c i="1" r="AX67"/>
  <c i="11" r="BI400"/>
  <c r="BH400"/>
  <c r="BG400"/>
  <c r="BF400"/>
  <c r="T400"/>
  <c r="R400"/>
  <c r="P400"/>
  <c r="BI399"/>
  <c r="BH399"/>
  <c r="BG399"/>
  <c r="BF399"/>
  <c r="T399"/>
  <c r="R399"/>
  <c r="P399"/>
  <c r="BI396"/>
  <c r="BH396"/>
  <c r="BG396"/>
  <c r="BF396"/>
  <c r="T396"/>
  <c r="R396"/>
  <c r="P396"/>
  <c r="BI394"/>
  <c r="BH394"/>
  <c r="BG394"/>
  <c r="BF394"/>
  <c r="T394"/>
  <c r="R394"/>
  <c r="P394"/>
  <c r="BI392"/>
  <c r="BH392"/>
  <c r="BG392"/>
  <c r="BF392"/>
  <c r="T392"/>
  <c r="R392"/>
  <c r="P392"/>
  <c r="BI389"/>
  <c r="BH389"/>
  <c r="BG389"/>
  <c r="BF389"/>
  <c r="T389"/>
  <c r="R389"/>
  <c r="P389"/>
  <c r="BI381"/>
  <c r="BH381"/>
  <c r="BG381"/>
  <c r="BF381"/>
  <c r="T381"/>
  <c r="R381"/>
  <c r="P381"/>
  <c r="BI379"/>
  <c r="BH379"/>
  <c r="BG379"/>
  <c r="BF379"/>
  <c r="T379"/>
  <c r="R379"/>
  <c r="P379"/>
  <c r="BI377"/>
  <c r="BH377"/>
  <c r="BG377"/>
  <c r="BF377"/>
  <c r="T377"/>
  <c r="R377"/>
  <c r="P377"/>
  <c r="BI369"/>
  <c r="BH369"/>
  <c r="BG369"/>
  <c r="BF369"/>
  <c r="T369"/>
  <c r="R369"/>
  <c r="P369"/>
  <c r="BI361"/>
  <c r="BH361"/>
  <c r="BG361"/>
  <c r="BF361"/>
  <c r="T361"/>
  <c r="R361"/>
  <c r="P361"/>
  <c r="BI359"/>
  <c r="BH359"/>
  <c r="BG359"/>
  <c r="BF359"/>
  <c r="T359"/>
  <c r="R359"/>
  <c r="P359"/>
  <c r="BI357"/>
  <c r="BH357"/>
  <c r="BG357"/>
  <c r="BF357"/>
  <c r="T357"/>
  <c r="R357"/>
  <c r="P357"/>
  <c r="BI354"/>
  <c r="BH354"/>
  <c r="BG354"/>
  <c r="BF354"/>
  <c r="T354"/>
  <c r="T353"/>
  <c r="R354"/>
  <c r="R353"/>
  <c r="P354"/>
  <c r="P353"/>
  <c r="BI347"/>
  <c r="BH347"/>
  <c r="BG347"/>
  <c r="BF347"/>
  <c r="T347"/>
  <c r="R347"/>
  <c r="P347"/>
  <c r="BI340"/>
  <c r="BH340"/>
  <c r="BG340"/>
  <c r="BF340"/>
  <c r="T340"/>
  <c r="R340"/>
  <c r="P340"/>
  <c r="BI332"/>
  <c r="BH332"/>
  <c r="BG332"/>
  <c r="BF332"/>
  <c r="T332"/>
  <c r="R332"/>
  <c r="P332"/>
  <c r="BI325"/>
  <c r="BH325"/>
  <c r="BG325"/>
  <c r="BF325"/>
  <c r="T325"/>
  <c r="R325"/>
  <c r="P325"/>
  <c r="BI324"/>
  <c r="BH324"/>
  <c r="BG324"/>
  <c r="BF324"/>
  <c r="T324"/>
  <c r="R324"/>
  <c r="P324"/>
  <c r="BI318"/>
  <c r="BH318"/>
  <c r="BG318"/>
  <c r="BF318"/>
  <c r="T318"/>
  <c r="R318"/>
  <c r="P318"/>
  <c r="BI317"/>
  <c r="BH317"/>
  <c r="BG317"/>
  <c r="BF317"/>
  <c r="T317"/>
  <c r="R317"/>
  <c r="P317"/>
  <c r="BI311"/>
  <c r="BH311"/>
  <c r="BG311"/>
  <c r="BF311"/>
  <c r="T311"/>
  <c r="R311"/>
  <c r="P311"/>
  <c r="BI305"/>
  <c r="BH305"/>
  <c r="BG305"/>
  <c r="BF305"/>
  <c r="T305"/>
  <c r="R305"/>
  <c r="P305"/>
  <c r="BI297"/>
  <c r="BH297"/>
  <c r="BG297"/>
  <c r="BF297"/>
  <c r="T297"/>
  <c r="R297"/>
  <c r="P297"/>
  <c r="BI291"/>
  <c r="BH291"/>
  <c r="BG291"/>
  <c r="BF291"/>
  <c r="T291"/>
  <c r="R291"/>
  <c r="P291"/>
  <c r="BI289"/>
  <c r="BH289"/>
  <c r="BG289"/>
  <c r="BF289"/>
  <c r="T289"/>
  <c r="R289"/>
  <c r="P289"/>
  <c r="BI288"/>
  <c r="BH288"/>
  <c r="BG288"/>
  <c r="BF288"/>
  <c r="T288"/>
  <c r="R288"/>
  <c r="P288"/>
  <c r="BI284"/>
  <c r="BH284"/>
  <c r="BG284"/>
  <c r="BF284"/>
  <c r="T284"/>
  <c r="R284"/>
  <c r="P284"/>
  <c r="BI280"/>
  <c r="BH280"/>
  <c r="BG280"/>
  <c r="BF280"/>
  <c r="T280"/>
  <c r="R280"/>
  <c r="P280"/>
  <c r="BI269"/>
  <c r="BH269"/>
  <c r="BG269"/>
  <c r="BF269"/>
  <c r="T269"/>
  <c r="R269"/>
  <c r="P269"/>
  <c r="BI260"/>
  <c r="BH260"/>
  <c r="BG260"/>
  <c r="BF260"/>
  <c r="T260"/>
  <c r="R260"/>
  <c r="P260"/>
  <c r="BI259"/>
  <c r="BH259"/>
  <c r="BG259"/>
  <c r="BF259"/>
  <c r="T259"/>
  <c r="R259"/>
  <c r="P259"/>
  <c r="BI246"/>
  <c r="BH246"/>
  <c r="BG246"/>
  <c r="BF246"/>
  <c r="T246"/>
  <c r="R246"/>
  <c r="P246"/>
  <c r="BI229"/>
  <c r="BH229"/>
  <c r="BG229"/>
  <c r="BF229"/>
  <c r="T229"/>
  <c r="R229"/>
  <c r="P229"/>
  <c r="BI222"/>
  <c r="BH222"/>
  <c r="BG222"/>
  <c r="BF222"/>
  <c r="T222"/>
  <c r="R222"/>
  <c r="P222"/>
  <c r="BI219"/>
  <c r="BH219"/>
  <c r="BG219"/>
  <c r="BF219"/>
  <c r="T219"/>
  <c r="R219"/>
  <c r="P219"/>
  <c r="BI218"/>
  <c r="BH218"/>
  <c r="BG218"/>
  <c r="BF218"/>
  <c r="T218"/>
  <c r="R218"/>
  <c r="P218"/>
  <c r="BI217"/>
  <c r="BH217"/>
  <c r="BG217"/>
  <c r="BF217"/>
  <c r="T217"/>
  <c r="R217"/>
  <c r="P217"/>
  <c r="BI215"/>
  <c r="BH215"/>
  <c r="BG215"/>
  <c r="BF215"/>
  <c r="T215"/>
  <c r="R215"/>
  <c r="P215"/>
  <c r="BI208"/>
  <c r="BH208"/>
  <c r="BG208"/>
  <c r="BF208"/>
  <c r="T208"/>
  <c r="R208"/>
  <c r="P208"/>
  <c r="BI204"/>
  <c r="BH204"/>
  <c r="BG204"/>
  <c r="BF204"/>
  <c r="T204"/>
  <c r="R204"/>
  <c r="P204"/>
  <c r="BI197"/>
  <c r="BH197"/>
  <c r="BG197"/>
  <c r="BF197"/>
  <c r="T197"/>
  <c r="R197"/>
  <c r="P197"/>
  <c r="BI189"/>
  <c r="BH189"/>
  <c r="BG189"/>
  <c r="BF189"/>
  <c r="T189"/>
  <c r="R189"/>
  <c r="P189"/>
  <c r="BI187"/>
  <c r="BH187"/>
  <c r="BG187"/>
  <c r="BF187"/>
  <c r="T187"/>
  <c r="R187"/>
  <c r="P187"/>
  <c r="BI183"/>
  <c r="BH183"/>
  <c r="BG183"/>
  <c r="BF183"/>
  <c r="T183"/>
  <c r="R183"/>
  <c r="P183"/>
  <c r="BI182"/>
  <c r="BH182"/>
  <c r="BG182"/>
  <c r="BF182"/>
  <c r="T182"/>
  <c r="R182"/>
  <c r="P182"/>
  <c r="BI179"/>
  <c r="BH179"/>
  <c r="BG179"/>
  <c r="BF179"/>
  <c r="T179"/>
  <c r="R179"/>
  <c r="P179"/>
  <c r="BI175"/>
  <c r="BH175"/>
  <c r="BG175"/>
  <c r="BF175"/>
  <c r="T175"/>
  <c r="R175"/>
  <c r="P175"/>
  <c r="BI169"/>
  <c r="BH169"/>
  <c r="BG169"/>
  <c r="BF169"/>
  <c r="T169"/>
  <c r="R169"/>
  <c r="P169"/>
  <c r="BI167"/>
  <c r="BH167"/>
  <c r="BG167"/>
  <c r="BF167"/>
  <c r="T167"/>
  <c r="R167"/>
  <c r="P167"/>
  <c r="BI165"/>
  <c r="BH165"/>
  <c r="BG165"/>
  <c r="BF165"/>
  <c r="T165"/>
  <c r="R165"/>
  <c r="P165"/>
  <c r="BI164"/>
  <c r="BH164"/>
  <c r="BG164"/>
  <c r="BF164"/>
  <c r="T164"/>
  <c r="R164"/>
  <c r="P164"/>
  <c r="BI162"/>
  <c r="BH162"/>
  <c r="BG162"/>
  <c r="BF162"/>
  <c r="T162"/>
  <c r="R162"/>
  <c r="P162"/>
  <c r="BI160"/>
  <c r="BH160"/>
  <c r="BG160"/>
  <c r="BF160"/>
  <c r="T160"/>
  <c r="R160"/>
  <c r="P160"/>
  <c r="BI159"/>
  <c r="BH159"/>
  <c r="BG159"/>
  <c r="BF159"/>
  <c r="T159"/>
  <c r="R159"/>
  <c r="P159"/>
  <c r="BI157"/>
  <c r="BH157"/>
  <c r="BG157"/>
  <c r="BF157"/>
  <c r="T157"/>
  <c r="R157"/>
  <c r="P157"/>
  <c r="BI155"/>
  <c r="BH155"/>
  <c r="BG155"/>
  <c r="BF155"/>
  <c r="T155"/>
  <c r="R155"/>
  <c r="P155"/>
  <c r="BI151"/>
  <c r="BH151"/>
  <c r="BG151"/>
  <c r="BF151"/>
  <c r="T151"/>
  <c r="R151"/>
  <c r="P151"/>
  <c r="BI148"/>
  <c r="BH148"/>
  <c r="BG148"/>
  <c r="BF148"/>
  <c r="T148"/>
  <c r="R148"/>
  <c r="P148"/>
  <c r="BI139"/>
  <c r="BH139"/>
  <c r="BG139"/>
  <c r="BF139"/>
  <c r="T139"/>
  <c r="R139"/>
  <c r="P139"/>
  <c r="BI138"/>
  <c r="BH138"/>
  <c r="BG138"/>
  <c r="BF138"/>
  <c r="T138"/>
  <c r="R138"/>
  <c r="P138"/>
  <c r="BI136"/>
  <c r="BH136"/>
  <c r="BG136"/>
  <c r="BF136"/>
  <c r="T136"/>
  <c r="R136"/>
  <c r="P136"/>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11"/>
  <c r="BH111"/>
  <c r="BG111"/>
  <c r="BF111"/>
  <c r="T111"/>
  <c r="R111"/>
  <c r="P111"/>
  <c r="BI109"/>
  <c r="BH109"/>
  <c r="BG109"/>
  <c r="BF109"/>
  <c r="T109"/>
  <c r="R109"/>
  <c r="P109"/>
  <c r="BI100"/>
  <c r="BH100"/>
  <c r="BG100"/>
  <c r="BF100"/>
  <c r="T100"/>
  <c r="R100"/>
  <c r="P100"/>
  <c r="BI98"/>
  <c r="BH98"/>
  <c r="BG98"/>
  <c r="BF98"/>
  <c r="T98"/>
  <c r="R98"/>
  <c r="P98"/>
  <c r="J92"/>
  <c r="J91"/>
  <c r="F91"/>
  <c r="F89"/>
  <c r="E87"/>
  <c r="J59"/>
  <c r="J58"/>
  <c r="F58"/>
  <c r="F56"/>
  <c r="E54"/>
  <c r="J20"/>
  <c r="E20"/>
  <c r="F92"/>
  <c r="J19"/>
  <c r="J14"/>
  <c r="J89"/>
  <c r="E7"/>
  <c r="E83"/>
  <c i="10" r="J39"/>
  <c r="J38"/>
  <c i="1" r="AY65"/>
  <c i="10" r="J37"/>
  <c i="1" r="AX65"/>
  <c i="10" r="BI135"/>
  <c r="BH135"/>
  <c r="BG135"/>
  <c r="BF135"/>
  <c r="T135"/>
  <c r="T134"/>
  <c r="R135"/>
  <c r="R134"/>
  <c r="P135"/>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19"/>
  <c r="BH119"/>
  <c r="BG119"/>
  <c r="BF119"/>
  <c r="T119"/>
  <c r="R119"/>
  <c r="P119"/>
  <c r="BI118"/>
  <c r="BH118"/>
  <c r="BG118"/>
  <c r="BF118"/>
  <c r="T118"/>
  <c r="R118"/>
  <c r="P118"/>
  <c r="BI116"/>
  <c r="BH116"/>
  <c r="BG116"/>
  <c r="BF116"/>
  <c r="T116"/>
  <c r="R116"/>
  <c r="P116"/>
  <c r="BI115"/>
  <c r="BH115"/>
  <c r="BG115"/>
  <c r="BF115"/>
  <c r="T115"/>
  <c r="R115"/>
  <c r="P115"/>
  <c r="BI113"/>
  <c r="BH113"/>
  <c r="BG113"/>
  <c r="BF113"/>
  <c r="T113"/>
  <c r="T112"/>
  <c r="R113"/>
  <c r="R112"/>
  <c r="P113"/>
  <c r="P112"/>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J88"/>
  <c r="J87"/>
  <c r="F87"/>
  <c r="F85"/>
  <c r="E83"/>
  <c r="J59"/>
  <c r="J58"/>
  <c r="F58"/>
  <c r="F56"/>
  <c r="E54"/>
  <c r="J20"/>
  <c r="E20"/>
  <c r="F59"/>
  <c r="J19"/>
  <c r="J14"/>
  <c r="J85"/>
  <c r="E7"/>
  <c r="E50"/>
  <c i="9" r="J39"/>
  <c r="J38"/>
  <c i="1" r="AY64"/>
  <c i="9" r="J37"/>
  <c i="1" r="AX64"/>
  <c i="9" r="BI140"/>
  <c r="BH140"/>
  <c r="BG140"/>
  <c r="BF140"/>
  <c r="T140"/>
  <c r="T139"/>
  <c r="R140"/>
  <c r="R139"/>
  <c r="P140"/>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2"/>
  <c r="BH132"/>
  <c r="BG132"/>
  <c r="BF132"/>
  <c r="T132"/>
  <c r="T131"/>
  <c r="R132"/>
  <c r="R131"/>
  <c r="P132"/>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6"/>
  <c r="BH116"/>
  <c r="BG116"/>
  <c r="BF116"/>
  <c r="T116"/>
  <c r="R116"/>
  <c r="P116"/>
  <c r="BI115"/>
  <c r="BH115"/>
  <c r="BG115"/>
  <c r="BF115"/>
  <c r="T115"/>
  <c r="R115"/>
  <c r="P115"/>
  <c r="BI113"/>
  <c r="BH113"/>
  <c r="BG113"/>
  <c r="BF113"/>
  <c r="T113"/>
  <c r="R113"/>
  <c r="P113"/>
  <c r="BI112"/>
  <c r="BH112"/>
  <c r="BG112"/>
  <c r="BF112"/>
  <c r="T112"/>
  <c r="R112"/>
  <c r="P112"/>
  <c r="BI110"/>
  <c r="BH110"/>
  <c r="BG110"/>
  <c r="BF110"/>
  <c r="T110"/>
  <c r="T109"/>
  <c r="R110"/>
  <c r="R109"/>
  <c r="P110"/>
  <c r="P109"/>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J90"/>
  <c r="J89"/>
  <c r="F89"/>
  <c r="F87"/>
  <c r="E85"/>
  <c r="J59"/>
  <c r="J58"/>
  <c r="F58"/>
  <c r="F56"/>
  <c r="E54"/>
  <c r="J20"/>
  <c r="E20"/>
  <c r="F90"/>
  <c r="J19"/>
  <c r="J14"/>
  <c r="J56"/>
  <c r="E7"/>
  <c r="E81"/>
  <c i="8" r="J39"/>
  <c r="J38"/>
  <c i="1" r="AY63"/>
  <c i="8" r="J37"/>
  <c i="1" r="AX63"/>
  <c i="8" r="BI140"/>
  <c r="BH140"/>
  <c r="BG140"/>
  <c r="BF140"/>
  <c r="T140"/>
  <c r="T139"/>
  <c r="R140"/>
  <c r="R139"/>
  <c r="P140"/>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2"/>
  <c r="BH132"/>
  <c r="BG132"/>
  <c r="BF132"/>
  <c r="T132"/>
  <c r="T131"/>
  <c r="R132"/>
  <c r="R131"/>
  <c r="P132"/>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8"/>
  <c r="BH118"/>
  <c r="BG118"/>
  <c r="BF118"/>
  <c r="T118"/>
  <c r="R118"/>
  <c r="P118"/>
  <c r="BI117"/>
  <c r="BH117"/>
  <c r="BG117"/>
  <c r="BF117"/>
  <c r="T117"/>
  <c r="R117"/>
  <c r="P117"/>
  <c r="BI115"/>
  <c r="BH115"/>
  <c r="BG115"/>
  <c r="BF115"/>
  <c r="T115"/>
  <c r="R115"/>
  <c r="P115"/>
  <c r="BI114"/>
  <c r="BH114"/>
  <c r="BG114"/>
  <c r="BF114"/>
  <c r="T114"/>
  <c r="R114"/>
  <c r="P114"/>
  <c r="BI113"/>
  <c r="BH113"/>
  <c r="BG113"/>
  <c r="BF113"/>
  <c r="T113"/>
  <c r="R113"/>
  <c r="P113"/>
  <c r="BI112"/>
  <c r="BH112"/>
  <c r="BG112"/>
  <c r="BF112"/>
  <c r="T112"/>
  <c r="R112"/>
  <c r="P112"/>
  <c r="BI110"/>
  <c r="BH110"/>
  <c r="BG110"/>
  <c r="BF110"/>
  <c r="T110"/>
  <c r="T109"/>
  <c r="R110"/>
  <c r="R109"/>
  <c r="P110"/>
  <c r="P109"/>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J90"/>
  <c r="J89"/>
  <c r="F89"/>
  <c r="F87"/>
  <c r="E85"/>
  <c r="J59"/>
  <c r="J58"/>
  <c r="F58"/>
  <c r="F56"/>
  <c r="E54"/>
  <c r="J20"/>
  <c r="E20"/>
  <c r="F59"/>
  <c r="J19"/>
  <c r="J14"/>
  <c r="J87"/>
  <c r="E7"/>
  <c r="E50"/>
  <c i="7" r="J39"/>
  <c r="J38"/>
  <c i="1" r="AY62"/>
  <c i="7" r="J37"/>
  <c i="1" r="AX62"/>
  <c i="7" r="BI150"/>
  <c r="BH150"/>
  <c r="BG150"/>
  <c r="BF150"/>
  <c r="T150"/>
  <c r="T149"/>
  <c r="R150"/>
  <c r="R149"/>
  <c r="P150"/>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3"/>
  <c r="BH113"/>
  <c r="BG113"/>
  <c r="BF113"/>
  <c r="T113"/>
  <c r="R113"/>
  <c r="P113"/>
  <c r="BI112"/>
  <c r="BH112"/>
  <c r="BG112"/>
  <c r="BF112"/>
  <c r="T112"/>
  <c r="R112"/>
  <c r="P112"/>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J87"/>
  <c r="J86"/>
  <c r="F86"/>
  <c r="F84"/>
  <c r="E82"/>
  <c r="J59"/>
  <c r="J58"/>
  <c r="F58"/>
  <c r="F56"/>
  <c r="E54"/>
  <c r="J20"/>
  <c r="E20"/>
  <c r="F87"/>
  <c r="J19"/>
  <c r="J14"/>
  <c r="J84"/>
  <c r="E7"/>
  <c r="E78"/>
  <c i="6" r="J39"/>
  <c r="J38"/>
  <c i="1" r="AY61"/>
  <c i="6" r="J37"/>
  <c i="1" r="AX61"/>
  <c i="6" r="BI134"/>
  <c r="BH134"/>
  <c r="BG134"/>
  <c r="BF134"/>
  <c r="T134"/>
  <c r="R134"/>
  <c r="P134"/>
  <c r="BI133"/>
  <c r="BH133"/>
  <c r="BG133"/>
  <c r="BF133"/>
  <c r="T133"/>
  <c r="R133"/>
  <c r="P133"/>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0"/>
  <c r="BH110"/>
  <c r="BG110"/>
  <c r="BF110"/>
  <c r="T110"/>
  <c r="R110"/>
  <c r="P110"/>
  <c r="BI109"/>
  <c r="BH109"/>
  <c r="BG109"/>
  <c r="BF109"/>
  <c r="T109"/>
  <c r="R109"/>
  <c r="P109"/>
  <c r="BI107"/>
  <c r="BH107"/>
  <c r="BG107"/>
  <c r="BF107"/>
  <c r="T107"/>
  <c r="T106"/>
  <c r="R107"/>
  <c r="R106"/>
  <c r="P107"/>
  <c r="P106"/>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J87"/>
  <c r="J86"/>
  <c r="F86"/>
  <c r="F84"/>
  <c r="E82"/>
  <c r="J59"/>
  <c r="J58"/>
  <c r="F58"/>
  <c r="F56"/>
  <c r="E54"/>
  <c r="J20"/>
  <c r="E20"/>
  <c r="F59"/>
  <c r="J19"/>
  <c r="J14"/>
  <c r="J84"/>
  <c r="E7"/>
  <c r="E50"/>
  <c i="5" r="J39"/>
  <c r="J38"/>
  <c i="1" r="AY60"/>
  <c i="5" r="J37"/>
  <c i="1" r="AX60"/>
  <c i="5" r="BI179"/>
  <c r="BH179"/>
  <c r="BG179"/>
  <c r="BF179"/>
  <c r="T179"/>
  <c r="R179"/>
  <c r="P179"/>
  <c r="BI178"/>
  <c r="BH178"/>
  <c r="BG178"/>
  <c r="BF178"/>
  <c r="T178"/>
  <c r="R178"/>
  <c r="P178"/>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0"/>
  <c r="BH170"/>
  <c r="BG170"/>
  <c r="BF170"/>
  <c r="T170"/>
  <c r="T169"/>
  <c r="R170"/>
  <c r="R169"/>
  <c r="P170"/>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6"/>
  <c r="BH136"/>
  <c r="BG136"/>
  <c r="BF136"/>
  <c r="T136"/>
  <c r="R136"/>
  <c r="P136"/>
  <c r="BI135"/>
  <c r="BH135"/>
  <c r="BG135"/>
  <c r="BF135"/>
  <c r="T135"/>
  <c r="R135"/>
  <c r="P135"/>
  <c r="BI133"/>
  <c r="BH133"/>
  <c r="BG133"/>
  <c r="BF133"/>
  <c r="T133"/>
  <c r="R133"/>
  <c r="P133"/>
  <c r="BI132"/>
  <c r="BH132"/>
  <c r="BG132"/>
  <c r="BF132"/>
  <c r="T132"/>
  <c r="R132"/>
  <c r="P132"/>
  <c r="BI130"/>
  <c r="BH130"/>
  <c r="BG130"/>
  <c r="BF130"/>
  <c r="T130"/>
  <c r="R130"/>
  <c r="P130"/>
  <c r="BI129"/>
  <c r="BH129"/>
  <c r="BG129"/>
  <c r="BF129"/>
  <c r="T129"/>
  <c r="R129"/>
  <c r="P129"/>
  <c r="BI127"/>
  <c r="BH127"/>
  <c r="BG127"/>
  <c r="BF127"/>
  <c r="T127"/>
  <c r="R127"/>
  <c r="P127"/>
  <c r="BI126"/>
  <c r="BH126"/>
  <c r="BG126"/>
  <c r="BF126"/>
  <c r="T126"/>
  <c r="R126"/>
  <c r="P126"/>
  <c r="BI124"/>
  <c r="BH124"/>
  <c r="BG124"/>
  <c r="BF124"/>
  <c r="T124"/>
  <c r="R124"/>
  <c r="P124"/>
  <c r="BI123"/>
  <c r="BH123"/>
  <c r="BG123"/>
  <c r="BF123"/>
  <c r="T123"/>
  <c r="R123"/>
  <c r="P123"/>
  <c r="BI122"/>
  <c r="BH122"/>
  <c r="BG122"/>
  <c r="BF122"/>
  <c r="T122"/>
  <c r="R122"/>
  <c r="P122"/>
  <c r="BI121"/>
  <c r="BH121"/>
  <c r="BG121"/>
  <c r="BF121"/>
  <c r="T121"/>
  <c r="R121"/>
  <c r="P121"/>
  <c r="BI119"/>
  <c r="BH119"/>
  <c r="BG119"/>
  <c r="BF119"/>
  <c r="T119"/>
  <c r="T118"/>
  <c r="R119"/>
  <c r="R118"/>
  <c r="P119"/>
  <c r="P118"/>
  <c r="BI117"/>
  <c r="BH117"/>
  <c r="BG117"/>
  <c r="BF117"/>
  <c r="T117"/>
  <c r="R117"/>
  <c r="P117"/>
  <c r="BI116"/>
  <c r="BH116"/>
  <c r="BG116"/>
  <c r="BF116"/>
  <c r="T116"/>
  <c r="R116"/>
  <c r="P116"/>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J91"/>
  <c r="J90"/>
  <c r="F90"/>
  <c r="F88"/>
  <c r="E86"/>
  <c r="J59"/>
  <c r="J58"/>
  <c r="F58"/>
  <c r="F56"/>
  <c r="E54"/>
  <c r="J20"/>
  <c r="E20"/>
  <c r="F91"/>
  <c r="J19"/>
  <c r="J14"/>
  <c r="J88"/>
  <c r="E7"/>
  <c r="E50"/>
  <c i="4" r="J37"/>
  <c r="J36"/>
  <c i="1" r="AY58"/>
  <c i="4" r="J35"/>
  <c i="1" r="AX58"/>
  <c i="4" r="BI184"/>
  <c r="BH184"/>
  <c r="BG184"/>
  <c r="BF184"/>
  <c r="T184"/>
  <c r="T183"/>
  <c r="R184"/>
  <c r="R183"/>
  <c r="P184"/>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6"/>
  <c r="BH146"/>
  <c r="BG146"/>
  <c r="BF146"/>
  <c r="T146"/>
  <c r="R146"/>
  <c r="P146"/>
  <c r="BI145"/>
  <c r="BH145"/>
  <c r="BG145"/>
  <c r="BF145"/>
  <c r="T145"/>
  <c r="R145"/>
  <c r="P145"/>
  <c r="BI144"/>
  <c r="BH144"/>
  <c r="BG144"/>
  <c r="BF144"/>
  <c r="T144"/>
  <c r="R144"/>
  <c r="P144"/>
  <c r="BI143"/>
  <c r="BH143"/>
  <c r="BG143"/>
  <c r="BF143"/>
  <c r="T143"/>
  <c r="R143"/>
  <c r="P143"/>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BI90"/>
  <c r="BH90"/>
  <c r="BG90"/>
  <c r="BF90"/>
  <c r="T90"/>
  <c r="R90"/>
  <c r="P90"/>
  <c r="BI89"/>
  <c r="BH89"/>
  <c r="BG89"/>
  <c r="BF89"/>
  <c r="T89"/>
  <c r="R89"/>
  <c r="P89"/>
  <c r="J83"/>
  <c r="F83"/>
  <c r="F81"/>
  <c r="E79"/>
  <c r="J54"/>
  <c r="F54"/>
  <c r="F52"/>
  <c r="E50"/>
  <c r="J24"/>
  <c r="E24"/>
  <c r="J84"/>
  <c r="J23"/>
  <c r="J18"/>
  <c r="E18"/>
  <c r="F84"/>
  <c r="J17"/>
  <c r="J12"/>
  <c r="J52"/>
  <c r="E7"/>
  <c r="E48"/>
  <c i="3" r="J39"/>
  <c r="J38"/>
  <c i="1" r="AY57"/>
  <c i="3" r="J37"/>
  <c i="1" r="AX57"/>
  <c i="3"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J85"/>
  <c r="F85"/>
  <c r="F83"/>
  <c r="E81"/>
  <c r="J58"/>
  <c r="F58"/>
  <c r="F56"/>
  <c r="E54"/>
  <c r="J26"/>
  <c r="E26"/>
  <c r="J86"/>
  <c r="J25"/>
  <c r="J20"/>
  <c r="E20"/>
  <c r="F59"/>
  <c r="J19"/>
  <c r="J14"/>
  <c r="J83"/>
  <c r="E7"/>
  <c r="E50"/>
  <c i="2" r="J39"/>
  <c r="J38"/>
  <c i="1" r="AY56"/>
  <c i="2" r="J37"/>
  <c i="1" r="AX56"/>
  <c i="2"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J89"/>
  <c r="F89"/>
  <c r="F87"/>
  <c r="E85"/>
  <c r="J58"/>
  <c r="F58"/>
  <c r="F56"/>
  <c r="E54"/>
  <c r="J26"/>
  <c r="E26"/>
  <c r="J90"/>
  <c r="J25"/>
  <c r="J20"/>
  <c r="E20"/>
  <c r="F59"/>
  <c r="J19"/>
  <c r="J14"/>
  <c r="J87"/>
  <c r="E7"/>
  <c r="E81"/>
  <c i="1" r="L50"/>
  <c r="AM50"/>
  <c r="AM49"/>
  <c r="L49"/>
  <c r="AM47"/>
  <c r="L47"/>
  <c r="L45"/>
  <c r="L44"/>
  <c i="38" r="BK85"/>
  <c r="J85"/>
  <c r="BK84"/>
  <c r="J84"/>
  <c i="37" r="F35"/>
  <c i="35" r="BK350"/>
  <c r="BK344"/>
  <c r="BK338"/>
  <c r="J336"/>
  <c r="BK314"/>
  <c r="BK308"/>
  <c r="BK302"/>
  <c r="J294"/>
  <c r="BK281"/>
  <c r="BK270"/>
  <c r="BK262"/>
  <c r="BK260"/>
  <c r="J256"/>
  <c r="BK251"/>
  <c r="J249"/>
  <c r="J246"/>
  <c r="BK241"/>
  <c r="J239"/>
  <c r="J232"/>
  <c r="BK221"/>
  <c r="J200"/>
  <c r="BK199"/>
  <c r="BK197"/>
  <c r="BK185"/>
  <c r="BK181"/>
  <c r="BK154"/>
  <c r="BK137"/>
  <c r="J115"/>
  <c r="J112"/>
  <c r="BK101"/>
  <c i="34" r="BK127"/>
  <c r="BK123"/>
  <c r="J114"/>
  <c r="BK105"/>
  <c r="J94"/>
  <c r="J89"/>
  <c i="33" r="J203"/>
  <c r="BK202"/>
  <c r="BK197"/>
  <c r="BK193"/>
  <c r="J190"/>
  <c r="BK186"/>
  <c r="BK180"/>
  <c r="BK175"/>
  <c r="J174"/>
  <c r="BK173"/>
  <c r="BK169"/>
  <c r="J157"/>
  <c r="J143"/>
  <c r="BK140"/>
  <c r="J136"/>
  <c r="J134"/>
  <c r="J131"/>
  <c r="J123"/>
  <c r="BK122"/>
  <c r="BK121"/>
  <c r="BK116"/>
  <c i="32" r="J201"/>
  <c r="BK200"/>
  <c r="BK199"/>
  <c r="J188"/>
  <c r="J186"/>
  <c r="BK184"/>
  <c r="J176"/>
  <c r="J173"/>
  <c r="J172"/>
  <c r="J163"/>
  <c r="J156"/>
  <c r="BK153"/>
  <c r="J152"/>
  <c r="BK148"/>
  <c r="BK140"/>
  <c r="J137"/>
  <c r="J133"/>
  <c r="BK129"/>
  <c r="BK128"/>
  <c r="BK123"/>
  <c r="BK116"/>
  <c r="J115"/>
  <c i="31" r="J121"/>
  <c r="BK119"/>
  <c r="J117"/>
  <c i="30" r="BK432"/>
  <c r="J428"/>
  <c r="BK413"/>
  <c r="BK409"/>
  <c r="J407"/>
  <c r="J405"/>
  <c r="BK399"/>
  <c r="BK386"/>
  <c r="J380"/>
  <c r="BK376"/>
  <c r="BK373"/>
  <c r="BK371"/>
  <c r="J367"/>
  <c r="BK361"/>
  <c r="J346"/>
  <c r="J340"/>
  <c r="BK336"/>
  <c r="J322"/>
  <c r="J316"/>
  <c r="BK312"/>
  <c r="J302"/>
  <c r="BK300"/>
  <c r="J293"/>
  <c r="J288"/>
  <c r="BK285"/>
  <c r="BK283"/>
  <c r="BK274"/>
  <c r="BK269"/>
  <c r="J267"/>
  <c r="BK257"/>
  <c r="J249"/>
  <c r="J247"/>
  <c r="J239"/>
  <c r="J236"/>
  <c r="BK227"/>
  <c r="J223"/>
  <c r="J221"/>
  <c r="BK219"/>
  <c r="BK214"/>
  <c r="J210"/>
  <c r="BK204"/>
  <c r="J200"/>
  <c r="BK198"/>
  <c r="J194"/>
  <c r="BK182"/>
  <c r="BK178"/>
  <c r="BK174"/>
  <c r="BK172"/>
  <c r="BK166"/>
  <c r="J162"/>
  <c r="J146"/>
  <c r="BK144"/>
  <c r="BK138"/>
  <c r="BK130"/>
  <c i="29" r="BK107"/>
  <c r="J101"/>
  <c i="28" r="BK119"/>
  <c r="BK116"/>
  <c r="BK112"/>
  <c r="J110"/>
  <c r="BK108"/>
  <c r="BK105"/>
  <c r="BK100"/>
  <c i="27" r="BK123"/>
  <c r="J120"/>
  <c r="J119"/>
  <c r="J116"/>
  <c r="BK113"/>
  <c r="BK112"/>
  <c r="J108"/>
  <c r="BK101"/>
  <c i="26" r="J111"/>
  <c r="BK107"/>
  <c i="25" r="BK129"/>
  <c r="BK128"/>
  <c r="BK119"/>
  <c r="BK112"/>
  <c r="J110"/>
  <c r="J108"/>
  <c r="BK106"/>
  <c r="J103"/>
  <c r="BK102"/>
  <c r="J101"/>
  <c i="24" r="BK132"/>
  <c r="J131"/>
  <c r="J128"/>
  <c r="BK125"/>
  <c r="BK120"/>
  <c r="BK115"/>
  <c r="J114"/>
  <c i="19" r="J213"/>
  <c r="BK209"/>
  <c r="BK207"/>
  <c r="BK205"/>
  <c r="J199"/>
  <c r="BK191"/>
  <c r="BK187"/>
  <c r="BK184"/>
  <c r="BK174"/>
  <c r="J173"/>
  <c r="J168"/>
  <c r="BK166"/>
  <c r="J164"/>
  <c r="BK161"/>
  <c r="BK159"/>
  <c r="J154"/>
  <c r="J153"/>
  <c r="J147"/>
  <c r="J143"/>
  <c r="BK133"/>
  <c r="BK132"/>
  <c r="BK130"/>
  <c r="BK126"/>
  <c r="J124"/>
  <c r="BK122"/>
  <c r="J116"/>
  <c r="J113"/>
  <c r="J112"/>
  <c r="BK110"/>
  <c r="BK106"/>
  <c r="BK103"/>
  <c i="18" r="J146"/>
  <c r="J139"/>
  <c r="BK137"/>
  <c r="BK135"/>
  <c r="BK132"/>
  <c r="BK129"/>
  <c r="BK127"/>
  <c r="J126"/>
  <c r="BK122"/>
  <c r="J118"/>
  <c r="BK115"/>
  <c r="BK110"/>
  <c i="17" r="BK352"/>
  <c r="J343"/>
  <c r="J340"/>
  <c r="BK336"/>
  <c r="J330"/>
  <c r="J329"/>
  <c r="J328"/>
  <c r="J327"/>
  <c r="J322"/>
  <c r="J320"/>
  <c r="J319"/>
  <c r="BK317"/>
  <c r="J306"/>
  <c r="J303"/>
  <c r="BK296"/>
  <c r="BK291"/>
  <c r="J290"/>
  <c r="J286"/>
  <c r="BK283"/>
  <c r="BK279"/>
  <c r="J273"/>
  <c r="J272"/>
  <c r="J269"/>
  <c r="BK267"/>
  <c r="J264"/>
  <c r="BK260"/>
  <c r="BK258"/>
  <c r="J255"/>
  <c r="J254"/>
  <c r="J243"/>
  <c r="J240"/>
  <c r="J239"/>
  <c r="J238"/>
  <c r="BK237"/>
  <c r="BK234"/>
  <c r="BK230"/>
  <c r="BK229"/>
  <c r="J221"/>
  <c r="J218"/>
  <c r="J215"/>
  <c r="J214"/>
  <c r="BK211"/>
  <c r="BK207"/>
  <c r="J205"/>
  <c r="J204"/>
  <c r="J200"/>
  <c r="BK197"/>
  <c r="BK193"/>
  <c r="J192"/>
  <c r="J190"/>
  <c r="J188"/>
  <c r="J187"/>
  <c r="J185"/>
  <c r="BK184"/>
  <c r="BK183"/>
  <c r="J176"/>
  <c r="BK173"/>
  <c r="J170"/>
  <c r="BK167"/>
  <c r="J166"/>
  <c r="BK164"/>
  <c r="J163"/>
  <c r="J157"/>
  <c r="J152"/>
  <c r="BK149"/>
  <c r="J148"/>
  <c r="J144"/>
  <c r="BK140"/>
  <c r="J139"/>
  <c r="BK137"/>
  <c r="J134"/>
  <c r="J131"/>
  <c r="BK119"/>
  <c r="BK116"/>
  <c r="BK115"/>
  <c r="J114"/>
  <c r="J113"/>
  <c r="J110"/>
  <c r="BK106"/>
  <c i="16" r="BK894"/>
  <c r="BK885"/>
  <c r="J883"/>
  <c r="BK875"/>
  <c r="BK872"/>
  <c r="J866"/>
  <c r="J857"/>
  <c r="BK855"/>
  <c r="BK847"/>
  <c r="J845"/>
  <c r="J839"/>
  <c r="J837"/>
  <c r="BK830"/>
  <c r="J824"/>
  <c r="BK822"/>
  <c r="BK814"/>
  <c r="BK808"/>
  <c r="J800"/>
  <c r="J798"/>
  <c r="J796"/>
  <c r="J791"/>
  <c r="J765"/>
  <c r="J753"/>
  <c r="BK751"/>
  <c r="BK744"/>
  <c r="J737"/>
  <c r="J731"/>
  <c r="BK723"/>
  <c r="J721"/>
  <c r="BK710"/>
  <c r="J693"/>
  <c r="BK684"/>
  <c r="J680"/>
  <c r="J676"/>
  <c r="BK674"/>
  <c r="J668"/>
  <c r="J658"/>
  <c r="BK652"/>
  <c r="J648"/>
  <c r="J642"/>
  <c r="J636"/>
  <c r="J629"/>
  <c r="J625"/>
  <c r="BK619"/>
  <c r="BK615"/>
  <c r="BK611"/>
  <c r="BK605"/>
  <c r="J599"/>
  <c r="BK594"/>
  <c r="BK592"/>
  <c r="J583"/>
  <c r="J581"/>
  <c r="BK578"/>
  <c r="J574"/>
  <c r="BK568"/>
  <c r="J566"/>
  <c r="BK558"/>
  <c r="BK549"/>
  <c r="J547"/>
  <c r="J545"/>
  <c r="J543"/>
  <c r="J529"/>
  <c r="BK525"/>
  <c r="BK507"/>
  <c r="J498"/>
  <c r="BK492"/>
  <c r="J490"/>
  <c r="BK483"/>
  <c r="J471"/>
  <c r="BK465"/>
  <c r="J463"/>
  <c r="BK457"/>
  <c r="BK434"/>
  <c r="BK428"/>
  <c r="J426"/>
  <c r="BK420"/>
  <c r="J414"/>
  <c r="BK406"/>
  <c r="BK398"/>
  <c r="J392"/>
  <c r="BK382"/>
  <c r="BK376"/>
  <c r="J359"/>
  <c r="J351"/>
  <c r="J345"/>
  <c r="BK341"/>
  <c r="J339"/>
  <c r="BK331"/>
  <c r="BK327"/>
  <c r="J311"/>
  <c r="J307"/>
  <c r="BK288"/>
  <c r="BK284"/>
  <c r="J278"/>
  <c r="J268"/>
  <c r="BK256"/>
  <c r="BK250"/>
  <c i="14" r="BK245"/>
  <c r="J240"/>
  <c r="BK237"/>
  <c r="J236"/>
  <c r="J235"/>
  <c r="BK234"/>
  <c r="J224"/>
  <c r="BK223"/>
  <c r="BK217"/>
  <c r="J214"/>
  <c r="BK208"/>
  <c r="BK204"/>
  <c r="BK203"/>
  <c r="J199"/>
  <c r="BK197"/>
  <c r="J195"/>
  <c r="BK194"/>
  <c r="J192"/>
  <c r="BK190"/>
  <c r="J187"/>
  <c r="J183"/>
  <c r="BK178"/>
  <c r="BK171"/>
  <c r="BK169"/>
  <c r="BK164"/>
  <c r="J158"/>
  <c r="J155"/>
  <c r="J145"/>
  <c r="J144"/>
  <c r="BK126"/>
  <c r="J124"/>
  <c r="J122"/>
  <c r="BK120"/>
  <c r="J117"/>
  <c r="BK111"/>
  <c r="J106"/>
  <c r="BK102"/>
  <c r="J100"/>
  <c i="13" r="BK2050"/>
  <c r="J2044"/>
  <c r="J2041"/>
  <c r="BK2040"/>
  <c r="BK2037"/>
  <c r="BK2035"/>
  <c r="BK2034"/>
  <c r="J2033"/>
  <c r="J2031"/>
  <c r="J2015"/>
  <c r="BK1986"/>
  <c r="BK1982"/>
  <c r="J1975"/>
  <c r="BK1966"/>
  <c r="BK1918"/>
  <c r="J1904"/>
  <c r="BK1902"/>
  <c r="J1822"/>
  <c r="J1809"/>
  <c r="J1782"/>
  <c r="BK1779"/>
  <c r="J1776"/>
  <c r="J1770"/>
  <c r="J1737"/>
  <c r="J1733"/>
  <c r="J1728"/>
  <c r="BK1724"/>
  <c r="BK1723"/>
  <c r="BK1721"/>
  <c r="BK1718"/>
  <c r="BK1716"/>
  <c r="J1715"/>
  <c r="BK1712"/>
  <c r="J1710"/>
  <c r="BK1708"/>
  <c r="J1704"/>
  <c r="J1702"/>
  <c r="J1700"/>
  <c r="J1696"/>
  <c r="J1684"/>
  <c r="J1681"/>
  <c r="J1675"/>
  <c r="BK1673"/>
  <c r="BK1671"/>
  <c r="J1669"/>
  <c r="BK1667"/>
  <c r="J1666"/>
  <c r="BK1663"/>
  <c r="BK1658"/>
  <c r="BK1654"/>
  <c r="J1651"/>
  <c r="J1633"/>
  <c r="BK1631"/>
  <c r="BK1628"/>
  <c r="J1627"/>
  <c r="BK1625"/>
  <c r="J1623"/>
  <c r="J1621"/>
  <c r="BK1616"/>
  <c r="BK1615"/>
  <c r="BK1611"/>
  <c r="BK1607"/>
  <c r="J1606"/>
  <c r="BK1597"/>
  <c r="BK1591"/>
  <c r="J1587"/>
  <c r="J1585"/>
  <c r="BK1575"/>
  <c r="J1568"/>
  <c r="J1565"/>
  <c r="J1561"/>
  <c r="J1557"/>
  <c r="J1556"/>
  <c r="BK1555"/>
  <c r="J1552"/>
  <c r="J1551"/>
  <c r="BK1550"/>
  <c r="J1549"/>
  <c r="BK1545"/>
  <c r="J1531"/>
  <c r="BK1530"/>
  <c r="J1526"/>
  <c r="BK1520"/>
  <c r="J1518"/>
  <c r="BK1517"/>
  <c r="BK1514"/>
  <c r="BK1513"/>
  <c r="BK1510"/>
  <c r="J1509"/>
  <c r="BK1508"/>
  <c r="BK1503"/>
  <c r="BK1502"/>
  <c r="J1498"/>
  <c r="J1481"/>
  <c r="BK1460"/>
  <c r="J1456"/>
  <c r="J1449"/>
  <c r="BK1442"/>
  <c r="J1387"/>
  <c r="BK1376"/>
  <c r="J1342"/>
  <c r="BK1340"/>
  <c r="J1338"/>
  <c r="J1335"/>
  <c r="BK1329"/>
  <c r="BK1325"/>
  <c r="BK1313"/>
  <c r="BK1281"/>
  <c r="BK1237"/>
  <c r="J1228"/>
  <c r="J1221"/>
  <c r="BK1215"/>
  <c r="BK1213"/>
  <c r="J1204"/>
  <c r="J1183"/>
  <c r="BK1172"/>
  <c r="J1170"/>
  <c r="J1159"/>
  <c r="BK1122"/>
  <c r="BK1048"/>
  <c r="J1036"/>
  <c r="BK1032"/>
  <c r="J1029"/>
  <c r="J1010"/>
  <c r="BK1003"/>
  <c r="J1000"/>
  <c r="BK992"/>
  <c r="BK985"/>
  <c r="J963"/>
  <c r="J953"/>
  <c r="BK949"/>
  <c r="J947"/>
  <c r="BK929"/>
  <c r="J884"/>
  <c r="J878"/>
  <c r="BK872"/>
  <c r="J869"/>
  <c r="BK863"/>
  <c r="J844"/>
  <c r="BK841"/>
  <c r="J738"/>
  <c r="J726"/>
  <c r="J688"/>
  <c r="J662"/>
  <c r="BK650"/>
  <c r="BK614"/>
  <c r="J607"/>
  <c r="BK585"/>
  <c r="J551"/>
  <c r="J549"/>
  <c r="J547"/>
  <c r="J515"/>
  <c r="BK511"/>
  <c r="J509"/>
  <c r="BK484"/>
  <c r="BK409"/>
  <c r="BK394"/>
  <c r="J388"/>
  <c r="J383"/>
  <c r="BK366"/>
  <c r="J352"/>
  <c r="BK349"/>
  <c r="J342"/>
  <c r="BK282"/>
  <c r="J281"/>
  <c r="J224"/>
  <c r="J219"/>
  <c r="J213"/>
  <c r="BK207"/>
  <c r="J199"/>
  <c r="J125"/>
  <c r="J119"/>
  <c r="BK114"/>
  <c i="12" r="J164"/>
  <c r="J156"/>
  <c r="J155"/>
  <c r="J152"/>
  <c r="J148"/>
  <c r="BK147"/>
  <c r="J140"/>
  <c r="J139"/>
  <c r="J132"/>
  <c r="J126"/>
  <c r="J124"/>
  <c r="J122"/>
  <c r="J120"/>
  <c r="BK118"/>
  <c r="BK115"/>
  <c r="J114"/>
  <c r="BK111"/>
  <c r="BK109"/>
  <c r="J99"/>
  <c r="J98"/>
  <c r="J92"/>
  <c i="11" r="J394"/>
  <c r="J379"/>
  <c r="J369"/>
  <c r="BK357"/>
  <c r="J260"/>
  <c r="BK246"/>
  <c r="J183"/>
  <c r="BK182"/>
  <c r="BK165"/>
  <c r="BK160"/>
  <c r="J157"/>
  <c r="J155"/>
  <c r="J148"/>
  <c r="BK136"/>
  <c r="J127"/>
  <c r="J98"/>
  <c i="10" r="BK133"/>
  <c r="J132"/>
  <c r="J121"/>
  <c r="BK113"/>
  <c r="BK109"/>
  <c r="BK107"/>
  <c r="J106"/>
  <c r="J105"/>
  <c r="J103"/>
  <c r="J102"/>
  <c i="9" r="J136"/>
  <c r="J120"/>
  <c r="J113"/>
  <c r="J110"/>
  <c r="BK106"/>
  <c r="BK97"/>
  <c r="J96"/>
  <c i="8" r="J138"/>
  <c r="J137"/>
  <c r="BK136"/>
  <c r="J135"/>
  <c r="BK127"/>
  <c r="BK125"/>
  <c r="BK123"/>
  <c r="BK112"/>
  <c r="BK107"/>
  <c r="J105"/>
  <c r="J103"/>
  <c r="J101"/>
  <c i="7" r="BK150"/>
  <c r="J150"/>
  <c r="BK148"/>
  <c r="J147"/>
  <c r="J145"/>
  <c r="BK143"/>
  <c r="J139"/>
  <c r="J138"/>
  <c r="BK134"/>
  <c r="BK129"/>
  <c r="J121"/>
  <c r="J118"/>
  <c r="J116"/>
  <c r="BK112"/>
  <c r="J105"/>
  <c i="6" r="BK134"/>
  <c r="J131"/>
  <c r="BK128"/>
  <c r="J125"/>
  <c r="J117"/>
  <c r="BK116"/>
  <c r="BK107"/>
  <c r="BK103"/>
  <c r="J97"/>
  <c i="5" r="BK178"/>
  <c r="J175"/>
  <c r="BK172"/>
  <c r="BK166"/>
  <c r="J157"/>
  <c r="BK149"/>
  <c r="BK146"/>
  <c r="BK123"/>
  <c r="BK113"/>
  <c i="4" r="J140"/>
  <c r="BK139"/>
  <c r="J135"/>
  <c r="J134"/>
  <c r="J133"/>
  <c r="J128"/>
  <c r="BK124"/>
  <c r="BK111"/>
  <c r="J110"/>
  <c r="BK100"/>
  <c r="BK99"/>
  <c r="J95"/>
  <c r="J94"/>
  <c i="3" r="J115"/>
  <c r="J107"/>
  <c i="36" r="J174"/>
  <c r="BK161"/>
  <c r="J158"/>
  <c r="BK157"/>
  <c r="BK156"/>
  <c r="J155"/>
  <c r="BK149"/>
  <c r="BK145"/>
  <c r="BK142"/>
  <c r="J141"/>
  <c r="BK139"/>
  <c r="J138"/>
  <c r="BK137"/>
  <c r="J136"/>
  <c r="BK135"/>
  <c r="J131"/>
  <c r="BK129"/>
  <c r="BK128"/>
  <c r="BK127"/>
  <c r="BK122"/>
  <c r="BK121"/>
  <c r="J119"/>
  <c r="BK116"/>
  <c r="BK114"/>
  <c r="BK113"/>
  <c r="BK110"/>
  <c r="BK107"/>
  <c r="J106"/>
  <c r="J92"/>
  <c r="BK91"/>
  <c r="BK90"/>
  <c r="BK89"/>
  <c r="BK88"/>
  <c r="BK87"/>
  <c r="J85"/>
  <c r="BK84"/>
  <c r="BK83"/>
  <c r="BK82"/>
  <c i="35" r="BK353"/>
  <c r="BK348"/>
  <c r="BK334"/>
  <c r="J298"/>
  <c r="J281"/>
  <c r="J260"/>
  <c r="BK255"/>
  <c r="BK249"/>
  <c r="J241"/>
  <c r="BK238"/>
  <c r="BK235"/>
  <c r="J234"/>
  <c r="J223"/>
  <c r="BK202"/>
  <c r="J197"/>
  <c r="BK195"/>
  <c r="BK176"/>
  <c r="BK165"/>
  <c r="BK164"/>
  <c r="BK156"/>
  <c r="J141"/>
  <c r="BK122"/>
  <c r="BK119"/>
  <c r="BK108"/>
  <c r="J101"/>
  <c i="34" r="J141"/>
  <c r="J133"/>
  <c r="BK132"/>
  <c r="J131"/>
  <c r="J118"/>
  <c r="J113"/>
  <c r="J105"/>
  <c r="J103"/>
  <c r="BK94"/>
  <c r="J91"/>
  <c r="BK89"/>
  <c i="33" r="J204"/>
  <c r="BK201"/>
  <c r="J191"/>
  <c r="BK189"/>
  <c r="BK183"/>
  <c r="BK177"/>
  <c r="J172"/>
  <c r="BK153"/>
  <c r="BK149"/>
  <c r="BK147"/>
  <c r="J139"/>
  <c r="BK132"/>
  <c r="J129"/>
  <c r="BK128"/>
  <c r="J125"/>
  <c r="BK123"/>
  <c r="J122"/>
  <c r="BK119"/>
  <c i="32" r="BK211"/>
  <c r="BK209"/>
  <c r="J208"/>
  <c r="J206"/>
  <c r="J203"/>
  <c r="BK201"/>
  <c r="BK196"/>
  <c r="J191"/>
  <c r="J187"/>
  <c r="J185"/>
  <c r="J183"/>
  <c r="J178"/>
  <c r="BK175"/>
  <c r="BK174"/>
  <c r="J171"/>
  <c r="J167"/>
  <c r="J165"/>
  <c r="J164"/>
  <c r="BK162"/>
  <c r="J157"/>
  <c r="J155"/>
  <c r="BK149"/>
  <c r="J148"/>
  <c r="BK146"/>
  <c r="BK142"/>
  <c r="J139"/>
  <c r="J132"/>
  <c r="J131"/>
  <c r="BK126"/>
  <c r="J125"/>
  <c r="BK122"/>
  <c r="J122"/>
  <c r="BK121"/>
  <c r="J121"/>
  <c r="BK119"/>
  <c r="J119"/>
  <c r="BK118"/>
  <c r="J118"/>
  <c i="31" r="J119"/>
  <c r="BK117"/>
  <c r="BK112"/>
  <c r="BK111"/>
  <c r="J110"/>
  <c r="BK109"/>
  <c r="BK102"/>
  <c r="BK96"/>
  <c r="J86"/>
  <c i="30" r="J906"/>
  <c r="J901"/>
  <c r="J888"/>
  <c r="BK880"/>
  <c r="J877"/>
  <c r="BK869"/>
  <c r="J867"/>
  <c r="BK865"/>
  <c r="BK847"/>
  <c r="J831"/>
  <c r="J826"/>
  <c r="BK816"/>
  <c r="J804"/>
  <c r="J799"/>
  <c r="BK791"/>
  <c r="BK783"/>
  <c r="J781"/>
  <c r="BK777"/>
  <c r="BK767"/>
  <c r="BK761"/>
  <c r="J744"/>
  <c r="BK740"/>
  <c r="BK733"/>
  <c r="J717"/>
  <c r="J704"/>
  <c r="BK700"/>
  <c r="J691"/>
  <c r="J689"/>
  <c r="J687"/>
  <c r="BK680"/>
  <c r="BK672"/>
  <c r="J670"/>
  <c r="BK659"/>
  <c r="J655"/>
  <c r="J649"/>
  <c r="BK646"/>
  <c r="BK642"/>
  <c r="J634"/>
  <c r="BK626"/>
  <c r="BK624"/>
  <c r="J620"/>
  <c r="BK613"/>
  <c r="J607"/>
  <c r="J605"/>
  <c r="BK593"/>
  <c r="BK579"/>
  <c r="J577"/>
  <c r="BK575"/>
  <c r="J569"/>
  <c r="J565"/>
  <c r="BK555"/>
  <c r="BK545"/>
  <c r="BK541"/>
  <c r="BK526"/>
  <c r="BK522"/>
  <c r="BK514"/>
  <c r="J507"/>
  <c r="J503"/>
  <c r="J495"/>
  <c r="BK493"/>
  <c r="J491"/>
  <c r="J480"/>
  <c r="J464"/>
  <c r="BK457"/>
  <c r="J449"/>
  <c r="J447"/>
  <c r="J443"/>
  <c r="BK441"/>
  <c r="J426"/>
  <c r="BK424"/>
  <c r="BK420"/>
  <c r="J409"/>
  <c r="J399"/>
  <c r="BK388"/>
  <c r="BK384"/>
  <c r="J373"/>
  <c r="BK367"/>
  <c r="BK365"/>
  <c r="BK357"/>
  <c r="J351"/>
  <c r="J338"/>
  <c r="J328"/>
  <c r="J320"/>
  <c r="BK318"/>
  <c r="BK310"/>
  <c r="BK308"/>
  <c r="J300"/>
  <c r="J291"/>
  <c r="BK288"/>
  <c r="BK278"/>
  <c r="J276"/>
  <c r="J272"/>
  <c r="BK267"/>
  <c r="BK231"/>
  <c r="BK229"/>
  <c r="BK225"/>
  <c r="BK216"/>
  <c r="J212"/>
  <c r="J208"/>
  <c r="J204"/>
  <c r="J198"/>
  <c r="J192"/>
  <c r="J190"/>
  <c r="J184"/>
  <c r="J178"/>
  <c r="BK170"/>
  <c r="BK162"/>
  <c r="BK160"/>
  <c r="BK148"/>
  <c r="J140"/>
  <c r="J134"/>
  <c r="J128"/>
  <c i="29" r="J106"/>
  <c r="BK104"/>
  <c r="J99"/>
  <c r="J98"/>
  <c i="28" r="BK121"/>
  <c r="J119"/>
  <c r="J111"/>
  <c r="BK102"/>
  <c r="J99"/>
  <c i="27" r="J118"/>
  <c r="BK111"/>
  <c r="BK108"/>
  <c r="J104"/>
  <c r="BK102"/>
  <c i="26" r="J123"/>
  <c r="J122"/>
  <c r="J120"/>
  <c r="BK117"/>
  <c r="J108"/>
  <c r="J105"/>
  <c r="J103"/>
  <c r="BK102"/>
  <c r="J100"/>
  <c i="25" r="J130"/>
  <c r="J125"/>
  <c r="BK121"/>
  <c r="BK120"/>
  <c r="J111"/>
  <c r="J107"/>
  <c r="BK104"/>
  <c r="BK101"/>
  <c i="24" r="J126"/>
  <c r="J124"/>
  <c r="BK123"/>
  <c r="J117"/>
  <c r="J110"/>
  <c r="J108"/>
  <c r="J107"/>
  <c r="J106"/>
  <c r="BK103"/>
  <c r="J100"/>
  <c i="23" r="J145"/>
  <c r="J143"/>
  <c r="BK140"/>
  <c r="BK137"/>
  <c r="J136"/>
  <c r="BK133"/>
  <c r="J131"/>
  <c r="BK128"/>
  <c r="J124"/>
  <c r="J120"/>
  <c r="J119"/>
  <c r="J117"/>
  <c r="BK115"/>
  <c r="BK112"/>
  <c r="BK106"/>
  <c r="J102"/>
  <c i="22" r="BK125"/>
  <c r="J124"/>
  <c r="BK121"/>
  <c r="BK118"/>
  <c r="J116"/>
  <c r="J112"/>
  <c r="BK107"/>
  <c r="J106"/>
  <c r="J104"/>
  <c r="BK102"/>
  <c i="21" r="J134"/>
  <c r="J131"/>
  <c r="BK127"/>
  <c r="BK120"/>
  <c r="BK117"/>
  <c r="J115"/>
  <c r="J110"/>
  <c r="J107"/>
  <c r="BK106"/>
  <c r="J100"/>
  <c i="20" r="BK160"/>
  <c r="J156"/>
  <c r="BK154"/>
  <c r="BK151"/>
  <c r="BK147"/>
  <c r="BK143"/>
  <c r="BK142"/>
  <c r="BK139"/>
  <c r="BK132"/>
  <c r="BK127"/>
  <c r="J123"/>
  <c r="BK122"/>
  <c r="BK119"/>
  <c r="J113"/>
  <c i="19" r="BK302"/>
  <c r="BK300"/>
  <c r="J299"/>
  <c r="BK297"/>
  <c r="BK295"/>
  <c r="BK285"/>
  <c r="BK284"/>
  <c r="J283"/>
  <c r="BK275"/>
  <c r="J270"/>
  <c r="BK269"/>
  <c r="BK265"/>
  <c r="J259"/>
  <c r="BK258"/>
  <c r="BK249"/>
  <c r="J247"/>
  <c r="BK243"/>
  <c r="BK242"/>
  <c r="J241"/>
  <c r="BK239"/>
  <c r="BK237"/>
  <c r="BK236"/>
  <c r="BK225"/>
  <c r="BK220"/>
  <c r="J218"/>
  <c r="BK211"/>
  <c r="BK204"/>
  <c r="J201"/>
  <c r="J200"/>
  <c r="BK198"/>
  <c r="J197"/>
  <c r="J190"/>
  <c r="BK188"/>
  <c r="J180"/>
  <c r="BK178"/>
  <c r="BK170"/>
  <c r="J167"/>
  <c r="BK160"/>
  <c r="J158"/>
  <c r="BK154"/>
  <c r="J151"/>
  <c r="BK150"/>
  <c r="J141"/>
  <c r="J140"/>
  <c r="BK137"/>
  <c r="BK125"/>
  <c r="J122"/>
  <c r="BK119"/>
  <c r="BK113"/>
  <c r="J104"/>
  <c i="17" r="BK297"/>
  <c r="BK292"/>
  <c r="J287"/>
  <c r="BK285"/>
  <c r="J284"/>
  <c r="BK281"/>
  <c r="BK278"/>
  <c r="J276"/>
  <c r="BK270"/>
  <c r="BK269"/>
  <c r="BK264"/>
  <c r="BK263"/>
  <c r="BK261"/>
  <c r="BK255"/>
  <c r="BK254"/>
  <c r="BK253"/>
  <c r="BK243"/>
  <c r="J241"/>
  <c r="BK239"/>
  <c r="BK236"/>
  <c r="J235"/>
  <c r="J234"/>
  <c r="BK233"/>
  <c r="J232"/>
  <c r="BK228"/>
  <c r="BK224"/>
  <c r="BK223"/>
  <c r="BK221"/>
  <c r="BK218"/>
  <c r="BK212"/>
  <c r="BK208"/>
  <c r="J207"/>
  <c r="BK203"/>
  <c r="BK199"/>
  <c r="BK190"/>
  <c r="BK187"/>
  <c r="J184"/>
  <c r="J174"/>
  <c r="BK165"/>
  <c r="J161"/>
  <c r="BK156"/>
  <c r="J155"/>
  <c r="J151"/>
  <c r="BK150"/>
  <c r="BK142"/>
  <c r="BK134"/>
  <c r="J118"/>
  <c r="BK113"/>
  <c r="BK110"/>
  <c r="J109"/>
  <c r="BK108"/>
  <c r="BK105"/>
  <c i="16" r="BK903"/>
  <c r="J901"/>
  <c r="BK899"/>
  <c r="J897"/>
  <c r="BK895"/>
  <c r="J894"/>
  <c r="BK882"/>
  <c r="BK870"/>
  <c r="BK868"/>
  <c r="J862"/>
  <c r="J860"/>
  <c r="BK859"/>
  <c r="J855"/>
  <c r="BK851"/>
  <c r="BK841"/>
  <c r="J835"/>
  <c r="J826"/>
  <c r="BK818"/>
  <c r="BK816"/>
  <c r="J812"/>
  <c r="J808"/>
  <c r="J802"/>
  <c r="BK796"/>
  <c r="BK789"/>
  <c r="BK786"/>
  <c r="BK782"/>
  <c r="BK778"/>
  <c r="BK776"/>
  <c r="J771"/>
  <c r="BK765"/>
  <c r="BK761"/>
  <c r="J755"/>
  <c r="J748"/>
  <c r="J739"/>
  <c r="BK735"/>
  <c r="BK731"/>
  <c r="J727"/>
  <c r="BK725"/>
  <c r="J719"/>
  <c r="J712"/>
  <c r="BK707"/>
  <c r="J697"/>
  <c r="J695"/>
  <c r="J686"/>
  <c r="J682"/>
  <c r="BK678"/>
  <c r="BK668"/>
  <c r="BK664"/>
  <c r="BK654"/>
  <c r="J652"/>
  <c r="J646"/>
  <c r="BK633"/>
  <c r="BK627"/>
  <c r="BK623"/>
  <c r="BK603"/>
  <c r="J594"/>
  <c r="BK583"/>
  <c r="BK562"/>
  <c r="J552"/>
  <c r="BK547"/>
  <c r="J537"/>
  <c r="BK535"/>
  <c r="BK529"/>
  <c r="J519"/>
  <c r="J517"/>
  <c r="J513"/>
  <c r="J502"/>
  <c r="J494"/>
  <c r="J475"/>
  <c r="BK467"/>
  <c r="J461"/>
  <c r="BK455"/>
  <c r="J453"/>
  <c r="BK436"/>
  <c r="J434"/>
  <c r="J428"/>
  <c r="BK422"/>
  <c r="J412"/>
  <c r="J394"/>
  <c r="J380"/>
  <c r="J376"/>
  <c r="BK372"/>
  <c r="BK367"/>
  <c r="BK355"/>
  <c r="J349"/>
  <c r="J347"/>
  <c r="BK343"/>
  <c r="J337"/>
  <c r="BK333"/>
  <c r="BK325"/>
  <c r="J321"/>
  <c r="BK319"/>
  <c r="BK313"/>
  <c r="J305"/>
  <c r="J303"/>
  <c r="J301"/>
  <c r="BK295"/>
  <c r="BK293"/>
  <c r="J288"/>
  <c r="BK278"/>
  <c r="J274"/>
  <c r="J272"/>
  <c r="BK262"/>
  <c r="J258"/>
  <c r="BK252"/>
  <c r="BK244"/>
  <c r="J238"/>
  <c r="J234"/>
  <c r="BK220"/>
  <c r="J177"/>
  <c r="BK163"/>
  <c r="J143"/>
  <c r="BK129"/>
  <c r="J125"/>
  <c r="BK123"/>
  <c r="BK113"/>
  <c r="J109"/>
  <c i="15" r="J88"/>
  <c i="14" r="BK318"/>
  <c r="BK315"/>
  <c r="J314"/>
  <c r="J313"/>
  <c r="J310"/>
  <c r="BK308"/>
  <c r="J305"/>
  <c r="BK302"/>
  <c r="J299"/>
  <c r="J297"/>
  <c r="J294"/>
  <c r="BK289"/>
  <c r="BK281"/>
  <c r="J277"/>
  <c r="BK273"/>
  <c r="BK263"/>
  <c r="BK255"/>
  <c r="J252"/>
  <c r="J248"/>
  <c r="J246"/>
  <c r="J244"/>
  <c r="J237"/>
  <c r="J232"/>
  <c r="J220"/>
  <c r="BK216"/>
  <c r="BK213"/>
  <c r="BK210"/>
  <c r="J209"/>
  <c r="BK206"/>
  <c r="J198"/>
  <c r="BK188"/>
  <c r="BK187"/>
  <c r="J184"/>
  <c r="J167"/>
  <c r="BK165"/>
  <c r="J164"/>
  <c r="BK157"/>
  <c r="J152"/>
  <c r="BK151"/>
  <c r="BK139"/>
  <c r="BK137"/>
  <c r="J127"/>
  <c r="BK103"/>
  <c i="13" r="J1564"/>
  <c r="J1563"/>
  <c r="BK1560"/>
  <c r="BK1556"/>
  <c r="BK1554"/>
  <c r="BK1549"/>
  <c r="J1545"/>
  <c r="BK1541"/>
  <c r="BK1539"/>
  <c r="J1537"/>
  <c r="J1536"/>
  <c r="BK1533"/>
  <c r="BK1526"/>
  <c r="BK1519"/>
  <c r="J1517"/>
  <c r="BK1516"/>
  <c r="J1510"/>
  <c r="J1508"/>
  <c r="J1507"/>
  <c r="BK1501"/>
  <c r="BK1495"/>
  <c r="J1486"/>
  <c r="BK1456"/>
  <c r="BK1444"/>
  <c r="J1442"/>
  <c r="BK1433"/>
  <c r="BK1431"/>
  <c r="BK1387"/>
  <c r="BK1343"/>
  <c r="BK1335"/>
  <c r="J1333"/>
  <c r="J1323"/>
  <c r="J1296"/>
  <c r="J1281"/>
  <c r="BK1260"/>
  <c r="BK1246"/>
  <c r="BK1244"/>
  <c r="J1218"/>
  <c r="J1215"/>
  <c r="J1207"/>
  <c r="J1201"/>
  <c r="BK1193"/>
  <c r="BK1180"/>
  <c r="J1164"/>
  <c r="J1155"/>
  <c r="BK1086"/>
  <c r="BK1082"/>
  <c r="BK1044"/>
  <c r="BK1040"/>
  <c r="J1034"/>
  <c r="J1031"/>
  <c r="J1007"/>
  <c r="BK998"/>
  <c r="BK994"/>
  <c r="J990"/>
  <c r="J985"/>
  <c r="J983"/>
  <c r="J973"/>
  <c r="J939"/>
  <c r="BK935"/>
  <c r="J934"/>
  <c r="J927"/>
  <c r="BK925"/>
  <c r="BK885"/>
  <c r="J882"/>
  <c r="J880"/>
  <c r="J870"/>
  <c r="J865"/>
  <c r="BK846"/>
  <c r="J349"/>
  <c r="BK332"/>
  <c r="BK288"/>
  <c r="J268"/>
  <c r="J257"/>
  <c r="BK252"/>
  <c r="J246"/>
  <c r="BK234"/>
  <c r="J232"/>
  <c r="J221"/>
  <c r="J209"/>
  <c r="BK193"/>
  <c r="J166"/>
  <c r="J149"/>
  <c r="BK122"/>
  <c i="12" r="J163"/>
  <c r="BK160"/>
  <c r="J157"/>
  <c r="BK154"/>
  <c r="BK148"/>
  <c r="BK146"/>
  <c r="BK144"/>
  <c r="BK140"/>
  <c r="J135"/>
  <c r="BK128"/>
  <c r="J121"/>
  <c r="J115"/>
  <c r="BK113"/>
  <c r="J109"/>
  <c r="BK107"/>
  <c r="J105"/>
  <c r="BK104"/>
  <c r="J103"/>
  <c r="J97"/>
  <c r="J95"/>
  <c r="J94"/>
  <c r="BK93"/>
  <c r="BK91"/>
  <c i="11" r="BK392"/>
  <c r="BK389"/>
  <c r="BK381"/>
  <c r="J359"/>
  <c r="BK332"/>
  <c r="J324"/>
  <c r="BK318"/>
  <c r="J317"/>
  <c r="BK297"/>
  <c r="J284"/>
  <c r="J259"/>
  <c r="J222"/>
  <c r="BK189"/>
  <c r="J169"/>
  <c r="J162"/>
  <c r="J100"/>
  <c i="10" r="BK127"/>
  <c r="J119"/>
  <c r="BK115"/>
  <c r="J104"/>
  <c r="BK103"/>
  <c r="BK102"/>
  <c r="J97"/>
  <c i="9" r="BK140"/>
  <c r="BK137"/>
  <c r="BK135"/>
  <c r="J129"/>
  <c r="BK122"/>
  <c r="BK115"/>
  <c r="BK110"/>
  <c i="8" r="J134"/>
  <c r="J130"/>
  <c r="J128"/>
  <c r="J121"/>
  <c r="J120"/>
  <c r="BK113"/>
  <c r="BK105"/>
  <c r="J104"/>
  <c r="J100"/>
  <c i="7" r="BK137"/>
  <c r="BK136"/>
  <c r="J135"/>
  <c r="J130"/>
  <c r="J126"/>
  <c r="BK118"/>
  <c r="BK113"/>
  <c r="BK101"/>
  <c i="6" r="J134"/>
  <c r="J129"/>
  <c r="BK126"/>
  <c r="J123"/>
  <c r="J107"/>
  <c r="BK99"/>
  <c r="BK95"/>
  <c i="5" r="BK175"/>
  <c r="BK168"/>
  <c r="J165"/>
  <c r="BK161"/>
  <c r="J160"/>
  <c r="BK159"/>
  <c r="BK157"/>
  <c r="BK153"/>
  <c r="BK152"/>
  <c r="BK142"/>
  <c r="BK133"/>
  <c r="J124"/>
  <c r="J122"/>
  <c r="BK117"/>
  <c r="BK116"/>
  <c r="J111"/>
  <c r="J109"/>
  <c r="J102"/>
  <c r="BK100"/>
  <c r="J99"/>
  <c i="4" r="BK182"/>
  <c r="J178"/>
  <c r="BK176"/>
  <c r="J174"/>
  <c r="J165"/>
  <c r="J160"/>
  <c r="J154"/>
  <c r="J153"/>
  <c r="BK151"/>
  <c r="J145"/>
  <c r="BK129"/>
  <c r="BK126"/>
  <c r="BK122"/>
  <c r="J119"/>
  <c i="37" r="F37"/>
  <c i="35" r="BK340"/>
  <c r="J332"/>
  <c r="BK319"/>
  <c r="J302"/>
  <c r="J270"/>
  <c r="BK225"/>
  <c r="BK190"/>
  <c r="J137"/>
  <c r="BK124"/>
  <c r="BK112"/>
  <c r="BK110"/>
  <c i="34" r="BK113"/>
  <c r="J96"/>
  <c r="BK91"/>
  <c i="33" r="BK187"/>
  <c r="J186"/>
  <c r="BK185"/>
  <c r="J179"/>
  <c r="BK178"/>
  <c r="BK160"/>
  <c r="J159"/>
  <c r="BK156"/>
  <c r="J153"/>
  <c r="J142"/>
  <c r="J140"/>
  <c r="J132"/>
  <c r="BK131"/>
  <c i="32" r="J210"/>
  <c r="BK195"/>
  <c r="BK193"/>
  <c r="BK191"/>
  <c r="J189"/>
  <c r="BK186"/>
  <c r="BK180"/>
  <c r="BK168"/>
  <c r="BK167"/>
  <c r="BK157"/>
  <c r="J143"/>
  <c r="BK137"/>
  <c r="BK134"/>
  <c r="J127"/>
  <c i="31" r="J109"/>
  <c r="BK106"/>
  <c r="J105"/>
  <c r="J97"/>
  <c r="J95"/>
  <c r="BK93"/>
  <c r="J92"/>
  <c r="BK91"/>
  <c r="BK90"/>
  <c r="BK88"/>
  <c i="30" r="J908"/>
  <c r="BK904"/>
  <c r="BK886"/>
  <c r="J880"/>
  <c r="BK877"/>
  <c r="J873"/>
  <c r="BK859"/>
  <c r="J856"/>
  <c r="J854"/>
  <c r="J852"/>
  <c r="BK836"/>
  <c r="J829"/>
  <c r="BK819"/>
  <c r="J814"/>
  <c r="BK796"/>
  <c r="J794"/>
  <c r="BK787"/>
  <c r="BK779"/>
  <c r="BK773"/>
  <c r="J771"/>
  <c r="J767"/>
  <c r="BK755"/>
  <c r="J749"/>
  <c r="BK744"/>
  <c r="BK735"/>
  <c r="BK731"/>
  <c r="BK725"/>
  <c r="J712"/>
  <c r="J710"/>
  <c r="BK708"/>
  <c r="J706"/>
  <c r="BK691"/>
  <c r="BK685"/>
  <c r="BK678"/>
  <c r="J674"/>
  <c r="BK670"/>
  <c r="J659"/>
  <c r="J657"/>
  <c r="BK655"/>
  <c r="J646"/>
  <c r="BK644"/>
  <c r="BK640"/>
  <c r="J638"/>
  <c r="J630"/>
  <c r="BK620"/>
  <c r="J603"/>
  <c r="J599"/>
  <c r="J595"/>
  <c r="J593"/>
  <c r="J585"/>
  <c r="J575"/>
  <c r="J573"/>
  <c r="J559"/>
  <c r="BK557"/>
  <c r="J555"/>
  <c r="J549"/>
  <c r="BK524"/>
  <c r="J518"/>
  <c r="BK516"/>
  <c r="J511"/>
  <c r="BK501"/>
  <c r="BK476"/>
  <c r="J466"/>
  <c r="BK461"/>
  <c r="BK453"/>
  <c r="J451"/>
  <c r="J445"/>
  <c r="J439"/>
  <c r="J436"/>
  <c i="24" r="BK104"/>
  <c r="J102"/>
  <c i="23" r="BK145"/>
  <c r="BK144"/>
  <c r="BK142"/>
  <c r="J141"/>
  <c r="J139"/>
  <c r="J137"/>
  <c r="BK134"/>
  <c r="J133"/>
  <c r="BK132"/>
  <c r="J115"/>
  <c r="BK113"/>
  <c r="BK105"/>
  <c r="BK104"/>
  <c r="BK102"/>
  <c r="BK101"/>
  <c i="22" r="BK123"/>
  <c r="J119"/>
  <c r="BK114"/>
  <c r="BK106"/>
  <c r="BK101"/>
  <c r="J100"/>
  <c i="21" r="BK133"/>
  <c r="BK132"/>
  <c r="J129"/>
  <c r="BK126"/>
  <c r="J124"/>
  <c r="BK121"/>
  <c r="BK115"/>
  <c r="J111"/>
  <c r="J109"/>
  <c r="BK107"/>
  <c r="BK105"/>
  <c i="20" r="BK157"/>
  <c r="BK149"/>
  <c r="J145"/>
  <c r="J143"/>
  <c r="BK141"/>
  <c r="J139"/>
  <c r="J136"/>
  <c r="J126"/>
  <c r="BK125"/>
  <c r="BK123"/>
  <c r="J116"/>
  <c r="J115"/>
  <c r="J114"/>
  <c r="J111"/>
  <c r="J110"/>
  <c r="BK108"/>
  <c r="BK106"/>
  <c i="19" r="BK299"/>
  <c r="J297"/>
  <c r="J290"/>
  <c r="J287"/>
  <c r="J272"/>
  <c r="BK270"/>
  <c r="BK268"/>
  <c r="J263"/>
  <c r="J262"/>
  <c r="BK260"/>
  <c r="BK257"/>
  <c r="J255"/>
  <c r="J252"/>
  <c r="J250"/>
  <c r="J249"/>
  <c r="BK245"/>
  <c r="J242"/>
  <c r="BK240"/>
  <c r="BK238"/>
  <c r="J237"/>
  <c r="BK226"/>
  <c r="J225"/>
  <c r="BK224"/>
  <c r="BK222"/>
  <c r="J219"/>
  <c r="J216"/>
  <c r="BK214"/>
  <c r="BK208"/>
  <c r="BK200"/>
  <c r="BK196"/>
  <c r="J195"/>
  <c r="J193"/>
  <c r="BK190"/>
  <c r="J186"/>
  <c r="J185"/>
  <c r="J177"/>
  <c r="J176"/>
  <c r="J174"/>
  <c r="J172"/>
  <c r="J170"/>
  <c r="J169"/>
  <c r="BK168"/>
  <c r="J166"/>
  <c r="J165"/>
  <c r="BK162"/>
  <c r="BK156"/>
  <c r="BK153"/>
  <c r="BK152"/>
  <c r="J144"/>
  <c r="J142"/>
  <c r="BK139"/>
  <c r="J136"/>
  <c r="BK131"/>
  <c r="J121"/>
  <c r="J119"/>
  <c r="J118"/>
  <c r="BK112"/>
  <c r="BK108"/>
  <c r="J107"/>
  <c r="BK105"/>
  <c r="BK104"/>
  <c r="J102"/>
  <c i="18" r="BK148"/>
  <c r="J136"/>
  <c r="J131"/>
  <c r="BK130"/>
  <c r="J129"/>
  <c r="J128"/>
  <c r="J122"/>
  <c r="J119"/>
  <c r="BK113"/>
  <c r="J109"/>
  <c r="BK105"/>
  <c r="BK104"/>
  <c r="J103"/>
  <c r="BK102"/>
  <c r="J100"/>
  <c r="J99"/>
  <c r="J98"/>
  <c i="17" r="BK354"/>
  <c r="BK353"/>
  <c r="J352"/>
  <c r="BK340"/>
  <c r="J339"/>
  <c r="J337"/>
  <c r="J332"/>
  <c r="J331"/>
  <c r="BK330"/>
  <c r="BK326"/>
  <c r="J323"/>
  <c r="J318"/>
  <c r="BK316"/>
  <c r="J313"/>
  <c r="J312"/>
  <c r="BK311"/>
  <c r="J310"/>
  <c r="BK305"/>
  <c r="BK304"/>
  <c r="J301"/>
  <c r="J299"/>
  <c r="BK298"/>
  <c r="BK293"/>
  <c r="BK289"/>
  <c r="J285"/>
  <c r="J282"/>
  <c r="J280"/>
  <c r="BK277"/>
  <c r="J274"/>
  <c r="J270"/>
  <c r="J268"/>
  <c r="J266"/>
  <c r="BK265"/>
  <c r="J256"/>
  <c r="J249"/>
  <c r="J248"/>
  <c r="J247"/>
  <c r="BK245"/>
  <c r="BK242"/>
  <c r="J233"/>
  <c r="J229"/>
  <c r="BK225"/>
  <c r="BK222"/>
  <c r="J219"/>
  <c r="BK215"/>
  <c r="BK213"/>
  <c r="J199"/>
  <c r="BK194"/>
  <c r="J189"/>
  <c r="BK180"/>
  <c r="BK178"/>
  <c r="BK169"/>
  <c r="BK163"/>
  <c r="BK159"/>
  <c r="BK155"/>
  <c r="BK154"/>
  <c r="BK148"/>
  <c r="BK144"/>
  <c r="J142"/>
  <c r="J141"/>
  <c r="J140"/>
  <c r="BK130"/>
  <c r="BK128"/>
  <c r="J124"/>
  <c r="BK120"/>
  <c r="J115"/>
  <c r="BK109"/>
  <c i="16" r="J228"/>
  <c r="BK226"/>
  <c r="BK224"/>
  <c r="J220"/>
  <c r="BK215"/>
  <c r="J209"/>
  <c r="J205"/>
  <c r="J201"/>
  <c r="J197"/>
  <c r="BK187"/>
  <c r="BK181"/>
  <c r="J173"/>
  <c r="BK167"/>
  <c r="BK147"/>
  <c r="BK145"/>
  <c r="J141"/>
  <c i="15" r="J96"/>
  <c r="J94"/>
  <c r="J92"/>
  <c r="BK88"/>
  <c i="14" r="BK331"/>
  <c r="BK327"/>
  <c r="BK324"/>
  <c r="BK317"/>
  <c r="J312"/>
  <c r="J311"/>
  <c r="J308"/>
  <c r="BK305"/>
  <c r="BK303"/>
  <c r="BK295"/>
  <c r="BK288"/>
  <c r="J285"/>
  <c r="J271"/>
  <c r="J264"/>
  <c r="BK261"/>
  <c r="BK258"/>
  <c r="J243"/>
  <c r="J242"/>
  <c r="BK238"/>
  <c r="BK235"/>
  <c r="J231"/>
  <c r="BK230"/>
  <c r="J228"/>
  <c r="J225"/>
  <c r="J222"/>
  <c r="J221"/>
  <c r="BK219"/>
  <c r="J215"/>
  <c r="J212"/>
  <c r="J210"/>
  <c r="J208"/>
  <c r="J206"/>
  <c r="J205"/>
  <c r="BK202"/>
  <c r="J201"/>
  <c r="BK195"/>
  <c r="BK192"/>
  <c r="J188"/>
  <c r="J185"/>
  <c r="J181"/>
  <c r="J179"/>
  <c r="J177"/>
  <c r="J174"/>
  <c r="J168"/>
  <c r="J166"/>
  <c r="BK162"/>
  <c r="J161"/>
  <c r="J157"/>
  <c r="BK156"/>
  <c r="J154"/>
  <c r="BK152"/>
  <c r="J151"/>
  <c r="BK148"/>
  <c r="J146"/>
  <c r="BK143"/>
  <c r="BK141"/>
  <c r="BK138"/>
  <c r="BK136"/>
  <c r="J131"/>
  <c r="BK129"/>
  <c r="BK127"/>
  <c r="BK125"/>
  <c r="J121"/>
  <c r="BK118"/>
  <c r="J115"/>
  <c r="J112"/>
  <c r="J109"/>
  <c r="J107"/>
  <c r="BK106"/>
  <c r="BK99"/>
  <c i="13" r="J2049"/>
  <c r="J2047"/>
  <c r="BK2044"/>
  <c r="BK2041"/>
  <c r="BK2038"/>
  <c r="J2035"/>
  <c r="J2023"/>
  <c r="BK1988"/>
  <c r="BK1955"/>
  <c r="BK1949"/>
  <c r="BK1945"/>
  <c r="J1895"/>
  <c r="J1788"/>
  <c r="J1786"/>
  <c r="BK1776"/>
  <c r="BK1770"/>
  <c r="BK1752"/>
  <c r="BK1742"/>
  <c r="J1739"/>
  <c r="J1736"/>
  <c r="J1734"/>
  <c r="BK1725"/>
  <c r="J1721"/>
  <c r="J1719"/>
  <c r="J1714"/>
  <c r="J1712"/>
  <c r="BK1711"/>
  <c r="J1708"/>
  <c r="J1706"/>
  <c r="J1703"/>
  <c r="BK1702"/>
  <c r="J1697"/>
  <c r="BK1695"/>
  <c r="BK1694"/>
  <c r="BK1692"/>
  <c r="J1688"/>
  <c r="J1686"/>
  <c r="J1682"/>
  <c r="BK1678"/>
  <c r="BK1664"/>
  <c r="BK1657"/>
  <c r="BK1656"/>
  <c r="J1655"/>
  <c r="BK1652"/>
  <c r="BK1649"/>
  <c r="J1649"/>
  <c r="BK1648"/>
  <c r="J1648"/>
  <c r="BK1647"/>
  <c r="J1647"/>
  <c r="BK1646"/>
  <c r="J1646"/>
  <c r="BK1645"/>
  <c r="J1645"/>
  <c r="BK1644"/>
  <c r="J1644"/>
  <c r="BK1643"/>
  <c r="J1643"/>
  <c r="BK1642"/>
  <c r="J1642"/>
  <c r="BK1641"/>
  <c r="J1641"/>
  <c r="BK1640"/>
  <c r="J1640"/>
  <c r="BK1639"/>
  <c r="J1639"/>
  <c r="BK1638"/>
  <c r="J1638"/>
  <c r="BK1635"/>
  <c r="J1631"/>
  <c r="J1630"/>
  <c r="J1628"/>
  <c r="J1624"/>
  <c r="BK1620"/>
  <c r="J1614"/>
  <c r="BK1610"/>
  <c r="BK1609"/>
  <c r="BK1605"/>
  <c r="J1602"/>
  <c r="BK1600"/>
  <c r="J1595"/>
  <c r="J1593"/>
  <c r="J1590"/>
  <c r="BK1586"/>
  <c r="BK1584"/>
  <c r="J1582"/>
  <c r="BK1580"/>
  <c r="J1578"/>
  <c r="J1577"/>
  <c r="BK1571"/>
  <c r="BK1570"/>
  <c r="BK1568"/>
  <c r="J1566"/>
  <c r="BK1564"/>
  <c r="J1554"/>
  <c r="J1548"/>
  <c r="J1543"/>
  <c r="J1540"/>
  <c r="J1532"/>
  <c r="J1515"/>
  <c r="J1511"/>
  <c r="J1501"/>
  <c r="BK1500"/>
  <c r="BK1499"/>
  <c r="J1493"/>
  <c r="BK1492"/>
  <c r="BK1454"/>
  <c r="J1450"/>
  <c r="BK1336"/>
  <c r="BK1232"/>
  <c r="BK1228"/>
  <c r="J1226"/>
  <c r="J1166"/>
  <c r="J1038"/>
  <c r="BK1023"/>
  <c r="BK973"/>
  <c r="BK959"/>
  <c r="J957"/>
  <c r="J951"/>
  <c r="J949"/>
  <c r="J945"/>
  <c r="BK937"/>
  <c r="J925"/>
  <c r="BK884"/>
  <c r="BK880"/>
  <c r="J874"/>
  <c r="J872"/>
  <c r="BK865"/>
  <c r="J864"/>
  <c r="BK851"/>
  <c r="J842"/>
  <c r="J841"/>
  <c r="BK835"/>
  <c r="J743"/>
  <c r="J729"/>
  <c r="J710"/>
  <c r="BK669"/>
  <c r="J652"/>
  <c r="BK648"/>
  <c r="J640"/>
  <c r="BK630"/>
  <c r="J614"/>
  <c r="BK607"/>
  <c r="BK566"/>
  <c r="BK537"/>
  <c r="BK509"/>
  <c r="BK500"/>
  <c r="J495"/>
  <c r="J493"/>
  <c r="BK487"/>
  <c r="BK406"/>
  <c r="BK397"/>
  <c r="J394"/>
  <c r="BK388"/>
  <c r="BK385"/>
  <c r="BK359"/>
  <c r="J332"/>
  <c r="J285"/>
  <c r="BK271"/>
  <c r="J267"/>
  <c r="BK257"/>
  <c r="BK241"/>
  <c r="J226"/>
  <c r="J203"/>
  <c r="J197"/>
  <c r="BK166"/>
  <c r="J139"/>
  <c r="J127"/>
  <c r="J122"/>
  <c r="BK119"/>
  <c i="12" r="J158"/>
  <c r="BK156"/>
  <c r="BK152"/>
  <c r="J147"/>
  <c r="J145"/>
  <c r="J142"/>
  <c r="J138"/>
  <c r="BK137"/>
  <c r="BK136"/>
  <c r="BK132"/>
  <c r="J123"/>
  <c r="BK122"/>
  <c r="J112"/>
  <c r="J108"/>
  <c r="J104"/>
  <c r="J96"/>
  <c r="BK95"/>
  <c r="BK94"/>
  <c r="J91"/>
  <c i="11" r="J396"/>
  <c r="BK394"/>
  <c r="J392"/>
  <c r="BK379"/>
  <c r="BK305"/>
  <c r="BK260"/>
  <c r="BK222"/>
  <c r="J219"/>
  <c r="BK215"/>
  <c r="J204"/>
  <c r="J197"/>
  <c r="J151"/>
  <c r="BK148"/>
  <c r="J133"/>
  <c r="J111"/>
  <c i="10" r="BK135"/>
  <c r="BK132"/>
  <c r="J130"/>
  <c r="BK128"/>
  <c r="J126"/>
  <c r="BK125"/>
  <c r="J123"/>
  <c r="J122"/>
  <c r="BK118"/>
  <c r="J116"/>
  <c r="BK105"/>
  <c r="BK101"/>
  <c r="J94"/>
  <c i="9" r="J140"/>
  <c r="J134"/>
  <c r="BK129"/>
  <c r="BK123"/>
  <c r="J119"/>
  <c r="BK112"/>
  <c r="BK107"/>
  <c r="BK100"/>
  <c r="J98"/>
  <c i="8" r="J140"/>
  <c r="BK138"/>
  <c r="BK134"/>
  <c r="J132"/>
  <c r="BK128"/>
  <c r="J126"/>
  <c r="J124"/>
  <c r="J118"/>
  <c r="J112"/>
  <c r="BK110"/>
  <c r="J106"/>
  <c r="BK98"/>
  <c r="J96"/>
  <c i="7" r="BK144"/>
  <c r="BK141"/>
  <c r="J134"/>
  <c r="BK132"/>
  <c r="BK125"/>
  <c r="J123"/>
  <c r="BK115"/>
  <c r="BK107"/>
  <c r="J103"/>
  <c r="J98"/>
  <c r="J93"/>
  <c i="6" r="J133"/>
  <c r="BK129"/>
  <c r="J128"/>
  <c r="BK127"/>
  <c r="J121"/>
  <c r="J120"/>
  <c r="J119"/>
  <c r="J113"/>
  <c r="BK109"/>
  <c r="J100"/>
  <c r="BK98"/>
  <c r="J94"/>
  <c i="5" r="BK173"/>
  <c r="J168"/>
  <c r="J167"/>
  <c r="J166"/>
  <c r="BK163"/>
  <c r="J158"/>
  <c r="BK156"/>
  <c r="J153"/>
  <c r="J145"/>
  <c r="BK143"/>
  <c r="J139"/>
  <c r="J136"/>
  <c r="J130"/>
  <c r="BK127"/>
  <c r="BK124"/>
  <c r="J119"/>
  <c r="BK111"/>
  <c r="BK108"/>
  <c r="BK104"/>
  <c i="4" r="J182"/>
  <c r="J181"/>
  <c r="BK178"/>
  <c r="J175"/>
  <c r="BK174"/>
  <c r="J168"/>
  <c r="J164"/>
  <c r="BK161"/>
  <c r="J158"/>
  <c r="J144"/>
  <c r="BK143"/>
  <c r="J141"/>
  <c r="J139"/>
  <c r="J130"/>
  <c r="J129"/>
  <c r="J123"/>
  <c r="J117"/>
  <c r="J116"/>
  <c r="J114"/>
  <c r="J107"/>
  <c r="BK105"/>
  <c r="BK101"/>
  <c r="J99"/>
  <c r="BK91"/>
  <c r="BK90"/>
  <c i="3" r="J109"/>
  <c r="J108"/>
  <c r="J106"/>
  <c r="J105"/>
  <c r="J102"/>
  <c r="J95"/>
  <c r="J93"/>
  <c i="2" r="J152"/>
  <c r="BK148"/>
  <c r="BK145"/>
  <c r="BK143"/>
  <c r="BK135"/>
  <c r="J132"/>
  <c r="J129"/>
  <c r="J128"/>
  <c r="BK126"/>
  <c r="J124"/>
  <c r="BK121"/>
  <c r="BK118"/>
  <c r="BK114"/>
  <c r="BK110"/>
  <c r="J108"/>
  <c r="J104"/>
  <c r="J103"/>
  <c r="BK101"/>
  <c i="1" r="AS55"/>
  <c i="37" r="BK93"/>
  <c r="J93"/>
  <c r="BK92"/>
  <c r="J92"/>
  <c r="BK91"/>
  <c r="J91"/>
  <c r="BK90"/>
  <c r="J90"/>
  <c r="BK88"/>
  <c r="J88"/>
  <c r="BK87"/>
  <c r="J87"/>
  <c r="BK86"/>
  <c r="J86"/>
  <c r="BK85"/>
  <c r="J85"/>
  <c r="BK84"/>
  <c r="J84"/>
  <c r="BK83"/>
  <c r="J83"/>
  <c r="BK82"/>
  <c r="J82"/>
  <c i="36" r="J176"/>
  <c r="J173"/>
  <c r="BK172"/>
  <c r="J172"/>
  <c r="BK171"/>
  <c r="J171"/>
  <c r="BK170"/>
  <c r="J170"/>
  <c r="BK169"/>
  <c r="J169"/>
  <c r="BK168"/>
  <c r="J168"/>
  <c r="BK167"/>
  <c r="J167"/>
  <c r="BK166"/>
  <c r="J166"/>
  <c r="BK165"/>
  <c r="BK164"/>
  <c r="BK163"/>
  <c r="BK162"/>
  <c r="J160"/>
  <c r="J159"/>
  <c r="J157"/>
  <c r="BK155"/>
  <c r="BK154"/>
  <c r="BK153"/>
  <c r="BK152"/>
  <c r="J147"/>
  <c r="BK146"/>
  <c r="BK144"/>
  <c r="BK140"/>
  <c r="J139"/>
  <c r="BK138"/>
  <c r="BK133"/>
  <c r="J130"/>
  <c r="J129"/>
  <c r="J126"/>
  <c r="J124"/>
  <c r="BK123"/>
  <c r="BK120"/>
  <c r="J114"/>
  <c r="BK112"/>
  <c r="BK111"/>
  <c r="BK108"/>
  <c r="J107"/>
  <c r="J95"/>
  <c r="BK93"/>
  <c r="BK85"/>
  <c r="J84"/>
  <c r="J82"/>
  <c r="BK80"/>
  <c i="35" r="BK355"/>
  <c r="J350"/>
  <c r="BK346"/>
  <c r="J334"/>
  <c r="BK332"/>
  <c r="J328"/>
  <c r="BK298"/>
  <c r="J286"/>
  <c r="BK275"/>
  <c r="J273"/>
  <c r="BK264"/>
  <c r="J258"/>
  <c r="J255"/>
  <c r="BK250"/>
  <c r="BK246"/>
  <c r="J221"/>
  <c r="BK216"/>
  <c r="BK210"/>
  <c r="BK204"/>
  <c r="BK198"/>
  <c r="J195"/>
  <c r="J194"/>
  <c r="J185"/>
  <c r="J176"/>
  <c r="BK166"/>
  <c r="J161"/>
  <c r="J154"/>
  <c r="BK150"/>
  <c r="J119"/>
  <c r="BK116"/>
  <c r="J106"/>
  <c r="BK100"/>
  <c i="34" r="J136"/>
  <c r="J132"/>
  <c r="J125"/>
  <c r="BK118"/>
  <c i="33" r="J210"/>
  <c r="BK205"/>
  <c r="BK204"/>
  <c r="BK203"/>
  <c r="BK195"/>
  <c r="BK191"/>
  <c r="J188"/>
  <c r="J187"/>
  <c r="BK174"/>
  <c r="J173"/>
  <c r="BK165"/>
  <c r="BK164"/>
  <c r="BK159"/>
  <c r="BK157"/>
  <c r="J151"/>
  <c r="BK150"/>
  <c r="J147"/>
  <c r="BK141"/>
  <c r="J137"/>
  <c r="J135"/>
  <c r="BK129"/>
  <c r="BK127"/>
  <c r="J126"/>
  <c r="J118"/>
  <c r="BK115"/>
  <c r="J115"/>
  <c i="32" r="BK136"/>
  <c r="J129"/>
  <c r="BK127"/>
  <c i="31" r="BK120"/>
  <c r="J116"/>
  <c r="BK114"/>
  <c r="BK113"/>
  <c r="J100"/>
  <c r="BK99"/>
  <c r="J96"/>
  <c r="BK95"/>
  <c r="J91"/>
  <c i="30" r="J896"/>
  <c r="BK894"/>
  <c r="BK888"/>
  <c r="J882"/>
  <c r="BK875"/>
  <c r="BK867"/>
  <c r="J863"/>
  <c r="BK852"/>
  <c r="BK845"/>
  <c r="J841"/>
  <c r="J834"/>
  <c r="BK826"/>
  <c r="BK824"/>
  <c r="J809"/>
  <c r="BK801"/>
  <c r="BK799"/>
  <c r="BK794"/>
  <c r="BK785"/>
  <c r="BK775"/>
  <c r="BK763"/>
  <c r="J761"/>
  <c r="BK759"/>
  <c r="J757"/>
  <c r="J753"/>
  <c r="J738"/>
  <c r="BK729"/>
  <c r="J725"/>
  <c r="BK723"/>
  <c r="BK714"/>
  <c r="J702"/>
  <c r="J700"/>
  <c r="BK689"/>
  <c r="BK683"/>
  <c r="J678"/>
  <c r="J676"/>
  <c r="BK664"/>
  <c r="BK657"/>
  <c r="BK636"/>
  <c r="J626"/>
  <c r="J622"/>
  <c r="BK617"/>
  <c r="BK615"/>
  <c r="J611"/>
  <c r="BK607"/>
  <c r="BK591"/>
  <c r="J583"/>
  <c r="J567"/>
  <c r="BK565"/>
  <c r="J557"/>
  <c r="J547"/>
  <c r="BK536"/>
  <c r="BK532"/>
  <c r="J526"/>
  <c r="J516"/>
  <c r="BK511"/>
  <c r="J499"/>
  <c r="J493"/>
  <c r="J486"/>
  <c r="BK482"/>
  <c r="J476"/>
  <c r="J472"/>
  <c r="J470"/>
  <c r="BK464"/>
  <c r="BK455"/>
  <c r="BK443"/>
  <c r="BK436"/>
  <c r="J432"/>
  <c r="BK430"/>
  <c r="BK422"/>
  <c r="BK418"/>
  <c r="J411"/>
  <c r="J403"/>
  <c r="J397"/>
  <c r="J392"/>
  <c r="J390"/>
  <c r="BK382"/>
  <c r="J357"/>
  <c r="BK351"/>
  <c r="J348"/>
  <c r="BK346"/>
  <c r="J342"/>
  <c r="J334"/>
  <c r="BK328"/>
  <c r="BK322"/>
  <c r="J314"/>
  <c r="J306"/>
  <c r="BK295"/>
  <c r="BK261"/>
  <c r="BK251"/>
  <c r="J245"/>
  <c r="BK243"/>
  <c r="BK233"/>
  <c r="BK184"/>
  <c r="J180"/>
  <c r="J174"/>
  <c r="BK164"/>
  <c r="BK154"/>
  <c r="BK142"/>
  <c r="BK140"/>
  <c r="J132"/>
  <c r="BK128"/>
  <c i="29" r="J109"/>
  <c r="BK102"/>
  <c r="J100"/>
  <c i="28" r="BK124"/>
  <c r="J121"/>
  <c r="J117"/>
  <c r="J104"/>
  <c r="J101"/>
  <c r="J100"/>
  <c i="27" r="BK124"/>
  <c r="J121"/>
  <c r="BK120"/>
  <c r="J117"/>
  <c r="J102"/>
  <c r="J100"/>
  <c r="BK99"/>
  <c i="26" r="BK120"/>
  <c r="BK119"/>
  <c r="BK115"/>
  <c r="BK108"/>
  <c r="J106"/>
  <c r="BK105"/>
  <c r="BK101"/>
  <c i="25" r="BK131"/>
  <c r="J128"/>
  <c r="BK127"/>
  <c r="BK126"/>
  <c r="J123"/>
  <c r="BK122"/>
  <c r="BK114"/>
  <c r="BK103"/>
  <c i="24" r="BK131"/>
  <c r="J129"/>
  <c r="J125"/>
  <c r="J121"/>
  <c r="BK110"/>
  <c r="BK109"/>
  <c r="J103"/>
  <c r="J101"/>
  <c i="23" r="BK143"/>
  <c r="BK141"/>
  <c r="BK131"/>
  <c r="BK129"/>
  <c r="BK127"/>
  <c r="BK121"/>
  <c r="BK118"/>
  <c r="J113"/>
  <c r="J110"/>
  <c r="J109"/>
  <c r="J108"/>
  <c r="J106"/>
  <c r="BK103"/>
  <c i="22" r="J125"/>
  <c r="BK124"/>
  <c r="J122"/>
  <c r="BK120"/>
  <c r="J115"/>
  <c i="21" r="J133"/>
  <c r="BK130"/>
  <c r="BK128"/>
  <c r="J126"/>
  <c r="BK124"/>
  <c r="J122"/>
  <c r="J121"/>
  <c r="J119"/>
  <c r="BK118"/>
  <c r="BK112"/>
  <c r="J104"/>
  <c r="BK103"/>
  <c r="J101"/>
  <c i="20" r="J160"/>
  <c r="BK159"/>
  <c r="BK158"/>
  <c r="J155"/>
  <c r="J153"/>
  <c r="J147"/>
  <c r="BK146"/>
  <c r="J144"/>
  <c r="BK134"/>
  <c r="BK130"/>
  <c r="BK126"/>
  <c r="J125"/>
  <c r="J121"/>
  <c r="BK118"/>
  <c r="J109"/>
  <c r="BK104"/>
  <c r="BK102"/>
  <c i="19" r="BK301"/>
  <c r="BK298"/>
  <c r="BK296"/>
  <c r="J294"/>
  <c r="BK292"/>
  <c r="BK291"/>
  <c r="J288"/>
  <c r="J285"/>
  <c r="J279"/>
  <c r="J277"/>
  <c r="J275"/>
  <c r="J274"/>
  <c r="BK272"/>
  <c r="J267"/>
  <c r="BK263"/>
  <c r="BK261"/>
  <c r="BK253"/>
  <c r="J251"/>
  <c r="J248"/>
  <c r="BK247"/>
  <c r="BK246"/>
  <c r="J240"/>
  <c r="J236"/>
  <c r="BK231"/>
  <c r="J229"/>
  <c r="J223"/>
  <c r="J221"/>
  <c r="J220"/>
  <c r="J211"/>
  <c r="J208"/>
  <c r="J207"/>
  <c r="J203"/>
  <c r="BK199"/>
  <c r="J189"/>
  <c r="BK185"/>
  <c r="BK182"/>
  <c r="J179"/>
  <c r="BK173"/>
  <c r="BK167"/>
  <c r="BK165"/>
  <c r="J157"/>
  <c r="J156"/>
  <c r="BK149"/>
  <c r="J145"/>
  <c r="BK140"/>
  <c r="BK138"/>
  <c r="J137"/>
  <c r="J133"/>
  <c r="J130"/>
  <c r="BK129"/>
  <c r="J126"/>
  <c r="BK124"/>
  <c r="BK121"/>
  <c r="BK118"/>
  <c r="J115"/>
  <c i="18" r="BK145"/>
  <c r="BK144"/>
  <c r="J140"/>
  <c r="J137"/>
  <c r="J135"/>
  <c r="BK131"/>
  <c r="BK126"/>
  <c r="BK125"/>
  <c r="BK114"/>
  <c r="BK111"/>
  <c r="J110"/>
  <c i="17" r="J344"/>
  <c r="BK339"/>
  <c r="BK334"/>
  <c r="BK322"/>
  <c r="J309"/>
  <c r="J307"/>
  <c r="J281"/>
  <c r="J277"/>
  <c r="BK276"/>
  <c r="BK271"/>
  <c r="BK262"/>
  <c r="BK257"/>
  <c r="J252"/>
  <c r="BK249"/>
  <c r="BK246"/>
  <c i="16" r="BK897"/>
  <c r="BK892"/>
  <c r="J890"/>
  <c r="J879"/>
  <c r="J877"/>
  <c r="J868"/>
  <c r="J865"/>
  <c r="J853"/>
  <c r="J847"/>
  <c r="BK837"/>
  <c r="BK820"/>
  <c r="J794"/>
  <c r="J786"/>
  <c r="BK769"/>
  <c r="J767"/>
  <c r="BK763"/>
  <c r="BK755"/>
  <c r="J741"/>
  <c r="BK733"/>
  <c r="J729"/>
  <c r="BK719"/>
  <c r="J715"/>
  <c r="J710"/>
  <c r="BK709"/>
  <c r="BK705"/>
  <c r="J701"/>
  <c r="J699"/>
  <c r="BK693"/>
  <c r="J672"/>
  <c r="BK670"/>
  <c r="BK666"/>
  <c r="J656"/>
  <c r="BK644"/>
  <c r="BK640"/>
  <c r="J621"/>
  <c r="BK617"/>
  <c r="J611"/>
  <c r="J607"/>
  <c r="BK601"/>
  <c r="J592"/>
  <c r="J590"/>
  <c r="J576"/>
  <c r="J572"/>
  <c r="J562"/>
  <c r="BK560"/>
  <c r="BK541"/>
  <c r="BK519"/>
  <c r="BK515"/>
  <c r="BK496"/>
  <c r="BK488"/>
  <c r="J486"/>
  <c r="J481"/>
  <c r="J473"/>
  <c r="BK471"/>
  <c r="J469"/>
  <c r="BK461"/>
  <c r="J459"/>
  <c r="J457"/>
  <c r="BK449"/>
  <c r="J445"/>
  <c r="J441"/>
  <c r="BK432"/>
  <c r="J430"/>
  <c r="J422"/>
  <c r="J418"/>
  <c r="BK410"/>
  <c r="BK400"/>
  <c r="BK370"/>
  <c r="BK353"/>
  <c r="J329"/>
  <c r="J319"/>
  <c r="BK305"/>
  <c r="BK303"/>
  <c r="BK301"/>
  <c r="BK291"/>
  <c r="J284"/>
  <c r="BK276"/>
  <c r="J256"/>
  <c r="J252"/>
  <c r="BK248"/>
  <c r="BK236"/>
  <c r="BK209"/>
  <c r="J207"/>
  <c r="J203"/>
  <c r="BK193"/>
  <c r="J191"/>
  <c r="BK185"/>
  <c r="J181"/>
  <c r="J175"/>
  <c r="J167"/>
  <c r="BK157"/>
  <c r="J153"/>
  <c r="BK149"/>
  <c r="J145"/>
  <c r="J127"/>
  <c r="J113"/>
  <c r="BK109"/>
  <c i="15" r="BK96"/>
  <c r="J95"/>
  <c r="BK93"/>
  <c r="J90"/>
  <c i="14" r="BK334"/>
  <c r="J332"/>
  <c r="J329"/>
  <c r="J326"/>
  <c r="BK321"/>
  <c r="BK319"/>
  <c r="BK312"/>
  <c r="BK310"/>
  <c r="BK309"/>
  <c r="J304"/>
  <c r="J303"/>
  <c r="J301"/>
  <c r="BK300"/>
  <c r="BK297"/>
  <c r="J296"/>
  <c r="BK294"/>
  <c r="J291"/>
  <c r="J289"/>
  <c r="BK284"/>
  <c r="J281"/>
  <c r="J280"/>
  <c r="BK272"/>
  <c r="BK267"/>
  <c r="J265"/>
  <c r="BK264"/>
  <c r="J263"/>
  <c r="J262"/>
  <c r="J261"/>
  <c r="J259"/>
  <c r="J257"/>
  <c r="J250"/>
  <c r="BK246"/>
  <c r="BK243"/>
  <c r="BK241"/>
  <c r="BK233"/>
  <c r="J230"/>
  <c r="BK229"/>
  <c r="J226"/>
  <c r="BK224"/>
  <c r="J219"/>
  <c r="BK218"/>
  <c r="J216"/>
  <c r="BK212"/>
  <c r="J207"/>
  <c r="BK205"/>
  <c r="J203"/>
  <c r="J202"/>
  <c r="BK201"/>
  <c r="BK200"/>
  <c r="J196"/>
  <c r="BK193"/>
  <c r="BK189"/>
  <c r="BK185"/>
  <c r="BK183"/>
  <c r="J182"/>
  <c r="BK181"/>
  <c r="BK174"/>
  <c r="BK173"/>
  <c r="BK167"/>
  <c r="BK166"/>
  <c r="BK158"/>
  <c r="BK155"/>
  <c r="J149"/>
  <c r="J147"/>
  <c r="J142"/>
  <c r="J141"/>
  <c r="J140"/>
  <c r="BK135"/>
  <c r="BK134"/>
  <c r="BK132"/>
  <c r="J128"/>
  <c r="J126"/>
  <c r="J120"/>
  <c r="BK119"/>
  <c r="BK117"/>
  <c r="BK116"/>
  <c r="J111"/>
  <c r="J110"/>
  <c r="BK108"/>
  <c r="BK104"/>
  <c i="13" r="J2053"/>
  <c r="J2052"/>
  <c r="J2051"/>
  <c r="J2050"/>
  <c r="BK2049"/>
  <c r="J2048"/>
  <c r="J2045"/>
  <c r="BK2043"/>
  <c r="J2040"/>
  <c r="BK2039"/>
  <c r="J1984"/>
  <c r="J1949"/>
  <c r="J1947"/>
  <c r="BK1939"/>
  <c r="BK1932"/>
  <c r="BK1859"/>
  <c r="BK1815"/>
  <c r="BK1782"/>
  <c r="BK1773"/>
  <c r="BK1768"/>
  <c r="J1766"/>
  <c r="J1747"/>
  <c r="BK1737"/>
  <c r="BK1728"/>
  <c r="J1726"/>
  <c r="J1723"/>
  <c r="BK1720"/>
  <c r="J1718"/>
  <c r="BK1715"/>
  <c r="BK1710"/>
  <c r="J1707"/>
  <c r="BK1706"/>
  <c r="BK1704"/>
  <c r="BK1703"/>
  <c r="J1694"/>
  <c r="BK1688"/>
  <c r="BK1682"/>
  <c r="BK1679"/>
  <c r="BK1675"/>
  <c r="J1672"/>
  <c r="BK1668"/>
  <c r="J1663"/>
  <c r="BK1655"/>
  <c r="BK1653"/>
  <c r="J1636"/>
  <c r="J1634"/>
  <c r="BK1632"/>
  <c r="BK1626"/>
  <c r="BK1621"/>
  <c r="J1615"/>
  <c r="BK1613"/>
  <c r="J1612"/>
  <c r="J1607"/>
  <c r="J1601"/>
  <c r="J1600"/>
  <c r="BK1596"/>
  <c r="BK1592"/>
  <c r="J1591"/>
  <c r="BK1590"/>
  <c r="BK1589"/>
  <c r="BK1587"/>
  <c r="J1581"/>
  <c r="J1574"/>
  <c r="BK1572"/>
  <c r="BK1569"/>
  <c r="J1567"/>
  <c r="BK1566"/>
  <c r="BK1561"/>
  <c r="J1560"/>
  <c r="BK1558"/>
  <c r="BK1552"/>
  <c r="J1550"/>
  <c r="BK1544"/>
  <c r="J1541"/>
  <c r="BK1538"/>
  <c r="BK1536"/>
  <c r="J1534"/>
  <c r="J1530"/>
  <c r="BK1522"/>
  <c r="BK1512"/>
  <c r="BK1506"/>
  <c r="J1500"/>
  <c r="J1496"/>
  <c r="BK1493"/>
  <c r="J1492"/>
  <c r="J1490"/>
  <c r="J1489"/>
  <c r="J1487"/>
  <c r="BK1464"/>
  <c r="J1458"/>
  <c r="BK1450"/>
  <c r="J1431"/>
  <c r="J1425"/>
  <c r="BK1342"/>
  <c r="J1341"/>
  <c r="J1327"/>
  <c r="J1325"/>
  <c r="BK1323"/>
  <c r="J1315"/>
  <c r="J1313"/>
  <c r="J1278"/>
  <c r="BK1252"/>
  <c r="J1237"/>
  <c r="BK1224"/>
  <c r="BK1207"/>
  <c r="J1193"/>
  <c r="BK1190"/>
  <c r="BK1166"/>
  <c r="BK1159"/>
  <c r="J1139"/>
  <c r="BK1089"/>
  <c r="BK1045"/>
  <c r="J1044"/>
  <c r="BK1029"/>
  <c r="J1027"/>
  <c r="J1025"/>
  <c r="J1012"/>
  <c r="BK1007"/>
  <c r="BK1002"/>
  <c r="J996"/>
  <c r="BK987"/>
  <c r="J975"/>
  <c r="BK963"/>
  <c r="J955"/>
  <c r="J943"/>
  <c r="BK941"/>
  <c r="J935"/>
  <c r="BK922"/>
  <c r="J885"/>
  <c r="BK871"/>
  <c r="BK861"/>
  <c r="BK852"/>
  <c r="J846"/>
  <c r="J839"/>
  <c r="J775"/>
  <c r="BK731"/>
  <c r="J728"/>
  <c r="BK727"/>
  <c r="BK715"/>
  <c r="BK710"/>
  <c r="BK708"/>
  <c r="J678"/>
  <c r="J673"/>
  <c r="J654"/>
  <c r="J622"/>
  <c r="J610"/>
  <c r="BK597"/>
  <c r="J578"/>
  <c r="J574"/>
  <c r="BK547"/>
  <c r="J511"/>
  <c r="J506"/>
  <c r="J500"/>
  <c r="BK495"/>
  <c r="J488"/>
  <c r="J487"/>
  <c r="BK407"/>
  <c r="J397"/>
  <c r="J385"/>
  <c r="BK383"/>
  <c r="J373"/>
  <c r="J359"/>
  <c r="BK350"/>
  <c r="BK341"/>
  <c r="J328"/>
  <c r="J304"/>
  <c r="BK292"/>
  <c r="BK286"/>
  <c r="BK272"/>
  <c r="BK267"/>
  <c r="J252"/>
  <c r="BK238"/>
  <c r="BK217"/>
  <c r="BK211"/>
  <c r="BK201"/>
  <c r="BK197"/>
  <c r="J195"/>
  <c r="J191"/>
  <c r="BK189"/>
  <c r="BK180"/>
  <c r="BK173"/>
  <c r="BK139"/>
  <c r="BK117"/>
  <c r="BK115"/>
  <c i="12" r="BK167"/>
  <c r="BK166"/>
  <c r="BK162"/>
  <c r="BK161"/>
  <c r="BK155"/>
  <c r="J153"/>
  <c r="BK151"/>
  <c r="BK149"/>
  <c r="J141"/>
  <c r="J133"/>
  <c r="J131"/>
  <c r="J128"/>
  <c r="J102"/>
  <c r="J100"/>
  <c r="BK97"/>
  <c r="BK92"/>
  <c i="11" r="J399"/>
  <c r="J381"/>
  <c r="BK340"/>
  <c r="J288"/>
  <c r="J280"/>
  <c r="BK219"/>
  <c r="BK218"/>
  <c r="J217"/>
  <c r="BK204"/>
  <c r="J187"/>
  <c r="J182"/>
  <c r="J159"/>
  <c r="BK157"/>
  <c r="BK151"/>
  <c r="BK139"/>
  <c r="BK131"/>
  <c r="BK98"/>
  <c i="10" r="J135"/>
  <c r="BK131"/>
  <c r="BK130"/>
  <c r="BK124"/>
  <c r="J100"/>
  <c r="J98"/>
  <c r="J95"/>
  <c r="BK94"/>
  <c i="9" r="BK132"/>
  <c r="BK125"/>
  <c r="BK121"/>
  <c r="BK119"/>
  <c r="J105"/>
  <c r="J104"/>
  <c r="BK101"/>
  <c r="J99"/>
  <c i="8" r="BK129"/>
  <c r="BK126"/>
  <c r="J123"/>
  <c r="BK121"/>
  <c r="BK118"/>
  <c r="BK117"/>
  <c r="BK115"/>
  <c r="J110"/>
  <c r="BK106"/>
  <c r="J102"/>
  <c r="J99"/>
  <c r="J97"/>
  <c i="7" r="BK147"/>
  <c r="J140"/>
  <c r="J137"/>
  <c r="J136"/>
  <c r="BK135"/>
  <c r="J127"/>
  <c r="J113"/>
  <c r="BK109"/>
  <c r="BK108"/>
  <c r="BK106"/>
  <c r="BK105"/>
  <c r="BK103"/>
  <c r="J102"/>
  <c r="BK97"/>
  <c r="J96"/>
  <c r="BK94"/>
  <c i="6" r="BK124"/>
  <c r="BK120"/>
  <c r="BK115"/>
  <c r="BK112"/>
  <c r="J110"/>
  <c i="5" r="BK176"/>
  <c r="J172"/>
  <c r="J170"/>
  <c r="BK165"/>
  <c r="BK160"/>
  <c r="BK154"/>
  <c r="J152"/>
  <c r="J150"/>
  <c r="BK148"/>
  <c r="J146"/>
  <c r="BK145"/>
  <c r="BK140"/>
  <c r="BK136"/>
  <c r="BK126"/>
  <c r="J123"/>
  <c r="BK119"/>
  <c r="J116"/>
  <c r="J110"/>
  <c r="BK107"/>
  <c r="BK105"/>
  <c r="BK103"/>
  <c r="J101"/>
  <c r="BK99"/>
  <c r="J97"/>
  <c i="4" r="J184"/>
  <c r="BK171"/>
  <c r="BK170"/>
  <c r="BK168"/>
  <c r="BK165"/>
  <c r="J163"/>
  <c r="BK159"/>
  <c r="BK158"/>
  <c r="BK155"/>
  <c r="BK153"/>
  <c r="J151"/>
  <c r="J150"/>
  <c r="BK145"/>
  <c r="BK140"/>
  <c r="J138"/>
  <c r="BK131"/>
  <c r="BK121"/>
  <c r="BK118"/>
  <c r="BK113"/>
  <c r="BK109"/>
  <c r="BK107"/>
  <c r="J103"/>
  <c r="J97"/>
  <c r="BK96"/>
  <c r="J93"/>
  <c r="BK92"/>
  <c r="J91"/>
  <c i="3" r="BK112"/>
  <c r="BK107"/>
  <c r="BK105"/>
  <c r="BK102"/>
  <c r="J100"/>
  <c r="J98"/>
  <c r="BK96"/>
  <c r="BK95"/>
  <c r="BK92"/>
  <c i="2" r="J149"/>
  <c r="J146"/>
  <c r="BK141"/>
  <c r="BK137"/>
  <c r="J136"/>
  <c r="BK134"/>
  <c r="BK131"/>
  <c r="J130"/>
  <c r="BK129"/>
  <c r="J126"/>
  <c r="J125"/>
  <c r="BK123"/>
  <c r="J122"/>
  <c r="J121"/>
  <c r="BK119"/>
  <c r="J118"/>
  <c r="J115"/>
  <c r="J113"/>
  <c r="BK109"/>
  <c r="BK107"/>
  <c r="J106"/>
  <c r="BK104"/>
  <c r="J101"/>
  <c i="37" r="F36"/>
  <c i="31" r="BK103"/>
  <c r="J101"/>
  <c r="J99"/>
  <c r="J98"/>
  <c r="J94"/>
  <c r="BK92"/>
  <c r="BK89"/>
  <c r="BK87"/>
  <c i="30" r="BK896"/>
  <c r="BK892"/>
  <c r="J890"/>
  <c r="J884"/>
  <c r="BK871"/>
  <c r="J865"/>
  <c r="BK854"/>
  <c r="BK849"/>
  <c r="J845"/>
  <c r="J843"/>
  <c r="J839"/>
  <c r="BK831"/>
  <c r="BK821"/>
  <c r="BK814"/>
  <c r="BK806"/>
  <c r="J789"/>
  <c r="J769"/>
  <c r="BK765"/>
  <c r="BK742"/>
  <c r="J740"/>
  <c r="J721"/>
  <c r="BK710"/>
  <c r="J708"/>
  <c r="J698"/>
  <c r="J693"/>
  <c r="BK687"/>
  <c r="J685"/>
  <c r="J683"/>
  <c r="J672"/>
  <c r="J666"/>
  <c r="J664"/>
  <c r="J653"/>
  <c r="J651"/>
  <c r="J628"/>
  <c r="BK622"/>
  <c r="J613"/>
  <c r="BK609"/>
  <c r="BK601"/>
  <c r="BK589"/>
  <c r="J581"/>
  <c r="J579"/>
  <c r="J571"/>
  <c r="BK569"/>
  <c r="J563"/>
  <c r="J561"/>
  <c r="BK553"/>
  <c r="J551"/>
  <c r="BK549"/>
  <c r="J541"/>
  <c r="BK530"/>
  <c r="BK528"/>
  <c r="J522"/>
  <c r="BK507"/>
  <c r="BK503"/>
  <c r="BK497"/>
  <c r="BK489"/>
  <c r="J484"/>
  <c r="BK474"/>
  <c r="BK472"/>
  <c r="J468"/>
  <c r="BK466"/>
  <c r="J455"/>
  <c r="BK451"/>
  <c r="BK447"/>
  <c r="J430"/>
  <c r="BK407"/>
  <c r="BK390"/>
  <c r="J371"/>
  <c r="BK369"/>
  <c r="J363"/>
  <c r="J361"/>
  <c r="J344"/>
  <c r="BK334"/>
  <c r="J332"/>
  <c r="J330"/>
  <c r="BK314"/>
  <c r="J312"/>
  <c r="BK297"/>
  <c r="J295"/>
  <c r="BK293"/>
  <c r="BK291"/>
  <c r="J283"/>
  <c r="J281"/>
  <c r="BK265"/>
  <c r="J261"/>
  <c r="BK259"/>
  <c r="J255"/>
  <c r="J251"/>
  <c r="BK245"/>
  <c r="BK236"/>
  <c r="J231"/>
  <c r="J229"/>
  <c r="J227"/>
  <c r="BK208"/>
  <c r="J202"/>
  <c r="J196"/>
  <c r="J158"/>
  <c r="J156"/>
  <c r="BK146"/>
  <c r="BK132"/>
  <c i="29" r="J107"/>
  <c i="28" r="BK123"/>
  <c r="BK118"/>
  <c r="J106"/>
  <c i="27" r="BK122"/>
  <c r="BK121"/>
  <c r="BK119"/>
  <c r="BK106"/>
  <c r="BK105"/>
  <c r="J103"/>
  <c r="BK100"/>
  <c i="26" r="J124"/>
  <c r="BK113"/>
  <c r="BK111"/>
  <c i="25" r="J120"/>
  <c r="BK117"/>
  <c r="J114"/>
  <c r="BK110"/>
  <c r="BK105"/>
  <c i="24" r="BK124"/>
  <c r="J123"/>
  <c r="J115"/>
  <c r="BK111"/>
  <c r="J109"/>
  <c i="23" r="J142"/>
  <c r="BK138"/>
  <c r="BK125"/>
  <c r="J121"/>
  <c r="BK111"/>
  <c r="J104"/>
  <c r="J103"/>
  <c i="22" r="J121"/>
  <c r="J120"/>
  <c r="J118"/>
  <c r="BK116"/>
  <c r="BK115"/>
  <c i="21" r="BK119"/>
  <c r="BK110"/>
  <c r="J105"/>
  <c r="J102"/>
  <c i="20" r="J159"/>
  <c r="J152"/>
  <c r="J151"/>
  <c r="J141"/>
  <c r="BK140"/>
  <c r="J134"/>
  <c r="J131"/>
  <c r="J130"/>
  <c r="J128"/>
  <c r="J127"/>
  <c r="J122"/>
  <c r="BK117"/>
  <c r="BK111"/>
  <c r="J104"/>
  <c r="BK103"/>
  <c i="19" r="J295"/>
  <c r="BK294"/>
  <c r="BK282"/>
  <c r="J281"/>
  <c r="BK279"/>
  <c r="J278"/>
  <c r="J268"/>
  <c r="J264"/>
  <c r="J261"/>
  <c r="J260"/>
  <c r="BK256"/>
  <c r="J254"/>
  <c r="J246"/>
  <c r="J243"/>
  <c r="J239"/>
  <c r="BK234"/>
  <c r="J233"/>
  <c r="BK229"/>
  <c r="BK216"/>
  <c r="BK215"/>
  <c i="18" r="BK142"/>
  <c r="BK140"/>
  <c r="BK139"/>
  <c r="J127"/>
  <c r="J123"/>
  <c r="BK119"/>
  <c r="BK117"/>
  <c r="J116"/>
  <c r="J115"/>
  <c r="J112"/>
  <c r="J108"/>
  <c r="BK100"/>
  <c r="BK98"/>
  <c r="BK97"/>
  <c i="17" r="J355"/>
  <c r="J353"/>
  <c r="BK351"/>
  <c r="J350"/>
  <c r="J349"/>
  <c r="J348"/>
  <c r="J347"/>
  <c r="J345"/>
  <c r="BK342"/>
  <c r="J335"/>
  <c r="J334"/>
  <c r="J333"/>
  <c r="BK332"/>
  <c r="BK328"/>
  <c r="J325"/>
  <c r="BK321"/>
  <c r="BK319"/>
  <c r="J314"/>
  <c r="BK306"/>
  <c r="BK290"/>
  <c r="J289"/>
  <c r="BK287"/>
  <c r="J278"/>
  <c r="BK275"/>
  <c r="BK274"/>
  <c r="J271"/>
  <c r="BK268"/>
  <c r="J261"/>
  <c r="BK259"/>
  <c r="J258"/>
  <c r="BK256"/>
  <c r="BK252"/>
  <c r="J251"/>
  <c r="J245"/>
  <c r="BK244"/>
  <c r="J242"/>
  <c r="J236"/>
  <c r="BK235"/>
  <c r="BK232"/>
  <c r="BK231"/>
  <c r="J220"/>
  <c r="BK219"/>
  <c r="J213"/>
  <c r="J210"/>
  <c r="BK209"/>
  <c r="J208"/>
  <c r="BK206"/>
  <c r="J202"/>
  <c r="BK201"/>
  <c r="BK198"/>
  <c r="J197"/>
  <c r="BK189"/>
  <c r="J183"/>
  <c r="J180"/>
  <c r="J178"/>
  <c r="BK174"/>
  <c r="J173"/>
  <c r="J165"/>
  <c r="J164"/>
  <c r="J160"/>
  <c r="J159"/>
  <c r="J150"/>
  <c r="J147"/>
  <c r="BK146"/>
  <c r="J145"/>
  <c r="J143"/>
  <c r="BK136"/>
  <c r="J133"/>
  <c r="BK131"/>
  <c r="BK121"/>
  <c r="BK117"/>
  <c r="J116"/>
  <c r="J112"/>
  <c r="BK111"/>
  <c i="16" r="J903"/>
  <c r="BK901"/>
  <c r="J895"/>
  <c r="BK890"/>
  <c r="BK887"/>
  <c r="BK879"/>
  <c r="J875"/>
  <c r="BK874"/>
  <c r="J822"/>
  <c r="J820"/>
  <c r="BK812"/>
  <c r="BK798"/>
  <c r="J789"/>
  <c r="J788"/>
  <c r="BK780"/>
  <c r="J776"/>
  <c r="J773"/>
  <c r="BK771"/>
  <c r="J769"/>
  <c r="J763"/>
  <c r="J759"/>
  <c r="BK749"/>
  <c r="J744"/>
  <c r="J735"/>
  <c r="BK727"/>
  <c r="J709"/>
  <c r="J703"/>
  <c r="BK701"/>
  <c r="BK690"/>
  <c r="BK682"/>
  <c r="J678"/>
  <c r="BK672"/>
  <c r="BK662"/>
  <c r="BK660"/>
  <c r="BK656"/>
  <c r="BK646"/>
  <c r="BK638"/>
  <c r="J631"/>
  <c r="BK621"/>
  <c r="J613"/>
  <c r="BK609"/>
  <c r="J605"/>
  <c r="J603"/>
  <c r="BK599"/>
  <c r="BK590"/>
  <c r="BK585"/>
  <c r="J578"/>
  <c r="BK576"/>
  <c r="BK574"/>
  <c r="BK556"/>
  <c r="BK552"/>
  <c r="BK545"/>
  <c r="BK533"/>
  <c r="J531"/>
  <c r="BK523"/>
  <c r="BK513"/>
  <c r="BK500"/>
  <c r="BK498"/>
  <c r="BK484"/>
  <c r="BK479"/>
  <c r="J467"/>
  <c r="BK459"/>
  <c r="J455"/>
  <c r="BK451"/>
  <c r="BK445"/>
  <c r="BK441"/>
  <c r="BK430"/>
  <c r="BK424"/>
  <c r="BK418"/>
  <c r="BK412"/>
  <c r="BK404"/>
  <c r="J390"/>
  <c r="J386"/>
  <c r="BK365"/>
  <c r="J363"/>
  <c r="J341"/>
  <c r="BK329"/>
  <c r="J325"/>
  <c r="J323"/>
  <c r="BK321"/>
  <c r="BK315"/>
  <c r="BK309"/>
  <c r="BK299"/>
  <c r="BK297"/>
  <c r="J291"/>
  <c r="BK286"/>
  <c r="J282"/>
  <c r="BK274"/>
  <c r="BK270"/>
  <c r="BK268"/>
  <c r="BK266"/>
  <c r="J264"/>
  <c r="BK260"/>
  <c r="BK254"/>
  <c r="BK246"/>
  <c r="BK240"/>
  <c r="J236"/>
  <c r="J230"/>
  <c r="J224"/>
  <c r="BK211"/>
  <c r="BK203"/>
  <c r="J195"/>
  <c r="J189"/>
  <c r="BK179"/>
  <c r="J169"/>
  <c r="BK165"/>
  <c r="J159"/>
  <c r="J149"/>
  <c r="BK143"/>
  <c r="BK137"/>
  <c r="J129"/>
  <c r="J121"/>
  <c r="BK119"/>
  <c r="BK115"/>
  <c i="15" r="BK94"/>
  <c r="BK92"/>
  <c i="14" r="BK328"/>
  <c r="J327"/>
  <c r="BK323"/>
  <c r="J321"/>
  <c r="BK314"/>
  <c r="BK313"/>
  <c r="J309"/>
  <c r="J307"/>
  <c r="BK301"/>
  <c r="BK291"/>
  <c r="J290"/>
  <c r="J288"/>
  <c r="J286"/>
  <c r="J284"/>
  <c r="J283"/>
  <c r="J282"/>
  <c r="J276"/>
  <c r="J273"/>
  <c r="BK271"/>
  <c r="J270"/>
  <c r="J269"/>
  <c r="J268"/>
  <c r="BK259"/>
  <c r="BK254"/>
  <c r="BK251"/>
  <c r="BK249"/>
  <c r="BK248"/>
  <c r="J247"/>
  <c r="BK242"/>
  <c r="BK239"/>
  <c r="J229"/>
  <c r="BK228"/>
  <c r="BK226"/>
  <c r="BK225"/>
  <c r="BK221"/>
  <c r="BK220"/>
  <c r="J217"/>
  <c r="J211"/>
  <c r="BK198"/>
  <c r="J197"/>
  <c r="J194"/>
  <c r="J186"/>
  <c r="J180"/>
  <c r="BK179"/>
  <c r="J176"/>
  <c r="J172"/>
  <c r="J165"/>
  <c r="J162"/>
  <c r="BK161"/>
  <c r="BK159"/>
  <c r="J156"/>
  <c r="BK154"/>
  <c r="J153"/>
  <c r="BK150"/>
  <c r="J148"/>
  <c r="BK145"/>
  <c r="J134"/>
  <c r="J132"/>
  <c r="BK130"/>
  <c r="BK122"/>
  <c r="J119"/>
  <c r="J113"/>
  <c r="J108"/>
  <c r="BK105"/>
  <c r="J103"/>
  <c r="J101"/>
  <c i="13" r="BK2042"/>
  <c r="J2039"/>
  <c r="BK2036"/>
  <c r="BK2033"/>
  <c r="J1968"/>
  <c r="J1932"/>
  <c r="BK1904"/>
  <c r="J1815"/>
  <c r="BK1807"/>
  <c r="J1752"/>
  <c r="BK1750"/>
  <c r="BK1722"/>
  <c r="J1705"/>
  <c r="J1693"/>
  <c r="BK1684"/>
  <c r="J1683"/>
  <c r="BK1681"/>
  <c r="J1680"/>
  <c r="J1676"/>
  <c r="BK1674"/>
  <c r="BK1669"/>
  <c r="J1668"/>
  <c r="J1662"/>
  <c r="BK1661"/>
  <c r="BK1627"/>
  <c r="BK1622"/>
  <c r="BK1618"/>
  <c r="BK1603"/>
  <c r="J1584"/>
  <c r="BK1583"/>
  <c r="J1580"/>
  <c r="BK1577"/>
  <c r="J1573"/>
  <c r="J1571"/>
  <c r="J1570"/>
  <c r="BK1567"/>
  <c r="BK1565"/>
  <c r="J1562"/>
  <c r="J1559"/>
  <c r="J1555"/>
  <c r="J1553"/>
  <c r="BK1546"/>
  <c r="J1544"/>
  <c r="BK1543"/>
  <c r="J1542"/>
  <c r="BK1540"/>
  <c r="BK1535"/>
  <c r="BK1528"/>
  <c r="J1522"/>
  <c r="J1516"/>
  <c r="J1513"/>
  <c r="BK1511"/>
  <c r="BK1504"/>
  <c r="J1503"/>
  <c r="J1502"/>
  <c r="BK1498"/>
  <c r="BK1496"/>
  <c r="BK1490"/>
  <c r="BK1486"/>
  <c r="J1484"/>
  <c r="BK1458"/>
  <c r="J1444"/>
  <c r="BK1421"/>
  <c r="BK1393"/>
  <c r="BK1341"/>
  <c r="J1340"/>
  <c r="J1336"/>
  <c r="BK1331"/>
  <c r="BK1327"/>
  <c r="BK1315"/>
  <c r="BK1311"/>
  <c r="BK1296"/>
  <c r="J1252"/>
  <c r="J1246"/>
  <c r="BK1226"/>
  <c r="BK1218"/>
  <c r="J1213"/>
  <c r="J1209"/>
  <c r="BK1204"/>
  <c r="J1195"/>
  <c r="J1172"/>
  <c r="BK1139"/>
  <c r="J1122"/>
  <c r="J1091"/>
  <c r="J1089"/>
  <c r="BK1088"/>
  <c r="BK1083"/>
  <c r="J1082"/>
  <c r="J1045"/>
  <c r="BK1042"/>
  <c r="BK1038"/>
  <c r="BK1034"/>
  <c r="BK1012"/>
  <c r="BK1008"/>
  <c r="BK1005"/>
  <c r="J1002"/>
  <c r="BK1000"/>
  <c r="J998"/>
  <c r="BK975"/>
  <c r="J932"/>
  <c r="BK927"/>
  <c r="J922"/>
  <c r="BK881"/>
  <c r="J876"/>
  <c r="J863"/>
  <c r="J852"/>
  <c r="J835"/>
  <c r="BK775"/>
  <c r="J747"/>
  <c r="BK729"/>
  <c r="J727"/>
  <c r="J720"/>
  <c r="J708"/>
  <c r="BK675"/>
  <c r="BK667"/>
  <c r="J650"/>
  <c r="J648"/>
  <c r="J630"/>
  <c r="BK610"/>
  <c r="BK602"/>
  <c r="BK578"/>
  <c r="BK551"/>
  <c r="BK515"/>
  <c r="BK504"/>
  <c r="BK497"/>
  <c r="J485"/>
  <c r="J484"/>
  <c r="J407"/>
  <c r="BK381"/>
  <c r="J292"/>
  <c r="BK290"/>
  <c r="J271"/>
  <c r="BK246"/>
  <c r="J241"/>
  <c r="J238"/>
  <c r="BK232"/>
  <c r="BK226"/>
  <c r="BK221"/>
  <c r="J211"/>
  <c r="BK209"/>
  <c r="J205"/>
  <c r="BK195"/>
  <c r="J183"/>
  <c r="BK181"/>
  <c r="BK171"/>
  <c i="12" r="J166"/>
  <c r="BK164"/>
  <c r="BK163"/>
  <c r="J160"/>
  <c r="BK158"/>
  <c r="J150"/>
  <c r="BK142"/>
  <c r="BK138"/>
  <c r="BK130"/>
  <c r="BK124"/>
  <c r="BK123"/>
  <c r="BK121"/>
  <c r="J119"/>
  <c r="BK116"/>
  <c r="J110"/>
  <c r="BK100"/>
  <c r="BK99"/>
  <c r="BK96"/>
  <c i="11" r="BK369"/>
  <c r="BK361"/>
  <c r="J340"/>
  <c r="BK325"/>
  <c r="BK317"/>
  <c r="J305"/>
  <c r="BK289"/>
  <c r="J246"/>
  <c r="BK229"/>
  <c r="J218"/>
  <c r="BK187"/>
  <c r="BK175"/>
  <c r="BK167"/>
  <c r="BK162"/>
  <c r="BK159"/>
  <c r="J138"/>
  <c r="BK133"/>
  <c r="J129"/>
  <c r="J109"/>
  <c i="10" r="J128"/>
  <c r="J127"/>
  <c r="BK123"/>
  <c r="BK116"/>
  <c r="J110"/>
  <c r="BK106"/>
  <c r="BK104"/>
  <c r="BK98"/>
  <c i="9" r="BK138"/>
  <c r="J135"/>
  <c r="BK128"/>
  <c r="BK124"/>
  <c r="J123"/>
  <c r="J118"/>
  <c r="J115"/>
  <c r="BK105"/>
  <c r="J100"/>
  <c i="8" r="BK140"/>
  <c r="BK132"/>
  <c r="J122"/>
  <c r="J114"/>
  <c r="J113"/>
  <c r="J107"/>
  <c r="BK103"/>
  <c r="BK99"/>
  <c r="BK96"/>
  <c i="7" r="J144"/>
  <c r="J143"/>
  <c r="BK138"/>
  <c r="BK133"/>
  <c r="BK131"/>
  <c r="J129"/>
  <c r="BK127"/>
  <c r="J125"/>
  <c r="J124"/>
  <c r="BK120"/>
  <c r="J117"/>
  <c r="J109"/>
  <c r="J107"/>
  <c r="BK100"/>
  <c r="J97"/>
  <c i="6" r="BK121"/>
  <c r="BK117"/>
  <c r="J112"/>
  <c r="BK102"/>
  <c r="J101"/>
  <c r="J98"/>
  <c r="J96"/>
  <c i="5" r="BK170"/>
  <c r="J164"/>
  <c r="BK158"/>
  <c r="J155"/>
  <c r="BK151"/>
  <c r="BK150"/>
  <c r="J144"/>
  <c r="BK139"/>
  <c r="BK135"/>
  <c r="BK132"/>
  <c r="BK130"/>
  <c r="BK129"/>
  <c r="J121"/>
  <c r="J112"/>
  <c r="BK110"/>
  <c r="J108"/>
  <c r="J107"/>
  <c r="J106"/>
  <c r="J104"/>
  <c r="J103"/>
  <c r="BK102"/>
  <c r="BK98"/>
  <c i="4" r="BK181"/>
  <c r="J180"/>
  <c r="BK179"/>
  <c r="J176"/>
  <c r="BK175"/>
  <c r="BK173"/>
  <c r="J171"/>
  <c r="BK169"/>
  <c r="J167"/>
  <c r="BK164"/>
  <c r="J161"/>
  <c r="BK160"/>
  <c r="BK149"/>
  <c r="BK137"/>
  <c r="BK136"/>
  <c r="BK133"/>
  <c r="J132"/>
  <c r="J124"/>
  <c r="J122"/>
  <c r="J120"/>
  <c r="BK115"/>
  <c r="J113"/>
  <c r="BK110"/>
  <c r="J106"/>
  <c r="BK104"/>
  <c r="BK102"/>
  <c r="J100"/>
  <c r="BK93"/>
  <c r="J90"/>
  <c r="BK89"/>
  <c i="3" r="BK118"/>
  <c r="J116"/>
  <c r="BK113"/>
  <c r="J111"/>
  <c r="BK94"/>
  <c i="2" r="J155"/>
  <c r="J154"/>
  <c r="J153"/>
  <c r="BK152"/>
  <c r="BK151"/>
  <c r="J150"/>
  <c r="J148"/>
  <c r="J142"/>
  <c r="J139"/>
  <c r="J138"/>
  <c i="38" r="J83"/>
  <c r="BK82"/>
  <c i="37" r="F34"/>
  <c i="36" r="J162"/>
  <c r="BK160"/>
  <c r="BK159"/>
  <c r="J152"/>
  <c r="BK151"/>
  <c r="J149"/>
  <c r="BK148"/>
  <c r="BK147"/>
  <c r="J144"/>
  <c r="J143"/>
  <c r="J142"/>
  <c r="J140"/>
  <c r="BK134"/>
  <c r="J133"/>
  <c r="BK132"/>
  <c r="BK131"/>
  <c r="J128"/>
  <c r="BK126"/>
  <c r="BK125"/>
  <c r="J125"/>
  <c r="BK124"/>
  <c r="J123"/>
  <c r="J121"/>
  <c r="J118"/>
  <c r="J117"/>
  <c r="J115"/>
  <c r="J110"/>
  <c r="J109"/>
  <c r="J108"/>
  <c r="BK106"/>
  <c r="BK95"/>
  <c r="BK94"/>
  <c r="BK92"/>
  <c r="J91"/>
  <c r="J90"/>
  <c r="J89"/>
  <c r="J88"/>
  <c r="J87"/>
  <c r="BK86"/>
  <c r="J83"/>
  <c r="BK81"/>
  <c r="J80"/>
  <c i="35" r="BK342"/>
  <c r="J338"/>
  <c r="J330"/>
  <c r="BK321"/>
  <c r="BK312"/>
  <c r="J306"/>
  <c r="BK294"/>
  <c r="J264"/>
  <c r="BK253"/>
  <c r="BK247"/>
  <c r="BK244"/>
  <c r="BK239"/>
  <c r="BK237"/>
  <c r="J235"/>
  <c r="BK234"/>
  <c r="J233"/>
  <c r="BK223"/>
  <c r="BK206"/>
  <c r="J202"/>
  <c r="BK201"/>
  <c r="J199"/>
  <c r="BK192"/>
  <c r="J190"/>
  <c r="BK161"/>
  <c r="J150"/>
  <c r="J122"/>
  <c r="J120"/>
  <c r="J114"/>
  <c i="34" r="BK133"/>
  <c r="J127"/>
  <c r="J120"/>
  <c r="J90"/>
  <c r="J88"/>
  <c i="33" r="J212"/>
  <c r="J209"/>
  <c r="BK208"/>
  <c r="J202"/>
  <c r="BK200"/>
  <c r="J198"/>
  <c r="J193"/>
  <c r="BK192"/>
  <c r="J184"/>
  <c r="J182"/>
  <c r="J181"/>
  <c r="J180"/>
  <c r="BK176"/>
  <c r="J169"/>
  <c r="BK166"/>
  <c r="BK163"/>
  <c r="J154"/>
  <c r="BK151"/>
  <c r="J149"/>
  <c r="BK143"/>
  <c r="BK142"/>
  <c r="BK136"/>
  <c r="BK133"/>
  <c r="J128"/>
  <c r="BK125"/>
  <c r="J124"/>
  <c i="32" r="BK208"/>
  <c r="J207"/>
  <c r="BK203"/>
  <c r="BK202"/>
  <c r="J200"/>
  <c r="J199"/>
  <c r="BK198"/>
  <c r="J190"/>
  <c r="BK187"/>
  <c r="J182"/>
  <c r="J180"/>
  <c r="BK177"/>
  <c r="BK176"/>
  <c r="J162"/>
  <c r="BK159"/>
  <c r="J158"/>
  <c r="BK156"/>
  <c r="BK152"/>
  <c r="BK150"/>
  <c r="J149"/>
  <c r="J140"/>
  <c r="BK139"/>
  <c r="J136"/>
  <c r="J134"/>
  <c r="BK132"/>
  <c r="J126"/>
  <c r="BK125"/>
  <c r="J116"/>
  <c i="31" r="J118"/>
  <c r="J115"/>
  <c r="J114"/>
  <c r="J113"/>
  <c r="J108"/>
  <c r="J107"/>
  <c r="BK105"/>
  <c r="BK104"/>
  <c r="BK101"/>
  <c r="BK94"/>
  <c r="J88"/>
  <c r="J87"/>
  <c i="30" r="BK908"/>
  <c r="J904"/>
  <c r="BK901"/>
  <c r="J899"/>
  <c r="BK884"/>
  <c r="J875"/>
  <c r="BK873"/>
  <c r="J869"/>
  <c r="BK863"/>
  <c r="BK856"/>
  <c r="BK843"/>
  <c r="BK841"/>
  <c r="BK829"/>
  <c r="J816"/>
  <c r="BK809"/>
  <c r="J806"/>
  <c r="J791"/>
  <c r="J783"/>
  <c r="BK781"/>
  <c r="J777"/>
  <c r="J775"/>
  <c r="BK771"/>
  <c r="BK769"/>
  <c r="J763"/>
  <c r="J755"/>
  <c r="BK751"/>
  <c r="BK747"/>
  <c r="J735"/>
  <c r="J733"/>
  <c r="J727"/>
  <c r="J723"/>
  <c r="BK721"/>
  <c r="BK717"/>
  <c r="J714"/>
  <c r="BK712"/>
  <c r="BK704"/>
  <c r="J696"/>
  <c r="J680"/>
  <c r="BK662"/>
  <c r="BK653"/>
  <c r="BK651"/>
  <c r="J644"/>
  <c r="BK634"/>
  <c r="BK632"/>
  <c r="BK630"/>
  <c r="J617"/>
  <c r="BK603"/>
  <c r="J601"/>
  <c r="BK595"/>
  <c r="J591"/>
  <c r="J589"/>
  <c r="BK581"/>
  <c r="BK577"/>
  <c r="BK573"/>
  <c r="BK563"/>
  <c r="BK561"/>
  <c r="J545"/>
  <c r="J543"/>
  <c r="BK534"/>
  <c r="BK520"/>
  <c r="BK518"/>
  <c r="J514"/>
  <c r="BK505"/>
  <c r="BK484"/>
  <c r="J482"/>
  <c r="BK478"/>
  <c r="BK468"/>
  <c r="J459"/>
  <c r="J453"/>
  <c r="BK449"/>
  <c r="BK439"/>
  <c r="BK434"/>
  <c r="J420"/>
  <c r="BK411"/>
  <c r="BK403"/>
  <c r="BK392"/>
  <c r="J388"/>
  <c r="BK378"/>
  <c r="J369"/>
  <c r="J365"/>
  <c r="BK359"/>
  <c r="BK353"/>
  <c r="BK340"/>
  <c r="BK332"/>
  <c r="BK324"/>
  <c r="J310"/>
  <c r="BK306"/>
  <c r="J285"/>
  <c r="J274"/>
  <c r="J259"/>
  <c r="BK247"/>
  <c r="BK239"/>
  <c r="BK223"/>
  <c r="J216"/>
  <c r="BK212"/>
  <c r="BK210"/>
  <c r="BK206"/>
  <c r="BK202"/>
  <c r="BK190"/>
  <c r="BK188"/>
  <c r="J186"/>
  <c r="BK180"/>
  <c r="BK176"/>
  <c r="J166"/>
  <c r="BK158"/>
  <c r="J154"/>
  <c r="J152"/>
  <c r="BK150"/>
  <c r="J148"/>
  <c r="J144"/>
  <c r="BK136"/>
  <c i="29" r="J108"/>
  <c r="J104"/>
  <c r="BK101"/>
  <c r="BK98"/>
  <c i="28" r="J122"/>
  <c r="J120"/>
  <c r="BK117"/>
  <c r="J115"/>
  <c r="BK113"/>
  <c r="BK110"/>
  <c r="J102"/>
  <c r="BK101"/>
  <c r="BK99"/>
  <c i="27" r="BK118"/>
  <c r="J113"/>
  <c r="J110"/>
  <c r="J106"/>
  <c r="J105"/>
  <c r="J101"/>
  <c i="26" r="BK124"/>
  <c r="J121"/>
  <c r="BK116"/>
  <c r="J113"/>
  <c r="J110"/>
  <c r="J101"/>
  <c r="BK100"/>
  <c i="25" r="BK130"/>
  <c r="J116"/>
  <c r="J112"/>
  <c r="BK107"/>
  <c r="J102"/>
  <c i="24" r="J130"/>
  <c r="BK127"/>
  <c r="J120"/>
  <c r="BK114"/>
  <c r="J112"/>
  <c r="J111"/>
  <c r="BK108"/>
  <c r="BK106"/>
  <c r="J105"/>
  <c r="BK101"/>
  <c i="23" r="J140"/>
  <c r="BK139"/>
  <c r="BK136"/>
  <c r="J132"/>
  <c r="J127"/>
  <c r="J125"/>
  <c r="BK120"/>
  <c r="BK119"/>
  <c r="BK116"/>
  <c r="J111"/>
  <c r="BK108"/>
  <c r="J101"/>
  <c i="22" r="BK119"/>
  <c r="BK113"/>
  <c r="BK110"/>
  <c r="J108"/>
  <c r="BK105"/>
  <c r="J102"/>
  <c r="BK100"/>
  <c i="21" r="BK134"/>
  <c r="BK131"/>
  <c r="BK129"/>
  <c r="J120"/>
  <c r="BK113"/>
  <c r="BK104"/>
  <c r="J103"/>
  <c r="BK100"/>
  <c i="20" r="J157"/>
  <c r="BK155"/>
  <c r="BK152"/>
  <c r="J146"/>
  <c r="BK145"/>
  <c r="J140"/>
  <c r="BK137"/>
  <c r="BK136"/>
  <c r="BK128"/>
  <c r="BK120"/>
  <c r="J119"/>
  <c r="BK115"/>
  <c r="BK114"/>
  <c r="BK113"/>
  <c r="J112"/>
  <c r="J107"/>
  <c r="J103"/>
  <c r="BK101"/>
  <c r="BK100"/>
  <c i="19" r="J302"/>
  <c r="J296"/>
  <c r="BK290"/>
  <c r="BK287"/>
  <c r="J286"/>
  <c r="BK281"/>
  <c r="BK274"/>
  <c r="BK271"/>
  <c r="J269"/>
  <c r="J265"/>
  <c r="BK259"/>
  <c r="J253"/>
  <c r="BK252"/>
  <c r="BK250"/>
  <c r="BK235"/>
  <c r="BK233"/>
  <c r="BK230"/>
  <c r="J228"/>
  <c r="BK227"/>
  <c r="BK223"/>
  <c r="BK218"/>
  <c r="J210"/>
  <c r="BK206"/>
  <c r="BK201"/>
  <c r="J198"/>
  <c r="BK197"/>
  <c r="J196"/>
  <c r="BK194"/>
  <c r="BK192"/>
  <c r="J191"/>
  <c r="J187"/>
  <c r="J182"/>
  <c r="BK181"/>
  <c r="BK179"/>
  <c r="BK164"/>
  <c r="J162"/>
  <c r="J160"/>
  <c r="BK158"/>
  <c r="J150"/>
  <c r="J149"/>
  <c r="BK146"/>
  <c r="BK144"/>
  <c r="J139"/>
  <c r="J138"/>
  <c r="BK136"/>
  <c r="BK135"/>
  <c r="BK127"/>
  <c r="J125"/>
  <c r="J111"/>
  <c r="J109"/>
  <c r="J103"/>
  <c i="18" r="J148"/>
  <c r="J144"/>
  <c r="J142"/>
  <c r="BK141"/>
  <c r="J132"/>
  <c r="J130"/>
  <c r="BK128"/>
  <c r="J124"/>
  <c r="J120"/>
  <c r="J117"/>
  <c r="BK116"/>
  <c r="BK109"/>
  <c r="J104"/>
  <c r="BK103"/>
  <c r="BK99"/>
  <c i="17" r="J354"/>
  <c r="J351"/>
  <c r="BK349"/>
  <c r="BK348"/>
  <c r="BK345"/>
  <c r="BK343"/>
  <c r="J342"/>
  <c r="BK341"/>
  <c r="BK331"/>
  <c r="J326"/>
  <c r="BK325"/>
  <c r="BK323"/>
  <c r="J321"/>
  <c r="BK320"/>
  <c r="J316"/>
  <c r="J315"/>
  <c r="BK312"/>
  <c r="BK310"/>
  <c r="BK308"/>
  <c r="BK303"/>
  <c r="BK300"/>
  <c r="BK295"/>
  <c r="J231"/>
  <c r="J228"/>
  <c r="J225"/>
  <c r="BK220"/>
  <c r="BK217"/>
  <c r="BK214"/>
  <c r="J206"/>
  <c r="BK204"/>
  <c r="J203"/>
  <c r="BK200"/>
  <c r="J196"/>
  <c r="BK195"/>
  <c r="J194"/>
  <c r="BK191"/>
  <c r="BK186"/>
  <c r="BK176"/>
  <c r="BK161"/>
  <c r="J158"/>
  <c r="BK157"/>
  <c r="BK147"/>
  <c r="BK145"/>
  <c r="BK139"/>
  <c r="BK133"/>
  <c r="J130"/>
  <c r="BK126"/>
  <c r="BK124"/>
  <c r="J121"/>
  <c r="J119"/>
  <c r="J108"/>
  <c r="J107"/>
  <c r="J105"/>
  <c i="16" r="J899"/>
  <c r="J887"/>
  <c r="J885"/>
  <c r="J882"/>
  <c r="BK865"/>
  <c r="BK862"/>
  <c r="BK857"/>
  <c r="J849"/>
  <c r="J843"/>
  <c r="J841"/>
  <c r="BK835"/>
  <c r="J832"/>
  <c r="BK826"/>
  <c r="BK824"/>
  <c r="J818"/>
  <c r="BK791"/>
  <c r="J784"/>
  <c r="J782"/>
  <c r="J778"/>
  <c r="BK757"/>
  <c r="BK753"/>
  <c r="BK715"/>
  <c r="BK695"/>
  <c r="BK686"/>
  <c r="J662"/>
  <c r="J660"/>
  <c r="J627"/>
  <c r="BK625"/>
  <c r="J623"/>
  <c r="J617"/>
  <c r="J615"/>
  <c r="J598"/>
  <c r="BK596"/>
  <c r="J570"/>
  <c r="BK566"/>
  <c r="J564"/>
  <c r="J554"/>
  <c r="BK521"/>
  <c r="J509"/>
  <c r="J505"/>
  <c r="J500"/>
  <c r="BK494"/>
  <c r="J492"/>
  <c r="J488"/>
  <c r="J479"/>
  <c r="BK439"/>
  <c r="J416"/>
  <c r="J404"/>
  <c r="J400"/>
  <c r="BK396"/>
  <c r="J388"/>
  <c r="J382"/>
  <c r="BK380"/>
  <c r="BK378"/>
  <c r="BK357"/>
  <c r="J343"/>
  <c r="J317"/>
  <c r="J299"/>
  <c r="J297"/>
  <c r="BK282"/>
  <c r="BK280"/>
  <c r="BK264"/>
  <c r="J262"/>
  <c r="J260"/>
  <c r="BK238"/>
  <c r="BK234"/>
  <c r="J226"/>
  <c r="J222"/>
  <c r="BK218"/>
  <c r="J213"/>
  <c r="BK205"/>
  <c r="BK201"/>
  <c r="BK199"/>
  <c r="J187"/>
  <c r="BK183"/>
  <c r="BK177"/>
  <c r="J165"/>
  <c r="BK161"/>
  <c r="BK155"/>
  <c r="BK153"/>
  <c r="J151"/>
  <c r="J139"/>
  <c r="J137"/>
  <c r="J135"/>
  <c r="BK131"/>
  <c r="J123"/>
  <c i="15" r="BK95"/>
  <c r="J93"/>
  <c r="J91"/>
  <c r="BK89"/>
  <c i="14" r="J334"/>
  <c r="J333"/>
  <c r="J328"/>
  <c r="J324"/>
  <c r="J322"/>
  <c r="J319"/>
  <c r="J306"/>
  <c r="J302"/>
  <c r="BK287"/>
  <c r="BK282"/>
  <c r="J279"/>
  <c r="BK277"/>
  <c r="BK275"/>
  <c r="BK270"/>
  <c r="BK269"/>
  <c r="J266"/>
  <c r="BK260"/>
  <c r="BK257"/>
  <c r="J256"/>
  <c r="J254"/>
  <c i="13" r="BK2052"/>
  <c r="BK2048"/>
  <c r="BK2046"/>
  <c r="BK2045"/>
  <c r="J2036"/>
  <c r="J2034"/>
  <c r="BK2015"/>
  <c r="J1986"/>
  <c r="BK1984"/>
  <c r="J1982"/>
  <c r="BK1975"/>
  <c r="J1966"/>
  <c r="J1955"/>
  <c r="J1945"/>
  <c r="J1934"/>
  <c r="BK1895"/>
  <c r="BK1814"/>
  <c r="BK1790"/>
  <c r="BK1788"/>
  <c r="J1750"/>
  <c r="BK1739"/>
  <c r="BK1734"/>
  <c r="J1722"/>
  <c r="J1720"/>
  <c r="BK1719"/>
  <c r="BK1717"/>
  <c r="BK1714"/>
  <c r="J1713"/>
  <c r="BK1705"/>
  <c r="BK1701"/>
  <c r="J1698"/>
  <c r="BK1691"/>
  <c r="J1679"/>
  <c r="J1678"/>
  <c r="J1677"/>
  <c r="BK1672"/>
  <c r="BK1670"/>
  <c r="BK1666"/>
  <c r="J1664"/>
  <c r="BK1660"/>
  <c r="J1658"/>
  <c r="BK1650"/>
  <c r="BK1637"/>
  <c r="J1629"/>
  <c r="BK1624"/>
  <c r="J1622"/>
  <c r="BK1619"/>
  <c r="J1617"/>
  <c r="J1616"/>
  <c r="BK1614"/>
  <c r="J1613"/>
  <c r="J1611"/>
  <c r="J1605"/>
  <c r="J1603"/>
  <c r="BK1602"/>
  <c r="J1599"/>
  <c r="J1598"/>
  <c r="BK1593"/>
  <c r="J1586"/>
  <c r="BK1581"/>
  <c r="BK1579"/>
  <c r="BK1574"/>
  <c r="J1572"/>
  <c r="BK1563"/>
  <c r="BK1557"/>
  <c r="BK1551"/>
  <c r="BK1547"/>
  <c r="BK1542"/>
  <c r="J1539"/>
  <c r="J1533"/>
  <c r="BK1532"/>
  <c r="J1528"/>
  <c r="J1519"/>
  <c r="BK1515"/>
  <c r="J1506"/>
  <c r="J1499"/>
  <c r="J1495"/>
  <c r="BK1489"/>
  <c r="J1460"/>
  <c r="J1454"/>
  <c r="J1433"/>
  <c r="J1421"/>
  <c r="J1397"/>
  <c r="J1393"/>
  <c r="J1376"/>
  <c r="BK1338"/>
  <c r="BK1333"/>
  <c r="J1331"/>
  <c r="J1329"/>
  <c r="BK1317"/>
  <c r="J1306"/>
  <c r="BK1278"/>
  <c r="J1260"/>
  <c r="BK1221"/>
  <c r="BK1209"/>
  <c r="BK1201"/>
  <c r="J1197"/>
  <c r="BK1195"/>
  <c r="J1190"/>
  <c r="BK1170"/>
  <c r="J1168"/>
  <c r="BK1164"/>
  <c r="BK1155"/>
  <c r="BK1091"/>
  <c r="J1088"/>
  <c r="J1086"/>
  <c r="J1048"/>
  <c r="J1032"/>
  <c r="BK1031"/>
  <c r="BK1025"/>
  <c r="J1008"/>
  <c r="BK996"/>
  <c r="BK990"/>
  <c r="J987"/>
  <c r="BK983"/>
  <c r="BK965"/>
  <c r="J959"/>
  <c r="BK953"/>
  <c r="BK951"/>
  <c r="BK947"/>
  <c r="BK943"/>
  <c r="BK939"/>
  <c r="BK934"/>
  <c r="BK932"/>
  <c r="J929"/>
  <c r="J881"/>
  <c r="BK876"/>
  <c r="BK874"/>
  <c r="J871"/>
  <c r="BK870"/>
  <c r="BK869"/>
  <c r="BK864"/>
  <c r="J862"/>
  <c r="J860"/>
  <c r="BK842"/>
  <c r="BK839"/>
  <c r="BK803"/>
  <c r="BK743"/>
  <c r="J731"/>
  <c r="BK725"/>
  <c r="BK720"/>
  <c r="J715"/>
  <c r="BK681"/>
  <c r="J669"/>
  <c r="BK662"/>
  <c r="BK652"/>
  <c r="BK640"/>
  <c r="J602"/>
  <c r="J597"/>
  <c r="J585"/>
  <c r="BK574"/>
  <c r="BK544"/>
  <c r="J504"/>
  <c r="J499"/>
  <c r="J497"/>
  <c r="BK493"/>
  <c r="BK488"/>
  <c r="J409"/>
  <c r="J399"/>
  <c r="BK373"/>
  <c r="J366"/>
  <c r="BK352"/>
  <c r="J324"/>
  <c r="J319"/>
  <c r="J288"/>
  <c r="J286"/>
  <c r="BK285"/>
  <c r="BK281"/>
  <c r="J272"/>
  <c r="BK268"/>
  <c r="BK236"/>
  <c r="J234"/>
  <c r="BK228"/>
  <c r="J222"/>
  <c r="BK215"/>
  <c r="BK213"/>
  <c r="BK199"/>
  <c r="J193"/>
  <c r="BK183"/>
  <c r="J180"/>
  <c r="J176"/>
  <c r="BK149"/>
  <c r="BK127"/>
  <c r="BK125"/>
  <c r="J114"/>
  <c i="12" r="J162"/>
  <c r="BK159"/>
  <c r="BK157"/>
  <c r="BK153"/>
  <c r="BK150"/>
  <c r="J149"/>
  <c r="BK145"/>
  <c r="J144"/>
  <c r="BK141"/>
  <c r="J137"/>
  <c r="J118"/>
  <c r="BK114"/>
  <c r="BK108"/>
  <c r="BK106"/>
  <c r="BK103"/>
  <c r="BK102"/>
  <c r="J101"/>
  <c i="11" r="J377"/>
  <c r="J357"/>
  <c r="J332"/>
  <c r="J325"/>
  <c r="BK311"/>
  <c r="BK291"/>
  <c r="BK288"/>
  <c r="BK284"/>
  <c r="BK269"/>
  <c r="BK217"/>
  <c r="BK197"/>
  <c r="J189"/>
  <c r="BK179"/>
  <c r="J175"/>
  <c r="BK169"/>
  <c r="J165"/>
  <c r="J131"/>
  <c r="BK129"/>
  <c r="BK125"/>
  <c r="BK111"/>
  <c i="10" r="BK129"/>
  <c r="J125"/>
  <c r="J124"/>
  <c r="BK121"/>
  <c r="J118"/>
  <c r="J115"/>
  <c r="BK110"/>
  <c r="BK108"/>
  <c r="BK99"/>
  <c i="9" r="J132"/>
  <c r="J130"/>
  <c r="J126"/>
  <c r="BK116"/>
  <c r="BK113"/>
  <c r="J112"/>
  <c r="J107"/>
  <c r="J106"/>
  <c r="J103"/>
  <c r="BK99"/>
  <c r="BK98"/>
  <c i="8" r="BK130"/>
  <c r="J129"/>
  <c r="J127"/>
  <c r="J117"/>
  <c r="BK102"/>
  <c r="BK101"/>
  <c r="J98"/>
  <c i="7" r="J146"/>
  <c r="J142"/>
  <c r="J141"/>
  <c r="BK123"/>
  <c r="J122"/>
  <c r="J120"/>
  <c r="BK119"/>
  <c r="J115"/>
  <c r="J112"/>
  <c r="J108"/>
  <c r="J106"/>
  <c r="J104"/>
  <c r="J101"/>
  <c r="J100"/>
  <c r="BK95"/>
  <c i="6" r="BK131"/>
  <c r="J126"/>
  <c r="BK122"/>
  <c r="J104"/>
  <c r="BK97"/>
  <c r="BK96"/>
  <c r="J95"/>
  <c r="J93"/>
  <c i="5" r="BK179"/>
  <c r="J179"/>
  <c r="J178"/>
  <c r="J176"/>
  <c r="J173"/>
  <c r="BK164"/>
  <c r="J159"/>
  <c r="J154"/>
  <c r="J149"/>
  <c r="J148"/>
  <c r="J147"/>
  <c r="BK144"/>
  <c r="BK141"/>
  <c r="J135"/>
  <c r="J133"/>
  <c r="J129"/>
  <c r="J117"/>
  <c r="J113"/>
  <c r="J105"/>
  <c r="BK101"/>
  <c r="J100"/>
  <c i="4" r="BK184"/>
  <c r="BK172"/>
  <c r="J170"/>
  <c r="BK166"/>
  <c r="BK163"/>
  <c r="J162"/>
  <c r="BK157"/>
  <c r="J157"/>
  <c r="J155"/>
  <c r="BK152"/>
  <c r="BK150"/>
  <c r="BK148"/>
  <c r="J146"/>
  <c r="BK138"/>
  <c r="J136"/>
  <c r="BK132"/>
  <c r="BK130"/>
  <c r="BK128"/>
  <c r="J126"/>
  <c r="J125"/>
  <c r="BK123"/>
  <c r="J121"/>
  <c r="BK119"/>
  <c r="J118"/>
  <c r="BK117"/>
  <c r="BK114"/>
  <c r="J109"/>
  <c r="BK108"/>
  <c r="BK103"/>
  <c r="J98"/>
  <c r="BK97"/>
  <c r="J96"/>
  <c r="BK95"/>
  <c r="J92"/>
  <c i="3" r="J118"/>
  <c r="BK114"/>
  <c r="J112"/>
  <c r="BK109"/>
  <c r="BK106"/>
  <c r="BK104"/>
  <c r="J99"/>
  <c r="J96"/>
  <c r="J94"/>
  <c r="BK93"/>
  <c r="J92"/>
  <c i="2" r="BK150"/>
  <c r="BK149"/>
  <c r="J141"/>
  <c r="J137"/>
  <c r="BK136"/>
  <c r="BK130"/>
  <c r="BK128"/>
  <c r="J117"/>
  <c r="BK116"/>
  <c r="J114"/>
  <c r="BK111"/>
  <c r="BK108"/>
  <c r="BK106"/>
  <c r="BK105"/>
  <c r="BK100"/>
  <c r="J98"/>
  <c r="J97"/>
  <c i="1" r="AS89"/>
  <c i="38" r="BK86"/>
  <c r="J86"/>
  <c i="36" r="BK176"/>
  <c r="BK174"/>
  <c r="BK173"/>
  <c r="J165"/>
  <c r="J164"/>
  <c r="J163"/>
  <c r="J161"/>
  <c r="BK158"/>
  <c r="J156"/>
  <c r="J154"/>
  <c r="J153"/>
  <c r="J151"/>
  <c r="J148"/>
  <c r="J146"/>
  <c r="J145"/>
  <c r="BK143"/>
  <c r="BK141"/>
  <c r="J137"/>
  <c r="BK136"/>
  <c r="J135"/>
  <c r="J134"/>
  <c r="J132"/>
  <c r="BK130"/>
  <c r="J127"/>
  <c r="J122"/>
  <c r="J120"/>
  <c r="BK119"/>
  <c r="BK118"/>
  <c r="BK117"/>
  <c r="J116"/>
  <c r="BK115"/>
  <c r="J113"/>
  <c r="J112"/>
  <c r="J111"/>
  <c r="BK109"/>
  <c r="J94"/>
  <c r="J93"/>
  <c r="J86"/>
  <c r="J81"/>
  <c i="35" r="J355"/>
  <c r="J346"/>
  <c r="J342"/>
  <c r="J340"/>
  <c r="J319"/>
  <c r="J312"/>
  <c r="BK306"/>
  <c r="BK291"/>
  <c r="BK286"/>
  <c r="J275"/>
  <c r="J266"/>
  <c r="BK256"/>
  <c r="J251"/>
  <c r="J250"/>
  <c r="J238"/>
  <c r="J237"/>
  <c r="BK236"/>
  <c r="BK233"/>
  <c r="J216"/>
  <c r="J201"/>
  <c r="BK194"/>
  <c r="J192"/>
  <c r="J181"/>
  <c r="BK174"/>
  <c r="J165"/>
  <c r="J164"/>
  <c r="BK141"/>
  <c r="BK120"/>
  <c r="BK115"/>
  <c r="J110"/>
  <c r="J108"/>
  <c i="34" r="BK138"/>
  <c r="BK136"/>
  <c r="BK125"/>
  <c r="BK120"/>
  <c r="BK117"/>
  <c r="BK103"/>
  <c r="J93"/>
  <c i="33" r="BK213"/>
  <c r="J211"/>
  <c r="BK210"/>
  <c r="J208"/>
  <c r="J205"/>
  <c r="J200"/>
  <c r="BK198"/>
  <c r="J197"/>
  <c r="J192"/>
  <c r="BK190"/>
  <c r="J189"/>
  <c r="J185"/>
  <c r="BK181"/>
  <c r="BK179"/>
  <c r="BK172"/>
  <c r="BK168"/>
  <c r="J165"/>
  <c r="BK158"/>
  <c r="J156"/>
  <c r="BK154"/>
  <c r="J146"/>
  <c r="BK139"/>
  <c r="BK137"/>
  <c r="BK124"/>
  <c r="J121"/>
  <c r="BK118"/>
  <c r="J116"/>
  <c i="32" r="J195"/>
  <c r="J193"/>
  <c r="BK189"/>
  <c r="BK188"/>
  <c r="J184"/>
  <c r="J181"/>
  <c r="J179"/>
  <c r="BK178"/>
  <c r="J177"/>
  <c r="BK173"/>
  <c r="BK172"/>
  <c r="BK165"/>
  <c r="BK164"/>
  <c r="BK163"/>
  <c r="J159"/>
  <c r="BK158"/>
  <c r="J153"/>
  <c r="J150"/>
  <c r="J146"/>
  <c r="BK143"/>
  <c r="J141"/>
  <c r="BK135"/>
  <c r="J128"/>
  <c r="J124"/>
  <c i="31" r="BK121"/>
  <c r="BK118"/>
  <c r="BK107"/>
  <c r="J104"/>
  <c r="J102"/>
  <c r="BK100"/>
  <c r="BK98"/>
  <c r="BK97"/>
  <c r="J93"/>
  <c r="J90"/>
  <c r="J89"/>
  <c i="30" r="J871"/>
  <c r="BK861"/>
  <c r="J859"/>
  <c r="BK839"/>
  <c r="J824"/>
  <c r="J819"/>
  <c r="BK811"/>
  <c r="BK804"/>
  <c r="J801"/>
  <c r="J796"/>
  <c r="J785"/>
  <c r="J779"/>
  <c r="J773"/>
  <c r="J765"/>
  <c r="BK753"/>
  <c r="J747"/>
  <c r="BK738"/>
  <c r="J731"/>
  <c r="J729"/>
  <c r="BK727"/>
  <c r="BK719"/>
  <c r="BK698"/>
  <c r="BK696"/>
  <c r="BK676"/>
  <c r="BK668"/>
  <c r="J662"/>
  <c r="BK628"/>
  <c r="BK611"/>
  <c r="BK597"/>
  <c r="BK587"/>
  <c r="BK585"/>
  <c r="BK571"/>
  <c r="BK547"/>
  <c r="J539"/>
  <c r="J534"/>
  <c r="J530"/>
  <c r="BK509"/>
  <c r="J501"/>
  <c r="BK499"/>
  <c r="J489"/>
  <c r="BK486"/>
  <c r="BK480"/>
  <c r="BK445"/>
  <c r="J441"/>
  <c r="J434"/>
  <c r="BK428"/>
  <c r="BK426"/>
  <c r="J415"/>
  <c r="BK401"/>
  <c r="BK397"/>
  <c r="J394"/>
  <c r="J386"/>
  <c r="BK380"/>
  <c r="BK363"/>
  <c r="J359"/>
  <c r="J355"/>
  <c r="J353"/>
  <c r="BK348"/>
  <c r="BK342"/>
  <c r="BK330"/>
  <c r="BK326"/>
  <c r="BK320"/>
  <c r="J318"/>
  <c r="J308"/>
  <c r="BK304"/>
  <c r="J278"/>
  <c r="BK276"/>
  <c r="BK272"/>
  <c r="J263"/>
  <c r="J257"/>
  <c r="J253"/>
  <c r="BK249"/>
  <c r="BK241"/>
  <c r="J233"/>
  <c r="J225"/>
  <c r="J219"/>
  <c r="J214"/>
  <c r="BK200"/>
  <c r="BK196"/>
  <c r="BK192"/>
  <c r="BK186"/>
  <c r="J170"/>
  <c r="J168"/>
  <c r="J164"/>
  <c r="BK152"/>
  <c r="J142"/>
  <c r="J136"/>
  <c r="J130"/>
  <c i="28" r="J124"/>
  <c r="J123"/>
  <c r="BK120"/>
  <c r="J112"/>
  <c r="J109"/>
  <c r="J108"/>
  <c i="27" r="J124"/>
  <c r="J123"/>
  <c r="BK117"/>
  <c r="BK116"/>
  <c r="J114"/>
  <c r="J112"/>
  <c r="J111"/>
  <c r="BK104"/>
  <c r="BK103"/>
  <c i="26" r="BK122"/>
  <c r="J119"/>
  <c r="BK118"/>
  <c r="J116"/>
  <c r="J107"/>
  <c r="BK103"/>
  <c i="25" r="J129"/>
  <c r="BK116"/>
  <c r="BK111"/>
  <c i="24" r="BK128"/>
  <c r="J118"/>
  <c r="BK105"/>
  <c r="BK102"/>
  <c r="BK100"/>
  <c i="23" r="J144"/>
  <c r="J134"/>
  <c r="J128"/>
  <c r="BK124"/>
  <c r="J123"/>
  <c r="J118"/>
  <c r="J116"/>
  <c r="BK110"/>
  <c r="BK109"/>
  <c r="J107"/>
  <c i="22" r="J113"/>
  <c r="J110"/>
  <c r="BK104"/>
  <c r="J101"/>
  <c i="21" r="J128"/>
  <c r="BK125"/>
  <c r="J117"/>
  <c r="J112"/>
  <c r="BK109"/>
  <c r="J106"/>
  <c r="BK102"/>
  <c i="20" r="BK161"/>
  <c r="J158"/>
  <c r="BK153"/>
  <c r="BK150"/>
  <c r="J149"/>
  <c r="J137"/>
  <c r="J133"/>
  <c r="BK131"/>
  <c r="BK124"/>
  <c r="BK121"/>
  <c r="J118"/>
  <c r="BK110"/>
  <c r="BK109"/>
  <c r="J108"/>
  <c r="BK107"/>
  <c r="J106"/>
  <c r="J105"/>
  <c r="J102"/>
  <c r="J100"/>
  <c i="19" r="J301"/>
  <c r="J292"/>
  <c r="BK289"/>
  <c r="BK288"/>
  <c r="BK286"/>
  <c r="J284"/>
  <c r="BK283"/>
  <c r="J282"/>
  <c r="BK277"/>
  <c r="BK276"/>
  <c r="BK267"/>
  <c r="BK264"/>
  <c r="BK262"/>
  <c r="J235"/>
  <c r="BK232"/>
  <c r="J231"/>
  <c r="BK228"/>
  <c r="J226"/>
  <c r="J224"/>
  <c r="J222"/>
  <c r="BK219"/>
  <c r="BK217"/>
  <c r="J214"/>
  <c r="BK212"/>
  <c r="BK210"/>
  <c r="J209"/>
  <c r="J206"/>
  <c r="J205"/>
  <c r="J204"/>
  <c r="BK195"/>
  <c r="J194"/>
  <c r="BK193"/>
  <c r="J192"/>
  <c r="J188"/>
  <c r="BK186"/>
  <c r="J181"/>
  <c r="BK180"/>
  <c r="J178"/>
  <c r="BK177"/>
  <c r="BK175"/>
  <c r="BK172"/>
  <c r="BK169"/>
  <c r="BK163"/>
  <c r="J161"/>
  <c r="J159"/>
  <c r="BK157"/>
  <c r="J152"/>
  <c r="BK151"/>
  <c r="J148"/>
  <c r="BK145"/>
  <c r="BK143"/>
  <c r="BK142"/>
  <c r="J135"/>
  <c r="BK134"/>
  <c r="J131"/>
  <c r="J123"/>
  <c r="J120"/>
  <c r="BK116"/>
  <c r="BK111"/>
  <c r="J110"/>
  <c r="J108"/>
  <c r="BK107"/>
  <c r="J106"/>
  <c r="J105"/>
  <c r="BK102"/>
  <c i="18" r="BK146"/>
  <c r="J145"/>
  <c r="BK136"/>
  <c r="BK133"/>
  <c r="BK123"/>
  <c r="J121"/>
  <c r="BK120"/>
  <c r="J114"/>
  <c r="J113"/>
  <c r="BK112"/>
  <c r="J111"/>
  <c r="BK108"/>
  <c r="J105"/>
  <c r="J97"/>
  <c i="17" r="BK355"/>
  <c r="BK337"/>
  <c r="J336"/>
  <c r="BK335"/>
  <c r="BK333"/>
  <c r="J324"/>
  <c r="J317"/>
  <c r="BK315"/>
  <c r="J311"/>
  <c r="BK309"/>
  <c r="J308"/>
  <c r="BK307"/>
  <c r="BK301"/>
  <c r="J300"/>
  <c r="J298"/>
  <c r="J297"/>
  <c r="J296"/>
  <c r="J295"/>
  <c r="J293"/>
  <c r="BK288"/>
  <c r="BK284"/>
  <c r="BK280"/>
  <c r="J279"/>
  <c r="BK273"/>
  <c r="BK272"/>
  <c r="J265"/>
  <c r="J263"/>
  <c r="J262"/>
  <c r="J260"/>
  <c r="J257"/>
  <c r="J253"/>
  <c r="J250"/>
  <c r="BK248"/>
  <c r="J246"/>
  <c r="BK238"/>
  <c r="J230"/>
  <c r="J226"/>
  <c r="J224"/>
  <c r="J222"/>
  <c r="J217"/>
  <c r="J216"/>
  <c r="BK205"/>
  <c r="J198"/>
  <c r="BK196"/>
  <c r="J195"/>
  <c r="BK192"/>
  <c r="J191"/>
  <c r="J186"/>
  <c r="BK185"/>
  <c r="BK170"/>
  <c r="BK166"/>
  <c r="BK158"/>
  <c r="J156"/>
  <c r="BK152"/>
  <c r="J149"/>
  <c r="J146"/>
  <c r="BK141"/>
  <c r="J126"/>
  <c r="J120"/>
  <c r="BK118"/>
  <c r="J117"/>
  <c r="BK112"/>
  <c i="16" r="J892"/>
  <c r="J872"/>
  <c r="BK860"/>
  <c r="BK853"/>
  <c r="BK849"/>
  <c r="BK845"/>
  <c r="BK828"/>
  <c r="J810"/>
  <c r="BK805"/>
  <c r="BK802"/>
  <c r="BK794"/>
  <c r="BK788"/>
  <c r="BK784"/>
  <c r="J780"/>
  <c r="J757"/>
  <c r="J749"/>
  <c r="BK748"/>
  <c r="J746"/>
  <c r="BK737"/>
  <c r="J725"/>
  <c r="J717"/>
  <c r="BK712"/>
  <c r="J707"/>
  <c r="J705"/>
  <c r="BK699"/>
  <c r="BK688"/>
  <c r="BK680"/>
  <c r="J674"/>
  <c r="J670"/>
  <c r="J666"/>
  <c r="J664"/>
  <c r="J654"/>
  <c r="J650"/>
  <c r="BK648"/>
  <c r="BK642"/>
  <c r="BK636"/>
  <c r="J633"/>
  <c r="BK631"/>
  <c r="J619"/>
  <c r="J609"/>
  <c r="BK598"/>
  <c r="J588"/>
  <c r="J585"/>
  <c r="BK581"/>
  <c r="BK564"/>
  <c r="J560"/>
  <c r="BK554"/>
  <c r="J549"/>
  <c r="BK543"/>
  <c r="BK539"/>
  <c r="J535"/>
  <c r="J533"/>
  <c r="J527"/>
  <c r="J525"/>
  <c r="J523"/>
  <c r="BK517"/>
  <c r="J515"/>
  <c r="J511"/>
  <c r="J507"/>
  <c r="BK502"/>
  <c r="J484"/>
  <c r="J483"/>
  <c r="BK481"/>
  <c r="BK477"/>
  <c r="BK473"/>
  <c r="J451"/>
  <c r="J447"/>
  <c r="J443"/>
  <c r="J439"/>
  <c r="J432"/>
  <c r="J420"/>
  <c r="BK414"/>
  <c r="J410"/>
  <c r="BK408"/>
  <c r="BK402"/>
  <c r="BK394"/>
  <c r="BK390"/>
  <c r="BK388"/>
  <c r="J384"/>
  <c r="J378"/>
  <c r="J374"/>
  <c r="J367"/>
  <c r="J365"/>
  <c r="BK361"/>
  <c r="J357"/>
  <c r="J355"/>
  <c r="BK351"/>
  <c r="BK347"/>
  <c r="BK339"/>
  <c r="BK337"/>
  <c r="J335"/>
  <c r="J333"/>
  <c r="J331"/>
  <c r="J327"/>
  <c r="BK311"/>
  <c r="J309"/>
  <c r="BK307"/>
  <c r="J295"/>
  <c r="J280"/>
  <c r="J276"/>
  <c r="BK272"/>
  <c r="BK258"/>
  <c r="J250"/>
  <c r="J244"/>
  <c r="BK242"/>
  <c r="BK232"/>
  <c r="BK230"/>
  <c r="J218"/>
  <c r="J211"/>
  <c r="BK197"/>
  <c r="BK189"/>
  <c r="J185"/>
  <c r="J179"/>
  <c r="BK175"/>
  <c r="BK171"/>
  <c r="J161"/>
  <c r="BK151"/>
  <c r="BK141"/>
  <c r="J133"/>
  <c r="BK127"/>
  <c r="BK125"/>
  <c r="BK117"/>
  <c r="J111"/>
  <c i="15" r="J89"/>
  <c i="14" r="BK333"/>
  <c r="J331"/>
  <c r="J323"/>
  <c r="BK322"/>
  <c r="J318"/>
  <c r="J317"/>
  <c r="BK311"/>
  <c r="BK307"/>
  <c r="BK299"/>
  <c r="BK298"/>
  <c r="J293"/>
  <c r="J292"/>
  <c r="J287"/>
  <c r="BK285"/>
  <c r="BK280"/>
  <c r="BK279"/>
  <c r="J278"/>
  <c r="BK276"/>
  <c r="J274"/>
  <c r="BK265"/>
  <c r="J258"/>
  <c r="BK252"/>
  <c r="BK250"/>
  <c r="BK244"/>
  <c r="J241"/>
  <c r="BK240"/>
  <c r="J238"/>
  <c r="J233"/>
  <c r="BK231"/>
  <c r="BK227"/>
  <c r="BK222"/>
  <c r="BK214"/>
  <c r="J213"/>
  <c r="BK207"/>
  <c r="J204"/>
  <c r="J200"/>
  <c r="BK199"/>
  <c r="J190"/>
  <c r="BK186"/>
  <c r="BK180"/>
  <c r="BK176"/>
  <c r="J175"/>
  <c r="J173"/>
  <c r="BK172"/>
  <c r="BK170"/>
  <c r="J169"/>
  <c r="BK160"/>
  <c r="BK153"/>
  <c r="BK146"/>
  <c r="J139"/>
  <c r="J137"/>
  <c r="J133"/>
  <c r="BK131"/>
  <c r="J130"/>
  <c r="BK128"/>
  <c r="J125"/>
  <c r="BK124"/>
  <c r="BK110"/>
  <c r="BK107"/>
  <c r="J105"/>
  <c r="BK101"/>
  <c r="BK100"/>
  <c r="J99"/>
  <c i="13" r="J2046"/>
  <c r="J2042"/>
  <c r="J2037"/>
  <c r="BK2031"/>
  <c r="BK2023"/>
  <c r="BK1968"/>
  <c r="BK1947"/>
  <c r="J1918"/>
  <c r="J1902"/>
  <c r="J1859"/>
  <c r="J1814"/>
  <c r="J1790"/>
  <c r="J1768"/>
  <c r="BK1747"/>
  <c r="BK1736"/>
  <c r="J1725"/>
  <c r="J1716"/>
  <c r="BK1713"/>
  <c r="J1711"/>
  <c r="J1709"/>
  <c r="J1701"/>
  <c r="BK1698"/>
  <c r="BK1697"/>
  <c r="J1695"/>
  <c r="BK1693"/>
  <c r="BK1683"/>
  <c r="BK1676"/>
  <c r="J1674"/>
  <c r="J1673"/>
  <c r="J1670"/>
  <c r="BK1665"/>
  <c r="J1661"/>
  <c r="BK1659"/>
  <c r="J1653"/>
  <c r="J1652"/>
  <c r="BK1651"/>
  <c r="BK1636"/>
  <c r="BK1629"/>
  <c r="J1625"/>
  <c r="BK1623"/>
  <c r="J1619"/>
  <c r="BK1617"/>
  <c r="BK1612"/>
  <c r="J1610"/>
  <c r="BK1608"/>
  <c r="J1604"/>
  <c r="BK1601"/>
  <c r="BK1599"/>
  <c r="J1597"/>
  <c r="BK1595"/>
  <c r="BK1594"/>
  <c r="J1592"/>
  <c r="J1589"/>
  <c r="BK1588"/>
  <c r="J1583"/>
  <c r="BK1578"/>
  <c r="BK1576"/>
  <c r="J1575"/>
  <c r="J1569"/>
  <c r="BK882"/>
  <c r="BK878"/>
  <c r="BK862"/>
  <c r="J861"/>
  <c r="BK860"/>
  <c r="J851"/>
  <c r="BK844"/>
  <c r="J803"/>
  <c r="BK747"/>
  <c r="BK738"/>
  <c r="BK728"/>
  <c r="BK726"/>
  <c r="J725"/>
  <c r="BK688"/>
  <c r="J681"/>
  <c r="BK678"/>
  <c r="J675"/>
  <c r="BK673"/>
  <c r="J667"/>
  <c r="BK654"/>
  <c r="BK622"/>
  <c r="J566"/>
  <c r="BK549"/>
  <c r="J544"/>
  <c r="J537"/>
  <c r="BK506"/>
  <c r="BK499"/>
  <c r="BK485"/>
  <c r="J406"/>
  <c r="BK399"/>
  <c r="J381"/>
  <c r="J350"/>
  <c r="BK342"/>
  <c r="J341"/>
  <c r="BK328"/>
  <c r="BK324"/>
  <c r="BK319"/>
  <c r="BK304"/>
  <c r="J290"/>
  <c r="J282"/>
  <c r="J236"/>
  <c r="J228"/>
  <c r="BK222"/>
  <c r="J217"/>
  <c r="BK205"/>
  <c r="BK203"/>
  <c r="BK191"/>
  <c r="J181"/>
  <c r="BK176"/>
  <c r="J173"/>
  <c r="J117"/>
  <c r="J115"/>
  <c i="12" r="J159"/>
  <c r="J154"/>
  <c r="BK143"/>
  <c r="BK139"/>
  <c r="J134"/>
  <c r="BK131"/>
  <c r="BK120"/>
  <c r="BK117"/>
  <c r="J116"/>
  <c r="BK112"/>
  <c r="J111"/>
  <c r="J107"/>
  <c r="BK105"/>
  <c r="BK98"/>
  <c i="11" r="J400"/>
  <c r="BK396"/>
  <c r="J354"/>
  <c r="BK347"/>
  <c r="J318"/>
  <c r="J297"/>
  <c r="J289"/>
  <c r="J269"/>
  <c r="J208"/>
  <c r="J164"/>
  <c r="J136"/>
  <c r="J125"/>
  <c i="10" r="J131"/>
  <c r="J129"/>
  <c r="BK122"/>
  <c r="BK119"/>
  <c r="J107"/>
  <c r="BK100"/>
  <c r="BK97"/>
  <c r="J96"/>
  <c r="BK95"/>
  <c i="9" r="J138"/>
  <c r="J137"/>
  <c r="BK130"/>
  <c r="J128"/>
  <c r="BK127"/>
  <c r="BK126"/>
  <c r="J124"/>
  <c r="J121"/>
  <c r="BK120"/>
  <c r="BK118"/>
  <c r="BK104"/>
  <c r="J102"/>
  <c r="J97"/>
  <c i="8" r="BK135"/>
  <c r="J125"/>
  <c r="BK122"/>
  <c r="BK120"/>
  <c r="BK104"/>
  <c i="7" r="BK139"/>
  <c r="J132"/>
  <c r="J131"/>
  <c r="BK121"/>
  <c r="BK117"/>
  <c r="BK102"/>
  <c r="BK99"/>
  <c r="BK98"/>
  <c r="J95"/>
  <c r="BK93"/>
  <c i="6" r="J130"/>
  <c r="BK125"/>
  <c r="BK123"/>
  <c r="J122"/>
  <c r="BK119"/>
  <c r="J114"/>
  <c r="BK110"/>
  <c r="J109"/>
  <c r="J103"/>
  <c r="J102"/>
  <c r="BK101"/>
  <c r="J99"/>
  <c r="BK93"/>
  <c i="5" r="BK174"/>
  <c r="BK167"/>
  <c r="J163"/>
  <c r="J162"/>
  <c r="J156"/>
  <c r="BK147"/>
  <c r="J143"/>
  <c r="J141"/>
  <c r="J140"/>
  <c r="J138"/>
  <c r="BK121"/>
  <c r="BK112"/>
  <c r="BK109"/>
  <c r="BK106"/>
  <c r="J98"/>
  <c r="BK97"/>
  <c i="4" r="BK180"/>
  <c r="J179"/>
  <c r="J173"/>
  <c r="J172"/>
  <c r="J169"/>
  <c r="BK167"/>
  <c r="J166"/>
  <c r="BK162"/>
  <c r="J159"/>
  <c r="BK154"/>
  <c r="J152"/>
  <c r="J149"/>
  <c r="J148"/>
  <c r="BK146"/>
  <c r="BK144"/>
  <c r="J143"/>
  <c r="BK141"/>
  <c r="J137"/>
  <c r="BK135"/>
  <c r="BK134"/>
  <c r="J131"/>
  <c r="BK125"/>
  <c r="BK120"/>
  <c r="J111"/>
  <c r="BK106"/>
  <c r="J105"/>
  <c r="J104"/>
  <c r="J102"/>
  <c r="J101"/>
  <c i="3" r="J117"/>
  <c r="BK116"/>
  <c r="BK111"/>
  <c r="BK108"/>
  <c r="J104"/>
  <c r="J103"/>
  <c r="BK100"/>
  <c r="BK98"/>
  <c r="BK97"/>
  <c i="2" r="BK155"/>
  <c r="BK154"/>
  <c r="J151"/>
  <c r="BK146"/>
  <c r="J145"/>
  <c r="BK139"/>
  <c r="BK138"/>
  <c r="BK124"/>
  <c r="J123"/>
  <c r="BK120"/>
  <c r="J119"/>
  <c r="BK115"/>
  <c r="J111"/>
  <c r="J110"/>
  <c r="J107"/>
  <c r="J105"/>
  <c r="J102"/>
  <c r="J99"/>
  <c r="BK97"/>
  <c r="BK96"/>
  <c i="1" r="AS76"/>
  <c r="AS59"/>
  <c i="38" r="BK83"/>
  <c r="J82"/>
  <c i="37" r="J34"/>
  <c i="35" r="J353"/>
  <c r="J348"/>
  <c r="J344"/>
  <c r="BK336"/>
  <c r="BK330"/>
  <c r="BK328"/>
  <c r="J321"/>
  <c r="J314"/>
  <c r="J308"/>
  <c r="J291"/>
  <c r="BK273"/>
  <c r="BK266"/>
  <c r="J262"/>
  <c r="BK258"/>
  <c r="J253"/>
  <c r="J247"/>
  <c r="J244"/>
  <c r="J236"/>
  <c r="BK232"/>
  <c r="J225"/>
  <c r="J210"/>
  <c r="J206"/>
  <c r="J204"/>
  <c r="BK200"/>
  <c r="J198"/>
  <c r="J174"/>
  <c r="J166"/>
  <c r="J156"/>
  <c r="J124"/>
  <c r="J116"/>
  <c r="BK114"/>
  <c r="BK106"/>
  <c r="J100"/>
  <c i="34" r="BK141"/>
  <c r="J138"/>
  <c r="BK131"/>
  <c r="J123"/>
  <c r="J117"/>
  <c r="BK114"/>
  <c r="BK96"/>
  <c r="BK93"/>
  <c r="BK90"/>
  <c r="BK88"/>
  <c i="33" r="J213"/>
  <c r="BK212"/>
  <c r="BK211"/>
  <c r="BK209"/>
  <c r="J201"/>
  <c r="J195"/>
  <c r="BK188"/>
  <c r="BK184"/>
  <c r="J183"/>
  <c r="BK182"/>
  <c r="J178"/>
  <c r="J177"/>
  <c r="J176"/>
  <c r="J175"/>
  <c r="J168"/>
  <c r="J166"/>
  <c r="J164"/>
  <c r="J163"/>
  <c r="J160"/>
  <c r="J158"/>
  <c r="J150"/>
  <c r="BK146"/>
  <c r="J141"/>
  <c r="BK135"/>
  <c r="BK134"/>
  <c r="J133"/>
  <c r="J127"/>
  <c r="BK126"/>
  <c r="J119"/>
  <c i="32" r="J211"/>
  <c r="BK210"/>
  <c r="J209"/>
  <c r="BK207"/>
  <c r="BK206"/>
  <c r="J202"/>
  <c r="J198"/>
  <c r="J196"/>
  <c r="BK190"/>
  <c r="BK185"/>
  <c r="BK183"/>
  <c r="BK182"/>
  <c r="BK181"/>
  <c r="BK179"/>
  <c r="J175"/>
  <c r="J174"/>
  <c r="BK171"/>
  <c r="J168"/>
  <c r="BK155"/>
  <c r="J142"/>
  <c r="BK141"/>
  <c r="J135"/>
  <c r="BK133"/>
  <c r="BK131"/>
  <c r="BK124"/>
  <c r="J123"/>
  <c r="BK115"/>
  <c i="31" r="J120"/>
  <c r="BK116"/>
  <c r="BK115"/>
  <c r="J112"/>
  <c r="J111"/>
  <c r="BK110"/>
  <c r="BK108"/>
  <c r="J106"/>
  <c r="J103"/>
  <c r="BK86"/>
  <c i="30" r="BK906"/>
  <c r="BK899"/>
  <c r="J894"/>
  <c r="J892"/>
  <c r="BK890"/>
  <c r="J886"/>
  <c r="BK882"/>
  <c r="J861"/>
  <c r="J849"/>
  <c r="J847"/>
  <c r="J836"/>
  <c r="BK834"/>
  <c r="J821"/>
  <c r="J811"/>
  <c r="BK789"/>
  <c r="J787"/>
  <c r="J759"/>
  <c r="BK757"/>
  <c r="J751"/>
  <c r="BK749"/>
  <c r="J742"/>
  <c r="J719"/>
  <c r="BK706"/>
  <c r="BK702"/>
  <c r="BK693"/>
  <c r="BK674"/>
  <c r="J668"/>
  <c r="BK666"/>
  <c r="BK649"/>
  <c r="J642"/>
  <c r="J640"/>
  <c r="BK638"/>
  <c r="J636"/>
  <c r="J632"/>
  <c r="J624"/>
  <c r="J615"/>
  <c r="J609"/>
  <c r="BK605"/>
  <c r="BK599"/>
  <c r="J597"/>
  <c r="J587"/>
  <c r="BK583"/>
  <c r="BK567"/>
  <c r="BK559"/>
  <c r="J553"/>
  <c r="BK551"/>
  <c r="BK543"/>
  <c r="BK539"/>
  <c r="J536"/>
  <c r="J532"/>
  <c r="J528"/>
  <c r="J524"/>
  <c r="J520"/>
  <c r="J509"/>
  <c r="J505"/>
  <c r="J497"/>
  <c r="BK495"/>
  <c r="BK491"/>
  <c r="J478"/>
  <c r="J474"/>
  <c r="BK470"/>
  <c r="J461"/>
  <c r="BK459"/>
  <c r="J457"/>
  <c r="J424"/>
  <c r="J422"/>
  <c r="J418"/>
  <c r="BK415"/>
  <c r="J413"/>
  <c r="BK405"/>
  <c r="J401"/>
  <c r="BK394"/>
  <c r="J384"/>
  <c r="J382"/>
  <c r="J378"/>
  <c r="J376"/>
  <c r="BK355"/>
  <c r="BK344"/>
  <c r="BK338"/>
  <c r="J336"/>
  <c r="J326"/>
  <c r="J324"/>
  <c r="BK316"/>
  <c r="J304"/>
  <c r="BK302"/>
  <c r="J297"/>
  <c r="BK281"/>
  <c r="J269"/>
  <c r="J265"/>
  <c r="BK263"/>
  <c r="BK255"/>
  <c r="BK253"/>
  <c r="J243"/>
  <c r="J241"/>
  <c r="BK221"/>
  <c r="J206"/>
  <c r="BK194"/>
  <c r="J188"/>
  <c r="J182"/>
  <c r="J176"/>
  <c r="J172"/>
  <c r="BK168"/>
  <c r="J160"/>
  <c r="BK156"/>
  <c r="J150"/>
  <c r="J138"/>
  <c r="BK134"/>
  <c i="29" r="BK109"/>
  <c r="BK108"/>
  <c r="BK106"/>
  <c r="J102"/>
  <c r="BK100"/>
  <c r="BK99"/>
  <c i="28" r="BK122"/>
  <c r="J118"/>
  <c r="J116"/>
  <c r="BK115"/>
  <c r="J113"/>
  <c r="BK111"/>
  <c r="BK109"/>
  <c r="BK106"/>
  <c r="J105"/>
  <c r="BK104"/>
  <c i="27" r="J122"/>
  <c r="BK114"/>
  <c r="BK110"/>
  <c r="J99"/>
  <c i="26" r="BK123"/>
  <c r="BK121"/>
  <c r="J118"/>
  <c r="J117"/>
  <c r="J115"/>
  <c r="BK110"/>
  <c r="BK106"/>
  <c r="J102"/>
  <c i="25" r="J131"/>
  <c r="J127"/>
  <c r="J126"/>
  <c r="BK125"/>
  <c r="BK123"/>
  <c r="J122"/>
  <c r="J121"/>
  <c r="J119"/>
  <c r="J117"/>
  <c r="BK108"/>
  <c r="J106"/>
  <c r="J105"/>
  <c r="J104"/>
  <c i="24" r="J132"/>
  <c r="BK130"/>
  <c r="BK129"/>
  <c r="J127"/>
  <c r="BK126"/>
  <c r="BK121"/>
  <c r="BK118"/>
  <c r="BK117"/>
  <c r="BK112"/>
  <c r="BK107"/>
  <c r="J104"/>
  <c i="23" r="J138"/>
  <c r="J129"/>
  <c r="BK123"/>
  <c r="BK117"/>
  <c r="J112"/>
  <c r="BK107"/>
  <c r="J105"/>
  <c i="22" r="J123"/>
  <c r="BK122"/>
  <c r="J114"/>
  <c r="BK112"/>
  <c r="BK108"/>
  <c r="J107"/>
  <c r="J105"/>
  <c i="21" r="J132"/>
  <c r="J130"/>
  <c r="J127"/>
  <c r="J125"/>
  <c r="BK122"/>
  <c r="J118"/>
  <c r="J113"/>
  <c r="BK111"/>
  <c r="BK101"/>
  <c i="20" r="J161"/>
  <c r="BK156"/>
  <c r="J154"/>
  <c r="J150"/>
  <c r="BK144"/>
  <c r="J142"/>
  <c r="BK133"/>
  <c r="J132"/>
  <c r="J124"/>
  <c r="J120"/>
  <c r="J117"/>
  <c r="BK116"/>
  <c r="BK112"/>
  <c r="BK105"/>
  <c r="J101"/>
  <c i="19" r="J300"/>
  <c r="J298"/>
  <c r="J291"/>
  <c r="J289"/>
  <c r="BK278"/>
  <c r="J276"/>
  <c r="J271"/>
  <c r="J258"/>
  <c r="J257"/>
  <c r="J256"/>
  <c r="BK255"/>
  <c r="BK254"/>
  <c r="BK251"/>
  <c r="BK248"/>
  <c r="J245"/>
  <c r="BK241"/>
  <c r="J238"/>
  <c r="J234"/>
  <c r="J232"/>
  <c r="J230"/>
  <c r="J227"/>
  <c r="BK221"/>
  <c r="J217"/>
  <c r="J215"/>
  <c r="BK213"/>
  <c r="J212"/>
  <c r="BK203"/>
  <c r="BK189"/>
  <c r="J184"/>
  <c r="BK176"/>
  <c r="J175"/>
  <c r="J163"/>
  <c r="BK148"/>
  <c r="BK147"/>
  <c r="J146"/>
  <c r="BK141"/>
  <c r="J134"/>
  <c r="J132"/>
  <c r="J129"/>
  <c r="J127"/>
  <c r="BK123"/>
  <c r="BK120"/>
  <c r="BK115"/>
  <c r="BK109"/>
  <c i="18" r="J141"/>
  <c r="J133"/>
  <c r="J125"/>
  <c r="BK124"/>
  <c r="BK121"/>
  <c r="BK118"/>
  <c r="J102"/>
  <c i="17" r="BK350"/>
  <c r="BK347"/>
  <c r="BK344"/>
  <c r="J341"/>
  <c r="BK329"/>
  <c r="BK327"/>
  <c r="BK324"/>
  <c r="BK318"/>
  <c r="BK314"/>
  <c r="BK313"/>
  <c r="J305"/>
  <c r="J304"/>
  <c r="BK299"/>
  <c r="J292"/>
  <c r="J291"/>
  <c r="J288"/>
  <c r="BK286"/>
  <c r="J283"/>
  <c r="BK282"/>
  <c r="J275"/>
  <c r="J267"/>
  <c r="BK266"/>
  <c r="J259"/>
  <c r="BK251"/>
  <c r="BK250"/>
  <c r="BK247"/>
  <c r="J244"/>
  <c r="BK241"/>
  <c r="BK240"/>
  <c r="J237"/>
  <c r="BK226"/>
  <c r="J223"/>
  <c r="BK216"/>
  <c r="J212"/>
  <c r="J211"/>
  <c r="BK210"/>
  <c r="J209"/>
  <c r="BK202"/>
  <c r="J201"/>
  <c r="J193"/>
  <c r="BK188"/>
  <c r="J169"/>
  <c r="J167"/>
  <c r="BK160"/>
  <c r="J154"/>
  <c r="BK151"/>
  <c r="BK143"/>
  <c r="J137"/>
  <c r="J136"/>
  <c r="J128"/>
  <c r="BK114"/>
  <c r="J111"/>
  <c r="BK107"/>
  <c r="J106"/>
  <c i="16" r="BK883"/>
  <c r="BK877"/>
  <c r="J874"/>
  <c r="J870"/>
  <c r="BK866"/>
  <c r="J859"/>
  <c r="J851"/>
  <c r="BK843"/>
  <c r="BK839"/>
  <c r="BK832"/>
  <c r="J830"/>
  <c r="J828"/>
  <c r="J816"/>
  <c r="J814"/>
  <c r="BK810"/>
  <c r="J805"/>
  <c r="BK800"/>
  <c r="BK773"/>
  <c r="BK767"/>
  <c r="J761"/>
  <c r="BK759"/>
  <c r="J751"/>
  <c r="BK746"/>
  <c r="BK741"/>
  <c r="BK739"/>
  <c r="J733"/>
  <c r="BK729"/>
  <c r="J723"/>
  <c r="BK721"/>
  <c r="BK717"/>
  <c r="BK703"/>
  <c r="BK697"/>
  <c r="J690"/>
  <c r="J688"/>
  <c r="J684"/>
  <c r="BK676"/>
  <c r="BK658"/>
  <c r="BK650"/>
  <c r="J644"/>
  <c r="J640"/>
  <c r="J638"/>
  <c r="BK629"/>
  <c r="BK613"/>
  <c r="BK607"/>
  <c r="J601"/>
  <c r="J596"/>
  <c r="BK588"/>
  <c r="BK572"/>
  <c r="BK570"/>
  <c r="J568"/>
  <c r="J558"/>
  <c r="J556"/>
  <c r="J541"/>
  <c r="J539"/>
  <c r="BK537"/>
  <c r="BK531"/>
  <c r="BK527"/>
  <c r="J521"/>
  <c r="BK511"/>
  <c r="BK509"/>
  <c r="BK505"/>
  <c r="J496"/>
  <c r="BK490"/>
  <c r="BK486"/>
  <c r="J477"/>
  <c r="BK475"/>
  <c r="BK469"/>
  <c r="J465"/>
  <c r="BK463"/>
  <c r="BK453"/>
  <c r="J449"/>
  <c r="BK447"/>
  <c r="BK443"/>
  <c r="J436"/>
  <c r="BK426"/>
  <c r="J424"/>
  <c r="BK416"/>
  <c r="J408"/>
  <c r="J406"/>
  <c r="J402"/>
  <c r="J398"/>
  <c r="J396"/>
  <c r="BK392"/>
  <c r="BK386"/>
  <c r="BK384"/>
  <c r="BK374"/>
  <c r="J372"/>
  <c r="J370"/>
  <c r="BK363"/>
  <c r="J361"/>
  <c r="BK359"/>
  <c r="J353"/>
  <c r="BK349"/>
  <c r="BK345"/>
  <c r="BK335"/>
  <c r="BK323"/>
  <c r="BK317"/>
  <c r="J315"/>
  <c r="J313"/>
  <c r="J293"/>
  <c r="J286"/>
  <c r="J270"/>
  <c r="J266"/>
  <c r="J254"/>
  <c r="J248"/>
  <c r="J246"/>
  <c r="J242"/>
  <c r="J240"/>
  <c r="J232"/>
  <c r="BK228"/>
  <c r="BK222"/>
  <c r="J215"/>
  <c r="BK213"/>
  <c r="BK207"/>
  <c r="J199"/>
  <c r="BK195"/>
  <c r="J193"/>
  <c r="BK191"/>
  <c r="J183"/>
  <c r="BK173"/>
  <c r="J171"/>
  <c r="BK169"/>
  <c r="J163"/>
  <c r="BK159"/>
  <c r="J157"/>
  <c r="J155"/>
  <c r="J147"/>
  <c r="BK139"/>
  <c r="BK135"/>
  <c r="BK133"/>
  <c r="J131"/>
  <c r="BK121"/>
  <c r="J119"/>
  <c r="J117"/>
  <c r="J115"/>
  <c r="BK111"/>
  <c i="15" r="BK91"/>
  <c r="BK90"/>
  <c i="14" r="BK332"/>
  <c r="BK329"/>
  <c r="BK326"/>
  <c r="J315"/>
  <c r="BK306"/>
  <c r="BK304"/>
  <c r="J300"/>
  <c r="J298"/>
  <c r="BK296"/>
  <c r="J295"/>
  <c r="BK293"/>
  <c r="BK292"/>
  <c r="BK290"/>
  <c r="BK286"/>
  <c r="BK283"/>
  <c r="BK278"/>
  <c r="J275"/>
  <c r="BK274"/>
  <c r="J272"/>
  <c r="BK268"/>
  <c r="J267"/>
  <c r="BK266"/>
  <c r="BK262"/>
  <c r="J260"/>
  <c r="BK256"/>
  <c r="J255"/>
  <c r="J251"/>
  <c r="J249"/>
  <c r="BK247"/>
  <c r="J245"/>
  <c r="J239"/>
  <c r="BK236"/>
  <c r="J234"/>
  <c r="BK232"/>
  <c r="J227"/>
  <c r="J223"/>
  <c r="J218"/>
  <c r="BK215"/>
  <c r="BK211"/>
  <c r="BK209"/>
  <c r="BK196"/>
  <c r="J193"/>
  <c r="J189"/>
  <c r="BK184"/>
  <c r="BK182"/>
  <c r="J178"/>
  <c r="BK177"/>
  <c r="BK175"/>
  <c r="J171"/>
  <c r="J170"/>
  <c r="BK168"/>
  <c r="J160"/>
  <c r="J159"/>
  <c r="J150"/>
  <c r="BK149"/>
  <c r="BK147"/>
  <c r="BK144"/>
  <c r="J143"/>
  <c r="BK142"/>
  <c r="BK140"/>
  <c r="J138"/>
  <c r="J136"/>
  <c r="J135"/>
  <c r="BK133"/>
  <c r="J129"/>
  <c r="BK121"/>
  <c r="J118"/>
  <c r="J116"/>
  <c r="BK115"/>
  <c r="BK113"/>
  <c r="BK112"/>
  <c r="BK109"/>
  <c r="J104"/>
  <c r="J102"/>
  <c i="13" r="BK2053"/>
  <c r="BK2051"/>
  <c r="BK2047"/>
  <c r="J2043"/>
  <c r="J2038"/>
  <c r="J1988"/>
  <c r="J1939"/>
  <c r="BK1934"/>
  <c r="BK1822"/>
  <c r="BK1809"/>
  <c r="J1807"/>
  <c r="BK1786"/>
  <c r="J1779"/>
  <c r="J1773"/>
  <c r="BK1766"/>
  <c r="J1742"/>
  <c r="BK1733"/>
  <c r="BK1726"/>
  <c r="J1724"/>
  <c r="J1717"/>
  <c r="BK1709"/>
  <c r="BK1707"/>
  <c r="BK1700"/>
  <c r="BK1696"/>
  <c r="J1692"/>
  <c r="J1691"/>
  <c r="BK1686"/>
  <c r="BK1680"/>
  <c r="BK1677"/>
  <c r="J1671"/>
  <c r="J1667"/>
  <c r="J1665"/>
  <c r="BK1662"/>
  <c r="J1660"/>
  <c r="J1659"/>
  <c r="J1657"/>
  <c r="J1656"/>
  <c r="J1654"/>
  <c r="J1650"/>
  <c r="J1637"/>
  <c r="J1635"/>
  <c r="BK1634"/>
  <c r="BK1633"/>
  <c r="J1632"/>
  <c r="BK1630"/>
  <c r="J1626"/>
  <c r="J1620"/>
  <c r="J1618"/>
  <c r="J1609"/>
  <c r="J1608"/>
  <c r="BK1606"/>
  <c r="BK1604"/>
  <c r="BK1598"/>
  <c r="J1596"/>
  <c r="J1594"/>
  <c r="J1588"/>
  <c r="BK1585"/>
  <c r="BK1582"/>
  <c r="J1579"/>
  <c r="J1576"/>
  <c r="BK1573"/>
  <c r="BK1562"/>
  <c r="BK1559"/>
  <c r="J1558"/>
  <c r="BK1553"/>
  <c r="BK1548"/>
  <c r="J1547"/>
  <c r="J1546"/>
  <c r="J1538"/>
  <c r="BK1537"/>
  <c r="J1535"/>
  <c r="BK1534"/>
  <c r="BK1531"/>
  <c r="J1520"/>
  <c r="BK1518"/>
  <c r="J1514"/>
  <c r="J1512"/>
  <c r="BK1509"/>
  <c r="BK1507"/>
  <c r="J1504"/>
  <c r="BK1487"/>
  <c r="BK1484"/>
  <c r="BK1481"/>
  <c r="J1464"/>
  <c r="BK1449"/>
  <c r="BK1425"/>
  <c r="BK1397"/>
  <c r="J1343"/>
  <c r="J1317"/>
  <c r="J1311"/>
  <c r="BK1306"/>
  <c r="J1244"/>
  <c r="J1232"/>
  <c r="J1224"/>
  <c r="BK1197"/>
  <c r="BK1183"/>
  <c r="J1180"/>
  <c r="BK1168"/>
  <c r="J1083"/>
  <c r="J1042"/>
  <c r="J1040"/>
  <c r="BK1036"/>
  <c r="BK1027"/>
  <c r="J1023"/>
  <c r="BK1010"/>
  <c r="J1005"/>
  <c r="J1003"/>
  <c r="J994"/>
  <c r="J992"/>
  <c r="J965"/>
  <c r="BK957"/>
  <c r="BK955"/>
  <c r="BK945"/>
  <c r="J941"/>
  <c r="J937"/>
  <c r="BK224"/>
  <c r="BK219"/>
  <c r="J215"/>
  <c r="J207"/>
  <c r="J201"/>
  <c r="J189"/>
  <c r="J171"/>
  <c i="12" r="J167"/>
  <c r="J161"/>
  <c r="J151"/>
  <c r="J146"/>
  <c r="J143"/>
  <c r="J136"/>
  <c r="BK135"/>
  <c r="BK134"/>
  <c r="BK133"/>
  <c r="J130"/>
  <c r="BK126"/>
  <c r="BK119"/>
  <c r="J117"/>
  <c r="J113"/>
  <c r="BK110"/>
  <c r="J106"/>
  <c r="BK101"/>
  <c r="J93"/>
  <c i="11" r="BK400"/>
  <c r="BK399"/>
  <c r="J389"/>
  <c r="BK377"/>
  <c r="J361"/>
  <c r="BK359"/>
  <c r="BK354"/>
  <c r="J347"/>
  <c r="BK324"/>
  <c r="J311"/>
  <c r="J291"/>
  <c r="BK280"/>
  <c r="BK259"/>
  <c r="J229"/>
  <c r="J215"/>
  <c r="BK208"/>
  <c r="BK183"/>
  <c r="J179"/>
  <c r="J167"/>
  <c r="BK164"/>
  <c r="J160"/>
  <c r="BK155"/>
  <c r="J139"/>
  <c r="BK138"/>
  <c r="BK127"/>
  <c r="BK109"/>
  <c r="BK100"/>
  <c i="10" r="J133"/>
  <c r="BK126"/>
  <c r="J113"/>
  <c r="J109"/>
  <c r="J108"/>
  <c r="J101"/>
  <c r="J99"/>
  <c r="BK96"/>
  <c i="9" r="BK136"/>
  <c r="BK134"/>
  <c r="J127"/>
  <c r="J125"/>
  <c r="J122"/>
  <c r="J116"/>
  <c r="BK103"/>
  <c r="BK102"/>
  <c r="J101"/>
  <c r="BK96"/>
  <c i="8" r="BK137"/>
  <c r="J136"/>
  <c r="BK124"/>
  <c r="J115"/>
  <c r="BK114"/>
  <c r="BK100"/>
  <c r="BK97"/>
  <c i="7" r="J148"/>
  <c r="BK146"/>
  <c r="BK145"/>
  <c r="BK142"/>
  <c r="BK140"/>
  <c r="J133"/>
  <c r="BK130"/>
  <c r="BK126"/>
  <c r="BK124"/>
  <c r="BK122"/>
  <c r="J119"/>
  <c r="BK116"/>
  <c r="BK104"/>
  <c r="J99"/>
  <c r="BK96"/>
  <c r="J94"/>
  <c i="6" r="BK133"/>
  <c r="BK130"/>
  <c r="J127"/>
  <c r="J124"/>
  <c r="J116"/>
  <c r="J115"/>
  <c r="BK114"/>
  <c r="BK113"/>
  <c r="BK104"/>
  <c r="BK100"/>
  <c r="BK94"/>
  <c i="5" r="J174"/>
  <c r="BK162"/>
  <c r="J161"/>
  <c r="BK155"/>
  <c r="J151"/>
  <c r="J142"/>
  <c r="BK138"/>
  <c r="J132"/>
  <c r="J127"/>
  <c r="J126"/>
  <c r="BK122"/>
  <c i="4" r="BK116"/>
  <c r="J115"/>
  <c r="J108"/>
  <c r="BK98"/>
  <c r="BK94"/>
  <c r="J89"/>
  <c i="3" r="BK117"/>
  <c r="BK115"/>
  <c r="J114"/>
  <c r="J113"/>
  <c r="BK103"/>
  <c r="BK99"/>
  <c r="J97"/>
  <c i="2" r="BK153"/>
  <c r="J143"/>
  <c r="BK142"/>
  <c r="J135"/>
  <c r="J134"/>
  <c r="BK132"/>
  <c r="J131"/>
  <c r="BK125"/>
  <c r="BK122"/>
  <c r="J120"/>
  <c r="BK117"/>
  <c r="J116"/>
  <c r="BK113"/>
  <c r="J109"/>
  <c r="BK103"/>
  <c r="BK102"/>
  <c r="J100"/>
  <c r="BK99"/>
  <c r="BK98"/>
  <c r="J96"/>
  <c l="1" r="P95"/>
  <c r="R127"/>
  <c r="P140"/>
  <c r="BK144"/>
  <c r="J144"/>
  <c r="J70"/>
  <c r="T147"/>
  <c i="3" r="BK91"/>
  <c r="J91"/>
  <c r="J65"/>
  <c r="P110"/>
  <c i="5" r="P96"/>
  <c r="R115"/>
  <c r="T120"/>
  <c i="6" r="BK108"/>
  <c r="J108"/>
  <c r="J67"/>
  <c r="T132"/>
  <c i="7" r="P114"/>
  <c i="8" r="P116"/>
  <c i="9" r="R95"/>
  <c r="BK111"/>
  <c r="J111"/>
  <c r="J67"/>
  <c r="R111"/>
  <c r="T133"/>
  <c i="10" r="T117"/>
  <c i="11" r="P97"/>
  <c r="T304"/>
  <c r="R356"/>
  <c r="R398"/>
  <c i="13" r="P124"/>
  <c r="R240"/>
  <c r="T380"/>
  <c r="R850"/>
  <c r="T924"/>
  <c r="P1087"/>
  <c r="T1332"/>
  <c r="P1497"/>
  <c r="BK1521"/>
  <c r="J1521"/>
  <c r="J80"/>
  <c r="P1685"/>
  <c r="R1727"/>
  <c r="P1789"/>
  <c r="BK1987"/>
  <c r="J1987"/>
  <c r="J87"/>
  <c r="R2032"/>
  <c i="14" r="BK98"/>
  <c r="J98"/>
  <c r="J65"/>
  <c r="P123"/>
  <c r="T163"/>
  <c r="BK253"/>
  <c r="J253"/>
  <c r="J70"/>
  <c r="BK316"/>
  <c r="J316"/>
  <c r="J71"/>
  <c r="BK325"/>
  <c r="J325"/>
  <c r="J73"/>
  <c r="P330"/>
  <c i="16" r="T217"/>
  <c r="R369"/>
  <c r="R504"/>
  <c r="BK580"/>
  <c r="J580"/>
  <c r="J71"/>
  <c r="R600"/>
  <c r="R692"/>
  <c r="P743"/>
  <c r="P793"/>
  <c r="BK807"/>
  <c r="J807"/>
  <c r="J81"/>
  <c r="R834"/>
  <c r="BK889"/>
  <c r="J889"/>
  <c r="J85"/>
  <c i="17" r="T104"/>
  <c r="BK162"/>
  <c r="J162"/>
  <c r="J71"/>
  <c r="P168"/>
  <c r="R227"/>
  <c r="P294"/>
  <c r="P338"/>
  <c i="18" r="BK96"/>
  <c r="J96"/>
  <c r="J65"/>
  <c r="P96"/>
  <c r="R96"/>
  <c r="T96"/>
  <c r="BK101"/>
  <c r="J101"/>
  <c r="J66"/>
  <c r="P101"/>
  <c r="R101"/>
  <c r="T101"/>
  <c r="BK134"/>
  <c r="J134"/>
  <c r="J69"/>
  <c r="R138"/>
  <c i="19" r="BK114"/>
  <c r="J114"/>
  <c r="J66"/>
  <c r="R114"/>
  <c r="P128"/>
  <c r="BK183"/>
  <c r="J183"/>
  <c r="J71"/>
  <c r="R202"/>
  <c r="P266"/>
  <c r="T280"/>
  <c i="20" r="T99"/>
  <c r="BK135"/>
  <c r="J135"/>
  <c r="J71"/>
  <c r="R148"/>
  <c i="21" r="R99"/>
  <c r="BK116"/>
  <c r="J116"/>
  <c r="J72"/>
  <c r="P123"/>
  <c i="22" r="BK99"/>
  <c r="P103"/>
  <c r="BK117"/>
  <c r="J117"/>
  <c r="J73"/>
  <c i="23" r="P100"/>
  <c r="R122"/>
  <c r="T135"/>
  <c i="24" r="T99"/>
  <c r="R116"/>
  <c r="BK122"/>
  <c r="J122"/>
  <c r="J73"/>
  <c i="25" r="P100"/>
  <c r="R115"/>
  <c r="P124"/>
  <c i="26" r="BK99"/>
  <c r="T104"/>
  <c r="P114"/>
  <c i="27" r="T98"/>
  <c r="R109"/>
  <c i="28" r="P103"/>
  <c r="T114"/>
  <c i="29" r="R105"/>
  <c i="30" r="P127"/>
  <c r="T218"/>
  <c r="P271"/>
  <c r="T280"/>
  <c r="T290"/>
  <c r="P350"/>
  <c r="BK396"/>
  <c r="J396"/>
  <c r="J75"/>
  <c r="BK438"/>
  <c r="J438"/>
  <c r="J77"/>
  <c r="P463"/>
  <c r="R488"/>
  <c r="T513"/>
  <c r="R619"/>
  <c r="R648"/>
  <c r="T695"/>
  <c r="P746"/>
  <c r="R798"/>
  <c r="T808"/>
  <c r="P818"/>
  <c r="T823"/>
  <c r="T833"/>
  <c r="P851"/>
  <c r="T858"/>
  <c r="R898"/>
  <c i="31" r="P85"/>
  <c i="1" r="AU88"/>
  <c i="32" r="R114"/>
  <c r="T117"/>
  <c r="T130"/>
  <c r="P147"/>
  <c r="P144"/>
  <c r="P154"/>
  <c r="P161"/>
  <c r="P166"/>
  <c r="R170"/>
  <c r="R197"/>
  <c i="33" r="P117"/>
  <c r="R117"/>
  <c r="BK130"/>
  <c r="J130"/>
  <c r="J72"/>
  <c r="R138"/>
  <c r="T145"/>
  <c r="P152"/>
  <c r="P155"/>
  <c r="R162"/>
  <c r="R171"/>
  <c r="P196"/>
  <c r="R199"/>
  <c r="T207"/>
  <c r="T206"/>
  <c i="34" r="R87"/>
  <c r="BK135"/>
  <c r="J135"/>
  <c r="J64"/>
  <c r="T135"/>
  <c r="T134"/>
  <c i="35" r="R99"/>
  <c r="T245"/>
  <c r="BK272"/>
  <c r="J272"/>
  <c r="J67"/>
  <c r="R280"/>
  <c r="BK293"/>
  <c r="J293"/>
  <c r="J70"/>
  <c r="BK327"/>
  <c r="J327"/>
  <c r="J73"/>
  <c r="R341"/>
  <c i="38" r="P81"/>
  <c r="P80"/>
  <c i="1" r="AU96"/>
  <c i="2" r="T95"/>
  <c r="T127"/>
  <c r="BK140"/>
  <c r="J140"/>
  <c r="J69"/>
  <c r="T144"/>
  <c i="3" r="T91"/>
  <c r="R110"/>
  <c i="4" r="BK88"/>
  <c r="J88"/>
  <c r="J60"/>
  <c r="R112"/>
  <c r="T142"/>
  <c r="T156"/>
  <c i="5" r="BK125"/>
  <c r="J125"/>
  <c r="J69"/>
  <c r="T177"/>
  <c i="6" r="P92"/>
  <c r="BK132"/>
  <c r="J132"/>
  <c r="J68"/>
  <c i="7" r="T114"/>
  <c i="8" r="P95"/>
  <c r="T116"/>
  <c i="9" r="P114"/>
  <c r="R133"/>
  <c i="10" r="P93"/>
  <c r="P114"/>
  <c i="11" r="R154"/>
  <c r="R331"/>
  <c r="R393"/>
  <c i="12" r="T90"/>
  <c r="T89"/>
  <c i="13" r="BK387"/>
  <c r="J387"/>
  <c r="J69"/>
  <c r="T850"/>
  <c r="P924"/>
  <c r="BK1087"/>
  <c r="J1087"/>
  <c r="J76"/>
  <c r="R1316"/>
  <c r="R1529"/>
  <c r="BK1789"/>
  <c r="J1789"/>
  <c r="J85"/>
  <c r="T1903"/>
  <c r="P2032"/>
  <c i="14" r="BK123"/>
  <c r="J123"/>
  <c r="J67"/>
  <c r="R163"/>
  <c r="P253"/>
  <c r="BK320"/>
  <c r="J320"/>
  <c r="J72"/>
  <c r="BK330"/>
  <c r="J330"/>
  <c r="J74"/>
  <c i="16" r="BK108"/>
  <c r="J108"/>
  <c r="J64"/>
  <c r="P217"/>
  <c r="BK369"/>
  <c r="J369"/>
  <c r="J67"/>
  <c r="R438"/>
  <c r="P551"/>
  <c r="R580"/>
  <c r="T587"/>
  <c r="R635"/>
  <c r="T714"/>
  <c r="P775"/>
  <c r="T793"/>
  <c r="P864"/>
  <c r="R881"/>
  <c i="17" r="P104"/>
  <c r="P129"/>
  <c r="T153"/>
  <c r="R162"/>
  <c r="T168"/>
  <c r="BK172"/>
  <c r="R182"/>
  <c r="BK302"/>
  <c r="J302"/>
  <c r="J78"/>
  <c r="T346"/>
  <c i="18" r="T107"/>
  <c r="P138"/>
  <c r="P143"/>
  <c i="19" r="T101"/>
  <c r="T114"/>
  <c r="T128"/>
  <c r="P171"/>
  <c r="R183"/>
  <c r="T244"/>
  <c r="BK280"/>
  <c r="J280"/>
  <c r="J76"/>
  <c r="P293"/>
  <c i="20" r="BK99"/>
  <c r="J99"/>
  <c r="J69"/>
  <c r="P129"/>
  <c r="P135"/>
  <c r="R138"/>
  <c i="21" r="P99"/>
  <c r="BK123"/>
  <c r="J123"/>
  <c r="J73"/>
  <c i="22" r="R103"/>
  <c r="P117"/>
  <c i="23" r="T114"/>
  <c r="P126"/>
  <c r="R135"/>
  <c i="24" r="BK113"/>
  <c r="J113"/>
  <c r="J70"/>
  <c r="P116"/>
  <c r="T119"/>
  <c i="25" r="T109"/>
  <c r="P115"/>
  <c r="T118"/>
  <c i="26" r="P99"/>
  <c r="BK109"/>
  <c r="J109"/>
  <c r="J71"/>
  <c r="BK114"/>
  <c r="J114"/>
  <c r="J73"/>
  <c i="27" r="R98"/>
  <c r="P115"/>
  <c i="28" r="T98"/>
  <c r="BK114"/>
  <c r="J114"/>
  <c r="J72"/>
  <c i="29" r="BK105"/>
  <c r="J105"/>
  <c r="J71"/>
  <c i="30" r="P218"/>
  <c r="BK280"/>
  <c r="J280"/>
  <c r="J69"/>
  <c r="P299"/>
  <c r="BK375"/>
  <c r="J375"/>
  <c r="J74"/>
  <c r="BK417"/>
  <c r="J417"/>
  <c r="J76"/>
  <c r="R463"/>
  <c r="T538"/>
  <c r="T648"/>
  <c r="R682"/>
  <c r="T746"/>
  <c r="P803"/>
  <c r="BK818"/>
  <c r="J818"/>
  <c r="J95"/>
  <c r="R838"/>
  <c r="P858"/>
  <c r="T898"/>
  <c i="33" r="BK117"/>
  <c r="J117"/>
  <c r="J70"/>
  <c r="P120"/>
  <c r="R130"/>
  <c r="BK145"/>
  <c r="BK148"/>
  <c r="J148"/>
  <c r="J76"/>
  <c r="R152"/>
  <c r="P162"/>
  <c r="P161"/>
  <c r="P167"/>
  <c r="T167"/>
  <c r="BK199"/>
  <c r="J199"/>
  <c r="J86"/>
  <c r="P207"/>
  <c r="P206"/>
  <c i="34" r="P87"/>
  <c r="R135"/>
  <c r="R134"/>
  <c i="35" r="R113"/>
  <c r="R272"/>
  <c r="R268"/>
  <c r="T293"/>
  <c r="P341"/>
  <c i="37" r="P81"/>
  <c r="P80"/>
  <c i="1" r="AU95"/>
  <c i="38" r="BK81"/>
  <c r="BK80"/>
  <c r="J80"/>
  <c r="J59"/>
  <c i="2" r="BK95"/>
  <c r="J95"/>
  <c r="J65"/>
  <c r="R95"/>
  <c r="BK127"/>
  <c r="J127"/>
  <c r="J67"/>
  <c r="BK133"/>
  <c r="J133"/>
  <c r="J68"/>
  <c r="R140"/>
  <c r="BK147"/>
  <c r="J147"/>
  <c r="J71"/>
  <c i="3" r="P91"/>
  <c r="T101"/>
  <c i="4" r="BK112"/>
  <c r="J112"/>
  <c r="J61"/>
  <c r="R127"/>
  <c r="BK156"/>
  <c r="J156"/>
  <c r="J65"/>
  <c r="P177"/>
  <c i="5" r="P125"/>
  <c r="P177"/>
  <c i="6" r="P108"/>
  <c i="7" r="P92"/>
  <c r="P91"/>
  <c r="P90"/>
  <c i="1" r="AU62"/>
  <c i="7" r="P111"/>
  <c i="8" r="R111"/>
  <c r="BK133"/>
  <c r="J133"/>
  <c r="J70"/>
  <c i="9" r="T114"/>
  <c i="10" r="P117"/>
  <c i="11" r="BK97"/>
  <c r="BK304"/>
  <c r="J304"/>
  <c r="J67"/>
  <c r="BK356"/>
  <c r="J356"/>
  <c r="J71"/>
  <c i="12" r="BK165"/>
  <c r="J165"/>
  <c r="J66"/>
  <c i="13" r="R387"/>
  <c r="R924"/>
  <c r="R933"/>
  <c r="P1028"/>
  <c r="R1028"/>
  <c r="BK1316"/>
  <c r="J1316"/>
  <c r="J77"/>
  <c r="R1332"/>
  <c r="R1497"/>
  <c r="P1521"/>
  <c r="R1521"/>
  <c r="T1521"/>
  <c r="T1685"/>
  <c r="P1769"/>
  <c r="R1903"/>
  <c r="T2032"/>
  <c i="14" r="P98"/>
  <c r="BK191"/>
  <c r="J191"/>
  <c r="J69"/>
  <c r="T253"/>
  <c r="R320"/>
  <c r="R325"/>
  <c i="15" r="R87"/>
  <c r="R86"/>
  <c i="16" r="T108"/>
  <c r="P290"/>
  <c r="BK438"/>
  <c r="J438"/>
  <c r="J68"/>
  <c r="P504"/>
  <c r="BK600"/>
  <c r="J600"/>
  <c r="J73"/>
  <c r="T635"/>
  <c r="BK743"/>
  <c r="J743"/>
  <c r="J77"/>
  <c r="R775"/>
  <c r="P807"/>
  <c r="T834"/>
  <c r="R889"/>
  <c i="17" r="T129"/>
  <c r="BK182"/>
  <c r="J182"/>
  <c r="J75"/>
  <c r="T227"/>
  <c r="R294"/>
  <c r="BK338"/>
  <c r="J338"/>
  <c r="J79"/>
  <c r="R346"/>
  <c i="18" r="BK107"/>
  <c r="J107"/>
  <c r="J68"/>
  <c r="R134"/>
  <c r="T143"/>
  <c i="19" r="P101"/>
  <c r="BK128"/>
  <c r="J128"/>
  <c r="J68"/>
  <c r="P155"/>
  <c r="R171"/>
  <c r="P183"/>
  <c r="P244"/>
  <c r="T266"/>
  <c r="T273"/>
  <c r="BK293"/>
  <c r="J293"/>
  <c r="J77"/>
  <c i="20" r="R99"/>
  <c r="R135"/>
  <c r="P148"/>
  <c i="21" r="T108"/>
  <c r="P116"/>
  <c i="22" r="BK103"/>
  <c r="J103"/>
  <c r="J70"/>
  <c r="R111"/>
  <c i="23" r="R100"/>
  <c r="BK122"/>
  <c r="J122"/>
  <c r="J71"/>
  <c r="R126"/>
  <c r="R130"/>
  <c i="24" r="P113"/>
  <c r="T116"/>
  <c r="R119"/>
  <c i="25" r="BK109"/>
  <c r="J109"/>
  <c r="J70"/>
  <c r="T115"/>
  <c r="R124"/>
  <c i="26" r="P104"/>
  <c r="T109"/>
  <c i="27" r="T109"/>
  <c i="28" r="R103"/>
  <c r="R107"/>
  <c i="29" r="P97"/>
  <c i="30" r="BK218"/>
  <c r="J218"/>
  <c r="J65"/>
  <c r="T238"/>
  <c r="R280"/>
  <c r="R299"/>
  <c r="P375"/>
  <c r="R396"/>
  <c r="P438"/>
  <c r="BK488"/>
  <c r="J488"/>
  <c r="J79"/>
  <c r="R538"/>
  <c r="BK661"/>
  <c r="J661"/>
  <c r="J84"/>
  <c r="P682"/>
  <c r="BK716"/>
  <c r="J716"/>
  <c r="J87"/>
  <c r="R716"/>
  <c r="T737"/>
  <c r="BK793"/>
  <c r="J793"/>
  <c r="J90"/>
  <c r="P798"/>
  <c r="P808"/>
  <c r="R813"/>
  <c r="BK823"/>
  <c r="J823"/>
  <c r="J96"/>
  <c r="BK828"/>
  <c r="J828"/>
  <c r="J97"/>
  <c r="BK838"/>
  <c r="J838"/>
  <c r="J99"/>
  <c r="R851"/>
  <c r="BK879"/>
  <c r="J879"/>
  <c r="J102"/>
  <c r="P903"/>
  <c i="31" r="T85"/>
  <c i="32" r="T114"/>
  <c r="P117"/>
  <c r="R120"/>
  <c r="R130"/>
  <c r="R138"/>
  <c r="BK151"/>
  <c r="J151"/>
  <c r="J77"/>
  <c r="T151"/>
  <c r="T154"/>
  <c r="R161"/>
  <c r="R160"/>
  <c r="R166"/>
  <c r="P170"/>
  <c r="P169"/>
  <c r="P194"/>
  <c r="P197"/>
  <c r="T205"/>
  <c r="T204"/>
  <c i="33" r="BK114"/>
  <c r="J114"/>
  <c r="J69"/>
  <c r="BK120"/>
  <c r="J120"/>
  <c r="J71"/>
  <c r="P130"/>
  <c r="T138"/>
  <c r="P145"/>
  <c r="R148"/>
  <c r="BK155"/>
  <c r="J155"/>
  <c r="J78"/>
  <c r="BK171"/>
  <c r="P199"/>
  <c i="34" r="T87"/>
  <c r="P135"/>
  <c r="P134"/>
  <c i="35" r="P113"/>
  <c r="P272"/>
  <c r="P268"/>
  <c r="P293"/>
  <c r="R327"/>
  <c i="37" r="T81"/>
  <c r="T80"/>
  <c i="2" r="T112"/>
  <c r="T133"/>
  <c r="P147"/>
  <c i="3" r="BK101"/>
  <c r="J101"/>
  <c r="J66"/>
  <c r="R101"/>
  <c i="4" r="T112"/>
  <c r="BK147"/>
  <c r="J147"/>
  <c r="J64"/>
  <c r="R156"/>
  <c i="5" r="BK115"/>
  <c r="J115"/>
  <c r="J66"/>
  <c r="R120"/>
  <c r="R171"/>
  <c i="6" r="R108"/>
  <c i="7" r="R92"/>
  <c r="T111"/>
  <c i="8" r="BK95"/>
  <c r="J95"/>
  <c r="J65"/>
  <c r="BK116"/>
  <c r="J116"/>
  <c r="J68"/>
  <c r="T133"/>
  <c i="9" r="P95"/>
  <c r="T111"/>
  <c r="BK133"/>
  <c r="J133"/>
  <c r="J70"/>
  <c i="10" r="BK93"/>
  <c r="J93"/>
  <c r="J65"/>
  <c r="BK114"/>
  <c r="J114"/>
  <c r="J67"/>
  <c i="11" r="T97"/>
  <c r="P304"/>
  <c r="P356"/>
  <c r="T398"/>
  <c i="12" r="BK90"/>
  <c r="J90"/>
  <c r="J65"/>
  <c r="R165"/>
  <c i="13" r="T113"/>
  <c r="T124"/>
  <c r="T240"/>
  <c r="P380"/>
  <c r="BK850"/>
  <c r="J850"/>
  <c r="J70"/>
  <c r="R1087"/>
  <c r="T1529"/>
  <c r="P1727"/>
  <c r="R1769"/>
  <c r="P1903"/>
  <c r="BK2032"/>
  <c r="J2032"/>
  <c r="J89"/>
  <c i="14" r="R98"/>
  <c r="P114"/>
  <c r="T114"/>
  <c r="BK163"/>
  <c r="J163"/>
  <c r="J68"/>
  <c r="T191"/>
  <c r="P316"/>
  <c r="P320"/>
  <c r="T330"/>
  <c i="15" r="P87"/>
  <c r="P86"/>
  <c i="1" r="AU71"/>
  <c i="16" r="R290"/>
  <c r="T438"/>
  <c r="BK551"/>
  <c r="J551"/>
  <c r="J70"/>
  <c r="BK587"/>
  <c r="J587"/>
  <c r="J72"/>
  <c r="T600"/>
  <c r="BK692"/>
  <c r="J692"/>
  <c r="J75"/>
  <c r="R714"/>
  <c r="BK775"/>
  <c r="J775"/>
  <c r="J78"/>
  <c r="R793"/>
  <c r="BK834"/>
  <c r="J834"/>
  <c r="J82"/>
  <c r="T864"/>
  <c r="T889"/>
  <c i="17" r="BK104"/>
  <c r="BK129"/>
  <c r="J129"/>
  <c r="J69"/>
  <c r="P153"/>
  <c r="P162"/>
  <c r="R168"/>
  <c r="P172"/>
  <c r="P182"/>
  <c r="T302"/>
  <c r="R338"/>
  <c i="18" r="T134"/>
  <c r="BK143"/>
  <c r="J143"/>
  <c r="J71"/>
  <c i="19" r="BK117"/>
  <c r="J117"/>
  <c r="J67"/>
  <c r="BK155"/>
  <c r="J155"/>
  <c r="J69"/>
  <c r="T202"/>
  <c r="P280"/>
  <c i="20" r="T129"/>
  <c r="T148"/>
  <c i="21" r="T99"/>
  <c r="T116"/>
  <c i="22" r="T99"/>
  <c r="T117"/>
  <c i="23" r="T100"/>
  <c r="P122"/>
  <c r="BK130"/>
  <c r="J130"/>
  <c r="J73"/>
  <c r="T130"/>
  <c i="24" r="R113"/>
  <c r="R122"/>
  <c i="25" r="R100"/>
  <c r="P118"/>
  <c i="26" r="R99"/>
  <c r="R109"/>
  <c i="27" r="BK115"/>
  <c r="J115"/>
  <c r="J72"/>
  <c i="28" r="R98"/>
  <c r="T107"/>
  <c i="29" r="T105"/>
  <c i="30" r="T127"/>
  <c r="R238"/>
  <c r="BK299"/>
  <c r="J299"/>
  <c r="J72"/>
  <c r="T350"/>
  <c r="P396"/>
  <c r="T417"/>
  <c r="T463"/>
  <c r="T488"/>
  <c r="P513"/>
  <c r="T619"/>
  <c r="P661"/>
  <c r="P695"/>
  <c r="T716"/>
  <c r="R737"/>
  <c r="P793"/>
  <c r="T798"/>
  <c r="BK808"/>
  <c r="J808"/>
  <c r="J93"/>
  <c r="P813"/>
  <c r="R823"/>
  <c r="T828"/>
  <c r="P833"/>
  <c r="BK858"/>
  <c r="J858"/>
  <c r="J101"/>
  <c r="R879"/>
  <c r="R903"/>
  <c i="38" r="R81"/>
  <c r="R80"/>
  <c i="2" r="R112"/>
  <c r="P127"/>
  <c r="P144"/>
  <c i="3" r="BK110"/>
  <c r="J110"/>
  <c r="J67"/>
  <c i="4" r="R88"/>
  <c r="P127"/>
  <c r="P142"/>
  <c r="T147"/>
  <c r="BK177"/>
  <c r="J177"/>
  <c r="J66"/>
  <c i="5" r="R125"/>
  <c r="T171"/>
  <c i="6" r="R92"/>
  <c r="R91"/>
  <c r="R90"/>
  <c r="R132"/>
  <c i="7" r="T92"/>
  <c r="T91"/>
  <c r="T90"/>
  <c r="R111"/>
  <c i="8" r="R116"/>
  <c i="9" r="T95"/>
  <c r="T94"/>
  <c r="T93"/>
  <c r="R114"/>
  <c i="10" r="BK117"/>
  <c r="J117"/>
  <c r="J68"/>
  <c i="11" r="P154"/>
  <c r="P331"/>
  <c r="BK398"/>
  <c r="J398"/>
  <c r="J73"/>
  <c i="12" r="T165"/>
  <c i="13" r="BK124"/>
  <c r="J124"/>
  <c r="J66"/>
  <c r="T387"/>
  <c r="BK924"/>
  <c r="J924"/>
  <c r="J73"/>
  <c r="P933"/>
  <c r="BK1028"/>
  <c r="J1028"/>
  <c r="J75"/>
  <c r="T1028"/>
  <c r="P1316"/>
  <c r="P1332"/>
  <c r="BK1497"/>
  <c r="J1497"/>
  <c r="J79"/>
  <c r="T1497"/>
  <c r="BK1685"/>
  <c r="J1685"/>
  <c r="J82"/>
  <c r="T1727"/>
  <c r="T1789"/>
  <c r="R1987"/>
  <c i="14" r="T98"/>
  <c r="R114"/>
  <c r="P163"/>
  <c r="R253"/>
  <c r="T320"/>
  <c r="R330"/>
  <c i="17" r="R153"/>
  <c r="BK168"/>
  <c r="J168"/>
  <c r="J72"/>
  <c r="R172"/>
  <c r="T182"/>
  <c r="P302"/>
  <c r="T338"/>
  <c i="19" r="R128"/>
  <c r="BK171"/>
  <c r="J171"/>
  <c r="J70"/>
  <c r="T183"/>
  <c r="BK244"/>
  <c r="J244"/>
  <c r="J73"/>
  <c r="R266"/>
  <c r="R273"/>
  <c r="R293"/>
  <c i="20" r="P99"/>
  <c r="BK138"/>
  <c r="J138"/>
  <c r="J72"/>
  <c r="T138"/>
  <c i="21" r="BK108"/>
  <c r="J108"/>
  <c r="J70"/>
  <c r="R116"/>
  <c i="22" r="R99"/>
  <c r="BK111"/>
  <c r="J111"/>
  <c r="J72"/>
  <c r="P111"/>
  <c i="23" r="P114"/>
  <c r="BK126"/>
  <c r="J126"/>
  <c r="J72"/>
  <c r="BK135"/>
  <c r="J135"/>
  <c r="J74"/>
  <c i="24" r="BK99"/>
  <c r="J99"/>
  <c r="J69"/>
  <c r="P122"/>
  <c i="25" r="P109"/>
  <c r="BK115"/>
  <c r="J115"/>
  <c r="J72"/>
  <c r="BK124"/>
  <c r="J124"/>
  <c r="J74"/>
  <c i="26" r="T99"/>
  <c r="T98"/>
  <c r="T97"/>
  <c r="T114"/>
  <c i="27" r="BK98"/>
  <c r="J98"/>
  <c r="J69"/>
  <c r="T115"/>
  <c i="28" r="BK98"/>
  <c r="J98"/>
  <c r="J69"/>
  <c r="BK107"/>
  <c r="J107"/>
  <c r="J71"/>
  <c r="P114"/>
  <c i="29" r="BK97"/>
  <c r="P105"/>
  <c i="30" r="BK127"/>
  <c r="J127"/>
  <c r="J64"/>
  <c r="R218"/>
  <c r="BK271"/>
  <c r="J271"/>
  <c r="J68"/>
  <c r="P280"/>
  <c r="T299"/>
  <c r="R375"/>
  <c r="P417"/>
  <c r="R438"/>
  <c r="P488"/>
  <c r="BK513"/>
  <c r="J513"/>
  <c r="J80"/>
  <c r="R513"/>
  <c r="BK619"/>
  <c r="J619"/>
  <c r="J82"/>
  <c r="R661"/>
  <c r="R695"/>
  <c r="R746"/>
  <c r="BK798"/>
  <c r="J798"/>
  <c r="J91"/>
  <c r="R803"/>
  <c r="T813"/>
  <c r="P823"/>
  <c r="BK833"/>
  <c r="J833"/>
  <c r="J98"/>
  <c r="R833"/>
  <c r="BK851"/>
  <c r="J851"/>
  <c r="J100"/>
  <c r="T879"/>
  <c r="P898"/>
  <c i="34" r="BK87"/>
  <c r="J87"/>
  <c r="J61"/>
  <c r="T112"/>
  <c i="35" r="BK99"/>
  <c r="J99"/>
  <c r="J61"/>
  <c r="T99"/>
  <c r="BK245"/>
  <c r="J245"/>
  <c r="J64"/>
  <c r="T280"/>
  <c r="BK341"/>
  <c r="J341"/>
  <c r="J74"/>
  <c i="36" r="T79"/>
  <c i="2" r="P112"/>
  <c r="P133"/>
  <c r="T140"/>
  <c r="R147"/>
  <c i="3" r="P101"/>
  <c i="4" r="P88"/>
  <c r="BK127"/>
  <c r="J127"/>
  <c r="J62"/>
  <c r="R142"/>
  <c r="P147"/>
  <c r="T177"/>
  <c i="5" r="BK96"/>
  <c r="J96"/>
  <c r="J65"/>
  <c r="T125"/>
  <c r="BK177"/>
  <c r="J177"/>
  <c r="J72"/>
  <c i="6" r="T92"/>
  <c i="7" r="BK114"/>
  <c r="J114"/>
  <c r="J67"/>
  <c i="8" r="T95"/>
  <c r="T94"/>
  <c r="T93"/>
  <c r="T111"/>
  <c i="9" r="BK95"/>
  <c r="J95"/>
  <c r="J65"/>
  <c r="BK114"/>
  <c r="J114"/>
  <c r="J68"/>
  <c i="10" r="T93"/>
  <c r="R114"/>
  <c i="11" r="T154"/>
  <c r="T331"/>
  <c r="P393"/>
  <c i="12" r="R90"/>
  <c r="R89"/>
  <c r="R88"/>
  <c i="13" r="BK113"/>
  <c r="J113"/>
  <c r="J65"/>
  <c r="P113"/>
  <c r="P387"/>
  <c r="BK933"/>
  <c r="J933"/>
  <c r="J74"/>
  <c r="T933"/>
  <c r="BK1332"/>
  <c r="J1332"/>
  <c r="J78"/>
  <c r="BK1529"/>
  <c r="J1529"/>
  <c r="J81"/>
  <c r="R1685"/>
  <c r="BK1769"/>
  <c r="J1769"/>
  <c r="J84"/>
  <c r="R1789"/>
  <c r="T1987"/>
  <c i="14" r="BK114"/>
  <c r="J114"/>
  <c r="J66"/>
  <c r="T123"/>
  <c r="P191"/>
  <c r="R316"/>
  <c r="P325"/>
  <c i="15" r="BK87"/>
  <c r="J87"/>
  <c r="J64"/>
  <c i="16" r="BK217"/>
  <c r="J217"/>
  <c r="J65"/>
  <c r="T290"/>
  <c r="P438"/>
  <c r="R551"/>
  <c r="T580"/>
  <c r="BK635"/>
  <c r="J635"/>
  <c r="J74"/>
  <c r="T692"/>
  <c r="R743"/>
  <c r="BK793"/>
  <c r="J793"/>
  <c r="J79"/>
  <c r="T807"/>
  <c r="BK864"/>
  <c r="J864"/>
  <c r="J83"/>
  <c r="T881"/>
  <c i="17" r="R104"/>
  <c r="BK153"/>
  <c r="J153"/>
  <c r="J70"/>
  <c r="BK227"/>
  <c r="J227"/>
  <c r="J76"/>
  <c r="R302"/>
  <c r="P346"/>
  <c i="18" r="R107"/>
  <c r="R106"/>
  <c r="BK138"/>
  <c r="J138"/>
  <c r="J70"/>
  <c r="T138"/>
  <c i="19" r="BK101"/>
  <c r="J101"/>
  <c r="J65"/>
  <c r="P117"/>
  <c r="T117"/>
  <c r="R155"/>
  <c r="T171"/>
  <c r="P202"/>
  <c r="BK266"/>
  <c r="J266"/>
  <c r="J74"/>
  <c r="P273"/>
  <c r="T293"/>
  <c i="20" r="BK129"/>
  <c r="J129"/>
  <c r="J70"/>
  <c r="T135"/>
  <c r="P138"/>
  <c i="21" r="BK99"/>
  <c r="J99"/>
  <c r="J69"/>
  <c r="R108"/>
  <c r="T123"/>
  <c i="22" r="T103"/>
  <c r="R117"/>
  <c i="23" r="BK100"/>
  <c r="R114"/>
  <c r="T126"/>
  <c r="P130"/>
  <c i="30" r="P238"/>
  <c r="T271"/>
  <c r="BK290"/>
  <c r="J290"/>
  <c r="J71"/>
  <c r="R290"/>
  <c r="R350"/>
  <c r="T396"/>
  <c r="T438"/>
  <c r="BK538"/>
  <c r="J538"/>
  <c r="J81"/>
  <c r="P619"/>
  <c r="P648"/>
  <c r="BK682"/>
  <c r="J682"/>
  <c r="J85"/>
  <c r="T682"/>
  <c r="BK746"/>
  <c r="J746"/>
  <c r="J89"/>
  <c r="R793"/>
  <c r="T803"/>
  <c r="BK813"/>
  <c r="J813"/>
  <c r="J94"/>
  <c r="T818"/>
  <c r="P828"/>
  <c r="P838"/>
  <c r="T851"/>
  <c r="P879"/>
  <c r="BK903"/>
  <c r="J903"/>
  <c r="J104"/>
  <c i="31" r="BK85"/>
  <c r="J85"/>
  <c r="J63"/>
  <c i="32" r="BK114"/>
  <c r="J114"/>
  <c r="J69"/>
  <c r="T120"/>
  <c r="BK138"/>
  <c r="J138"/>
  <c r="J73"/>
  <c r="BK147"/>
  <c r="J147"/>
  <c r="J76"/>
  <c r="R151"/>
  <c r="BK170"/>
  <c r="J170"/>
  <c r="J83"/>
  <c r="R194"/>
  <c r="BK205"/>
  <c r="BK204"/>
  <c r="J204"/>
  <c r="J87"/>
  <c i="33" r="T114"/>
  <c r="T120"/>
  <c r="P138"/>
  <c r="T148"/>
  <c r="T155"/>
  <c r="T171"/>
  <c r="T199"/>
  <c i="34" r="P112"/>
  <c i="35" r="P99"/>
  <c r="P245"/>
  <c r="P280"/>
  <c r="T341"/>
  <c i="37" r="BK81"/>
  <c r="J81"/>
  <c r="J60"/>
  <c i="4" r="T88"/>
  <c r="T87"/>
  <c r="T127"/>
  <c r="P156"/>
  <c i="5" r="R96"/>
  <c r="P115"/>
  <c r="P120"/>
  <c r="P171"/>
  <c i="6" r="BK92"/>
  <c r="J92"/>
  <c r="J65"/>
  <c r="P132"/>
  <c i="7" r="R114"/>
  <c i="8" r="BK111"/>
  <c r="J111"/>
  <c r="J67"/>
  <c r="R133"/>
  <c i="10" r="R117"/>
  <c i="11" r="BK154"/>
  <c r="J154"/>
  <c r="J66"/>
  <c r="BK331"/>
  <c r="J331"/>
  <c r="J68"/>
  <c r="BK393"/>
  <c r="J393"/>
  <c r="J72"/>
  <c r="T393"/>
  <c i="12" r="P165"/>
  <c i="14" r="R123"/>
  <c r="R191"/>
  <c r="T316"/>
  <c r="T325"/>
  <c i="15" r="T87"/>
  <c r="T86"/>
  <c i="16" r="P108"/>
  <c r="R217"/>
  <c r="P369"/>
  <c r="BK504"/>
  <c r="J504"/>
  <c r="J69"/>
  <c r="T551"/>
  <c r="P587"/>
  <c r="P600"/>
  <c r="P692"/>
  <c r="P714"/>
  <c r="T775"/>
  <c r="R807"/>
  <c r="R864"/>
  <c r="P889"/>
  <c i="19" r="R101"/>
  <c r="P114"/>
  <c r="R117"/>
  <c r="T155"/>
  <c r="BK202"/>
  <c r="J202"/>
  <c r="J72"/>
  <c r="R244"/>
  <c r="BK273"/>
  <c r="J273"/>
  <c r="J75"/>
  <c r="R280"/>
  <c i="20" r="R129"/>
  <c r="BK148"/>
  <c r="J148"/>
  <c r="J73"/>
  <c i="21" r="P108"/>
  <c r="R123"/>
  <c i="22" r="P99"/>
  <c r="P98"/>
  <c r="P97"/>
  <c i="1" r="AU79"/>
  <c i="22" r="T111"/>
  <c i="23" r="BK114"/>
  <c r="J114"/>
  <c r="J70"/>
  <c r="T122"/>
  <c r="P135"/>
  <c i="24" r="R99"/>
  <c r="R98"/>
  <c r="R97"/>
  <c r="T113"/>
  <c r="BK119"/>
  <c r="J119"/>
  <c r="J72"/>
  <c r="T122"/>
  <c i="25" r="T100"/>
  <c r="T99"/>
  <c r="T98"/>
  <c r="T124"/>
  <c i="26" r="BK104"/>
  <c r="J104"/>
  <c r="J70"/>
  <c r="P109"/>
  <c i="27" r="P98"/>
  <c r="P97"/>
  <c r="P96"/>
  <c i="1" r="AU84"/>
  <c i="27" r="P109"/>
  <c i="28" r="BK103"/>
  <c r="J103"/>
  <c r="J70"/>
  <c r="R114"/>
  <c i="29" r="R97"/>
  <c r="R96"/>
  <c r="R95"/>
  <c i="30" r="R127"/>
  <c r="R126"/>
  <c r="BK238"/>
  <c r="J238"/>
  <c r="J67"/>
  <c r="R271"/>
  <c r="P290"/>
  <c r="BK350"/>
  <c r="J350"/>
  <c r="J73"/>
  <c r="T375"/>
  <c r="R417"/>
  <c r="BK463"/>
  <c r="J463"/>
  <c r="J78"/>
  <c r="P538"/>
  <c r="BK648"/>
  <c r="J648"/>
  <c r="J83"/>
  <c r="T661"/>
  <c r="BK695"/>
  <c r="J695"/>
  <c r="J86"/>
  <c r="P716"/>
  <c r="BK737"/>
  <c r="J737"/>
  <c r="J88"/>
  <c r="P737"/>
  <c r="T793"/>
  <c r="BK803"/>
  <c r="J803"/>
  <c r="J92"/>
  <c r="R808"/>
  <c r="R818"/>
  <c r="R828"/>
  <c r="T838"/>
  <c r="R858"/>
  <c r="BK898"/>
  <c r="J898"/>
  <c r="J103"/>
  <c r="T903"/>
  <c i="32" r="BK117"/>
  <c r="J117"/>
  <c r="J70"/>
  <c r="R117"/>
  <c r="P120"/>
  <c r="P130"/>
  <c r="P138"/>
  <c r="T147"/>
  <c r="T144"/>
  <c r="P151"/>
  <c r="R154"/>
  <c r="T161"/>
  <c r="T160"/>
  <c r="T166"/>
  <c r="T170"/>
  <c r="BK194"/>
  <c r="J194"/>
  <c r="J85"/>
  <c r="BK197"/>
  <c r="J197"/>
  <c r="J86"/>
  <c r="P205"/>
  <c r="P204"/>
  <c i="33" r="R114"/>
  <c r="T117"/>
  <c r="T130"/>
  <c r="P148"/>
  <c r="R155"/>
  <c r="T162"/>
  <c r="T161"/>
  <c r="R167"/>
  <c r="BK196"/>
  <c r="J196"/>
  <c r="J85"/>
  <c r="T196"/>
  <c r="BK207"/>
  <c r="J207"/>
  <c r="J88"/>
  <c i="34" r="R112"/>
  <c i="35" r="T113"/>
  <c r="BK280"/>
  <c r="J280"/>
  <c r="J68"/>
  <c r="R293"/>
  <c r="T327"/>
  <c i="36" r="BK79"/>
  <c r="J79"/>
  <c r="J59"/>
  <c r="P79"/>
  <c i="1" r="AU94"/>
  <c i="36" r="R79"/>
  <c i="37" r="R81"/>
  <c r="R80"/>
  <c i="2" r="BK112"/>
  <c r="J112"/>
  <c r="J66"/>
  <c r="R133"/>
  <c r="R144"/>
  <c i="3" r="R91"/>
  <c r="R90"/>
  <c r="R89"/>
  <c r="T110"/>
  <c i="4" r="P112"/>
  <c r="BK142"/>
  <c r="J142"/>
  <c r="J63"/>
  <c r="R147"/>
  <c r="R177"/>
  <c i="5" r="T96"/>
  <c r="T95"/>
  <c r="T94"/>
  <c r="T115"/>
  <c r="BK120"/>
  <c r="J120"/>
  <c r="J68"/>
  <c r="BK171"/>
  <c r="J171"/>
  <c r="J71"/>
  <c r="R177"/>
  <c i="6" r="T108"/>
  <c i="7" r="BK92"/>
  <c r="J92"/>
  <c r="J65"/>
  <c r="BK111"/>
  <c r="J111"/>
  <c r="J66"/>
  <c i="8" r="R95"/>
  <c r="R94"/>
  <c r="R93"/>
  <c r="P111"/>
  <c r="P133"/>
  <c i="9" r="P111"/>
  <c r="P133"/>
  <c i="10" r="R93"/>
  <c r="R92"/>
  <c r="R91"/>
  <c r="T114"/>
  <c i="11" r="R97"/>
  <c r="R96"/>
  <c r="R304"/>
  <c r="T356"/>
  <c r="T355"/>
  <c r="P398"/>
  <c i="12" r="P90"/>
  <c r="P89"/>
  <c r="P88"/>
  <c i="1" r="AU68"/>
  <c i="13" r="R113"/>
  <c r="R124"/>
  <c r="BK240"/>
  <c r="J240"/>
  <c r="J67"/>
  <c r="P240"/>
  <c r="BK380"/>
  <c r="J380"/>
  <c r="J68"/>
  <c r="R380"/>
  <c r="P850"/>
  <c r="T1087"/>
  <c r="T1316"/>
  <c r="P1529"/>
  <c r="BK1727"/>
  <c r="J1727"/>
  <c r="J83"/>
  <c r="T1769"/>
  <c r="BK1903"/>
  <c r="J1903"/>
  <c r="J86"/>
  <c r="P1987"/>
  <c i="16" r="R108"/>
  <c r="R107"/>
  <c r="BK290"/>
  <c r="J290"/>
  <c r="J66"/>
  <c r="T369"/>
  <c r="T504"/>
  <c r="P580"/>
  <c r="R587"/>
  <c r="P635"/>
  <c r="BK714"/>
  <c r="J714"/>
  <c r="J76"/>
  <c r="T743"/>
  <c r="P834"/>
  <c r="BK881"/>
  <c r="J881"/>
  <c r="J84"/>
  <c r="P881"/>
  <c i="17" r="R129"/>
  <c r="T162"/>
  <c r="T172"/>
  <c r="P227"/>
  <c r="BK294"/>
  <c r="J294"/>
  <c r="J77"/>
  <c r="T294"/>
  <c r="BK346"/>
  <c r="J346"/>
  <c r="J80"/>
  <c i="18" r="P107"/>
  <c r="P106"/>
  <c r="P134"/>
  <c r="R143"/>
  <c i="24" r="P99"/>
  <c r="P98"/>
  <c r="P97"/>
  <c i="1" r="AU81"/>
  <c i="24" r="BK116"/>
  <c r="J116"/>
  <c r="J71"/>
  <c r="P119"/>
  <c i="25" r="BK100"/>
  <c r="J100"/>
  <c r="J69"/>
  <c r="R109"/>
  <c r="BK118"/>
  <c r="J118"/>
  <c r="J73"/>
  <c r="R118"/>
  <c i="26" r="R104"/>
  <c r="R114"/>
  <c i="27" r="BK109"/>
  <c r="J109"/>
  <c r="J71"/>
  <c r="R115"/>
  <c i="28" r="P98"/>
  <c r="T103"/>
  <c r="P107"/>
  <c i="29" r="T97"/>
  <c r="T96"/>
  <c r="T95"/>
  <c i="31" r="R85"/>
  <c i="32" r="P114"/>
  <c r="P113"/>
  <c r="BK120"/>
  <c r="J120"/>
  <c r="J71"/>
  <c r="BK130"/>
  <c r="J130"/>
  <c r="J72"/>
  <c r="T138"/>
  <c r="R147"/>
  <c r="R144"/>
  <c r="BK154"/>
  <c r="J154"/>
  <c r="J78"/>
  <c r="BK161"/>
  <c r="J161"/>
  <c r="J80"/>
  <c r="BK166"/>
  <c r="J166"/>
  <c r="J81"/>
  <c r="T194"/>
  <c r="T197"/>
  <c r="R205"/>
  <c r="R204"/>
  <c i="33" r="P114"/>
  <c r="P113"/>
  <c r="R120"/>
  <c r="BK138"/>
  <c r="J138"/>
  <c r="J73"/>
  <c r="R145"/>
  <c r="R144"/>
  <c r="BK152"/>
  <c r="J152"/>
  <c r="J77"/>
  <c r="T152"/>
  <c r="BK162"/>
  <c r="J162"/>
  <c r="J80"/>
  <c r="BK167"/>
  <c r="J167"/>
  <c r="J81"/>
  <c r="P171"/>
  <c r="P170"/>
  <c r="R196"/>
  <c r="R207"/>
  <c r="R206"/>
  <c i="34" r="BK112"/>
  <c r="J112"/>
  <c r="J62"/>
  <c i="35" r="BK113"/>
  <c r="J113"/>
  <c r="J62"/>
  <c r="R245"/>
  <c r="T272"/>
  <c r="T268"/>
  <c r="P327"/>
  <c i="38" r="T81"/>
  <c r="T80"/>
  <c i="2" r="J59"/>
  <c r="F90"/>
  <c r="BE108"/>
  <c r="BE110"/>
  <c r="BE114"/>
  <c r="BE118"/>
  <c r="BE119"/>
  <c r="BE124"/>
  <c r="BE126"/>
  <c r="BE130"/>
  <c r="BE154"/>
  <c r="BE155"/>
  <c i="3" r="J56"/>
  <c r="BE94"/>
  <c r="BE96"/>
  <c r="BE98"/>
  <c r="BE109"/>
  <c r="BE116"/>
  <c i="4" r="J81"/>
  <c r="BE93"/>
  <c i="5" r="BE119"/>
  <c r="BE123"/>
  <c r="BE172"/>
  <c i="6" r="F87"/>
  <c r="BE99"/>
  <c r="BE110"/>
  <c r="BE131"/>
  <c r="BE134"/>
  <c i="7" r="J56"/>
  <c r="BE102"/>
  <c r="BE105"/>
  <c r="BE107"/>
  <c r="BE113"/>
  <c r="BE125"/>
  <c r="BE127"/>
  <c r="BE139"/>
  <c r="BE144"/>
  <c i="8" r="J56"/>
  <c r="BE118"/>
  <c r="BE128"/>
  <c r="BK109"/>
  <c r="J109"/>
  <c r="J66"/>
  <c i="9" r="BE97"/>
  <c r="BE104"/>
  <c r="BE128"/>
  <c r="BE132"/>
  <c i="10" r="J56"/>
  <c r="BE94"/>
  <c r="BE105"/>
  <c r="BE125"/>
  <c r="BE128"/>
  <c i="11" r="F59"/>
  <c r="BE151"/>
  <c r="BE162"/>
  <c r="BE204"/>
  <c r="BE218"/>
  <c r="BE284"/>
  <c r="BE317"/>
  <c i="12" r="E76"/>
  <c r="BE96"/>
  <c r="BE103"/>
  <c r="BE116"/>
  <c r="BE124"/>
  <c r="BE139"/>
  <c r="BE145"/>
  <c r="BE148"/>
  <c r="BE154"/>
  <c r="BE166"/>
  <c i="13" r="BE119"/>
  <c r="BE199"/>
  <c r="BE213"/>
  <c r="BE222"/>
  <c r="BE232"/>
  <c r="BE236"/>
  <c r="BE949"/>
  <c r="BE1002"/>
  <c r="BE1025"/>
  <c r="BE1034"/>
  <c r="BE1082"/>
  <c r="BE1164"/>
  <c r="BE1166"/>
  <c r="BE1221"/>
  <c r="BE1246"/>
  <c r="BE1281"/>
  <c r="BE1296"/>
  <c r="BE1315"/>
  <c r="BE1341"/>
  <c r="BE1342"/>
  <c r="BE1393"/>
  <c r="BE1489"/>
  <c r="BE1508"/>
  <c r="BE1551"/>
  <c r="BE1552"/>
  <c r="BE1560"/>
  <c r="BE1570"/>
  <c r="BE1572"/>
  <c r="BE1584"/>
  <c r="BE1602"/>
  <c r="BE1603"/>
  <c r="BE1617"/>
  <c r="BE1619"/>
  <c r="BE1627"/>
  <c r="BE1629"/>
  <c r="BE1631"/>
  <c r="BE1652"/>
  <c r="BE1655"/>
  <c r="BE1666"/>
  <c r="BE1675"/>
  <c r="BE1676"/>
  <c r="BE1679"/>
  <c r="BE1683"/>
  <c r="BE1684"/>
  <c r="BE1688"/>
  <c r="BE1694"/>
  <c r="BE1701"/>
  <c r="BE1752"/>
  <c r="BE1770"/>
  <c r="BE1776"/>
  <c r="BE1782"/>
  <c r="BE1790"/>
  <c r="BE1984"/>
  <c r="BE2031"/>
  <c r="BE2050"/>
  <c r="BE2052"/>
  <c i="14" r="J90"/>
  <c r="BE103"/>
  <c r="BE105"/>
  <c r="BE111"/>
  <c r="BE120"/>
  <c r="BE132"/>
  <c r="BE134"/>
  <c r="BE139"/>
  <c r="BE141"/>
  <c r="BE146"/>
  <c r="BE148"/>
  <c r="BE156"/>
  <c r="BE157"/>
  <c r="BE162"/>
  <c r="BE166"/>
  <c r="BE167"/>
  <c r="BE172"/>
  <c r="BE173"/>
  <c r="BE176"/>
  <c r="BE181"/>
  <c r="BE201"/>
  <c r="BE205"/>
  <c r="BE206"/>
  <c r="BE208"/>
  <c r="BE219"/>
  <c r="BE228"/>
  <c r="BE231"/>
  <c r="BE233"/>
  <c r="BE237"/>
  <c r="BE238"/>
  <c r="BE242"/>
  <c r="BE246"/>
  <c r="BE254"/>
  <c r="BE261"/>
  <c r="BE269"/>
  <c r="BE277"/>
  <c r="BE285"/>
  <c r="BE289"/>
  <c r="BE303"/>
  <c r="BE317"/>
  <c r="BE331"/>
  <c r="BE333"/>
  <c i="15" r="F59"/>
  <c r="BE88"/>
  <c r="BE93"/>
  <c i="16" r="E50"/>
  <c r="J59"/>
  <c r="BE109"/>
  <c r="BE129"/>
  <c r="BE145"/>
  <c r="BE153"/>
  <c r="BE187"/>
  <c r="BE189"/>
  <c r="BE201"/>
  <c r="BE203"/>
  <c r="BE205"/>
  <c r="BE211"/>
  <c r="BE220"/>
  <c r="BE224"/>
  <c r="BE226"/>
  <c r="BE252"/>
  <c r="BE268"/>
  <c r="BE284"/>
  <c r="BE291"/>
  <c r="BE337"/>
  <c r="BE339"/>
  <c r="BE341"/>
  <c r="BE343"/>
  <c r="BE355"/>
  <c r="BE367"/>
  <c r="BE378"/>
  <c r="BE382"/>
  <c r="BE394"/>
  <c r="BE414"/>
  <c r="BE422"/>
  <c r="BE473"/>
  <c r="BE479"/>
  <c r="BE484"/>
  <c r="BE498"/>
  <c r="BE515"/>
  <c r="BE519"/>
  <c r="BE525"/>
  <c r="BE529"/>
  <c r="BE545"/>
  <c r="BE552"/>
  <c r="BE554"/>
  <c r="BE585"/>
  <c r="BE594"/>
  <c r="BE599"/>
  <c r="BE633"/>
  <c r="BE636"/>
  <c r="BE656"/>
  <c r="BE674"/>
  <c r="BE693"/>
  <c r="BE695"/>
  <c r="BE699"/>
  <c r="BE701"/>
  <c r="BE709"/>
  <c r="BE710"/>
  <c r="BE719"/>
  <c r="BE731"/>
  <c r="BE735"/>
  <c r="BE737"/>
  <c r="BE763"/>
  <c r="BE765"/>
  <c r="BE776"/>
  <c r="BE780"/>
  <c r="BE794"/>
  <c r="BE796"/>
  <c r="BE798"/>
  <c r="BE802"/>
  <c r="BE865"/>
  <c i="17" r="E90"/>
  <c r="BE131"/>
  <c r="BE141"/>
  <c r="BE150"/>
  <c r="BE173"/>
  <c r="BE192"/>
  <c r="BE195"/>
  <c r="BE197"/>
  <c r="BE203"/>
  <c r="BE217"/>
  <c r="BE220"/>
  <c r="BE221"/>
  <c r="BE239"/>
  <c r="BE246"/>
  <c r="BE261"/>
  <c r="BE263"/>
  <c r="BE272"/>
  <c r="BE308"/>
  <c r="BE315"/>
  <c r="BE342"/>
  <c r="BE343"/>
  <c r="BE349"/>
  <c r="BE351"/>
  <c r="BK125"/>
  <c r="J125"/>
  <c r="J67"/>
  <c r="BK127"/>
  <c r="J127"/>
  <c r="J68"/>
  <c i="18" r="F91"/>
  <c r="BE104"/>
  <c r="BE115"/>
  <c r="BE128"/>
  <c r="BE135"/>
  <c r="BE139"/>
  <c i="19" r="F96"/>
  <c r="BE126"/>
  <c r="BE137"/>
  <c r="BE138"/>
  <c r="BE145"/>
  <c r="BE159"/>
  <c r="BE167"/>
  <c r="BE177"/>
  <c r="BE186"/>
  <c r="BE190"/>
  <c r="BE201"/>
  <c r="BE211"/>
  <c r="BE216"/>
  <c r="BE220"/>
  <c r="BE239"/>
  <c r="BE240"/>
  <c r="BE263"/>
  <c r="BE268"/>
  <c r="BE275"/>
  <c r="BE282"/>
  <c r="BE283"/>
  <c r="BE284"/>
  <c r="BE294"/>
  <c r="BE297"/>
  <c i="20" r="E52"/>
  <c r="BE102"/>
  <c r="BE131"/>
  <c r="BE141"/>
  <c r="BE158"/>
  <c i="21" r="BE109"/>
  <c r="BE110"/>
  <c r="BE121"/>
  <c r="BE124"/>
  <c r="BE129"/>
  <c r="BE133"/>
  <c r="BE134"/>
  <c i="22" r="J63"/>
  <c r="BE115"/>
  <c r="BE116"/>
  <c r="BE125"/>
  <c i="23" r="F63"/>
  <c r="J92"/>
  <c r="BE110"/>
  <c r="BE111"/>
  <c r="BE113"/>
  <c r="BE115"/>
  <c r="BE116"/>
  <c r="BE128"/>
  <c r="BE132"/>
  <c r="BE144"/>
  <c r="BE145"/>
  <c i="24" r="BE103"/>
  <c r="BE105"/>
  <c r="BE111"/>
  <c i="25" r="J63"/>
  <c r="BE112"/>
  <c r="BE116"/>
  <c r="BE120"/>
  <c i="26" r="E52"/>
  <c r="J94"/>
  <c r="BE120"/>
  <c i="27" r="J60"/>
  <c r="BE113"/>
  <c r="BE117"/>
  <c r="BE119"/>
  <c i="28" r="E82"/>
  <c r="BE102"/>
  <c r="BE121"/>
  <c i="29" r="E81"/>
  <c r="J92"/>
  <c r="BE104"/>
  <c r="BE107"/>
  <c i="30" r="E50"/>
  <c r="F59"/>
  <c r="BE132"/>
  <c r="BE152"/>
  <c r="BE154"/>
  <c r="BE180"/>
  <c r="BE186"/>
  <c r="BE216"/>
  <c r="BE219"/>
  <c r="BE233"/>
  <c r="BE245"/>
  <c r="BE251"/>
  <c r="BE261"/>
  <c r="BE267"/>
  <c r="BE283"/>
  <c r="BE285"/>
  <c r="BE328"/>
  <c r="BE330"/>
  <c r="BE332"/>
  <c r="BE334"/>
  <c r="BE353"/>
  <c r="BE371"/>
  <c r="BE380"/>
  <c r="BE392"/>
  <c r="BE451"/>
  <c r="BE453"/>
  <c r="BE455"/>
  <c r="BE468"/>
  <c r="BE476"/>
  <c r="BE493"/>
  <c r="BE507"/>
  <c r="BE534"/>
  <c r="BE545"/>
  <c r="BE555"/>
  <c r="BE557"/>
  <c r="BE565"/>
  <c r="BE579"/>
  <c r="BE581"/>
  <c r="BE585"/>
  <c r="BE595"/>
  <c r="BE630"/>
  <c r="BE672"/>
  <c r="BE680"/>
  <c r="BE687"/>
  <c r="BE691"/>
  <c r="BE700"/>
  <c r="BE729"/>
  <c r="BE738"/>
  <c r="BE740"/>
  <c r="BE747"/>
  <c r="BE755"/>
  <c r="BE775"/>
  <c r="BE794"/>
  <c r="BE814"/>
  <c r="BE845"/>
  <c r="BE856"/>
  <c r="BE859"/>
  <c r="BE865"/>
  <c r="BE877"/>
  <c r="BE901"/>
  <c r="BE904"/>
  <c i="31" r="BE92"/>
  <c i="32" r="J106"/>
  <c r="J109"/>
  <c r="BE129"/>
  <c r="BE132"/>
  <c r="BE149"/>
  <c r="BE157"/>
  <c r="BE159"/>
  <c r="BE164"/>
  <c r="BE184"/>
  <c r="BE186"/>
  <c r="BE195"/>
  <c r="BE211"/>
  <c i="33" r="E52"/>
  <c r="BE116"/>
  <c r="BE121"/>
  <c r="BE122"/>
  <c r="BE125"/>
  <c r="BE187"/>
  <c r="BE193"/>
  <c r="BE198"/>
  <c r="BE202"/>
  <c r="BE208"/>
  <c i="34" r="E75"/>
  <c r="BE91"/>
  <c r="BE94"/>
  <c r="BE113"/>
  <c r="BE118"/>
  <c r="BE127"/>
  <c i="35" r="BE101"/>
  <c r="BE150"/>
  <c r="BE154"/>
  <c r="BE185"/>
  <c r="BE199"/>
  <c r="BE201"/>
  <c r="BE234"/>
  <c r="BE235"/>
  <c r="BE249"/>
  <c r="BE250"/>
  <c r="BE270"/>
  <c r="BE319"/>
  <c r="BE334"/>
  <c r="BE355"/>
  <c r="BK354"/>
  <c r="J354"/>
  <c r="J77"/>
  <c i="38" r="BE85"/>
  <c i="2" r="E50"/>
  <c r="BE98"/>
  <c r="BE101"/>
  <c r="BE104"/>
  <c r="BE128"/>
  <c r="BE132"/>
  <c r="BE136"/>
  <c r="BE137"/>
  <c r="BE148"/>
  <c r="BE152"/>
  <c r="BE153"/>
  <c i="3" r="E77"/>
  <c r="BE93"/>
  <c r="BE102"/>
  <c i="4" r="J55"/>
  <c r="BE100"/>
  <c r="BE118"/>
  <c r="BE119"/>
  <c r="BE123"/>
  <c r="BE124"/>
  <c r="BE132"/>
  <c r="BE133"/>
  <c r="BE140"/>
  <c r="BE158"/>
  <c r="BE161"/>
  <c r="BE171"/>
  <c r="BK183"/>
  <c r="J183"/>
  <c r="J67"/>
  <c i="5" r="F59"/>
  <c r="BE111"/>
  <c r="BE116"/>
  <c r="BE130"/>
  <c r="BE142"/>
  <c r="BE144"/>
  <c r="BE146"/>
  <c i="6" r="J56"/>
  <c r="BE97"/>
  <c r="BE100"/>
  <c r="BE126"/>
  <c r="BE128"/>
  <c i="7" r="E50"/>
  <c r="BE97"/>
  <c r="BE103"/>
  <c r="BE133"/>
  <c r="BE137"/>
  <c r="BE147"/>
  <c i="8" r="F90"/>
  <c r="BE101"/>
  <c r="BE106"/>
  <c r="BE112"/>
  <c r="BE121"/>
  <c r="BE123"/>
  <c r="BE127"/>
  <c r="BE132"/>
  <c r="BK139"/>
  <c r="J139"/>
  <c r="J71"/>
  <c i="9" r="J87"/>
  <c r="BE99"/>
  <c r="BE106"/>
  <c r="BE119"/>
  <c r="BE122"/>
  <c i="10" r="F88"/>
  <c r="BE102"/>
  <c r="BE127"/>
  <c r="BE135"/>
  <c i="11" r="E50"/>
  <c r="BE157"/>
  <c r="BE160"/>
  <c r="BE169"/>
  <c r="BE183"/>
  <c r="BE189"/>
  <c r="BE215"/>
  <c r="BE288"/>
  <c r="BE291"/>
  <c r="BE324"/>
  <c r="BE325"/>
  <c r="BE340"/>
  <c r="BE381"/>
  <c r="BE399"/>
  <c i="12" r="J56"/>
  <c r="BE91"/>
  <c r="BE92"/>
  <c r="BE99"/>
  <c r="BE102"/>
  <c r="BE109"/>
  <c r="BE115"/>
  <c r="BE121"/>
  <c r="BE156"/>
  <c r="BE161"/>
  <c i="13" r="BE114"/>
  <c r="BE127"/>
  <c r="BE195"/>
  <c r="BE215"/>
  <c r="BE221"/>
  <c r="BE373"/>
  <c r="BE484"/>
  <c r="BE497"/>
  <c r="BE509"/>
  <c r="BE547"/>
  <c r="BE578"/>
  <c r="BE650"/>
  <c r="BE652"/>
  <c r="BE669"/>
  <c r="BE710"/>
  <c r="BE715"/>
  <c r="BE727"/>
  <c r="BE729"/>
  <c r="BE731"/>
  <c r="BE839"/>
  <c r="BE841"/>
  <c r="BE842"/>
  <c r="BE846"/>
  <c r="BE852"/>
  <c r="BE922"/>
  <c r="BE1568"/>
  <c r="BE1571"/>
  <c r="BE1586"/>
  <c r="BE1587"/>
  <c r="BE1591"/>
  <c r="BE1593"/>
  <c r="BE1596"/>
  <c r="BE1600"/>
  <c r="BE1609"/>
  <c r="BE1611"/>
  <c r="BE1615"/>
  <c r="BE1616"/>
  <c r="BE1618"/>
  <c r="BE1622"/>
  <c r="BE1649"/>
  <c r="BE1650"/>
  <c r="BE1660"/>
  <c r="BE1664"/>
  <c r="BE1672"/>
  <c r="BE1680"/>
  <c r="BE1682"/>
  <c r="BE1692"/>
  <c r="BE1700"/>
  <c r="BE1702"/>
  <c r="BE1703"/>
  <c r="BE1706"/>
  <c r="BE1707"/>
  <c r="BE1708"/>
  <c r="BE1710"/>
  <c r="BE1715"/>
  <c r="BE1719"/>
  <c r="BE1734"/>
  <c r="BE1742"/>
  <c r="BE1788"/>
  <c r="BE1822"/>
  <c r="BE1945"/>
  <c r="BE1949"/>
  <c r="BE1955"/>
  <c r="BE1966"/>
  <c r="BE2015"/>
  <c r="BE2036"/>
  <c r="BE2039"/>
  <c r="BE2040"/>
  <c r="BE2045"/>
  <c r="BE2048"/>
  <c i="14" r="E84"/>
  <c r="BE122"/>
  <c r="BE127"/>
  <c r="BE129"/>
  <c r="BE136"/>
  <c r="BE145"/>
  <c r="BE152"/>
  <c r="BE159"/>
  <c r="BE168"/>
  <c r="BE178"/>
  <c r="BE179"/>
  <c r="BE182"/>
  <c r="BE183"/>
  <c r="BE185"/>
  <c r="BE188"/>
  <c r="BE189"/>
  <c r="BE195"/>
  <c r="BE202"/>
  <c r="BE203"/>
  <c r="BE209"/>
  <c r="BE226"/>
  <c r="BE248"/>
  <c r="BE256"/>
  <c r="BE270"/>
  <c r="BE271"/>
  <c r="BE272"/>
  <c r="BE273"/>
  <c r="BE275"/>
  <c r="BE284"/>
  <c r="BE304"/>
  <c r="BE305"/>
  <c r="BE306"/>
  <c r="BE310"/>
  <c r="BE312"/>
  <c r="BE314"/>
  <c r="BE315"/>
  <c r="BE319"/>
  <c r="BE321"/>
  <c r="BE328"/>
  <c r="BE329"/>
  <c i="15" r="E74"/>
  <c r="J83"/>
  <c r="BE94"/>
  <c i="16" r="J56"/>
  <c r="BE159"/>
  <c r="BE177"/>
  <c r="BE228"/>
  <c r="BE232"/>
  <c r="BE236"/>
  <c r="BE238"/>
  <c r="BE240"/>
  <c r="BE248"/>
  <c r="BE293"/>
  <c r="BE301"/>
  <c r="BE317"/>
  <c r="BE319"/>
  <c r="BE321"/>
  <c r="BE323"/>
  <c r="BE345"/>
  <c r="BE359"/>
  <c r="BE372"/>
  <c r="BE400"/>
  <c r="BE436"/>
  <c r="BE441"/>
  <c r="BE445"/>
  <c r="BE457"/>
  <c r="BE459"/>
  <c r="BE461"/>
  <c r="BE463"/>
  <c r="BE465"/>
  <c r="BE521"/>
  <c r="BE531"/>
  <c r="BE537"/>
  <c r="BE556"/>
  <c r="BE558"/>
  <c r="BE562"/>
  <c r="BE568"/>
  <c r="BE578"/>
  <c r="BE596"/>
  <c r="BE605"/>
  <c r="BE607"/>
  <c r="BE617"/>
  <c r="BE621"/>
  <c r="BE623"/>
  <c r="BE640"/>
  <c r="BE646"/>
  <c r="BE662"/>
  <c r="BE686"/>
  <c r="BE703"/>
  <c r="BE727"/>
  <c r="BE744"/>
  <c r="BE755"/>
  <c r="BE769"/>
  <c r="BE782"/>
  <c r="BE791"/>
  <c r="BE826"/>
  <c r="BE832"/>
  <c r="BE837"/>
  <c r="BE839"/>
  <c r="BE841"/>
  <c r="BE843"/>
  <c r="BE847"/>
  <c r="BE894"/>
  <c r="BE895"/>
  <c r="BE899"/>
  <c r="BE901"/>
  <c i="17" r="BE106"/>
  <c r="BE107"/>
  <c r="BE111"/>
  <c r="BE114"/>
  <c r="BE116"/>
  <c r="BE119"/>
  <c r="BE133"/>
  <c r="BE164"/>
  <c r="BE190"/>
  <c r="BE194"/>
  <c r="BE214"/>
  <c r="BE215"/>
  <c r="BE223"/>
  <c r="BE225"/>
  <c r="BE228"/>
  <c r="BE229"/>
  <c r="BE235"/>
  <c r="BE236"/>
  <c r="BE256"/>
  <c r="BE258"/>
  <c r="BE259"/>
  <c r="BE277"/>
  <c r="BE278"/>
  <c r="BE282"/>
  <c r="BE286"/>
  <c r="BE287"/>
  <c r="BE290"/>
  <c r="BE291"/>
  <c r="BE292"/>
  <c r="BE299"/>
  <c r="BE304"/>
  <c r="BE306"/>
  <c r="BE321"/>
  <c r="BE332"/>
  <c r="BE334"/>
  <c r="BE344"/>
  <c r="BE348"/>
  <c r="BE354"/>
  <c i="18" r="E50"/>
  <c r="BE109"/>
  <c r="BE110"/>
  <c r="BE116"/>
  <c r="BE117"/>
  <c r="BE118"/>
  <c r="BE119"/>
  <c r="BE122"/>
  <c r="BE132"/>
  <c r="BE137"/>
  <c r="BE144"/>
  <c i="19" r="BE104"/>
  <c r="BE122"/>
  <c r="BE127"/>
  <c r="BE133"/>
  <c r="BE162"/>
  <c r="BE176"/>
  <c r="BE185"/>
  <c r="BE221"/>
  <c r="BE227"/>
  <c r="BE230"/>
  <c r="BE234"/>
  <c r="BE241"/>
  <c r="BE242"/>
  <c r="BE272"/>
  <c r="BE279"/>
  <c r="BE281"/>
  <c r="BE285"/>
  <c i="20" r="BE103"/>
  <c r="BE104"/>
  <c r="BE112"/>
  <c r="BE113"/>
  <c r="BE114"/>
  <c r="BE115"/>
  <c r="BE116"/>
  <c r="BE117"/>
  <c r="BE130"/>
  <c r="BE139"/>
  <c r="BE145"/>
  <c r="BE146"/>
  <c r="BE147"/>
  <c i="21" r="J91"/>
  <c r="J94"/>
  <c r="BE101"/>
  <c r="BE107"/>
  <c r="BE115"/>
  <c r="BE118"/>
  <c r="BE119"/>
  <c i="22" r="E52"/>
  <c r="J91"/>
  <c r="BE100"/>
  <c r="BE107"/>
  <c r="BE108"/>
  <c r="BE118"/>
  <c r="BE121"/>
  <c i="23" r="BE119"/>
  <c r="BE120"/>
  <c r="BE121"/>
  <c r="BE141"/>
  <c i="24" r="E83"/>
  <c r="BE112"/>
  <c r="BE126"/>
  <c r="BE127"/>
  <c i="25" r="J92"/>
  <c r="BE110"/>
  <c r="BE114"/>
  <c i="26" r="F63"/>
  <c r="BE101"/>
  <c r="BE102"/>
  <c r="BE123"/>
  <c i="27" r="BE121"/>
  <c r="BE122"/>
  <c i="28" r="F63"/>
  <c r="J90"/>
  <c r="BE99"/>
  <c r="BE100"/>
  <c r="BE104"/>
  <c r="BE105"/>
  <c r="BE106"/>
  <c r="BE110"/>
  <c r="BE111"/>
  <c r="BE122"/>
  <c i="29" r="BE99"/>
  <c r="BE100"/>
  <c i="30" r="J59"/>
  <c r="BE144"/>
  <c r="BE146"/>
  <c r="BE148"/>
  <c r="BE150"/>
  <c r="BE162"/>
  <c r="BE194"/>
  <c r="BE223"/>
  <c r="BE239"/>
  <c r="BE247"/>
  <c r="BE302"/>
  <c r="BE336"/>
  <c r="BE338"/>
  <c r="BE346"/>
  <c r="BE357"/>
  <c r="BE378"/>
  <c r="BE384"/>
  <c r="BE403"/>
  <c r="BE405"/>
  <c r="BE407"/>
  <c r="BE409"/>
  <c r="BE420"/>
  <c r="BE422"/>
  <c r="BE495"/>
  <c r="BE497"/>
  <c r="BE516"/>
  <c r="BE518"/>
  <c r="BE559"/>
  <c r="BE563"/>
  <c r="BE603"/>
  <c r="BE613"/>
  <c r="BE620"/>
  <c r="BE638"/>
  <c r="BE651"/>
  <c r="BE670"/>
  <c r="BE685"/>
  <c r="BE744"/>
  <c r="BE749"/>
  <c r="BE751"/>
  <c r="BE769"/>
  <c r="BE771"/>
  <c r="BE799"/>
  <c r="BE816"/>
  <c r="BE863"/>
  <c r="BE886"/>
  <c i="31" r="BE94"/>
  <c r="BE96"/>
  <c r="BE105"/>
  <c r="BE112"/>
  <c i="32" r="BE123"/>
  <c r="BE127"/>
  <c r="BE142"/>
  <c r="BE156"/>
  <c r="BE168"/>
  <c r="BE171"/>
  <c r="BE180"/>
  <c r="BE182"/>
  <c r="BE183"/>
  <c r="BE185"/>
  <c r="BE187"/>
  <c r="BE191"/>
  <c r="BE202"/>
  <c i="33" r="BE153"/>
  <c r="BE157"/>
  <c r="BE166"/>
  <c r="BE204"/>
  <c r="BE209"/>
  <c r="BE212"/>
  <c i="34" r="J52"/>
  <c r="BE114"/>
  <c r="BE133"/>
  <c i="35" r="J91"/>
  <c r="BE119"/>
  <c r="BE161"/>
  <c r="BE166"/>
  <c r="BE195"/>
  <c r="BE197"/>
  <c r="BE198"/>
  <c r="BE202"/>
  <c r="BE239"/>
  <c r="BE246"/>
  <c r="BE247"/>
  <c r="BE255"/>
  <c r="BE260"/>
  <c r="BE262"/>
  <c r="BE264"/>
  <c r="BE281"/>
  <c r="BE321"/>
  <c r="BE338"/>
  <c r="BK352"/>
  <c r="J352"/>
  <c r="J76"/>
  <c i="36" r="J52"/>
  <c r="F76"/>
  <c r="BE84"/>
  <c r="BE88"/>
  <c r="BE89"/>
  <c r="BE94"/>
  <c r="BE95"/>
  <c r="BE106"/>
  <c r="BE111"/>
  <c r="BE112"/>
  <c r="BE116"/>
  <c r="BE120"/>
  <c r="BE121"/>
  <c r="BE122"/>
  <c r="BE123"/>
  <c r="BE130"/>
  <c r="BE132"/>
  <c r="BE138"/>
  <c r="BE139"/>
  <c r="BE141"/>
  <c r="BE143"/>
  <c r="BE145"/>
  <c r="BE156"/>
  <c r="BE159"/>
  <c r="BE176"/>
  <c i="38" r="F77"/>
  <c i="2" r="BE113"/>
  <c r="BE121"/>
  <c r="BE122"/>
  <c r="BE123"/>
  <c r="BE125"/>
  <c r="BE129"/>
  <c r="BE131"/>
  <c r="BE138"/>
  <c r="BE142"/>
  <c r="BE143"/>
  <c r="BE151"/>
  <c i="3" r="J59"/>
  <c i="4" r="E77"/>
  <c r="BE90"/>
  <c r="BE91"/>
  <c r="BE94"/>
  <c r="BE107"/>
  <c r="BE110"/>
  <c r="BE111"/>
  <c r="BE113"/>
  <c r="BE116"/>
  <c r="BE129"/>
  <c r="BE137"/>
  <c r="BE145"/>
  <c r="BE151"/>
  <c r="BE165"/>
  <c i="5" r="E82"/>
  <c r="BE112"/>
  <c r="BE121"/>
  <c r="BE136"/>
  <c r="BE138"/>
  <c r="BE140"/>
  <c r="BE155"/>
  <c r="BE160"/>
  <c r="BE174"/>
  <c r="BE179"/>
  <c i="6" r="BE101"/>
  <c r="BE113"/>
  <c r="BE129"/>
  <c r="BE133"/>
  <c i="7" r="BE117"/>
  <c r="BE124"/>
  <c r="BE136"/>
  <c r="BE138"/>
  <c r="BK149"/>
  <c r="J149"/>
  <c r="J68"/>
  <c i="8" r="BE104"/>
  <c r="BE122"/>
  <c r="BE137"/>
  <c i="9" r="BE101"/>
  <c r="BE115"/>
  <c r="BE127"/>
  <c r="BE137"/>
  <c r="BK109"/>
  <c r="J109"/>
  <c r="J66"/>
  <c i="10" r="BE98"/>
  <c r="BE100"/>
  <c r="BE107"/>
  <c r="BE113"/>
  <c r="BE122"/>
  <c r="BE132"/>
  <c i="11" r="BE98"/>
  <c r="BE138"/>
  <c r="BE164"/>
  <c r="BE305"/>
  <c r="BE361"/>
  <c r="BE379"/>
  <c i="12" r="F85"/>
  <c r="BE110"/>
  <c r="BE112"/>
  <c r="BE120"/>
  <c r="BE126"/>
  <c r="BE133"/>
  <c r="BE142"/>
  <c r="BE158"/>
  <c i="13" r="F59"/>
  <c r="BE181"/>
  <c r="BE205"/>
  <c r="BE226"/>
  <c r="BE241"/>
  <c r="BE246"/>
  <c r="BE257"/>
  <c r="BE271"/>
  <c r="BE290"/>
  <c r="BE342"/>
  <c r="BE349"/>
  <c r="BE350"/>
  <c r="BE359"/>
  <c r="BE385"/>
  <c r="BE485"/>
  <c r="BE487"/>
  <c r="BE495"/>
  <c r="BE537"/>
  <c r="BE614"/>
  <c r="BE630"/>
  <c r="BE667"/>
  <c r="BE738"/>
  <c r="BE863"/>
  <c r="BE927"/>
  <c r="BE935"/>
  <c r="BE937"/>
  <c r="BE945"/>
  <c r="BE963"/>
  <c r="BE1007"/>
  <c r="BE1027"/>
  <c r="BE1029"/>
  <c r="BE1044"/>
  <c r="BE1045"/>
  <c r="BE1083"/>
  <c r="BE1089"/>
  <c r="BE1122"/>
  <c r="BE1139"/>
  <c r="BE1207"/>
  <c r="BE1442"/>
  <c r="BE1450"/>
  <c r="BE1456"/>
  <c r="BE1458"/>
  <c r="BE1487"/>
  <c r="BE1490"/>
  <c r="BE1498"/>
  <c r="BE1503"/>
  <c r="BE1504"/>
  <c r="BE1509"/>
  <c r="BE1513"/>
  <c r="BE1514"/>
  <c r="BE1530"/>
  <c r="BE1531"/>
  <c r="BE1534"/>
  <c r="BE1541"/>
  <c r="BE1549"/>
  <c r="BE1550"/>
  <c r="BE1556"/>
  <c r="BE1565"/>
  <c r="BE1573"/>
  <c r="BE1578"/>
  <c r="BE1585"/>
  <c r="BE1594"/>
  <c r="BE1597"/>
  <c r="BE1601"/>
  <c r="BE1610"/>
  <c r="BE1621"/>
  <c r="BE1628"/>
  <c r="BE1656"/>
  <c r="BE1659"/>
  <c r="BE1669"/>
  <c r="BE1671"/>
  <c r="BE1673"/>
  <c r="BE1686"/>
  <c r="BE1697"/>
  <c r="BE1704"/>
  <c r="BE1712"/>
  <c r="BE1716"/>
  <c r="BE1718"/>
  <c r="BE1721"/>
  <c r="BE1737"/>
  <c r="BE1786"/>
  <c r="BE1809"/>
  <c r="BE1902"/>
  <c r="BE1904"/>
  <c r="BE1932"/>
  <c r="BE1939"/>
  <c r="BE1968"/>
  <c r="BE2023"/>
  <c r="BE2033"/>
  <c r="BE2041"/>
  <c r="BE2053"/>
  <c i="14" r="J93"/>
  <c r="BE100"/>
  <c r="BE268"/>
  <c r="BE274"/>
  <c r="BE276"/>
  <c r="BE278"/>
  <c r="BE286"/>
  <c r="BE290"/>
  <c r="BE291"/>
  <c r="BE295"/>
  <c r="BE296"/>
  <c r="BE297"/>
  <c r="BE298"/>
  <c r="BE323"/>
  <c r="BE327"/>
  <c i="15" r="J56"/>
  <c i="16" r="F104"/>
  <c r="BE115"/>
  <c r="BE117"/>
  <c r="BE119"/>
  <c r="BE121"/>
  <c r="BE175"/>
  <c r="BE181"/>
  <c r="BE185"/>
  <c r="BE191"/>
  <c r="BE230"/>
  <c r="BE246"/>
  <c r="BE256"/>
  <c r="BE276"/>
  <c r="BE376"/>
  <c r="BE428"/>
  <c r="BE434"/>
  <c r="BE451"/>
  <c r="BE513"/>
  <c r="BE535"/>
  <c r="BE541"/>
  <c r="BE547"/>
  <c r="BE574"/>
  <c r="BE583"/>
  <c r="BE592"/>
  <c r="BE613"/>
  <c r="BE629"/>
  <c r="BE648"/>
  <c r="BE678"/>
  <c r="BE688"/>
  <c r="BE697"/>
  <c r="BE761"/>
  <c r="BE767"/>
  <c r="BE786"/>
  <c r="BE805"/>
  <c r="BE814"/>
  <c r="BE820"/>
  <c r="BE822"/>
  <c r="BE830"/>
  <c r="BE855"/>
  <c r="BE892"/>
  <c r="BE903"/>
  <c i="17" r="BE112"/>
  <c r="BE117"/>
  <c r="BE136"/>
  <c r="BE155"/>
  <c r="BE159"/>
  <c r="BE160"/>
  <c r="BE165"/>
  <c r="BE169"/>
  <c r="BE178"/>
  <c r="BE180"/>
  <c r="BE193"/>
  <c r="BE199"/>
  <c r="BE207"/>
  <c r="BE208"/>
  <c r="BE209"/>
  <c r="BE210"/>
  <c r="BE218"/>
  <c r="BE219"/>
  <c r="BE224"/>
  <c r="BE293"/>
  <c r="BE298"/>
  <c r="BE307"/>
  <c r="BE311"/>
  <c r="BE314"/>
  <c r="BE318"/>
  <c r="BE319"/>
  <c r="BE347"/>
  <c r="BE350"/>
  <c r="BE352"/>
  <c r="BE353"/>
  <c r="BE355"/>
  <c r="BK123"/>
  <c r="J123"/>
  <c r="J66"/>
  <c i="18" r="J56"/>
  <c r="BE97"/>
  <c r="BE98"/>
  <c r="BE108"/>
  <c i="19" r="BE105"/>
  <c r="BE108"/>
  <c r="BE113"/>
  <c r="BE124"/>
  <c r="BE130"/>
  <c r="BE131"/>
  <c r="BE163"/>
  <c r="BE165"/>
  <c r="BE174"/>
  <c r="BE175"/>
  <c r="BE200"/>
  <c r="BE205"/>
  <c r="BE219"/>
  <c r="BE222"/>
  <c r="BE236"/>
  <c r="BE243"/>
  <c r="BE245"/>
  <c r="BE246"/>
  <c r="BE247"/>
  <c r="BE248"/>
  <c r="BE249"/>
  <c r="BE251"/>
  <c r="BE258"/>
  <c r="BE261"/>
  <c r="BE262"/>
  <c r="BE264"/>
  <c r="BE288"/>
  <c r="BE289"/>
  <c r="BE301"/>
  <c i="20" r="J60"/>
  <c r="BE109"/>
  <c r="BE110"/>
  <c r="BE111"/>
  <c r="BE124"/>
  <c r="BE125"/>
  <c r="BE126"/>
  <c r="BE127"/>
  <c r="BE142"/>
  <c r="BE143"/>
  <c r="BE144"/>
  <c r="BE151"/>
  <c r="BE154"/>
  <c i="21" r="E52"/>
  <c r="BE112"/>
  <c i="22" r="BE106"/>
  <c r="BE112"/>
  <c r="BK109"/>
  <c r="J109"/>
  <c r="J71"/>
  <c i="23" r="J63"/>
  <c r="BE118"/>
  <c r="BE129"/>
  <c r="BE133"/>
  <c r="BE134"/>
  <c i="24" r="F63"/>
  <c r="BE100"/>
  <c r="BE104"/>
  <c r="BE107"/>
  <c r="BE110"/>
  <c r="BE124"/>
  <c r="BE131"/>
  <c i="25" r="BE101"/>
  <c r="BE104"/>
  <c r="BE111"/>
  <c r="BE131"/>
  <c i="26" r="BE115"/>
  <c r="BE122"/>
  <c i="27" r="E52"/>
  <c r="J93"/>
  <c r="BE104"/>
  <c r="BE108"/>
  <c r="BE112"/>
  <c i="28" r="BE109"/>
  <c r="BE112"/>
  <c r="BE119"/>
  <c i="29" r="J60"/>
  <c r="BE106"/>
  <c r="BK103"/>
  <c r="J103"/>
  <c r="J70"/>
  <c i="30" r="BE128"/>
  <c r="BE156"/>
  <c r="BE174"/>
  <c r="BE178"/>
  <c r="BE182"/>
  <c r="BE184"/>
  <c r="BE198"/>
  <c r="BE200"/>
  <c r="BE204"/>
  <c r="BE208"/>
  <c r="BE214"/>
  <c r="BE221"/>
  <c r="BE229"/>
  <c r="BE231"/>
  <c r="BE272"/>
  <c r="BE278"/>
  <c r="BE322"/>
  <c r="BE351"/>
  <c r="BE367"/>
  <c r="BE373"/>
  <c r="BE376"/>
  <c r="BE390"/>
  <c r="BE399"/>
  <c r="BE401"/>
  <c r="BE430"/>
  <c r="BE447"/>
  <c r="BE461"/>
  <c r="BE503"/>
  <c r="BE532"/>
  <c r="BE541"/>
  <c r="BE549"/>
  <c r="BE551"/>
  <c r="BE593"/>
  <c r="BE642"/>
  <c r="BE646"/>
  <c r="BE649"/>
  <c r="BE659"/>
  <c r="BE666"/>
  <c r="BE678"/>
  <c r="BE693"/>
  <c r="BE702"/>
  <c r="BE708"/>
  <c r="BE757"/>
  <c r="BE767"/>
  <c r="BE779"/>
  <c r="BE789"/>
  <c r="BE801"/>
  <c r="BE826"/>
  <c r="BE839"/>
  <c r="BE852"/>
  <c r="BE854"/>
  <c r="BE861"/>
  <c r="BE882"/>
  <c r="BE888"/>
  <c r="BE906"/>
  <c i="31" r="J79"/>
  <c r="J82"/>
  <c r="BE93"/>
  <c r="BE100"/>
  <c r="BE102"/>
  <c r="BE103"/>
  <c r="BE106"/>
  <c r="BE109"/>
  <c r="BE116"/>
  <c r="BE118"/>
  <c r="BE119"/>
  <c r="BE121"/>
  <c i="32" r="F109"/>
  <c r="BE133"/>
  <c r="BE134"/>
  <c r="BE148"/>
  <c r="BE153"/>
  <c r="BE167"/>
  <c r="BE179"/>
  <c r="BE189"/>
  <c r="BE193"/>
  <c r="BE201"/>
  <c r="BK145"/>
  <c r="BK144"/>
  <c r="J144"/>
  <c r="J74"/>
  <c i="33" r="J63"/>
  <c r="BE118"/>
  <c r="BE134"/>
  <c r="BE135"/>
  <c r="BE139"/>
  <c r="BE140"/>
  <c r="BE141"/>
  <c r="BE147"/>
  <c r="BE150"/>
  <c r="BE158"/>
  <c r="BE159"/>
  <c r="BE160"/>
  <c r="BE168"/>
  <c r="BE173"/>
  <c r="BE175"/>
  <c r="BE183"/>
  <c r="BE188"/>
  <c r="BE189"/>
  <c r="BE213"/>
  <c r="BK194"/>
  <c r="J194"/>
  <c r="J84"/>
  <c i="34" r="F55"/>
  <c r="BE89"/>
  <c r="BE105"/>
  <c r="BE117"/>
  <c r="BE123"/>
  <c r="BE125"/>
  <c r="BE132"/>
  <c r="BE141"/>
  <c i="35" r="E48"/>
  <c r="BE110"/>
  <c r="BE112"/>
  <c r="BE141"/>
  <c r="BE164"/>
  <c r="BE181"/>
  <c r="BE200"/>
  <c r="BE204"/>
  <c r="BE221"/>
  <c r="BE256"/>
  <c r="BE266"/>
  <c r="BE273"/>
  <c r="BE275"/>
  <c r="BE302"/>
  <c r="BE308"/>
  <c r="BE336"/>
  <c r="BE340"/>
  <c r="BE353"/>
  <c r="BK243"/>
  <c r="J243"/>
  <c r="J63"/>
  <c r="BK318"/>
  <c r="J318"/>
  <c r="J71"/>
  <c i="36" r="E48"/>
  <c r="BE80"/>
  <c r="BE82"/>
  <c r="BE85"/>
  <c r="BE107"/>
  <c r="BE110"/>
  <c r="BE113"/>
  <c r="BE119"/>
  <c r="BE125"/>
  <c r="BE126"/>
  <c r="BE128"/>
  <c r="BE129"/>
  <c r="BE136"/>
  <c r="BE137"/>
  <c r="BE152"/>
  <c r="BE154"/>
  <c r="BE155"/>
  <c r="BE157"/>
  <c r="BE158"/>
  <c r="BE172"/>
  <c r="BE174"/>
  <c i="38" r="E48"/>
  <c r="J52"/>
  <c r="BE82"/>
  <c i="2" r="BE135"/>
  <c r="BE141"/>
  <c r="BE146"/>
  <c r="BE149"/>
  <c i="3" r="F86"/>
  <c r="BE95"/>
  <c r="BE100"/>
  <c r="BE105"/>
  <c r="BE106"/>
  <c r="BE112"/>
  <c i="4" r="F55"/>
  <c r="BE92"/>
  <c r="BE99"/>
  <c r="BE108"/>
  <c r="BE109"/>
  <c r="BE121"/>
  <c r="BE131"/>
  <c r="BE134"/>
  <c r="BE135"/>
  <c r="BE141"/>
  <c r="BE146"/>
  <c r="BE148"/>
  <c r="BE152"/>
  <c r="BE153"/>
  <c r="BE159"/>
  <c r="BE163"/>
  <c r="BE172"/>
  <c r="BE178"/>
  <c i="5" r="J56"/>
  <c r="BE101"/>
  <c r="BE122"/>
  <c r="BE133"/>
  <c r="BE141"/>
  <c r="BE147"/>
  <c r="BE149"/>
  <c r="BE152"/>
  <c r="BE157"/>
  <c r="BE159"/>
  <c r="BE165"/>
  <c r="BE168"/>
  <c r="BE173"/>
  <c i="6" r="BE94"/>
  <c r="BE103"/>
  <c r="BE120"/>
  <c r="BE122"/>
  <c i="7" r="BE95"/>
  <c r="BE99"/>
  <c r="BE101"/>
  <c r="BE112"/>
  <c r="BE115"/>
  <c r="BE126"/>
  <c r="BE134"/>
  <c r="BE142"/>
  <c i="8" r="BE105"/>
  <c r="BE120"/>
  <c r="BE124"/>
  <c r="BE130"/>
  <c r="BE136"/>
  <c i="9" r="F59"/>
  <c r="BE96"/>
  <c r="BE121"/>
  <c r="BE125"/>
  <c i="10" r="BE101"/>
  <c r="BE103"/>
  <c r="BE108"/>
  <c r="BE119"/>
  <c r="BE130"/>
  <c r="BK112"/>
  <c r="J112"/>
  <c r="J66"/>
  <c i="11" r="BE125"/>
  <c r="BE155"/>
  <c r="BE165"/>
  <c r="BE179"/>
  <c r="BE219"/>
  <c r="BE260"/>
  <c r="BE354"/>
  <c r="BE389"/>
  <c r="BE392"/>
  <c r="BE394"/>
  <c i="12" r="BE93"/>
  <c r="BE95"/>
  <c r="BE97"/>
  <c r="BE107"/>
  <c r="BE108"/>
  <c r="BE111"/>
  <c r="BE118"/>
  <c r="BE131"/>
  <c r="BE141"/>
  <c r="BE146"/>
  <c r="BE157"/>
  <c r="BE162"/>
  <c r="BE167"/>
  <c i="13" r="E50"/>
  <c r="BE115"/>
  <c r="BE117"/>
  <c r="BE166"/>
  <c r="BE173"/>
  <c r="BE189"/>
  <c r="BE193"/>
  <c r="BE219"/>
  <c r="BE224"/>
  <c r="BE228"/>
  <c r="BE267"/>
  <c r="BE268"/>
  <c r="BE272"/>
  <c r="BE281"/>
  <c r="BE285"/>
  <c r="BE286"/>
  <c r="BE352"/>
  <c r="BE366"/>
  <c r="BE397"/>
  <c r="BE399"/>
  <c r="BE409"/>
  <c r="BE500"/>
  <c r="BE574"/>
  <c r="BE640"/>
  <c r="BE654"/>
  <c r="BE662"/>
  <c r="BE678"/>
  <c r="BE681"/>
  <c r="BE688"/>
  <c r="BE726"/>
  <c r="BE728"/>
  <c r="BE874"/>
  <c r="BE880"/>
  <c r="BE925"/>
  <c r="BE929"/>
  <c r="BE939"/>
  <c r="BE941"/>
  <c r="BE943"/>
  <c r="BE973"/>
  <c r="BE987"/>
  <c r="BE996"/>
  <c r="BE1003"/>
  <c r="BE1010"/>
  <c r="BE1032"/>
  <c r="BE1036"/>
  <c r="BE1180"/>
  <c r="BE1190"/>
  <c r="BE1193"/>
  <c r="BE1215"/>
  <c r="BE1224"/>
  <c r="BE1325"/>
  <c r="BE1333"/>
  <c r="BE1335"/>
  <c r="BE1376"/>
  <c r="BE1387"/>
  <c r="BE1464"/>
  <c r="BE1481"/>
  <c r="BE1495"/>
  <c r="BE1501"/>
  <c r="BE1510"/>
  <c r="BE1512"/>
  <c r="BE1518"/>
  <c r="BE1520"/>
  <c r="BE1526"/>
  <c r="BE1532"/>
  <c r="BE1536"/>
  <c r="BE1538"/>
  <c r="BE1539"/>
  <c r="BE1545"/>
  <c r="BE1558"/>
  <c r="BE1564"/>
  <c r="BE1590"/>
  <c r="BE1670"/>
  <c r="BE1709"/>
  <c r="BE1723"/>
  <c r="BE1728"/>
  <c r="BE1739"/>
  <c r="BE1773"/>
  <c r="BE2035"/>
  <c r="BE2044"/>
  <c r="BE2047"/>
  <c i="14" r="F59"/>
  <c r="BE102"/>
  <c r="BE106"/>
  <c r="BE107"/>
  <c r="BE109"/>
  <c r="BE110"/>
  <c r="BE118"/>
  <c r="BE121"/>
  <c r="BE144"/>
  <c r="BE151"/>
  <c r="BE155"/>
  <c r="BE158"/>
  <c r="BE164"/>
  <c r="BE171"/>
  <c r="BE174"/>
  <c r="BE193"/>
  <c r="BE196"/>
  <c r="BE199"/>
  <c r="BE207"/>
  <c r="BE212"/>
  <c r="BE216"/>
  <c r="BE230"/>
  <c r="BE235"/>
  <c r="BE258"/>
  <c r="BE262"/>
  <c r="BE263"/>
  <c r="BE264"/>
  <c r="BE265"/>
  <c r="BE266"/>
  <c r="BE267"/>
  <c r="BE280"/>
  <c r="BE281"/>
  <c r="BE300"/>
  <c r="BE311"/>
  <c r="BE322"/>
  <c r="BE326"/>
  <c r="BE332"/>
  <c i="15" r="BE90"/>
  <c r="BE91"/>
  <c i="16" r="BE113"/>
  <c r="BE127"/>
  <c r="BE139"/>
  <c r="BE141"/>
  <c r="BE151"/>
  <c r="BE157"/>
  <c r="BE167"/>
  <c r="BE207"/>
  <c r="BE209"/>
  <c r="BE218"/>
  <c r="BE222"/>
  <c r="BE234"/>
  <c r="BE244"/>
  <c r="BE258"/>
  <c r="BE278"/>
  <c r="BE280"/>
  <c r="BE295"/>
  <c r="BE305"/>
  <c r="BE307"/>
  <c r="BE313"/>
  <c r="BE347"/>
  <c r="BE349"/>
  <c r="BE374"/>
  <c r="BE416"/>
  <c r="BE443"/>
  <c r="BE449"/>
  <c r="BE471"/>
  <c r="BE475"/>
  <c r="BE477"/>
  <c r="BE483"/>
  <c r="BE496"/>
  <c r="BE543"/>
  <c r="BE549"/>
  <c r="BE566"/>
  <c r="BE570"/>
  <c r="BE572"/>
  <c r="BE611"/>
  <c r="BE619"/>
  <c r="BE627"/>
  <c r="BE652"/>
  <c r="BE668"/>
  <c r="BE670"/>
  <c r="BE676"/>
  <c r="BE705"/>
  <c r="BE707"/>
  <c r="BE712"/>
  <c r="BE723"/>
  <c r="BE725"/>
  <c r="BE751"/>
  <c r="BE753"/>
  <c r="BE778"/>
  <c r="BE851"/>
  <c r="BE853"/>
  <c r="BE860"/>
  <c r="BE862"/>
  <c r="BE872"/>
  <c r="BE885"/>
  <c i="17" r="J96"/>
  <c r="BE105"/>
  <c r="BE108"/>
  <c r="BE110"/>
  <c r="BE113"/>
  <c r="BE115"/>
  <c r="BE118"/>
  <c r="BE120"/>
  <c r="BE130"/>
  <c r="BE142"/>
  <c r="BE163"/>
  <c r="BE166"/>
  <c r="BE176"/>
  <c r="BE185"/>
  <c r="BE186"/>
  <c r="BE187"/>
  <c r="BE188"/>
  <c r="BE200"/>
  <c r="BE212"/>
  <c r="BE234"/>
  <c r="BE243"/>
  <c r="BE248"/>
  <c r="BE249"/>
  <c r="BE250"/>
  <c r="BE254"/>
  <c r="BE255"/>
  <c r="BE264"/>
  <c r="BE305"/>
  <c r="BE323"/>
  <c r="BE324"/>
  <c r="BE330"/>
  <c r="BE331"/>
  <c r="BE340"/>
  <c r="BE341"/>
  <c i="18" r="BE146"/>
  <c r="BK147"/>
  <c r="J147"/>
  <c r="J72"/>
  <c i="19" r="J93"/>
  <c r="BE226"/>
  <c r="BE235"/>
  <c r="BE253"/>
  <c r="BE259"/>
  <c r="BE286"/>
  <c r="BE296"/>
  <c r="BE299"/>
  <c i="20" r="F94"/>
  <c r="BE153"/>
  <c r="BE155"/>
  <c r="BE161"/>
  <c i="21" r="F94"/>
  <c r="BE106"/>
  <c r="BE111"/>
  <c r="BE132"/>
  <c i="22" r="BE104"/>
  <c r="BE124"/>
  <c i="23" r="BE101"/>
  <c r="BE106"/>
  <c r="BE112"/>
  <c r="BE124"/>
  <c r="BE127"/>
  <c r="BE143"/>
  <c i="24" r="J63"/>
  <c r="BE102"/>
  <c r="BE106"/>
  <c r="BE117"/>
  <c i="25" r="F63"/>
  <c r="BE108"/>
  <c r="BE119"/>
  <c r="BE122"/>
  <c r="BK113"/>
  <c r="J113"/>
  <c r="J71"/>
  <c i="26" r="J60"/>
  <c r="BE106"/>
  <c r="BE108"/>
  <c r="BE117"/>
  <c r="BK112"/>
  <c r="J112"/>
  <c r="J72"/>
  <c i="27" r="BE114"/>
  <c r="BE116"/>
  <c r="BE120"/>
  <c i="28" r="J93"/>
  <c r="BE108"/>
  <c i="29" r="BE98"/>
  <c r="BE108"/>
  <c i="30" r="BE140"/>
  <c r="BE164"/>
  <c r="BE206"/>
  <c r="BE225"/>
  <c r="BE241"/>
  <c r="BE269"/>
  <c r="BE300"/>
  <c r="BE324"/>
  <c r="BE382"/>
  <c r="BE386"/>
  <c r="BE445"/>
  <c r="BE459"/>
  <c r="BE464"/>
  <c r="BE470"/>
  <c r="BE501"/>
  <c r="BE509"/>
  <c r="BE511"/>
  <c r="BE526"/>
  <c r="BE536"/>
  <c r="BE547"/>
  <c r="BE567"/>
  <c r="BE599"/>
  <c r="BE607"/>
  <c r="BE617"/>
  <c r="BE624"/>
  <c r="BE626"/>
  <c r="BE632"/>
  <c r="BE655"/>
  <c r="BE657"/>
  <c r="BE725"/>
  <c r="BE783"/>
  <c r="BE787"/>
  <c r="BE804"/>
  <c r="BE836"/>
  <c r="BE899"/>
  <c i="31" r="E73"/>
  <c r="F82"/>
  <c r="BE90"/>
  <c r="BE91"/>
  <c r="BE97"/>
  <c r="BE108"/>
  <c i="2" r="BE96"/>
  <c r="BE97"/>
  <c r="BE99"/>
  <c r="BE100"/>
  <c r="BE103"/>
  <c r="BE111"/>
  <c r="BE120"/>
  <c r="BE145"/>
  <c i="3" r="BE113"/>
  <c r="BE117"/>
  <c r="BE118"/>
  <c i="4" r="BE95"/>
  <c r="BE98"/>
  <c r="BE101"/>
  <c r="BE114"/>
  <c r="BE115"/>
  <c r="BE117"/>
  <c r="BE130"/>
  <c r="BE139"/>
  <c r="BE154"/>
  <c r="BE169"/>
  <c r="BE176"/>
  <c r="BE182"/>
  <c i="5" r="BE98"/>
  <c r="BE100"/>
  <c r="BE113"/>
  <c r="BE124"/>
  <c r="BE127"/>
  <c r="BE129"/>
  <c r="BE139"/>
  <c r="BE153"/>
  <c r="BE156"/>
  <c r="BE166"/>
  <c r="BE178"/>
  <c i="6" r="E78"/>
  <c r="BE96"/>
  <c i="7" r="BE93"/>
  <c r="BE121"/>
  <c r="BE123"/>
  <c r="BE145"/>
  <c r="BE146"/>
  <c i="8" r="BE100"/>
  <c r="BE114"/>
  <c r="BE134"/>
  <c i="9" r="E50"/>
  <c r="BE100"/>
  <c r="BE112"/>
  <c r="BE129"/>
  <c r="BE136"/>
  <c r="BK139"/>
  <c r="J139"/>
  <c r="J71"/>
  <c i="10" r="BE96"/>
  <c r="BE115"/>
  <c r="BE121"/>
  <c r="BE126"/>
  <c r="BE129"/>
  <c r="BE133"/>
  <c i="11" r="BE109"/>
  <c r="BE129"/>
  <c r="BE133"/>
  <c r="BE167"/>
  <c r="BE297"/>
  <c r="BE318"/>
  <c r="BE347"/>
  <c r="BE357"/>
  <c r="BE396"/>
  <c r="BE400"/>
  <c i="12" r="BE94"/>
  <c r="BE98"/>
  <c r="BE113"/>
  <c r="BE130"/>
  <c r="BE132"/>
  <c r="BE140"/>
  <c r="BE160"/>
  <c r="BE163"/>
  <c i="13" r="BE122"/>
  <c r="BE125"/>
  <c r="BE149"/>
  <c r="BE183"/>
  <c r="BE234"/>
  <c r="BE324"/>
  <c r="BE332"/>
  <c r="BE394"/>
  <c r="BE493"/>
  <c r="BE499"/>
  <c r="BE504"/>
  <c r="BE515"/>
  <c r="BE544"/>
  <c r="BE566"/>
  <c r="BE585"/>
  <c r="BE675"/>
  <c r="BE747"/>
  <c r="BE844"/>
  <c r="BE860"/>
  <c r="BE864"/>
  <c r="BE865"/>
  <c r="BE869"/>
  <c r="BE870"/>
  <c r="BE884"/>
  <c r="BE934"/>
  <c r="BE951"/>
  <c r="BE985"/>
  <c r="BE992"/>
  <c r="BE994"/>
  <c r="BE1000"/>
  <c r="BE1023"/>
  <c r="BE1031"/>
  <c r="BE1042"/>
  <c r="BE1086"/>
  <c r="BE1088"/>
  <c r="BE1155"/>
  <c r="BE1213"/>
  <c r="BE1306"/>
  <c r="BE1311"/>
  <c r="BE1329"/>
  <c r="BE1331"/>
  <c r="BE1338"/>
  <c r="BE1340"/>
  <c r="BE1433"/>
  <c r="BE1444"/>
  <c r="BE1449"/>
  <c r="BE1460"/>
  <c r="BE1486"/>
  <c r="BE1511"/>
  <c r="BE1517"/>
  <c r="BE1528"/>
  <c r="BE1533"/>
  <c r="BE1535"/>
  <c r="BE1542"/>
  <c r="BE1557"/>
  <c r="BE1559"/>
  <c r="BE1575"/>
  <c r="BE1580"/>
  <c r="BE1588"/>
  <c r="BE1595"/>
  <c r="BE1598"/>
  <c r="BE1599"/>
  <c r="BE1605"/>
  <c r="BE1606"/>
  <c r="BE1625"/>
  <c r="BE1635"/>
  <c r="BE1654"/>
  <c r="BE1658"/>
  <c r="BE1667"/>
  <c r="BE1674"/>
  <c r="BE1678"/>
  <c r="BE1691"/>
  <c r="BE1696"/>
  <c r="BE1722"/>
  <c r="BE1725"/>
  <c r="BE1733"/>
  <c r="BE1779"/>
  <c r="BE1814"/>
  <c r="BE1918"/>
  <c r="BE1934"/>
  <c r="BE1982"/>
  <c r="BE2038"/>
  <c i="14" r="BE112"/>
  <c r="BE115"/>
  <c r="BE131"/>
  <c r="BE133"/>
  <c r="BE150"/>
  <c r="BE184"/>
  <c r="BE192"/>
  <c r="BE197"/>
  <c r="BE198"/>
  <c r="BE204"/>
  <c r="BE210"/>
  <c r="BE214"/>
  <c r="BE215"/>
  <c r="BE217"/>
  <c r="BE222"/>
  <c r="BE223"/>
  <c r="BE232"/>
  <c r="BE236"/>
  <c r="BE239"/>
  <c r="BE244"/>
  <c r="BE245"/>
  <c r="BE251"/>
  <c r="BE255"/>
  <c r="BE279"/>
  <c r="BE282"/>
  <c r="BE283"/>
  <c r="BE288"/>
  <c r="BE307"/>
  <c r="BE308"/>
  <c r="BE313"/>
  <c r="BE318"/>
  <c i="15" r="BE92"/>
  <c i="16" r="BE111"/>
  <c r="BE123"/>
  <c r="BE125"/>
  <c r="BE147"/>
  <c r="BE155"/>
  <c r="BE169"/>
  <c r="BE171"/>
  <c r="BE183"/>
  <c r="BE250"/>
  <c r="BE282"/>
  <c r="BE286"/>
  <c r="BE288"/>
  <c r="BE297"/>
  <c r="BE325"/>
  <c r="BE327"/>
  <c r="BE333"/>
  <c r="BE335"/>
  <c r="BE351"/>
  <c r="BE357"/>
  <c r="BE396"/>
  <c r="BE398"/>
  <c r="BE406"/>
  <c r="BE408"/>
  <c r="BE420"/>
  <c r="BE439"/>
  <c r="BE447"/>
  <c r="BE453"/>
  <c r="BE455"/>
  <c r="BE467"/>
  <c r="BE490"/>
  <c r="BE492"/>
  <c r="BE494"/>
  <c r="BE517"/>
  <c r="BE598"/>
  <c r="BE615"/>
  <c r="BE625"/>
  <c r="BE631"/>
  <c r="BE654"/>
  <c r="BE664"/>
  <c r="BE680"/>
  <c r="BE682"/>
  <c r="BE690"/>
  <c r="BE717"/>
  <c r="BE757"/>
  <c r="BE759"/>
  <c r="BE784"/>
  <c r="BE800"/>
  <c r="BE808"/>
  <c r="BE816"/>
  <c r="BE835"/>
  <c r="BE845"/>
  <c r="BE857"/>
  <c r="BE859"/>
  <c r="BE883"/>
  <c i="17" r="BE251"/>
  <c r="BE269"/>
  <c r="BE270"/>
  <c r="BE274"/>
  <c r="BE310"/>
  <c r="BE312"/>
  <c r="BE316"/>
  <c r="BE320"/>
  <c r="BE327"/>
  <c r="BE333"/>
  <c r="BE337"/>
  <c r="BE345"/>
  <c i="18" r="J91"/>
  <c r="BE102"/>
  <c r="BE103"/>
  <c r="BE120"/>
  <c r="BE129"/>
  <c r="BE130"/>
  <c r="BE133"/>
  <c r="BE148"/>
  <c i="19" r="BE110"/>
  <c r="BE123"/>
  <c r="BE125"/>
  <c r="BE132"/>
  <c r="BE135"/>
  <c r="BE136"/>
  <c r="BE143"/>
  <c r="BE144"/>
  <c r="BE154"/>
  <c r="BE160"/>
  <c r="BE166"/>
  <c r="BE168"/>
  <c r="BE169"/>
  <c r="BE170"/>
  <c r="BE172"/>
  <c r="BE181"/>
  <c r="BE195"/>
  <c r="BE196"/>
  <c r="BE197"/>
  <c r="BE215"/>
  <c r="BE225"/>
  <c r="BE237"/>
  <c r="BE238"/>
  <c r="BE250"/>
  <c r="BE252"/>
  <c r="BE260"/>
  <c r="BE270"/>
  <c r="BE271"/>
  <c r="BE287"/>
  <c r="BE290"/>
  <c r="BE295"/>
  <c i="20" r="J94"/>
  <c r="BE101"/>
  <c r="BE106"/>
  <c r="BE123"/>
  <c r="BE128"/>
  <c r="BE136"/>
  <c r="BE137"/>
  <c r="BE149"/>
  <c r="BE150"/>
  <c r="BE156"/>
  <c r="BE157"/>
  <c i="21" r="BE100"/>
  <c r="BE102"/>
  <c r="BE127"/>
  <c r="BK114"/>
  <c r="J114"/>
  <c r="J71"/>
  <c i="22" r="BE101"/>
  <c r="BE102"/>
  <c r="BE113"/>
  <c r="BE114"/>
  <c i="23" r="BE102"/>
  <c r="BE104"/>
  <c r="BE105"/>
  <c r="BE117"/>
  <c r="BE125"/>
  <c r="BE136"/>
  <c r="BE137"/>
  <c r="BE138"/>
  <c r="BE139"/>
  <c r="BE140"/>
  <c i="24" r="BE108"/>
  <c r="BE114"/>
  <c r="BE115"/>
  <c r="BE118"/>
  <c r="BE120"/>
  <c r="BE123"/>
  <c r="BE132"/>
  <c i="25" r="BE125"/>
  <c r="BE130"/>
  <c i="26" r="BE100"/>
  <c r="BE107"/>
  <c r="BE113"/>
  <c r="BE121"/>
  <c r="BE124"/>
  <c i="27" r="BE105"/>
  <c i="28" r="BE113"/>
  <c r="BE116"/>
  <c i="29" r="BE101"/>
  <c i="30" r="J120"/>
  <c r="BE130"/>
  <c r="BE134"/>
  <c r="BE136"/>
  <c r="BE138"/>
  <c r="BE170"/>
  <c r="BE172"/>
  <c r="BE210"/>
  <c r="BE212"/>
  <c r="BE249"/>
  <c r="BE253"/>
  <c r="BE255"/>
  <c r="BE257"/>
  <c r="BE259"/>
  <c r="BE274"/>
  <c r="BE276"/>
  <c r="BE281"/>
  <c r="BE288"/>
  <c r="BE293"/>
  <c r="BE312"/>
  <c r="BE326"/>
  <c r="BE340"/>
  <c r="BE361"/>
  <c r="BE365"/>
  <c r="BE388"/>
  <c r="BE415"/>
  <c r="BE428"/>
  <c r="BE449"/>
  <c r="BE457"/>
  <c r="BE480"/>
  <c r="BE491"/>
  <c r="BE524"/>
  <c r="BE528"/>
  <c r="BE530"/>
  <c r="BE561"/>
  <c r="BE569"/>
  <c r="BE575"/>
  <c r="BE577"/>
  <c r="BE589"/>
  <c r="BE605"/>
  <c r="BE644"/>
  <c r="BE662"/>
  <c r="BE674"/>
  <c r="BE710"/>
  <c r="BE712"/>
  <c r="BE719"/>
  <c r="BE721"/>
  <c r="BE727"/>
  <c r="BE773"/>
  <c r="BE781"/>
  <c r="BE791"/>
  <c r="BE796"/>
  <c r="BE806"/>
  <c r="BE831"/>
  <c r="BE843"/>
  <c r="BE847"/>
  <c r="BE880"/>
  <c r="BE884"/>
  <c r="BK235"/>
  <c r="J235"/>
  <c r="J66"/>
  <c i="31" r="BE104"/>
  <c i="32" r="E52"/>
  <c r="BE126"/>
  <c r="BE128"/>
  <c i="33" r="J60"/>
  <c r="BE115"/>
  <c r="BE132"/>
  <c r="BE133"/>
  <c r="BE142"/>
  <c r="BE143"/>
  <c r="BE156"/>
  <c r="BE163"/>
  <c r="BE176"/>
  <c r="BE177"/>
  <c r="BE178"/>
  <c r="BE179"/>
  <c r="BE180"/>
  <c r="BE181"/>
  <c r="BE182"/>
  <c r="BE185"/>
  <c r="BE197"/>
  <c i="34" r="BE138"/>
  <c r="BK140"/>
  <c r="J140"/>
  <c r="J65"/>
  <c i="35" r="BE190"/>
  <c r="BE192"/>
  <c r="BE223"/>
  <c r="BE225"/>
  <c r="BE238"/>
  <c r="BE241"/>
  <c r="BE244"/>
  <c r="BE251"/>
  <c r="BE253"/>
  <c r="BE294"/>
  <c r="BE312"/>
  <c r="BE314"/>
  <c r="BE330"/>
  <c r="BE342"/>
  <c r="BE344"/>
  <c r="BK320"/>
  <c r="J320"/>
  <c r="J72"/>
  <c i="36" r="BE81"/>
  <c r="BE83"/>
  <c r="BE87"/>
  <c r="BE90"/>
  <c r="BE91"/>
  <c r="BE92"/>
  <c r="BE114"/>
  <c r="BE118"/>
  <c r="BE127"/>
  <c r="BE131"/>
  <c r="BE134"/>
  <c r="BE135"/>
  <c r="BE142"/>
  <c r="BE147"/>
  <c r="BE149"/>
  <c r="BE160"/>
  <c r="BE161"/>
  <c r="BE162"/>
  <c r="BE163"/>
  <c r="BE164"/>
  <c r="BE165"/>
  <c r="BE166"/>
  <c r="BE167"/>
  <c r="BE168"/>
  <c r="BE169"/>
  <c r="BE170"/>
  <c r="BE171"/>
  <c r="BE173"/>
  <c i="37" r="E48"/>
  <c r="J52"/>
  <c r="F55"/>
  <c r="BE82"/>
  <c r="BE83"/>
  <c r="BE84"/>
  <c r="BE85"/>
  <c r="BE86"/>
  <c r="BE87"/>
  <c r="BE88"/>
  <c r="BE90"/>
  <c r="BE91"/>
  <c r="BE92"/>
  <c r="BE93"/>
  <c i="2" r="J56"/>
  <c r="BE102"/>
  <c r="BE105"/>
  <c r="BE106"/>
  <c r="BE107"/>
  <c r="BE109"/>
  <c r="BE115"/>
  <c r="BE116"/>
  <c r="BE117"/>
  <c r="BE134"/>
  <c r="BE139"/>
  <c r="BE150"/>
  <c i="3" r="BE92"/>
  <c r="BE97"/>
  <c r="BE103"/>
  <c r="BE104"/>
  <c r="BE107"/>
  <c r="BE114"/>
  <c r="BE115"/>
  <c i="4" r="BE89"/>
  <c r="BE97"/>
  <c r="BE102"/>
  <c r="BE103"/>
  <c r="BE104"/>
  <c r="BE106"/>
  <c r="BE122"/>
  <c r="BE126"/>
  <c r="BE128"/>
  <c r="BE138"/>
  <c r="BE157"/>
  <c r="BE160"/>
  <c r="BE167"/>
  <c r="BE173"/>
  <c r="BE184"/>
  <c i="5" r="BE99"/>
  <c r="BE102"/>
  <c r="BE103"/>
  <c r="BE109"/>
  <c r="BE110"/>
  <c r="BE117"/>
  <c r="BE150"/>
  <c r="BE161"/>
  <c r="BE175"/>
  <c i="6" r="BE95"/>
  <c r="BE107"/>
  <c r="BE124"/>
  <c i="7" r="BE104"/>
  <c r="BE118"/>
  <c r="BE140"/>
  <c r="BE143"/>
  <c r="BE148"/>
  <c i="8" r="E81"/>
  <c r="BE107"/>
  <c r="BE117"/>
  <c r="BE129"/>
  <c r="BE135"/>
  <c r="BE140"/>
  <c r="BK131"/>
  <c r="J131"/>
  <c r="J69"/>
  <c i="9" r="BE103"/>
  <c r="BE110"/>
  <c r="BE116"/>
  <c r="BE130"/>
  <c r="BE135"/>
  <c r="BK131"/>
  <c r="J131"/>
  <c r="J69"/>
  <c i="10" r="E79"/>
  <c r="BE104"/>
  <c r="BE106"/>
  <c r="BE109"/>
  <c r="BE124"/>
  <c r="BE131"/>
  <c r="BK134"/>
  <c r="J134"/>
  <c r="J69"/>
  <c i="11" r="J56"/>
  <c r="BE127"/>
  <c r="BE182"/>
  <c r="BE259"/>
  <c r="BE332"/>
  <c r="BE359"/>
  <c i="12" r="BE100"/>
  <c r="BE105"/>
  <c r="BE119"/>
  <c r="BE128"/>
  <c r="BE135"/>
  <c r="BE144"/>
  <c r="BE150"/>
  <c r="BE153"/>
  <c r="BE155"/>
  <c r="BE159"/>
  <c r="BE164"/>
  <c i="13" r="BE171"/>
  <c r="BE201"/>
  <c r="BE207"/>
  <c r="BE217"/>
  <c r="BE238"/>
  <c r="BE292"/>
  <c r="BE304"/>
  <c r="BE383"/>
  <c r="BE407"/>
  <c r="BE488"/>
  <c r="BE551"/>
  <c r="BE602"/>
  <c r="BE622"/>
  <c r="BE708"/>
  <c r="BE720"/>
  <c r="BE803"/>
  <c r="BE878"/>
  <c r="BE882"/>
  <c r="BE885"/>
  <c r="BE947"/>
  <c r="BE1005"/>
  <c r="BE1040"/>
  <c r="BE1091"/>
  <c r="BE1168"/>
  <c r="BE1183"/>
  <c r="BE1201"/>
  <c r="BE1244"/>
  <c r="BE1313"/>
  <c r="BE1327"/>
  <c r="BE1343"/>
  <c r="BE1484"/>
  <c r="BE1502"/>
  <c r="BE1506"/>
  <c r="BE1516"/>
  <c r="BE1522"/>
  <c r="BE1561"/>
  <c r="BE1563"/>
  <c r="BE1569"/>
  <c r="BE1576"/>
  <c r="BE1583"/>
  <c r="BE1592"/>
  <c r="BE1607"/>
  <c r="BE1608"/>
  <c r="BE1623"/>
  <c r="BE1633"/>
  <c r="BE1634"/>
  <c r="BE1636"/>
  <c r="BE1637"/>
  <c r="BE1638"/>
  <c r="BE1639"/>
  <c r="BE1640"/>
  <c r="BE1641"/>
  <c r="BE1642"/>
  <c r="BE1643"/>
  <c r="BE1644"/>
  <c r="BE1645"/>
  <c r="BE1646"/>
  <c r="BE1647"/>
  <c r="BE1648"/>
  <c r="BE1651"/>
  <c r="BE1663"/>
  <c r="BE1677"/>
  <c r="BE1681"/>
  <c r="BE1693"/>
  <c r="BE1705"/>
  <c r="BE1713"/>
  <c r="BE1724"/>
  <c r="BE1766"/>
  <c r="BE1859"/>
  <c r="BE1947"/>
  <c r="BE1975"/>
  <c r="BE1986"/>
  <c r="BE2034"/>
  <c r="BE2037"/>
  <c r="BE2043"/>
  <c r="BE2046"/>
  <c i="14" r="BE101"/>
  <c r="BE113"/>
  <c r="BE116"/>
  <c r="BE117"/>
  <c r="BE124"/>
  <c r="BE126"/>
  <c r="BE130"/>
  <c r="BE137"/>
  <c r="BE140"/>
  <c r="BE142"/>
  <c r="BE153"/>
  <c r="BE160"/>
  <c r="BE165"/>
  <c r="BE169"/>
  <c r="BE170"/>
  <c r="BE187"/>
  <c r="BE190"/>
  <c r="BE200"/>
  <c r="BE218"/>
  <c r="BE220"/>
  <c r="BE224"/>
  <c r="BE227"/>
  <c r="BE229"/>
  <c r="BE234"/>
  <c r="BE240"/>
  <c r="BE241"/>
  <c r="BE250"/>
  <c r="BE257"/>
  <c r="BE260"/>
  <c r="BE292"/>
  <c r="BE293"/>
  <c r="BE294"/>
  <c r="BE299"/>
  <c r="BE302"/>
  <c r="BE334"/>
  <c i="15" r="BE95"/>
  <c i="16" r="BE131"/>
  <c r="BE133"/>
  <c r="BE135"/>
  <c r="BE137"/>
  <c r="BE143"/>
  <c r="BE161"/>
  <c r="BE163"/>
  <c r="BE165"/>
  <c r="BE179"/>
  <c r="BE195"/>
  <c r="BE199"/>
  <c r="BE213"/>
  <c i="17" r="F59"/>
  <c r="BE126"/>
  <c r="BE134"/>
  <c r="BE137"/>
  <c r="BE139"/>
  <c r="BE143"/>
  <c r="BE145"/>
  <c r="BE146"/>
  <c r="BE157"/>
  <c r="BE158"/>
  <c r="BE167"/>
  <c r="BE184"/>
  <c r="BE198"/>
  <c r="BE201"/>
  <c r="BE204"/>
  <c r="BE205"/>
  <c r="BE211"/>
  <c r="BE216"/>
  <c r="BE240"/>
  <c r="BE241"/>
  <c r="BE244"/>
  <c r="BE267"/>
  <c r="BE273"/>
  <c r="BE276"/>
  <c r="BE281"/>
  <c r="BE284"/>
  <c r="BE288"/>
  <c r="BE295"/>
  <c r="BE296"/>
  <c r="BE297"/>
  <c r="BE300"/>
  <c r="BE303"/>
  <c r="BE309"/>
  <c r="BE317"/>
  <c r="BE322"/>
  <c r="BE325"/>
  <c r="BE328"/>
  <c r="BE329"/>
  <c r="BE336"/>
  <c i="18" r="BE126"/>
  <c r="BE127"/>
  <c i="19" r="E87"/>
  <c r="BE103"/>
  <c r="BE106"/>
  <c r="BE116"/>
  <c r="BE147"/>
  <c r="BE148"/>
  <c r="BE149"/>
  <c r="BE151"/>
  <c r="BE164"/>
  <c r="BE173"/>
  <c r="BE189"/>
  <c r="BE191"/>
  <c r="BE192"/>
  <c r="BE198"/>
  <c r="BE199"/>
  <c r="BE206"/>
  <c r="BE207"/>
  <c r="BE213"/>
  <c r="BE217"/>
  <c r="BE218"/>
  <c r="BE223"/>
  <c r="BE229"/>
  <c r="BE231"/>
  <c r="BE232"/>
  <c r="BE233"/>
  <c r="BE254"/>
  <c r="BE265"/>
  <c r="BE267"/>
  <c r="BE269"/>
  <c r="BE274"/>
  <c r="BE277"/>
  <c r="BE278"/>
  <c r="BE291"/>
  <c r="BE292"/>
  <c r="BE300"/>
  <c r="BE302"/>
  <c i="20" r="BE119"/>
  <c r="BE120"/>
  <c r="BE121"/>
  <c r="BE122"/>
  <c r="BE132"/>
  <c r="BE133"/>
  <c r="BE134"/>
  <c r="BE140"/>
  <c r="BE152"/>
  <c r="BE159"/>
  <c r="BE160"/>
  <c i="21" r="BE113"/>
  <c r="BE117"/>
  <c r="BE120"/>
  <c r="BE125"/>
  <c r="BE128"/>
  <c r="BE131"/>
  <c i="22" r="F63"/>
  <c r="BE105"/>
  <c i="23" r="BE103"/>
  <c r="BE131"/>
  <c i="24" r="J91"/>
  <c r="BE101"/>
  <c i="30" r="BE441"/>
  <c r="BE443"/>
  <c r="BE472"/>
  <c r="BE474"/>
  <c r="BE499"/>
  <c r="BE514"/>
  <c r="BE520"/>
  <c r="BE522"/>
  <c r="BE583"/>
  <c r="BE587"/>
  <c r="BE591"/>
  <c r="BE609"/>
  <c r="BE611"/>
  <c r="BE615"/>
  <c r="BE628"/>
  <c r="BE634"/>
  <c r="BE636"/>
  <c r="BE653"/>
  <c r="BE664"/>
  <c r="BE668"/>
  <c r="BE676"/>
  <c r="BE683"/>
  <c r="BE689"/>
  <c r="BE696"/>
  <c r="BE704"/>
  <c r="BE714"/>
  <c r="BE717"/>
  <c r="BE723"/>
  <c r="BE733"/>
  <c r="BE753"/>
  <c r="BE761"/>
  <c r="BE763"/>
  <c r="BE765"/>
  <c r="BE777"/>
  <c r="BE785"/>
  <c r="BE809"/>
  <c r="BE811"/>
  <c r="BE834"/>
  <c r="BE841"/>
  <c r="BE849"/>
  <c r="BE867"/>
  <c r="BE869"/>
  <c r="BE871"/>
  <c r="BE875"/>
  <c r="BE890"/>
  <c r="BE892"/>
  <c r="BE894"/>
  <c r="BE896"/>
  <c r="BE908"/>
  <c i="31" r="BE86"/>
  <c r="BE87"/>
  <c r="BE107"/>
  <c r="BE110"/>
  <c r="BE111"/>
  <c r="BE117"/>
  <c i="32" r="BE146"/>
  <c r="BE150"/>
  <c r="BE163"/>
  <c r="BE165"/>
  <c r="BE174"/>
  <c r="BE176"/>
  <c r="BE181"/>
  <c r="BE188"/>
  <c r="BE196"/>
  <c i="33" r="BE123"/>
  <c r="BE128"/>
  <c r="BE136"/>
  <c r="BE149"/>
  <c r="BE151"/>
  <c r="BE165"/>
  <c r="BE190"/>
  <c r="BE211"/>
  <c i="34" r="BE120"/>
  <c r="BE131"/>
  <c r="BE136"/>
  <c i="35" r="BE108"/>
  <c r="BE115"/>
  <c r="BE156"/>
  <c r="BE194"/>
  <c r="BE206"/>
  <c r="BE216"/>
  <c r="BE232"/>
  <c r="BE286"/>
  <c r="BE306"/>
  <c r="BE350"/>
  <c i="1" r="AW95"/>
  <c r="BA95"/>
  <c r="BB95"/>
  <c r="BC95"/>
  <c r="BD95"/>
  <c i="38" r="BE84"/>
  <c r="BE86"/>
  <c i="4" r="BE144"/>
  <c r="BE149"/>
  <c r="BE150"/>
  <c r="BE155"/>
  <c r="BE164"/>
  <c r="BE170"/>
  <c r="BE175"/>
  <c r="BE179"/>
  <c r="BE180"/>
  <c r="BE181"/>
  <c i="5" r="BE104"/>
  <c r="BE105"/>
  <c r="BE106"/>
  <c r="BE107"/>
  <c r="BE108"/>
  <c r="BE126"/>
  <c r="BE132"/>
  <c r="BE154"/>
  <c r="BE163"/>
  <c r="BE167"/>
  <c r="BK118"/>
  <c r="J118"/>
  <c r="J67"/>
  <c r="BK169"/>
  <c r="J169"/>
  <c r="J70"/>
  <c i="6" r="BE93"/>
  <c r="BE102"/>
  <c r="BE104"/>
  <c r="BE115"/>
  <c r="BE116"/>
  <c r="BE117"/>
  <c r="BE119"/>
  <c r="BE121"/>
  <c r="BE125"/>
  <c r="BE130"/>
  <c r="BK106"/>
  <c r="J106"/>
  <c r="J66"/>
  <c i="7" r="F59"/>
  <c r="BE94"/>
  <c r="BE96"/>
  <c r="BE98"/>
  <c r="BE100"/>
  <c r="BE106"/>
  <c r="BE108"/>
  <c r="BE116"/>
  <c r="BE119"/>
  <c r="BE129"/>
  <c r="BE131"/>
  <c i="8" r="BE96"/>
  <c r="BE97"/>
  <c r="BE98"/>
  <c r="BE102"/>
  <c r="BE103"/>
  <c r="BE125"/>
  <c r="BE126"/>
  <c r="BE138"/>
  <c i="9" r="BE98"/>
  <c r="BE105"/>
  <c r="BE107"/>
  <c r="BE113"/>
  <c r="BE120"/>
  <c r="BE123"/>
  <c r="BE138"/>
  <c r="BE140"/>
  <c i="10" r="BE95"/>
  <c r="BE116"/>
  <c r="BE118"/>
  <c r="BE123"/>
  <c i="11" r="BE131"/>
  <c r="BE136"/>
  <c r="BE139"/>
  <c r="BE148"/>
  <c r="BE187"/>
  <c r="BE217"/>
  <c r="BE246"/>
  <c r="BE289"/>
  <c r="BE369"/>
  <c r="BK353"/>
  <c r="J353"/>
  <c r="J69"/>
  <c i="12" r="BE101"/>
  <c r="BE114"/>
  <c r="BE117"/>
  <c r="BE122"/>
  <c r="BE123"/>
  <c r="BE136"/>
  <c r="BE137"/>
  <c r="BE147"/>
  <c r="BE149"/>
  <c r="BE151"/>
  <c r="BE152"/>
  <c i="13" r="J56"/>
  <c r="BE176"/>
  <c r="BE180"/>
  <c r="BE191"/>
  <c r="BE197"/>
  <c r="BE203"/>
  <c r="BE211"/>
  <c r="BE282"/>
  <c r="BE328"/>
  <c r="BE388"/>
  <c r="BE511"/>
  <c r="BE549"/>
  <c r="BE597"/>
  <c r="BE607"/>
  <c r="BE673"/>
  <c r="BE743"/>
  <c r="BE775"/>
  <c r="BE835"/>
  <c r="BE851"/>
  <c r="BE872"/>
  <c r="BE881"/>
  <c r="BE932"/>
  <c r="BE953"/>
  <c r="BE965"/>
  <c r="BE975"/>
  <c r="BE1012"/>
  <c r="BE1048"/>
  <c r="BE1159"/>
  <c r="BE1170"/>
  <c r="BE1172"/>
  <c r="BE1195"/>
  <c r="BE1197"/>
  <c r="BE1204"/>
  <c r="BE1226"/>
  <c r="BE1228"/>
  <c r="BE1232"/>
  <c r="BE1237"/>
  <c r="BE1317"/>
  <c r="BE1336"/>
  <c r="BE1397"/>
  <c r="BE1421"/>
  <c r="BE1425"/>
  <c r="BE1454"/>
  <c r="BE1492"/>
  <c r="BE1493"/>
  <c r="BE1499"/>
  <c r="BE1500"/>
  <c r="BE1515"/>
  <c r="BE1546"/>
  <c r="BE1547"/>
  <c r="BE1548"/>
  <c r="BE1555"/>
  <c r="BE1562"/>
  <c r="BE1566"/>
  <c r="BE1567"/>
  <c i="14" r="BE104"/>
  <c r="BE108"/>
  <c r="BE125"/>
  <c r="BE128"/>
  <c r="BE138"/>
  <c r="BE143"/>
  <c r="BE147"/>
  <c r="BE149"/>
  <c r="BE154"/>
  <c r="BE161"/>
  <c r="BE194"/>
  <c r="BE221"/>
  <c r="BE243"/>
  <c r="BE252"/>
  <c r="BE259"/>
  <c r="BE287"/>
  <c r="BE301"/>
  <c r="BE309"/>
  <c r="BE324"/>
  <c i="15" r="BE89"/>
  <c r="BE96"/>
  <c i="16" r="BE149"/>
  <c r="BE173"/>
  <c r="BE193"/>
  <c r="BE197"/>
  <c r="BE215"/>
  <c r="BE242"/>
  <c r="BE270"/>
  <c r="BE299"/>
  <c r="BE309"/>
  <c r="BE311"/>
  <c r="BE329"/>
  <c r="BE331"/>
  <c r="BE370"/>
  <c r="BE384"/>
  <c r="BE386"/>
  <c r="BE388"/>
  <c r="BE390"/>
  <c r="BE392"/>
  <c r="BE424"/>
  <c r="BE426"/>
  <c r="BE469"/>
  <c r="BE507"/>
  <c r="BE509"/>
  <c r="BE527"/>
  <c r="BE533"/>
  <c r="BE560"/>
  <c r="BE581"/>
  <c r="BE609"/>
  <c r="BE638"/>
  <c r="BE642"/>
  <c r="BE644"/>
  <c r="BE658"/>
  <c r="BE660"/>
  <c r="BE684"/>
  <c r="BE715"/>
  <c r="BE721"/>
  <c r="BE729"/>
  <c r="BE733"/>
  <c r="BE746"/>
  <c r="BE810"/>
  <c r="BE824"/>
  <c r="BE849"/>
  <c r="BE866"/>
  <c r="BE875"/>
  <c r="BE877"/>
  <c r="BE890"/>
  <c i="17" r="BE121"/>
  <c r="BE128"/>
  <c r="BE140"/>
  <c r="BE144"/>
  <c r="BE148"/>
  <c r="BE149"/>
  <c r="BE152"/>
  <c r="BE154"/>
  <c r="BE170"/>
  <c r="BE183"/>
  <c r="BE191"/>
  <c r="BE213"/>
  <c r="BE222"/>
  <c r="BE226"/>
  <c r="BE230"/>
  <c r="BE231"/>
  <c r="BE237"/>
  <c r="BE238"/>
  <c r="BE242"/>
  <c r="BE252"/>
  <c r="BE260"/>
  <c r="BE262"/>
  <c r="BE265"/>
  <c r="BE266"/>
  <c r="BE268"/>
  <c r="BE275"/>
  <c r="BE279"/>
  <c r="BE280"/>
  <c r="BE283"/>
  <c r="BE289"/>
  <c i="19" r="BE107"/>
  <c r="BE111"/>
  <c r="BE112"/>
  <c r="BE129"/>
  <c r="BE152"/>
  <c r="BE153"/>
  <c r="BE161"/>
  <c r="BE182"/>
  <c r="BE184"/>
  <c r="BE187"/>
  <c r="BE193"/>
  <c r="BE203"/>
  <c r="BE209"/>
  <c r="BE210"/>
  <c r="BE214"/>
  <c r="BE224"/>
  <c r="BE228"/>
  <c r="BE255"/>
  <c r="BE256"/>
  <c r="BE257"/>
  <c r="BE276"/>
  <c r="BE298"/>
  <c i="20" r="BE100"/>
  <c r="BE105"/>
  <c r="BE107"/>
  <c r="BE108"/>
  <c r="BE118"/>
  <c i="21" r="BE103"/>
  <c r="BE104"/>
  <c r="BE105"/>
  <c r="BE122"/>
  <c r="BE126"/>
  <c r="BE130"/>
  <c i="22" r="BE110"/>
  <c r="BE119"/>
  <c r="BE120"/>
  <c r="BE122"/>
  <c r="BE123"/>
  <c i="23" r="E52"/>
  <c r="BE107"/>
  <c r="BE108"/>
  <c r="BE109"/>
  <c r="BE123"/>
  <c r="BE142"/>
  <c i="24" r="BE121"/>
  <c r="BE125"/>
  <c r="BE128"/>
  <c r="BE129"/>
  <c r="BE130"/>
  <c i="25" r="E52"/>
  <c r="BE102"/>
  <c r="BE103"/>
  <c r="BE105"/>
  <c r="BE106"/>
  <c r="BE117"/>
  <c r="BE123"/>
  <c r="BE126"/>
  <c r="BE128"/>
  <c r="BE129"/>
  <c i="26" r="BE111"/>
  <c r="BE116"/>
  <c r="BE119"/>
  <c i="27" r="F63"/>
  <c r="BE99"/>
  <c r="BE101"/>
  <c r="BE123"/>
  <c r="BE124"/>
  <c r="BK107"/>
  <c r="J107"/>
  <c r="J70"/>
  <c i="28" r="BE101"/>
  <c r="BE115"/>
  <c r="BE120"/>
  <c r="BE123"/>
  <c i="29" r="BE102"/>
  <c r="BE109"/>
  <c i="30" r="BE166"/>
  <c r="BE168"/>
  <c r="BE188"/>
  <c r="BE196"/>
  <c r="BE227"/>
  <c r="BE236"/>
  <c r="BE243"/>
  <c r="BE265"/>
  <c r="BE295"/>
  <c r="BE297"/>
  <c r="BE314"/>
  <c r="BE316"/>
  <c r="BE348"/>
  <c r="BE355"/>
  <c r="BE363"/>
  <c r="BE411"/>
  <c r="BE413"/>
  <c r="BE418"/>
  <c r="BE432"/>
  <c r="BE434"/>
  <c r="BE436"/>
  <c r="BE439"/>
  <c r="BE466"/>
  <c r="BE478"/>
  <c r="BE482"/>
  <c r="BE484"/>
  <c r="BE486"/>
  <c r="BE489"/>
  <c r="BE505"/>
  <c r="BE539"/>
  <c r="BE543"/>
  <c r="BE553"/>
  <c r="BE571"/>
  <c r="BE573"/>
  <c r="BE597"/>
  <c r="BE601"/>
  <c r="BE622"/>
  <c r="BE640"/>
  <c r="BE698"/>
  <c r="BE706"/>
  <c r="BE731"/>
  <c r="BE735"/>
  <c r="BE742"/>
  <c r="BE759"/>
  <c r="BE819"/>
  <c r="BE821"/>
  <c r="BE824"/>
  <c r="BE829"/>
  <c r="BE873"/>
  <c r="BK287"/>
  <c r="J287"/>
  <c r="J70"/>
  <c i="31" r="BE88"/>
  <c r="BE89"/>
  <c r="BE95"/>
  <c r="BE98"/>
  <c r="BE99"/>
  <c r="BE101"/>
  <c r="BE120"/>
  <c i="32" r="BE115"/>
  <c r="BE116"/>
  <c r="BE118"/>
  <c r="BE119"/>
  <c r="BE121"/>
  <c r="BE122"/>
  <c r="BE124"/>
  <c r="BE135"/>
  <c r="BE136"/>
  <c r="BE137"/>
  <c r="BE140"/>
  <c r="BE141"/>
  <c r="BE152"/>
  <c r="BE172"/>
  <c r="BE175"/>
  <c r="BE177"/>
  <c r="BE178"/>
  <c r="BE190"/>
  <c r="BE198"/>
  <c r="BE199"/>
  <c r="BE200"/>
  <c r="BE206"/>
  <c r="BE207"/>
  <c r="BE209"/>
  <c r="BE210"/>
  <c i="33" r="F63"/>
  <c r="BE124"/>
  <c r="BE126"/>
  <c r="BE127"/>
  <c r="BE131"/>
  <c r="BE137"/>
  <c r="BE146"/>
  <c r="BE154"/>
  <c r="BE169"/>
  <c r="BE174"/>
  <c r="BE184"/>
  <c r="BE186"/>
  <c r="BE195"/>
  <c r="BE200"/>
  <c r="BE203"/>
  <c r="BE205"/>
  <c r="BE210"/>
  <c i="34" r="BE88"/>
  <c r="BE90"/>
  <c r="BE93"/>
  <c i="35" r="F55"/>
  <c r="BE106"/>
  <c r="BE114"/>
  <c r="BE116"/>
  <c r="BE137"/>
  <c r="BE233"/>
  <c r="BE236"/>
  <c r="BE237"/>
  <c r="BE332"/>
  <c r="BE346"/>
  <c r="BK269"/>
  <c r="J269"/>
  <c r="J66"/>
  <c r="BK349"/>
  <c r="J349"/>
  <c r="J75"/>
  <c i="36" r="BE86"/>
  <c r="BE93"/>
  <c r="BE108"/>
  <c r="BE109"/>
  <c r="BE115"/>
  <c r="BE117"/>
  <c r="BE124"/>
  <c r="BE133"/>
  <c r="BE140"/>
  <c r="BE144"/>
  <c r="BE146"/>
  <c r="BE148"/>
  <c r="BE151"/>
  <c r="BE153"/>
  <c i="3" r="BE99"/>
  <c r="BE108"/>
  <c r="BE111"/>
  <c i="4" r="BE96"/>
  <c r="BE105"/>
  <c r="BE120"/>
  <c r="BE125"/>
  <c r="BE136"/>
  <c r="BE143"/>
  <c r="BE162"/>
  <c r="BE166"/>
  <c r="BE168"/>
  <c r="BE174"/>
  <c i="5" r="BE97"/>
  <c r="BE135"/>
  <c r="BE143"/>
  <c r="BE145"/>
  <c r="BE148"/>
  <c r="BE151"/>
  <c r="BE158"/>
  <c r="BE162"/>
  <c r="BE164"/>
  <c r="BE170"/>
  <c r="BE176"/>
  <c i="6" r="BE98"/>
  <c r="BE109"/>
  <c r="BE112"/>
  <c r="BE114"/>
  <c r="BE123"/>
  <c r="BE127"/>
  <c i="7" r="BE109"/>
  <c r="BE120"/>
  <c r="BE122"/>
  <c r="BE130"/>
  <c r="BE132"/>
  <c r="BE135"/>
  <c r="BE141"/>
  <c r="BE150"/>
  <c i="8" r="BE99"/>
  <c r="BE110"/>
  <c r="BE113"/>
  <c r="BE115"/>
  <c i="9" r="BE102"/>
  <c r="BE118"/>
  <c r="BE124"/>
  <c r="BE126"/>
  <c r="BE134"/>
  <c i="10" r="BE97"/>
  <c r="BE99"/>
  <c r="BE110"/>
  <c i="11" r="BE100"/>
  <c r="BE111"/>
  <c r="BE159"/>
  <c r="BE175"/>
  <c r="BE197"/>
  <c r="BE208"/>
  <c r="BE222"/>
  <c r="BE229"/>
  <c r="BE269"/>
  <c r="BE280"/>
  <c r="BE311"/>
  <c r="BE377"/>
  <c i="12" r="BE104"/>
  <c r="BE106"/>
  <c r="BE134"/>
  <c r="BE138"/>
  <c r="BE143"/>
  <c i="13" r="BE139"/>
  <c r="BE209"/>
  <c r="BE252"/>
  <c r="BE288"/>
  <c r="BE319"/>
  <c r="BE341"/>
  <c r="BE381"/>
  <c r="BE406"/>
  <c r="BE506"/>
  <c r="BE610"/>
  <c r="BE648"/>
  <c r="BE725"/>
  <c r="BE861"/>
  <c r="BE862"/>
  <c r="BE871"/>
  <c r="BE876"/>
  <c r="BE955"/>
  <c r="BE957"/>
  <c r="BE959"/>
  <c r="BE983"/>
  <c r="BE990"/>
  <c r="BE998"/>
  <c r="BE1008"/>
  <c r="BE1038"/>
  <c r="BE1209"/>
  <c r="BE1218"/>
  <c r="BE1252"/>
  <c r="BE1260"/>
  <c r="BE1278"/>
  <c r="BE1323"/>
  <c r="BE1431"/>
  <c r="BE1496"/>
  <c r="BE1507"/>
  <c r="BE1519"/>
  <c r="BE1537"/>
  <c r="BE1540"/>
  <c r="BE1543"/>
  <c r="BE1544"/>
  <c r="BE1553"/>
  <c r="BE1554"/>
  <c r="BE1574"/>
  <c r="BE1577"/>
  <c r="BE1579"/>
  <c r="BE1581"/>
  <c r="BE1582"/>
  <c r="BE1589"/>
  <c r="BE1604"/>
  <c r="BE1612"/>
  <c r="BE1613"/>
  <c r="BE1614"/>
  <c r="BE1620"/>
  <c r="BE1624"/>
  <c r="BE1626"/>
  <c r="BE1630"/>
  <c r="BE1632"/>
  <c r="BE1653"/>
  <c r="BE1657"/>
  <c r="BE1661"/>
  <c r="BE1662"/>
  <c r="BE1665"/>
  <c r="BE1668"/>
  <c r="BE1695"/>
  <c r="BE1698"/>
  <c r="BE1711"/>
  <c r="BE1714"/>
  <c r="BE1717"/>
  <c r="BE1720"/>
  <c r="BE1726"/>
  <c r="BE1736"/>
  <c r="BE1747"/>
  <c r="BE1750"/>
  <c r="BE1768"/>
  <c r="BE1807"/>
  <c r="BE1815"/>
  <c r="BE1895"/>
  <c r="BE1988"/>
  <c r="BE2042"/>
  <c r="BE2049"/>
  <c r="BE2051"/>
  <c r="BK921"/>
  <c r="J921"/>
  <c r="J71"/>
  <c r="BK2030"/>
  <c r="J2030"/>
  <c r="J88"/>
  <c i="14" r="BE99"/>
  <c r="BE119"/>
  <c r="BE135"/>
  <c r="BE175"/>
  <c r="BE177"/>
  <c r="BE180"/>
  <c r="BE186"/>
  <c r="BE211"/>
  <c r="BE213"/>
  <c r="BE225"/>
  <c r="BE247"/>
  <c r="BE249"/>
  <c i="16" r="BE254"/>
  <c r="BE260"/>
  <c r="BE262"/>
  <c r="BE264"/>
  <c r="BE266"/>
  <c r="BE272"/>
  <c r="BE274"/>
  <c r="BE303"/>
  <c r="BE315"/>
  <c r="BE353"/>
  <c r="BE361"/>
  <c r="BE363"/>
  <c r="BE365"/>
  <c r="BE380"/>
  <c r="BE402"/>
  <c r="BE404"/>
  <c r="BE410"/>
  <c r="BE412"/>
  <c r="BE418"/>
  <c r="BE430"/>
  <c r="BE432"/>
  <c r="BE481"/>
  <c r="BE486"/>
  <c r="BE488"/>
  <c r="BE500"/>
  <c r="BE502"/>
  <c r="BE505"/>
  <c r="BE511"/>
  <c r="BE523"/>
  <c r="BE539"/>
  <c r="BE564"/>
  <c r="BE576"/>
  <c r="BE588"/>
  <c r="BE590"/>
  <c r="BE601"/>
  <c r="BE603"/>
  <c r="BE650"/>
  <c r="BE666"/>
  <c r="BE672"/>
  <c r="BE739"/>
  <c r="BE741"/>
  <c r="BE748"/>
  <c r="BE749"/>
  <c r="BE771"/>
  <c r="BE773"/>
  <c r="BE788"/>
  <c r="BE789"/>
  <c r="BE812"/>
  <c r="BE818"/>
  <c r="BE828"/>
  <c r="BE868"/>
  <c r="BE870"/>
  <c r="BE874"/>
  <c r="BE879"/>
  <c r="BE882"/>
  <c r="BE887"/>
  <c r="BE897"/>
  <c r="BK804"/>
  <c r="J804"/>
  <c r="J80"/>
  <c i="17" r="BE109"/>
  <c r="BE124"/>
  <c r="BE147"/>
  <c r="BE151"/>
  <c r="BE156"/>
  <c r="BE161"/>
  <c r="BE174"/>
  <c r="BE189"/>
  <c r="BE196"/>
  <c r="BE202"/>
  <c r="BE206"/>
  <c r="BE232"/>
  <c r="BE233"/>
  <c r="BE245"/>
  <c r="BE247"/>
  <c r="BE253"/>
  <c r="BE257"/>
  <c r="BE271"/>
  <c r="BE285"/>
  <c r="BE301"/>
  <c r="BE313"/>
  <c r="BE326"/>
  <c r="BE335"/>
  <c r="BE339"/>
  <c i="18" r="BE99"/>
  <c r="BE100"/>
  <c r="BE105"/>
  <c r="BE111"/>
  <c r="BE112"/>
  <c r="BE113"/>
  <c r="BE114"/>
  <c r="BE121"/>
  <c r="BE123"/>
  <c r="BE124"/>
  <c r="BE125"/>
  <c r="BE131"/>
  <c r="BE136"/>
  <c r="BE140"/>
  <c r="BE141"/>
  <c r="BE142"/>
  <c r="BE145"/>
  <c i="19" r="J59"/>
  <c r="BE102"/>
  <c r="BE109"/>
  <c r="BE115"/>
  <c r="BE118"/>
  <c r="BE119"/>
  <c r="BE120"/>
  <c r="BE121"/>
  <c r="BE134"/>
  <c r="BE139"/>
  <c r="BE140"/>
  <c r="BE141"/>
  <c r="BE142"/>
  <c r="BE146"/>
  <c r="BE150"/>
  <c r="BE156"/>
  <c r="BE157"/>
  <c r="BE158"/>
  <c r="BE178"/>
  <c r="BE179"/>
  <c r="BE180"/>
  <c r="BE188"/>
  <c r="BE194"/>
  <c r="BE204"/>
  <c r="BE208"/>
  <c r="BE212"/>
  <c i="24" r="BE109"/>
  <c i="25" r="BE107"/>
  <c r="BE121"/>
  <c r="BE127"/>
  <c i="26" r="BE103"/>
  <c r="BE105"/>
  <c r="BE110"/>
  <c r="BE118"/>
  <c i="27" r="BE100"/>
  <c r="BE102"/>
  <c r="BE103"/>
  <c r="BE106"/>
  <c r="BE110"/>
  <c r="BE111"/>
  <c r="BE118"/>
  <c i="28" r="BE117"/>
  <c r="BE118"/>
  <c r="BE124"/>
  <c i="29" r="F63"/>
  <c i="30" r="BE142"/>
  <c r="BE158"/>
  <c r="BE160"/>
  <c r="BE176"/>
  <c r="BE190"/>
  <c r="BE192"/>
  <c r="BE202"/>
  <c r="BE263"/>
  <c r="BE291"/>
  <c r="BE304"/>
  <c r="BE306"/>
  <c r="BE308"/>
  <c r="BE310"/>
  <c r="BE318"/>
  <c r="BE320"/>
  <c r="BE342"/>
  <c r="BE344"/>
  <c r="BE359"/>
  <c r="BE369"/>
  <c r="BE394"/>
  <c r="BE397"/>
  <c r="BE424"/>
  <c r="BE426"/>
  <c i="31" r="BE113"/>
  <c r="BE114"/>
  <c r="BE115"/>
  <c i="32" r="BE125"/>
  <c r="BE131"/>
  <c r="BE139"/>
  <c r="BE143"/>
  <c r="BE155"/>
  <c r="BE158"/>
  <c r="BE162"/>
  <c r="BE173"/>
  <c r="BE203"/>
  <c r="BE208"/>
  <c r="BK192"/>
  <c r="J192"/>
  <c r="J84"/>
  <c i="33" r="BE119"/>
  <c r="BE129"/>
  <c r="BE164"/>
  <c r="BE172"/>
  <c r="BE191"/>
  <c r="BE192"/>
  <c r="BE201"/>
  <c i="34" r="BE96"/>
  <c r="BE103"/>
  <c i="35" r="BE100"/>
  <c r="BE120"/>
  <c r="BE122"/>
  <c r="BE124"/>
  <c r="BE165"/>
  <c r="BE174"/>
  <c r="BE176"/>
  <c r="BE210"/>
  <c r="BE258"/>
  <c r="BE291"/>
  <c r="BE298"/>
  <c r="BE328"/>
  <c r="BE348"/>
  <c r="BK290"/>
  <c r="J290"/>
  <c r="J69"/>
  <c i="38" r="BE83"/>
  <c i="3" r="J36"/>
  <c i="1" r="AW57"/>
  <c i="11" r="F39"/>
  <c i="1" r="BD67"/>
  <c i="18" r="F39"/>
  <c i="1" r="BD74"/>
  <c i="20" r="J38"/>
  <c i="1" r="AW77"/>
  <c i="26" r="F39"/>
  <c i="1" r="BB83"/>
  <c i="35" r="F37"/>
  <c i="1" r="BD93"/>
  <c i="21" r="F41"/>
  <c i="1" r="BD78"/>
  <c i="26" r="F40"/>
  <c i="1" r="BC83"/>
  <c i="29" r="F39"/>
  <c i="1" r="BB86"/>
  <c i="36" r="J34"/>
  <c i="1" r="AW94"/>
  <c i="23" r="F38"/>
  <c i="1" r="BA80"/>
  <c i="9" r="F39"/>
  <c i="1" r="BD64"/>
  <c i="20" r="F38"/>
  <c i="1" r="BA77"/>
  <c i="28" r="F38"/>
  <c i="1" r="BA85"/>
  <c i="10" r="F38"/>
  <c i="1" r="BC65"/>
  <c i="22" r="J38"/>
  <c i="1" r="AW79"/>
  <c i="23" r="J38"/>
  <c i="1" r="AW80"/>
  <c i="30" r="F36"/>
  <c i="1" r="BA87"/>
  <c i="7" r="F36"/>
  <c i="1" r="BA62"/>
  <c i="9" r="F38"/>
  <c i="1" r="BC64"/>
  <c i="19" r="F39"/>
  <c i="1" r="BD75"/>
  <c i="5" r="J36"/>
  <c i="1" r="AW60"/>
  <c i="16" r="J36"/>
  <c i="1" r="AW72"/>
  <c i="20" r="F41"/>
  <c i="1" r="BD77"/>
  <c i="35" r="F34"/>
  <c i="1" r="BA93"/>
  <c i="36" r="F35"/>
  <c i="1" r="BB94"/>
  <c i="12" r="F36"/>
  <c i="1" r="BA68"/>
  <c r="AS66"/>
  <c i="5" r="F37"/>
  <c i="1" r="BB60"/>
  <c i="13" r="F39"/>
  <c i="1" r="BD69"/>
  <c i="17" r="F36"/>
  <c i="1" r="BA73"/>
  <c i="33" r="F40"/>
  <c i="1" r="BC91"/>
  <c i="2" r="F39"/>
  <c i="1" r="BD56"/>
  <c i="12" r="J36"/>
  <c i="1" r="AW68"/>
  <c i="15" r="F38"/>
  <c i="1" r="BC71"/>
  <c i="16" r="F36"/>
  <c i="1" r="BA72"/>
  <c i="3" r="F39"/>
  <c i="1" r="BD57"/>
  <c i="7" r="F38"/>
  <c i="1" r="BC62"/>
  <c i="14" r="F37"/>
  <c i="1" r="BB70"/>
  <c i="25" r="F40"/>
  <c i="1" r="BC82"/>
  <c i="3" r="F38"/>
  <c i="1" r="BC57"/>
  <c i="7" r="F39"/>
  <c i="1" r="BD62"/>
  <c i="36" r="F36"/>
  <c i="1" r="BC94"/>
  <c i="11" r="J36"/>
  <c i="1" r="AW67"/>
  <c i="32" r="F38"/>
  <c i="1" r="BA90"/>
  <c i="12" r="F38"/>
  <c i="1" r="BC68"/>
  <c i="38" r="F37"/>
  <c i="1" r="BD96"/>
  <c i="4" r="F34"/>
  <c i="1" r="BA58"/>
  <c i="27" r="J38"/>
  <c i="1" r="AW84"/>
  <c i="2" r="J36"/>
  <c i="1" r="AW56"/>
  <c i="8" r="F36"/>
  <c i="1" r="BA63"/>
  <c i="18" r="F37"/>
  <c i="1" r="BB74"/>
  <c i="24" r="J38"/>
  <c i="1" r="AW81"/>
  <c i="33" r="F38"/>
  <c i="1" r="BA91"/>
  <c i="11" r="F36"/>
  <c i="1" r="BA67"/>
  <c i="20" r="F39"/>
  <c i="1" r="BB77"/>
  <c i="25" r="F38"/>
  <c i="1" r="BA82"/>
  <c i="31" r="F38"/>
  <c i="1" r="BC88"/>
  <c i="36" r="F37"/>
  <c i="1" r="BD94"/>
  <c i="10" r="F39"/>
  <c i="1" r="BD65"/>
  <c i="17" r="F37"/>
  <c i="1" r="BB73"/>
  <c i="22" r="F41"/>
  <c i="1" r="BD79"/>
  <c i="12" r="F39"/>
  <c i="1" r="BD68"/>
  <c i="21" r="F38"/>
  <c i="1" r="BA78"/>
  <c i="3" r="F37"/>
  <c i="1" r="BB57"/>
  <c i="5" r="F39"/>
  <c i="1" r="BD60"/>
  <c i="21" r="F40"/>
  <c i="1" r="BC78"/>
  <c i="30" r="F38"/>
  <c i="1" r="BC87"/>
  <c i="24" r="F39"/>
  <c i="1" r="BB81"/>
  <c i="10" r="F36"/>
  <c i="1" r="BA65"/>
  <c i="25" r="J38"/>
  <c i="1" r="AW82"/>
  <c i="32" r="J38"/>
  <c i="1" r="AW90"/>
  <c i="33" r="F41"/>
  <c i="1" r="BD91"/>
  <c i="18" r="F36"/>
  <c i="1" r="BA74"/>
  <c i="29" r="F41"/>
  <c i="1" r="BD86"/>
  <c i="4" r="F35"/>
  <c i="1" r="BB58"/>
  <c i="10" r="F37"/>
  <c i="1" r="BB65"/>
  <c i="24" r="F41"/>
  <c i="1" r="BD81"/>
  <c i="4" r="F36"/>
  <c i="1" r="BC58"/>
  <c i="25" r="F39"/>
  <c i="1" r="BB82"/>
  <c i="29" r="F40"/>
  <c i="1" r="BC86"/>
  <c i="33" r="F39"/>
  <c i="1" r="BB91"/>
  <c i="2" r="F38"/>
  <c i="1" r="BC56"/>
  <c i="11" r="F38"/>
  <c i="1" r="BC67"/>
  <c i="19" r="J36"/>
  <c i="1" r="AW75"/>
  <c i="23" r="F41"/>
  <c i="1" r="BD80"/>
  <c i="27" r="F38"/>
  <c i="1" r="BA84"/>
  <c i="4" r="F37"/>
  <c i="1" r="BD58"/>
  <c i="28" r="J38"/>
  <c i="1" r="AW85"/>
  <c i="34" r="F37"/>
  <c i="1" r="BD92"/>
  <c i="4" r="J34"/>
  <c i="1" r="AW58"/>
  <c i="14" r="F39"/>
  <c i="1" r="BD70"/>
  <c i="33" r="J38"/>
  <c i="1" r="AW91"/>
  <c i="35" r="F35"/>
  <c i="1" r="BB93"/>
  <c i="15" r="J36"/>
  <c i="1" r="AW71"/>
  <c i="21" r="J38"/>
  <c i="1" r="AW78"/>
  <c i="23" r="F40"/>
  <c i="1" r="BC80"/>
  <c i="9" r="J36"/>
  <c i="1" r="AW64"/>
  <c i="13" r="F37"/>
  <c i="1" r="BB69"/>
  <c i="9" r="F36"/>
  <c i="1" r="BA64"/>
  <c i="12" r="F37"/>
  <c i="1" r="BB68"/>
  <c i="18" r="J36"/>
  <c i="1" r="AW74"/>
  <c i="19" r="F36"/>
  <c i="1" r="BA75"/>
  <c i="34" r="J34"/>
  <c i="1" r="AW92"/>
  <c i="38" r="F34"/>
  <c i="1" r="BA96"/>
  <c i="15" r="F36"/>
  <c i="1" r="BA71"/>
  <c i="34" r="F34"/>
  <c i="1" r="BA92"/>
  <c i="3" r="F36"/>
  <c i="1" r="BA57"/>
  <c i="6" r="J36"/>
  <c i="1" r="AW61"/>
  <c i="27" r="F40"/>
  <c i="1" r="BC84"/>
  <c i="32" r="F39"/>
  <c i="1" r="BB90"/>
  <c i="17" r="F39"/>
  <c i="1" r="BD73"/>
  <c i="5" r="F38"/>
  <c i="1" r="BC60"/>
  <c i="14" r="F36"/>
  <c i="1" r="BA70"/>
  <c i="20" r="F40"/>
  <c i="1" r="BC77"/>
  <c i="36" r="F34"/>
  <c i="1" r="BA94"/>
  <c i="6" r="F38"/>
  <c i="1" r="BC61"/>
  <c i="16" r="F37"/>
  <c i="1" r="BB72"/>
  <c i="6" r="F37"/>
  <c i="1" r="BB61"/>
  <c i="11" r="F37"/>
  <c i="1" r="BB67"/>
  <c i="27" r="F39"/>
  <c i="1" r="BB84"/>
  <c i="34" r="F35"/>
  <c i="1" r="BB92"/>
  <c i="2" r="F36"/>
  <c i="1" r="BA56"/>
  <c i="5" r="F36"/>
  <c i="1" r="BA60"/>
  <c i="6" r="F39"/>
  <c i="1" r="BD61"/>
  <c i="29" r="J38"/>
  <c i="1" r="AW86"/>
  <c i="34" r="F36"/>
  <c i="1" r="BC92"/>
  <c i="18" r="F38"/>
  <c i="1" r="BC74"/>
  <c i="25" r="F41"/>
  <c i="1" r="BD82"/>
  <c i="28" r="F39"/>
  <c i="1" r="BB85"/>
  <c i="31" r="J36"/>
  <c i="1" r="AW88"/>
  <c i="8" r="F37"/>
  <c i="1" r="BB63"/>
  <c i="30" r="F37"/>
  <c i="1" r="BB87"/>
  <c i="31" r="F36"/>
  <c i="1" r="BA88"/>
  <c i="35" r="J34"/>
  <c i="1" r="AW93"/>
  <c i="13" r="F36"/>
  <c i="1" r="BA69"/>
  <c i="31" r="F39"/>
  <c i="1" r="BD88"/>
  <c i="38" r="J34"/>
  <c i="1" r="AW96"/>
  <c i="22" r="F39"/>
  <c i="1" r="BB79"/>
  <c i="10" r="J36"/>
  <c i="1" r="AW65"/>
  <c i="14" r="F38"/>
  <c i="1" r="BC70"/>
  <c i="22" r="F40"/>
  <c i="1" r="BC79"/>
  <c i="29" r="F38"/>
  <c i="1" r="BA86"/>
  <c i="32" r="F40"/>
  <c i="1" r="BC90"/>
  <c i="8" r="F39"/>
  <c i="1" r="BD63"/>
  <c i="24" r="F40"/>
  <c i="1" r="BC81"/>
  <c i="26" r="F38"/>
  <c i="1" r="BA83"/>
  <c i="27" r="F41"/>
  <c i="1" r="BD84"/>
  <c i="32" r="F41"/>
  <c i="1" r="BD90"/>
  <c i="2" r="F37"/>
  <c i="1" r="BB56"/>
  <c i="9" r="F37"/>
  <c i="1" r="BB64"/>
  <c i="13" r="F38"/>
  <c i="1" r="BC69"/>
  <c i="19" r="F37"/>
  <c i="1" r="BB75"/>
  <c i="38" r="F36"/>
  <c i="1" r="BC96"/>
  <c i="8" r="F38"/>
  <c i="1" r="BC63"/>
  <c i="21" r="F39"/>
  <c i="1" r="BB78"/>
  <c i="24" r="F38"/>
  <c i="1" r="BA81"/>
  <c i="6" r="F36"/>
  <c i="1" r="BA61"/>
  <c i="35" r="F36"/>
  <c i="1" r="BC93"/>
  <c i="38" r="F35"/>
  <c i="1" r="BB96"/>
  <c i="7" r="F37"/>
  <c i="1" r="BB62"/>
  <c i="19" r="F38"/>
  <c i="1" r="BC75"/>
  <c i="7" r="J36"/>
  <c i="1" r="AW62"/>
  <c i="14" r="J36"/>
  <c i="1" r="AW70"/>
  <c i="15" r="F39"/>
  <c i="1" r="BD71"/>
  <c i="16" r="F39"/>
  <c i="1" r="BD72"/>
  <c i="22" r="F38"/>
  <c i="1" r="BA79"/>
  <c i="30" r="J36"/>
  <c i="1" r="AW87"/>
  <c i="23" r="F39"/>
  <c i="1" r="BB80"/>
  <c i="8" r="J36"/>
  <c i="1" r="AW63"/>
  <c i="26" r="J38"/>
  <c i="1" r="AW83"/>
  <c i="30" r="F39"/>
  <c i="1" r="BD87"/>
  <c i="15" r="F37"/>
  <c i="1" r="BB71"/>
  <c i="16" r="F38"/>
  <c i="1" r="BC72"/>
  <c i="26" r="F41"/>
  <c i="1" r="BD83"/>
  <c i="13" r="J36"/>
  <c i="1" r="AW69"/>
  <c i="17" r="F38"/>
  <c i="1" r="BC73"/>
  <c i="28" r="F40"/>
  <c i="1" r="BC85"/>
  <c i="31" r="F37"/>
  <c i="1" r="BB88"/>
  <c i="17" r="J36"/>
  <c i="1" r="AW73"/>
  <c i="28" r="F41"/>
  <c i="1" r="BD85"/>
  <c i="5" l="1" r="R95"/>
  <c r="R94"/>
  <c i="35" r="P98"/>
  <c r="P97"/>
  <c i="1" r="AU93"/>
  <c i="33" r="T113"/>
  <c i="6" r="T91"/>
  <c r="T90"/>
  <c i="22" r="R98"/>
  <c r="R97"/>
  <c i="23" r="R99"/>
  <c r="R98"/>
  <c i="3" r="P90"/>
  <c r="P89"/>
  <c i="1" r="AU57"/>
  <c i="34" r="P86"/>
  <c r="P85"/>
  <c i="1" r="AU92"/>
  <c i="27" r="T97"/>
  <c r="T96"/>
  <c i="26" r="BK98"/>
  <c r="J98"/>
  <c r="J68"/>
  <c i="21" r="R98"/>
  <c r="R97"/>
  <c i="33" r="T170"/>
  <c i="28" r="R97"/>
  <c r="R96"/>
  <c i="32" r="T113"/>
  <c i="8" r="P94"/>
  <c r="P93"/>
  <c i="1" r="AU63"/>
  <c i="6" r="P91"/>
  <c r="P90"/>
  <c i="1" r="AU61"/>
  <c i="35" r="R98"/>
  <c r="R97"/>
  <c i="25" r="P99"/>
  <c r="P98"/>
  <c i="1" r="AU82"/>
  <c i="23" r="P99"/>
  <c r="P98"/>
  <c i="1" r="AU80"/>
  <c i="13" r="T923"/>
  <c i="9" r="R94"/>
  <c r="R93"/>
  <c i="28" r="P97"/>
  <c r="P96"/>
  <c i="1" r="AU85"/>
  <c i="17" r="T171"/>
  <c i="13" r="R112"/>
  <c i="4" r="P87"/>
  <c i="1" r="AU58"/>
  <c i="29" r="P96"/>
  <c r="P95"/>
  <c i="1" r="AU86"/>
  <c i="28" r="T97"/>
  <c r="T96"/>
  <c i="19" r="T100"/>
  <c r="T99"/>
  <c i="17" r="BK171"/>
  <c r="J171"/>
  <c r="J73"/>
  <c i="13" r="P923"/>
  <c i="3" r="T90"/>
  <c r="T89"/>
  <c i="34" r="R86"/>
  <c r="R85"/>
  <c i="33" r="T144"/>
  <c i="22" r="BK98"/>
  <c r="J98"/>
  <c r="J68"/>
  <c i="18" r="R95"/>
  <c r="R94"/>
  <c i="19" r="R100"/>
  <c r="R99"/>
  <c i="10" r="T92"/>
  <c r="T91"/>
  <c i="11" r="T96"/>
  <c r="T95"/>
  <c i="9" r="P94"/>
  <c r="P93"/>
  <c i="1" r="AU64"/>
  <c i="20" r="R98"/>
  <c r="R97"/>
  <c i="13" r="R923"/>
  <c i="2" r="R94"/>
  <c r="R93"/>
  <c i="26" r="P98"/>
  <c r="P97"/>
  <c i="1" r="AU83"/>
  <c i="21" r="P98"/>
  <c r="P97"/>
  <c i="1" r="AU78"/>
  <c i="18" r="T106"/>
  <c i="12" r="T88"/>
  <c i="10" r="P92"/>
  <c r="P91"/>
  <c i="1" r="AU65"/>
  <c i="2" r="T94"/>
  <c r="T93"/>
  <c i="33" r="R161"/>
  <c i="32" r="R169"/>
  <c i="18" r="P95"/>
  <c r="P94"/>
  <c i="1" r="AU74"/>
  <c i="5" r="P95"/>
  <c r="P94"/>
  <c i="1" r="AU60"/>
  <c i="33" r="R113"/>
  <c i="16" r="P107"/>
  <c i="1" r="AU72"/>
  <c i="20" r="P98"/>
  <c r="P97"/>
  <c i="1" r="AU77"/>
  <c i="17" r="P171"/>
  <c i="19" r="P100"/>
  <c r="P99"/>
  <c i="1" r="AU75"/>
  <c i="27" r="R97"/>
  <c r="R96"/>
  <c i="33" r="R170"/>
  <c i="32" r="P160"/>
  <c r="P112"/>
  <c i="1" r="AU90"/>
  <c i="24" r="T98"/>
  <c r="T97"/>
  <c i="20" r="T98"/>
  <c r="T97"/>
  <c i="32" r="T169"/>
  <c i="13" r="P112"/>
  <c r="P111"/>
  <c i="1" r="AU69"/>
  <c i="29" r="BK96"/>
  <c r="BK95"/>
  <c r="J95"/>
  <c i="30" r="T126"/>
  <c i="25" r="R99"/>
  <c r="R98"/>
  <c i="34" r="T86"/>
  <c r="T85"/>
  <c i="33" r="P144"/>
  <c r="P112"/>
  <c i="1" r="AU91"/>
  <c i="16" r="T107"/>
  <c i="17" r="P103"/>
  <c r="P102"/>
  <c i="1" r="AU73"/>
  <c i="32" r="R113"/>
  <c r="R112"/>
  <c i="30" r="P126"/>
  <c i="1" r="AU87"/>
  <c i="18" r="T95"/>
  <c r="T94"/>
  <c i="17" r="T103"/>
  <c r="T102"/>
  <c i="11" r="R355"/>
  <c r="R95"/>
  <c i="23" r="BK99"/>
  <c r="BK98"/>
  <c r="J98"/>
  <c i="17" r="R103"/>
  <c i="35" r="T98"/>
  <c r="T97"/>
  <c i="14" r="T97"/>
  <c r="T96"/>
  <c i="21" r="T98"/>
  <c r="T97"/>
  <c i="11" r="P355"/>
  <c i="14" r="P97"/>
  <c r="P96"/>
  <c i="1" r="AU70"/>
  <c i="11" r="P96"/>
  <c r="P95"/>
  <c i="1" r="AU67"/>
  <c i="2" r="P94"/>
  <c r="P93"/>
  <c i="1" r="AU56"/>
  <c i="17" r="R171"/>
  <c i="4" r="R87"/>
  <c i="26" r="R98"/>
  <c r="R97"/>
  <c i="23" r="T99"/>
  <c r="T98"/>
  <c i="22" r="T98"/>
  <c r="T97"/>
  <c i="17" r="BK103"/>
  <c r="BK102"/>
  <c r="J102"/>
  <c i="14" r="R97"/>
  <c r="R96"/>
  <c i="13" r="T112"/>
  <c r="T111"/>
  <c i="7" r="R91"/>
  <c r="R90"/>
  <c i="33" r="BK170"/>
  <c r="J170"/>
  <c r="J82"/>
  <c i="11" r="BK96"/>
  <c r="J96"/>
  <c r="J64"/>
  <c i="33" r="BK144"/>
  <c r="J144"/>
  <c r="J74"/>
  <c i="2" r="BK94"/>
  <c r="J94"/>
  <c r="J64"/>
  <c i="7" r="BK91"/>
  <c r="BK90"/>
  <c r="J90"/>
  <c r="J63"/>
  <c i="10" r="BK92"/>
  <c r="J92"/>
  <c r="J64"/>
  <c i="12" r="BK89"/>
  <c r="J89"/>
  <c r="J64"/>
  <c i="13" r="BK923"/>
  <c r="J923"/>
  <c r="J72"/>
  <c i="15" r="BK86"/>
  <c r="J86"/>
  <c i="16" r="BK107"/>
  <c r="J107"/>
  <c i="18" r="BK95"/>
  <c r="J95"/>
  <c r="J64"/>
  <c r="BK106"/>
  <c r="J106"/>
  <c r="J67"/>
  <c i="21" r="BK98"/>
  <c r="J98"/>
  <c r="J68"/>
  <c i="28" r="BK97"/>
  <c r="J97"/>
  <c r="J68"/>
  <c i="29" r="J97"/>
  <c r="J69"/>
  <c i="32" r="J145"/>
  <c r="J75"/>
  <c r="BK160"/>
  <c r="J160"/>
  <c r="J79"/>
  <c r="J205"/>
  <c r="J88"/>
  <c i="33" r="BK113"/>
  <c r="J113"/>
  <c r="J68"/>
  <c r="J145"/>
  <c r="J75"/>
  <c i="35" r="BK98"/>
  <c i="17" r="J172"/>
  <c r="J74"/>
  <c i="22" r="J99"/>
  <c r="J69"/>
  <c i="23" r="J100"/>
  <c r="J69"/>
  <c i="24" r="BK98"/>
  <c r="J98"/>
  <c r="J68"/>
  <c i="30" r="BK126"/>
  <c r="J126"/>
  <c i="33" r="BK161"/>
  <c r="J161"/>
  <c r="J79"/>
  <c r="J171"/>
  <c r="J83"/>
  <c r="BK206"/>
  <c r="J206"/>
  <c r="J87"/>
  <c i="35" r="BK268"/>
  <c r="J268"/>
  <c r="J65"/>
  <c i="4" r="BK87"/>
  <c r="J87"/>
  <c i="8" r="BK94"/>
  <c r="J94"/>
  <c r="J64"/>
  <c i="11" r="J97"/>
  <c r="J65"/>
  <c i="25" r="BK99"/>
  <c r="J99"/>
  <c r="J68"/>
  <c i="26" r="J99"/>
  <c r="J69"/>
  <c i="27" r="BK97"/>
  <c r="J97"/>
  <c r="J68"/>
  <c i="32" r="BK113"/>
  <c r="J113"/>
  <c r="J68"/>
  <c i="34" r="BK86"/>
  <c r="J86"/>
  <c r="J60"/>
  <c r="BK134"/>
  <c r="J134"/>
  <c r="J63"/>
  <c i="38" r="J81"/>
  <c r="J60"/>
  <c i="5" r="BK95"/>
  <c r="BK94"/>
  <c r="J94"/>
  <c r="J63"/>
  <c i="13" r="BK112"/>
  <c r="BK111"/>
  <c r="J111"/>
  <c i="11" r="BK355"/>
  <c r="J355"/>
  <c r="J70"/>
  <c i="17" r="J104"/>
  <c r="J65"/>
  <c i="19" r="BK100"/>
  <c r="J100"/>
  <c r="J64"/>
  <c i="3" r="BK90"/>
  <c r="BK89"/>
  <c r="J89"/>
  <c r="J63"/>
  <c i="6" r="BK91"/>
  <c r="J91"/>
  <c r="J64"/>
  <c i="14" r="BK97"/>
  <c r="BK96"/>
  <c r="J96"/>
  <c i="37" r="BK80"/>
  <c r="J80"/>
  <c r="J59"/>
  <c i="9" r="BK94"/>
  <c r="BK93"/>
  <c r="J93"/>
  <c r="J63"/>
  <c i="20" r="BK98"/>
  <c r="BK97"/>
  <c r="J97"/>
  <c i="32" r="BK169"/>
  <c r="J169"/>
  <c r="J82"/>
  <c i="17" r="J32"/>
  <c i="1" r="AG73"/>
  <c i="16" r="J32"/>
  <c i="1" r="AG72"/>
  <c i="31" r="J32"/>
  <c i="1" r="AG88"/>
  <c i="36" r="J30"/>
  <c i="1" r="AG94"/>
  <c i="20" r="J34"/>
  <c i="1" r="AG77"/>
  <c i="17" r="J35"/>
  <c i="1" r="AV73"/>
  <c r="AT73"/>
  <c i="13" r="F35"/>
  <c i="1" r="AZ69"/>
  <c i="23" r="J34"/>
  <c i="1" r="AG80"/>
  <c i="10" r="J35"/>
  <c i="1" r="AV65"/>
  <c r="AT65"/>
  <c i="5" r="J35"/>
  <c i="1" r="AV60"/>
  <c r="AT60"/>
  <c i="27" r="J37"/>
  <c i="1" r="AV84"/>
  <c r="AT84"/>
  <c i="37" r="F33"/>
  <c i="1" r="AZ95"/>
  <c r="BC89"/>
  <c r="AY89"/>
  <c i="7" r="F35"/>
  <c i="1" r="AZ62"/>
  <c i="11" r="J35"/>
  <c i="1" r="AV67"/>
  <c r="AT67"/>
  <c i="30" r="F35"/>
  <c i="1" r="AZ87"/>
  <c r="AS54"/>
  <c i="20" r="J37"/>
  <c i="1" r="AV77"/>
  <c r="AT77"/>
  <c i="4" r="F33"/>
  <c i="1" r="AZ58"/>
  <c i="19" r="J35"/>
  <c i="1" r="AV75"/>
  <c r="AT75"/>
  <c i="29" r="J37"/>
  <c i="1" r="AV86"/>
  <c r="AT86"/>
  <c r="BB89"/>
  <c r="AX89"/>
  <c i="10" r="F35"/>
  <c i="1" r="AZ65"/>
  <c i="20" r="F37"/>
  <c i="1" r="AZ77"/>
  <c i="34" r="F33"/>
  <c i="1" r="AZ92"/>
  <c i="8" r="F35"/>
  <c i="1" r="AZ63"/>
  <c i="26" r="F37"/>
  <c i="1" r="AZ83"/>
  <c i="33" r="J37"/>
  <c i="1" r="AV91"/>
  <c r="AT91"/>
  <c i="3" r="J35"/>
  <c i="1" r="AV57"/>
  <c r="AT57"/>
  <c i="31" r="J35"/>
  <c i="1" r="AV88"/>
  <c r="AT88"/>
  <c i="32" r="J37"/>
  <c i="1" r="AV90"/>
  <c r="AT90"/>
  <c i="30" r="J32"/>
  <c i="1" r="AG87"/>
  <c r="BA76"/>
  <c r="AW76"/>
  <c i="23" r="F37"/>
  <c i="1" r="AZ80"/>
  <c i="7" r="J35"/>
  <c i="1" r="AV62"/>
  <c r="AT62"/>
  <c i="22" r="J37"/>
  <c i="1" r="AV79"/>
  <c r="AT79"/>
  <c i="35" r="J33"/>
  <c i="1" r="AV93"/>
  <c r="AT93"/>
  <c i="28" r="F37"/>
  <c i="1" r="AZ85"/>
  <c i="36" r="J33"/>
  <c i="1" r="AV94"/>
  <c r="AT94"/>
  <c i="13" r="J35"/>
  <c i="1" r="AV69"/>
  <c r="AT69"/>
  <c i="13" r="J32"/>
  <c i="1" r="AG69"/>
  <c r="AN69"/>
  <c r="BD89"/>
  <c i="38" r="F33"/>
  <c i="1" r="AZ96"/>
  <c i="38" r="J33"/>
  <c i="1" r="AV96"/>
  <c r="AT96"/>
  <c r="BA55"/>
  <c r="BA59"/>
  <c r="AW59"/>
  <c r="BD76"/>
  <c i="6" r="F35"/>
  <c i="1" r="AZ61"/>
  <c i="19" r="F35"/>
  <c i="1" r="AZ75"/>
  <c i="21" r="J37"/>
  <c i="1" r="AV78"/>
  <c r="AT78"/>
  <c i="34" r="J33"/>
  <c i="1" r="AV92"/>
  <c r="AT92"/>
  <c i="26" r="J37"/>
  <c i="1" r="AV83"/>
  <c r="AT83"/>
  <c r="BC55"/>
  <c r="BA89"/>
  <c r="AW89"/>
  <c i="9" r="J35"/>
  <c i="1" r="AV64"/>
  <c r="AT64"/>
  <c i="15" r="J35"/>
  <c i="1" r="AV71"/>
  <c r="AT71"/>
  <c i="17" r="F35"/>
  <c i="1" r="AZ73"/>
  <c i="25" r="J37"/>
  <c i="1" r="AV82"/>
  <c r="AT82"/>
  <c i="12" r="J35"/>
  <c i="1" r="AV68"/>
  <c r="AT68"/>
  <c i="23" r="J37"/>
  <c i="1" r="AV80"/>
  <c r="AT80"/>
  <c i="4" r="J33"/>
  <c i="1" r="AV58"/>
  <c r="AT58"/>
  <c i="25" r="F37"/>
  <c i="1" r="AZ82"/>
  <c i="30" r="J35"/>
  <c i="1" r="AV87"/>
  <c r="AT87"/>
  <c i="15" r="J32"/>
  <c i="1" r="AG71"/>
  <c r="AN71"/>
  <c i="4" r="J30"/>
  <c i="1" r="AG58"/>
  <c r="AN58"/>
  <c r="BD55"/>
  <c i="21" r="F37"/>
  <c i="1" r="AZ78"/>
  <c i="3" r="F35"/>
  <c i="1" r="AZ57"/>
  <c i="16" r="F35"/>
  <c i="1" r="AZ72"/>
  <c i="38" r="J30"/>
  <c i="1" r="AG96"/>
  <c r="AN96"/>
  <c i="14" r="J32"/>
  <c i="1" r="AG70"/>
  <c i="18" r="F35"/>
  <c i="1" r="AZ74"/>
  <c i="12" r="F35"/>
  <c i="1" r="AZ68"/>
  <c i="28" r="J37"/>
  <c i="1" r="AV85"/>
  <c r="AT85"/>
  <c r="BB55"/>
  <c r="AX55"/>
  <c r="BC59"/>
  <c r="AY59"/>
  <c r="BC76"/>
  <c r="AY76"/>
  <c i="9" r="F35"/>
  <c i="1" r="AZ64"/>
  <c i="14" r="F35"/>
  <c i="1" r="AZ70"/>
  <c i="22" r="F37"/>
  <c i="1" r="AZ79"/>
  <c i="32" r="F37"/>
  <c i="1" r="AZ90"/>
  <c i="2" r="J35"/>
  <c i="1" r="AV56"/>
  <c r="AT56"/>
  <c i="33" r="F37"/>
  <c i="1" r="AZ91"/>
  <c i="37" r="J33"/>
  <c i="1" r="AV95"/>
  <c r="AT95"/>
  <c i="16" r="J35"/>
  <c i="1" r="AV72"/>
  <c r="AT72"/>
  <c i="29" r="J34"/>
  <c i="1" r="AG86"/>
  <c r="AN86"/>
  <c r="BD59"/>
  <c i="18" r="J35"/>
  <c i="1" r="AV74"/>
  <c r="AT74"/>
  <c i="14" r="J35"/>
  <c i="1" r="AV70"/>
  <c r="AT70"/>
  <c i="24" r="F37"/>
  <c i="1" r="AZ81"/>
  <c i="5" r="F35"/>
  <c i="1" r="AZ60"/>
  <c i="6" r="J35"/>
  <c i="1" r="AV61"/>
  <c r="AT61"/>
  <c i="29" r="F37"/>
  <c i="1" r="AZ86"/>
  <c r="BB59"/>
  <c r="AX59"/>
  <c i="8" r="J35"/>
  <c i="1" r="AV63"/>
  <c r="AT63"/>
  <c i="24" r="J37"/>
  <c i="1" r="AV81"/>
  <c r="AT81"/>
  <c i="27" r="F37"/>
  <c i="1" r="AZ84"/>
  <c r="BB76"/>
  <c r="AX76"/>
  <c i="2" r="F35"/>
  <c i="1" r="AZ56"/>
  <c i="15" r="F35"/>
  <c i="1" r="AZ71"/>
  <c i="31" r="F35"/>
  <c i="1" r="AZ88"/>
  <c i="36" r="F33"/>
  <c i="1" r="AZ94"/>
  <c i="11" r="F35"/>
  <c i="1" r="AZ67"/>
  <c i="35" r="F33"/>
  <c i="1" r="AZ93"/>
  <c i="35" l="1" r="BK97"/>
  <c r="J97"/>
  <c r="J59"/>
  <c i="33" r="R112"/>
  <c i="17" r="R102"/>
  <c i="13" r="R111"/>
  <c i="33" r="T112"/>
  <c i="32" r="T112"/>
  <c i="13" r="J41"/>
  <c i="15" r="J41"/>
  <c i="17" r="J41"/>
  <c i="23" r="J43"/>
  <c i="30" r="J41"/>
  <c i="4" r="J39"/>
  <c i="20" r="J43"/>
  <c i="16" r="J41"/>
  <c i="31" r="J41"/>
  <c i="38" r="J39"/>
  <c i="36" r="J39"/>
  <c i="14" r="J41"/>
  <c i="29" r="J43"/>
  <c i="2" r="BK93"/>
  <c r="J93"/>
  <c r="J63"/>
  <c i="11" r="BK95"/>
  <c r="J95"/>
  <c r="J63"/>
  <c i="13" r="J112"/>
  <c r="J64"/>
  <c i="14" r="J63"/>
  <c i="15" r="J63"/>
  <c i="16" r="J63"/>
  <c i="17" r="J63"/>
  <c i="18" r="BK94"/>
  <c r="J94"/>
  <c r="J63"/>
  <c i="19" r="BK99"/>
  <c r="J99"/>
  <c r="J63"/>
  <c i="21" r="BK97"/>
  <c r="J97"/>
  <c i="24" r="BK97"/>
  <c r="J97"/>
  <c i="29" r="J67"/>
  <c i="33" r="BK112"/>
  <c r="J112"/>
  <c r="J67"/>
  <c i="35" r="J98"/>
  <c r="J60"/>
  <c i="5" r="J95"/>
  <c r="J64"/>
  <c i="6" r="BK90"/>
  <c r="J90"/>
  <c i="7" r="J91"/>
  <c r="J64"/>
  <c i="13" r="J63"/>
  <c i="14" r="J97"/>
  <c r="J64"/>
  <c i="20" r="J67"/>
  <c i="23" r="J99"/>
  <c r="J68"/>
  <c i="29" r="J96"/>
  <c r="J68"/>
  <c i="30" r="J63"/>
  <c i="34" r="BK85"/>
  <c r="J85"/>
  <c r="J59"/>
  <c i="4" r="J59"/>
  <c i="9" r="J94"/>
  <c r="J64"/>
  <c i="12" r="BK88"/>
  <c r="J88"/>
  <c i="17" r="J103"/>
  <c r="J64"/>
  <c i="23" r="J67"/>
  <c i="27" r="BK96"/>
  <c r="J96"/>
  <c r="J67"/>
  <c i="32" r="BK112"/>
  <c r="J112"/>
  <c i="3" r="J90"/>
  <c r="J64"/>
  <c i="20" r="J98"/>
  <c r="J68"/>
  <c i="22" r="BK97"/>
  <c r="J97"/>
  <c r="J67"/>
  <c i="25" r="BK98"/>
  <c r="J98"/>
  <c r="J67"/>
  <c i="26" r="BK97"/>
  <c r="J97"/>
  <c i="8" r="BK93"/>
  <c r="J93"/>
  <c r="J63"/>
  <c i="10" r="BK91"/>
  <c r="J91"/>
  <c i="28" r="BK96"/>
  <c r="J96"/>
  <c i="1" r="BD66"/>
  <c r="BA66"/>
  <c r="AW66"/>
  <c r="BC66"/>
  <c r="AY66"/>
  <c r="BB66"/>
  <c r="AX66"/>
  <c r="AN73"/>
  <c r="AN72"/>
  <c r="AN88"/>
  <c r="AN94"/>
  <c r="AN77"/>
  <c r="AN80"/>
  <c r="AN87"/>
  <c r="BA54"/>
  <c r="W30"/>
  <c r="BC54"/>
  <c r="AY54"/>
  <c r="BD54"/>
  <c r="W33"/>
  <c r="AN70"/>
  <c r="AZ89"/>
  <c r="AV89"/>
  <c r="AT89"/>
  <c r="AU59"/>
  <c r="AZ55"/>
  <c r="AV55"/>
  <c i="5" r="J32"/>
  <c i="1" r="AG60"/>
  <c r="AN60"/>
  <c i="26" r="J34"/>
  <c i="1" r="AG83"/>
  <c r="AN83"/>
  <c i="10" r="J32"/>
  <c i="1" r="AG65"/>
  <c r="AN65"/>
  <c r="AZ59"/>
  <c r="AV59"/>
  <c r="AT59"/>
  <c r="AY55"/>
  <c i="6" r="J32"/>
  <c i="1" r="AG61"/>
  <c r="AN61"/>
  <c i="12" r="J32"/>
  <c i="1" r="AG68"/>
  <c r="AN68"/>
  <c r="AU89"/>
  <c r="AU55"/>
  <c r="AU76"/>
  <c i="21" r="J34"/>
  <c i="1" r="AG78"/>
  <c r="AN78"/>
  <c i="9" r="J32"/>
  <c i="1" r="AG64"/>
  <c r="AN64"/>
  <c r="AZ76"/>
  <c r="AV76"/>
  <c r="AT76"/>
  <c i="7" r="J32"/>
  <c i="1" r="AG62"/>
  <c r="AN62"/>
  <c i="37" r="J30"/>
  <c i="1" r="AG95"/>
  <c r="AN95"/>
  <c i="3" r="J32"/>
  <c i="1" r="AG57"/>
  <c r="AN57"/>
  <c i="24" r="J34"/>
  <c i="1" r="AG81"/>
  <c r="AN81"/>
  <c i="32" r="J34"/>
  <c i="1" r="AG90"/>
  <c r="AN90"/>
  <c i="28" r="J34"/>
  <c i="1" r="AG85"/>
  <c r="AN85"/>
  <c r="AW55"/>
  <c i="6" l="1" r="J41"/>
  <c i="12" r="J63"/>
  <c i="24" r="J67"/>
  <c i="28" r="J43"/>
  <c i="3" r="J41"/>
  <c i="10" r="J63"/>
  <c i="21" r="J43"/>
  <c r="J67"/>
  <c i="26" r="J67"/>
  <c i="12" r="J41"/>
  <c i="24" r="J43"/>
  <c i="10" r="J41"/>
  <c i="6" r="J63"/>
  <c i="26" r="J43"/>
  <c i="28" r="J67"/>
  <c i="37" r="J39"/>
  <c i="7" r="J41"/>
  <c i="9" r="J41"/>
  <c i="5" r="J41"/>
  <c i="32" r="J67"/>
  <c r="J43"/>
  <c i="1" r="AZ66"/>
  <c r="AV66"/>
  <c r="AT66"/>
  <c r="AU66"/>
  <c i="11" r="J32"/>
  <c i="1" r="AG67"/>
  <c i="22" r="J34"/>
  <c i="1" r="AG79"/>
  <c r="AN79"/>
  <c i="33" r="J34"/>
  <c i="1" r="AG91"/>
  <c r="AN91"/>
  <c i="19" r="J32"/>
  <c i="1" r="AG75"/>
  <c r="AN75"/>
  <c r="BB54"/>
  <c r="W31"/>
  <c i="35" r="J30"/>
  <c i="1" r="AG93"/>
  <c r="AN93"/>
  <c r="AW54"/>
  <c r="AK30"/>
  <c i="25" r="J34"/>
  <c i="1" r="AG82"/>
  <c r="AN82"/>
  <c r="AT55"/>
  <c i="18" r="J32"/>
  <c i="1" r="AG74"/>
  <c r="AN74"/>
  <c r="W32"/>
  <c i="2" r="J32"/>
  <c i="1" r="AG56"/>
  <c r="AN56"/>
  <c i="27" r="J34"/>
  <c i="1" r="AG84"/>
  <c r="AN84"/>
  <c i="8" r="J32"/>
  <c i="1" r="AG63"/>
  <c r="AN63"/>
  <c i="34" r="J30"/>
  <c i="1" r="AG92"/>
  <c r="AN92"/>
  <c i="22" l="1" r="J43"/>
  <c i="25" r="J43"/>
  <c i="19" r="J41"/>
  <c i="35" r="J39"/>
  <c i="34" r="J39"/>
  <c i="11" r="J41"/>
  <c i="18" r="J41"/>
  <c i="27" r="J43"/>
  <c i="1" r="AN67"/>
  <c i="2" r="J41"/>
  <c i="8" r="J41"/>
  <c i="33" r="J43"/>
  <c i="1" r="AU54"/>
  <c r="AG76"/>
  <c r="AN76"/>
  <c r="AG55"/>
  <c r="AZ54"/>
  <c r="W29"/>
  <c r="AX54"/>
  <c r="AG89"/>
  <c r="AN89"/>
  <c r="AG59"/>
  <c r="AN59"/>
  <c l="1" r="AN55"/>
  <c r="AG66"/>
  <c r="AN66"/>
  <c r="AG54"/>
  <c r="AV54"/>
  <c r="AK29"/>
  <c l="1" r="AK26"/>
  <c r="AK35"/>
  <c r="AT54"/>
  <c l="1" r="AN54"/>
</calcChain>
</file>

<file path=xl/sharedStrings.xml><?xml version="1.0" encoding="utf-8"?>
<sst xmlns="http://schemas.openxmlformats.org/spreadsheetml/2006/main">
  <si>
    <t>Export Komplet</t>
  </si>
  <si>
    <t>VZ</t>
  </si>
  <si>
    <t>2.0</t>
  </si>
  <si>
    <t>ZAMOK</t>
  </si>
  <si>
    <t>False</t>
  </si>
  <si>
    <t>{6ff0a60f-aff8-45b6-9f17-48292b6e9989}</t>
  </si>
  <si>
    <t>0,01</t>
  </si>
  <si>
    <t>21</t>
  </si>
  <si>
    <t>12</t>
  </si>
  <si>
    <t>REKAPITULACE STAVBY</t>
  </si>
  <si>
    <t xml:space="preserve">v ---  níže se nacházejí doplnkové a pomocné údaje k sestavám  --- v</t>
  </si>
  <si>
    <t>Návod na vyplnění</t>
  </si>
  <si>
    <t>0,001</t>
  </si>
  <si>
    <t>Kód:</t>
  </si>
  <si>
    <t>24_100_3000</t>
  </si>
  <si>
    <t>Měnit lze pouze buňky se žlutým podbarvením!_x000d_
_x000d_
1) v Rekapitulaci stavby vyplňte údaje o Uchazeči (přenesou se do ostatních sestav i v jiných listech)_x000d_
_x000d_
2) na vybraných listech vyplňte v sestavě Soupis prací ceny u položek</t>
  </si>
  <si>
    <t>Stavba:</t>
  </si>
  <si>
    <t>Sportovní hala Turnov</t>
  </si>
  <si>
    <t>KSO:</t>
  </si>
  <si>
    <t/>
  </si>
  <si>
    <t>CC-CZ:</t>
  </si>
  <si>
    <t>Místo:</t>
  </si>
  <si>
    <t xml:space="preserve"> </t>
  </si>
  <si>
    <t>Datum:</t>
  </si>
  <si>
    <t>19. 10. 2024</t>
  </si>
  <si>
    <t>Zadavatel:</t>
  </si>
  <si>
    <t>IČ:</t>
  </si>
  <si>
    <t>Městská sportovní Turnov</t>
  </si>
  <si>
    <t>DIČ:</t>
  </si>
  <si>
    <t>Uchazeč:</t>
  </si>
  <si>
    <t>Vyplň údaj</t>
  </si>
  <si>
    <t>Projektant:</t>
  </si>
  <si>
    <t>RESTYL Plan s.r.o.</t>
  </si>
  <si>
    <t>True</t>
  </si>
  <si>
    <t>Zpracovatel:</t>
  </si>
  <si>
    <t>Ing.R. Hladký</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</si>
  <si>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</si>
  <si>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www.podminky.urs.cz.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</si>
  <si>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</si>
  <si>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</si>
  <si>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</si>
  <si>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</si>
  <si>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</si>
  <si>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</si>
  <si>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</si>
  <si>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</si>
  <si>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</si>
  <si>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</si>
  <si>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</si>
  <si>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</si>
  <si>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</si>
  <si>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</si>
  <si>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</si>
  <si>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</si>
  <si>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</si>
  <si>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</si>
  <si>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</si>
  <si>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</si>
  <si>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</si>
  <si>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</si>
  <si>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</si>
  <si>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</si>
  <si>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</si>
  <si>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</si>
  <si>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</si>
  <si>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</si>
  <si>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</si>
  <si>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</si>
  <si>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</si>
  <si>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</si>
  <si>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</si>
  <si>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</si>
  <si>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</si>
  <si>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</si>
  <si>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</si>
  <si>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</si>
  <si>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24_099_0400</t>
  </si>
  <si>
    <t>SO 4xx Elektro objekty</t>
  </si>
  <si>
    <t>STA</t>
  </si>
  <si>
    <t>1</t>
  </si>
  <si>
    <t>{af1e5bd8-462e-499e-bd1f-6da61cce1333}</t>
  </si>
  <si>
    <t>2</t>
  </si>
  <si>
    <t>/</t>
  </si>
  <si>
    <t>24_099_0401</t>
  </si>
  <si>
    <t>SO401 - Venkovní osvětlení</t>
  </si>
  <si>
    <t>Soupis</t>
  </si>
  <si>
    <t>{d5e7f0c9-bc5a-49b1-8b6c-4f0fec50e509}</t>
  </si>
  <si>
    <t>24_099_0402</t>
  </si>
  <si>
    <t>SO402 - Přeložka a přípojka optického kabelu</t>
  </si>
  <si>
    <t>{c2b6c412-e575-4856-a123-73ad025540d6}</t>
  </si>
  <si>
    <t>24_099_0500</t>
  </si>
  <si>
    <t>SO 101 Komunikace, SO 102 - Zpevněné plochy-chodníky</t>
  </si>
  <si>
    <t>{9b32ee09-6cec-40ea-a41f-3917ff163891}</t>
  </si>
  <si>
    <t>24_099_0600</t>
  </si>
  <si>
    <t>SO 3xx Vodohospodářské objekty</t>
  </si>
  <si>
    <t>{2e22bacd-b3ac-41c0-b40b-d88e5ed28a66}</t>
  </si>
  <si>
    <t>SO301</t>
  </si>
  <si>
    <t>Odvodnění komunikace</t>
  </si>
  <si>
    <t>{ac04ea76-973d-4383-8cb3-e83e255fa0a1}</t>
  </si>
  <si>
    <t>SO302</t>
  </si>
  <si>
    <t>Přeložky vodovodu</t>
  </si>
  <si>
    <t>{cb5d732a-ec0a-4277-93d1-8b941a6ac917}</t>
  </si>
  <si>
    <t>SO303</t>
  </si>
  <si>
    <t>Přípojka vodovodu</t>
  </si>
  <si>
    <t>{a37a4f22-4f23-4330-b18f-94d0143de50c}</t>
  </si>
  <si>
    <t>SO304</t>
  </si>
  <si>
    <t>Přípojka splaškové kanalizace</t>
  </si>
  <si>
    <t>{4eb839bc-7b9d-404f-ab82-8a181f1d1564}</t>
  </si>
  <si>
    <t>SO305</t>
  </si>
  <si>
    <t>Přípojka dešťové kanalizace</t>
  </si>
  <si>
    <t>{df68a253-a983-47a3-8974-59f7794feb6a}</t>
  </si>
  <si>
    <t>SO306</t>
  </si>
  <si>
    <t>Retenční a požární nádrž</t>
  </si>
  <si>
    <t>{3c22ecf6-6469-4fbf-98f6-54567f091956}</t>
  </si>
  <si>
    <t>24_099_1000</t>
  </si>
  <si>
    <t>Sportovní hala - stavební část</t>
  </si>
  <si>
    <t>{cfadc00a-b301-4641-a836-afa9e0b33446}</t>
  </si>
  <si>
    <t>24_099_1100</t>
  </si>
  <si>
    <t>Základové konstrukce</t>
  </si>
  <si>
    <t>{57e21b36-a4a5-4d2d-9433-9ae5fc6535fb}</t>
  </si>
  <si>
    <t>24_099_1200</t>
  </si>
  <si>
    <t>Skelet</t>
  </si>
  <si>
    <t>{73e591fa-cd63-4c33-9105-519237337c25}</t>
  </si>
  <si>
    <t>24_099_1300</t>
  </si>
  <si>
    <t>Stavební část</t>
  </si>
  <si>
    <t>{5b8c8516-0a72-4104-a2cf-d5347bbed9cc}</t>
  </si>
  <si>
    <t>24_099_1405</t>
  </si>
  <si>
    <t>D1.4.a_Zařízení pro vytápění budov</t>
  </si>
  <si>
    <t>{14c8d6e3-ff4c-4b4f-960b-3dd493d148e6}</t>
  </si>
  <si>
    <t>24_099_1410</t>
  </si>
  <si>
    <t>D.1.4.b_Zařízení ZOKT</t>
  </si>
  <si>
    <t>{a2a0162c-4e1d-4aab-b1cc-1bf06b3833e0}</t>
  </si>
  <si>
    <t>24_099_1415</t>
  </si>
  <si>
    <t>D1.4.c_Vzduchotechnika</t>
  </si>
  <si>
    <t>{6f305bbe-5ee3-4984-be40-0e689517de75}</t>
  </si>
  <si>
    <t>24_099_1420</t>
  </si>
  <si>
    <t>D1.4.e_Zařízení zdravotně technických instalací</t>
  </si>
  <si>
    <t>{037b34d8-4ac9-41f6-9184-4efd226409bd}</t>
  </si>
  <si>
    <t>24_099_1430</t>
  </si>
  <si>
    <t>D.1.4.f_Plynová zařízení</t>
  </si>
  <si>
    <t>{829413f2-de70-4d53-b3a4-4f1d09dd0ee6}</t>
  </si>
  <si>
    <t>24_099_1435</t>
  </si>
  <si>
    <t>D.1.4.g_Silnoproudá elektroinstalace</t>
  </si>
  <si>
    <t>{98b3e636-209c-496c-8f35-31427dba457f}</t>
  </si>
  <si>
    <t>24_099_1440</t>
  </si>
  <si>
    <t>D1.4.h_Slaboproudá elektroinstalace</t>
  </si>
  <si>
    <t>{67106e4d-820f-42fb-a2f8-bdd58d5dcf95}</t>
  </si>
  <si>
    <t>1440.1</t>
  </si>
  <si>
    <t>Strukturovaná kabeláž</t>
  </si>
  <si>
    <t>3</t>
  </si>
  <si>
    <t>{24ddc8bb-dbb0-4ce6-bd05-e9cd0174a76a}</t>
  </si>
  <si>
    <t>1440.2</t>
  </si>
  <si>
    <t>IP Kamerový systém CCTV</t>
  </si>
  <si>
    <t>{8a27d619-5ace-4150-b22f-e37d23d0088b}</t>
  </si>
  <si>
    <t>1440.3</t>
  </si>
  <si>
    <t>Poplachový zabezpečovací a tísňový systém PZTS</t>
  </si>
  <si>
    <t>{7e79f1a0-8840-4c89-b0d0-b1355db1159c}</t>
  </si>
  <si>
    <t>1440.4</t>
  </si>
  <si>
    <t>Elektrická požární signalizace EPS</t>
  </si>
  <si>
    <t>{0fec82d7-0204-4f12-93a0-2f8678e8cd19}</t>
  </si>
  <si>
    <t>1440.5</t>
  </si>
  <si>
    <t>Nouzový zvukový systém NZS</t>
  </si>
  <si>
    <t>{aaea11fc-b813-4975-8565-6dfe0375b314}</t>
  </si>
  <si>
    <t>1440.6</t>
  </si>
  <si>
    <t>Společná televizní anténa</t>
  </si>
  <si>
    <t>{e06c89ed-2da2-4a6a-b82c-6fd8a8411796}</t>
  </si>
  <si>
    <t>1440.7</t>
  </si>
  <si>
    <t>Komerční rozhlas</t>
  </si>
  <si>
    <t>{3ba99bc0-89ea-4c04-8c0c-7fb529cc092d}</t>
  </si>
  <si>
    <t>1440.8</t>
  </si>
  <si>
    <t>Výsledková tabule</t>
  </si>
  <si>
    <t>{cf0fe96e-19d8-4ce9-ad4a-8d66415398b5}</t>
  </si>
  <si>
    <t>1440.9</t>
  </si>
  <si>
    <t>Odvětrání CHÚC</t>
  </si>
  <si>
    <t>{5f63d57c-da17-494b-9247-2fdc02957417}</t>
  </si>
  <si>
    <t>1440.10</t>
  </si>
  <si>
    <t>Společné náklady</t>
  </si>
  <si>
    <t>{ac9b817d-9c1e-4df7-8913-002024fd5a2a}</t>
  </si>
  <si>
    <t>24_099_1445</t>
  </si>
  <si>
    <t>D.1.4.i_Technika prostředí staveb – Měření a regulace</t>
  </si>
  <si>
    <t>{d8cbff1a-bd42-49cb-963c-03dbd1da2600}</t>
  </si>
  <si>
    <t>24_099_1450</t>
  </si>
  <si>
    <t>D.1.4.j_Technologie gastro</t>
  </si>
  <si>
    <t>{c35414d9-43df-434f-959d-98c4eda912ac}</t>
  </si>
  <si>
    <t>24_099_1455</t>
  </si>
  <si>
    <t>D.1.4.k_Fotovoltaické panely</t>
  </si>
  <si>
    <t>{7dde8b3f-ae43-4b3b-b38f-fb95946965d3}</t>
  </si>
  <si>
    <t>1455.1</t>
  </si>
  <si>
    <t>Plocha A</t>
  </si>
  <si>
    <t>{d2408897-1993-4a86-8380-c4a355416d4f}</t>
  </si>
  <si>
    <t>1455.2</t>
  </si>
  <si>
    <t>Plocha B</t>
  </si>
  <si>
    <t>{f850390c-7d93-4e73-9c68-6f257f924a5e}</t>
  </si>
  <si>
    <t>24_099_1500</t>
  </si>
  <si>
    <t>Demolice haly</t>
  </si>
  <si>
    <t>{da349196-953d-4310-aab2-b047786bd9ee}</t>
  </si>
  <si>
    <t>24_099_1600</t>
  </si>
  <si>
    <t>Bourání konstrukcí v místě zachování skeleru - zázemí haly</t>
  </si>
  <si>
    <t>{59416fed-0915-4342-addf-3b39a866cbef}</t>
  </si>
  <si>
    <t>24_099_1700</t>
  </si>
  <si>
    <t>Vnitřní vybavení</t>
  </si>
  <si>
    <t>{4a415a98-f41d-4d2d-b987-58736a76f64a}</t>
  </si>
  <si>
    <t>24_035_8000</t>
  </si>
  <si>
    <t>Ostatní náklady - vazba na sousední stavby</t>
  </si>
  <si>
    <t>{bc651a9e-b61d-42c4-84e2-0a1bdd8e6e0f}</t>
  </si>
  <si>
    <t>24_035_9000</t>
  </si>
  <si>
    <t>Ostatní náklady</t>
  </si>
  <si>
    <t>{1d51ddb9-f9d7-482b-8f3b-529e1eeab350}</t>
  </si>
  <si>
    <t>KRYCÍ LIST SOUPISU PRACÍ</t>
  </si>
  <si>
    <t>Objekt:</t>
  </si>
  <si>
    <t>24_099_0400 - SO 4xx Elektro objekty</t>
  </si>
  <si>
    <t>Soupis:</t>
  </si>
  <si>
    <t>24_099_0401 - SO401 - Venkovní osvětlení</t>
  </si>
  <si>
    <t xml:space="preserve">Podružným materiálem jsou myšleny hmoždinky, vruty, šrouby, kabelová oka, dutinky, svazovací pásky, příchytky pro vodiče a kabely a další výše nespecifikovaný materiál potřebný ke zdárnému a funkčnímu dokončení díla Všechna el. zařízení, systémy a konstrukce budou oceňovány a dodávány plně funkční, tj. včetně všech komponentů, upevňovacích prvků, podpor a prostupů atd. Ceny obsahují náklady na přesun hmot a případný odvoz sutě, pokud není v zadávacích podmínkách uvedeno jinak.  Tento orientační propočet slouží pouze k porovnání cenových nabídek uchazečů, není ale podkladem pro objednání materiálu. Předmětem výběrového řízení je dílo specifikované projektovou dokumentací. Uchazeč o zakázku provede kontrolu tohoto výkazu, případné doplnění o zařízení, konstrukce a práce nutné, ke kompletnímu provedení díla dle projektové dokumentace, ČSN EN a legislativy.</t>
  </si>
  <si>
    <t>REKAPITULACE ČLENĚNÍ SOUPISU PRACÍ</t>
  </si>
  <si>
    <t>Kód dílu - Popis</t>
  </si>
  <si>
    <t>Cena celkem [CZK]</t>
  </si>
  <si>
    <t>-1</t>
  </si>
  <si>
    <t>SO401 - SO401 - Venkovní osvětlení</t>
  </si>
  <si>
    <t xml:space="preserve">    SO401_001 - Zemní práce - přeložka VO</t>
  </si>
  <si>
    <t xml:space="preserve">    SO401_002 - Zemní práce</t>
  </si>
  <si>
    <t xml:space="preserve">    SO401_003 - Osvětlovací tělesa</t>
  </si>
  <si>
    <t xml:space="preserve">    SO401_004 - Kabely a vodiče</t>
  </si>
  <si>
    <t xml:space="preserve">    SO401_005 - Trubky</t>
  </si>
  <si>
    <t xml:space="preserve">    SO401_006 - Uzemnění</t>
  </si>
  <si>
    <t xml:space="preserve">    SO401_007 - Ostatní</t>
  </si>
  <si>
    <t>SOUPIS PRACÍ</t>
  </si>
  <si>
    <t>PČ</t>
  </si>
  <si>
    <t>MJ</t>
  </si>
  <si>
    <t>Množství</t>
  </si>
  <si>
    <t>J.cena [CZK]</t>
  </si>
  <si>
    <t>Cenová soustava</t>
  </si>
  <si>
    <t>J. Nh [h]</t>
  </si>
  <si>
    <t>Nh celkem [h]</t>
  </si>
  <si>
    <t>J. hmotnost [t]</t>
  </si>
  <si>
    <t>Hmotnost celkem [t]</t>
  </si>
  <si>
    <t>J. suť [t]</t>
  </si>
  <si>
    <t>Suť Celkem [t]</t>
  </si>
  <si>
    <t>Náklady soupisu celkem</t>
  </si>
  <si>
    <t>SO401</t>
  </si>
  <si>
    <t>ROZPOCET</t>
  </si>
  <si>
    <t>SO401_001</t>
  </si>
  <si>
    <t>Zemní práce - přeložka VO</t>
  </si>
  <si>
    <t>K</t>
  </si>
  <si>
    <t>SO401_001_001</t>
  </si>
  <si>
    <t>Vytýčení trati - Kabelové vedení ve volném terénu</t>
  </si>
  <si>
    <t>km</t>
  </si>
  <si>
    <t>Kalkul rozpočtáře</t>
  </si>
  <si>
    <t>4</t>
  </si>
  <si>
    <t>SO401_001_002</t>
  </si>
  <si>
    <t>Sejmutí drnu - Nářez drnu,naložení,odvoz</t>
  </si>
  <si>
    <t>m2</t>
  </si>
  <si>
    <t>SO401_001_003</t>
  </si>
  <si>
    <t>Odstranění dřevitého porostu - Porost měkký, středně hustý</t>
  </si>
  <si>
    <t>6</t>
  </si>
  <si>
    <t>SO401_001_004</t>
  </si>
  <si>
    <t>Bourání živičných povrchů, Síla vrstvy 3-5cm</t>
  </si>
  <si>
    <t>8</t>
  </si>
  <si>
    <t>5</t>
  </si>
  <si>
    <t>SO401_001_005</t>
  </si>
  <si>
    <t>Hloubení kabelové rýhy - Zemina třídy 3, šíře 350mm,hloubka 800mm</t>
  </si>
  <si>
    <t>m</t>
  </si>
  <si>
    <t>10</t>
  </si>
  <si>
    <t>SO401_001_006</t>
  </si>
  <si>
    <t>Hloubení kabelové rýhy - Zemina třídy 3, šíře 500mm,hloubka 1200mm</t>
  </si>
  <si>
    <t>7</t>
  </si>
  <si>
    <t>SO401_001_007</t>
  </si>
  <si>
    <t>Zřízení kabelového lože - Z kopaného písku, bez zakrytí, šíře do 65cm,tloušťka 10cm</t>
  </si>
  <si>
    <t>14</t>
  </si>
  <si>
    <t>SO401_001_008</t>
  </si>
  <si>
    <t>Folie výstražná z PVC - Šířka 33cm</t>
  </si>
  <si>
    <t>16</t>
  </si>
  <si>
    <t>9</t>
  </si>
  <si>
    <t>SO401_001_009</t>
  </si>
  <si>
    <t>Zához kabelové rýhy - Zemina třídy 3, šíře 350mm,hloubka 800mm</t>
  </si>
  <si>
    <t>18</t>
  </si>
  <si>
    <t>SO401_001_010</t>
  </si>
  <si>
    <t>Zához kabelové rýhy - Zemina třídy 3, šíře 500mm,hloubka 1200mm</t>
  </si>
  <si>
    <t>20</t>
  </si>
  <si>
    <t>11</t>
  </si>
  <si>
    <t>SO401_001_011</t>
  </si>
  <si>
    <t>Jáma pro stožár VO - Zemina třídy 3,ručně</t>
  </si>
  <si>
    <t>ks</t>
  </si>
  <si>
    <t>22</t>
  </si>
  <si>
    <t>SO401_001_012</t>
  </si>
  <si>
    <t>Betonový základ pro stožár VO se jmenovitou výškou max 6m nad konečným povrchem</t>
  </si>
  <si>
    <t>24</t>
  </si>
  <si>
    <t>13</t>
  </si>
  <si>
    <t>SO401_001_013</t>
  </si>
  <si>
    <t>Bourání starého základu</t>
  </si>
  <si>
    <t>26</t>
  </si>
  <si>
    <t>SO401_001_014</t>
  </si>
  <si>
    <t>Odvoz zeminy - Do vzdálenosti 1 km</t>
  </si>
  <si>
    <t>m3</t>
  </si>
  <si>
    <t>28</t>
  </si>
  <si>
    <t>15</t>
  </si>
  <si>
    <t>SO401_001_015</t>
  </si>
  <si>
    <t>Úprava povrchu - Provizorní úprava terénu v zemina třídy 3</t>
  </si>
  <si>
    <t>30</t>
  </si>
  <si>
    <t>SO401_001_016</t>
  </si>
  <si>
    <t>Finální úpravu povrchu provede dodavatel stavby</t>
  </si>
  <si>
    <t>32</t>
  </si>
  <si>
    <t>SO401_002</t>
  </si>
  <si>
    <t>Zemní práce</t>
  </si>
  <si>
    <t>17</t>
  </si>
  <si>
    <t>SO401_002_001</t>
  </si>
  <si>
    <t>34</t>
  </si>
  <si>
    <t>SO401_002_002</t>
  </si>
  <si>
    <t>36</t>
  </si>
  <si>
    <t>19</t>
  </si>
  <si>
    <t>SO401_002_003</t>
  </si>
  <si>
    <t>38</t>
  </si>
  <si>
    <t>SO401_002_004</t>
  </si>
  <si>
    <t>40</t>
  </si>
  <si>
    <t>SO401_002_005</t>
  </si>
  <si>
    <t>42</t>
  </si>
  <si>
    <t>SO401_002_006</t>
  </si>
  <si>
    <t>44</t>
  </si>
  <si>
    <t>23</t>
  </si>
  <si>
    <t>SO401_002_007</t>
  </si>
  <si>
    <t>46</t>
  </si>
  <si>
    <t>SO401_002_008</t>
  </si>
  <si>
    <t>48</t>
  </si>
  <si>
    <t>25</t>
  </si>
  <si>
    <t>SO401_002_009</t>
  </si>
  <si>
    <t>50</t>
  </si>
  <si>
    <t>SO401_002_010</t>
  </si>
  <si>
    <t>52</t>
  </si>
  <si>
    <t>27</t>
  </si>
  <si>
    <t>SO401_002_011</t>
  </si>
  <si>
    <t>Betonový základ pro stožár VO se jmenovitou výškou 5m nad konečným povrchem</t>
  </si>
  <si>
    <t>54</t>
  </si>
  <si>
    <t>SO401_002_012</t>
  </si>
  <si>
    <t>56</t>
  </si>
  <si>
    <t>29</t>
  </si>
  <si>
    <t>SO401_002_013</t>
  </si>
  <si>
    <t>58</t>
  </si>
  <si>
    <t>SO401_002_014</t>
  </si>
  <si>
    <t>60</t>
  </si>
  <si>
    <t>SO401_003</t>
  </si>
  <si>
    <t>Osvětlovací tělesa</t>
  </si>
  <si>
    <t>31</t>
  </si>
  <si>
    <t>SO401_003_001</t>
  </si>
  <si>
    <t>SV1 - LED SVÍTIDLO 33,9W, 4970lm AS LED outdoor public street lighting, asymmetric optic3</t>
  </si>
  <si>
    <t>62</t>
  </si>
  <si>
    <t>SO401_003_002</t>
  </si>
  <si>
    <t>SV2 - LED SVÍTIDLO 33,9W, 4970lm CP LED outdoor public street lighting, central parking optic</t>
  </si>
  <si>
    <t>64</t>
  </si>
  <si>
    <t>33</t>
  </si>
  <si>
    <t>SO401_003_003</t>
  </si>
  <si>
    <t>stožár bezpaticový dvoustupňový, žárový zinek, délka dříku nad terénem 5m, celková délka 5,6m, průměr stožáru v horní části 76mm, zatížení 25kg</t>
  </si>
  <si>
    <t>66</t>
  </si>
  <si>
    <t>SO401_003_004</t>
  </si>
  <si>
    <t>stožárová elektrovýzbroj, 1x pojistka 6A, 2x přívodní vedení 5x4, 1x ke svítidlu</t>
  </si>
  <si>
    <t>68</t>
  </si>
  <si>
    <t>35</t>
  </si>
  <si>
    <t>SO401_003_005</t>
  </si>
  <si>
    <t>stožárová elektrovýzbroj, 1x pojistka 6A, 3x přívodní vedení 5x4, 1x ke svítidlu</t>
  </si>
  <si>
    <t>70</t>
  </si>
  <si>
    <t>SO401_004</t>
  </si>
  <si>
    <t>Kabely a vodiče</t>
  </si>
  <si>
    <t>SO401_004_001</t>
  </si>
  <si>
    <t>CYKY-J 3x2.5 , pevně</t>
  </si>
  <si>
    <t>72</t>
  </si>
  <si>
    <t>37</t>
  </si>
  <si>
    <t>SO401_004_002</t>
  </si>
  <si>
    <t>CYKY-J 5x4 , pevně</t>
  </si>
  <si>
    <t>74</t>
  </si>
  <si>
    <t>SO401_004_003</t>
  </si>
  <si>
    <t>CYKY-J 5x10 , pevně</t>
  </si>
  <si>
    <t>76</t>
  </si>
  <si>
    <t>39</t>
  </si>
  <si>
    <t>SO401_004_004</t>
  </si>
  <si>
    <t>Kabelová spojka do 5x10</t>
  </si>
  <si>
    <t>78</t>
  </si>
  <si>
    <t>SO401_004_005</t>
  </si>
  <si>
    <t>Napojení ve stávající lampě, rozvaděči</t>
  </si>
  <si>
    <t>80</t>
  </si>
  <si>
    <t>41</t>
  </si>
  <si>
    <t>SO401_004_006</t>
  </si>
  <si>
    <t>Ukončení kabelů a vodičů</t>
  </si>
  <si>
    <t>kpl</t>
  </si>
  <si>
    <t>82</t>
  </si>
  <si>
    <t>SO401_005</t>
  </si>
  <si>
    <t>Trubky</t>
  </si>
  <si>
    <t>SO401_005_001</t>
  </si>
  <si>
    <t>KF 09110TRUBKA KOPOFLEX 110</t>
  </si>
  <si>
    <t>84</t>
  </si>
  <si>
    <t>43</t>
  </si>
  <si>
    <t>SO401_005_002</t>
  </si>
  <si>
    <t>KF 09040 TRUBKA KOPOFLEX 63</t>
  </si>
  <si>
    <t>86</t>
  </si>
  <si>
    <t>SO401_005_003</t>
  </si>
  <si>
    <t>KF 09063 TRUBKA KOPOFLEX 63</t>
  </si>
  <si>
    <t>88</t>
  </si>
  <si>
    <t>SO401_006</t>
  </si>
  <si>
    <t>Uzemnění</t>
  </si>
  <si>
    <t>45</t>
  </si>
  <si>
    <t>SO401_006_001</t>
  </si>
  <si>
    <t>FeZn30x4 (0,95 kg/m), pevně</t>
  </si>
  <si>
    <t>90</t>
  </si>
  <si>
    <t>SO401_006_002</t>
  </si>
  <si>
    <t>SR 2a pro pásek 30x4mm</t>
  </si>
  <si>
    <t>92</t>
  </si>
  <si>
    <t>SO401_007</t>
  </si>
  <si>
    <t>Ostatní</t>
  </si>
  <si>
    <t>47</t>
  </si>
  <si>
    <t>SO401_007_001</t>
  </si>
  <si>
    <t>Geodetické zaměření</t>
  </si>
  <si>
    <t>94</t>
  </si>
  <si>
    <t>SO401_007_002</t>
  </si>
  <si>
    <t>Skládkovné</t>
  </si>
  <si>
    <t>96</t>
  </si>
  <si>
    <t>49</t>
  </si>
  <si>
    <t>SO401_007_003</t>
  </si>
  <si>
    <t>Pronájem montážní plošiny, jeřábu, vč. dopravy</t>
  </si>
  <si>
    <t>den</t>
  </si>
  <si>
    <t>98</t>
  </si>
  <si>
    <t>SO401_007_004</t>
  </si>
  <si>
    <t>Provedení revize a vypracování revizní zprávy</t>
  </si>
  <si>
    <t>100</t>
  </si>
  <si>
    <t>51</t>
  </si>
  <si>
    <t>SO401_007_005</t>
  </si>
  <si>
    <t>Dílenská (realizační) dokumentace dodavatele zahrující zejména: - dokumentace pro pomocné práce a konstrukce , - výrobně technická dokumentace , - vytyčovací body , - dokumentace výrobků dodaných na stavbu , - výkresy prefabrikátů, - montážní dokumentace</t>
  </si>
  <si>
    <t>102</t>
  </si>
  <si>
    <t>SO401_007_006</t>
  </si>
  <si>
    <t>Dokumentace skutečného provedení</t>
  </si>
  <si>
    <t>104</t>
  </si>
  <si>
    <t>53</t>
  </si>
  <si>
    <t>SO401_007_007</t>
  </si>
  <si>
    <t>Doprava</t>
  </si>
  <si>
    <t>106</t>
  </si>
  <si>
    <t>SO401_007_008</t>
  </si>
  <si>
    <t>Podružný materiál a podíl přidružených výkonů</t>
  </si>
  <si>
    <t>108</t>
  </si>
  <si>
    <t>P</t>
  </si>
  <si>
    <t>Poznámka k položce:_x000d_
Podružným materiálem jsou myšleny hmoždinky, vruty, šrouby, kabelová oka, dutinky, svazovací pásky, příchytky pro vodiče a kabely a další výše nespecifikovaný materiál potřebný ke zdárnému a funkčnímu dokončení díla_x000d_
Všechna el. zařízení, systémy a konstrukce budou oceňovány a dodávány plně funkční, tj. včetně všech komponentů, upevňovacích prvků, podpor a prostupů atd. Ceny obsahují náklady na přesun hmot a případný odvoz sutě, pokud není v zadávacích podmínkách uvedeno jinak. _x000d_
Tento orientační propočet slouží pouze k porovnání cenových nabídek uchazečů, není ale podkladem pro objednání materiálu. Předmětem výběrového řízení je dílo specifikované projektovou dokumentací. Uchazeč o zakázku provede kontrolu tohoto výkazu, případné doplnění o zařízení, konstrukce a práce nutné, ke kompletnímu provedení díla dle projektové dokumentace, ČSN EN a legislativy.</t>
  </si>
  <si>
    <t>24_099_0402 - SO402 - Přeložka a přípojka optického kabelu</t>
  </si>
  <si>
    <t xml:space="preserve">Podružným materiálem jsou myšleny hmoždinky, vruty, šrouby, kabelová oka, dutinky, svazovací pásky, příchytky pro vodiče a kabely a další výše nespecifikovaný materiál potřebný ke zdárnému a funkčnímu dokončení díla Všechna el. zařízení, systémy a konstrukce budou oceňovány a dodávány plně funkční, tj. včetně všech komponentů, upevňovacích prvků, podpor a prostupů atd. Ceny obsahují náklady na přesun hmot a případný odvoz sutě, pokud není v zadávacích podmínkách uvedeno jinak. </t>
  </si>
  <si>
    <t>SO402 - SO402 - Přeložka a přípojka optického kabelu</t>
  </si>
  <si>
    <t xml:space="preserve">    SO402_001 - Zemní práce</t>
  </si>
  <si>
    <t xml:space="preserve">    SO402_002 - Chráničky a kabely</t>
  </si>
  <si>
    <t xml:space="preserve">    SO402_003 - Ostatní</t>
  </si>
  <si>
    <t>SO402</t>
  </si>
  <si>
    <t>SO402_001</t>
  </si>
  <si>
    <t>SO402_001_001</t>
  </si>
  <si>
    <t>SO402_001_002</t>
  </si>
  <si>
    <t>SO402_001_003</t>
  </si>
  <si>
    <t>SO402_001_004</t>
  </si>
  <si>
    <t>SO402_001_005</t>
  </si>
  <si>
    <t>SO402_001_006</t>
  </si>
  <si>
    <t>SO402_001_007</t>
  </si>
  <si>
    <t>SO402_001_008</t>
  </si>
  <si>
    <t>SO402_001_009</t>
  </si>
  <si>
    <t>Úprava povrchu - Provizorní úprava terénu v zemina třídy 3, Finální úpravu povrchu provede dodavatel stavby</t>
  </si>
  <si>
    <t>SO402_002</t>
  </si>
  <si>
    <t>Chráničky a kabely</t>
  </si>
  <si>
    <t>SO402_002_001</t>
  </si>
  <si>
    <t>Trubka ochranná HDPE 50/42</t>
  </si>
  <si>
    <t>SO402_002_002</t>
  </si>
  <si>
    <t>KF 09075 TRUBKA KOPOFLEX 75</t>
  </si>
  <si>
    <t>SO402_002_003</t>
  </si>
  <si>
    <t>Kabel optický k zafouknutí - 192 vláken, např. G6567A1 (200um STERLITE), PE, černý, 7mm (24F/T) - přesná specifikace dle správce sítí PAMICO CZECH</t>
  </si>
  <si>
    <t>SO402_002_004</t>
  </si>
  <si>
    <t>Spojka HDPE trubek distribuční vodotěsná Matrix I, nativně vstupy 2x 50mm - vodotěsná spojka HDPE trubek distribuční, propojení HDPE trasy a propojení mikrotrubek uvnitř spojky, 50/50mm</t>
  </si>
  <si>
    <t>SO402_002_005</t>
  </si>
  <si>
    <t>Mikrotrubička 7/5,5mm</t>
  </si>
  <si>
    <t>SO402_002_006</t>
  </si>
  <si>
    <t>KF 09050 TRUBKA KOPOFLEX 50</t>
  </si>
  <si>
    <t>SO402_002_007</t>
  </si>
  <si>
    <t>Kabel optický k zafouknutí - 12 vláken, např. G6567A1 (250um), HDPE plášť, 1.8mm - přesná specifikace dle správce sítí PAMICO CZECH - od odbočky do prostoru RACK skříně uvnitř objektu</t>
  </si>
  <si>
    <t>SO402_002_008</t>
  </si>
  <si>
    <t>Spojka HDPE trubek distrubuční vodotěsná Matrix T, vstupy 50mm + 50mm + 50mm - vodotěsná spojka HDPE trubek, umožňuje odbočení HDPE trasy ze dvou směrů a zároveň odbočení a propojení mikrotrubiček uvnitř spojky, pro průměry 50/50/50 mm, rozebíratelné/ půlené matice - lze nasadit na trubku bez jejího přerušení</t>
  </si>
  <si>
    <t>SO402_003</t>
  </si>
  <si>
    <t>SO402_003_001</t>
  </si>
  <si>
    <t>Stavební práce potřebné pro průchod chrániček / kabelů SLP do prostoru sportovní haly</t>
  </si>
  <si>
    <t>SO402_003_002</t>
  </si>
  <si>
    <t>SO402_003_003</t>
  </si>
  <si>
    <t>SO402_003_004</t>
  </si>
  <si>
    <t>Protipožární utěsnění</t>
  </si>
  <si>
    <t>SO402_003_005</t>
  </si>
  <si>
    <t>SO402_003_006</t>
  </si>
  <si>
    <t>SO402_003_007</t>
  </si>
  <si>
    <t>Doprava a přesun materiálu</t>
  </si>
  <si>
    <t>SO402_003_008</t>
  </si>
  <si>
    <t>Podružný materiál a montáž</t>
  </si>
  <si>
    <t>Poznámka k položce:_x000d_
Podružným materiálem jsou myšleny hmoždinky, vruty, šrouby, kabelová oka, dutinky, svazovací pásky, příchytky pro vodiče a kabely a další výše nespecifikovaný materiál potřebný ke zdárnému a funkčnímu dokončení díla_x000d_
Všechna el. zařízení, systémy a konstrukce budou oceňovány a dodávány plně funkční, tj. včetně všech komponentů, upevňovacích prvků, podpor a prostupů atd. Ceny obsahují náklady na přesun hmot a případný odvoz sutě, pokud není v zadávacích podmínkách uvedeno jinak.</t>
  </si>
  <si>
    <t>24_099_0500 - SO 101 Komunikace, SO 102 - Zpevněné plochy-chodníky</t>
  </si>
  <si>
    <t>K01 - Příprava území - pod stavebními objekty SO 101 a SO 102 (vyjma půdorysu nové haly)</t>
  </si>
  <si>
    <t>K02 - SO 101 Komunikace</t>
  </si>
  <si>
    <t>K03 - Asfaltové komunikace</t>
  </si>
  <si>
    <t>K04 - Dopravní značení</t>
  </si>
  <si>
    <t>K05 - Tativody</t>
  </si>
  <si>
    <t>K06 - SO 102 Zpevněné plochy -chodníky</t>
  </si>
  <si>
    <t>K07 - Tativody</t>
  </si>
  <si>
    <t>K08 - Všeobecné položky</t>
  </si>
  <si>
    <t>K01</t>
  </si>
  <si>
    <t>Příprava území - pod stavebními objekty SO 101 a SO 102 (vyjma půdorysu nové haly)</t>
  </si>
  <si>
    <t>K01_001</t>
  </si>
  <si>
    <t>sejmutí humózní vrstvy tl.0,10m a odvoz na skládku vč.poplatku (celkem 214,7m3, z toho ponechat na mezideponii na zpětné ohumusování a vegetač.úpravy 214,3m3</t>
  </si>
  <si>
    <t>K01_002</t>
  </si>
  <si>
    <t>kácení stromů do prům 0,3m vč. likvidace pařezu, větví (6ks okrasne thuje)</t>
  </si>
  <si>
    <t>K01_003</t>
  </si>
  <si>
    <t>kácení stromů do prům 0,5m vč. likvidace pařezu, větví</t>
  </si>
  <si>
    <t>K01_004</t>
  </si>
  <si>
    <t>kácení stromu do prům.0,8m, vč. likvidace pařezu, větví</t>
  </si>
  <si>
    <t>K01_004a</t>
  </si>
  <si>
    <t>kácení stromu do prům.1,2m, vč. likvidace pařezu, větví</t>
  </si>
  <si>
    <t>-916888284</t>
  </si>
  <si>
    <t>K01_005</t>
  </si>
  <si>
    <t>mýcení okrasných křovin</t>
  </si>
  <si>
    <t>K01_006</t>
  </si>
  <si>
    <t>odstranění bet. svodidel vč. odvozu na depo investora</t>
  </si>
  <si>
    <t>K01_007</t>
  </si>
  <si>
    <t>demontáž stávajících nasvětlovacích bodů (lamp VO) vč. odvozu na depo investora. (Vybourání základů sloupů VO vč. odvozu na skládku a poplatku za skládku)</t>
  </si>
  <si>
    <t>K01_008</t>
  </si>
  <si>
    <t>demontáž stávajících nasvětlovacích bodů (nasvícení hřiště) vč. odvozu na depo investora. Vybourání základů sloupů VO vč. odvozu na skládku a poplatku za skládku</t>
  </si>
  <si>
    <t>K01_009</t>
  </si>
  <si>
    <t>vybourání ocelového oplocení areálu hříště vč. odvozu a poplatku za skládku (39+39+39+39+39m)</t>
  </si>
  <si>
    <t>K01_010</t>
  </si>
  <si>
    <t>demontáž o odvozu mětstkého mobiliáře (lavička 7ks, odpadkový koš 2x) na depo investora</t>
  </si>
  <si>
    <t>K01_011</t>
  </si>
  <si>
    <t>demontáž a odvoz přístřešku (PPL Parcelbox) na depo investora</t>
  </si>
  <si>
    <t>K01_012</t>
  </si>
  <si>
    <t>vybourání zpevněného asfaltového povrchu hříště v tl.0,2m vč. odvozu a poplatku za skládku (1521m2)</t>
  </si>
  <si>
    <t>K01_013</t>
  </si>
  <si>
    <t>vybourání zpevněného umělého povrchu hřiště v tl.0,2m vč. odvozu a poplatku za skládku (1521m2)</t>
  </si>
  <si>
    <t>K01_014</t>
  </si>
  <si>
    <t>vybourání betonové obruby vč. odvozu a poplatku za skládku (195+16+21+14+5+7+3+62+6+5+56+35+35+15+15+20+8+22)</t>
  </si>
  <si>
    <t>K01_015</t>
  </si>
  <si>
    <t>vybourání stávajících UV vč. zaslepení přípojek vč. odvozu a poplatku za skládku</t>
  </si>
  <si>
    <t>K01_016</t>
  </si>
  <si>
    <t>výšková úprava stávající kanalizační šachty (snížení)</t>
  </si>
  <si>
    <t>K01_017</t>
  </si>
  <si>
    <t>odstranění bet. zámkové dlažby tl.0,10 vč. odvozu a poplatku za skládku (12,4+27+48m2)</t>
  </si>
  <si>
    <t>K01_018</t>
  </si>
  <si>
    <t>přemístění stávajících elektrorozvaděčů vč.kompletní elektroprací (u hřišť)</t>
  </si>
  <si>
    <t>K01_019</t>
  </si>
  <si>
    <t>vybourání velkoformátové bet.dlažby (0,3x0,3m) v tl.0,15m vč. odvozu a poplatku za skládku</t>
  </si>
  <si>
    <t>K01_020</t>
  </si>
  <si>
    <t>vybourání bet. panelů tl.0,15m vč. odvozu a poplatku za skládku</t>
  </si>
  <si>
    <t>K01_021</t>
  </si>
  <si>
    <t>frézování asfaltových vrstev tl.0,10m vč. odvozu,uložení a poplatku za skládku (300+830+130+97)</t>
  </si>
  <si>
    <t>K01_022</t>
  </si>
  <si>
    <t>ODSTRANĚNÍ PODKLADU ZPEVNĚNÝCH PLOCH S ASFALT POJIVEM v tl.0,10m včetně odvezení a uložení a poplatku za skládku</t>
  </si>
  <si>
    <t>K02</t>
  </si>
  <si>
    <t>SO 101 Komunikace</t>
  </si>
  <si>
    <t>K02_001</t>
  </si>
  <si>
    <t>kamenná řezaná žulová obruba šedá (150/250/1000) do bet. lože C20/25nXF3 tl.0,10M</t>
  </si>
  <si>
    <t>K02_002</t>
  </si>
  <si>
    <t>kamenná řezaná žulové obruba šedá (100/250/1000) do bet. lože C20/25nXF3 tl.0,10M</t>
  </si>
  <si>
    <t>K02_004</t>
  </si>
  <si>
    <t>žulová dlažba tl.0,12m lože z drtě tl.0,04 (zvýšený práh)</t>
  </si>
  <si>
    <t>K02_005</t>
  </si>
  <si>
    <t>bet.zámková dlažba tl.0,06m vč. Lože z drtě tl.0,03m (chodník - šedá barva)</t>
  </si>
  <si>
    <t>K02_009</t>
  </si>
  <si>
    <t>bet.zatrav. dlažba tl.0,08m (park.stání - šedá barva)</t>
  </si>
  <si>
    <t>K02_010</t>
  </si>
  <si>
    <t>bet.zámková dlažba tl.0,08m vč. Lože z drtě tl. 0,04m (park.stání - barevné odlišení park.stání)</t>
  </si>
  <si>
    <t>K02_011</t>
  </si>
  <si>
    <t>VOZOVKOVÉ VRSTVY ZE ŠTĚRKODRTI - vrstva ŠDA 0/32 tl.150mm</t>
  </si>
  <si>
    <t>K02_012</t>
  </si>
  <si>
    <t>VOZOVKOVÉ VRSTVY ZE ŠTĚRKODRTI - vrstva ŠDB 32/63 tl.150mm pod komunikacemi</t>
  </si>
  <si>
    <t>K02_013</t>
  </si>
  <si>
    <t>VOZOVKOVÉ VRSTVY ZE ŠTĚRKODRTI - vrstva hlinitého štěrku fr.2/5 tl.50mm lože pod parkovacím stáním</t>
  </si>
  <si>
    <t>K02_014</t>
  </si>
  <si>
    <t>VOZOVKOVÉ VRSTVY ZE ŠTĚRKODRTI - vrstva hlinitého štěrku fr.0/32 tl.250mm pod parkovacím stáním</t>
  </si>
  <si>
    <t>K02_015</t>
  </si>
  <si>
    <t>VOZOVKOVÉ VRSTVY ZE ŠTĚRKODRTI - drenážní žebro HDK 8/16 ve vrstvě SCc8/10 (zvýšený práh)</t>
  </si>
  <si>
    <t>K02_016</t>
  </si>
  <si>
    <t>filtrační geotextilie drenážního žebra</t>
  </si>
  <si>
    <t>K02_017</t>
  </si>
  <si>
    <t>absorbent ropných látek (smíchán s humusovitou zeminou do spár v poměru 1:6)</t>
  </si>
  <si>
    <t>K02_018</t>
  </si>
  <si>
    <t>humózní zemina (výplň spár vegetační dlažby)</t>
  </si>
  <si>
    <t>K03</t>
  </si>
  <si>
    <t>Asfaltové komunikace</t>
  </si>
  <si>
    <t>K03_001</t>
  </si>
  <si>
    <t>ACO11 50/70 tl.40mm</t>
  </si>
  <si>
    <t>K03_002</t>
  </si>
  <si>
    <t>SPOJOVACÍ POSTŘIK Z EMULZE DO 0,4KG/M2 - spoj.postřik modif. PS,C40 0,4kg/m2 (na vrstvu ACP16+ 927m2 + na frézovaný povrch 152m2)</t>
  </si>
  <si>
    <t>K03_003</t>
  </si>
  <si>
    <t>ACP 16+ 50/70 tl.70mm</t>
  </si>
  <si>
    <t>K03_004</t>
  </si>
  <si>
    <t>směs stmelená cementem SC C 8/10 tl.0,12m (pod betonovým prahem)</t>
  </si>
  <si>
    <t>K03_005</t>
  </si>
  <si>
    <t>umytí a čištění povrchu před aplikací spoj. Postřiku (pokládka AC směsi + na frézované povrchy)</t>
  </si>
  <si>
    <t>K03_007</t>
  </si>
  <si>
    <t>ULOŽENÍ SYPANINY DO NÁSYPŮ Z NAKUPOVANÝCH MATERIÁLŮ materiál vhodný do násypu dle ČSN 73 6133 dodatečný násyp</t>
  </si>
  <si>
    <t>K03_008</t>
  </si>
  <si>
    <t>ULOŽENÍ SYPANINY DO NÁSYPŮ V AKTIVNÍ ZÓNĚ Z NAKUPOVANÝCH MATERIÁLŮ - (sanace aktivní zóny tl.0,3m) čerpání na příkaz TDI</t>
  </si>
  <si>
    <t>K03_009</t>
  </si>
  <si>
    <t>separační geotextilie na zemní pláň/parapláň (tažnost víc 50%, CBR více 3kN, - 20% z výměry na přesahy) (1530m2+85m2 do boků)x1,2přesahy =1938m2</t>
  </si>
  <si>
    <t>K03_010</t>
  </si>
  <si>
    <t>ÚPRAVA PLÁNĚ SE ZHUTNĚNÍM V HORNINĚ TŘ. I</t>
  </si>
  <si>
    <t>K03_011</t>
  </si>
  <si>
    <t>VÝPLŇ SPAR MODIFIKOVANÝM ASFALTEM - ošetření spar ve vozovce modif. Asfaltovou zálivkou (napojení nové kce. Na stávající stav)</t>
  </si>
  <si>
    <t>K03_012</t>
  </si>
  <si>
    <t>ŘEZÁNÍ ASFALTOVÉHO KRYTU VOZOVEK TL DO 100MM</t>
  </si>
  <si>
    <t>2141025839</t>
  </si>
  <si>
    <t>K03_013</t>
  </si>
  <si>
    <t>vegetační úpravy - v rovině (ohumusování tl.0,1 + osetí vč.zálivky)</t>
  </si>
  <si>
    <t>K03_014</t>
  </si>
  <si>
    <t>ODKOP PRO SPOD STAVBU SILNIC A ŽELEZNIC TŘ. I - výkopy vč.odvoz a poplatek za skládku</t>
  </si>
  <si>
    <t>K03_015</t>
  </si>
  <si>
    <t>ODKOP PRO SPOD STAVBU SILNIC A ŽELEZNIC TŘ. I - výkopy pro aktivní zónu tl.0,30m pod současným parkovištěm (čerpání na příkaz TDI) odvoz a poplatek za skládku</t>
  </si>
  <si>
    <t>K04</t>
  </si>
  <si>
    <t>Dopravní značení</t>
  </si>
  <si>
    <t>K04_001</t>
  </si>
  <si>
    <t>VODOROVNÉ DOPRAVNÍ ZNAČENÍ BARVOU HLADKÉ - DODÁVKA A POKLÁDKA symbol 225 (3x) na bet.zámkové dlažbě vyhrazeného stání</t>
  </si>
  <si>
    <t>110</t>
  </si>
  <si>
    <t>K04_002</t>
  </si>
  <si>
    <t>VODOROVNÉ DOPRAVNÍ ZNAČENÍ plastem HLADKÉ (V7b) DODÁVKA A POKLÁDKA</t>
  </si>
  <si>
    <t>112</t>
  </si>
  <si>
    <t>K04_003</t>
  </si>
  <si>
    <t>DOPRAVNÍ ZNAČKY ZÁKLADNÍ VELIKOSTI OCELOVÉ FÓLIE TŘ 2 - DODÁVKA A montáž IP12+O1(2ks),IP11a (2ks), IP2(4ks),P2(2ks), P4(1ks), E2b(3ks)</t>
  </si>
  <si>
    <t>114</t>
  </si>
  <si>
    <t>55</t>
  </si>
  <si>
    <t>K04_004</t>
  </si>
  <si>
    <t>SLOUPKY A STOJKY DOPRAVNÍCH ZNAČEK Z OCEL TRUBEK DO PATKY - DODÁVKA a montáž</t>
  </si>
  <si>
    <t>116</t>
  </si>
  <si>
    <t>K05</t>
  </si>
  <si>
    <t>Tativody</t>
  </si>
  <si>
    <t>K05_001</t>
  </si>
  <si>
    <t>Plastová revizní šachta DN 315 s poklopem na zatížení D 400</t>
  </si>
  <si>
    <t>118</t>
  </si>
  <si>
    <t>57</t>
  </si>
  <si>
    <t>K05_002</t>
  </si>
  <si>
    <t>OPLÁŠTĚNÍ ODVODŇOVACÍCH ŽEBER Z GEOTEXTILIE (filtrační geotex. Tažnost min. 20%, CBR více 1kN) 20% z výměry na přesahy geotextilie</t>
  </si>
  <si>
    <t>120</t>
  </si>
  <si>
    <t>K05_003</t>
  </si>
  <si>
    <t>podkladní beton pod drenáž C8/10 tl.60MM</t>
  </si>
  <si>
    <t>122</t>
  </si>
  <si>
    <t>59</t>
  </si>
  <si>
    <t>K05_004</t>
  </si>
  <si>
    <t>obsyp drenáže HDK fr. 8/16</t>
  </si>
  <si>
    <t>124</t>
  </si>
  <si>
    <t>K05_005</t>
  </si>
  <si>
    <t>drenážní trubka PE - HD DN 150 2/3 perforace, hladká vnitřní stěna (vč. napojení do UV)</t>
  </si>
  <si>
    <t>126</t>
  </si>
  <si>
    <t>61</t>
  </si>
  <si>
    <t>K05_006</t>
  </si>
  <si>
    <t>VÝŠKOVÁ ÚPRAVA MŘÍŽÍ</t>
  </si>
  <si>
    <t>128</t>
  </si>
  <si>
    <t>K05_007</t>
  </si>
  <si>
    <t>VÝŠKOVÁ ÚPRAVA KRYCÍCH HRNCŮ</t>
  </si>
  <si>
    <t>130</t>
  </si>
  <si>
    <t>63</t>
  </si>
  <si>
    <t>K05_008</t>
  </si>
  <si>
    <t>VÝŠKOVÁ ÚPRAVA POKLOPŮ</t>
  </si>
  <si>
    <t>132</t>
  </si>
  <si>
    <t>K06</t>
  </si>
  <si>
    <t>SO 102 Zpevněné plochy -chodníky</t>
  </si>
  <si>
    <t>K06_001</t>
  </si>
  <si>
    <t>134</t>
  </si>
  <si>
    <t>65</t>
  </si>
  <si>
    <t>K06_002</t>
  </si>
  <si>
    <t>betonová obruba (50/200/1000) do bet. lože C20/25nXF3 tl.0,10M (včetně obruby podél přístavby objektu-okapový chodník)</t>
  </si>
  <si>
    <t>136</t>
  </si>
  <si>
    <t>K06_003</t>
  </si>
  <si>
    <t>138</t>
  </si>
  <si>
    <t>67</t>
  </si>
  <si>
    <t>K06_004</t>
  </si>
  <si>
    <t>bet.zámková dlažba tl.0,08m vč. Lože z drtě tl.0,03m (chodník - šedá barva) bez zkosených hran</t>
  </si>
  <si>
    <t>140</t>
  </si>
  <si>
    <t>K06_005</t>
  </si>
  <si>
    <t>bet.zámková dlažba tl.0,06m vč. Lože z drtě tl.0,03m (chodník - reliéfní dlažba červená)</t>
  </si>
  <si>
    <t>142</t>
  </si>
  <si>
    <t>69</t>
  </si>
  <si>
    <t>K06_006</t>
  </si>
  <si>
    <t>bet.dlažba hladká 0,25x0,25m tl.0,06m do lože z drtě tl.0,03 (lemování reliéfní dlažby)</t>
  </si>
  <si>
    <t>144</t>
  </si>
  <si>
    <t>K06_007</t>
  </si>
  <si>
    <t>bet.umělá vodicí linie š.0,4m</t>
  </si>
  <si>
    <t>146</t>
  </si>
  <si>
    <t>71</t>
  </si>
  <si>
    <t>K06_008</t>
  </si>
  <si>
    <t>bet.zatrav. dlažba tl.0,06m (pochozí - šedá barva)</t>
  </si>
  <si>
    <t>148</t>
  </si>
  <si>
    <t>K06_009</t>
  </si>
  <si>
    <t>150</t>
  </si>
  <si>
    <t>73</t>
  </si>
  <si>
    <t>K06_010</t>
  </si>
  <si>
    <t>152</t>
  </si>
  <si>
    <t>K06_011</t>
  </si>
  <si>
    <t>154</t>
  </si>
  <si>
    <t>75</t>
  </si>
  <si>
    <t>K06_012</t>
  </si>
  <si>
    <t>156</t>
  </si>
  <si>
    <t>K06_013</t>
  </si>
  <si>
    <t>-920864366</t>
  </si>
  <si>
    <t>77</t>
  </si>
  <si>
    <t>K06_014</t>
  </si>
  <si>
    <t>158</t>
  </si>
  <si>
    <t>K06_015</t>
  </si>
  <si>
    <t>160</t>
  </si>
  <si>
    <t>79</t>
  </si>
  <si>
    <t>K06_016</t>
  </si>
  <si>
    <t>162</t>
  </si>
  <si>
    <t>K06_017</t>
  </si>
  <si>
    <t>ACO11 50/70 tl.40mm (úprava chodníku+prodloužení chodníku podél komunikace Alešova)</t>
  </si>
  <si>
    <t>164</t>
  </si>
  <si>
    <t>81</t>
  </si>
  <si>
    <t>K06_018</t>
  </si>
  <si>
    <t>166</t>
  </si>
  <si>
    <t>K06_019</t>
  </si>
  <si>
    <t>168</t>
  </si>
  <si>
    <t>83</t>
  </si>
  <si>
    <t>K06_020</t>
  </si>
  <si>
    <t>VOZOVKOVÉ VRSTVY ZE ŠTĚRKODRTI - vrstva ŠDb 0/32 tl.150mm</t>
  </si>
  <si>
    <t>170</t>
  </si>
  <si>
    <t>K07</t>
  </si>
  <si>
    <t>K07_001</t>
  </si>
  <si>
    <t>172</t>
  </si>
  <si>
    <t>85</t>
  </si>
  <si>
    <t>K07_002</t>
  </si>
  <si>
    <t>174</t>
  </si>
  <si>
    <t>K07_003</t>
  </si>
  <si>
    <t>176</t>
  </si>
  <si>
    <t>87</t>
  </si>
  <si>
    <t>K07_004</t>
  </si>
  <si>
    <t>drenážní trubka PE - HD DN 150 2/3 perforace, hladká vnitřní stěna</t>
  </si>
  <si>
    <t>178</t>
  </si>
  <si>
    <t>K07_005</t>
  </si>
  <si>
    <t>180</t>
  </si>
  <si>
    <t>K08</t>
  </si>
  <si>
    <t>Všeobecné položky</t>
  </si>
  <si>
    <t>89</t>
  </si>
  <si>
    <t>K08_001</t>
  </si>
  <si>
    <t>POMOC PRÁCE ZŘÍZ NEBO ZAJIŠŤ REGULACI A OCHRANU DOPRAVY</t>
  </si>
  <si>
    <t>KPL</t>
  </si>
  <si>
    <t>182</t>
  </si>
  <si>
    <t>24_099_0600 - SO 3xx Vodohospodářské objekty</t>
  </si>
  <si>
    <t>SO301 - Odvodnění komunikace</t>
  </si>
  <si>
    <t xml:space="preserve"> Městská sportovní Turnov</t>
  </si>
  <si>
    <t xml:space="preserve"> RESTYL Plan s.r.o.</t>
  </si>
  <si>
    <t>HSV - Práce a dodávky HSV</t>
  </si>
  <si>
    <t xml:space="preserve">    1 - Zemní práce</t>
  </si>
  <si>
    <t xml:space="preserve">    3 - Svislé a kompletní konstrukce</t>
  </si>
  <si>
    <t xml:space="preserve">    4 - Vodorovné konstrukce</t>
  </si>
  <si>
    <t xml:space="preserve">    6 - Úpravy povrchů, podlahy a osazování výplní</t>
  </si>
  <si>
    <t xml:space="preserve">    8 - Trubní vedení</t>
  </si>
  <si>
    <t xml:space="preserve">    9 - Ostatní konstrukce a práce, bourání</t>
  </si>
  <si>
    <t xml:space="preserve">    997 - Přesun sutě</t>
  </si>
  <si>
    <t xml:space="preserve">    998 - Přesun hmot</t>
  </si>
  <si>
    <t>HSV</t>
  </si>
  <si>
    <t>Práce a dodávky HSV</t>
  </si>
  <si>
    <t>131213711</t>
  </si>
  <si>
    <t>Hloubení zapažených jam ručně s urovnáním dna do předepsaného profilu a spádu v hornině třídy těžitelnosti I skupiny 3 soudržných</t>
  </si>
  <si>
    <t>CS ÚRS 2024 02</t>
  </si>
  <si>
    <t>1614445961</t>
  </si>
  <si>
    <t>132212121</t>
  </si>
  <si>
    <t>Hloubení zapažených rýh šířky do 800 mm ručně s urovnáním dna do předepsaného profilu a spádu v hornině třídy těžitelnosti I skupiny 3 soudržných</t>
  </si>
  <si>
    <t>-1128090947</t>
  </si>
  <si>
    <t>151101102</t>
  </si>
  <si>
    <t>Zřízení pažení a rozepření stěn rýh pro podzemní vedení příložné pro jakoukoliv mezerovitost, hloubky přes 2 do 4 m</t>
  </si>
  <si>
    <t>-871714197</t>
  </si>
  <si>
    <t>151101112</t>
  </si>
  <si>
    <t>Odstranění pažení a rozepření stěn rýh pro podzemní vedení s uložením materiálu na vzdálenost do 3 m od kraje výkopu příložné, hloubky přes 2 do 4 m</t>
  </si>
  <si>
    <t>-1064527336</t>
  </si>
  <si>
    <t>151101201</t>
  </si>
  <si>
    <t>Zřízení pažení stěn výkopu bez rozepření nebo vzepření příložné, hloubky do 4 m</t>
  </si>
  <si>
    <t>146139206</t>
  </si>
  <si>
    <t>151101211</t>
  </si>
  <si>
    <t>Odstranění pažení stěn výkopu bez rozepření nebo vzepření s uložením pažin na vzdálenost do 3 m od okraje výkopu příložné, hloubky do 4 m</t>
  </si>
  <si>
    <t>-1163115481</t>
  </si>
  <si>
    <t>151101301</t>
  </si>
  <si>
    <t>Zřízení rozepření zapažených stěn výkopů s potřebným přepažováním při pažení příložném, hloubky do 4 m</t>
  </si>
  <si>
    <t>1466744128</t>
  </si>
  <si>
    <t>151101311</t>
  </si>
  <si>
    <t>Odstranění rozepření stěn výkopů s uložením materiálu na vzdálenost do 3 m od okraje výkopu pažení příložného, hloubky do 4 m</t>
  </si>
  <si>
    <t>-785627228</t>
  </si>
  <si>
    <t>161151103</t>
  </si>
  <si>
    <t>Svislé přemístění výkopku strojně bez naložení do dopravní nádoby avšak s vyprázdněním dopravní nádoby na hromadu nebo do dopravního prostředku z horniny třídy těžitelnosti I skupiny 1 až 3 při hloubce výkopu přes 4 do 8 m</t>
  </si>
  <si>
    <t>-14893638</t>
  </si>
  <si>
    <t>162351103</t>
  </si>
  <si>
    <t>Vodorovné přemístění výkopku nebo sypaniny po suchu na obvyklém dopravním prostředku, bez naložení výkopku, avšak se složením bez rozhrnutí z horniny třídy těžitelnosti I skupiny 1 až 3 na vzdálenost přes 50 do 500 m</t>
  </si>
  <si>
    <t>1195945575</t>
  </si>
  <si>
    <t>162351104</t>
  </si>
  <si>
    <t>Vodorovné přemístění výkopku nebo sypaniny po suchu na obvyklém dopravním prostředku, bez naložení výkopku, avšak se složením bez rozhrnutí z horniny třídy těžitelnosti I skupiny 1 až 3 na vzdálenost přes 500 do 1 000 m</t>
  </si>
  <si>
    <t>-292065484</t>
  </si>
  <si>
    <t>162751119</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</si>
  <si>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</si>
  <si>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2032839111</t>
  </si>
  <si>
    <t>171201231</t>
  </si>
  <si>
    <t>Poplatek za uložení stavebního odpadu na recyklační skládce (skládkovné) zeminy a kamení zatříděného do Katalogu odpadů pod kódem 17 05 04</t>
  </si>
  <si>
    <t>t</t>
  </si>
  <si>
    <t>-2110263183</t>
  </si>
  <si>
    <t>171251201</t>
  </si>
  <si>
    <t>Uložení sypaniny na skládky nebo meziskládky bez hutnění s upravením uložené sypaniny do předepsaného tvaru</t>
  </si>
  <si>
    <t>806482635</t>
  </si>
  <si>
    <t>174111101</t>
  </si>
  <si>
    <t>Zásyp sypaninou z jakékoliv horniny ručně s uložením výkopku ve vrstvách se zhutněním jam, šachet, rýh nebo kolem objektů v těchto vykopávkách</t>
  </si>
  <si>
    <t>1268734413</t>
  </si>
  <si>
    <t>175151101</t>
  </si>
  <si>
    <t>Obsypání potrubí strojně sypaninou z vhodných hornin třídy těžitelnosti I a II, skupiny 1 až 4 nebo materiálem připraveným podél výkopu ve vzdálenosti do 3 m od jeho kraje, pro jakoukoliv hloubku výkopu a míru zhutnění bez prohození sypaniny</t>
  </si>
  <si>
    <t>-860041571</t>
  </si>
  <si>
    <t>M</t>
  </si>
  <si>
    <t>58337303</t>
  </si>
  <si>
    <t>štěrkopísek frakce 0/8</t>
  </si>
  <si>
    <t>610613380</t>
  </si>
  <si>
    <t>VV</t>
  </si>
  <si>
    <t>59*2 "Přepočtené koeficientem množství</t>
  </si>
  <si>
    <t>Svislé a kompletní konstrukce</t>
  </si>
  <si>
    <t>3861101091</t>
  </si>
  <si>
    <t>Montáž odlučovačů ropných látek betonových, průtoku 50 l/s; včetně poklopů 2x 600/600mm pro třídu zatížení D400</t>
  </si>
  <si>
    <t>kus</t>
  </si>
  <si>
    <t>1838002631</t>
  </si>
  <si>
    <t>59431306</t>
  </si>
  <si>
    <t>odlučovač ropných látek betonový, objem kalojemu 5m3, jmenovitý průtok 50L/s</t>
  </si>
  <si>
    <t>1974363303</t>
  </si>
  <si>
    <t>Vodorovné konstrukce</t>
  </si>
  <si>
    <t>451573111</t>
  </si>
  <si>
    <t>Lože pod potrubí, stoky a drobné objekty v otevřeném výkopu z písku a štěrkopísku do 63 mm</t>
  </si>
  <si>
    <t>-322061843</t>
  </si>
  <si>
    <t>Úpravy povrchů, podlahy a osazování výplní</t>
  </si>
  <si>
    <t>617633112</t>
  </si>
  <si>
    <t>Vnitřní úprava povrchu betonových šachet stěrkou z těsnící cementové malty dvouvrstvou, šachet válcových a kuželových</t>
  </si>
  <si>
    <t>-1691918456</t>
  </si>
  <si>
    <t>617633192</t>
  </si>
  <si>
    <t>Vnitřní úprava povrchu betonových šachet stěrkou z těsnící cementové malty dvouvrstvou, šachet Příplatek k cenám za každou další vrstvu stěrky, šachet válcových a kuželových</t>
  </si>
  <si>
    <t>30941691</t>
  </si>
  <si>
    <t>627633112</t>
  </si>
  <si>
    <t>Vnější úprava povrchu betonových šachet stěrkou z těsnící cementové malty dvouvrstvou, šachet válcových a kuželových</t>
  </si>
  <si>
    <t>1952970749</t>
  </si>
  <si>
    <t>627633192</t>
  </si>
  <si>
    <t>Vnější úprava povrchu betonových šachet stěrkou z těsnící cementové malty dvouvrstvou, šachet Příplatek k cenám za každou další vrstvu stěrky, šachet válcových a kuželových</t>
  </si>
  <si>
    <t>1552482412</t>
  </si>
  <si>
    <t>Trubní vedení</t>
  </si>
  <si>
    <t>831372121</t>
  </si>
  <si>
    <t>Montáž potrubí z trub kameninových hrdlových s integrovaným těsněním v otevřeném výkopu ve sklonu do 20 % DN 300</t>
  </si>
  <si>
    <t>-1655873925</t>
  </si>
  <si>
    <t>59710707</t>
  </si>
  <si>
    <t>trouba kameninová glazovaná DN 300 dl 2,50m spojovací systém C Třída 240</t>
  </si>
  <si>
    <t>-1836476254</t>
  </si>
  <si>
    <t>10*1,1 "Přepočtené koeficientem množství</t>
  </si>
  <si>
    <t>871313121</t>
  </si>
  <si>
    <t>Montáž kanalizačního potrubí z tvrdého PVC-U hladkého plnostěnného tuhost SN 8 DN 160</t>
  </si>
  <si>
    <t>-1725454295</t>
  </si>
  <si>
    <t>28611165</t>
  </si>
  <si>
    <t>trubka kanalizační PVC-U plnostěnná jednovrstvá DN 160x3000mm SN8</t>
  </si>
  <si>
    <t>778752220</t>
  </si>
  <si>
    <t>24*1,1 "Přepočtené koeficientem množství</t>
  </si>
  <si>
    <t>871353121</t>
  </si>
  <si>
    <t>Montáž kanalizačního potrubí z tvrdého PVC-U hladkého plnostěnného tuhost SN 8 DN 200</t>
  </si>
  <si>
    <t>-58845163</t>
  </si>
  <si>
    <t>28611168</t>
  </si>
  <si>
    <t>trubka kanalizační PVC-U plnostěnná jednovrstvá DN 200x3000mm SN8</t>
  </si>
  <si>
    <t>1194607810</t>
  </si>
  <si>
    <t>95*1,1 "Přepočtené koeficientem množství</t>
  </si>
  <si>
    <t>871373121</t>
  </si>
  <si>
    <t>Montáž kanalizačního potrubí z tvrdého PVC-U hladkého plnostěnného tuhost SN 8 DN 315</t>
  </si>
  <si>
    <t>1450058375</t>
  </si>
  <si>
    <t>28611155</t>
  </si>
  <si>
    <t>trubka kanalizační PVC-U plnostěnná jednovrstvá DN 315x1000mm SN8</t>
  </si>
  <si>
    <t>-387023796</t>
  </si>
  <si>
    <t>2*1,1 "Přepočtené koeficientem množství</t>
  </si>
  <si>
    <t>892351111</t>
  </si>
  <si>
    <t>Tlakové zkoušky vodou na potrubí DN 150 nebo 200</t>
  </si>
  <si>
    <t>-1474742462</t>
  </si>
  <si>
    <t>892372111</t>
  </si>
  <si>
    <t>Tlakové zkoušky vodou zabezpečení konců potrubí při tlakových zkouškách DN do 300</t>
  </si>
  <si>
    <t>1747519856</t>
  </si>
  <si>
    <t>892381111</t>
  </si>
  <si>
    <t>Tlakové zkoušky vodou na potrubí DN 250, 300 nebo 350</t>
  </si>
  <si>
    <t>1360578933</t>
  </si>
  <si>
    <t>894410102</t>
  </si>
  <si>
    <t>Osazení betonových dílců šachet kanalizačních dno DN 1000, výšky 800 mm</t>
  </si>
  <si>
    <t>-1607106435</t>
  </si>
  <si>
    <t>59224338</t>
  </si>
  <si>
    <t>dno betonové šachty DN 1000 kanalizační výšky 80cm</t>
  </si>
  <si>
    <t>323357678</t>
  </si>
  <si>
    <t>894410211</t>
  </si>
  <si>
    <t>Osazení betonových dílců šachet kanalizačních skruž rovná DN 1000, výšky 250 mm</t>
  </si>
  <si>
    <t>-867268602</t>
  </si>
  <si>
    <t>592244161</t>
  </si>
  <si>
    <t>skruž betonové šachty DN 1000 kanalizační 100x25x15cm stupadla poplastovaná</t>
  </si>
  <si>
    <t>-573480801</t>
  </si>
  <si>
    <t>894410212</t>
  </si>
  <si>
    <t>Osazení betonových dílců šachet kanalizačních skruž rovná DN 1000, výšky 500 mm</t>
  </si>
  <si>
    <t>468295105</t>
  </si>
  <si>
    <t>592244181</t>
  </si>
  <si>
    <t>skruž betonové šachty DN 1000 kanalizační 100x50x15cm stupadla poplastovaná</t>
  </si>
  <si>
    <t>-901575951</t>
  </si>
  <si>
    <t>894410213</t>
  </si>
  <si>
    <t>Osazení betonových dílců šachet kanalizačních skruž rovná DN 1000, výšky 1000 mm</t>
  </si>
  <si>
    <t>756341830</t>
  </si>
  <si>
    <t>592241621</t>
  </si>
  <si>
    <t>skruž betonová kanalizační se stupadly 100x100x15cm</t>
  </si>
  <si>
    <t>1833410873</t>
  </si>
  <si>
    <t>894410232</t>
  </si>
  <si>
    <t>Osazení betonových dílců šachet kanalizačních skruž přechodová (konus) DN 1000</t>
  </si>
  <si>
    <t>1056592571</t>
  </si>
  <si>
    <t>592243121</t>
  </si>
  <si>
    <t>konus betonové šachty DN 1000 kanalizační 100x62,5x58cm tl stěny 15 stupadla poplastovaná</t>
  </si>
  <si>
    <t>-1526353440</t>
  </si>
  <si>
    <t>28661935</t>
  </si>
  <si>
    <t>poklop šachtový litinový DN 600 pro třídu zatížení D400</t>
  </si>
  <si>
    <t>-932978746</t>
  </si>
  <si>
    <t>28659024</t>
  </si>
  <si>
    <t>prstenec vyrovnávací plastový plochý pro šachty DN 600 v 15mm</t>
  </si>
  <si>
    <t>1546338142</t>
  </si>
  <si>
    <t>28659025</t>
  </si>
  <si>
    <t>prstenec vyrovnávací plastový plochý pro šachty DN 600 v 30mm</t>
  </si>
  <si>
    <t>1892618868</t>
  </si>
  <si>
    <t>28659027</t>
  </si>
  <si>
    <t>prstenec vyrovnávací plastový plochý pro šachty DN 600 v 100mm</t>
  </si>
  <si>
    <t>-1759509074</t>
  </si>
  <si>
    <t>28659028</t>
  </si>
  <si>
    <t>prstenec vyrovnávací plastový plochý pro šachty DN 600 v 150mm</t>
  </si>
  <si>
    <t>1291902461</t>
  </si>
  <si>
    <t>894601111</t>
  </si>
  <si>
    <t>Výztuž šachet z betonářské oceli 10 216</t>
  </si>
  <si>
    <t>869599850</t>
  </si>
  <si>
    <t>895941343</t>
  </si>
  <si>
    <t>Osazení vpusti uliční z betonových dílců DN 500 dno vysoké s kalištěm</t>
  </si>
  <si>
    <t>-73900567</t>
  </si>
  <si>
    <t>59224471</t>
  </si>
  <si>
    <t>vpusť uliční DN 500 kaliště vysoké 500/820x65mm</t>
  </si>
  <si>
    <t>1347454671</t>
  </si>
  <si>
    <t>895941351</t>
  </si>
  <si>
    <t>Osazení vpusti uliční z betonových dílců DN 500 skruž horní pro čtvercovou vtokovou mříž</t>
  </si>
  <si>
    <t>1389431476</t>
  </si>
  <si>
    <t>59224460</t>
  </si>
  <si>
    <t>vpusť uliční DN 500 betonová 500x190x65mm čtvercový poklop</t>
  </si>
  <si>
    <t>793647291</t>
  </si>
  <si>
    <t>28659062</t>
  </si>
  <si>
    <t>prstenec vyrovnávací plastový plochý zkosený pro vpusti DN 500 v 50mm</t>
  </si>
  <si>
    <t>-146037667</t>
  </si>
  <si>
    <t>28659063</t>
  </si>
  <si>
    <t>prstenec vyrovnávací plastový plochý zkosený pro vpusti DN 500 v 100mm</t>
  </si>
  <si>
    <t>-595038580</t>
  </si>
  <si>
    <t>28659060</t>
  </si>
  <si>
    <t>prstenec vyrovnávací plastový plochý zkosený pro vpusti DN 500 v 15mm</t>
  </si>
  <si>
    <t>-1801714042</t>
  </si>
  <si>
    <t>895941361</t>
  </si>
  <si>
    <t>Osazení vpusti uliční z betonových dílců DN 500 skruž středová 290 mm</t>
  </si>
  <si>
    <t>1444894228</t>
  </si>
  <si>
    <t>59224461</t>
  </si>
  <si>
    <t>vpusť uliční DN 500 skruž průběžná nízká betonová 500/290x65mm</t>
  </si>
  <si>
    <t>-1104308128</t>
  </si>
  <si>
    <t>895941362</t>
  </si>
  <si>
    <t>Osazení vpusti uliční z betonových dílců DN 500 skruž středová 590 mm</t>
  </si>
  <si>
    <t>-992313328</t>
  </si>
  <si>
    <t>59224462</t>
  </si>
  <si>
    <t>vpusť uliční DN 500 skruž průběžná vysoká betonová 500/590x65mm</t>
  </si>
  <si>
    <t>-1385394226</t>
  </si>
  <si>
    <t>899623181</t>
  </si>
  <si>
    <t>Obetonování potrubí nebo zdiva stok betonem prostým v otevřeném výkopu, betonem tř. C 30/37</t>
  </si>
  <si>
    <t>396208024</t>
  </si>
  <si>
    <t>Ostatní konstrukce a práce, bourání</t>
  </si>
  <si>
    <t>977151129</t>
  </si>
  <si>
    <t>Jádrové vrty diamantovými korunkami do stavebních materiálů (železobetonu, betonu, cihel, obkladů, dlažeb, kamene) průměru přes 300 do 350 mm</t>
  </si>
  <si>
    <t>-327654312</t>
  </si>
  <si>
    <t>997</t>
  </si>
  <si>
    <t>Přesun sutě</t>
  </si>
  <si>
    <t>997013211</t>
  </si>
  <si>
    <t>Vnitrostaveništní doprava suti a vybouraných hmot vodorovně do 50 m s naložením ručně pro budovy a haly výšky do 6 m</t>
  </si>
  <si>
    <t>463826286</t>
  </si>
  <si>
    <t>997013501</t>
  </si>
  <si>
    <t>Odvoz suti a vybouraných hmot na skládku nebo meziskládku se složením, na vzdálenost do 1 km</t>
  </si>
  <si>
    <t>410278889</t>
  </si>
  <si>
    <t>997013509</t>
  </si>
  <si>
    <t>Odvoz suti a vybouraných hmot na skládku nebo meziskládku se složením, na vzdálenost Příplatek k ceně za každý další započatý 1 km přes 1 km</t>
  </si>
  <si>
    <t>1859802729</t>
  </si>
  <si>
    <t>997013631</t>
  </si>
  <si>
    <t>Poplatek za uložení stavebního odpadu na skládce (skládkovné) směsného stavebního a demoličního zatříděného do Katalogu odpadů pod kódem 17 09 04</t>
  </si>
  <si>
    <t>190744865</t>
  </si>
  <si>
    <t>997221611</t>
  </si>
  <si>
    <t>Nakládání na dopravní prostředky pro vodorovnou dopravu suti</t>
  </si>
  <si>
    <t>1150787804</t>
  </si>
  <si>
    <t>998</t>
  </si>
  <si>
    <t>Přesun hmot</t>
  </si>
  <si>
    <t>998275101</t>
  </si>
  <si>
    <t>Přesun hmot pro trubní vedení hloubené z trub kameninových pro kanalizace v otevřeném výkopu dopravní vzdálenost do 15 m</t>
  </si>
  <si>
    <t>627910052</t>
  </si>
  <si>
    <t>998276101</t>
  </si>
  <si>
    <t>Přesun hmot pro trubní vedení hloubené z trub z plastických hmot nebo sklolaminátových pro vodovody, kanalizace, teplovody, produktovody v otevřeném výkopu dopravní vzdálenost do 15 m</t>
  </si>
  <si>
    <t>-1085165932</t>
  </si>
  <si>
    <t>SO302 - Přeložky vodovodu</t>
  </si>
  <si>
    <t>-1798970553</t>
  </si>
  <si>
    <t>2080986342</t>
  </si>
  <si>
    <t>-172412167</t>
  </si>
  <si>
    <t>-620175717</t>
  </si>
  <si>
    <t>-1646027568</t>
  </si>
  <si>
    <t>1929352505</t>
  </si>
  <si>
    <t>-1186834203</t>
  </si>
  <si>
    <t>1340654878</t>
  </si>
  <si>
    <t>-833245744</t>
  </si>
  <si>
    <t>2069117147</t>
  </si>
  <si>
    <t>-742331532</t>
  </si>
  <si>
    <t>-652590000</t>
  </si>
  <si>
    <t>47,8*2 "Přepočtené koeficientem množství</t>
  </si>
  <si>
    <t>374683509</t>
  </si>
  <si>
    <t>851391131</t>
  </si>
  <si>
    <t>Montáž potrubí z trub litinových tlakových hrdlových v otevřeném výkopu s integrovaným těsněním DN 400</t>
  </si>
  <si>
    <t>-597893761</t>
  </si>
  <si>
    <t>55253023</t>
  </si>
  <si>
    <t>trouba vodovodní litinová hrdlová dl 6m DN 400</t>
  </si>
  <si>
    <t>-1463808663</t>
  </si>
  <si>
    <t>45,3*1,2 "Přepočtené koeficientem množství</t>
  </si>
  <si>
    <t>857391131</t>
  </si>
  <si>
    <t>Montáž litinových tvarovek na potrubí litinovém tlakovém jednoosých na potrubí z trub hrdlových v otevřeném výkopu, kanálu nebo v šachtě s integrovaným těsněním DN 400</t>
  </si>
  <si>
    <t>-1076803870</t>
  </si>
  <si>
    <t>55253948</t>
  </si>
  <si>
    <t>koleno hrdlové z tvárné litiny,práškový epoxid tl 250µm MMK-kus DN 400-45°</t>
  </si>
  <si>
    <t>-1119748099</t>
  </si>
  <si>
    <t>55253936</t>
  </si>
  <si>
    <t>koleno hrdlové z tvárné litiny,práškový epoxid tl 250µm MMK-kus DN 400-30°</t>
  </si>
  <si>
    <t>-74718388</t>
  </si>
  <si>
    <t>552513991</t>
  </si>
  <si>
    <t>spojka jištěná proti posunu pro litinové potrubí DN400</t>
  </si>
  <si>
    <t>615340393</t>
  </si>
  <si>
    <t>871261211</t>
  </si>
  <si>
    <t>Montáž vodovodního potrubí z polyetylenu PE100 RC v otevřeném výkopu svařovaných elektrotvarovkou SDR 11/PN16 d 125 x 11,4 mm</t>
  </si>
  <si>
    <t>1219169064</t>
  </si>
  <si>
    <t>28613676</t>
  </si>
  <si>
    <t>potrubí vodovodní jednovrstvé PE100 RC SDR11 PN16 s dodatečným opláštěním a integrovaným detekčním vodičem, 125 x 11,4mm</t>
  </si>
  <si>
    <t>-2090317576</t>
  </si>
  <si>
    <t>26,1*1,2 "Přepočtené koeficientem množství</t>
  </si>
  <si>
    <t>877271101</t>
  </si>
  <si>
    <t>Montáž tvarovek na vodovodním plastovém potrubí z polyetylenu PE 100 elektrotvarovek SDR 11/PN16 spojek, oblouků nebo redukcí d 125</t>
  </si>
  <si>
    <t>38284342</t>
  </si>
  <si>
    <t>28615976</t>
  </si>
  <si>
    <t>elektrospojka SDR11 PE 100 PN16 D 125mm</t>
  </si>
  <si>
    <t>525943773</t>
  </si>
  <si>
    <t>877271110</t>
  </si>
  <si>
    <t>Montáž tvarovek na vodovodním plastovém potrubí z polyetylenu PE 100 elektrotvarovek SDR 11/PN16 kolen 45° d 125</t>
  </si>
  <si>
    <t>740426877</t>
  </si>
  <si>
    <t>28614950</t>
  </si>
  <si>
    <t>elektrokoleno 45° PE 100 PN16 D 125mm</t>
  </si>
  <si>
    <t>-832690891</t>
  </si>
  <si>
    <t>286149501</t>
  </si>
  <si>
    <t>elektrokoleno 15° PE 100 PN16 D 125mm</t>
  </si>
  <si>
    <t>-1552180753</t>
  </si>
  <si>
    <t>892271111</t>
  </si>
  <si>
    <t>Tlakové zkoušky vodou na potrubí DN 100 nebo 125</t>
  </si>
  <si>
    <t>-1276768152</t>
  </si>
  <si>
    <t>892273122</t>
  </si>
  <si>
    <t>Proplach a dezinfekce vodovodního potrubí DN od 80 do 125</t>
  </si>
  <si>
    <t>-335065485</t>
  </si>
  <si>
    <t>-590138909</t>
  </si>
  <si>
    <t>892421111</t>
  </si>
  <si>
    <t>Tlakové zkoušky vodou na potrubí DN 400 nebo 500</t>
  </si>
  <si>
    <t>2019314667</t>
  </si>
  <si>
    <t>892423122</t>
  </si>
  <si>
    <t>Proplach a dezinfekce vodovodního potrubí DN 400 nebo 500</t>
  </si>
  <si>
    <t>-1633618987</t>
  </si>
  <si>
    <t>892442111</t>
  </si>
  <si>
    <t>Tlakové zkoušky vodou zabezpečení konců potrubí při tlakových zkouškách DN přes 300 do 600</t>
  </si>
  <si>
    <t>567004445</t>
  </si>
  <si>
    <t>899623141</t>
  </si>
  <si>
    <t>Obetonování potrubí nebo zdiva stok betonem prostým v otevřeném výkopu, betonem tř. C 12/15</t>
  </si>
  <si>
    <t>245493371</t>
  </si>
  <si>
    <t>899722114</t>
  </si>
  <si>
    <t>Krytí potrubí z plastů výstražnou fólií z PVC šířky přes 34 do 40 cm</t>
  </si>
  <si>
    <t>622057873</t>
  </si>
  <si>
    <t>998273102</t>
  </si>
  <si>
    <t>Přesun hmot pro trubní vedení hloubené z trub litinových pro vodovody nebo kanalizace v otevřeném výkopu dopravní vzdálenost do 15 m</t>
  </si>
  <si>
    <t>-1674045231</t>
  </si>
  <si>
    <t>298572252</t>
  </si>
  <si>
    <t>SO303 - Přípojka vodovodu</t>
  </si>
  <si>
    <t>1899229509</t>
  </si>
  <si>
    <t>1668994861</t>
  </si>
  <si>
    <t>22280877</t>
  </si>
  <si>
    <t>-1771920734</t>
  </si>
  <si>
    <t>883684777</t>
  </si>
  <si>
    <t>42400740</t>
  </si>
  <si>
    <t>-289084875</t>
  </si>
  <si>
    <t>-1964668775</t>
  </si>
  <si>
    <t>-399760123</t>
  </si>
  <si>
    <t>-1684699664</t>
  </si>
  <si>
    <t>275901897</t>
  </si>
  <si>
    <t>1924520633</t>
  </si>
  <si>
    <t>-619695669</t>
  </si>
  <si>
    <t>-1115819759</t>
  </si>
  <si>
    <t>1575578470</t>
  </si>
  <si>
    <t>-1686956286</t>
  </si>
  <si>
    <t>990720051</t>
  </si>
  <si>
    <t>1,8*2 "Přepočtené koeficientem množství</t>
  </si>
  <si>
    <t>-2097971290</t>
  </si>
  <si>
    <t>452311121</t>
  </si>
  <si>
    <t>Podkladní a zajišťovací konstrukce z betonu prostého v otevřeném výkopu bez zvýšených nároků na prostředí desky pod potrubí, stoky a drobné objekty z betonu tř. C 8/10</t>
  </si>
  <si>
    <t>1332724484</t>
  </si>
  <si>
    <t>852241122</t>
  </si>
  <si>
    <t>Montáž potrubí z trub litinových tlakových přírubových normálních délek v otevřeném výkopu, kanálu nebo v šachtě DN 80</t>
  </si>
  <si>
    <t>1079032787</t>
  </si>
  <si>
    <t>55253247</t>
  </si>
  <si>
    <t>tvarovka přírubová litinová vodovodní FF-kus PN10/16 DN 80 dl 1000mm</t>
  </si>
  <si>
    <t>406922964</t>
  </si>
  <si>
    <t>552535271</t>
  </si>
  <si>
    <t>tvarovka přírubová litinová s přírubovou odbočkou,práškový epoxid tl 250µm T-kus DN 150/80, s mechanickými spoji</t>
  </si>
  <si>
    <t>Kallkul rozpočtáře</t>
  </si>
  <si>
    <t>-382724673</t>
  </si>
  <si>
    <t>857212122</t>
  </si>
  <si>
    <t>Montáž litinových tvarovek na potrubí litinovém tlakovém jednoosých na potrubí z trub přírubových v otevřeném výkopu, kanálu nebo v šachtě DN 50</t>
  </si>
  <si>
    <t>-71846184</t>
  </si>
  <si>
    <t>55251085</t>
  </si>
  <si>
    <t>tvarovka přírubová litinová vodovodní FF-kus PN10 DN 500 dl 500mm</t>
  </si>
  <si>
    <t>1749456153</t>
  </si>
  <si>
    <t>857241131</t>
  </si>
  <si>
    <t>Montáž litinových tvarovek na potrubí litinovém tlakovém jednoosých na potrubí z trub hrdlových v otevřeném výkopu, kanálu nebo v šachtě s integrovaným těsněním DN 80</t>
  </si>
  <si>
    <t>1723747265</t>
  </si>
  <si>
    <t>42283506</t>
  </si>
  <si>
    <t>klapka zpětná litinová L10 117 616 PN16 DN 80x260mm</t>
  </si>
  <si>
    <t>-341114167</t>
  </si>
  <si>
    <t>55253507</t>
  </si>
  <si>
    <t>Mezikroužek s přípojkou 80-5/4''</t>
  </si>
  <si>
    <t>443638770</t>
  </si>
  <si>
    <t>422657761</t>
  </si>
  <si>
    <t>lapač nečistot DN 80x310mm</t>
  </si>
  <si>
    <t>1916467325</t>
  </si>
  <si>
    <t>55253601</t>
  </si>
  <si>
    <t>přechod přírubový,práškový epoxid tl 250µm FFR-kus litinový DN 80/50</t>
  </si>
  <si>
    <t>-1137091742</t>
  </si>
  <si>
    <t>55251693</t>
  </si>
  <si>
    <t>příruba jištěná proti posunu pro litinové potrubí DN 80/98</t>
  </si>
  <si>
    <t>758676388</t>
  </si>
  <si>
    <t>871241211</t>
  </si>
  <si>
    <t>Montáž vodovodního potrubí z polyetylenu PE100 RC v otevřeném výkopu svařovaných elektrotvarovkou SDR 11/PN16 d 90 x 8,2 mm</t>
  </si>
  <si>
    <t>696481222</t>
  </si>
  <si>
    <t>28613672</t>
  </si>
  <si>
    <t>potrubí vodovodní jednovrstvé PE100 RC SDR11 PN16 s dodatečným opláštěním a integrovaným detekčním vodičem, 90 x 8,2mm</t>
  </si>
  <si>
    <t>-2095437718</t>
  </si>
  <si>
    <t>6*1,2 "Přepočtené koeficientem množství</t>
  </si>
  <si>
    <t>891212312</t>
  </si>
  <si>
    <t>Montáž vodovodních armatur na potrubí vodoměrů v šachtě přírubových DN 50</t>
  </si>
  <si>
    <t>-720760941</t>
  </si>
  <si>
    <t>388217151</t>
  </si>
  <si>
    <t>vodoměr šroubový přírubový na studenou vodu PN16 DN 50 - Qn6</t>
  </si>
  <si>
    <t>-1869169517</t>
  </si>
  <si>
    <t>891241112</t>
  </si>
  <si>
    <t>Montáž vodovodních armatur na potrubí šoupátek nebo klapek uzavíracích v otevřeném výkopu nebo v šachtách s osazením zemní soupravy (bez poklopů) DN 80</t>
  </si>
  <si>
    <t>-475848849</t>
  </si>
  <si>
    <t>42291079</t>
  </si>
  <si>
    <t>souprava zemní pro šoupátka DN 65-80mm Rd 2,0m</t>
  </si>
  <si>
    <t>1951663231</t>
  </si>
  <si>
    <t>227148269</t>
  </si>
  <si>
    <t>42221303</t>
  </si>
  <si>
    <t>šoupátko pitná voda litina GGG 50 krátká stavební dl PN10/16 DN 80x180mm</t>
  </si>
  <si>
    <t>-232382663</t>
  </si>
  <si>
    <t>892241111</t>
  </si>
  <si>
    <t>Tlakové zkoušky vodou na potrubí DN do 80</t>
  </si>
  <si>
    <t>-1444112236</t>
  </si>
  <si>
    <t>-865630946</t>
  </si>
  <si>
    <t>-1720094752</t>
  </si>
  <si>
    <t>8938112231</t>
  </si>
  <si>
    <t>Osazení vodoměrné šachty z polypropylenu PP obetonované pro statické zatížení hranaté, půdorysné plochy do 1,5 m2, světlé hloubky přes 1,4 m do 1,6 m</t>
  </si>
  <si>
    <t>1405869751</t>
  </si>
  <si>
    <t>562306441</t>
  </si>
  <si>
    <t>šachta plastová vodoměrná hranatá k obetonování 1,5x2,5m, světlé hloubky 1,5m, včetně stupadel s plastovým povrchem a přístupového komínku 600x600mm výšky 500mm</t>
  </si>
  <si>
    <t>-2131982169</t>
  </si>
  <si>
    <t>1550501103</t>
  </si>
  <si>
    <t>899102112</t>
  </si>
  <si>
    <t>Osazení poklopů šachtových litinových, ocelových nebo železobetonových včetně rámů pro třídu zatížení A15, A50</t>
  </si>
  <si>
    <t>-1359379530</t>
  </si>
  <si>
    <t>286619321</t>
  </si>
  <si>
    <t>poklop šachtový litinový 600x600mm pro třídu zatížení A15</t>
  </si>
  <si>
    <t>-788773033</t>
  </si>
  <si>
    <t>899401112</t>
  </si>
  <si>
    <t>Osazení poklopů uličních s pevným rámem litinových šoupátkových</t>
  </si>
  <si>
    <t>-1077196536</t>
  </si>
  <si>
    <t>42291352</t>
  </si>
  <si>
    <t>poklop litinový šoupátkový pro zemní soupravy osazení do terénu a do vozovky</t>
  </si>
  <si>
    <t>-137401731</t>
  </si>
  <si>
    <t>722230114</t>
  </si>
  <si>
    <t>Armatury se dvěma závity ventily přímé s odvodňovacím ventilem G 5/4"</t>
  </si>
  <si>
    <t>-206990849</t>
  </si>
  <si>
    <t>-533706747</t>
  </si>
  <si>
    <t>299597357</t>
  </si>
  <si>
    <t>-4795455</t>
  </si>
  <si>
    <t>-358776541</t>
  </si>
  <si>
    <t>SO304 - Přípojka splaškové kanalizace</t>
  </si>
  <si>
    <t>-320086031</t>
  </si>
  <si>
    <t>285354635</t>
  </si>
  <si>
    <t>-746459117</t>
  </si>
  <si>
    <t>2077900474</t>
  </si>
  <si>
    <t>192544811</t>
  </si>
  <si>
    <t>1936800771</t>
  </si>
  <si>
    <t>821762529</t>
  </si>
  <si>
    <t>-1360263747</t>
  </si>
  <si>
    <t>1528238154</t>
  </si>
  <si>
    <t>-1701221471</t>
  </si>
  <si>
    <t>-1778304787</t>
  </si>
  <si>
    <t>909976859</t>
  </si>
  <si>
    <t>1,6*2 "Přepočtené koeficientem množství</t>
  </si>
  <si>
    <t>381419022</t>
  </si>
  <si>
    <t>-2010695347</t>
  </si>
  <si>
    <t>397526294</t>
  </si>
  <si>
    <t>-1122791953</t>
  </si>
  <si>
    <t>-1501469863</t>
  </si>
  <si>
    <t>831352121</t>
  </si>
  <si>
    <t>Montáž potrubí z trub kameninových hrdlových s integrovaným těsněním v otevřeném výkopu ve sklonu do 20 % DN 200</t>
  </si>
  <si>
    <t>-22083009</t>
  </si>
  <si>
    <t>59710633</t>
  </si>
  <si>
    <t>trouba kameninová glazovaná DN 200 dl 1,00m spojovací systém F</t>
  </si>
  <si>
    <t>249609604</t>
  </si>
  <si>
    <t>4*1,1 "Přepočtené koeficientem množství</t>
  </si>
  <si>
    <t>-585266723</t>
  </si>
  <si>
    <t>960544459</t>
  </si>
  <si>
    <t>-519285674</t>
  </si>
  <si>
    <t>-700292075</t>
  </si>
  <si>
    <t>212477302</t>
  </si>
  <si>
    <t>43465084</t>
  </si>
  <si>
    <t>-1032458011</t>
  </si>
  <si>
    <t>1282509778</t>
  </si>
  <si>
    <t>28661932</t>
  </si>
  <si>
    <t>poklop šachtový litinový DN 600 pro třídu zatížení A15</t>
  </si>
  <si>
    <t>1103192907</t>
  </si>
  <si>
    <t>-219550840</t>
  </si>
  <si>
    <t>519938924</t>
  </si>
  <si>
    <t>977151126</t>
  </si>
  <si>
    <t>Jádrové vrty diamantovými korunkami do stavebních materiálů (železobetonu, betonu, cihel, obkladů, dlažeb, kamene) průměru přes 200 do 225 mm</t>
  </si>
  <si>
    <t>-1990656147</t>
  </si>
  <si>
    <t>-2044177908</t>
  </si>
  <si>
    <t>941880822</t>
  </si>
  <si>
    <t>-869879143</t>
  </si>
  <si>
    <t>479434380</t>
  </si>
  <si>
    <t>-979944794</t>
  </si>
  <si>
    <t>-483155152</t>
  </si>
  <si>
    <t>SO305 - Přípojka dešťové kanalizace</t>
  </si>
  <si>
    <t>-1320483722</t>
  </si>
  <si>
    <t>-526966508</t>
  </si>
  <si>
    <t>426305275</t>
  </si>
  <si>
    <t>607962078</t>
  </si>
  <si>
    <t>-103130436</t>
  </si>
  <si>
    <t>-1723326605</t>
  </si>
  <si>
    <t>-1393203906</t>
  </si>
  <si>
    <t>-1975461507</t>
  </si>
  <si>
    <t>-1006818613</t>
  </si>
  <si>
    <t>-1405868601</t>
  </si>
  <si>
    <t>297824152</t>
  </si>
  <si>
    <t>153304519</t>
  </si>
  <si>
    <t>20,5*2 "Přepočtené koeficientem množství</t>
  </si>
  <si>
    <t>-205674169</t>
  </si>
  <si>
    <t>1568595688</t>
  </si>
  <si>
    <t>1254602643</t>
  </si>
  <si>
    <t>-318233144</t>
  </si>
  <si>
    <t>59710711</t>
  </si>
  <si>
    <t>trouba kameninová glazovaná DN 300 dl 2,50m spojovací systém C Třída 160</t>
  </si>
  <si>
    <t>1914807347</t>
  </si>
  <si>
    <t>41*1,1 "Přepočtené koeficientem množství</t>
  </si>
  <si>
    <t>-1568511800</t>
  </si>
  <si>
    <t>-310836928</t>
  </si>
  <si>
    <t>-1417089598</t>
  </si>
  <si>
    <t>-989854864</t>
  </si>
  <si>
    <t>-350549042</t>
  </si>
  <si>
    <t>472803807</t>
  </si>
  <si>
    <t>-182608389</t>
  </si>
  <si>
    <t>1357377165</t>
  </si>
  <si>
    <t>-1995839845</t>
  </si>
  <si>
    <t>-1852858594</t>
  </si>
  <si>
    <t>1448053909</t>
  </si>
  <si>
    <t>28659023</t>
  </si>
  <si>
    <t>prstenec vyrovnávací plastový plochý pro šachty DN 600 v 10mm</t>
  </si>
  <si>
    <t>1657314009</t>
  </si>
  <si>
    <t>332144995</t>
  </si>
  <si>
    <t>1047114141</t>
  </si>
  <si>
    <t>850297066</t>
  </si>
  <si>
    <t>652292054</t>
  </si>
  <si>
    <t>282751551</t>
  </si>
  <si>
    <t>-1674314280</t>
  </si>
  <si>
    <t>1409244777</t>
  </si>
  <si>
    <t>-2130154374</t>
  </si>
  <si>
    <t>SO306 - Retenční a požární nádrž</t>
  </si>
  <si>
    <t xml:space="preserve">RESTYL Plan s.r.o. </t>
  </si>
  <si>
    <t>-194037047</t>
  </si>
  <si>
    <t>1295592983</t>
  </si>
  <si>
    <t>-1248694233</t>
  </si>
  <si>
    <t>-2077045567</t>
  </si>
  <si>
    <t>1088019175</t>
  </si>
  <si>
    <t>614316758</t>
  </si>
  <si>
    <t>284351384</t>
  </si>
  <si>
    <t>-541463049</t>
  </si>
  <si>
    <t>2079618635</t>
  </si>
  <si>
    <t>-897304176</t>
  </si>
  <si>
    <t>-2129796142</t>
  </si>
  <si>
    <t>1452343565</t>
  </si>
  <si>
    <t>-1920264552</t>
  </si>
  <si>
    <t>-1861420130</t>
  </si>
  <si>
    <t>-2079429349</t>
  </si>
  <si>
    <t>-2075295841</t>
  </si>
  <si>
    <t>-1748841705</t>
  </si>
  <si>
    <t>3824111151</t>
  </si>
  <si>
    <t>Zemní nádrž o užitném objemu100m3 z ŽB na dešťovou vodu, složena z jednotlivých železobetonových prefabrikovaných segmentů, celkový objem nádrže 101m3(66m3 retenční dle výpočtu a 35m3 požární), včetně přístupových ŽB komínků DN1000/600, 2x poklop DN600, 2 x stupadla</t>
  </si>
  <si>
    <t>1648731510</t>
  </si>
  <si>
    <t>-642241877</t>
  </si>
  <si>
    <t>-86276971</t>
  </si>
  <si>
    <t>851261131</t>
  </si>
  <si>
    <t>Montáž potrubí z trub litinových tlakových hrdlových v otevřeném výkopu s integrovaným těsněním DN 100</t>
  </si>
  <si>
    <t>-1859779876</t>
  </si>
  <si>
    <t>55253016</t>
  </si>
  <si>
    <t>trouba vodovodní litinová hrdlová dl 6m DN 100</t>
  </si>
  <si>
    <t>730968478</t>
  </si>
  <si>
    <t>10*1,2 "Přepočtené koeficientem množství</t>
  </si>
  <si>
    <t>857261131</t>
  </si>
  <si>
    <t>Montáž litinových tvarovek na potrubí litinovém tlakovém jednoosých na potrubí z trub hrdlových v otevřeném výkopu, kanálu nebo v šachtě s integrovaným těsněním DN 100</t>
  </si>
  <si>
    <t>-1895194700</t>
  </si>
  <si>
    <t>55253941</t>
  </si>
  <si>
    <t>koleno hrdlové z tvárné litiny,práškový epoxid tl 250µm MMK-kus DN 100-45°</t>
  </si>
  <si>
    <t>-2095194424</t>
  </si>
  <si>
    <t>55253905</t>
  </si>
  <si>
    <t>koleno hrdlové z tvárné litiny,práškový epoxid tl 250µm MMK-kus DN 100-11,25°</t>
  </si>
  <si>
    <t>-1024222801</t>
  </si>
  <si>
    <t>891265321</t>
  </si>
  <si>
    <t>Montáž vodovodních armatur na potrubí zpětných klapek DN 100</t>
  </si>
  <si>
    <t>-370056876</t>
  </si>
  <si>
    <t>42283509</t>
  </si>
  <si>
    <t>klapka zpětná litinová L10 117 616 PN16 DN 100x300mm</t>
  </si>
  <si>
    <t>503614637</t>
  </si>
  <si>
    <t>891266131</t>
  </si>
  <si>
    <t>Montáž vodovodních armatur na potrubí sacích košů ventilových v objektech DN 100</t>
  </si>
  <si>
    <t>804812461</t>
  </si>
  <si>
    <t>422914561</t>
  </si>
  <si>
    <t>sací koš do nádrže DN100</t>
  </si>
  <si>
    <t>500389391</t>
  </si>
  <si>
    <t>891267212</t>
  </si>
  <si>
    <t>Montáž vodovodních armatur na potrubí hydrantů nadzemních DN 100</t>
  </si>
  <si>
    <t>541344506</t>
  </si>
  <si>
    <t>422736851</t>
  </si>
  <si>
    <t>nerezový stojan ukončený hasičskou koncovkou DN100</t>
  </si>
  <si>
    <t>-1951301875</t>
  </si>
  <si>
    <t>329264347</t>
  </si>
  <si>
    <t>892353122</t>
  </si>
  <si>
    <t>Proplach a dezinfekce vodovodního potrubí DN 150 nebo 200</t>
  </si>
  <si>
    <t>982735280</t>
  </si>
  <si>
    <t>1438537313</t>
  </si>
  <si>
    <t>899922335</t>
  </si>
  <si>
    <t>Příslušenství pro ovládání čerpadel plovákový spínač hladinový, kabel délky 10 m</t>
  </si>
  <si>
    <t>1923329618</t>
  </si>
  <si>
    <t>998271301</t>
  </si>
  <si>
    <t>Přesun hmot pro kanalizace (stoky) hloubené monolitické z betonu nebo železobetonu v otevřeném výkopu dopravní vzdálenost do 15 m</t>
  </si>
  <si>
    <t>395722038</t>
  </si>
  <si>
    <t>24_099_1000 - Sportovní hala - stavební část</t>
  </si>
  <si>
    <t>24_099_1100 - Základové konstrukce</t>
  </si>
  <si>
    <t xml:space="preserve">    2 - Zakládání</t>
  </si>
  <si>
    <t xml:space="preserve">    99 - Přesun hmot a manipulace se sutí</t>
  </si>
  <si>
    <t>PSV - Práce a dodávky PSV</t>
  </si>
  <si>
    <t xml:space="preserve">    711 - Izolace proti vodě, vlhkosti a plynům</t>
  </si>
  <si>
    <t xml:space="preserve">    767 - Konstrukce zámečnické</t>
  </si>
  <si>
    <t>OST - Ostatní</t>
  </si>
  <si>
    <t>131213101</t>
  </si>
  <si>
    <t>Hloubení jam ručně zapažených i nezapažených s urovnáním dna do předepsaného profilu a spádu v hornině třídy těžitelnosti I skupiny 3 soudržných</t>
  </si>
  <si>
    <t>CS ÚRS 2021 01</t>
  </si>
  <si>
    <t>253180010</t>
  </si>
  <si>
    <t>"ruční dokopy, urovnání"5</t>
  </si>
  <si>
    <t>131251104</t>
  </si>
  <si>
    <t>Hloubení nezapažených jam a zářezů strojně s urovnáním dna do předepsaného profilu a spádu v hornině třídy těžitelnosti I skupiny 3 přes 100 do 500 m3</t>
  </si>
  <si>
    <t>-172264491</t>
  </si>
  <si>
    <t>"pláň haly -0,73, administrativa -0,63"</t>
  </si>
  <si>
    <t>"výtah"(1,35-0,63)*(2,4+0,5*2)*(2,5+0,5*2)</t>
  </si>
  <si>
    <t>"RŠ1"1,24*(1,4+0,7*2)*(1,2+0,7*2)</t>
  </si>
  <si>
    <t>"RŠ2"2,14*(2+0,9*2)*(1,7+0,9*2)</t>
  </si>
  <si>
    <t>"RŠ3"2,54*(2+0,95*2)*(1,7+0,95*2)</t>
  </si>
  <si>
    <t>"RŠ4"2,14*(2+0,9*2)*(1,7+0,9*2)</t>
  </si>
  <si>
    <t>"ruční dokopy, urovnání"-5</t>
  </si>
  <si>
    <t>Mezisoučet</t>
  </si>
  <si>
    <t>132212111</t>
  </si>
  <si>
    <t>Hloubení rýh šířky do 800 mm ručně zapažených i nezapažených, s urovnáním dna do předepsaného profilu a spádu v hornině třídy těžitelnosti I skupiny 3 soudržných</t>
  </si>
  <si>
    <t>-523370965</t>
  </si>
  <si>
    <t>"odhad ručních dokopů u patek, piloot, menší patky"10</t>
  </si>
  <si>
    <t>132254104</t>
  </si>
  <si>
    <t>Hloubení zapažených rýh šířky do 800 mm strojně s urovnáním dna do předepsaného profilu a spádu v hornině třídy těžitelnosti I skupiny 3 přes 100 m3</t>
  </si>
  <si>
    <t>179671986</t>
  </si>
  <si>
    <t>"lité"</t>
  </si>
  <si>
    <t>"osa A"(1,28-0,73)*32,67+"patky"(1,28-0,73)*(1,679*0,6+3*0,6+0,4*2,75)</t>
  </si>
  <si>
    <t>"osa A x 11x B x14"(1,28-0,63)*(26,52)</t>
  </si>
  <si>
    <t>"osa Cx x 17 " (1,28-0,63)*(1,12+2,57+3,38+3,45*2+3,43)</t>
  </si>
  <si>
    <t>"osa H x 18 x J x 13"(1,28-0,73)*(1,63+3,45+3,38*3+3,45+3,33)+(0,73-0,63)*(2,88*4)</t>
  </si>
  <si>
    <t>"osa 2 x H"(1,1-0,63)*8,11</t>
  </si>
  <si>
    <t>"osa 9"0+"osa F hala"0</t>
  </si>
  <si>
    <t>"patky provedeéné po zásypu"0,5*0,4*0,4*13+0,5*0,4*0,4*6</t>
  </si>
  <si>
    <t>"prefa"</t>
  </si>
  <si>
    <t>(0,9-0,73)*(4,76+4,72*2+4,6*3+4,77+2,03)</t>
  </si>
  <si>
    <t>"odhad ručních dokopů u patek, piloot, menší patky"-10</t>
  </si>
  <si>
    <t>162751157</t>
  </si>
  <si>
    <t>Vodorovné přemístění výkopku nebo sypaniny po suchu na obvyklém dopravním prostředku, bez naložení výkopku, avšak se složením bez rozhrnutí z horniny třídy těžitelnosti III skupiny 6 a 7 na vzdálenost přes 9 000 do 10 000 m</t>
  </si>
  <si>
    <t>1766740730</t>
  </si>
  <si>
    <t>5+105,181+10+63,166+300*0,45*0,45*3,15+90*0,3*0,3*3,14+1,5*0,75*0,75*3,14*36+1,5*0,6*0,6*3,14*13+1,2*2*1,5*13+2*3,425*1,5-30</t>
  </si>
  <si>
    <t>167151111</t>
  </si>
  <si>
    <t>Nakládání, skládání a překládání neulehlého výkopku nebo sypaniny strojně nakládání, množství přes 100 m3, z hornin třídy těžitelnosti I, skupiny 1 až 3</t>
  </si>
  <si>
    <t>-1510178475</t>
  </si>
  <si>
    <t>5+10</t>
  </si>
  <si>
    <t>171201201</t>
  </si>
  <si>
    <t>Uložení sypaniny na skládky</t>
  </si>
  <si>
    <t>1697292785</t>
  </si>
  <si>
    <t>544,639-30</t>
  </si>
  <si>
    <t>-1573175167</t>
  </si>
  <si>
    <t>514,639*2</t>
  </si>
  <si>
    <t>175101201</t>
  </si>
  <si>
    <t>Obsypání objektů nad přilehlým původním terénem ručně sypaninou z vhodných hornin třídy těžitelnosti I a II, skupiny 1 až 4 nebo materiálem uloženým ve vzdálenosti do 3 m od vnějšího kraje objektu pro jakoukoliv míru zhutnění bez prohození sypaniny</t>
  </si>
  <si>
    <t>-1597674587</t>
  </si>
  <si>
    <t>"ruční obsyp - odhad"10</t>
  </si>
  <si>
    <t>Součet</t>
  </si>
  <si>
    <t>175151201</t>
  </si>
  <si>
    <t>Obsypání objektů nad přilehlým původním terénem strojně sypaninou z vhodných hornin třídy těžitelnosti I a II, skupiny 1 až 4 nebo materiálem uloženým ve vzdálenosti do 3 m od vnějšího kraje objektu pro jakoukoliv míru zhutnění bez prohození sypaniny</t>
  </si>
  <si>
    <t>-412539144</t>
  </si>
  <si>
    <t>175111201</t>
  </si>
  <si>
    <t>-1287814129</t>
  </si>
  <si>
    <t>174765875</t>
  </si>
  <si>
    <t>"výtah"(1,35-0,63)*(2,4+0,5*2)*(2,5+0,5*2)-(0,35*2,4*2,5+0,37*2*2,2)</t>
  </si>
  <si>
    <t>"RŠ1"1,24*(1,4+0,7*2)*(1,2+0,7*2)-(0,35*1,7*1,5+(1,24-0,35)*1,4*1,2)</t>
  </si>
  <si>
    <t>"RŠ2"2,14*(2+0,9*2)*(1,7+0,9*2)-(0,35*2,3*2+(2,14-0,35)*2*1,7)</t>
  </si>
  <si>
    <t>"RŠ3"2,54*(2+0,95*2)*(1,7+0,95*2)-(0,35*2,3*2+(2,54-0,35)*2*1,7)</t>
  </si>
  <si>
    <t>"RŠ4"2,14*(2+0,9*2)*(1,7+0,9*2)-(0,35*2,3*2+(2,14-0,35)*2*1,7)</t>
  </si>
  <si>
    <t>"ruční obsyp"-15</t>
  </si>
  <si>
    <t>58343930</t>
  </si>
  <si>
    <t>kamenivo drcené hrubé frakce 16/32</t>
  </si>
  <si>
    <t>79495036</t>
  </si>
  <si>
    <t>(15+64,618)*2</t>
  </si>
  <si>
    <t>159,236*2 'Přepočtené koeficientem množství</t>
  </si>
  <si>
    <t>181951112</t>
  </si>
  <si>
    <t>Úprava pláně vyrovnáním výškových rozdílů strojně v hornině třídy těžitelnosti I, skupiny 1 až 3 se zhutněním</t>
  </si>
  <si>
    <t>-1450813687</t>
  </si>
  <si>
    <t>2938</t>
  </si>
  <si>
    <t>Zakládání</t>
  </si>
  <si>
    <t>2_R001</t>
  </si>
  <si>
    <t>D+M piloty prům. 900mm, vrtání, likvidace výkopku v místě stavby, betonáž, výztuž, náklady na dopravu</t>
  </si>
  <si>
    <t>bm</t>
  </si>
  <si>
    <t>1043469705</t>
  </si>
  <si>
    <t>6*(65-13-2)</t>
  </si>
  <si>
    <t>2_R001a</t>
  </si>
  <si>
    <t>D+M piloty prům. 600mm, vrtání, likvidace výkopku v místě stavby, betonáž, výztuž, náklady na dopravu</t>
  </si>
  <si>
    <t>548318986</t>
  </si>
  <si>
    <t>(13+2)*6</t>
  </si>
  <si>
    <t>2_R101</t>
  </si>
  <si>
    <t>D+M hlavice pilot prům.1200mm, v=1500mm, vrtání, likvidace výkopku v místě stavby, betonáž, výztuž, bednění, náklady na dopravu</t>
  </si>
  <si>
    <t>-273449948</t>
  </si>
  <si>
    <t>2_R102</t>
  </si>
  <si>
    <t>D+M hlavice pilot prům.1500mm, v=1500mm, vrtání, likvidace výkopku v místě stavby, betonáž, výztuž, bednění, náklady na dopravu</t>
  </si>
  <si>
    <t>-2127248706</t>
  </si>
  <si>
    <t>50-14</t>
  </si>
  <si>
    <t>2_R103</t>
  </si>
  <si>
    <t>D+M hlavice pilot 1200x2000mm, v=1500mm, vrtání, likvidace výkopku v místě stavby, betonáž, výztuž, bednění, náklady na dopravu</t>
  </si>
  <si>
    <t>-1126918472</t>
  </si>
  <si>
    <t>2_R104</t>
  </si>
  <si>
    <t>D+M hlavice pilot 2000x3425mm, v=1500mm, vrtání, likvidace výkopku v místě stavby, betonáž, výztuž, bednění, náklady na dopravu</t>
  </si>
  <si>
    <t>904824451</t>
  </si>
  <si>
    <t>2_R105</t>
  </si>
  <si>
    <t>D+M hlavice pilot prům.900mm, v=1200mm, vrtání, likvidace výkopku v místě stavby, betonáž, výztuž, bednění, náklady na dopravu</t>
  </si>
  <si>
    <t>493499267</t>
  </si>
  <si>
    <t>2_R200</t>
  </si>
  <si>
    <t>D+M trysková injektáž podloží pod stávajícími patkami před budováním kanalizací, kpl. provedení, vč. matariálů, přesunů</t>
  </si>
  <si>
    <t>1077813770</t>
  </si>
  <si>
    <t>1,2*8,92+2,5*1,25*5+2,5*1,25*8</t>
  </si>
  <si>
    <t>2_RŠ001</t>
  </si>
  <si>
    <t>D+M realizace prostupů základy - RŠ vodorovný systémový prostup pro potrubí dn160 pevná+volná příruba+smršťující izolační rukáv</t>
  </si>
  <si>
    <t>670534720</t>
  </si>
  <si>
    <t>"RŠ1"2</t>
  </si>
  <si>
    <t>"RŠ2"2</t>
  </si>
  <si>
    <t>"RŠ3"2</t>
  </si>
  <si>
    <t>"RŠ4"2</t>
  </si>
  <si>
    <t>2_RŠ002</t>
  </si>
  <si>
    <t>D+M realizace prostupů základy - RŠ vodorovný systémový prostup pro potrubí dn125 pevná+volná příruba+smršťující izolační rukáv</t>
  </si>
  <si>
    <t>412488687</t>
  </si>
  <si>
    <t>2_RŠ003</t>
  </si>
  <si>
    <t>D+M realizace prostupů základy - RŠ vodorovný systémový prostup pro potrubí dn200 pevná+volná příruba+smršťující izolační rukáv</t>
  </si>
  <si>
    <t>297454715</t>
  </si>
  <si>
    <t>2_01</t>
  </si>
  <si>
    <t>D+M realizace prostupů základy - příplatek na pracnost, bednění, zajištění prostupu</t>
  </si>
  <si>
    <t>-878699760</t>
  </si>
  <si>
    <t>212755214</t>
  </si>
  <si>
    <t>Trativody bez lože z drenážních trubek plastových flexibilních D 100 mm</t>
  </si>
  <si>
    <t>1374848018</t>
  </si>
  <si>
    <t>"radon"(4,6*4+5,3*4+7,27*8)</t>
  </si>
  <si>
    <t>(5,035+4,325+4,325*4+4,325+5,035)*8+7,525+2,6</t>
  </si>
  <si>
    <t>212755218</t>
  </si>
  <si>
    <t>Trativody bez lože z drenážních trubek plastových flexibilních D 200 mm</t>
  </si>
  <si>
    <t>-665369939</t>
  </si>
  <si>
    <t>"položka použita pro svodné potrubí neperforované"17+13,4+12,8*4+15,6*3+12,8</t>
  </si>
  <si>
    <t>273313511</t>
  </si>
  <si>
    <t>Základy z betonu prostého desky z betonu kamenem neprokládaného tř. C 12/15</t>
  </si>
  <si>
    <t>1144483752</t>
  </si>
  <si>
    <t>"podkladní beton"</t>
  </si>
  <si>
    <t>"výtahová šachta"2,8*2,9*0,05</t>
  </si>
  <si>
    <t>"RŠ1"2,1*1,9*0,05</t>
  </si>
  <si>
    <t>"RŠ2"2,7*2,4*0,05</t>
  </si>
  <si>
    <t>"RŠ3"2,7*2,4*0,05</t>
  </si>
  <si>
    <t>"RŠ4"2,7*2,4*0,05</t>
  </si>
  <si>
    <t>273321411</t>
  </si>
  <si>
    <t>Základy z betonu železového (bez výztuže) desky z betonu bez zvýšených nároků na prostředí tř. C 20/25</t>
  </si>
  <si>
    <t>-874513582</t>
  </si>
  <si>
    <t>"výtahová šachta"2,4*2,5*0,3</t>
  </si>
  <si>
    <t>"RŠ1"1,7*1,5*0,3</t>
  </si>
  <si>
    <t>"RŠ2"2,3*2*0,3</t>
  </si>
  <si>
    <t>"RŠ3"2,3*2*0,3</t>
  </si>
  <si>
    <t>"RŠ4"2,3*2*0,3</t>
  </si>
  <si>
    <t>273321611</t>
  </si>
  <si>
    <t>Základy z betonu železového (bez výztuže) desky z betonu bez zvláštních nároků na prostředí tř. C 30/37</t>
  </si>
  <si>
    <t>2049227567</t>
  </si>
  <si>
    <t>(2893,28-"odpočet vnitřních sloupů"0,7*0,5*5-0,3*0,6-0,7*0,5*6-0,4*0,4*6-0,4*0,4*27-0,6*0,4*4)*0,2</t>
  </si>
  <si>
    <t>0,1*0,2*(36,6+7,1+6,165)</t>
  </si>
  <si>
    <t>273351121</t>
  </si>
  <si>
    <t>Bednění základů desek zřízení</t>
  </si>
  <si>
    <t>1153663726</t>
  </si>
  <si>
    <t>"výtahová šachta"(2,4+2,5)*0,3*2</t>
  </si>
  <si>
    <t>"RŠ1"(1,7+1,5)*0,3*2</t>
  </si>
  <si>
    <t>"RŠ2"(2,3+2)*0,3*2</t>
  </si>
  <si>
    <t>"RŠ3"(2,3+2)*0,3*2</t>
  </si>
  <si>
    <t>"RŠ4"(2,3+2)*0,3*2</t>
  </si>
  <si>
    <t>-1989579756</t>
  </si>
  <si>
    <t>"hlavní deska"0,2*(275,85-0,6*4*4+2+2,2-6,165-7,05-36,6-0,6*12-0,4*4-0,6*8-0,4*6-0,4*3-0,4*15-0,6*2-0,4)</t>
  </si>
  <si>
    <t>273351122</t>
  </si>
  <si>
    <t>Bednění základů desek odstranění</t>
  </si>
  <si>
    <t>-950308557</t>
  </si>
  <si>
    <t>-1755925911</t>
  </si>
  <si>
    <t>273362021</t>
  </si>
  <si>
    <t>Výztuž základů desek ze svařovaných sítí z drátů typu KARI</t>
  </si>
  <si>
    <t>-1420759772</t>
  </si>
  <si>
    <t>(2893,28-"odpočet vnitřních sloupů"0,7*0,5*5-0,3*0,6-0,7*0,5*6-0,4*0,4*6-0,4*0,4*27-0,6*0,4*4)*0,395*20/1000*1,15*2</t>
  </si>
  <si>
    <t>-1052298060</t>
  </si>
  <si>
    <t>"výtahová šachta"2,4*2,5*2*0,222*21/1000*1,1</t>
  </si>
  <si>
    <t>"RŠ1"1,7*1,5*2*0,222*21/1000*1,1</t>
  </si>
  <si>
    <t>"RŠ2"2,3*2*2*0,222*21/1000*1,1</t>
  </si>
  <si>
    <t>"RŠ3"2,3*2*2*0,222*21/1000*1,1</t>
  </si>
  <si>
    <t>"RŠ4"2,3*2*2*0,222*21/1000*1,1</t>
  </si>
  <si>
    <t>274321411</t>
  </si>
  <si>
    <t>Základy z betonu železového (bez výztuže) pasy z betonu bez zvláštních nároků na prostředí tř. C 20/25</t>
  </si>
  <si>
    <t>-706964471</t>
  </si>
  <si>
    <t>"lité 1. stupeň"</t>
  </si>
  <si>
    <t>"osa A"(1,28-0,93)*32,67+(1,28-0,2)*(1,929*0,6*2+3*0,6+2,7*0,4)</t>
  </si>
  <si>
    <t>"osa A x 11x B x14"(1,28-0,93)*(26,52)</t>
  </si>
  <si>
    <t>"osa Cx x 17 " (1,28-0,93)*(1,12+2,57+3,38+3,45*2+3,43)</t>
  </si>
  <si>
    <t>"osa H x 18 x J x 13"(1,28-0,93)*(1,63+3,45+3,38*3+3,45+3,33)+(0,73-0,53)*(2,88*4)</t>
  </si>
  <si>
    <t>"osa 2 x H"(1,1-0,78)*8,11</t>
  </si>
  <si>
    <t>"osa 9"(0,73-0,53)*(2,84+2,73+2,74+2,7+2,19)</t>
  </si>
  <si>
    <t>"osa F hala"(0,73-0,53)*18,73</t>
  </si>
  <si>
    <t>"2. stupeň"</t>
  </si>
  <si>
    <t>"osa A"(0,93-0,53)*12,39+(0,53-0,1)*0,3*(1,45+0,25)</t>
  </si>
  <si>
    <t>"osa A x 11x B x14"(0,93-0,53)*(8,74)</t>
  </si>
  <si>
    <t>"osa Cx x 17 " (0,93-0,53)*(0,56+1,33+1,44+1,47+1,47+1,47)</t>
  </si>
  <si>
    <t>"osa H x 18 x J x 13"(0,93-0,53)*(0,68+1,53+1,5+1,43*2+1,47+1,45)</t>
  </si>
  <si>
    <t>"osa 2 x H"(0,78-0,58)*4,03</t>
  </si>
  <si>
    <t>274351121.1</t>
  </si>
  <si>
    <t>Bednění základů pasů rovné zřízení</t>
  </si>
  <si>
    <t>-678941215</t>
  </si>
  <si>
    <t>"osa A"(0,93-0,53)*(83,23-0,3*2)+(0,53-0,2)*(0,6*4+1,929*4+0,96*2+3*2+2,7*2+0,4*2)</t>
  </si>
  <si>
    <t>"osa A x 11x B x14"(0,93-0,53)*(58,89-0,3*2)</t>
  </si>
  <si>
    <t>"osa Cx x 17 " (0,93-0,53)*(4,29+9,13-0,3*4+10,18+10,38*3-0,3*4*2)</t>
  </si>
  <si>
    <t>"osa H x 18 x J x 13"(0,93-0,53)*(5,19-0,3*2+10,43+10,23-0,3*4+10,18+10,38+10,18-0,3*6+10,12-0,3*2)</t>
  </si>
  <si>
    <t>"osa 2 x H"(0,78-0,58)*(27,43)</t>
  </si>
  <si>
    <t>"osa 9"0,2*2*(4,66+4,5*3+3,65)</t>
  </si>
  <si>
    <t>"osa F"0,2*(38,215+0,2+2,2+4,625*5+2,865)</t>
  </si>
  <si>
    <t>"osa 13"0,2*(2*4,8*4)</t>
  </si>
  <si>
    <t>274351122</t>
  </si>
  <si>
    <t>Bednění základů pasů rovné odstranění</t>
  </si>
  <si>
    <t>1883179711</t>
  </si>
  <si>
    <t>274361821</t>
  </si>
  <si>
    <t>Výztuž základů pasů z betonářské oceli 10 505 (R) nebo BSt 500</t>
  </si>
  <si>
    <t>-1051170532</t>
  </si>
  <si>
    <t>"5%"28,239/100*5</t>
  </si>
  <si>
    <t>274362021</t>
  </si>
  <si>
    <t>Výztuž základů pasů ze svařovaných sítí z drátů typu KARI</t>
  </si>
  <si>
    <t>1843218291</t>
  </si>
  <si>
    <t>"osa A"32,67*0,222*6,6666*2*2/1000*1,15</t>
  </si>
  <si>
    <t>"osa A x 11x B x14"(26,52)*0,222*6,6666*2*2/1000*1,15</t>
  </si>
  <si>
    <t>"osa Cx x 17 " (1,12+2,57+3,38+3,45*2+3,43)*0,222*6,6666*2*2/1000*1,15</t>
  </si>
  <si>
    <t>"osa H x 18 x J x 13"(1,63+3,45+3,38*3+3,45+3,33)*0,222*6,6666*2*2/1000*1,15+(2,88*4)*0,222*6,6666*2*2/1000*1,15</t>
  </si>
  <si>
    <t>"osa 2 x H"8,11*0,222*6,6666*2*2/1000*1,15</t>
  </si>
  <si>
    <t>"osa 9"(2,84+2,73+2,74+2,7+2,19)*0,222*6,6666*2*2/1000*1,15</t>
  </si>
  <si>
    <t>"osa F hala"18,73*0,222*6,6666*2*2/1000*1,15</t>
  </si>
  <si>
    <t>275313611</t>
  </si>
  <si>
    <t>Základy z betonu prostého patky a bloky z betonu kamenem neprokládaného tř. C 16/20</t>
  </si>
  <si>
    <t>-1179655569</t>
  </si>
  <si>
    <t>"patky provedené po zásypu"(0,58-0,38)*0,4*0,4*13+(0,58-0,38)*0,4*0,4*6</t>
  </si>
  <si>
    <t>275351121</t>
  </si>
  <si>
    <t>Bednění základů patek zřízení</t>
  </si>
  <si>
    <t>1340907698</t>
  </si>
  <si>
    <t>"patky provedené po zásypu"(0,58)*0,4*4*13+(0,58)*0,4*4*6</t>
  </si>
  <si>
    <t>275351122</t>
  </si>
  <si>
    <t>Bednění základů patek odstranění</t>
  </si>
  <si>
    <t>781330358</t>
  </si>
  <si>
    <t>279113142</t>
  </si>
  <si>
    <t>Základové zdi z tvárnic ztraceného bednění včetně výplně z betonu bez zvláštních nároků na vliv prostředí třídy C 20/25, tloušťky zdiva přes 150 do 200 mm</t>
  </si>
  <si>
    <t>-97640995</t>
  </si>
  <si>
    <t>"RŠ1"1,4*(1,4*2+0,8*2)</t>
  </si>
  <si>
    <t>279113143</t>
  </si>
  <si>
    <t>Základové zdi z tvárnic ztraceného bednění včetně výplně z betonu bez zvláštních nároků na vliv prostředí třídy C 20/25, tloušťky zdiva přes 200 do 250 mm</t>
  </si>
  <si>
    <t>-444990228</t>
  </si>
  <si>
    <t>"výtahová šachta - zapořteno v nadzákladové stěně"</t>
  </si>
  <si>
    <t>"RŠ2"2,25*(2*2+1,2*2)</t>
  </si>
  <si>
    <t>"RŠ3"2,61*(2*2+1,2*2)</t>
  </si>
  <si>
    <t>"RŠ4"2,21*(2*2+1,2*2)</t>
  </si>
  <si>
    <t>279361821</t>
  </si>
  <si>
    <t>Výztuž základových zdí nosných svislých nebo odkloněných od svislice, rovinných nebo oblých, deskových nebo žebrových, včetně výztuže jejich žeber z betonářské oceli 10 505 (R) nebo BSt 500</t>
  </si>
  <si>
    <t>1912139340</t>
  </si>
  <si>
    <t>"RŠ1"1,4*(1,4*2+0,8*2)/0,25*(0,89+1,58)/1000/1,15</t>
  </si>
  <si>
    <t>"RŠ2"2,25*(2*2+1,2*2)/0,25*(0,89+1,58)/1000/1,15</t>
  </si>
  <si>
    <t>"RŠ3"2,61*(2*2+1,2*2)/0,25*(0,89+1,58)/1000/1,15</t>
  </si>
  <si>
    <t>"RŠ4"2,21*(2*2+1,2*2)/0,25*(0,89+1,58)/1000/1,15</t>
  </si>
  <si>
    <t>411321414</t>
  </si>
  <si>
    <t>Stropy z betonu železového (bez výztuže) stropů deskových, plochých střech, desek balkonových, desek hřibových stropů včetně hlavic hřibových sloupů tř. C 25/30</t>
  </si>
  <si>
    <t>-1914087260</t>
  </si>
  <si>
    <t>"RŠ1"(1,4*1,2-0,6*0,6)*0,2</t>
  </si>
  <si>
    <t>"RŠ2"(2*1,7-0,6*0,6)*0,2</t>
  </si>
  <si>
    <t>"RŠ3"(2*1,7-0,6*0,6)*0,2</t>
  </si>
  <si>
    <t>"RŠ4"(2*1,7-0,6*0,6)*0,2</t>
  </si>
  <si>
    <t>411351011</t>
  </si>
  <si>
    <t>Bednění stropních konstrukcí - bez podpěrné konstrukce desek tloušťky stropní desky přes 5 do 25 cm zřízení</t>
  </si>
  <si>
    <t>1399134592</t>
  </si>
  <si>
    <t>"RŠ1"(1*0,8-0,6*0,6)+0,2*(0,6*4+1,4*2+1,2*2)</t>
  </si>
  <si>
    <t>"RŠ2"(1,5*1,2-0,6*0,6)+0,2*(0,6*4+2*2+1,7*2)</t>
  </si>
  <si>
    <t>"RŠ3"(1,5*1,2-0,6*0,6)+0,2*(0,6*4+2*2+1,7*2)</t>
  </si>
  <si>
    <t>"RŠ4"(1,5*1,2-0,6*0,6)+0,2*(0,6*4+2*2+1,7*2)</t>
  </si>
  <si>
    <t>411351012</t>
  </si>
  <si>
    <t>Bednění stropních konstrukcí - bez podpěrné konstrukce desek tloušťky stropní desky přes 5 do 25 cm odstranění</t>
  </si>
  <si>
    <t>-168222780</t>
  </si>
  <si>
    <t>411354313</t>
  </si>
  <si>
    <t>Podpěrná konstrukce stropů - desek, kleneb a skořepin výška podepření do 4 m tloušťka stropu přes 15 do 25 cm zřízení</t>
  </si>
  <si>
    <t>-191899399</t>
  </si>
  <si>
    <t>"RŠ1"(1*0,8-0,6*0,6)</t>
  </si>
  <si>
    <t>"RŠ2"(1,5*1,2-0,6*0,6)</t>
  </si>
  <si>
    <t>"RŠ3"(1,5*1,2-0,6*0,6)</t>
  </si>
  <si>
    <t>"RŠ4"(1,5*1,2-0,6*0,6)</t>
  </si>
  <si>
    <t>411354314</t>
  </si>
  <si>
    <t>Podpěrná konstrukce stropů - desek, kleneb a skořepin výška podepření do 4 m tloušťka stropu přes 15 do 25 cm odstranění</t>
  </si>
  <si>
    <t>-1914492453</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</si>
  <si>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</si>
  <si>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t>
  </si>
  <si>
    <t>601989250</t>
  </si>
  <si>
    <t>"RŠ1"(1,4*1,2-0,6*0,6)*6,666*2*0,222*2/1000*1,15</t>
  </si>
  <si>
    <t>"RŠ2"(2*1,7-0,6*0,6)*10*2*0,395*2/1000*1,15</t>
  </si>
  <si>
    <t>"RŠ3"(2*1,7-0,6*0,6)*10*2*0,395*2/1000*1,15</t>
  </si>
  <si>
    <t>"RŠ4"(2*1,7-0,6*0,6)*10*2*0,395*2/1000*1,15</t>
  </si>
  <si>
    <t>619996127</t>
  </si>
  <si>
    <t>Ochrana stavebních konstrukcí a samostatných prvků včetně pozdějšího odstranění obedněním z OSB desek svislých ploch</t>
  </si>
  <si>
    <t>552856129</t>
  </si>
  <si>
    <t>"použito pro obklad šachet - ochrana hydroizolace"</t>
  </si>
  <si>
    <t>"výtahová šachta"0,5*(2+2,2)*2</t>
  </si>
  <si>
    <t>"RŠ1"1,2*(1,4+1,2)*2</t>
  </si>
  <si>
    <t>"RŠ2"2,01*(1,7+2)*2</t>
  </si>
  <si>
    <t>"RŠ3"2,41*(1,7+2)*2</t>
  </si>
  <si>
    <t>"RŠ4"2,01*(1,7+2)*2</t>
  </si>
  <si>
    <t>631311125</t>
  </si>
  <si>
    <t>Mazanina z betonu prostého bez zvýšených nároků na prostředí tl. přes 80 do 120 mm tř. C 20/25</t>
  </si>
  <si>
    <t>-1564591014</t>
  </si>
  <si>
    <t>"výtahová šachta "0,1*1,6*1,8</t>
  </si>
  <si>
    <t>"RŠ1"0,1*1*0,8</t>
  </si>
  <si>
    <t>"RŠ2"0,1*1,5*1,2</t>
  </si>
  <si>
    <t>"RŠ3"0,1*1,5*1,2</t>
  </si>
  <si>
    <t>"RŠ4"0,1*1,5*1,2</t>
  </si>
  <si>
    <t>635111242</t>
  </si>
  <si>
    <t>Násyp ze štěrkopísku, písku nebo kameniva pod podlahy se zhutněním z kameniva hrubého 16-32</t>
  </si>
  <si>
    <t>523098505</t>
  </si>
  <si>
    <t>"sportovní hala"0,2*(1391,56-1,13*5-"RŠ1"1,7*1,5)+"dosyp u paty"0,1*38,08+"prah"0,183*(43,97+6)</t>
  </si>
  <si>
    <t>"zázemí"0,1*(886,82-"výtah"2*2,2-1,13*2-0,63*2-"RŠ2"2,3*2-"RŠ3"2*2,3-"RŠ4" 2,3*2)+"dosyp u pary"0,185*(28,85+2,1+4,2+4,8)</t>
  </si>
  <si>
    <t>"lezeck hala"0,2*(445,86-0,63*4-1,13*2)+"dosyp u paty"0,12*(4,8*3+2,2+4,8*2+4,8*3+5,1)</t>
  </si>
  <si>
    <t>"odhad dosypy pláně při bourání nerovnost"10</t>
  </si>
  <si>
    <t>99</t>
  </si>
  <si>
    <t>Přesun hmot a manipulace se sutí</t>
  </si>
  <si>
    <t>998011002</t>
  </si>
  <si>
    <t>Přesun hmot pro budovy občanské výstavby, bydlení, výrobu a služby s nosnou svislou konstrukcí zděnou z cihel, tvárnic nebo kamene vodorovná dopravní vzdálenost do 100 m pro budovy výšky přes 6 do 12 m</t>
  </si>
  <si>
    <t>558611868</t>
  </si>
  <si>
    <t>PSV</t>
  </si>
  <si>
    <t>Práce a dodávky PSV</t>
  </si>
  <si>
    <t>711</t>
  </si>
  <si>
    <t>Izolace proti vodě, vlhkosti a plynům</t>
  </si>
  <si>
    <t>711-003a</t>
  </si>
  <si>
    <t>D+M provedení úpravy napojení hydroizolace na nové prahové panely vč. ukončení dle detailu, z interiérové strany</t>
  </si>
  <si>
    <t>1962396612</t>
  </si>
  <si>
    <t>48,3+5,78</t>
  </si>
  <si>
    <t>711-004</t>
  </si>
  <si>
    <t>D+M dodatečné úpravy prahových panelů - H.l. - plnoplošně natavená, ukončena 50mm nad UT, sys. okapovou lištou</t>
  </si>
  <si>
    <t>289384388</t>
  </si>
  <si>
    <t>5,78+44,22</t>
  </si>
  <si>
    <t>711111001</t>
  </si>
  <si>
    <t>Provedení izolace proti zemní vlhkosti natěradly a tmely za studena na ploše vodorovné V nátěrem penetračním</t>
  </si>
  <si>
    <t>-100675706</t>
  </si>
  <si>
    <t>2893,28-"odpočet vnitřních sloupů"0,7*0,5*5-0,3*0,6-0,7*0,5*6-0,4*0,4*6-0,4*0,4*27-0,6*0,4*4</t>
  </si>
  <si>
    <t>"výtahová šachta"2,4*2,5-1,8*1,8</t>
  </si>
  <si>
    <t>"RŠ1"1,7*1,5-1*0,8</t>
  </si>
  <si>
    <t>"RŠ2"2,3*2-1,2*1,5</t>
  </si>
  <si>
    <t>"RŠ3"2,3*2-1,2*1,5</t>
  </si>
  <si>
    <t>"RŠ4"2,3*2-1,2*1,5</t>
  </si>
  <si>
    <t>711112001</t>
  </si>
  <si>
    <t>Provedení izolace proti zemní vlhkosti natěradly a tmely za studena na ploše svislé S nátěrem penetračním</t>
  </si>
  <si>
    <t>-130031726</t>
  </si>
  <si>
    <t>"výtahová šachta"1*(2+2,1)*2</t>
  </si>
  <si>
    <t>"RŠ1"1,6*(1,4+1,2)*2</t>
  </si>
  <si>
    <t>"RŠ2"2,41*(1,7+2)*2</t>
  </si>
  <si>
    <t>"RŠ3"2,81*(1,7+2)*2</t>
  </si>
  <si>
    <t>"RŠ4"2,41*(1,7+2)*2</t>
  </si>
  <si>
    <t>"obod"0,75*260,34</t>
  </si>
  <si>
    <t>11163150</t>
  </si>
  <si>
    <t>lak penetrační asfaltový</t>
  </si>
  <si>
    <t>-962685810</t>
  </si>
  <si>
    <t>(2895,92+268,237)*0,00035</t>
  </si>
  <si>
    <t>711141559</t>
  </si>
  <si>
    <t>Provedení izolace proti zemní vlhkosti pásy přitavením NAIP na ploše vodorovné V</t>
  </si>
  <si>
    <t>-2140795169</t>
  </si>
  <si>
    <t>2895,92*2</t>
  </si>
  <si>
    <t>711142559</t>
  </si>
  <si>
    <t>Provedení izolace proti zemní vlhkosti pásy přitavením NAIP na ploše svislé S</t>
  </si>
  <si>
    <t>-640612471</t>
  </si>
  <si>
    <t>"výtahová šachta"1*(2+2,1)*2*2</t>
  </si>
  <si>
    <t>"RŠ1"1,6*(1,4+1,2)*2*2</t>
  </si>
  <si>
    <t>"RŠ2"2,41*(1,7+2)*2*2</t>
  </si>
  <si>
    <t>"RŠ3"2,81*(1,7+2)*2*2</t>
  </si>
  <si>
    <t>"RŠ4"2,41*(1,7+2)*2*2</t>
  </si>
  <si>
    <t>"obod"0,75*260,34*2</t>
  </si>
  <si>
    <t>62853004</t>
  </si>
  <si>
    <t>pás asfaltový natavitelný modifikovaný SBS tl 4,0mm s vložkou ze skleněné tkaniny a spalitelnou PE fólií nebo jemnozrnným minerálním posypem na horním povrchu</t>
  </si>
  <si>
    <t>-1776453561</t>
  </si>
  <si>
    <t>"položka použota pro safaltový dle PD 1 vrstva skelná vložka, 2 PES, modifikace SBS"</t>
  </si>
  <si>
    <t>(5791,84+536,474)*1,15</t>
  </si>
  <si>
    <t>998711201a</t>
  </si>
  <si>
    <t>Přesun hmot pro izolace proti vodě, vlhkosti a plynům stanovený procentní sazbou (%) z ceny vodorovná dopravní vzdálenost do 50 m v objektech výšky do 6 m</t>
  </si>
  <si>
    <t>Kč</t>
  </si>
  <si>
    <t>-1623432721</t>
  </si>
  <si>
    <t>767</t>
  </si>
  <si>
    <t>Konstrukce zámečnické</t>
  </si>
  <si>
    <t>767_RZ001</t>
  </si>
  <si>
    <t>D+M pachotěsný kompozitový zátěžový poklop 600x600mm, osazen do pozinkovaného úhelníku 40x90/6, 780x780mm, dotěsnění tmelem</t>
  </si>
  <si>
    <t>199484980</t>
  </si>
  <si>
    <t>"RŠ 1-4"4</t>
  </si>
  <si>
    <t>767_RZ002</t>
  </si>
  <si>
    <t>D+M systémové stupadlo nerez osazeno navrtávkou</t>
  </si>
  <si>
    <t>1452349503</t>
  </si>
  <si>
    <t>"RŠ 1-4"5+8+10+8</t>
  </si>
  <si>
    <t>OST</t>
  </si>
  <si>
    <t>OST_RZ_002</t>
  </si>
  <si>
    <t>Náklady na vytyčení pilot</t>
  </si>
  <si>
    <t>512</t>
  </si>
  <si>
    <t>1221046977</t>
  </si>
  <si>
    <t>OST_RZ_001</t>
  </si>
  <si>
    <t>Náklady na prováděcí dokumentaci základů - pilot</t>
  </si>
  <si>
    <t>1145473124</t>
  </si>
  <si>
    <t>24_099_1200 - Skelet</t>
  </si>
  <si>
    <t xml:space="preserve">    D4 - Prefa konstrukce</t>
  </si>
  <si>
    <t>D4</t>
  </si>
  <si>
    <t>Prefa konstrukce</t>
  </si>
  <si>
    <t>D4_NO1_R001</t>
  </si>
  <si>
    <t>D+M žlb. prefa konstrukce, nosník ochozu 250x1600/xxx, dobetonávek, zálivek, montáže, jeřábů... - dle výpisu prvků PD</t>
  </si>
  <si>
    <t>-1050091902</t>
  </si>
  <si>
    <t>D4_P04.1_R001</t>
  </si>
  <si>
    <t>D+M žlb. prefa konstrukce, P04.1 450x600/5400, dobetonávek, zálivek, montáže, jeřábů... - dle výpisu prvků PD</t>
  </si>
  <si>
    <t>-884130785</t>
  </si>
  <si>
    <t>D4_P04.2_R001</t>
  </si>
  <si>
    <t>D+M žlb. prefa konstrukce, P04.2 450x600/5600, dobetonávek, zálivek, montáže, jeřábů... - dle výpisu prvků PD</t>
  </si>
  <si>
    <t>584994504</t>
  </si>
  <si>
    <t>D4_P04.3_R001</t>
  </si>
  <si>
    <t>D+M žlb. prefa konstrukce, P04.3 450x600/2050, dobetonávek, zálivek, montáže, jeřábů... - dle výpisu prvků PD</t>
  </si>
  <si>
    <t>1126681283</t>
  </si>
  <si>
    <t>D4_P04.4_R001</t>
  </si>
  <si>
    <t>D+M žlb. prefa konstrukce, P04.4 450x600/2600, dobetonávek, zálivek, montáže, jeřábů... - dle výpisu prvků PD</t>
  </si>
  <si>
    <t>1439050827</t>
  </si>
  <si>
    <t>D4_P04.5_R001</t>
  </si>
  <si>
    <t>D+M žlb. prefa konstrukce, P04.5 450x600/4900, dobetonávek, zálivek, montáže, jeřábů... - dle výpisu prvků PD</t>
  </si>
  <si>
    <t>-457713873</t>
  </si>
  <si>
    <t>D4_P04.6_R001</t>
  </si>
  <si>
    <t>D+M žlb. prefa konstrukce, P04.6 450x600/5700, dobetonávek, zálivek, montáže, jeřábů... - dle výpisu prvků PD</t>
  </si>
  <si>
    <t>-436753116</t>
  </si>
  <si>
    <t>D4_P04.7_R001</t>
  </si>
  <si>
    <t>D+M žlb. prefa konstrukce, P04.7 450x600/6200, dobetonávek, zálivek, montáže, jeřábů... - dle výpisu prvků PD</t>
  </si>
  <si>
    <t>-1956330730</t>
  </si>
  <si>
    <t>D4_P05.1_R001</t>
  </si>
  <si>
    <t>D+M žlb. prefa konstrukce, P05.1 600x600/5600, dobetonávek, zálivek, montáže, jeřábů... - dle výpisu prvků PD</t>
  </si>
  <si>
    <t>-1613272155</t>
  </si>
  <si>
    <t>D4_P05.2_R001</t>
  </si>
  <si>
    <t>D+M žlb. prefa konstrukce, P05.2 600x600/3000, dobetonávek, zálivek, montáže, jeřábů... - dle výpisu prvků PD</t>
  </si>
  <si>
    <t>-1160901567</t>
  </si>
  <si>
    <t>D4_P05.3_R001</t>
  </si>
  <si>
    <t>D+M žlb. prefa konstrukce, P05.3 600x600/5100, dobetonávek, zálivek, montáže, jeřábů... - dle výpisu prvků PD</t>
  </si>
  <si>
    <t>384418897</t>
  </si>
  <si>
    <t>D4_P05.4_R001</t>
  </si>
  <si>
    <t>D+M žlb. prefa konstrukce, P05.4 600x600/5800, dobetonávek, zálivek, montáže, jeřábů... - dle výpisu prvků PD</t>
  </si>
  <si>
    <t>-223325840</t>
  </si>
  <si>
    <t>D4_P07.1_R001</t>
  </si>
  <si>
    <t>D+M žlb. prefa konstrukce, P07.1 500x700/6000, dobetonávek, zálivek, montáže, jeřábů... - dle výpisu prvků PD</t>
  </si>
  <si>
    <t>264600130</t>
  </si>
  <si>
    <t>D4_P07.2_R001</t>
  </si>
  <si>
    <t>D+M žlb. prefa konstrukce, P07.1 500x700/6200, dobetonávek, zálivek, montáže, jeřábů... - dle výpisu prvků PD</t>
  </si>
  <si>
    <t>657641491</t>
  </si>
  <si>
    <t>D4_P08_R001</t>
  </si>
  <si>
    <t>D+M žlb. prefa konstrukce, P08 400x1500/xxx, dobetonávek, zálivek, montáže, jeřábů... - dle výpisu prvků PD</t>
  </si>
  <si>
    <t>227784326</t>
  </si>
  <si>
    <t>D4_P09.1_R001</t>
  </si>
  <si>
    <t>D+M žlb. prefa konstrukce, P09.1 450x600/5400, dobetonávek, zálivek, montáže, jeřábů... - dle výpisu prvků PD</t>
  </si>
  <si>
    <t>1019241468</t>
  </si>
  <si>
    <t>D4_P09.2_R001</t>
  </si>
  <si>
    <t>D+M žlb. prefa konstrukce, P09.2 450x600/5600, dobetonávek, zálivek, montáže, jeřábů... - dle výpisu prvků PD</t>
  </si>
  <si>
    <t>198695504</t>
  </si>
  <si>
    <t>D4_S01_R001</t>
  </si>
  <si>
    <t>D+M žlb. prefa konstrukce, S01 500x700/do 11480, dobetonávek, zálivek, montáže, jeřábů... - dle výpisu prvků PD</t>
  </si>
  <si>
    <t>57380086</t>
  </si>
  <si>
    <t>D4_S02a_R001</t>
  </si>
  <si>
    <t>D+M žlb. prefa konstrukce, S02a 400x400/do 11480, dobetonávek, zálivek, montáže, jeřábů... - dle výpisu prvků PD</t>
  </si>
  <si>
    <t>1813051760</t>
  </si>
  <si>
    <t>D4_S02b_R001</t>
  </si>
  <si>
    <t>D+M žlb. prefa konstrukce, S02b 400x400/do 11225, dobetonávek, zálivek, montáže, jeřábů... - dle výpisu prvků PD</t>
  </si>
  <si>
    <t>1793652630</t>
  </si>
  <si>
    <t>D4_S02c_R001</t>
  </si>
  <si>
    <t>D+M žlb. prefa konstrukce, S02c 400x400/do 10730, dobetonávek, zálivek, montáže, jeřábů... - dle výpisu prvků PD</t>
  </si>
  <si>
    <t>1324386049</t>
  </si>
  <si>
    <t>D4_S02d_R001</t>
  </si>
  <si>
    <t>D+M žlb. prefa konstrukce, S02d 400x400/do 3530, dobetonávek, zálivek, montáže, jeřábů... - dle výpisu prvků PD</t>
  </si>
  <si>
    <t>-336361399</t>
  </si>
  <si>
    <t>D4_S02e_R001</t>
  </si>
  <si>
    <t>D+M žlb. prefa konstrukce, S02e 400x400/do 11279, dobetonávek, zálivek, montáže, jeřábů... - dle výpisu prvků PD</t>
  </si>
  <si>
    <t>-1418286135</t>
  </si>
  <si>
    <t>D4_S02f_R001</t>
  </si>
  <si>
    <t>D+M žlb. prefa konstrukce, S02f 400x400/do 11225, dobetonávek, zálivek, montáže, jeřábů... - dle výpisu prvků PD</t>
  </si>
  <si>
    <t>-1227628638</t>
  </si>
  <si>
    <t>D4_S02g_R001</t>
  </si>
  <si>
    <t>D+M žlb. prefa konstrukce, S02g 400x400/do 10984, dobetonávek, zálivek, montáže, jeřábů... - dle výpisu prvků PD</t>
  </si>
  <si>
    <t>-529034064</t>
  </si>
  <si>
    <t>D4_S02h_R001</t>
  </si>
  <si>
    <t>D+M žlb. prefa konstrukce, S02h 400x400/do 4780, dobetonávek, zálivek, montáže, jeřábů... - dle výpisu prvků PD</t>
  </si>
  <si>
    <t>-1791945567</t>
  </si>
  <si>
    <t>D4_S02i_R001</t>
  </si>
  <si>
    <t>D+M žlb. prefa konstrukce, S02i 400x400/do 4180, dobetonávek, zálivek, montáže, jeřábů... - dle výpisu prvků PD</t>
  </si>
  <si>
    <t>-505589123</t>
  </si>
  <si>
    <t>D4_S02j_R001</t>
  </si>
  <si>
    <t>D+M žlb. prefa konstrukce, S02j 400x400/do 4530, dobetonávek, zálivek, montáže, jeřábů... - dle výpisu prvků PD</t>
  </si>
  <si>
    <t>1693511490</t>
  </si>
  <si>
    <t>D4_S03_R001</t>
  </si>
  <si>
    <t>D+M žlb. prefa konstrukce, S03 600x600/do 11384, dobetonávek, zálivek, montáže, jeřábů... - dle výpisu prvků PD</t>
  </si>
  <si>
    <t>-1198754220</t>
  </si>
  <si>
    <t>D4_S04a_R001</t>
  </si>
  <si>
    <t>D+M žlb. prefa konstrukce, S04a 400x600/do 11384, dobetonávek, zálivek, montáže, jeřábů... - dle výpisu prvků PD</t>
  </si>
  <si>
    <t>411416161</t>
  </si>
  <si>
    <t>D4_S04b_R001</t>
  </si>
  <si>
    <t>D+M žlb. prefa konstrukce, S04b 400x600/do 6500, dobetonávek, zálivek, montáže, jeřábů... - dle výpisu prvků PD</t>
  </si>
  <si>
    <t>-1412426092</t>
  </si>
  <si>
    <t>D4_S04c_R001</t>
  </si>
  <si>
    <t>D+M žlb. prefa konstrukce, S04c 400x600/do 4780, dobetonávek, zálivek, montáže, jeřábů... - dle výpisu prvků PD</t>
  </si>
  <si>
    <t>412836020</t>
  </si>
  <si>
    <t>D4_SCH01_R001</t>
  </si>
  <si>
    <t>D+M žlb. prefa konstrukce, MP01 - 2ks, MP02 - 1ks, SCH01 - 1ks, SCH02 - 2ks, SCH03 - 1ks, SCH04 - 1ks, SCH05 - 1ks, dobetonávek, zálivek, montáže, jeřábů... - dle výpisu prvků PD</t>
  </si>
  <si>
    <t>-57339784</t>
  </si>
  <si>
    <t>D4_ST01_R001</t>
  </si>
  <si>
    <t>D+M žlb. prefa konstrukce, strop z prefa panelů, vč. dobetonávek, výztuže, zálivek, montáže, jeřábů... - dle statické části tl. 320mm</t>
  </si>
  <si>
    <t>-477179632</t>
  </si>
  <si>
    <t>"nad 1.NP"150,36</t>
  </si>
  <si>
    <t>D4_ST02_R001</t>
  </si>
  <si>
    <t>D+M žlb. prefa konstrukce, strop z prefa panelů, vč. dobetonávek, výztuže, zálivek, montáže, jeřábů... - dle statické části tl. 260mm</t>
  </si>
  <si>
    <t>-1419326278</t>
  </si>
  <si>
    <t>"nad 1.NP"377,58</t>
  </si>
  <si>
    <t>D4_ST03_R001</t>
  </si>
  <si>
    <t>D+M žlb. prefa konstrukce, strop z prefa panelů, vč. dobetonávek, výztuže, zálivek, montáže, jeřábů... - dle statické části tl. 250mm</t>
  </si>
  <si>
    <t>1399503890</t>
  </si>
  <si>
    <t>"stropy garáž"45,9*2</t>
  </si>
  <si>
    <t>D4_TR_R001</t>
  </si>
  <si>
    <t>D+M žlb. prefa konstrukce, tribuna TR. dl. 32.250mm, dobetonávek, zálivek, montáže, jeřábů... - dle výpisu prvků PD</t>
  </si>
  <si>
    <t>-157434095</t>
  </si>
  <si>
    <t>D4_Va1.1_R001</t>
  </si>
  <si>
    <t>D+M žlb. prefa konstrukce, Va1.1 200x400/5825, dobetonávek, zálivek, montáže, jeřábů... - dle výpisu prvků PD</t>
  </si>
  <si>
    <t>255984744</t>
  </si>
  <si>
    <t>D4_Va1.2_R001</t>
  </si>
  <si>
    <t>D+M žlb. prefa konstrukce, Va1.2 200x400/5825, dobetonávek, zálivek, montáže, jeřábů... - dle výpisu prvků PD</t>
  </si>
  <si>
    <t>-511198095</t>
  </si>
  <si>
    <t>D4_Va1.3_R001</t>
  </si>
  <si>
    <t>D+M žlb. prefa konstrukce, Va1.3 200x400/6020, dobetonávek, zálivek, montáže, jeřábů... - dle výpisu prvků PD</t>
  </si>
  <si>
    <t>-1504365005</t>
  </si>
  <si>
    <t>D4_Va2.1_R001</t>
  </si>
  <si>
    <t>D+M žlb. prefa konstrukce, Va2.1 200x400/6200, dobetonávek, zálivek, montáže, jeřábů... - dle výpisu prvků PD</t>
  </si>
  <si>
    <t>632412249</t>
  </si>
  <si>
    <t>D4_Va2.2_R001</t>
  </si>
  <si>
    <t>D+M žlb. prefa konstrukce, Va2.2 200x400/6000, dobetonávek, zálivek, montáže, jeřábů... - dle výpisu prvků PD</t>
  </si>
  <si>
    <t>1954040681</t>
  </si>
  <si>
    <t>D4_VZ01_R001</t>
  </si>
  <si>
    <t>D+M žlb. prefa konstrukce, VZ01 600x2200/28800, dobetonávek, zálivek, montáže, jeřábů... - dle výpisu prvků PD</t>
  </si>
  <si>
    <t>1356215898</t>
  </si>
  <si>
    <t>D4_VZ02_R001</t>
  </si>
  <si>
    <t>D+M žlb. prefa konstrukce, VZ02 200x762/5850, dobetonávek, zálivek, montáže, jeřábů... - dle výpisu prvků PD</t>
  </si>
  <si>
    <t>60926525</t>
  </si>
  <si>
    <t>D4_VZ03_R001</t>
  </si>
  <si>
    <t>D+M žlb. prefa konstrukce, VZ03 200x921/5700, dobetonávek, zálivek, montáže, jeřábů... - dle výpisu prvků PD</t>
  </si>
  <si>
    <t>1426397996</t>
  </si>
  <si>
    <t>D4_VZ04_R001</t>
  </si>
  <si>
    <t>D+M žlb. prefa konstrukce, VZ04 200x921/5700, dobetonávek, zálivek, montáže, jeřábů... - dle výpisu prvků PD</t>
  </si>
  <si>
    <t>-1745237289</t>
  </si>
  <si>
    <t>D4_VZ05_R001</t>
  </si>
  <si>
    <t>D+M žlb. prefa konstrukce, VZ05 400x1017/5850, dobetonávek, zálivek, montáže, jeřábů... - dle výpisu prvků PD</t>
  </si>
  <si>
    <t>-1885751405</t>
  </si>
  <si>
    <t>D4_VZ05a_R001</t>
  </si>
  <si>
    <t>D+M žlb. prefa konstrukce, VZ05a 400x1017/5850, dobetonávek, zálivek, montáže, jeřábů... - dle výpisu prvků PD</t>
  </si>
  <si>
    <t>-408671093</t>
  </si>
  <si>
    <t>D4_VZ06_R001</t>
  </si>
  <si>
    <t>D+M žlb. prefa konstrukce, VZ06 400x1176/5700, dobetonávek, zálivek, montáže, jeřábů... - dle výpisu prvků PD</t>
  </si>
  <si>
    <t>633581269</t>
  </si>
  <si>
    <t>D4_VZ06a_R001</t>
  </si>
  <si>
    <t>D+M žlb. prefa konstrukce, VZ06a 400x1176/5700, dobetonávek, zálivek, montáže, jeřábů... - dle výpisu prvků PD</t>
  </si>
  <si>
    <t>2142843488</t>
  </si>
  <si>
    <t>D4_VZ07_R001</t>
  </si>
  <si>
    <t>D+M žlb. prefa konstrukce, VZ07 400x1255/5700, dobetonávek, zálivek, montáže, jeřábů... - dle výpisu prvků PD</t>
  </si>
  <si>
    <t>-1313262927</t>
  </si>
  <si>
    <t>D4_VZ08_R001</t>
  </si>
  <si>
    <t>D+M žlb. prefa konstrukce, VZ08 500x1430/14500, dobetonávek, zálivek, montáže, jeřábů... - dle výpisu prvků PD</t>
  </si>
  <si>
    <t>-2029191490</t>
  </si>
  <si>
    <t>D4_VZ09_R001</t>
  </si>
  <si>
    <t>D+M žlb. prefa konstrukce, VZ09 500x1600/18000, dobetonávek, zálivek, montáže, jeřábů... - dle výpisu prvků PD</t>
  </si>
  <si>
    <t>-886196895</t>
  </si>
  <si>
    <t>D4_VZ10_R001</t>
  </si>
  <si>
    <t>D+M žlb. prefa konstrukce, VZ10 300x558/6000, dobetonávek, zálivek, montáže, jeřábů... - dle výpisu prvků PD</t>
  </si>
  <si>
    <t>-1596664895</t>
  </si>
  <si>
    <t>D4_VZ11_R001</t>
  </si>
  <si>
    <t>D+M žlb. prefa konstrukce, VZ11 300x647/6000, dobetonávek, zálivek, montáže, jeřábů... - dle výpisu prvků PD</t>
  </si>
  <si>
    <t>1650058708</t>
  </si>
  <si>
    <t>D4_VZ12_R001</t>
  </si>
  <si>
    <t>D+M žlb. prefa konstrukce, VZ12 300x781/6040, dobetonávek, zálivek, montáže, jeřábů... - dle výpisu prvků PD</t>
  </si>
  <si>
    <t>-1662464964</t>
  </si>
  <si>
    <t>D4_VZ13_R001</t>
  </si>
  <si>
    <t>D+M žlb. prefa konstrukce, VZ13 300x871/3000, dobetonávek, zálivek, montáže, jeřábů... - dle výpisu prvků PD</t>
  </si>
  <si>
    <t>-1566400407</t>
  </si>
  <si>
    <t>D4_VZ14_R001</t>
  </si>
  <si>
    <t>D+M žlb. prefa konstrukce, VZ14 300x872/5500, dobetonávek, zálivek, montáže, jeřábů... - dle výpisu prvků PD</t>
  </si>
  <si>
    <t>-189927067</t>
  </si>
  <si>
    <t>D4_ZP_R001</t>
  </si>
  <si>
    <t>D+M žlb. prefa konstrukce, základové prefa prahy PR.01-PR.06, dobetonávek, zálivek, montáže, jeřábů... - dle výpisu prvků PD</t>
  </si>
  <si>
    <t>-1114419195</t>
  </si>
  <si>
    <t>D4_ZT2.1_R001</t>
  </si>
  <si>
    <t>D+M žlb. prefa konstrukce, ZT2.1 200x700/5375, dobetonávek, zálivek, montáže, jeřábů... - dle výpisu prvků PD</t>
  </si>
  <si>
    <t>1716164971</t>
  </si>
  <si>
    <t>D4_ZT2.2_R001</t>
  </si>
  <si>
    <t>D+M žlb. prefa konstrukce, ZT2.2 200x700/5325, dobetonávek, zálivek, montáže, jeřábů... - dle výpisu prvků PD</t>
  </si>
  <si>
    <t>1026404414</t>
  </si>
  <si>
    <t>D4_ZT3.1_R001</t>
  </si>
  <si>
    <t>D+M žlb. prefa konstrukce, ZT3.1 200x600/5375, dobetonávek, zálivek, montáže, jeřábů... - dle výpisu prvků PD</t>
  </si>
  <si>
    <t>1514811201</t>
  </si>
  <si>
    <t>D4_ZT3.2_R001</t>
  </si>
  <si>
    <t>D+M žlb. prefa konstrukce, ZT3.2 200x600/5325, dobetonávek, zálivek, montáže, jeřábů... - dle výpisu prvků PD</t>
  </si>
  <si>
    <t>-1648314655</t>
  </si>
  <si>
    <t>D4_ZT3.3_R001</t>
  </si>
  <si>
    <t>D+M žlb. prefa konstrukce, ZT3.3 200x600/5300, dobetonávek, zálivek, montáže, jeřábů... - dle výpisu prvků PD</t>
  </si>
  <si>
    <t>-1324766639</t>
  </si>
  <si>
    <t>D4_ZT3.4_R001</t>
  </si>
  <si>
    <t>D+M žlb. prefa konstrukce, ZT3.4 400x600/5450, dobetonávek, zálivek, montáže, jeřábů... - dle výpisu prvků PD</t>
  </si>
  <si>
    <t>-147938295</t>
  </si>
  <si>
    <t>D4_ZT4.1_R001</t>
  </si>
  <si>
    <t>D+M žlb. prefa konstrukce, ZT4.1 200x500/6200, dobetonávek, zálivek, montáže, jeřábů... - dle výpisu prvků PD</t>
  </si>
  <si>
    <t>-1032109362</t>
  </si>
  <si>
    <t>D4_ZT4.2_R001</t>
  </si>
  <si>
    <t>D+M žlb. prefa konstrukce, ZT4.2 200x500/6000, dobetonávek, zálivek, montáže, jeřábů... - dle výpisu prvků PD</t>
  </si>
  <si>
    <t>1991401847</t>
  </si>
  <si>
    <t>D4_ZT4.3_R001</t>
  </si>
  <si>
    <t>D+M žlb. prefa konstrukce, ZT4.3 200x500/3700, dobetonávek, zálivek, montáže, jeřábů... - dle výpisu prvků PD</t>
  </si>
  <si>
    <t>-835842923</t>
  </si>
  <si>
    <t>D4_ZT6.1_R001</t>
  </si>
  <si>
    <t>D+M žlb. prefa konstrukce, ZT6.1 400x600/5600, dobetonávek, zálivek, montáže, jeřábů... - dle výpisu prvků PD</t>
  </si>
  <si>
    <t>434656662</t>
  </si>
  <si>
    <t>D4_ZT6.2_R001</t>
  </si>
  <si>
    <t>D+M žlb. prefa konstrukce, ZT6.2 400x600/5400, dobetonávek, zálivek, montáže, jeřábů... - dle výpisu prvků PD</t>
  </si>
  <si>
    <t>774992268</t>
  </si>
  <si>
    <t>D4_ZT6.3_R001</t>
  </si>
  <si>
    <t>D+M žlb. prefa konstrukce, ZT6.3 400x600/3200, dobetonávek, zálivek, montáže, jeřábů... - dle výpisu prvků PD</t>
  </si>
  <si>
    <t>-1648123203</t>
  </si>
  <si>
    <t>D4_Pref_R001</t>
  </si>
  <si>
    <t>D+M výrobní dokumentace prefa konstrukcí</t>
  </si>
  <si>
    <t>27865260</t>
  </si>
  <si>
    <t>D4_Pref_R002</t>
  </si>
  <si>
    <t xml:space="preserve">D+M mimostaveništní doprava prefa </t>
  </si>
  <si>
    <t>-386583376</t>
  </si>
  <si>
    <t>24_099_1300 - Stavební část</t>
  </si>
  <si>
    <t xml:space="preserve">    5 - Komunikace pozemní</t>
  </si>
  <si>
    <t xml:space="preserve">    712 - Povlakové krytiny</t>
  </si>
  <si>
    <t xml:space="preserve">    D18 - Montáž ocelových konstrukcí</t>
  </si>
  <si>
    <t xml:space="preserve">    713 - Izolace tepelné</t>
  </si>
  <si>
    <t xml:space="preserve">    762 - Konstrukce tesařské</t>
  </si>
  <si>
    <t xml:space="preserve">    763 - Konstrukce suché výstavby</t>
  </si>
  <si>
    <t xml:space="preserve">    764 - Konstrukce klempířské</t>
  </si>
  <si>
    <t xml:space="preserve">    765 - Krytina skládaná</t>
  </si>
  <si>
    <t xml:space="preserve">    766 - Konstrukce truhlářské</t>
  </si>
  <si>
    <t xml:space="preserve">    771 - Podlahy z dlaždic</t>
  </si>
  <si>
    <t xml:space="preserve">    775 - Podlahy skládané</t>
  </si>
  <si>
    <t xml:space="preserve">    776 - Podlahy povlakové</t>
  </si>
  <si>
    <t xml:space="preserve">    781 - Dokončovací práce - obklady</t>
  </si>
  <si>
    <t xml:space="preserve">    784 - Dokončovací práce - malby a tapety</t>
  </si>
  <si>
    <t xml:space="preserve">    900Z - Záchytný systém</t>
  </si>
  <si>
    <t>D19 - Ostatní</t>
  </si>
  <si>
    <t>162251102</t>
  </si>
  <si>
    <t>Vodorovné přemístění výkopku nebo sypaniny po suchu na obvyklém dopravním prostředku, bez naložení výkopku, avšak se složením bez rozhrnutí z horniny třídy těžitelnosti I skupiny 1 až 3 na vzdálenost přes 20 do 50 m</t>
  </si>
  <si>
    <t>-318713396</t>
  </si>
  <si>
    <t>-851531739</t>
  </si>
  <si>
    <t>"odhad doplňující dosyp" 10</t>
  </si>
  <si>
    <t>101604508</t>
  </si>
  <si>
    <t>182911131</t>
  </si>
  <si>
    <t>Vyplnění otvorů zpevňovacích prefabrikátů ornicí nebo substrátem vrstvou tloušťky přes 100 do 150 mm pro výsadbu rostlin na svahu přes 1:2 do 1:1</t>
  </si>
  <si>
    <t>-1750702337</t>
  </si>
  <si>
    <t>PSC</t>
  </si>
  <si>
    <t xml:space="preserve">Poznámka k souboru cen:_x000d_
1. Ceny lze použít i pro vyplnění stupňů při zpevnění svahu prkny oceňovaném cenami části A02, souboru cen 182 91-11 Zpevnění svahu prkny._x000d_
2. Množství jednotek se stanoví v m2 plochy svahu před zpevněním prefabrikáty nebo prkny._x000d_
3. Tloušťka vrstvy ornice nebo substrátu se měří v nakypřeném stavu._x000d_
4. V cenách nejsou započteny náklady na substrát._x000d_
</t>
  </si>
  <si>
    <t>"doplnění zeminy v místě zelené fasády - stavba x obvodový záhonový obrubník"56</t>
  </si>
  <si>
    <t>10321003</t>
  </si>
  <si>
    <t>substrát vegetačních střech intenzivní</t>
  </si>
  <si>
    <t>-1885347548</t>
  </si>
  <si>
    <t>56*0,058 'Přepočtené koeficientem množství</t>
  </si>
  <si>
    <t>311113142</t>
  </si>
  <si>
    <t>Nadzákladové zdi z tvárnic ztraceného bednění hladkých, včetně výplně z betonu třídy C 20/25, tloušťky zdiva přes 150 do 200 mm</t>
  </si>
  <si>
    <t>-270359717</t>
  </si>
  <si>
    <t>"1.02"(5,22*8+2,5*38,475+10,62-2,2*2,4*3-0,4*0,2*27)</t>
  </si>
  <si>
    <t>311270331</t>
  </si>
  <si>
    <t>Zdivo z přesných vápenopískových tvárnic na tenkovrstvou maltu, tloušťka zdiva 200 mm, formát a rozměr tvárnic 7DF 248x200x248 mm plných, pevnosti přes P15 do P25</t>
  </si>
  <si>
    <t>-1656980281</t>
  </si>
  <si>
    <t>"101 - zázemí"3,25*(8,95+0,775+1,2+3,325+3,15+1,9+0,25+5,3+4,05+1+0,4)-1,2*2,15-1,9*2,15-1*2,15</t>
  </si>
  <si>
    <t>"147-171"3,585*(0,3+3,895+0,125)</t>
  </si>
  <si>
    <t>"152-151"3,585*(5,6)-0,8*2,1</t>
  </si>
  <si>
    <t>"střed kuchy"3,585*(5,6*7-1,6*2+5,6+0,6+5,6+2,15+0,2+1,95+0,2+0,4)-0,9*2,1*2-0,7*2,1*2</t>
  </si>
  <si>
    <t>"201-zázemí"3*(5,45+0,975+1+3,325+3,15+1,9+0,25+5,3+5,45)-1*2,1-1,8*2,1</t>
  </si>
  <si>
    <t>"213"3,35*(5,6+0,7)</t>
  </si>
  <si>
    <t>"středové stěny nad kuch"(0,6+0,85+0,5)*(5,6)+3,35*(6,5+5,6+5,5+5,6+3)-1,9*2,15-0,9*2,1</t>
  </si>
  <si>
    <t>"205+206"3,35*(2,15+0,2+1,95)-0,7*2,1*2</t>
  </si>
  <si>
    <t>"302-horo"3,15*(5,6+5,6+5,6+5,6+5,6)</t>
  </si>
  <si>
    <t>"302-hala"2,87*(5,45+5,3+5,3+5,3+5,45)</t>
  </si>
  <si>
    <t>311272031</t>
  </si>
  <si>
    <t>Zdivo z pórobetonových tvárnic na tenké maltové lože, tl. zdiva 200 mm pevnost tvárnic přes P2 do P4, objemová hmotnost přes 450 do 600 kg/m3 hladkých</t>
  </si>
  <si>
    <t>183029135</t>
  </si>
  <si>
    <t>"305-lezecká"3,15*5,6</t>
  </si>
  <si>
    <t>"302-terasa"3,15*(12,16+0,2)-2*2,525-1,45*1-0,85*0,65</t>
  </si>
  <si>
    <t>"175"4,89</t>
  </si>
  <si>
    <t>"101 - dozdívka pod schody"3,61</t>
  </si>
  <si>
    <t>"atika R1"0,6*(6,375+3,1)</t>
  </si>
  <si>
    <t>"atika R2"1,6*31,4</t>
  </si>
  <si>
    <t>"atika R3"0,325*(2,3*2+35,45)</t>
  </si>
  <si>
    <t>"atika R4"1,4*2,975+(1,4+0,6)/2*9+0,6*(8,425+11,225)</t>
  </si>
  <si>
    <t>311272221</t>
  </si>
  <si>
    <t>Zdivo z pórobetonových tvárnic na tenké maltové lože, tl. zdiva 300 mm pevnost tvárnic do P2, objemová hmotnost do 450 kg/m3 na pero a drážku</t>
  </si>
  <si>
    <t>-298791496</t>
  </si>
  <si>
    <t>"102"3,25*(2,3+35,85+2,3)-5,325*1*2-2,35*2,9-0,95*2,9</t>
  </si>
  <si>
    <t>"102-zízemí"3,25*38,265-3,9*1,2-2,4*1,2-1*1,2-1,1*2,15+"170-171"3,25*0,9</t>
  </si>
  <si>
    <t>"169"3,25*(5,865+6,799)-2,35*2,9-2*0,8</t>
  </si>
  <si>
    <t>"dozdívka 161-141"4,41*1,47*5-(1*0,8*5+2*0,8*5)+3*2,305-0,95*2,3*2</t>
  </si>
  <si>
    <t>"175"3,585*(3,3+9,2+17,7+3)-1,965*2,9-2*0,8-1,2*0,8-1,95*2,15</t>
  </si>
  <si>
    <t>"201"3,25*(2,3*2+35,85)-1,95*3,2-5,325*1*3</t>
  </si>
  <si>
    <t>"203-209"3,25*(3,62+8,9+17,8)-1,965*2,9-1,95*2,175-2*0,8</t>
  </si>
  <si>
    <t>"101-zázemí"3,35*(39,364)-3,45*3*2-0,9*2,1-1,8*1,88</t>
  </si>
  <si>
    <t>"217-218"3*(1,4+0,15+4,375+7,1)-2,35*1,8-2,35*1,8</t>
  </si>
  <si>
    <t>"213-212"34,36*3,15-4,46*2*6</t>
  </si>
  <si>
    <t>"202-206"3,35*(1,07+1,07+1,07)</t>
  </si>
  <si>
    <t>"301-305"3,15*(3,3+9,2+17,8)-1,965*2,7-2*0,8</t>
  </si>
  <si>
    <t>"316-"1,46*0,7*7+4,1*2,34-1,7*1,6-1,05*2,475</t>
  </si>
  <si>
    <t>1,1*4</t>
  </si>
  <si>
    <t>"atika R8"0,8*(5,45+6,54)</t>
  </si>
  <si>
    <t>3112723</t>
  </si>
  <si>
    <t>Zdivo z pórobetonových tvárnic na tenké maltové lože, tl. zdiva 400 mm pevnost tvárnic přes P2 do P4, objemová hmotnost přes 450 do 600 kg/m3 hladkých</t>
  </si>
  <si>
    <t>-530441974</t>
  </si>
  <si>
    <t>"1.NP"</t>
  </si>
  <si>
    <t>"2.NP"3,35*3,3</t>
  </si>
  <si>
    <t>"3.NP"3,15*(3,3)</t>
  </si>
  <si>
    <t>311321511</t>
  </si>
  <si>
    <t>Nadzákladové zdi z betonu železového (bez výztuže) nosné bez zvláštních nároků na vliv prostředí tř. C 20/25</t>
  </si>
  <si>
    <t>265344092</t>
  </si>
  <si>
    <t>"výtah"0,2*8,3*(2*2+1,74*2)-(1,2*2,28*2)*0,2</t>
  </si>
  <si>
    <t>311321817</t>
  </si>
  <si>
    <t>Nadzákladové zdi z betonu železového (bez výztuže) nosné pohledového (v přírodní barvě drtí a přísad) tř. C 20/25</t>
  </si>
  <si>
    <t>1988725780</t>
  </si>
  <si>
    <t>"302-305"0,2*1,65*2,895</t>
  </si>
  <si>
    <t>311351121</t>
  </si>
  <si>
    <t>Bednění nadzákladových zdí nosných rovné oboustranné za každou stranu zřízení</t>
  </si>
  <si>
    <t>1128428080</t>
  </si>
  <si>
    <t>"výtah"8,3*(2*2+2,14*2+1,6*2+1,74*2)-(1,2*2,28*2*2)+0,2*(1,2*2+2,28*4)</t>
  </si>
  <si>
    <t>"302-305"0,2*2,895*2+2*1,65*2,895</t>
  </si>
  <si>
    <t>311351122</t>
  </si>
  <si>
    <t>Bednění nadzákladových zdí nosných rovné oboustranné za každou stranu odstranění</t>
  </si>
  <si>
    <t>227268923</t>
  </si>
  <si>
    <t>311351911</t>
  </si>
  <si>
    <t>Bednění nadzákladových zdí nosných Příplatek k cenám bednění za pohledový beton</t>
  </si>
  <si>
    <t>-1701888308</t>
  </si>
  <si>
    <t>311362021</t>
  </si>
  <si>
    <t>Výztuž nadzákladových zdí nosných svislých nebo odkloněných od svislice, rovných nebo oblých ze svařovaných sítí z drátů typu KARI</t>
  </si>
  <si>
    <t>248251604</t>
  </si>
  <si>
    <t xml:space="preserve"> R8/100/100</t>
  </si>
  <si>
    <t>"výtah"(8,3*(2*2+2,14*2)-(1,2*2,28*2*2))*0,395*21*1,1/1000*2</t>
  </si>
  <si>
    <t>"302-305"2,895*1,65*0,395*21*1,1/1000*2</t>
  </si>
  <si>
    <t>"1.02"(5,22*8+2,5*38,475+10,62-2,2*2,4*3-0,4*0,2*27)/0,2*2*0,89*1,1/1000</t>
  </si>
  <si>
    <t>317142422</t>
  </si>
  <si>
    <t>Překlady nenosné z pórobetonu osazené do tenkého maltového lože, výšky do 250 mm, šířky překladu 100 mm, délky překladu přes 1000 do 1250 mm</t>
  </si>
  <si>
    <t>-698568535</t>
  </si>
  <si>
    <t>"N4"11</t>
  </si>
  <si>
    <t>317142428</t>
  </si>
  <si>
    <t>Překlady nenosné z pórobetonu osazené do tenkého maltového lože, výšky do 250 mm, šířky překladu 100 mm, délky překladu přes 2000 do 2500 mm</t>
  </si>
  <si>
    <t>-929802089</t>
  </si>
  <si>
    <t>"N1"2+4</t>
  </si>
  <si>
    <t>317143432</t>
  </si>
  <si>
    <t>Překlady nosné z pórobetonu osazené do tenkého maltového lože, pro zdi tl. 200 mm, délky překladu přes 1300 do 1500 mm</t>
  </si>
  <si>
    <t>-407140469</t>
  </si>
  <si>
    <t>"N1"1</t>
  </si>
  <si>
    <t>317143433</t>
  </si>
  <si>
    <t>Překlady nosné z pórobetonu osazené do tenkého maltového lože, pro zdi tl. 200 mm, délky překladu přes 1500 do 1800 mm</t>
  </si>
  <si>
    <t>-400811647</t>
  </si>
  <si>
    <t>"N2"2+2</t>
  </si>
  <si>
    <t>317143452</t>
  </si>
  <si>
    <t>Překlady nosné z pórobetonu osazené do tenkého maltového lože, pro zdi tl. 300 mm, délky překladu přes 1300 do 1500 mm</t>
  </si>
  <si>
    <t>-1215693445</t>
  </si>
  <si>
    <t>"N7"3+"N5"1+"N3"1</t>
  </si>
  <si>
    <t>317143453</t>
  </si>
  <si>
    <t>Překlady nosné z pórobetonu osazené do tenkého maltového lože, pro zdi tl. 300 mm, délky překladu přes 1500 do 1800 mm</t>
  </si>
  <si>
    <t>2062374474</t>
  </si>
  <si>
    <t>"N8"1+"N1"1</t>
  </si>
  <si>
    <t>317143455</t>
  </si>
  <si>
    <t>Překlady nosné z pórobetonu osazené do tenkého maltového lože, pro zdi tl. 300 mm, délky překladu přes 2100 do 2400 mm</t>
  </si>
  <si>
    <t>293782246</t>
  </si>
  <si>
    <t>"N2"1</t>
  </si>
  <si>
    <t>317143456</t>
  </si>
  <si>
    <t>Překlady nosné z pórobetonu osazené do tenkého maltového lože, pro zdi tl. 300 mm, délky překladu přes 2400 mm</t>
  </si>
  <si>
    <t>1911190918</t>
  </si>
  <si>
    <t>"N3"3+2</t>
  </si>
  <si>
    <t>317151175</t>
  </si>
  <si>
    <t>Překlady ploché vápenopískové výšky překladu 123 mm, osazené do tenkého maltového lože, šířky 200 mm, délky 3000 mm</t>
  </si>
  <si>
    <t>1237863110</t>
  </si>
  <si>
    <t>"N5"2</t>
  </si>
  <si>
    <t>317941121</t>
  </si>
  <si>
    <t>Osazování ocelových válcovaných nosníků na zdivu I nebo IE nebo U nebo UE nebo L do č. 12 nebo výšky do 120 mm</t>
  </si>
  <si>
    <t>2094316644</t>
  </si>
  <si>
    <t>"IPE120 N6"10,4*(3*2)/1000*1,05</t>
  </si>
  <si>
    <t>317941123</t>
  </si>
  <si>
    <t>Osazování ocelových válcovaných nosníků na zdivu I nebo IE nebo U nebo UE nebo L č. 14 až 22 nebo výšky do 220 mm</t>
  </si>
  <si>
    <t>1248403001</t>
  </si>
  <si>
    <t>"IPE220 - N6 + N4"26,2*(4,5*2+4,05*4)/1000*1,05</t>
  </si>
  <si>
    <t>13010754</t>
  </si>
  <si>
    <t>ocel profilová IPE 220 jakost 11 375</t>
  </si>
  <si>
    <t>197128173</t>
  </si>
  <si>
    <t>13010744</t>
  </si>
  <si>
    <t>ocel profilová IPE 120 jakost 11 375</t>
  </si>
  <si>
    <t>1301863009</t>
  </si>
  <si>
    <t>"IPE120"10,4*(3*2)/1000*1,05</t>
  </si>
  <si>
    <t>330321410</t>
  </si>
  <si>
    <t>Sloupy, pilíře, táhla, rámové stojky, vzpěry z betonu železového (bez výztuže) bez zvláštních nároků na vliv prostředí tř. C 25/30</t>
  </si>
  <si>
    <t>-354987218</t>
  </si>
  <si>
    <t>"S5"(0,3*0,3)*4,36*2</t>
  </si>
  <si>
    <t>330321611</t>
  </si>
  <si>
    <t>Sloupy, pilíře, táhla, rámové stojky, vzpěry z betonu železového (bez výztuže) pohledového bez zvláštních nároků na vliv prostředí tř. C 30/37</t>
  </si>
  <si>
    <t>-1346657658</t>
  </si>
  <si>
    <t>"3.NP ŽB sloup"3,15*0,2*0,2*3,14*2</t>
  </si>
  <si>
    <t>331351121</t>
  </si>
  <si>
    <t>Bednění hranatých sloupů a pilířů včetně vzepření průřezu pravoúhlého čtyřúhelníka výšky do 4 m, průřezu přes 0,08 do 0,16 m2 zřízení</t>
  </si>
  <si>
    <t>82021217</t>
  </si>
  <si>
    <t>"S5"4*0,3*4,36*2</t>
  </si>
  <si>
    <t>331351122</t>
  </si>
  <si>
    <t>Bednění hranatých sloupů a pilířů včetně vzepření průřezu pravoúhlého čtyřúhelníka výšky do 4 m, průřezu přes 0,08 do 0,16 m2 odstranění</t>
  </si>
  <si>
    <t>835426769</t>
  </si>
  <si>
    <t>331361821</t>
  </si>
  <si>
    <t>Výztuž sloupů, pilířů, rámových stojek, táhel nebo vzpěr hranatých svislých nebo šikmých (odkloněných) z betonářské oceli 10 505 (R) nebo BSt 500</t>
  </si>
  <si>
    <t>668788907</t>
  </si>
  <si>
    <t>4,36*2*(4*1,21+(0,25*4+0,05)/0,2*0,222)/1000*1,1</t>
  </si>
  <si>
    <t>332352109</t>
  </si>
  <si>
    <t>Bednění z papírových trubic sloupů z pohledového betonu svislých nebo šikmých kruhového průřezu, výšky do 4 m zřízení, průměru přes 350 do 400 mm</t>
  </si>
  <si>
    <t>1933952092</t>
  </si>
  <si>
    <t>"3.NP"3,15*2</t>
  </si>
  <si>
    <t>332361821</t>
  </si>
  <si>
    <t>Výztuž sloupů, pilířů, rámových stojek, táhel nebo vzpěr oblých svislých nebo šikmých (odkloněných) z betonářské oceli 10 505 (R) nebo BSt 500</t>
  </si>
  <si>
    <t>201846656</t>
  </si>
  <si>
    <t>"3.NP"3,15*2*(3,85*8+(0,35*3,14+0,05*2)/0,2)/1000*1,1</t>
  </si>
  <si>
    <t>342271214</t>
  </si>
  <si>
    <t>Příčky strojně zděné z vápenopískových velkoformátových bloků na tenkovrstvou maltu, tloušťka příčky 150 mm, formát a rozměr tvárnic QUADRO 498x150x498 mm nebo bloků 498x150x600 mm, z bloků pevnosti přes P15 do P25</t>
  </si>
  <si>
    <t>1440605780</t>
  </si>
  <si>
    <t>"střed kuchy 132"3,585*(5,6+0,4*2+0,15*2+0,05)</t>
  </si>
  <si>
    <t>"220"3,35*(5,6+0,4*2+0,15*2+0,05*2)</t>
  </si>
  <si>
    <t>342271323</t>
  </si>
  <si>
    <t>Příčky z přesných vápenopískových tvárnic na tenkovrstvou maltu, tloušťka příčky 100 mm, formát a rozměr tvárnic P10 498x100x248 mm s elektroinstalačními kanály plných, pevnost tvárnic do P15</t>
  </si>
  <si>
    <t>-971919086</t>
  </si>
  <si>
    <t>"R8 - podsada světlíku"0,8*(0,9*2+1,1*2)</t>
  </si>
  <si>
    <t>342272225</t>
  </si>
  <si>
    <t>Příčky z pórobetonových tvárnic hladkých na tenké maltové lože objemová hmotnost do 500 kg/m3, tloušťka příčky 100 mm</t>
  </si>
  <si>
    <t>1724725620</t>
  </si>
  <si>
    <t>"202"3,35*(0,5+0,9+4,45)</t>
  </si>
  <si>
    <t>346244382</t>
  </si>
  <si>
    <t>Plentování ocelových válcovaných nosníků jednostranné cihlami na maltu, výška stojiny přes 200 do 300 mm</t>
  </si>
  <si>
    <t>-1339541239</t>
  </si>
  <si>
    <t>"IPE220 - N6 + N4"0,25*(4,5*2+4,05*4)*2+"N6"3*0,15*2</t>
  </si>
  <si>
    <t>346272236</t>
  </si>
  <si>
    <t>Přizdívky z pórobetonových tvárnic objemová hmotnost do 500 kg/m3, na tenké maltové lože, tloušťka přizdívky 100 mm</t>
  </si>
  <si>
    <t>100828427</t>
  </si>
  <si>
    <t>"106"3,585*2,14+"202"3,35*2,14</t>
  </si>
  <si>
    <t>-1498797392</t>
  </si>
  <si>
    <t>"deska nad tribunou D1"</t>
  </si>
  <si>
    <t>"nad 1.NP + D1"0,2*99,06</t>
  </si>
  <si>
    <t>"nad 2.NP střecha"0,2*98,62</t>
  </si>
  <si>
    <t>411321616</t>
  </si>
  <si>
    <t>Stropy z betonu železového (bez výztuže) stropů deskových, plochých střech, desek balkonových, desek hřibových stropů včetně hlavic hřibových sloupů tř. C 30/37</t>
  </si>
  <si>
    <t>1450498241</t>
  </si>
  <si>
    <t>"deska nad tribunou D1"83,36*0,2</t>
  </si>
  <si>
    <t>"D02"0,25*(137,97-1,74*1,6)</t>
  </si>
  <si>
    <t>"D03"30,73*0,245</t>
  </si>
  <si>
    <t>"D3 -3.NP"0,25*139,36+"dopočet stěn výtahu"0,25*(4,28-2,78)</t>
  </si>
  <si>
    <t>411321717</t>
  </si>
  <si>
    <t>Stropy z betonu železového (bez výztuže) stropů deskových, plochých střech, desek balkonových, desek hřibových stropů včetně hlavic hřibových sloupů tř. C 35/45</t>
  </si>
  <si>
    <t>638454559</t>
  </si>
  <si>
    <t>"střecha"</t>
  </si>
  <si>
    <t>"D4"194,7*0,4</t>
  </si>
  <si>
    <t>"D5"91,86*0,25</t>
  </si>
  <si>
    <t>1575580873</t>
  </si>
  <si>
    <t>"nad 1.NP + D1"80,04+0,2*(2,6*2+35,45)</t>
  </si>
  <si>
    <t>"nad 2.NP střecha"80,04+0,2*(2,6*2+35,45)</t>
  </si>
  <si>
    <t>"deska nad tribunou D1"76,28+0,2*(9,18+2,7)</t>
  </si>
  <si>
    <t>"D02"115,36+9,93+0,25*(3,3+20,51+1,74*2+1,6*2)</t>
  </si>
  <si>
    <t>"D03"30,73</t>
  </si>
  <si>
    <t>"D3 -3.NP"122,88+9,93+0,25*(3,3+20,51+1,74*2+1,6*2+2*2+2,14*2)</t>
  </si>
  <si>
    <t>"D5"82,03+0,25*30,3</t>
  </si>
  <si>
    <t>-1738991744</t>
  </si>
  <si>
    <t>411351021</t>
  </si>
  <si>
    <t>Bednění stropních konstrukcí - bez podpěrné konstrukce desek tloušťky stropní desky přes 25 do 50 cm zřízení</t>
  </si>
  <si>
    <t>-1854117082</t>
  </si>
  <si>
    <t>"D4"194,7+0,4*11,6+0,15*11,6</t>
  </si>
  <si>
    <t>411351022</t>
  </si>
  <si>
    <t>Bednění stropních konstrukcí - bez podpěrné konstrukce desek tloušťky stropní desky přes 25 do 50 cm odstranění</t>
  </si>
  <si>
    <t>46623621</t>
  </si>
  <si>
    <t>-1472537784</t>
  </si>
  <si>
    <t>"nad 1.NP + D1"80,04</t>
  </si>
  <si>
    <t>"nad 2.NP střecha"80,04</t>
  </si>
  <si>
    <t>"deska nad tribunou D1"76,28</t>
  </si>
  <si>
    <t>"D02"115,36+9,93</t>
  </si>
  <si>
    <t>"D3 -3.NP"122,88+9,93</t>
  </si>
  <si>
    <t>82444873</t>
  </si>
  <si>
    <t>411354317</t>
  </si>
  <si>
    <t>Podpěrná konstrukce stropů - desek, kleneb a skořepin výška podepření do 4 m tloušťka stropu přes 35 do 50 cm zřízení</t>
  </si>
  <si>
    <t>1485589431</t>
  </si>
  <si>
    <t>"D4"194,7</t>
  </si>
  <si>
    <t>411354318</t>
  </si>
  <si>
    <t>Podpěrná konstrukce stropů - desek, kleneb a skořepin výška podepření do 4 m tloušťka stropu přes 35 do 50 cm odstranění</t>
  </si>
  <si>
    <t>-575206103</t>
  </si>
  <si>
    <t>411354R01</t>
  </si>
  <si>
    <t>D+M střešní trapézových vln plech Pz - TR 135/310/1,0 (dle statiky) - vč.přikotvení, oboustranný PES lak, RAL</t>
  </si>
  <si>
    <t>737328116</t>
  </si>
  <si>
    <t>"D2.1.09"1410</t>
  </si>
  <si>
    <t>411354R02</t>
  </si>
  <si>
    <t>D+M střešní trapézových vln plech Pz - TR 160/250/1,0 (dle statiky) - vč.přikotvení, oboustranný PES lak, RAL</t>
  </si>
  <si>
    <t>-2137941304</t>
  </si>
  <si>
    <t>"D2.1.09"651</t>
  </si>
  <si>
    <t>411354R03</t>
  </si>
  <si>
    <t>D+M střešní trapézových vln plech Pz - TR 40/160/0,88 (dle statiky) - vč.přikotvení, oboustranný PES lak, RAL</t>
  </si>
  <si>
    <t>2090557153</t>
  </si>
  <si>
    <t>"D2.1.10"100</t>
  </si>
  <si>
    <t>1381243769</t>
  </si>
  <si>
    <t>"nad 1.NP + D1"99,06*(0,395*6,666*2*2)/1000*1,05</t>
  </si>
  <si>
    <t>"nad 2.NP střecha"98,62*(0,395*6,666*2*2)/1000*1,05</t>
  </si>
  <si>
    <t>"deska nad tribunou D1"83,36*(0,89*20*2)/1000*1,0625</t>
  </si>
  <si>
    <t>"D02"(137,97-1,74*1,6)*(0,89*20*2)/1000*1,07</t>
  </si>
  <si>
    <t>"D03"30,73*(0,89*20*2)/1000*1,069</t>
  </si>
  <si>
    <t>"D3 -3.NP"(139,36+"dopočet stěn výtahu"(4,28-2,78))*(0,89*20*2)/1000*1,07</t>
  </si>
  <si>
    <t>"D4"194,7*(0,89*(6,666+10)*2)/1000*1,07</t>
  </si>
  <si>
    <t>"D5"91,86*(0,89*(6,666+10)*2)/1000*1,07</t>
  </si>
  <si>
    <t>411362021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</si>
  <si>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t>
  </si>
  <si>
    <t>1940055011</t>
  </si>
  <si>
    <t>"dopočet výztuže desky vč průvlaků - dle statiky"</t>
  </si>
  <si>
    <t>"deska nad tribunou D1"2,851</t>
  </si>
  <si>
    <t>"nad 1.NP + D1"-99,06*(0,395*6,666*2*2)/1000*1,05</t>
  </si>
  <si>
    <t>"nad 2.NP střecha"-98,62*(0,395*6,666*2*2)/1000*1,05</t>
  </si>
  <si>
    <t>"D02"5,278-(137,97-1,74*1,6)*(0,89*20*2)/1000*1,07</t>
  </si>
  <si>
    <t>"střecha"10,973</t>
  </si>
  <si>
    <t>"D4"-194,7*(0,89*(6,666+10)*2)/1000*1,07</t>
  </si>
  <si>
    <t>"D5"-91,86*(0,89*(6,666+10)*2)/1000*1,07</t>
  </si>
  <si>
    <t>"průvlak pod rovinou desky"</t>
  </si>
  <si>
    <t xml:space="preserve">"D5  300x510"(30,3+1,75)*(6*0,89+(0,25*2+0,53*2+0,05*2)/0,2)/1000*1,1</t>
  </si>
  <si>
    <t>413321414</t>
  </si>
  <si>
    <t>Nosníky z betonu železového (bez výztuže) včetně stěnových i jeřábových drah, volných trámů, průvlaků, rámových příčlí, ztužidel, konzol, vodorovných táhel apod., tyčových konstrukcí tř. C 25/30</t>
  </si>
  <si>
    <t>-405961940</t>
  </si>
  <si>
    <t>"deska nad tribunou D1 - pod rovinu desky"</t>
  </si>
  <si>
    <t>"nad 1.NP + D1 obvod"0,4*11,79</t>
  </si>
  <si>
    <t>"nad 2.NP střecha obvod"0,2*11,78</t>
  </si>
  <si>
    <t>413321616</t>
  </si>
  <si>
    <t>Nosníky z betonu železového (bez výztuže) včetně stěnových i jeřábových drah, volných trámů, průvlaků, rámových příčlí, ztužidel, konzol, vodorovných táhel apod., tyčových konstrukcí tř. C 30/37</t>
  </si>
  <si>
    <t>-596157447</t>
  </si>
  <si>
    <t>"průvlaky pergoly"0,3*0,5*(6,465+6,8*2+0,3*2)</t>
  </si>
  <si>
    <t>413321717</t>
  </si>
  <si>
    <t>Nosníky z betonu železového (bez výztuže) včetně stěnových i jeřábových drah, volných trámů, průvlaků, rámových příčlí, ztužidel, konzol, vodorovných táhel apod., tyčových konstrukcí tř. C 35/45</t>
  </si>
  <si>
    <t>-849295007</t>
  </si>
  <si>
    <t>"D5"0,36*(9,82)</t>
  </si>
  <si>
    <t>413351111</t>
  </si>
  <si>
    <t>Bednění nosníků a průvlaků - bez podpěrné konstrukce výška nosníku po spodní líc stropní desky do 100 cm zřízení</t>
  </si>
  <si>
    <t>1514061386</t>
  </si>
  <si>
    <t>"nad 1.NP + D1 obvod"0,4*80,7+0,3*(5,325*3)+0,2*2,3</t>
  </si>
  <si>
    <t>"nad 2.NP střecha obvod"0,2*80,7+0,3*(5,325*3)+0,2*2,3</t>
  </si>
  <si>
    <t>"průvlaky pergoly"(0,3+2*0,5)*(6,465+6,8*2+0,3*2)</t>
  </si>
  <si>
    <t>"D5"0,36*(62,7)</t>
  </si>
  <si>
    <t>413351112</t>
  </si>
  <si>
    <t>Bednění nosníků a průvlaků - bez podpěrné konstrukce výška nosníku po spodní líc stropní desky do 100 cm odstranění</t>
  </si>
  <si>
    <t>1559683224</t>
  </si>
  <si>
    <t>413352111</t>
  </si>
  <si>
    <t>Podpěrná konstrukce nosníků a průvlaků výšky podepření do 4 m výšky nosníku (po spodní hranu stropní desky) do 100 cm zřízení</t>
  </si>
  <si>
    <t>-530269574</t>
  </si>
  <si>
    <t>"nad 1.NP + D1 obvod"0,3*(5,325*3)+0,2*2,3</t>
  </si>
  <si>
    <t>"nad 2.NP střecha obvod"0,3*(5,325*3)+0,2*2,3</t>
  </si>
  <si>
    <t>"průvlaky pergoly"(0,3)*(6,465+6,8*2)</t>
  </si>
  <si>
    <t>413352112</t>
  </si>
  <si>
    <t>Podpěrná konstrukce nosníků a průvlaků výšky podepření do 4 m výšky nosníku (po spodní hranu stropní desky) do 100 cm odstranění</t>
  </si>
  <si>
    <t>-338121117</t>
  </si>
  <si>
    <t>413361821</t>
  </si>
  <si>
    <t>Výztuž nosníků včetně stěnových i jeřábových drah, volných trámů, průvlaků, rámových příčlí, ztužidel, konzol, vodorovných táhel apod. tyčových konstrukcí lemujících nebo vyztužujících stropní a podobné střešní konstrukce z betonářské oceli 10 505 (R) neb</t>
  </si>
  <si>
    <t>1135255035</t>
  </si>
  <si>
    <t>"průvlaky pergoly0,3*0,5"(6,465+6,8*2+0,3*2)*(0,89*6+(0,25*2+0,5*2+0,005*2)/0,25)/1000*1,05</t>
  </si>
  <si>
    <t>417321414</t>
  </si>
  <si>
    <t>Ztužující pásy a věnce z betonu železového (bez výztuže) tř. C 20/25</t>
  </si>
  <si>
    <t>-772470792</t>
  </si>
  <si>
    <t>"věnec 1.NP"0,25*11,28</t>
  </si>
  <si>
    <t>"věnec 2.NP"0,25*11,28</t>
  </si>
  <si>
    <t>"věnec 3.NP"0,36*9,86</t>
  </si>
  <si>
    <t>"deska garáž"0,33*(6,02)</t>
  </si>
  <si>
    <t>"3.NP deska garáž"0,37*(6,02)</t>
  </si>
  <si>
    <t>417351115</t>
  </si>
  <si>
    <t>Bednění bočnic ztužujících pásů a věnců včetně vzpěr zřízení</t>
  </si>
  <si>
    <t>-1257242300</t>
  </si>
  <si>
    <t>"věnec 1.NP"0,25*73,64</t>
  </si>
  <si>
    <t>"věnec 2.NP"0,25*73,64</t>
  </si>
  <si>
    <t>"věnec 3.NP"0,36*64,11</t>
  </si>
  <si>
    <t>"deska garáž"0,33*(6,51+7,1*2+0,3*4+6,8*2+6,465)</t>
  </si>
  <si>
    <t>"3.NP deska garáž"0,37*(6,51+7,1*2+0,3*4+6,8*2+6,465)</t>
  </si>
  <si>
    <t>417351116</t>
  </si>
  <si>
    <t>Bednění bočnic ztužujících pásů a věnců včetně vzpěr odstranění</t>
  </si>
  <si>
    <t>-2028156856</t>
  </si>
  <si>
    <t>417361821</t>
  </si>
  <si>
    <t>Výztuž ztužujících pásů a věnců z betonářské oceli 10 505 (R) nebo BSt 500</t>
  </si>
  <si>
    <t>-1881074615</t>
  </si>
  <si>
    <t>"věnec 1.NP 0,25x30"(30,3+3,21+3,3)*(6*2,47+(0,2*2+0,25*2+0,05*2)/0,25*0,222)/1000*1,1</t>
  </si>
  <si>
    <t>"věnec 2.NP 0,25*0,3"(30,3+3,21+3,3)*(6*2,47+(0,2*2+0,25*2+0,05*2)/0,25*0,222)/1000*1,1</t>
  </si>
  <si>
    <t>"věnec 3.NP 0,3x0,36"(30,3+1,75)*(6*2,47+(0,31*2+0,25*2+0,05*2)/0,25*0,222)/1000*1,1</t>
  </si>
  <si>
    <t>"deska garáž0,33x0,3"(7,1*2+5,86)*(6*2,47+(0,28*2+0,25*2+0,05*2)/0,25*0,222)/1000*1,1</t>
  </si>
  <si>
    <t>"3.NP deska garáž 0,37x0,3"(7,1*2+5,86)*(6*2,47+(0,32*2+0,25*2+0,05*2)/0,25*0,222)/1000*1,1</t>
  </si>
  <si>
    <t>Komunikace pozemní</t>
  </si>
  <si>
    <t>564750111</t>
  </si>
  <si>
    <t>Podklad nebo kryt z kameniva hrubého drceného vel. 16-32 mm s rozprostřením a zhutněním, po zhutnění tl. 150 mm</t>
  </si>
  <si>
    <t>200926860</t>
  </si>
  <si>
    <t>"P12"103,95</t>
  </si>
  <si>
    <t>596811120</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</si>
  <si>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</si>
  <si>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1443460059</t>
  </si>
  <si>
    <t>LGB.1678220</t>
  </si>
  <si>
    <t>dlažba desková betonová 30x30x3,5cm sedá</t>
  </si>
  <si>
    <t>1809462916</t>
  </si>
  <si>
    <t>103,95*1,03 'Přepočtené koeficientem množství</t>
  </si>
  <si>
    <t>6_HSR001</t>
  </si>
  <si>
    <t>D+M izolační zakládací prvek stěny tl. 200mm, v=140mm, cena na 1bm</t>
  </si>
  <si>
    <t>1578306790</t>
  </si>
  <si>
    <t>"atika R1"(6,375+3,1)</t>
  </si>
  <si>
    <t>"atika R2"31,4</t>
  </si>
  <si>
    <t>"atika R3"(2,3*2+35,45)</t>
  </si>
  <si>
    <t>"atika R4"2,975+9+(8,425+11,225)</t>
  </si>
  <si>
    <t>6_HSR002</t>
  </si>
  <si>
    <t>D+M epoxidový systémová stěrka - jemnozrnná, barva antracit</t>
  </si>
  <si>
    <t>-1028482012</t>
  </si>
  <si>
    <t>"S6"</t>
  </si>
  <si>
    <t>"pohled východní"19,12+1,28+"pohled severní"8,88+"pohled západní"2,8</t>
  </si>
  <si>
    <t>611131121</t>
  </si>
  <si>
    <t>Podkladní a spojovací vrstva vnitřních omítaných ploch penetrace akrylát-silikonová nanášená ručně stropů</t>
  </si>
  <si>
    <t>-1485564360</t>
  </si>
  <si>
    <t>154,55</t>
  </si>
  <si>
    <t>611341321</t>
  </si>
  <si>
    <t>Omítka sádrová nebo vápenosádrová vnitřních ploch nanášená strojně jednovrstvá, tloušťky do 10 mm hladká vodorovných konstrukcí stropů rovných</t>
  </si>
  <si>
    <t>-1058160734</t>
  </si>
  <si>
    <t>"T1 sádrová omítka"</t>
  </si>
  <si>
    <t>16,9+17,6</t>
  </si>
  <si>
    <t>29,7+25,03</t>
  </si>
  <si>
    <t>25,12</t>
  </si>
  <si>
    <t>"T7 EPS nátěr"40,2</t>
  </si>
  <si>
    <t>611341391</t>
  </si>
  <si>
    <t>Omítka sádrová nebo vápenosádrová vnitřních ploch nanášená strojně Příplatek k cenám za každých dalších i započatých 5 mm tloušťky omítky přes 10 mm stropů</t>
  </si>
  <si>
    <t>501818313</t>
  </si>
  <si>
    <t>612131121</t>
  </si>
  <si>
    <t>Podkladní a spojovací vrstva vnitřních omítaných ploch penetrace akrylát-silikonová nanášená ručně stěn</t>
  </si>
  <si>
    <t>-1107470093</t>
  </si>
  <si>
    <t>3440,091</t>
  </si>
  <si>
    <t>612341321</t>
  </si>
  <si>
    <t>Omítka sádrová nebo vápenosádrová vnitřních ploch nanášená strojně jednovrstvá, tloušťky do 10 mm hladká svislých konstrukcí stěn</t>
  </si>
  <si>
    <t>977288590</t>
  </si>
  <si>
    <t>"S1 - sádrová omítk"</t>
  </si>
  <si>
    <t>"101"11,1*(29,25+38,264)-1,2*2,15-1,9*2,1-1*2,15-3,9*1,2-2,4-1,2-1*0,9-1,1*2,15-1,88-3,45*3*2-0,8*2,1-1,9*2,1-0,9*2,1</t>
  </si>
  <si>
    <t>3,61*2+4,61*2+2,25*(38,475+3,025)-0,9*2,1-2,2*2,1*3</t>
  </si>
  <si>
    <t>"102"3,3*(91,124)-2,3*2,15*2-5,325*1*2-2,35*2,9-0,25*(5,325*2+1*4+2,9*2+2,35)+"103"3,3*5,35-0,95*2,3+0,25*(2,9*2+0,95)-0,9*2,1</t>
  </si>
  <si>
    <t>"104"3,25*(5,6+0,6+9+7+2,14+3,212+4,4+9,2)-0,7*2,1-0,7*2,1-1,2*2,28-1,95*2,15-1,9*2,15-0,9*2,1*2+0,25*(1,95+2,15*2)+0,2*(1,2+2,28*2)</t>
  </si>
  <si>
    <t>"105+175"3,3*(24,4)-1,2*2,15-1,965*2,9+0,25*(1,965+2,9*2)</t>
  </si>
  <si>
    <t>"107+108"2,6*(2,1+0,8-0,7*2,1)+0,25*(2+1,8*2)+"109+110"2,6*(1,95)-0,7*2,1+"111"3,25*(0,075+0,4)</t>
  </si>
  <si>
    <t>"114"3,25*(2,2+3)-1,2*0,8+0,25*(1,2+0,8*2)+"117+118+120+121"3,25*(2+0,5+2+0,5+0,4+0,2*2)-2*2,6+"122"3,25*3,2</t>
  </si>
  <si>
    <t>"123"3,25*(1,9+1,825+0,6)-0,9*2,1+"126"3,25*4,025+"127"(3,25-2,6)*2,35+"129"3,25*3+"131"2,85*(15,25+1,27+2,15)-1,1*2,15</t>
  </si>
  <si>
    <t>"132"3,25*(2,875*2+0,1+1,775)+"134"2,6*1,775+"139"5*5,6</t>
  </si>
  <si>
    <t>"143-162"3,25*(7,005+2,9+2,9+2,925+2,85*2+4,68+5,6+3,875)-2*0,8*5+0,25*(2*5+0,8*10)</t>
  </si>
  <si>
    <t>"147+150"3,25*(2,5+2,7+1,945+0,2+2,045)+"157"3,25*(2,4+0,5+3,9)-3,9*1,2-2,4*1,2-0,9*1+0,25*(3,9+2,4+1,2*2+2,1*2)</t>
  </si>
  <si>
    <t>"168"3,25*(5,3)-0,8*2,1*2+"169"3,15*(40,85)-2,2*2,825-0,8*2-0,8*2+0,25*(2+0,8*2)</t>
  </si>
  <si>
    <t>"201"3,3*(39,45)-1,95*3,2-5,325*1*3+0,25*(1,95+3,2*2+5,325*3+1*6)+3,25*(45,15)-1,95*2,175-1,9*2,1-0,7*2,1*2-1,2*2,1-1,8*2,1+0,25*(1,95+2,175*2)</t>
  </si>
  <si>
    <t>0,2*(1,2+2,1*2)+"205+206"2,6*(0,95+1,94)-0,7*2,1+0,25*(2+0,8*2)+"207"2,6*1-0,7*2,1+"209"3,25*(3,65*2+3,25*2)-0,9*2,1*2</t>
  </si>
  <si>
    <t>"210"5,4*(26,82)-1,9*2,5-0,9*2,1-0,9*2,1+"211"9,5*(5,6)+"212"3*(23,565+9,3+18,8+0,7+0,4+5,6+0,3*2)-3,45*3*2-0,9*2,1-4,46*2*6+0,25*(4,46*6+2*12+3,45*2)</t>
  </si>
  <si>
    <t>0,25*(3*4)+"213"3,1*(8,1+18,3+5,6+0,4+0,7)+"215+216+217+226"3,25*(3,49+6,8*2+5,87+0,9*2)+1,76*1,2+1,2*1,2*2-2,35*1,88*2+0,25*(2,35*2+1,88*4+1,8)</t>
  </si>
  <si>
    <t>-1,8*1,88+0,25*(1,8+1,88*2)-0,5*2,9+"218"3,1*3,25+"220"3,25*2,7+"223+224"3,25*(2,775+3,275+0,6)</t>
  </si>
  <si>
    <t>"301"3,05*2,44-1,965*2,7-0,9*2,1+0,25*(1,965+2,7*2)+"302"3,05*(56-11,385)-2*2,525+0,25*(2+2,525*2)</t>
  </si>
  <si>
    <t>"305"3,05*(13,6+3+6)-2*0,8+0,25*(2+0,8*2)+"210"3,5*6++"321"3*(3+3,3)-0,9*2,1+"316"3*4,65-1,7*1,6-1,05*2,475+0,25*(1,7+1,6*2+2,475*2+1,05)</t>
  </si>
  <si>
    <t>181,753</t>
  </si>
  <si>
    <t>"přípočet na omítku nad rovinu podhledu - podhoz pro bvodovou lištu" 100</t>
  </si>
  <si>
    <t>"R8 - podsada světlíku"1,1*(0,9*2+1,1*2)</t>
  </si>
  <si>
    <t>"doplnění"</t>
  </si>
  <si>
    <t>"1.63-66"2,6*(6,3+17,21+4,46*3+4,2*4+16+6,3)-0,6*2*20</t>
  </si>
  <si>
    <t>"3.07-09"2,6*(4,9+7,5+6,6+5,09)-1,2*1-0,6*2*6+0,3*(1,2*2+1*2)</t>
  </si>
  <si>
    <t>"3.10"2,6*(7,82+4,37*2)-0,6*2*5</t>
  </si>
  <si>
    <t>"3.12+13"2,6*(10,67+10,65)-0,6*2*2</t>
  </si>
  <si>
    <t>"S2 Pohledové prefa"</t>
  </si>
  <si>
    <t>"S4 protinárazový obklad stěn TV"</t>
  </si>
  <si>
    <t>"S5 akustický podhled"</t>
  </si>
  <si>
    <t>"S6 keramický obkladů</t>
  </si>
  <si>
    <t>"103"3,3*(10,75)+"107+108"+2,6*(6,55+8,84)+2*0,8+"109+110"+2,6*(5,27+6,85)+"112+115"2,6*(7,38+7,46)-0,7*2,1*2+"113"2,6*1,25</t>
  </si>
  <si>
    <t>"118+120"2,6*(9,95+0,9+1,8+2)-0,7*2,1+2,85*7,18+"124"2,6*(10)-0,7*2,1+"127"2,6*(2,35*2+2,15*2)-0,8*2,13</t>
  </si>
  <si>
    <t>"130"2,6*12,15-0,9*2,1+"132"2,6*1,7+"133"2,6*(2,45*2+3*2)-0,8*2,1+"134"2,6*(8,43)-0,7*2,1+"135"2,6*10,95-0,7*2,1</t>
  </si>
  <si>
    <t>"136"2,6*8,4-0,7*2,1+"137"3,25*(3,15+3,15+0,1+1,775)+"137"2,6*1,775+"138"2,6*10,4+"141+142"2,6*(10,1+10,7)-0,95*2,3*2+0,25*(0,95*2+2,3*4)</t>
  </si>
  <si>
    <t>"143-162"2,6*(10,05*3+10+10,2)-0,9*2,1-0,7*2,1*8-1*0,8*5+0,25*(1*5+0,8*10)+"148+149"2,6*(7,3+7,64)-0,7*2,1*2+"131"2,6</t>
  </si>
  <si>
    <t>"205+206"2,6*(6,55+8,8)+1,8*2+"207+208"2,6*(6,38+5,22)+"221+222"2,6*(11,5+11,49)-0,7*2,1*27+"225"3,25*10,5-0,9*2,1</t>
  </si>
  <si>
    <t>"malba"</t>
  </si>
  <si>
    <t>"104"3,25*67,94-0,8*2,1*2-0,9*2,1*3-1,6*2,1-1,9*2,15-1,95*2,15-1,2*2,28-0,7*2,1*3-0,2*(1,2+2,28*2)+0,25*(1,95+2,15*2)</t>
  </si>
  <si>
    <t>"105+175"3,3*(24,4+1,75*2)-1,2*2,15-1,965*2,9+0,25*(1,965+2,9*2)+1,8*1,85-0,7*2,1+(10,31-3,66)*2</t>
  </si>
  <si>
    <t>"107+108"2,6*(2,1+0,8-0,7*2,1)+0,25*(2+1,8*2)+"109+110"2,6*(1,95)-0,7*2,1+"111"3,25*13,95-0,7*2,1*2</t>
  </si>
  <si>
    <t>"113+114"3,25*(10,39+9,11)-2,6*1,25-1,2*0,8+0,25*(1,2+0,8*2)-0,7*2,1*5</t>
  </si>
  <si>
    <t>"117+118+120+121"3,25*(30,8+7,18)-57,083-0,7*2,1*3-0,8*2,1+"122"3,25*(3,2*2+2,2*2)-0,8*2,1+"123"3,25*(39,39)-0,9*2,1-0,8*2,1*7-0,7*2,1*2</t>
  </si>
  <si>
    <t>"125+126"3,25*(3*2+2,15*2+1,65*2+4,025*2)-0,8*2,1*2+"127"(3,25-2,6)*(2,35*2+2,15*2)+"128+129"3,25*(3*4+1,35*2+1,95*2)-0,8*2,1*2</t>
  </si>
  <si>
    <t>"131"2,85*(109,07)-1,6*2,1-0,9*2,1*3-0,8*2,1*2-1,45*2,1-1,1*2,15-0,7*2,1*2-0,9*2,1-1*2,1-0,8*2,1*12+"132"3,25*(21,6)-0,8*2,1*2-1,7*2,6-2,6</t>
  </si>
  <si>
    <t>"137"3,25*23,25-0,8*2,1-0,7*2,1-2,6*1,7++"139"5*5,6</t>
  </si>
  <si>
    <t>"143-162"3,25*(15,41+20,11+20,16+15,36+15,61+19,81+19,86+15,26+13,39)-0,8*2,1*9-0,9*2,1*2-0,7*2,1*8</t>
  </si>
  <si>
    <t>"147+150"3,25*(12,78+13,19)-0,7*2,1*2-0,8*2,1*2+"157"3,25*21,69-3,9*1,2-2,4*1,2-0,9*1+0,25*(3,9+2,4+1,2*2+2,1*2)+"165"2,6*6,5-0,7*2,1*2</t>
  </si>
  <si>
    <t>"167"3,5*(19,05)-1,1*2,3-0,8*2,1-0,9*2,1+0,25*(1,1+2,3*2)+"168"3,25*(16)-0,8*2,1*2+"169"3,15*(40,85)-2,2*2,825-0,8*2-0,8*2+0,25*(2+0,8*2)</t>
  </si>
  <si>
    <t>"201"3,3*(39,45)-1,95*3,2-5,325*1*3+0,25*(1,95+3,2*2+5,325*3+1*6)+"202"3,25*66,96-1,95*2,175-0,7*2,1*2-1,8*2,15-1,8*2,1-0,9*2,1-0,8*2,1*2-3,075*3,25</t>
  </si>
  <si>
    <t>0,25*(1,95+2,175*2)+0,2*(1,2+2,1*2)+"203"3,25*24,4-0,9*2,1-1,965*2,9-1,95*2,175+0,25*(1,965+2,9*2)+"205+206"2,6*(1,94+1)-0,7*2,1+0,25*(2+0,8*2)</t>
  </si>
  <si>
    <t>"207"2,6*1-0,7*2,1+"209"3,25*(3,65*2+3,25*2)-0,9*2,1*2+"210"5,4*(26,82)-1,9*2,5-0,9*2,1-0,9*2,1+"211"9,5*(5,6)</t>
  </si>
  <si>
    <t>"212"3*(96,56)-3,45*3*2-0,9*2,1-3,075*3,25-0,8*2,1*2-0,9*2,1-4,46*2*6-1,8*2,1-0,8*2,1+0,25*(4,46*6+2*12+3,45*2+3*4)</t>
  </si>
  <si>
    <t>"213"3,1*(52,75)-0,9*2,1+"214"3,25*(22,8)-1,8*2,1-0,9*2,1-0,8*2,1+"215+216+217+226"3,25*(12,73+17,2+9,87+15,7+17,96)-0,8*2,1*6-2,35*1,88*2-1,8*1,88</t>
  </si>
  <si>
    <t>0,25*(2,35*2+1,88*6+1,8)+0,365*(1,15+2,1*2)-0,5*2,9+"218+219"3,1*(13,74+13,75)-0,8*2,1*2+"220"3,25*18,1-0,8*2,1</t>
  </si>
  <si>
    <t>"223+224"3,25*(18,24+19,19)-0,8*2,1-0,9*2,1</t>
  </si>
  <si>
    <t>"301"3,05*2,44-1,965*2,7-0,9*2,1+0,25*(1,965+2,7*2)+"302"3,05*(56+0,3*2)-0,9*2,1-1,6*2,1-2*2,525+0,25*(2+2,525*2)</t>
  </si>
  <si>
    <t>"305"3,05*(34,95)-2*0,8-1,6*2,1+0,25*(2+0,8*2)++"210"3,5*6+"321"3*11,6-0,9*2,1*2</t>
  </si>
  <si>
    <t>"303"3,265*20,3-0,9*2,1-0,7*2,1-1,2*1,2+0,25*(1,2*3)</t>
  </si>
  <si>
    <t>"304-317"2,6*(10,1+4,9+7,6+11,4+10,92+13)+2,75*39,79+3*(18,86+52,6+27,45)-0,6*2*11-0,8*2*4-0,9*2*2-1,6*2*2-4,48*1,5*3+0,25*(4,46*3+1,5*6)</t>
  </si>
  <si>
    <t>"omítka pod obklad"</t>
  </si>
  <si>
    <t>"107+108"2,6*(1,6*2+2+1)-1,8*2+"109+110"2,6*1+"112+115"2,6*(1,9+2)+"124"2,6*(1,425)+"127"2,6*2,35+"130"2,6*(2,1+3,375)-0,9*2,1</t>
  </si>
  <si>
    <t>"133"2,6*(3)+"135"2,6*(3,725)+"136"2,6*1,775+"138"2,6*2,9+"141"2,6*(1,95+2,05+1,95)-0,95*2,3*2+0,3*(0,95*2+2,3*4)</t>
  </si>
  <si>
    <t>"143-162"2,6*(2,825+2,85+2,775+2,8+2,9+2,2)-0,8*1*5+0,25*(0,8*10+1*5)+"149"2,6*1,9</t>
  </si>
  <si>
    <t>"205+206"2,6*(1,6+2,15+1,6+1,2)-2*0,8+"207"1*2,6+"216"0,5*2,9+"221"2,6*2,7+"225"3,25*(3,25+2)</t>
  </si>
  <si>
    <t>"zrcadlo do obkladu 600/900"</t>
  </si>
  <si>
    <t>"107"2+"109"2+"112"1+"115"1+"132"2+"134"1+"130"1+"124"1+"136"1+"137"2+"141+142"2+"143-162"5</t>
  </si>
  <si>
    <t>"205+206"4+"221+222"4</t>
  </si>
  <si>
    <t>612341391</t>
  </si>
  <si>
    <t>Omítka sádrová nebo vápenosádrová vnitřních ploch nanášená strojně Příplatek k cenám za každých dalších i započatých 5 mm tloušťky omítky přes 10 mm stěn</t>
  </si>
  <si>
    <t>2144047330</t>
  </si>
  <si>
    <t>612R_001</t>
  </si>
  <si>
    <t>D+M výztužní skelná tkanina omítky - příplatek</t>
  </si>
  <si>
    <t>-1726942074</t>
  </si>
  <si>
    <t>3440,091/3+154,55/3</t>
  </si>
  <si>
    <t>612R_002</t>
  </si>
  <si>
    <t>D+M příplatek na omítací profily pro sádrovou omítku, celkové náklady</t>
  </si>
  <si>
    <t>-1193237615</t>
  </si>
  <si>
    <t>619991021</t>
  </si>
  <si>
    <t>Zakrytí vnitřních ploch před znečištěním včetně pozdějšího odkrytí rámů oken a dveří, keramických soklů oblepením malířskou páskou</t>
  </si>
  <si>
    <t>-308328825</t>
  </si>
  <si>
    <t>(5,225*1*2+2,35*2,9+0,95*2,9+1,95*2,9+2*0,8+1,2*0,8+0,95*2,3*2+2*0,8*5+1*0,8*5+1,1*2,3+2*0,8+2,35*2,9)</t>
  </si>
  <si>
    <t>(1,95*3,2+5,125*1*3+1,95*2,9+2*0,8+4,46*2*6+2,35*1,8*2)</t>
  </si>
  <si>
    <t>(1,95*2,7+2*0,8+2,15*2,9+1,7*1,6+1,05*2,475+4,46*1,5*3+1,2*1,2*2)</t>
  </si>
  <si>
    <t>621211011</t>
  </si>
  <si>
    <t>Montáž kontaktního zateplení lepením a mechanickým kotvením z polystyrenových desek nebo z kombinovaných desek na vnější podhledy, tloušťky desek přes 40 do 80 mm</t>
  </si>
  <si>
    <t>-1032482624</t>
  </si>
  <si>
    <t>"přesah vstup"0,9*(12,2+3*2)</t>
  </si>
  <si>
    <t>28376500a</t>
  </si>
  <si>
    <t>deska izolační PIR s pro KZS tl.80mm, parametr dle PD</t>
  </si>
  <si>
    <t>2132329737</t>
  </si>
  <si>
    <t>16,38*1,05 'Přepočtené koeficientem množství</t>
  </si>
  <si>
    <t>621211021</t>
  </si>
  <si>
    <t>Montáž kontaktního zateplení lepením a mechanickým kotvením z polystyrenových desek nebo z kombinovaných desek na vnější podhledy, tloušťky desek přes 80 do 120 mm</t>
  </si>
  <si>
    <t>917339865</t>
  </si>
  <si>
    <t>28376037</t>
  </si>
  <si>
    <t>deska EPS grafitová fasádní λ=0,032 tl 100mm</t>
  </si>
  <si>
    <t>-536299386</t>
  </si>
  <si>
    <t>621211041</t>
  </si>
  <si>
    <t>Montáž kontaktního zateplení lepením a mechanickým kotvením z polystyrenových desek nebo z kombinovaných desek na vnější podhledy, tloušťky desek přes 160 do 200 mm</t>
  </si>
  <si>
    <t>-1121367549</t>
  </si>
  <si>
    <t>"podhled P9"15,77*2</t>
  </si>
  <si>
    <t>0,7*(6,4*2+5,065)</t>
  </si>
  <si>
    <t>28376081</t>
  </si>
  <si>
    <t>deska EPS grafitová fasádní λ=0,031 tl 200mm</t>
  </si>
  <si>
    <t>-1972108409</t>
  </si>
  <si>
    <t>44,046*1,05 'Přepočtené koeficientem množství</t>
  </si>
  <si>
    <t>621221001</t>
  </si>
  <si>
    <t>Montáž kontaktního zateplení lepením a mechanickým kotvením z desek z minerální vlny s podélnou orientací vláken na vnější podhledy, tloušťky desek do 40 mm</t>
  </si>
  <si>
    <t>-1366802569</t>
  </si>
  <si>
    <t>"S9"</t>
  </si>
  <si>
    <t>"pohled východní"47,46+"pohled jižní"92,05</t>
  </si>
  <si>
    <t>91</t>
  </si>
  <si>
    <t>63140347</t>
  </si>
  <si>
    <t>deska tepelně izolační minerální kontaktních fasád podélné vlákno λ=0,041 tl 20mm</t>
  </si>
  <si>
    <t>66677403</t>
  </si>
  <si>
    <t>139,51*1,02 'Přepočtené koeficientem množství</t>
  </si>
  <si>
    <t>621531001</t>
  </si>
  <si>
    <t>Omítka tenkovrstvá silikonová vnějších ploch probarvená, včetně penetrace podkladu zrnitá, tloušťky 1,0 mm podhledů</t>
  </si>
  <si>
    <t>1588115224</t>
  </si>
  <si>
    <t>"přesah zázemí"46,32+"2.NP lodžie"30,98</t>
  </si>
  <si>
    <t>93</t>
  </si>
  <si>
    <t>622131121</t>
  </si>
  <si>
    <t>Podkladní a spojovací vrstva vnějších omítaných ploch penetrace nanášená ručně stěn</t>
  </si>
  <si>
    <t>1967172940</t>
  </si>
  <si>
    <t>"S3"</t>
  </si>
  <si>
    <t>"pohled severní"97,03-0,4*0,2+"zapuštění lodžie"2,58*2-"odpočet zužení vstup"1*2,4</t>
  </si>
  <si>
    <t>"pohled západní"379,56-1*0,8*5-2*0,8*5-4,46*2*6-4,46*1,5*3</t>
  </si>
  <si>
    <t>"S4 - nad terén"</t>
  </si>
  <si>
    <t>"pohled východní"11,41+1,28+4,57+"nářa´dovna"0,77*2</t>
  </si>
  <si>
    <t>"pohled severní"3,94+"pohled západní"15,35+"pohled jižní"6,2</t>
  </si>
  <si>
    <t>"S4 - pod terén"</t>
  </si>
  <si>
    <t>"pohled východní"28,77+3,24+11,56+"nářa´dovna"2,09</t>
  </si>
  <si>
    <t>"pohled severní"11,9+"pohled západní"40,17+"lodžie"0,6*(14,45+12,16)+"pohled jižní"29,38</t>
  </si>
  <si>
    <t>"S5"</t>
  </si>
  <si>
    <t>"pohled západní"46,42-2,15*2,9-1,4*1,4-0,8*0,8+"lodžie"3,818*14,45-1,7*1,6-1,05*2,475+"pohled jižní"37,03+"pohled východní"159,88-2*0,8*3-1,2*0,8</t>
  </si>
  <si>
    <t>"S7"</t>
  </si>
  <si>
    <t>"pohled západní"64,87-1,1*2,1-0,5*0,4</t>
  </si>
  <si>
    <t>"S8"</t>
  </si>
  <si>
    <t>"pohled východní"264,75-5,325*1*6-2,35*2,7+"nářaóvna"19,25*2-1,95*3,2-0,95*2,7</t>
  </si>
  <si>
    <t>"pohled severní"70,09-2,35*1,8-1,2*1,2*2-19,49+29,76+0,7*3,925*2+0,7*4,97</t>
  </si>
  <si>
    <t>"pohled západní"86,6-2,35*1,88-2*0,8+3,45-2,58+0,7*6,4</t>
  </si>
  <si>
    <t>"S3 pohled severní PIR zužení vstup"1*2,4</t>
  </si>
  <si>
    <t>622142001</t>
  </si>
  <si>
    <t>Potažení vnějších ploch pletivem v ploše nebo pruzích, na plném podkladu sklovláknitým vtlačením do tmelu stěn</t>
  </si>
  <si>
    <t>-1969116456</t>
  </si>
  <si>
    <t>"atika R1"0,6*(6,375+3,1)*2</t>
  </si>
  <si>
    <t>"atika R3"(0,325*(2,3*2+35,45))*2</t>
  </si>
  <si>
    <t>"atika R4"(1,4*2,975+(1,4+0,6)/2*9+0,6*(8,425+11,225))*2</t>
  </si>
  <si>
    <t>95</t>
  </si>
  <si>
    <t>622211001</t>
  </si>
  <si>
    <t>Montáž kontaktního zateplení lepením a mechanickým kotvením z polystyrenových desek nebo z kombinovaných desek na vnější stěny, tloušťky desek do 40 mm</t>
  </si>
  <si>
    <t>936857873</t>
  </si>
  <si>
    <t>622211011</t>
  </si>
  <si>
    <t>Montáž kontaktního zateplení lepením a mechanickým kotvením z polystyrenových desek nebo z kombinovaných desek na vnější stěny, tloušťky desek přes 40 do 80 mm</t>
  </si>
  <si>
    <t>1169739536</t>
  </si>
  <si>
    <t>97</t>
  </si>
  <si>
    <t>79956610</t>
  </si>
  <si>
    <t>"S3 pohled severní PIR zužení vstup"1*2,4*1,05</t>
  </si>
  <si>
    <t>622211041</t>
  </si>
  <si>
    <t>Montáž kontaktního zateplení lepením a mechanickým kotvením z polystyrenových desek nebo z kombinovaných desek na vnější stěny, tloušťky desek přes 160 do 200 mm</t>
  </si>
  <si>
    <t>-1640686494</t>
  </si>
  <si>
    <t>"S1x pod terén XPS 200"</t>
  </si>
  <si>
    <t>"pohled severní"0,6*6,4+"pohled západní"18,95*0,6+"pohled jižní"0,6*13,05+"pohled východní"0,6*12,2</t>
  </si>
  <si>
    <t>28376448</t>
  </si>
  <si>
    <t>deska z polystyrénu XPS, hrana rovná a strukturovaný povrch 300kPa tl 180mm</t>
  </si>
  <si>
    <t>-1391170999</t>
  </si>
  <si>
    <t>("pohled východní"11,41+1,28+4,57+"nářa´dovna"0,77*2)*1,05</t>
  </si>
  <si>
    <t>("pohled severní"3,94+"pohled západní"15,35+"pohled jižní"6,2)*1,05</t>
  </si>
  <si>
    <t>("pohled východní"28,77+3,24+11,56+"nářa´dovna"2,09)*1,05</t>
  </si>
  <si>
    <t>("pohled severní"11,9+"pohled západní"40,17+"lodžie"0,6*(14,45+12,16)+"pohled jižní"29,38)*1,05</t>
  </si>
  <si>
    <t>28376449</t>
  </si>
  <si>
    <t>deska z polystyrénu XPS, hrana rovná a strukturovaný povrch 300kPa tl 200mm</t>
  </si>
  <si>
    <t>-1907021328</t>
  </si>
  <si>
    <t>("pohled severní"0,6*6,4+"pohled západní"18,95*0,6+"pohled jižní"0,6*13,05+"pohled východní"0,6*12,2)*1,05</t>
  </si>
  <si>
    <t>101</t>
  </si>
  <si>
    <t>1131311632</t>
  </si>
  <si>
    <t>("pohled severní"97,03-0,4*0,2+"zapuštění lodžie"2,58*2-"odpočet zužení vstup"1*2,4)*1,05</t>
  </si>
  <si>
    <t>("pohled západní"379,56-1*0,8*5-2*0,8*5-4,46*2*6-4,46*1,5*3)*1,05</t>
  </si>
  <si>
    <t>"pohled západní"(46,42-2,15*2,9-1,4*1,4-0,8*0,8+"lodžie"3,818*14,45-1,7*1,6-1,05*2,475+"pohled jižní"37,03+"pohled východní"159,88-2*0,8*3-1,2*0,8)*1,</t>
  </si>
  <si>
    <t>622212001</t>
  </si>
  <si>
    <t>Montáž kontaktního zateplení vnějšího ostění, nadpraží nebo parapetu lepením z polystyrenových desek nebo z kombinovaných desek hloubky špalet do 200 mm, tloušťky desek do 40 mm</t>
  </si>
  <si>
    <t>955262697</t>
  </si>
  <si>
    <t>"ostění"2+1,2+0,8*4+1*5+2*5+0,95*2+2,3*4+0,8*20</t>
  </si>
  <si>
    <t>2+0,8*2+4,46*6+2*12</t>
  </si>
  <si>
    <t>2+0,8*2+2,15+2,9*2+1,7+1,05+1,6*2+2,475*2+4,46*3+1,5*6</t>
  </si>
  <si>
    <t>"parapet"5,325*2+2+1,2+1*5+2*5+4,46*6</t>
  </si>
  <si>
    <t>5,325*3+2+2,35+2,35</t>
  </si>
  <si>
    <t>2+1,7+4,48*3+1,2*2</t>
  </si>
  <si>
    <t>"ostění MV"5,325*2+1*4+2,35+2,9*2+1,1+2,3*2+2+0,8*2+2,35+2,9*2</t>
  </si>
  <si>
    <t>1,95+3,2*2+5,325*3+1*6+2,35+1,88*22,35+1,88*2</t>
  </si>
  <si>
    <t>1,2*2+1,2*4</t>
  </si>
  <si>
    <t>103</t>
  </si>
  <si>
    <t>28376439</t>
  </si>
  <si>
    <t>deska z polystyrénu XPS, hrana rovná a strukturovaný povrch 250kPa tl 40mm</t>
  </si>
  <si>
    <t>-826058274</t>
  </si>
  <si>
    <t>"parapet"(5,325*2+2+1,2+1*5+2*5+4,46*6)*0,25</t>
  </si>
  <si>
    <t>(5,325*3+2+2,35+2,35)*0,25</t>
  </si>
  <si>
    <t>(2+1,7+4,48*3+1,2*2)*0,25</t>
  </si>
  <si>
    <t>201558362</t>
  </si>
  <si>
    <t>105</t>
  </si>
  <si>
    <t>622221041</t>
  </si>
  <si>
    <t>Montáž kontaktního zateplení lepením a mechanickým kotvením z desek z minerální vlny s podélnou orientací vláken na vnější stěny, tloušťky desek přes 160 mm</t>
  </si>
  <si>
    <t>1341921551</t>
  </si>
  <si>
    <t>63141426</t>
  </si>
  <si>
    <t>deska tepelně izolační minerální kontaktních fasád podélné vlákno λ=0,035 tl 200mm</t>
  </si>
  <si>
    <t>1369159495</t>
  </si>
  <si>
    <t>("přesah zázemí"46,32+"2.NP lodžie"30,98)*1,05</t>
  </si>
  <si>
    <t>81,165*1,02 'Přepočtené koeficientem množství</t>
  </si>
  <si>
    <t>107</t>
  </si>
  <si>
    <t>622221141</t>
  </si>
  <si>
    <t>Montáž kontaktního zateplení lepením a mechanickým kotvením z desek z minerální vlny s kolmou orientací vláken na vnější stěny, tloušťky desek přes 160 do 200 mm</t>
  </si>
  <si>
    <t>489089277</t>
  </si>
  <si>
    <t>370725376</t>
  </si>
  <si>
    <t>"pohled západní"(64,87-1,1*2,1-0,5*0,4)*1,05</t>
  </si>
  <si>
    <t>("pohled východní"264,75-5,325*1*6-2,35*2,7+"nářaóvna"19,25*2-1,95*3,2-0,95*2,7)*1,05</t>
  </si>
  <si>
    <t>("pohled severní"70,09-2,35*1,8-1,2*1,2*2-19,49+29,76+0,7*3,925*2+0,7*4,97)*1,05</t>
  </si>
  <si>
    <t>("pohled západní"86,6-2,35*1,88-2*0,8+3,45-2,58+0,7*6,4)*1,05</t>
  </si>
  <si>
    <t>109</t>
  </si>
  <si>
    <t>622251101</t>
  </si>
  <si>
    <t>Montáž kontaktního zateplení Příplatek k cenám za zápustnou montáž kotev s použitím tepelněizolačních zátek na vnější stěny z polystyrenu</t>
  </si>
  <si>
    <t>-379761716</t>
  </si>
  <si>
    <t>622251105</t>
  </si>
  <si>
    <t>Montáž kontaktního zateplení lepením a mechanickým kotvením Příplatek k cenám za zápustnou montáž kotev s použitím tepelněizolačních zátek na vnější stěny z minerální vlny</t>
  </si>
  <si>
    <t>1419194926</t>
  </si>
  <si>
    <t>111</t>
  </si>
  <si>
    <t>622252001</t>
  </si>
  <si>
    <t>Montáž lišt kontaktního zateplení zakládacích soklových připevněných hmoždinkami</t>
  </si>
  <si>
    <t>1078055239</t>
  </si>
  <si>
    <t>"sokl"41,45-2,35+17,62+63,86-2,35-1,1-0,95*2</t>
  </si>
  <si>
    <t>59051657</t>
  </si>
  <si>
    <t>profil zakládací Al tl 0,7mm pro ETICS pro izolant tl 200mm</t>
  </si>
  <si>
    <t>996128504</t>
  </si>
  <si>
    <t>115,23*1,05 'Přepočtené koeficientem množství</t>
  </si>
  <si>
    <t>113</t>
  </si>
  <si>
    <t>622252002</t>
  </si>
  <si>
    <t>Montáž lišt kontaktního zateplení ostatních stěnových, dilatačních apod. lepených do tmelu</t>
  </si>
  <si>
    <t>-1072897450</t>
  </si>
  <si>
    <t>(287,274+102,717+159,201+815,383+120,992)/1,05</t>
  </si>
  <si>
    <t>59051476</t>
  </si>
  <si>
    <t>profil okenní začišťovací se sklovláknitou armovací tkaninou 9 mm/2,4 m</t>
  </si>
  <si>
    <t>1076145802</t>
  </si>
  <si>
    <t>"ostění"(2+1,2+0,8*4+1*5+2*5+0,95*2+2,3*4+0,8*20)*1,05</t>
  </si>
  <si>
    <t>(2+0,8*2+4,46*6+2*12)*1,05</t>
  </si>
  <si>
    <t>(2+0,8*2+2,15+2,9*2+1,7+1,05+1,6*2+2,475*2+4,46*3+1,5*6)*1,05</t>
  </si>
  <si>
    <t>"ostění MV"(5,325*2+1*4+2,35+2,9*2+1,1+2,3*2+2+0,8*2+2,35+2,9*2)*1,05</t>
  </si>
  <si>
    <t>(1,95+3,2*2+5,325*3+1*6+2,35+1,88*22,35+1,88*2)*1,05</t>
  </si>
  <si>
    <t>(1,2*2+1,2*4)*1,05</t>
  </si>
  <si>
    <t>115</t>
  </si>
  <si>
    <t>59051512</t>
  </si>
  <si>
    <t>profil parapetní se sklovláknitou armovací tkaninou PVC 2 m</t>
  </si>
  <si>
    <t>2026308349</t>
  </si>
  <si>
    <t>"parapet"(5,325*2+2+1,2+1*5+2*5+4,46*6)*1,05</t>
  </si>
  <si>
    <t>(5,325*3+2+2,35+2,35)*1,05</t>
  </si>
  <si>
    <t>(2+1,7+4,48*3+1,2*2)*1,05</t>
  </si>
  <si>
    <t>59051516</t>
  </si>
  <si>
    <t>profil ukončovací 14mm PVC hrana</t>
  </si>
  <si>
    <t>561760809</t>
  </si>
  <si>
    <t>(35,85+2,6*2+18,13+78,84+7,1+6,5)*1,05</t>
  </si>
  <si>
    <t>117</t>
  </si>
  <si>
    <t>59051486</t>
  </si>
  <si>
    <t>lišta rohová PVC 10/15cm s tkaninou</t>
  </si>
  <si>
    <t>CS ÚRS 2024 01</t>
  </si>
  <si>
    <t>-1087748166</t>
  </si>
  <si>
    <t>"okna"287,274+102,717</t>
  </si>
  <si>
    <t>(8,55*4+0,5*4+12,33*3+13*3+3,925*5+3,925*4+13,2*2+37,6*2+23,5*3+3,93*4+8,3*3+4,5*3+12,2*2+3,5*2)*1,05</t>
  </si>
  <si>
    <t>59005147x1</t>
  </si>
  <si>
    <t>Profil PVC s tkaninou - okapnice LO soklové lišty</t>
  </si>
  <si>
    <t>-608735851</t>
  </si>
  <si>
    <t>"sokl"(41,45-2,35+17,62+63,86-2,35-1,1-0,95*2)*1,05</t>
  </si>
  <si>
    <t>119</t>
  </si>
  <si>
    <t>59005147x2</t>
  </si>
  <si>
    <t>D+M vymezovací podložky pod soklové lišty.</t>
  </si>
  <si>
    <t>-80466702</t>
  </si>
  <si>
    <t>"převzato z délky zakládací lišty"</t>
  </si>
  <si>
    <t>120*3</t>
  </si>
  <si>
    <t>59005147x3</t>
  </si>
  <si>
    <t>D+M spojky soklové lišty</t>
  </si>
  <si>
    <t>-1730089463</t>
  </si>
  <si>
    <t>120/2</t>
  </si>
  <si>
    <t>121</t>
  </si>
  <si>
    <t>62251111</t>
  </si>
  <si>
    <t>Omítka tenkovrstvá akrylátová vnějších ploch probarvená, včetně penetrace podkladu mozaiková střednězrnná stěn</t>
  </si>
  <si>
    <t>-1528326668</t>
  </si>
  <si>
    <t>622531001</t>
  </si>
  <si>
    <t>Omítka tenkovrstvá silikonová vnějších ploch probarvená, včetně penetrace podkladu zrnitá, tloušťky 1,0 mm stěn</t>
  </si>
  <si>
    <t>855625931</t>
  </si>
  <si>
    <t>"ostění"(2+1,2+0,8*4+1*5+2*5+0,95*2+2,3*4+0,8*20)*0,25</t>
  </si>
  <si>
    <t>(2+0,8*2+4,46*6+2*12)*0,25</t>
  </si>
  <si>
    <t>(2+0,8*2+2,15+2,9*2+1,7+1,05+1,6*2+2,475*2+4,46*3+1,5*6)*0,25</t>
  </si>
  <si>
    <t>"ostění MV"(5,325*2+1*4+2,35+2,9*2+1,1+2,3*2+2+0,8*2+2,35+2,9*2)*0,25</t>
  </si>
  <si>
    <t>(1,95+3,2*2+5,325*3+1*6+2,35+1,88*22,35+1,88*2)*0,25</t>
  </si>
  <si>
    <t>(1,2*2+1,2*4)*0,25</t>
  </si>
  <si>
    <t>123</t>
  </si>
  <si>
    <t>624601110</t>
  </si>
  <si>
    <t>Tmelení spár průřezu do 5x5 mm tmelem silokonovým</t>
  </si>
  <si>
    <t>1674324027</t>
  </si>
  <si>
    <t>"odhad rozpočtáře"100</t>
  </si>
  <si>
    <t>629991011</t>
  </si>
  <si>
    <t>Zakrytí vnějších ploch před znečištěním včetně pozdějšího odkrytí výplní otvorů a svislých ploch fólií přilepenou lepící páskou</t>
  </si>
  <si>
    <t>-841495749</t>
  </si>
  <si>
    <t>125</t>
  </si>
  <si>
    <t>-243786642</t>
  </si>
  <si>
    <t>Podlaha/skladba</t>
  </si>
  <si>
    <t>"P2/P6 - 1.NP"(14,04+40,2)*0,12</t>
  </si>
  <si>
    <t xml:space="preserve">"P6/P6   -1.NP"(150,4+14,31)*0,12</t>
  </si>
  <si>
    <t>631311135</t>
  </si>
  <si>
    <t>Mazanina z betonu prostého bez zvýšených nároků na prostředí tl. přes 120 do 240 mm tř. C 20/25</t>
  </si>
  <si>
    <t>1855403160</t>
  </si>
  <si>
    <t>"P2/P7A - 1.NP"(219,5-163,3)*0,16</t>
  </si>
  <si>
    <t>"P5/P7A - 1.NP odpružená podlaha" (163,3)*0,16</t>
  </si>
  <si>
    <t>127</t>
  </si>
  <si>
    <t>631319012</t>
  </si>
  <si>
    <t>Příplatek k cenám mazanin za úpravu povrchu mazaniny přehlazením, mazanina tl. přes 80 do 120 mm</t>
  </si>
  <si>
    <t>1816380158</t>
  </si>
  <si>
    <t>631319023</t>
  </si>
  <si>
    <t>Příplatek k cenám mazanin za úpravu povrchu mazaniny přehlazením s poprášením cementem pro konečnou úpravu, mazanina tl. přes 120 do 240 mm (10 kg/m3)</t>
  </si>
  <si>
    <t>1858092423</t>
  </si>
  <si>
    <t>129</t>
  </si>
  <si>
    <t>631319173</t>
  </si>
  <si>
    <t>Příplatek k cenám mazanin za stržení povrchu spodní vrstvy mazaniny latí před vložením výztuže nebo pletiva pro tl. obou vrstev mazaniny přes 80 do 120 mm</t>
  </si>
  <si>
    <t>91584037</t>
  </si>
  <si>
    <t>631319175</t>
  </si>
  <si>
    <t>Příplatek k cenám mazanin za stržení povrchu spodní vrstvy mazaniny latí před vložením výztuže nebo pletiva pro tl. obou vrstev mazaniny přes 120 do 240 mm</t>
  </si>
  <si>
    <t>-1008616267</t>
  </si>
  <si>
    <t>131</t>
  </si>
  <si>
    <t>631342132</t>
  </si>
  <si>
    <t>Mazanina z betonu lehkého tepelně-izolačního polystyrénového tl. přes 120 do 240 mm, objemové hmotnosti 500 kg/m3</t>
  </si>
  <si>
    <t>-1465026587</t>
  </si>
  <si>
    <t>"R8 - perlitobeton" (0,2+0,4)/2*37,62</t>
  </si>
  <si>
    <t>631362021a</t>
  </si>
  <si>
    <t>Výztuž mazanin ze svařovaných sítí z drátů typu KARI</t>
  </si>
  <si>
    <t>129389464</t>
  </si>
  <si>
    <t>"P2/P6 - 1.NP"(14,04+40,2)*0,395*21*1,1/1000</t>
  </si>
  <si>
    <t xml:space="preserve">"P6/P6   -1.NP"(150,4+14,31)*0,395*21*1,1/1000</t>
  </si>
  <si>
    <t>"P2/P7A - 1.NP"(219,5-163,3)*0,222*21*2*1,1/1000</t>
  </si>
  <si>
    <t>"P5/P7A - 1.NP odpružená podlaha" (163,3)*0,222*21*2*1,1/1000</t>
  </si>
  <si>
    <t>133</t>
  </si>
  <si>
    <t>632451033</t>
  </si>
  <si>
    <t>Potěr cementový vyrovnávací z malty (MC-15) v ploše o průměrné (střední) tl. přes 30 do 40 mm</t>
  </si>
  <si>
    <t>-903945038</t>
  </si>
  <si>
    <t>"P2/P8 - 2.NP"416,6-278,43+162,2-61,63</t>
  </si>
  <si>
    <t>"P5/P8 - 2.NP - odpružená podlaha"278,43+61,63</t>
  </si>
  <si>
    <t>632451231</t>
  </si>
  <si>
    <t>Potěr cementový samonivelační litý tř. C 25, tl. přes 30 do 35 mm</t>
  </si>
  <si>
    <t>1655899211</t>
  </si>
  <si>
    <t>"rovinnost dle požadavku dodavatele podlahy - provedeno dle TP dodavatele"</t>
  </si>
  <si>
    <t xml:space="preserve">"P1/P1   -1.NP"1258</t>
  </si>
  <si>
    <t>135</t>
  </si>
  <si>
    <t>632451234</t>
  </si>
  <si>
    <t>Potěr cementový samonivelační litý tř. C 25, tl. přes 45 do 50 mm</t>
  </si>
  <si>
    <t>617237421</t>
  </si>
  <si>
    <t xml:space="preserve">"P2/P2   -1.NP"127+11+11,8+5,17+6,6+30,3+5,14+6,45+6,64+4,05+5,85+2,85+24,64+28,1+20,2+13,61+20,2+9,72+10,45+20,2+13,5+13,48+19,93+26,6+19,82+13,44</t>
  </si>
  <si>
    <t>18,5</t>
  </si>
  <si>
    <t>"P2/P11 1.NP"17,8-11,145</t>
  </si>
  <si>
    <t>"P7/P11 - rohož"3,945*2,825</t>
  </si>
  <si>
    <t>"P2/P7B - 1.NP"101,15+57,6+31,1+14,4+12,84+7,04+5+6,8+1,93+5,12</t>
  </si>
  <si>
    <t xml:space="preserve">"P3/P2  -1.NP"17,6</t>
  </si>
  <si>
    <t xml:space="preserve">"P4/P2   -1.NP"4,2+12+3,82+5,87+4,12+4,15+7,03+7,5+4,2+4,18+6,67+5,86+5,85+6,2+3,49+3,2+6,2+6,4+6,08+13,3+6,14</t>
  </si>
  <si>
    <t xml:space="preserve">"P6/P2   -1.NP"10,16+6,57+11,12</t>
  </si>
  <si>
    <t>"2.NP"</t>
  </si>
  <si>
    <t>"P2/P3 - 2.NP"109+29,7+11,86+8,28+13,53-3,62*3,3</t>
  </si>
  <si>
    <t>"P2/P5 - 2.NP"269</t>
  </si>
  <si>
    <t>"P2/P10 - 2.NP"17,14+17,4</t>
  </si>
  <si>
    <t>"P2/P4 - 2.NP"18,42+15,25</t>
  </si>
  <si>
    <t>"P3/P3 - 2.NP"25,03-3*2,8</t>
  </si>
  <si>
    <t>"P4/P10 - 2.NP"4,2+11,42+3,82+5,62+8,23+8,21</t>
  </si>
  <si>
    <t>"P4/P3 - 2.NP"6,5</t>
  </si>
  <si>
    <t>"P6aP2/P3 - 2.NP"318</t>
  </si>
  <si>
    <t>"P6/P3 - 2.NP"20,45</t>
  </si>
  <si>
    <t>"P7/P3 - 2.NP"147,2</t>
  </si>
  <si>
    <t>"P7/P10 - 2.NP"11,53+11,74</t>
  </si>
  <si>
    <t>"3.NP"</t>
  </si>
  <si>
    <t>"P2/P3 - 3.NP"29,8-3,63*3,2+189,2+43,43+9,9</t>
  </si>
  <si>
    <t>"P3/P3 - 3.NP"25,12</t>
  </si>
  <si>
    <t>632451292</t>
  </si>
  <si>
    <t>Potěr cementový samonivelační litý Příplatek k cenám za každých dalších i započatých 5 mm tloušťky přes 50 mm tř. C 25</t>
  </si>
  <si>
    <t>1948212933</t>
  </si>
  <si>
    <t xml:space="preserve">"P2/P2   -1.NP"(127+11+11,8+5,17+6,6+30,3+5,14+6,45+6,64+4,05+5,85+2,85+24,64+28,1+20,2+13,61+20,2+9,72+10,45+20,2+13,5+13,48+19,93+26,6+19,82)*3</t>
  </si>
  <si>
    <t>(18,5+13,44)*3</t>
  </si>
  <si>
    <t>"P2/P11 1.NP"(17,8-11,145)*5</t>
  </si>
  <si>
    <t>"P7/P11 - rohož"(3,945*2,825)*5</t>
  </si>
  <si>
    <t>"P2/P7B - 1.NP"(101,15+57,6+31,1+14,4+12,84+7,04+5+6,8+1,93+5,12)*3</t>
  </si>
  <si>
    <t xml:space="preserve">"P3/P2  -1.NP"(17,6)*3</t>
  </si>
  <si>
    <t xml:space="preserve">"P4/P2   -1.NP"(4,2+12+3,82+5,87+4,12+4,15+7,03+7,5+4,2+4,18+6,67+5,86+5,85+6,2+3,49+3,2+6,2+6,4+6,08+13,3+6,14)*3</t>
  </si>
  <si>
    <t xml:space="preserve">"P6/P2   -1.NP"(10,16+6,57+11,12)*3</t>
  </si>
  <si>
    <t>137</t>
  </si>
  <si>
    <t>632481213</t>
  </si>
  <si>
    <t>Separační vrstva k oddělení podlahových vrstev z polyetylénové fólie</t>
  </si>
  <si>
    <t>564714361</t>
  </si>
  <si>
    <t>"P2/P6 - 1.NP"14,04+40,2</t>
  </si>
  <si>
    <t>"P2/P7A - 1.NP"219,5-163,3</t>
  </si>
  <si>
    <t>"P5/P7A - 1.NP odpružená podlaha" 163,3</t>
  </si>
  <si>
    <t xml:space="preserve">"P6/P6   -1.NP"150,4+14,31</t>
  </si>
  <si>
    <t>636311135</t>
  </si>
  <si>
    <t>Kladení dlažby z betonových dlaždic na sucho na terče z umělé hmoty o rozměru dlažby 60x60 cm, o výšce terče přes 150 mm</t>
  </si>
  <si>
    <t>-1085941262</t>
  </si>
  <si>
    <t>"R5"(45,69+174,5-20,01)</t>
  </si>
  <si>
    <t>"R10"(20,01)</t>
  </si>
  <si>
    <t>139</t>
  </si>
  <si>
    <t>636_HSR_001</t>
  </si>
  <si>
    <t>Dodávka venkovní keramická dlažba na terče tl. min. 20mm</t>
  </si>
  <si>
    <t>-696240251</t>
  </si>
  <si>
    <t>200,180*1,05+"R10"(20,01)*1,05</t>
  </si>
  <si>
    <t>6_HSR_100</t>
  </si>
  <si>
    <t>D+M povrchová úprava prefa prvků - trojnásobný otěruvzdorný nátěr akrylovou barvou - kompletní nátěry dle požadavku, PD</t>
  </si>
  <si>
    <t>884652438</t>
  </si>
  <si>
    <t>141</t>
  </si>
  <si>
    <t>637121</t>
  </si>
  <si>
    <t>Okapový chodník z kameniva s udusáním a urovnáním povrchu z kačírku - podkladní fólie proti průrůstu</t>
  </si>
  <si>
    <t>1848023528</t>
  </si>
  <si>
    <t>"kačírek"80</t>
  </si>
  <si>
    <t>637121112</t>
  </si>
  <si>
    <t>Okapový chodník z kameniva s udusáním a urovnáním povrchu z kačírku tl. 150 mm</t>
  </si>
  <si>
    <t>-1028835283</t>
  </si>
  <si>
    <t>143</t>
  </si>
  <si>
    <t>637311122</t>
  </si>
  <si>
    <t>Okapový chodník z obrubníků betonových chodníkových, se zalitím spár cementovou maltou do lože z betonu prostého, z obrubníků stojatých</t>
  </si>
  <si>
    <t>1312259894</t>
  </si>
  <si>
    <t>"P12"25,88+"obvod stavby"34,3+8,1+15,2</t>
  </si>
  <si>
    <t>9_001</t>
  </si>
  <si>
    <t>Ostatní lešení, plošiny</t>
  </si>
  <si>
    <t>-628445450</t>
  </si>
  <si>
    <t>145</t>
  </si>
  <si>
    <t>9_190</t>
  </si>
  <si>
    <t>D+M nopové folie po obvodu stěn</t>
  </si>
  <si>
    <t>-1502754102</t>
  </si>
  <si>
    <t>"pohled severní"0,9*6,4+"pohled západní"18,95*0,9+"pohled jižní"0,9*13,05+"pohled východní"0,9*12,2</t>
  </si>
  <si>
    <t>0,9*(44,2+32,6)</t>
  </si>
  <si>
    <t>9_191</t>
  </si>
  <si>
    <t>D+M ukončovací plastová lišta – nopová folie po obvodu</t>
  </si>
  <si>
    <t>-1939596550</t>
  </si>
  <si>
    <t>147</t>
  </si>
  <si>
    <t>9_R001</t>
  </si>
  <si>
    <t>D+M nika pro skříň UT ve zděnéstěně</t>
  </si>
  <si>
    <t>2033151264</t>
  </si>
  <si>
    <t>9_R002</t>
  </si>
  <si>
    <t>D+M nika pro skříň UT v SDK stěně</t>
  </si>
  <si>
    <t>-1720036338</t>
  </si>
  <si>
    <t>149</t>
  </si>
  <si>
    <t>9_R003</t>
  </si>
  <si>
    <t>D+M osazení překladu na L úhleník 150/8, kotveno do prefa m.č. 141</t>
  </si>
  <si>
    <t>-378824925</t>
  </si>
  <si>
    <t>9_R004</t>
  </si>
  <si>
    <t>D+M zajisštění stávající HUP dle PD, um.č. 138</t>
  </si>
  <si>
    <t>-1105033183</t>
  </si>
  <si>
    <t>151</t>
  </si>
  <si>
    <t>9_R005</t>
  </si>
  <si>
    <t>D+M odvětrání rasonu - zaizolovaná stoupačka DN200</t>
  </si>
  <si>
    <t>1574779854</t>
  </si>
  <si>
    <t>"hala 101"13,2*5+7,9*3+0,5*8</t>
  </si>
  <si>
    <t>"hala lezecká"11,8*2+0,5*2</t>
  </si>
  <si>
    <t>9_R010</t>
  </si>
  <si>
    <t>D+M bezpečnostní přepady ze střech ukončený vpustí, ze svařovaného pe potrubí DN100</t>
  </si>
  <si>
    <t>1352184944</t>
  </si>
  <si>
    <t>153</t>
  </si>
  <si>
    <t>9_R011</t>
  </si>
  <si>
    <t>D+M bezpečnostní přepady ze střech ukončený vpustí, ze svařovaného pe potrubí DN160</t>
  </si>
  <si>
    <t>-515692792</t>
  </si>
  <si>
    <t>9_R012</t>
  </si>
  <si>
    <t>D+M bezpečnostní přepady ze střech ukončený vpustí, ze svařovaného pe potrubí DN200</t>
  </si>
  <si>
    <t>-1078949685</t>
  </si>
  <si>
    <t>155</t>
  </si>
  <si>
    <t>919726122</t>
  </si>
  <si>
    <t>Geotextilie netkaná pro ochranu, separaci nebo filtraci měrná hmotnost přes 200 do 300 g/m2</t>
  </si>
  <si>
    <t>1300127488</t>
  </si>
  <si>
    <t>941111111</t>
  </si>
  <si>
    <t>Montáž lešení řadového trubkového lehkého pracovního s podlahami s provozním zatížením tř. 3 do 200 kg/m2 šířky tř. W06 od 0,6 do 0,9 m, výšky do 10 m</t>
  </si>
  <si>
    <t>2045806445</t>
  </si>
  <si>
    <t>12*(225+36+1,2*10)+3*14,5*2</t>
  </si>
  <si>
    <t>157</t>
  </si>
  <si>
    <t>941111211</t>
  </si>
  <si>
    <t>Montáž lešení řadového trubkového lehkého pracovního s podlahami s provozním zatížením tř. 3 do 200 kg/m2 Příplatek za první a každý další den použití lešení k ceně -1111</t>
  </si>
  <si>
    <t>-1066952180</t>
  </si>
  <si>
    <t>3363*90</t>
  </si>
  <si>
    <t>941111811</t>
  </si>
  <si>
    <t>Demontáž lešení řadového trubkového lehkého pracovního s podlahami s provozním zatížením tř. 3 do 200 kg/m2 šířky tř. W06 od 0,6 do 0,9 m, výšky do 10 m</t>
  </si>
  <si>
    <t>-1194818774</t>
  </si>
  <si>
    <t>159</t>
  </si>
  <si>
    <t>941955001</t>
  </si>
  <si>
    <t>Lešení lehké pomocné v podlah do 1,2 m</t>
  </si>
  <si>
    <t>1181278570</t>
  </si>
  <si>
    <t>944511111</t>
  </si>
  <si>
    <t>Montáž ochranné sítě zavěšené na konstrukci lešení z textilie z umělých vláken</t>
  </si>
  <si>
    <t>1640612064</t>
  </si>
  <si>
    <t>161</t>
  </si>
  <si>
    <t>944511211</t>
  </si>
  <si>
    <t>Montáž ochranné sítě Příplatek za první a každý další den použití sítě k ceně -1111</t>
  </si>
  <si>
    <t>105751320</t>
  </si>
  <si>
    <t>944511811</t>
  </si>
  <si>
    <t>Demontáž ochranné sítě zavěšené na konstrukci lešení z textilie z umělých vláken</t>
  </si>
  <si>
    <t>-661248872</t>
  </si>
  <si>
    <t>163</t>
  </si>
  <si>
    <t>952901111</t>
  </si>
  <si>
    <t>Vyčištění budov nebo objektů před předáním do užívání budov bytové nebo občanské výstavby, světlé výšky podlaží do 4 m</t>
  </si>
  <si>
    <t>-1329584065</t>
  </si>
  <si>
    <t xml:space="preserve">"P3/-  -3.NP"173,29+43,8</t>
  </si>
  <si>
    <t>"Stávající 3.NP"35,84+4,68+1,47+2,91+4,37+6,02+8+7,09+7,06+7,4+10+22,2+148+45,24</t>
  </si>
  <si>
    <t>"stávající 1.NP"2,37+14,79+2,38+11,28</t>
  </si>
  <si>
    <t>-641667176</t>
  </si>
  <si>
    <t>165</t>
  </si>
  <si>
    <t>7110_R01</t>
  </si>
  <si>
    <t>D+M obvodově utěsněn a napojen na odvěrávací potrubí vyústěné nad střechu</t>
  </si>
  <si>
    <t>792865539</t>
  </si>
  <si>
    <t>"P2"215,156</t>
  </si>
  <si>
    <t>-1654916194</t>
  </si>
  <si>
    <t>"P2"960,26</t>
  </si>
  <si>
    <t>167</t>
  </si>
  <si>
    <t>628530</t>
  </si>
  <si>
    <t>pás asfaltovýnmikroventilační vrstva asf.pás</t>
  </si>
  <si>
    <t>1519055151</t>
  </si>
  <si>
    <t>(960,26)*1,15</t>
  </si>
  <si>
    <t>-461650500</t>
  </si>
  <si>
    <t>712</t>
  </si>
  <si>
    <t>Povlakové krytiny</t>
  </si>
  <si>
    <t>169</t>
  </si>
  <si>
    <t>712_HSR001</t>
  </si>
  <si>
    <t>D+M hranice extenzivní střechy, betonová dlaždice 200x200mm, =100mm položená na smyčkové rohoži</t>
  </si>
  <si>
    <t>624448331</t>
  </si>
  <si>
    <t>712_HSR002</t>
  </si>
  <si>
    <t>D+M provedení okrajového ukončení střechy, lem, podkladní konstrukce pro ukončení oplechování, příplatek na zateplení kpl. provedení - střecha R5</t>
  </si>
  <si>
    <t>-1367205216</t>
  </si>
  <si>
    <t>12,16+6,4+5</t>
  </si>
  <si>
    <t>171</t>
  </si>
  <si>
    <t>712_HSR003</t>
  </si>
  <si>
    <t>D+M provedení okrajového ukončení střechy, lem, podkladní konstrukce pro ukončení oplechování, příplatek na zateplení kpl. provedení - střecha R8</t>
  </si>
  <si>
    <t>-1525871454</t>
  </si>
  <si>
    <t>"atika R8"(5,45+6,54)</t>
  </si>
  <si>
    <t>712_HSR004</t>
  </si>
  <si>
    <t>D+M bezpečnostní přepad střechy DN70</t>
  </si>
  <si>
    <t>-71107603</t>
  </si>
  <si>
    <t>"R3"3</t>
  </si>
  <si>
    <t>173</t>
  </si>
  <si>
    <t>712_HSR005</t>
  </si>
  <si>
    <t>D+M bezpečnostní přepad střechy 100x500</t>
  </si>
  <si>
    <t>-880798173</t>
  </si>
  <si>
    <t>"R7"2+1+1+"R4"1</t>
  </si>
  <si>
    <t>712_HSR006</t>
  </si>
  <si>
    <t>D+M provedení okrajového ukončení střechy, lem, KVH 60/220 -podkladní konstrukce pro ukončení oplechování, kpl. provedení - střecha R2</t>
  </si>
  <si>
    <t>-505174531</t>
  </si>
  <si>
    <t>"atika R2"(24,865+8,265+14,35+0,3)</t>
  </si>
  <si>
    <t>175</t>
  </si>
  <si>
    <t>712_HSR007</t>
  </si>
  <si>
    <t>D+M bezpečnostní přepad střechy 100x300</t>
  </si>
  <si>
    <t>-170079771</t>
  </si>
  <si>
    <t>"R1"4</t>
  </si>
  <si>
    <t>712_HSR010</t>
  </si>
  <si>
    <t>D+M odvětrání radonu z podloží DN200 - komínek, samotížná hlavice - min. 500mm nad rovinu střechy</t>
  </si>
  <si>
    <t>-415315103</t>
  </si>
  <si>
    <t>"R3"3+"R7"5+"R1"2</t>
  </si>
  <si>
    <t>177</t>
  </si>
  <si>
    <t>712_HSR015</t>
  </si>
  <si>
    <t>D+M bezpečnostní podtlakový systém střechy - střešní přepad DN 100</t>
  </si>
  <si>
    <t>894868912</t>
  </si>
  <si>
    <t>"R7"2+"R8"1+"R2"2+"R5"2</t>
  </si>
  <si>
    <t>712_HSR016</t>
  </si>
  <si>
    <t>D+M prostup střechou pro klima jednotku DN do 300mm</t>
  </si>
  <si>
    <t>1857859800</t>
  </si>
  <si>
    <t>"R4"2</t>
  </si>
  <si>
    <t>179</t>
  </si>
  <si>
    <t>712_HSR017</t>
  </si>
  <si>
    <t>D+M prostup střechou pro FV, DN do 300mm</t>
  </si>
  <si>
    <t>-83933046</t>
  </si>
  <si>
    <t>712_HSR018</t>
  </si>
  <si>
    <t>D+M prostup střechou systémová průchodka DN do 150mm</t>
  </si>
  <si>
    <t>1187137842</t>
  </si>
  <si>
    <t>"R1"2</t>
  </si>
  <si>
    <t>181</t>
  </si>
  <si>
    <t>712_HSR019</t>
  </si>
  <si>
    <t>D+M prostup střechou systémová průchodka DN do 125mm</t>
  </si>
  <si>
    <t>1820677318</t>
  </si>
  <si>
    <t>712_HSR020</t>
  </si>
  <si>
    <t>D+M pomocná konstrukce atika, podkladní PDP deska tl. 22mm, vodovzdorná</t>
  </si>
  <si>
    <t>-2089111651</t>
  </si>
  <si>
    <t>"R1"87,89</t>
  </si>
  <si>
    <t>"R7"154,04</t>
  </si>
  <si>
    <t>183</t>
  </si>
  <si>
    <t>712-030</t>
  </si>
  <si>
    <t>Střešní vpusti koordinace ZTI</t>
  </si>
  <si>
    <t>-825481655</t>
  </si>
  <si>
    <t>"R3"3+"R7"6+"R8+R2"3+"R5"1+"R5"2+"R1"5+"R4"2</t>
  </si>
  <si>
    <t>184</t>
  </si>
  <si>
    <t>712311101a</t>
  </si>
  <si>
    <t>Provedení povlakové krytiny střech plochých do 10 st. natěradly a tmely za studena nátěrem lakem penetračním nebo asfaltovým-asfaltový podkladní nátěr (adhezní můstek pro zvýšení přilnavosti)</t>
  </si>
  <si>
    <t>-2042837856</t>
  </si>
  <si>
    <t>"R3"93,21+0,15*(74,5)</t>
  </si>
  <si>
    <t>"R4"262,41+0,15*(80,72-19,95)</t>
  </si>
  <si>
    <t>"R5"45,69+174,5-20,01+0,15*(53,02-12,16)</t>
  </si>
  <si>
    <t>"R8"37,62+0,15*(6,415+5,865)</t>
  </si>
  <si>
    <t>"R10"20,01</t>
  </si>
  <si>
    <t>"R11"25,82+0,15*(1,1*2+23,465)</t>
  </si>
  <si>
    <t>185</t>
  </si>
  <si>
    <t>111631500a</t>
  </si>
  <si>
    <t>lak asfaltový penetrační - adhezní můstek</t>
  </si>
  <si>
    <t>1890144995</t>
  </si>
  <si>
    <t>671,362*0,0003 'Přepočtené koeficientem množství</t>
  </si>
  <si>
    <t>186</t>
  </si>
  <si>
    <t>712341559</t>
  </si>
  <si>
    <t>Provedení povlakové krytiny střech plochých do 10° pásy přitavením NAIP v plné ploše</t>
  </si>
  <si>
    <t>1282098626</t>
  </si>
  <si>
    <t>"R4"262,41+0,15*(80,72-19,95+0,99*45)-0,99*0,99*5</t>
  </si>
  <si>
    <t>"R5"45,69+174,5-20,01+0,15*(53,02-12,16+0,75*3+6,435+7,1)</t>
  </si>
  <si>
    <t>"R8"37,62+0,15*(6,415+5,865+0,9*4)-0,9*0,9</t>
  </si>
  <si>
    <t>187</t>
  </si>
  <si>
    <t>62832001</t>
  </si>
  <si>
    <t>pás asfaltový - parotěsná vrstva asf. hydroizolační modifikovaný pás s pes vložkou</t>
  </si>
  <si>
    <t>-848492105</t>
  </si>
  <si>
    <t>675,242*1,1655 'Přepočtené koeficientem množství</t>
  </si>
  <si>
    <t>188</t>
  </si>
  <si>
    <t>712341659</t>
  </si>
  <si>
    <t>Provedení povlakové krytiny střech plochých do 10° pásy přitavením NAIP bodově</t>
  </si>
  <si>
    <t>550628624</t>
  </si>
  <si>
    <t>"R7"1403,99-1,5*1,5*8+0,15*(1,5*4*8+152,2)</t>
  </si>
  <si>
    <t>189</t>
  </si>
  <si>
    <t>970688436</t>
  </si>
  <si>
    <t>1416,02</t>
  </si>
  <si>
    <t>1416,02*1,1655 'Přepočtené koeficientem množství</t>
  </si>
  <si>
    <t>190</t>
  </si>
  <si>
    <t>712771271</t>
  </si>
  <si>
    <t>Provedení filtrační vrstvy vegetační střechy z textilií kladených volně s přesahem, sklon střechy do 5°</t>
  </si>
  <si>
    <t>-590356963</t>
  </si>
  <si>
    <t>"R4"249,22-"odpočet středu"32,81</t>
  </si>
  <si>
    <t>191</t>
  </si>
  <si>
    <t>69311081</t>
  </si>
  <si>
    <t>geotextilie netkaná separační, ochranná, filtrační, drenážní PES 300g/m2</t>
  </si>
  <si>
    <t>-1118275799</t>
  </si>
  <si>
    <t>216,41*1,1 'Přepočtené koeficientem množství</t>
  </si>
  <si>
    <t>192</t>
  </si>
  <si>
    <t>712771311</t>
  </si>
  <si>
    <t>Provedení hydroakumulační vrstvy vegetační střechy z hydrofilních minerálních panelů, sklon střechy do 5°</t>
  </si>
  <si>
    <t>898298576</t>
  </si>
  <si>
    <t>193</t>
  </si>
  <si>
    <t>63153600</t>
  </si>
  <si>
    <t>deska substrátová vegetačních střech z hydrofilní minerální vlny 600x1000 tl 50mm</t>
  </si>
  <si>
    <t>-233488035</t>
  </si>
  <si>
    <t>216,41*1,05 'Přepočtené koeficientem množství</t>
  </si>
  <si>
    <t>194</t>
  </si>
  <si>
    <t>712771333</t>
  </si>
  <si>
    <t>Provedení hydroakumulační vrstvy vegetační střechy z plastových nopových fólií s perforací, kladených volně s přesahem, sklon střechy do 5°</t>
  </si>
  <si>
    <t>211530175</t>
  </si>
  <si>
    <t>195</t>
  </si>
  <si>
    <t>69334152</t>
  </si>
  <si>
    <t>fólie profilovaná (nopová) perforovaná HDPE s hydroakumulační a drenážní funkcí do vegetačních střech s výškou nopů 20mm</t>
  </si>
  <si>
    <t>-599337846</t>
  </si>
  <si>
    <t>196</t>
  </si>
  <si>
    <t>712771401</t>
  </si>
  <si>
    <t>Provedení vegetační vrstvy vegetační střechy ze substrátu, tloušťky do 100 mm, sklon střechy do 5°</t>
  </si>
  <si>
    <t>-351327432</t>
  </si>
  <si>
    <t>197</t>
  </si>
  <si>
    <t>10321225</t>
  </si>
  <si>
    <t>substrát vegetačních střech extenzivní s nízkým obsahem organické složky</t>
  </si>
  <si>
    <t>-920325469</t>
  </si>
  <si>
    <t>216,410*0,06</t>
  </si>
  <si>
    <t>198</t>
  </si>
  <si>
    <t>712771501</t>
  </si>
  <si>
    <t>Založení vegetace vegetační střechy suchým výsevem osiva, sklon střechy do 5°</t>
  </si>
  <si>
    <t>1746712357</t>
  </si>
  <si>
    <t>199</t>
  </si>
  <si>
    <t>00572510</t>
  </si>
  <si>
    <t>osivo pro vegetační střechy směs bylin a tráv</t>
  </si>
  <si>
    <t>-661687419</t>
  </si>
  <si>
    <t>200</t>
  </si>
  <si>
    <t>712771613</t>
  </si>
  <si>
    <t>Provedení ochranných pásů vegetační střechy osazení ochranné kačírkové lišty navařením na hydroizolaci</t>
  </si>
  <si>
    <t>459973606</t>
  </si>
  <si>
    <t>"ukončení střechy R4"19,95+33,1</t>
  </si>
  <si>
    <t>201</t>
  </si>
  <si>
    <t>69334041</t>
  </si>
  <si>
    <t>lišta kačírková výška 130mm nerez</t>
  </si>
  <si>
    <t>1101395363</t>
  </si>
  <si>
    <t>53,05*1,02 'Přepočtené koeficientem množství</t>
  </si>
  <si>
    <t>202</t>
  </si>
  <si>
    <t>712-R001</t>
  </si>
  <si>
    <t>D+M hydroizolační fólie TPO/FPO, tl. 1,5mm mech. kotvená do TR/betonu dle kotevního plánu, BROOF (t3), odolná UV záření, vč.detailů, ukončení, vytažení na atiku, rohových profilů, odvětání, odpočet světlíků.....</t>
  </si>
  <si>
    <t>-1230901157</t>
  </si>
  <si>
    <t>"R1"674,19-8+0,4*(95,7-19,95+1*4)+"úžlabí"1*(5,425+0,5+5,475+5,525+0,5+5,75*2+0,5+6,425+6,425+0,5*2+5,75+5,85)</t>
  </si>
  <si>
    <t>"R2"363,68+0,5*24,865+"úžlabí"1,2*30,53</t>
  </si>
  <si>
    <t>"R3"93,21+2*(74,5)+"úžlabí"2,2*1*3</t>
  </si>
  <si>
    <t>"R4"262,41+0,55*(80,72-19,95+0,99*45)-0,99*0,99*5+32,9</t>
  </si>
  <si>
    <t>"R5"45,69+174,5-20,01+0,375*(53,02-12,16+0,75*3+6,435+7,1)</t>
  </si>
  <si>
    <t>"R7"1403,99-1,5*1,5*8+0,25*(1,5*4*8+152,2)+"úžlabí"1,2*47</t>
  </si>
  <si>
    <t>"R9"8</t>
  </si>
  <si>
    <t>203</t>
  </si>
  <si>
    <t>712-R002</t>
  </si>
  <si>
    <t>D+M příplatek na hydroizolační fólie TPO/FPO, tl. 1,5mm mech. BROOF (t3), v úžlabí zdvojená odolnost proti tlakové vodě</t>
  </si>
  <si>
    <t>-950620190</t>
  </si>
  <si>
    <t>"přípočet na žlab"5,425+0,5+5,475+5,525+0,5*3+5,75*2+6,425+6,425+5,75+5,85+0,5*2+10,975+1*2+1,05*6</t>
  </si>
  <si>
    <t>204</t>
  </si>
  <si>
    <t>712-R003</t>
  </si>
  <si>
    <t>D+M příplatek na hydroizolační fólie TPO/FPO, pochozí plocha - systémová fólie</t>
  </si>
  <si>
    <t>-646348829</t>
  </si>
  <si>
    <t>"R7"52,9</t>
  </si>
  <si>
    <t>205</t>
  </si>
  <si>
    <t>998712202a</t>
  </si>
  <si>
    <t>Přesun hmot pro povlakové krytiny stanovený procentní sazbou (%) z ceny vodorovná dopravní vzdálenost do 50 m v objektech výšky přes 6 do 12 m</t>
  </si>
  <si>
    <t>-97475738</t>
  </si>
  <si>
    <t>D18</t>
  </si>
  <si>
    <t>Montáž ocelových konstrukcí</t>
  </si>
  <si>
    <t>206</t>
  </si>
  <si>
    <t>767_OC_R_07</t>
  </si>
  <si>
    <t>D+M sloupy HEB 220, vč. roznášecích ploten, kotev, povrchové úpravy, kdopravy..., dle PD</t>
  </si>
  <si>
    <t>kg</t>
  </si>
  <si>
    <t>-1603128405</t>
  </si>
  <si>
    <t>"stataika"((2*3,35+2*3,58)*71,5+0,5*0,5*0,01*7800*4*2)*1,05</t>
  </si>
  <si>
    <t>207</t>
  </si>
  <si>
    <t>D18_000a</t>
  </si>
  <si>
    <t>D+M výrobní dokumentace ocelových konstrukcí</t>
  </si>
  <si>
    <t>1347309623</t>
  </si>
  <si>
    <t>208</t>
  </si>
  <si>
    <t>767_OC_R_01</t>
  </si>
  <si>
    <t>D+M ztužidlo střechy m. 101, vč. povrchové úpravy, kotvení, dopravy..., dle PD</t>
  </si>
  <si>
    <t>1906212149</t>
  </si>
  <si>
    <t>"D2.1.09"1178</t>
  </si>
  <si>
    <t>209</t>
  </si>
  <si>
    <t>767_OC_R_02</t>
  </si>
  <si>
    <t>D+M uchycení basket koše, vč. povrchové úpravy, kotvení, dopravy..., dle PD</t>
  </si>
  <si>
    <t>274213916</t>
  </si>
  <si>
    <t>"D2.1.09"770</t>
  </si>
  <si>
    <t>210</t>
  </si>
  <si>
    <t>767_OC_R_03</t>
  </si>
  <si>
    <t>D+M ztužidlo střechy m.139, vč. povrchové úpravy, kotvení, dopravy..., dle PD</t>
  </si>
  <si>
    <t>1065259677</t>
  </si>
  <si>
    <t>"D2.1.09"763</t>
  </si>
  <si>
    <t>211</t>
  </si>
  <si>
    <t>767_OC_R_04</t>
  </si>
  <si>
    <t>D+M únikové venkovní požární schodiště, vč. povrchové úpravy, kotvení, dopravy..., dle PD</t>
  </si>
  <si>
    <t>-935540994</t>
  </si>
  <si>
    <t>"D2.1.11"1943</t>
  </si>
  <si>
    <t>212</t>
  </si>
  <si>
    <t>767_OC_R_05</t>
  </si>
  <si>
    <t>D+M venkovní zastřešení, vč. povrchové úpravy, kotvení, dopravy..., dle PD</t>
  </si>
  <si>
    <t>-443386775</t>
  </si>
  <si>
    <t>"D2.1.10"3527</t>
  </si>
  <si>
    <t>213</t>
  </si>
  <si>
    <t>767_OC_R_06</t>
  </si>
  <si>
    <t>D+M sloupy pod prefa konstrukci, vč. povrchové úpravy, kotvení, dopravy..., dle PD</t>
  </si>
  <si>
    <t>-793711616</t>
  </si>
  <si>
    <t>"D2.1.10"902</t>
  </si>
  <si>
    <t>214</t>
  </si>
  <si>
    <t>D18_000b</t>
  </si>
  <si>
    <t>D+M výrobní dokumentace opláštění haly</t>
  </si>
  <si>
    <t>880111998</t>
  </si>
  <si>
    <t>215</t>
  </si>
  <si>
    <t>D18_HSR001</t>
  </si>
  <si>
    <t>D+M sendvičový stěnových panel RAL s jádrem s minerální izolací, tl.200mm vč. montážního lešení - rozměr bez odečtení vyříznutých vrat a dveří, oken, systémový panel pro možnost kotvení předsazené fasády, sk. S01</t>
  </si>
  <si>
    <t>-604018974</t>
  </si>
  <si>
    <t>"S1"</t>
  </si>
  <si>
    <t>"pohled severní"75,07+"pohled západní"222,29+"lodžie"4,2*14,45+"pohled jižní"356,23+"pohled východní"115,01</t>
  </si>
  <si>
    <t>216</t>
  </si>
  <si>
    <t>D18_HSR002</t>
  </si>
  <si>
    <t>D+M sendvičový stěnových panel RAL s jádrem s minerální izolací, tl.200mm vč. montážního lešení - rozměr bez odečtení vyříznutých vrat a dveří, oken, Bs0d0, sk. S02</t>
  </si>
  <si>
    <t>-85828426</t>
  </si>
  <si>
    <t>"S2"</t>
  </si>
  <si>
    <t>"pohled východní"309,51</t>
  </si>
  <si>
    <t>"pohled severní"351,8</t>
  </si>
  <si>
    <t>"pohled západní"103,65+1,1*38,7</t>
  </si>
  <si>
    <t>"pohled jižní"1,5*29,8</t>
  </si>
  <si>
    <t>217</t>
  </si>
  <si>
    <t>D18_HSR003</t>
  </si>
  <si>
    <t>D+M sendvičový stěnových panel RAL - kompletní oplechování stěn, atik, okenních otvorů , soklu - klempířské prvky opláštění</t>
  </si>
  <si>
    <t>1863822452</t>
  </si>
  <si>
    <t>218</t>
  </si>
  <si>
    <t>D18_HSR004</t>
  </si>
  <si>
    <t>D+M sendvičový stěnových panel RAL s jádrem s minerální izolací, tl.180mm vč. montážního lešení - rozměr bez odečtení vyříznutých vrat a dveří, oken, systémový panel pro možnost kotvení předsazené fasády, sk. S09</t>
  </si>
  <si>
    <t>-622973187</t>
  </si>
  <si>
    <t>219</t>
  </si>
  <si>
    <t>D18_400</t>
  </si>
  <si>
    <t>Přesun hmot pro ocelové konstrukce</t>
  </si>
  <si>
    <t>-1332982717</t>
  </si>
  <si>
    <t>713</t>
  </si>
  <si>
    <t>Izolace tepelné</t>
  </si>
  <si>
    <t>220</t>
  </si>
  <si>
    <t>713_R_P01</t>
  </si>
  <si>
    <t>D+M jemnozrný vyrovnávací systémový podsyp,odolným proti dynamickému a statickému zatížení, tl. 0-30mm</t>
  </si>
  <si>
    <t>-1987030274</t>
  </si>
  <si>
    <t>221</t>
  </si>
  <si>
    <t>713_R001</t>
  </si>
  <si>
    <t>D+M tepelná izolace - trapézový plech střechy, vložení do každé vlny, čedičová tepelná izolace</t>
  </si>
  <si>
    <t>-229621416</t>
  </si>
  <si>
    <t>"R7"1403,99+"R1"674,19-8+"R9"8</t>
  </si>
  <si>
    <t>222</t>
  </si>
  <si>
    <t>713121111</t>
  </si>
  <si>
    <t>Montáž tepelné izolace podlah rohožemi, pásy, deskami, dílci, bloky (izolační materiál ve specifikaci) kladenými volně jednovrstvá</t>
  </si>
  <si>
    <t>541077629</t>
  </si>
  <si>
    <t>223</t>
  </si>
  <si>
    <t>28616310</t>
  </si>
  <si>
    <t>deska systémová pro podlahové topení celkové v 50-51mm s izolací v 30mm</t>
  </si>
  <si>
    <t>-794721177</t>
  </si>
  <si>
    <t>"deska 20/40 dle PD"</t>
  </si>
  <si>
    <t>"P2/P10 - 2.NP"(17,14+17,4)*1,05</t>
  </si>
  <si>
    <t>"P4/P10 - 2.NP"(4,2+11,42+3,82+5,62+8,23+8,21)*1,05</t>
  </si>
  <si>
    <t>"P7/P10 - 2.NP"(11,53+11,74)*1,05</t>
  </si>
  <si>
    <t xml:space="preserve">"P2/P2   -1.NP"(127+11+11,8+5,17+6,6+30,3+5,14+6,45+6,64+4,05+5,85+2,85+24,64+28,1+20,2+13,61+20,2+9,72+10,45+20,2+13,5+13,48+19,93+26,6+19,82)*1,05</t>
  </si>
  <si>
    <t>(18,5+13,44)*1,05</t>
  </si>
  <si>
    <t>"P2/P11 1.NP"(17,8-11,145)*1,05</t>
  </si>
  <si>
    <t>"P7/P11 - rohož"(3,945*2,825)*1,05</t>
  </si>
  <si>
    <t>"P2/P7B - 1.NP"(101,15+57,6+31,1+14,4+12,84+7,04+5+6,8+1,93+5,12)*1,05</t>
  </si>
  <si>
    <t xml:space="preserve">"P3/P2  -1.NP"(17,6)*1,05</t>
  </si>
  <si>
    <t xml:space="preserve">"P4/P2   -1.NP"(4,2+12+3,82+5,87+4,12+4,15+7,03+7,5+4,2+4,18+6,67+5,86+5,85+6,2+3,49+3,2+6,2+6,4+6,08+13,3+6,14)*1,05</t>
  </si>
  <si>
    <t xml:space="preserve">"P6/P2   -1.NP"(10,16+6,57+11,12)*1,05</t>
  </si>
  <si>
    <t>224</t>
  </si>
  <si>
    <t>63151481</t>
  </si>
  <si>
    <t>deska tepelně izolační minerální plovoucích podlah λ=0,038-0,039 tl 30mm</t>
  </si>
  <si>
    <t>1450630039</t>
  </si>
  <si>
    <t>-367,732</t>
  </si>
  <si>
    <t>225</t>
  </si>
  <si>
    <t>63151482</t>
  </si>
  <si>
    <t>deska tepelně izolační minerální plovoucích podlah λ=0,038-0,039 tl 40mm</t>
  </si>
  <si>
    <t>972744797</t>
  </si>
  <si>
    <t>"P3"(11,86+8,28+13,53+20,45+29,8+189,2+43,43)*1,05</t>
  </si>
  <si>
    <t>"P4"(15,25+18,42)*1,05</t>
  </si>
  <si>
    <t>226</t>
  </si>
  <si>
    <t>28376453.1</t>
  </si>
  <si>
    <t>deska z polystyrénu XPS, hrana polodrážková a hladký povrch 500kPa tl 40mm</t>
  </si>
  <si>
    <t>364404700</t>
  </si>
  <si>
    <t>"P2/P8 - 2.NP"(416,6-278,43+162,2-61,63)*1,05</t>
  </si>
  <si>
    <t>"P5/P8 - 2.NP - odpružená podlaha"(278,43+61,63)*1,05</t>
  </si>
  <si>
    <t>227</t>
  </si>
  <si>
    <t>713131151</t>
  </si>
  <si>
    <t>Montáž tepelné izolace stěn rohožemi, pásy, deskami, dílci, bloky (izolační materiál ve specifikaci) vložením jednovrstvě</t>
  </si>
  <si>
    <t>1889753240</t>
  </si>
  <si>
    <t>"atika R2 - mezi stěnu a panel"1,85*31,4</t>
  </si>
  <si>
    <t>228</t>
  </si>
  <si>
    <t>28375945</t>
  </si>
  <si>
    <t>deska EPS 100 fasádní λ=0,037 tl 50mm</t>
  </si>
  <si>
    <t>-65099131</t>
  </si>
  <si>
    <t>58,09*1,05 'Přepočtené koeficientem množství</t>
  </si>
  <si>
    <t>229</t>
  </si>
  <si>
    <t>713141111</t>
  </si>
  <si>
    <t>Montáž tepelné izolace střech plochých rohožemi, pásy, deskami, dílci, bloky (izolační materiál ve specifikaci) přilepenými asfaltem za horka zplna, jednovrstvá</t>
  </si>
  <si>
    <t>-476524766</t>
  </si>
  <si>
    <t>230</t>
  </si>
  <si>
    <t>28376454</t>
  </si>
  <si>
    <t>deska z polystyrénu XPS, hrana polodrážková a hladký povrch 500kPa tl 60mm</t>
  </si>
  <si>
    <t>-1349586007</t>
  </si>
  <si>
    <t>"R9"8*1,02</t>
  </si>
  <si>
    <t>231</t>
  </si>
  <si>
    <t>713141136</t>
  </si>
  <si>
    <t>Montáž tepelné izolace střech plochých rohožemi, pásy, deskami, dílci, bloky (izolační materiál ve specifikaci) přilepenými za studena nízkoexpanzní (PUR) pěnou</t>
  </si>
  <si>
    <t>-1762243868</t>
  </si>
  <si>
    <t>"R2"363,68*2</t>
  </si>
  <si>
    <t>"R3"77,11</t>
  </si>
  <si>
    <t>"R4"249,22-0,9*0,9*5</t>
  </si>
  <si>
    <t>"R5"(45,69+174,5-20,01)*2</t>
  </si>
  <si>
    <t>"R10"20,1*2</t>
  </si>
  <si>
    <t>"R11"25,82</t>
  </si>
  <si>
    <t>232</t>
  </si>
  <si>
    <t>28375915</t>
  </si>
  <si>
    <t>deska EPS 150 do plochých střech a podlah λ=0,035 tl 120mm</t>
  </si>
  <si>
    <t>4129659</t>
  </si>
  <si>
    <t>"položka použita pro EPS GREY 150"</t>
  </si>
  <si>
    <t>"R2"363,68*2*1,02</t>
  </si>
  <si>
    <t>233</t>
  </si>
  <si>
    <t>28375914</t>
  </si>
  <si>
    <t>deska EPS 150 do plochých střech a podlah λ=0,035 tl 100mm</t>
  </si>
  <si>
    <t>-1726486272</t>
  </si>
  <si>
    <t>"R3"77,11*1,02</t>
  </si>
  <si>
    <t>"R4"(249,22-0,9*0,9*5)*1,02</t>
  </si>
  <si>
    <t>"R5"(45,69+174,5-20,01)*1,02</t>
  </si>
  <si>
    <t>"R11"25,82*1,02</t>
  </si>
  <si>
    <t>234</t>
  </si>
  <si>
    <t>28376418</t>
  </si>
  <si>
    <t>deska z polystyrénu XPS, hrana polodrážková a hladký povrch 300kPa tl 60mm</t>
  </si>
  <si>
    <t>-1061998110</t>
  </si>
  <si>
    <t>204,184*1,05 'Přepočtené koeficientem množství</t>
  </si>
  <si>
    <t>235</t>
  </si>
  <si>
    <t>899321526</t>
  </si>
  <si>
    <t>"R10"20,1*1,02</t>
  </si>
  <si>
    <t>236</t>
  </si>
  <si>
    <t>28376457</t>
  </si>
  <si>
    <t>deska z polystyrénu XPS, hrana polodrážková a hladký povrch 500kPa tl 100mm</t>
  </si>
  <si>
    <t>2049280115</t>
  </si>
  <si>
    <t>237</t>
  </si>
  <si>
    <t>713141152</t>
  </si>
  <si>
    <t>Montáž tepelné izolace střech plochých rohožemi, pásy, deskami, dílci, bloky (izolační materiál ve specifikaci) kladenými volně dvouvrstvá</t>
  </si>
  <si>
    <t>-915396129</t>
  </si>
  <si>
    <t>"R7" 1367,7-1,3*1,3*8</t>
  </si>
  <si>
    <t>"R8"37,62</t>
  </si>
  <si>
    <t>238</t>
  </si>
  <si>
    <t>-1147979286</t>
  </si>
  <si>
    <t>"R8"37,62*2*1,04</t>
  </si>
  <si>
    <t>239</t>
  </si>
  <si>
    <t>631516</t>
  </si>
  <si>
    <t>deska tepelně izolační minerální plochých střech spodní vrstva λ=0,036 tl 180mm</t>
  </si>
  <si>
    <t>877748612</t>
  </si>
  <si>
    <t>"R7" (1367,7-1,3*1,3*8)*1,02</t>
  </si>
  <si>
    <t>1381,264*1,04 'Přepočtené koeficientem množství</t>
  </si>
  <si>
    <t>240</t>
  </si>
  <si>
    <t>631514</t>
  </si>
  <si>
    <t>deska tepelně izolační minerální plochých střech vrchní vrstva 100kPa λ=0,035 tl 60mm, bodové zatížení 1000N</t>
  </si>
  <si>
    <t>-2093597301</t>
  </si>
  <si>
    <t>1381,26442307692*1,04 'Přepočtené koeficientem množství</t>
  </si>
  <si>
    <t>241</t>
  </si>
  <si>
    <t>713141153</t>
  </si>
  <si>
    <t>Montáž tepelné izolace střech plochých rohožemi, pásy, deskami, dílci, bloky (izolační materiál ve specifikaci) kladenými volně třívrstvá</t>
  </si>
  <si>
    <t>532317286</t>
  </si>
  <si>
    <t>"R1"644,67-8</t>
  </si>
  <si>
    <t>242</t>
  </si>
  <si>
    <t>631514R</t>
  </si>
  <si>
    <t xml:space="preserve">deska tepelně izolační minerální plochých střech 100kPa λ=0,035, tl 30mm,  bodová zátěž 1000N</t>
  </si>
  <si>
    <t>-175825997</t>
  </si>
  <si>
    <t>644,67*2,06 'Přepočtené koeficientem množství</t>
  </si>
  <si>
    <t>243</t>
  </si>
  <si>
    <t>-582344395</t>
  </si>
  <si>
    <t>"izolant dle PD EPS GREY 150, 0,035W/m2K"</t>
  </si>
  <si>
    <t>244</t>
  </si>
  <si>
    <t>-1848013974</t>
  </si>
  <si>
    <t>"R1"(644,67-8)*1,02</t>
  </si>
  <si>
    <t>245</t>
  </si>
  <si>
    <t>28375912</t>
  </si>
  <si>
    <t>deska EPS 150 do plochých střech a podlah λ=0,035 tl 80mm</t>
  </si>
  <si>
    <t>360352914</t>
  </si>
  <si>
    <t>246</t>
  </si>
  <si>
    <t>713141252</t>
  </si>
  <si>
    <t>Montáž tepelné izolace střech plochých mechanické přikotvení šrouby včetně dodávky šroubů, bez položení tepelné izolace tl. izolace přes 200 do 240 mm do trapézového plechu nebo do dřeva</t>
  </si>
  <si>
    <t>-450765455</t>
  </si>
  <si>
    <t>"R7" 1367,7</t>
  </si>
  <si>
    <t>247</t>
  </si>
  <si>
    <t>713141253</t>
  </si>
  <si>
    <t>Montáž tepelné izolace střech plochých mechanické přikotvení šrouby včetně dodávky šroubů, bez položení tepelné izolace tl. izolace přes 200 do 240 mm do betonu</t>
  </si>
  <si>
    <t>-146273072</t>
  </si>
  <si>
    <t>248</t>
  </si>
  <si>
    <t>713141262</t>
  </si>
  <si>
    <t>Montáž tepelné izolace střech plochých mechanické přikotvení šrouby včetně dodávky šroubů, bez položení tepelné izolace tl. izolace přes 240 mm do trapézového plechu nebo do dřeva</t>
  </si>
  <si>
    <t>1214531502</t>
  </si>
  <si>
    <t>"R2"363,68</t>
  </si>
  <si>
    <t>249</t>
  </si>
  <si>
    <t>713141263</t>
  </si>
  <si>
    <t>Montáž tepelné izolace střech plochých mechanické přikotvení šrouby včetně dodávky šroubů, bez položení tepelné izolace tl. izolace přes 240 mm do betonu</t>
  </si>
  <si>
    <t>666234104</t>
  </si>
  <si>
    <t>"R4"32,8</t>
  </si>
  <si>
    <t>250</t>
  </si>
  <si>
    <t>713141336</t>
  </si>
  <si>
    <t>Montáž tepelné izolace střech plochých spádovými klíny v ploše přilepenými za studena nízkoexpanzní (PUR) pěnou</t>
  </si>
  <si>
    <t>-1977557162</t>
  </si>
  <si>
    <t>"R4"249,22</t>
  </si>
  <si>
    <t>"R5"45,69+174,5-20,01</t>
  </si>
  <si>
    <t>"R10"20,1</t>
  </si>
  <si>
    <t>251</t>
  </si>
  <si>
    <t>28376408</t>
  </si>
  <si>
    <t>deska z polystyrénu XPS, hrana polodrážková a hladký povrch 500kPa</t>
  </si>
  <si>
    <t>1767839466</t>
  </si>
  <si>
    <t>"R10"20,1*(0,06+0,024)/2*1,05</t>
  </si>
  <si>
    <t>252</t>
  </si>
  <si>
    <t>28376102</t>
  </si>
  <si>
    <t>klín izolační z pěnového polystyrenu EPS GREY 150 spádový</t>
  </si>
  <si>
    <t>-1936920459</t>
  </si>
  <si>
    <t>"R3"77,11*(0,3+0,12)/2*1,05</t>
  </si>
  <si>
    <t>"R4"249,22*(0,08+0,5)/2*1,05</t>
  </si>
  <si>
    <t>"R5"(45,69+174,5-20,01)*(0,06+0,24)/2*1,05</t>
  </si>
  <si>
    <t>"R11"25,82*(0,12+0,5)/2*1,05</t>
  </si>
  <si>
    <t>253</t>
  </si>
  <si>
    <t>735511026</t>
  </si>
  <si>
    <t>Trubkové teplovodní podlahové vytápění rozvod v systémové desce systémová deska s tepelnou izolací, celkové výšky 31 mm</t>
  </si>
  <si>
    <t>1775432656</t>
  </si>
  <si>
    <t>254</t>
  </si>
  <si>
    <t>713121R1</t>
  </si>
  <si>
    <t>Montáž tepelné izolace podlah rohožemi, pásy, deskami, dílci, bloky (izolační materiál ve specifikaci) kladenými volně dvouvrstvá - lepené na PUR, rovnané dle požadované rovinosti dle PD</t>
  </si>
  <si>
    <t>1411175689</t>
  </si>
  <si>
    <t>255</t>
  </si>
  <si>
    <t>28372319</t>
  </si>
  <si>
    <t>deska EPS 100 do plochých střech a podlah λ=0,037 tl 160mm</t>
  </si>
  <si>
    <t>1658191939</t>
  </si>
  <si>
    <t xml:space="preserve">"P1/P1   -1.NP"1258*1,05</t>
  </si>
  <si>
    <t>256</t>
  </si>
  <si>
    <t>876215285</t>
  </si>
  <si>
    <t>(13,44+18,5)*1,05</t>
  </si>
  <si>
    <t>"P2/P6 - 1.NP"(14,04+40,2)*2*1,05</t>
  </si>
  <si>
    <t xml:space="preserve">"P6/P6   -1.NP"(150,4+14,31)*2*1,05</t>
  </si>
  <si>
    <t>"P2/P11 1.NP"(17,8-11,145)*2*1,05</t>
  </si>
  <si>
    <t>"P7/P11 - rohož"(3,945*2,825)*2*1,05</t>
  </si>
  <si>
    <t>257</t>
  </si>
  <si>
    <t>-1423474323</t>
  </si>
  <si>
    <t>258</t>
  </si>
  <si>
    <t>283759R</t>
  </si>
  <si>
    <t>deska PIR tuhé desky 200kPa do podlah λ=0,025 tl 80mm</t>
  </si>
  <si>
    <t>-208127839</t>
  </si>
  <si>
    <t>"P2/P7A - 1.NP"(219,5-163,3)*2*1,05</t>
  </si>
  <si>
    <t>"P5/P7A - 1.NP odpružená podlaha" (163,3)*2*1,05</t>
  </si>
  <si>
    <t>259</t>
  </si>
  <si>
    <t>713191132</t>
  </si>
  <si>
    <t>Montáž tepelné izolace stavebních konstrukcí - doplňky a konstrukční součásti podlah, stropů vrchem nebo střech překrytím fólií separační z PE</t>
  </si>
  <si>
    <t>1919876678</t>
  </si>
  <si>
    <t>"R1"674,19-8</t>
  </si>
  <si>
    <t>260</t>
  </si>
  <si>
    <t>28329234</t>
  </si>
  <si>
    <t>Parotěsná fólie max. výhřevnost 15 MJ/m2</t>
  </si>
  <si>
    <t>1338548211</t>
  </si>
  <si>
    <t>666,19*1,1 'Přepočtené koeficientem množství</t>
  </si>
  <si>
    <t>261</t>
  </si>
  <si>
    <t>998713202a.1</t>
  </si>
  <si>
    <t>Přesun hmot pro izolace tepelné stanovený procentní sazbou (%) z ceny vodorovná dopravní vzdálenost do 50 m v objektech výšky přes 6 do 12 m</t>
  </si>
  <si>
    <t>-1469554700</t>
  </si>
  <si>
    <t>762</t>
  </si>
  <si>
    <t>Konstrukce tesařské</t>
  </si>
  <si>
    <t>262</t>
  </si>
  <si>
    <t>762_002</t>
  </si>
  <si>
    <t>D+M podkladní konstrukce atiky vč. vyrovnávky podkladu, kotvení, vodovzdorná překližka tl. 22mm</t>
  </si>
  <si>
    <t>482231740</t>
  </si>
  <si>
    <t>"R1"3,88</t>
  </si>
  <si>
    <t>"R2"10,21</t>
  </si>
  <si>
    <t>"R3"16,1</t>
  </si>
  <si>
    <t>"R4"8,18+4,88</t>
  </si>
  <si>
    <t>263</t>
  </si>
  <si>
    <t>762_004</t>
  </si>
  <si>
    <t>D+M obklad podhledu P9, rošt z KVH hranolů 60/80 a=1000mm, rošt z KVH hranolů 40/80 a=600mm, 2x sjednocující nátěr, síťka proti hmyzu, modřínové hoblované latě 30/50, nerez kotvení, vč. detailů, provětrávacího řešení . kpl</t>
  </si>
  <si>
    <t>1469107318</t>
  </si>
  <si>
    <t>"P9"43,14</t>
  </si>
  <si>
    <t>264</t>
  </si>
  <si>
    <t>762_005</t>
  </si>
  <si>
    <t>D+M obklad podhledu R6, rošt z KVH hranolů 40/80 a=600mm, 2x sjednocující nátěr, síťka proti hmyzu, modřínové hoblované latě 30/30, nerez kotvení, vč. detailů, provětrávacího řešení . kpl</t>
  </si>
  <si>
    <t>189179874</t>
  </si>
  <si>
    <t>"R6" 2,85*1,2+87,09</t>
  </si>
  <si>
    <t>265</t>
  </si>
  <si>
    <t>762_100</t>
  </si>
  <si>
    <t>D+M terasová prkna, skryté kování tl. 25mm, systémový rošt 60/40mm, a=600mm, rektifikovatelné plastové podložky - 30-50mm a =600mm</t>
  </si>
  <si>
    <t>992379518</t>
  </si>
  <si>
    <t>"R12"103,9</t>
  </si>
  <si>
    <t>266</t>
  </si>
  <si>
    <t>762341014</t>
  </si>
  <si>
    <t>Bednění a laťování bednění střech rovných sklonu do 60° s vyřezáním otvorů z dřevoštěpkových desek OSB šroubovaných na krokve na sraz, tloušťky desky 18 mm</t>
  </si>
  <si>
    <t>-622089282</t>
  </si>
  <si>
    <t>"R6" 2,85*1,2+87,09+"R11"25,82</t>
  </si>
  <si>
    <t>267</t>
  </si>
  <si>
    <t>99876220</t>
  </si>
  <si>
    <t>Přesun hmot pro konstrukce tesařské stanovený procentní sazbou (%) z ceny vodorovná dopravní vzdálenost do 50 m v objektech výšky do 6 m</t>
  </si>
  <si>
    <t>752847951</t>
  </si>
  <si>
    <t>763</t>
  </si>
  <si>
    <t>Konstrukce suché výstavby</t>
  </si>
  <si>
    <t>268</t>
  </si>
  <si>
    <t>763_R001</t>
  </si>
  <si>
    <t>D+M akustického podhledu T2, vč. rastru, mechanického kotvení... - dle návrhu</t>
  </si>
  <si>
    <t>1377366973</t>
  </si>
  <si>
    <t>"101"1258</t>
  </si>
  <si>
    <t>269</t>
  </si>
  <si>
    <t>763_R002</t>
  </si>
  <si>
    <t>D+M pomocná výztužná OSB deska pro zesílení příčky v místě zavěčení předmětů tl. 15mm, P+D</t>
  </si>
  <si>
    <t>1887423417</t>
  </si>
  <si>
    <t>270</t>
  </si>
  <si>
    <t>763_R003</t>
  </si>
  <si>
    <t>D+M protinárazový dřevěný obklad stěn - překližkový březový obklad s vodorovným kladením vč. podkladního roštu, vč. úložných prostorů. Hořlavost Bs0d0, dodavatelská dokumentace, položka S4</t>
  </si>
  <si>
    <t>153424636</t>
  </si>
  <si>
    <t>271</t>
  </si>
  <si>
    <t>763_R004</t>
  </si>
  <si>
    <t>D+M akustického stěnového obkladu, vč. kotvení, pohltivý panel tl. 40mm... - dle návrhu</t>
  </si>
  <si>
    <t>-280685901</t>
  </si>
  <si>
    <t>"101"250</t>
  </si>
  <si>
    <t>272</t>
  </si>
  <si>
    <t>763_R005</t>
  </si>
  <si>
    <t>D+M návrh akustického opatření dle akustického měření</t>
  </si>
  <si>
    <t>-114331975</t>
  </si>
  <si>
    <t>273</t>
  </si>
  <si>
    <t>763_R006</t>
  </si>
  <si>
    <t>D+M SDK obklad překladu m.č. 216</t>
  </si>
  <si>
    <t>313946504</t>
  </si>
  <si>
    <t>274</t>
  </si>
  <si>
    <t>763_R007</t>
  </si>
  <si>
    <t>D+M SDK obklad vedení v podhledu - kaslík 300x300mm, m.č. 316</t>
  </si>
  <si>
    <t>1005947870</t>
  </si>
  <si>
    <t>275</t>
  </si>
  <si>
    <t>763111483R</t>
  </si>
  <si>
    <t>Příčka ze sádrokartonových desek s nosnou konstrukcí z jednoduchých ocelových profilů UW, CW dvojitě opláštěná deskami kombinovanými vysokopevnostními protipožárními impregnovanými 2x DFRIH2 tl. 12,5 mm a s izolací, EI 90, příčka tl. 100 mm, profil 50, Rw</t>
  </si>
  <si>
    <t>-646176374</t>
  </si>
  <si>
    <t>"SDK1 tl. 100mm"</t>
  </si>
  <si>
    <t>"105"4,88+3,63*1,55-0,7*2,1+1,863*(1,55+0,2)</t>
  </si>
  <si>
    <t>"108+110"3,58*(1,25+1,05)+"112"3,58*1,9-0,7*2,1+"115"3,58*(2,15+0,2+2,875)-0,7*2,1*2+"130"3,58*0,6+"123"3,58*1,55-0,8*2,1+"129"3,58*3</t>
  </si>
  <si>
    <t>"170-172"3,58*(2,475*2+0,125+2-0,4)-1,6*2,1+"148-150"3,85*(2,045+1,945)-0,7*2,1*2+"165"3,58*1,9-0,7*2,1</t>
  </si>
  <si>
    <t>"205+207"3,35*(1,25+1,05)</t>
  </si>
  <si>
    <t>"SDK2 tl. 125"</t>
  </si>
  <si>
    <t>"111+113"3,58*(6,4+1,825)-0,7*2,1+"123"3,58*(3,375+0,125*4+3+0,9+1,9+2,925+0,1+0,125+1,35+0,1+1,95+0,2+2,45-0,4+5,4-1,4)-0,7*2,1-0,8*2,1*2,1*4</t>
  </si>
  <si>
    <t>"130+124"3,58*(2,1+0,2+1,625)+"126+125+173"3,58*(1,65+0,125+2,15*2+4,925)-0,8*2,1-0,7*2,1+"122+174"3,58*(3,2+2,2*2+1,6*2+0,125*2)-0,8*2,1*2</t>
  </si>
  <si>
    <t>"129+128+133+132+134"3,58*((2,45+0,2+1,95+0,1+1,35)*2+1,775+2,7+0,55)-0,8*2,1*2-0,7*2,1+"135+120"3,58*(2,15+0,2+3,45)-0,7*2,1-0,8*2,1</t>
  </si>
  <si>
    <t>"170-172"3,58*(2,7+0,1+7,53+0,125+4,19+0,125+2,475+1,175)-0,9*2,1*3+"147-157"3,58*(2,5+0,2+1,9+0,1+2,7+0,1+6,8+0,12+3,895*2)-1,45*2,1-0,8*2,1*2</t>
  </si>
  <si>
    <t>"131"3,58*(2+0,825+0,125+1,95+0,125*8+0,2+2,87+2,85*4+2,925+2,9*3+3,9+0,125+0,975+1,6+1,6)-0,8*2,1*11-1,1*2,1-0,9*2,1-0,7*2,1</t>
  </si>
  <si>
    <t>"143-162"3,58*(7,005*5+4,66*3+2,9+2,8+2,85+2,775+2,825-0,4*3-0,2*3)-0,9*2,1-0,7*2,1*4</t>
  </si>
  <si>
    <t>"136-141"3,58*(1,775+0,1)+"218-224"3,35*(0,6+5,6*3)-0,7*2,1+"214+215"3,35*(2,8+0,125+2,875+2,8)-0,8*2,1-1,8*2,1</t>
  </si>
  <si>
    <t>"321+305"3,15*(3+3,3+0,125+7,975)-0,9*2,1-1,6*2,1+"318"3,15*(5,5+2)-0,9*2,1*2</t>
  </si>
  <si>
    <t>"SDK3 tl. 150"</t>
  </si>
  <si>
    <t>"113"3,58*2,2-0,7*2,1+"120"3,58*3,3+"136+141"3,58*(2,3+0,15+1,95+0,15+2,05+2,9*2)-0,7*2,1</t>
  </si>
  <si>
    <t>"207"3,35*(5,15)+"225+209"3,35*(3,25+5,8)-0,9*2,1*2+"218-224"3,35*(5,6+5,6+3,25+3,525+5,6*2+2,7)-0,8*2,1*4-0,7*2,1-0,9*2,1</t>
  </si>
  <si>
    <t>"213"3,35*(1,15+18,3+0,3)-0,9*2,1</t>
  </si>
  <si>
    <t>"SDK4 tl. 200"</t>
  </si>
  <si>
    <t>"108+110"3,58*(3,21+0,1+1,84)*2+"115"3,58*(2+2,15+0,2)+"130"3,58*3,375+"133"3,58*3+"134"3,58*(2,7-0,125)+"127+120"3,58*(5,6+0,125+2,15)</t>
  </si>
  <si>
    <t>"148-149"3,58*(3,895+2)+"143-162"3,58*(2,325*3)</t>
  </si>
  <si>
    <t>"205"3,35*(5,15)</t>
  </si>
  <si>
    <t xml:space="preserve">"SDK5  - předstěna "</t>
  </si>
  <si>
    <t>"108"3,58*(3,21)+"110"3,58*1,95+"112+115"3,58*1*2+"124"3,58*1,625+"170"3,58*1,3+"148+149"3,58*1*2+"1,61"3,58*2,9-1*0,8+"136-141"3,58*(0,975+1,6+1*2)</t>
  </si>
  <si>
    <t>"206+208"3,35*(1,07*3+1,95)+"2,21"2,7*3,35+"218"3,35*0,6+"223"3,35*1</t>
  </si>
  <si>
    <t>"Obklad sloupu na buchty"3,35*(0,4*5+0,4*2+0,3)</t>
  </si>
  <si>
    <t>"SDK obklad ocelového sloupu"</t>
  </si>
  <si>
    <t>"123"3,58*(0,24+0,27+0,24)</t>
  </si>
  <si>
    <t>"223"3,35*(0,24+0,27+0,24)</t>
  </si>
  <si>
    <t>276</t>
  </si>
  <si>
    <t>763111485R</t>
  </si>
  <si>
    <t>Příčka ze sádrokartonových desek s nosnou konstrukcí z jednoduchých ocelových profilů UW, CW dvojitě opláštěná deskami kombinovanými vysokopevnostními protipožárními impregnovanými 2x DFRIH2 tl. 12,5 mm s izolací, EI 90, příčka tl. 125 mm, profil 75, Rw</t>
  </si>
  <si>
    <t>-524412933</t>
  </si>
  <si>
    <t>277</t>
  </si>
  <si>
    <t>763111487R</t>
  </si>
  <si>
    <t>Příčka ze sádrokartonových desek s nosnou konstrukcí z jednoduchých ocelových profilů UW, CW dvojitě opláštěná deskami kombinovanými vysokopevnostními protipožárními impregnovanými 2x DFRIH2 tl. 12,5 mm as izolací, EI 90, příčka tl. 150 mm, profil 100, R</t>
  </si>
  <si>
    <t>2061145086</t>
  </si>
  <si>
    <t>278</t>
  </si>
  <si>
    <t>763111713</t>
  </si>
  <si>
    <t>Příčka ze sádrokartonových desek ostatní konstrukce a práce na příčkách ze sádrokartonových desek ukončení příčky ve volném prostoru</t>
  </si>
  <si>
    <t>-1752217419</t>
  </si>
  <si>
    <t>"107+111"3,58*2+"123"3,58+"130"3,58</t>
  </si>
  <si>
    <t>"205+207"3,35*2</t>
  </si>
  <si>
    <t>279</t>
  </si>
  <si>
    <t>763111717</t>
  </si>
  <si>
    <t>Příčka ze sádrokartonových desek ostatní konstrukce a práce na příčkách ze sádrokartonových desek základní penetrační nátěr (oboustranný)</t>
  </si>
  <si>
    <t>2043713224</t>
  </si>
  <si>
    <t>280</t>
  </si>
  <si>
    <t>763111723</t>
  </si>
  <si>
    <t>Příčka ze sádrokartonových desek ostatní konstrukce a práce na příčkách ze sádrokartonových desek ochrana rohů úhelníky hliníkové</t>
  </si>
  <si>
    <t>-313551847</t>
  </si>
  <si>
    <t>"105"3,58+"104"3,58+"121"3,58+123"3,58*4+"131"3,58*2</t>
  </si>
  <si>
    <t>"202"3,35+"223"3,35*4+"212"3,35*2</t>
  </si>
  <si>
    <t>281</t>
  </si>
  <si>
    <t>763112373R</t>
  </si>
  <si>
    <t>Příčka mezibytová ze sádrokartonových desek s nosnou konstrukcí ze zdvojených ocelových profilů UW, CW dvojitě opláštěná deskami kombinovanými vysokopevnostními protipožárními impregnovanými 2x DFRIH2 tl. 12,5 mm as dvojitou izolací, EI 90, příčka tl. 20</t>
  </si>
  <si>
    <t>-748003173</t>
  </si>
  <si>
    <t>282</t>
  </si>
  <si>
    <t>763121212</t>
  </si>
  <si>
    <t>Stěna předsazená ze sádrokartonových desek bez nosné konstrukce jednoduše opláštěná deskou standardní A tl. 12,5 mm, lepenou na bochánky</t>
  </si>
  <si>
    <t>-1205728890</t>
  </si>
  <si>
    <t>283</t>
  </si>
  <si>
    <t>763121477</t>
  </si>
  <si>
    <t>Stěna předsazená ze sádrokartonových desek s nosnou konstrukcí z ocelových profilů CW, UW dvojitě opláštěná deskami vysokopevnostními protipožárními impregnovanými DFRIH2 tl. 2 x 12,5 mm s izolací, EI 30, Rw do 19 dB, stěna tl. 125 mm, profil 100</t>
  </si>
  <si>
    <t>1798753128</t>
  </si>
  <si>
    <t>"101 -schodiště"(4,075+1,5)*3,65</t>
  </si>
  <si>
    <t>284</t>
  </si>
  <si>
    <t>763121714</t>
  </si>
  <si>
    <t>Stěna předsazená ze sádrokartonových desek ostatní konstrukce a práce na předsazených stěnách ze sádrokartonových desek základní penetrační nátěr</t>
  </si>
  <si>
    <t>612660005</t>
  </si>
  <si>
    <t>10,385+126,463</t>
  </si>
  <si>
    <t>285</t>
  </si>
  <si>
    <t>763131557</t>
  </si>
  <si>
    <t>Podhled ze sádrokartonových desek jednovrstvá zavěšená spodní konstrukce z ocelových profilů CD, UD jednoduše opláštěná deskou vysokopevnostní protipožární impregnovanou DFRIH2, tl. 12,5 mm, bez izolace, EI do 15</t>
  </si>
  <si>
    <t>1744156222</t>
  </si>
  <si>
    <t>"T4"4,12+4,15+7,5+6,67+5,86+5,85+6,2+3,49+3,2+6,2+6,4+6,08+6,14</t>
  </si>
  <si>
    <t>8,23+8,21</t>
  </si>
  <si>
    <t>35,84+4,68+1,47+2,91+4,37+6,02+8+7,09+7,06+7,4+10</t>
  </si>
  <si>
    <t>286</t>
  </si>
  <si>
    <t>763131714</t>
  </si>
  <si>
    <t>Podhled ze sádrokartonových desek ostatní práce a konstrukce na podhledech ze sádrokartonových desek základní penetrační nátěr</t>
  </si>
  <si>
    <t>1500842796</t>
  </si>
  <si>
    <t>287</t>
  </si>
  <si>
    <t>763131751</t>
  </si>
  <si>
    <t>Podhled ze sádrokartonových desek ostatní práce a konstrukce na podhledech ze sádrokartonových desek montáž parotěsné zábrany</t>
  </si>
  <si>
    <t>249219623</t>
  </si>
  <si>
    <t>"započtena nová parotěsná fólie pro skladbu R2"35,84+6,02+8+7,09+7,06+7,4+10+22,2+148+45,24</t>
  </si>
  <si>
    <t>"SDKp2"14,4+5,86+5,85</t>
  </si>
  <si>
    <t>288</t>
  </si>
  <si>
    <t>28329028</t>
  </si>
  <si>
    <t>fólie PE vyztužená Al vrstvou pro parotěsnou vrstvu 150g/m2 s integrovanou lepící páskou</t>
  </si>
  <si>
    <t>-1914567818</t>
  </si>
  <si>
    <t>322,96*1,1235 'Přepočtené koeficientem množství</t>
  </si>
  <si>
    <t>289</t>
  </si>
  <si>
    <t>763131752</t>
  </si>
  <si>
    <t>Podhled ze sádrokartonových desek ostatní práce a konstrukce na podhledech ze sádrokartonových desek montáž jedné vrstvy tepelné izolace</t>
  </si>
  <si>
    <t>952369256</t>
  </si>
  <si>
    <t>290</t>
  </si>
  <si>
    <t>63152098</t>
  </si>
  <si>
    <t>pás tepelně izolační univerzální λ=0,033 tl 80mm</t>
  </si>
  <si>
    <t>1415938527</t>
  </si>
  <si>
    <t>26,11*1,02 'Přepočtené koeficientem množství</t>
  </si>
  <si>
    <t>291</t>
  </si>
  <si>
    <t>763131761</t>
  </si>
  <si>
    <t>Podhled ze sádrokartonových desek Příplatek k cenám za plochu do 3 m2 jednotlivě</t>
  </si>
  <si>
    <t>-1705457888</t>
  </si>
  <si>
    <t>"T4"</t>
  </si>
  <si>
    <t>1,47+2,91</t>
  </si>
  <si>
    <t>292</t>
  </si>
  <si>
    <t>763135102</t>
  </si>
  <si>
    <t>Montáž sádrokartonového podhledu kazetového demontovatelného, velikosti kazet 600x600 mm včetně zavěšené nosné konstrukce polozapuštěné</t>
  </si>
  <si>
    <t>-1706709503</t>
  </si>
  <si>
    <t>"akustický podhled dle PD T3"</t>
  </si>
  <si>
    <t>4,2+12+3,82+5,87+5,17+5,14+7,03+4,2+6,8+4,18+19,82+13,3+13,44</t>
  </si>
  <si>
    <t>4,2+11,42+3,82+5,62+11,53+11,74+17,4</t>
  </si>
  <si>
    <t>22,2+148+45,24</t>
  </si>
  <si>
    <t>"T7 akustický podhled"318+147,2</t>
  </si>
  <si>
    <t>"T6 - HPL laminát"</t>
  </si>
  <si>
    <t>293</t>
  </si>
  <si>
    <t>59030575</t>
  </si>
  <si>
    <t>podhled kazetový děrovaný kruh 6,5mm, polozapuštěný rastr tl 10mm 600x600mm</t>
  </si>
  <si>
    <t>1983347247</t>
  </si>
  <si>
    <t>"položka použita pro akustický podhled minerál 600x600, nebo 600x1200mm - dle PD"386,14*1,07</t>
  </si>
  <si>
    <t>413,17*1,05 'Přepočtené koeficientem množství</t>
  </si>
  <si>
    <t>294</t>
  </si>
  <si>
    <t>763173111</t>
  </si>
  <si>
    <t>Montáž nosičů zařizovacích předmětů pro konstrukce ze sádrokartonových desek úchytu pro umyvadlo</t>
  </si>
  <si>
    <t>-145958443</t>
  </si>
  <si>
    <t>24+8-4</t>
  </si>
  <si>
    <t>295</t>
  </si>
  <si>
    <t>59030729</t>
  </si>
  <si>
    <t>konstrukce pro uchycení umyvadla s nástěnnými bateriemi osová rozteč CW profilů 450-625mm</t>
  </si>
  <si>
    <t>1075014539</t>
  </si>
  <si>
    <t>296</t>
  </si>
  <si>
    <t>763173112</t>
  </si>
  <si>
    <t>Montáž nosičů zařizovacích předmětů pro konstrukce ze sádrokartonových desek úchytu pro pisoár</t>
  </si>
  <si>
    <t>1299550369</t>
  </si>
  <si>
    <t>4+3</t>
  </si>
  <si>
    <t>297</t>
  </si>
  <si>
    <t>59030728</t>
  </si>
  <si>
    <t>konstrukce pro uchycení pisoáru osová rozteč CW profilů 450-625mm</t>
  </si>
  <si>
    <t>825234307</t>
  </si>
  <si>
    <t>298</t>
  </si>
  <si>
    <t>763173113</t>
  </si>
  <si>
    <t>Montáž nosičů zařizovacích předmětů pro konstrukce ze sádrokartonových desek úchytu pro WC</t>
  </si>
  <si>
    <t>1052816969</t>
  </si>
  <si>
    <t>16+2+2</t>
  </si>
  <si>
    <t>299</t>
  </si>
  <si>
    <t>59030731</t>
  </si>
  <si>
    <t>konstrukce pro uchycení WC osová rozteč CW profilů 450-625mm</t>
  </si>
  <si>
    <t>-1644594808</t>
  </si>
  <si>
    <t>300</t>
  </si>
  <si>
    <t>763173132</t>
  </si>
  <si>
    <t>Montáž nosičů zařizovacích předmětů pro konstrukce ze sádrokartonových desek držáku baterie</t>
  </si>
  <si>
    <t>706822229</t>
  </si>
  <si>
    <t>24+8+16+6+5-4-5</t>
  </si>
  <si>
    <t>301</t>
  </si>
  <si>
    <t>59030720</t>
  </si>
  <si>
    <t>konstrukce pro uchycení baterií osová rozteč CW profilů 460-625mm</t>
  </si>
  <si>
    <t>1537434374</t>
  </si>
  <si>
    <t>302</t>
  </si>
  <si>
    <t>998763</t>
  </si>
  <si>
    <t>Přesun hmot pro konstrukce montované z desek stanovený procentní sazbou (%) z ceny vodorovná dopravní vzdálenost do 50 m v objektech výšky přes 6 do 12 m</t>
  </si>
  <si>
    <t>-284358155</t>
  </si>
  <si>
    <t>764</t>
  </si>
  <si>
    <t>Konstrukce klempířské</t>
  </si>
  <si>
    <t>303</t>
  </si>
  <si>
    <t>764_R0001</t>
  </si>
  <si>
    <t>D+M - Střešní pásy spojované technikou krytí na dvojitou stojatou drážku tl.0,8 mm z titanzinkového plechu dle TP výrobce + vč. podkladních plechů, pol.č. K01</t>
  </si>
  <si>
    <t>-1425465907</t>
  </si>
  <si>
    <t>304</t>
  </si>
  <si>
    <t>764_R0002</t>
  </si>
  <si>
    <t>D+M - Fasádní pásy spojované technikou krytí na úhlovou stojatou drážku tl.0,8 mm z titanzinkového plechu (předzvětralý břidlicově šedý). vč, systémové parapety a oplechování okenních a dveřních otvorů, dle TP výrobce + vč. podkladních plechů, pol.č. K02</t>
  </si>
  <si>
    <t>1123097912</t>
  </si>
  <si>
    <t>305</t>
  </si>
  <si>
    <t>764_R0002a</t>
  </si>
  <si>
    <t>D+M - pol.K02/S1 podklad pro fasádní obklad zavěšené fasády z TiZn - cementotřísková deska kotvená do roštu - tl. 18mm - dle TP</t>
  </si>
  <si>
    <t>-1772259312</t>
  </si>
  <si>
    <t>306</t>
  </si>
  <si>
    <t>764_R0002b</t>
  </si>
  <si>
    <t>D+M - pol.K02/S1 systémový rošt pro fasádní obklad zavěšené fasády z TiZn - vč. kotvení detailů - tl. 55mm - dle TP</t>
  </si>
  <si>
    <t>-166189029</t>
  </si>
  <si>
    <t>307</t>
  </si>
  <si>
    <t>764_R0003</t>
  </si>
  <si>
    <t>D+M - Střešní pásy spojované technikou krytí na dvojitou stojatou drážku tl.0,8 mm z titanzinkového plechu dle TP výrobce + vč. podkladních plechů, pol.č. K15</t>
  </si>
  <si>
    <t>-360969946</t>
  </si>
  <si>
    <t>308</t>
  </si>
  <si>
    <t>764_R0004</t>
  </si>
  <si>
    <t>D+M - Střešní pásy spojované technikou krytí na dvojitou stojatou drážku tl.0,8 mm z titanzinkového plechu dle TP výrobce + vč. podkladních plechů, pol.č. K16</t>
  </si>
  <si>
    <t>203811238</t>
  </si>
  <si>
    <t>309</t>
  </si>
  <si>
    <t>764_R0020</t>
  </si>
  <si>
    <t>D+M - Střešní pásy spojované technikou krytí na dvojitou stojatou drážku tl.0,8 mm z titanzinkového plechu dle TP výrobce + vč. podkladních plechů, vč. oplechování čel a podhledu, R6</t>
  </si>
  <si>
    <t>-1797950700</t>
  </si>
  <si>
    <t>2,85*1,2*2+0,3*(2,85+1,2*2)+0,15*2,85</t>
  </si>
  <si>
    <t>310</t>
  </si>
  <si>
    <t>764_R0021</t>
  </si>
  <si>
    <t>D+M - žaluzie ZOKP - přívodní 2030/3030, RAL</t>
  </si>
  <si>
    <t>2211266</t>
  </si>
  <si>
    <t>311</t>
  </si>
  <si>
    <t>764242402R</t>
  </si>
  <si>
    <t>Oplechování překrytí hydroizolace u terasy prvků z titanzinkového barveného plechu rš 210 mm, pol.č. K10</t>
  </si>
  <si>
    <t>-1596526340</t>
  </si>
  <si>
    <t>312</t>
  </si>
  <si>
    <t>764242403R</t>
  </si>
  <si>
    <t>Oplechování napojení mezi starou a novou halou z titanzinkového barveného plechu rš 150 mm, pol.č. K13</t>
  </si>
  <si>
    <t>-1342601938</t>
  </si>
  <si>
    <t>313</t>
  </si>
  <si>
    <t>764242406R</t>
  </si>
  <si>
    <t>Oplechování střešních prvků z barevného plechu ukonšení okraje terasy, vč. podkladního poplastovaného plechu, rš 230+230 mm, pol.č. K07</t>
  </si>
  <si>
    <t>-1149162943</t>
  </si>
  <si>
    <t>314</t>
  </si>
  <si>
    <t>764242430R</t>
  </si>
  <si>
    <t>Oplechování střešních prvků z titanzinkového barveného plechu krycí plech napojení hydroizolace VZT, rš 100 mm, pol.č. K12</t>
  </si>
  <si>
    <t>2122819341</t>
  </si>
  <si>
    <t>315</t>
  </si>
  <si>
    <t>764245405R</t>
  </si>
  <si>
    <t>Oplechování horních ploch zdí a nadezdívek (atik) z titanzinkového barveného plechu celoplošně lepené rš 390mm, pol.č. K06</t>
  </si>
  <si>
    <t>-112723175</t>
  </si>
  <si>
    <t>316</t>
  </si>
  <si>
    <t>764245406R</t>
  </si>
  <si>
    <t>Oplechování horních ploch zdí a nadezdívek (atik) z titanzinkového barveného plechu celoplošně lepené rš 490mm, pol.č. K04</t>
  </si>
  <si>
    <t>-988427255</t>
  </si>
  <si>
    <t>317</t>
  </si>
  <si>
    <t>764245407R</t>
  </si>
  <si>
    <t>Oplechování horních ploch zdí a nadezdívek (atik) z titanzinkového barveného plechu celoplošně lepené rš 590mm, pol.č. K05</t>
  </si>
  <si>
    <t>1097336972</t>
  </si>
  <si>
    <t>318</t>
  </si>
  <si>
    <t>764245408R</t>
  </si>
  <si>
    <t>Dilatační oplechování horních ploch zdí a nadezdívek (atik) z titanzinkového barveného plechu celoplošně lepené rš 715mm, pol.č. K08</t>
  </si>
  <si>
    <t>1041690801</t>
  </si>
  <si>
    <t>319</t>
  </si>
  <si>
    <t>764245410R</t>
  </si>
  <si>
    <t>Oplechování ŽB rámu z titanzinkového barveného plechu celoplošně lepené rš 990mm, pol.č. K09</t>
  </si>
  <si>
    <t>469009989</t>
  </si>
  <si>
    <t>320</t>
  </si>
  <si>
    <t>764246404R</t>
  </si>
  <si>
    <t>Oplechování parapetů z titanzinkového barveného plechu rovných celoplošně lepené, bez rohů rš 295 mm, pol.č. K03</t>
  </si>
  <si>
    <t>-1938047944</t>
  </si>
  <si>
    <t>321</t>
  </si>
  <si>
    <t>764248424R</t>
  </si>
  <si>
    <t>Oplechování výústku VZT, okapní lišta prvků z titanzinkovéh barveného plechu, celoplošně lepené rš 115 mm, pol.č. K11</t>
  </si>
  <si>
    <t>-1599038841</t>
  </si>
  <si>
    <t>322</t>
  </si>
  <si>
    <t>764541415R</t>
  </si>
  <si>
    <t>Žlab podokapní z titanzinkového barveného plechu včetně háků, rohů, okapnice, lemů a čel hranatý rš do 700 mm, pol.č. K14</t>
  </si>
  <si>
    <t>-1996524841</t>
  </si>
  <si>
    <t>323</t>
  </si>
  <si>
    <t>764548403R</t>
  </si>
  <si>
    <t>Svod z titanzinkového barveného plechu včetně objímek, kolen a odskoků hranatý, o straně 100 mm, pol.č. K14</t>
  </si>
  <si>
    <t>-30679446</t>
  </si>
  <si>
    <t>324</t>
  </si>
  <si>
    <t>998764202a.1</t>
  </si>
  <si>
    <t>Přesun hmot pro konstrukce klempířské stanovený procentní sazbou z ceny vodorovná dopravní vzdálenost do 50 m v objektech výšky přes 6 do 12 m</t>
  </si>
  <si>
    <t>15631426</t>
  </si>
  <si>
    <t>765</t>
  </si>
  <si>
    <t>Krytina skládaná</t>
  </si>
  <si>
    <t>325</t>
  </si>
  <si>
    <t>765191023</t>
  </si>
  <si>
    <t>Montáž pojistné hydroizolační nebo parotěsné fólie kladené ve sklonu přes 20° s lepenými přesahy na bednění nebo tepelnou izolaci</t>
  </si>
  <si>
    <t>-1876188997</t>
  </si>
  <si>
    <t>"R6"1,35*2,85</t>
  </si>
  <si>
    <t>"R11"26</t>
  </si>
  <si>
    <t>326</t>
  </si>
  <si>
    <t>283290</t>
  </si>
  <si>
    <t>fólie kontaktní čtyřvrstvá vysoce difúzní membrána s drenážní vrstvou, vhodná pro kontakt s bedněním a falcované plechové krytiny, s integrovanou aplikační páskou.</t>
  </si>
  <si>
    <t>1564585202</t>
  </si>
  <si>
    <t>29,848*1,1 'Přepočtené koeficientem množství</t>
  </si>
  <si>
    <t>327</t>
  </si>
  <si>
    <t>998765202a</t>
  </si>
  <si>
    <t>Přesun hmot pro krytiny skládané stanovený procentní sazbou (%) z ceny vodorovná dopravní vzdálenost do 50 m v objektech výšky přes 6 do 12 m</t>
  </si>
  <si>
    <t>1155053251</t>
  </si>
  <si>
    <t>766</t>
  </si>
  <si>
    <t>Konstrukce truhlářské</t>
  </si>
  <si>
    <t>328</t>
  </si>
  <si>
    <t>766_RD1_101</t>
  </si>
  <si>
    <t>D+M dveře pol.č. D1/101, 2200/2100, EW45 DP2-C, vč kování, doplňků, dle výpisu</t>
  </si>
  <si>
    <t>-843350478</t>
  </si>
  <si>
    <t>329</t>
  </si>
  <si>
    <t>766_RD1_102</t>
  </si>
  <si>
    <t>D+M dveře pol.č. D1/102, 2200/2100, EW45 DP2-C, vč kování, doplňků, dle výpisu</t>
  </si>
  <si>
    <t>1108395164</t>
  </si>
  <si>
    <t>330</t>
  </si>
  <si>
    <t>766_RD1_103</t>
  </si>
  <si>
    <t>D+M dveře pol.č. D1/103, 2200/2100, EW45 DP2-C, vč kování, doplňků, dle výpisu</t>
  </si>
  <si>
    <t>507502127</t>
  </si>
  <si>
    <t>331</t>
  </si>
  <si>
    <t>766_RD1_104</t>
  </si>
  <si>
    <t>D+M dveře pol.č. D1/104, 900/2100, EW45 DP2-C, vč kování, doplňků, dle výpisu</t>
  </si>
  <si>
    <t>1525197728</t>
  </si>
  <si>
    <t>332</t>
  </si>
  <si>
    <t>766_RD1_105</t>
  </si>
  <si>
    <t>D+M dveře pol.č. D1/105, 1100/2100, EI30 DP3-C, vč kování, doplňků, dle výpisu</t>
  </si>
  <si>
    <t>-403172554</t>
  </si>
  <si>
    <t>333</t>
  </si>
  <si>
    <t>766_RD1_106</t>
  </si>
  <si>
    <t>D+M dveře pol.č. D1/106, 700/2100, EI30 DP3-C, vč kování, doplňků, dle výpisu</t>
  </si>
  <si>
    <t>1929669209</t>
  </si>
  <si>
    <t>334</t>
  </si>
  <si>
    <t>766_RD1_107</t>
  </si>
  <si>
    <t>D+M dveře pol.č. D1/107, 1800/2100, EI30 DP3-C, vč kování, doplňků, dle výpisu</t>
  </si>
  <si>
    <t>399002628</t>
  </si>
  <si>
    <t>335</t>
  </si>
  <si>
    <t>766_RD1_108</t>
  </si>
  <si>
    <t>D+M dveře pol.č. D1/108, 1000/2100, EI30 DP3-C, vč kování, doplňků, dle výpisu</t>
  </si>
  <si>
    <t>11783777</t>
  </si>
  <si>
    <t>336</t>
  </si>
  <si>
    <t>766_RD1_109</t>
  </si>
  <si>
    <t>D+M dveře pol.č. D1/109, 900/2100, EI30 DP3-C, vč kování, doplňků, dle výpisu</t>
  </si>
  <si>
    <t>211740578</t>
  </si>
  <si>
    <t>337</t>
  </si>
  <si>
    <t>766_RD1_110</t>
  </si>
  <si>
    <t>D+M dveře pol.č. D1/110, 800/1970, EI30 DP3-C, vč kování, doplňků, dle výpisu</t>
  </si>
  <si>
    <t>-921517542</t>
  </si>
  <si>
    <t>338</t>
  </si>
  <si>
    <t>766_RD1_111</t>
  </si>
  <si>
    <t>D+M dveře pol.č. D1/111, 2200/2825, 1,1 W/m2K, vč kování, doplňků, dle výpisu</t>
  </si>
  <si>
    <t>229265433</t>
  </si>
  <si>
    <t>339</t>
  </si>
  <si>
    <t>766_RD1_112</t>
  </si>
  <si>
    <t>D+M dveře pol.č. D1/112, 2200/2825, 1,1 W/m2K, vč kování, doplňků, dle výpisu</t>
  </si>
  <si>
    <t>1697919156</t>
  </si>
  <si>
    <t>340</t>
  </si>
  <si>
    <t>766_RD1_113</t>
  </si>
  <si>
    <t>D+M dveře pol.č. D1/113, 2200/2825, 1,1 W/m2K, vč kování, doplňků, dle výpisu</t>
  </si>
  <si>
    <t>-501508615</t>
  </si>
  <si>
    <t>341</t>
  </si>
  <si>
    <t>766_RD1_114</t>
  </si>
  <si>
    <t>D+M dveře pol.č. D1/114, 800/2200+625, EW30 DP3 1,1 W/m2K, vč kování, doplňků, dle výpisu</t>
  </si>
  <si>
    <t>180435885</t>
  </si>
  <si>
    <t>342</t>
  </si>
  <si>
    <t>766_RD1_115</t>
  </si>
  <si>
    <t>D+M dveře pol.č. D1/115, 2200/2825, 1,1 W/m2K, vč kování, doplňků, dle výpisu</t>
  </si>
  <si>
    <t>323278918</t>
  </si>
  <si>
    <t>343</t>
  </si>
  <si>
    <t>766_RD1_116</t>
  </si>
  <si>
    <t>D+M dveře pol.č. D1/116, 1600/2100, vč kování, doplňků, dle výpisu</t>
  </si>
  <si>
    <t>-4827246</t>
  </si>
  <si>
    <t>344</t>
  </si>
  <si>
    <t>766_RD1_117</t>
  </si>
  <si>
    <t>D+M dveře pol.č. D1/117, 900/2100, vč kování, doplňků, dle výpisu</t>
  </si>
  <si>
    <t>1165262764</t>
  </si>
  <si>
    <t>345</t>
  </si>
  <si>
    <t>766_RD1_118</t>
  </si>
  <si>
    <t>D+M dveře pol.č. D1/118, 900/2100, vč kování, doplňků, dle výpisu</t>
  </si>
  <si>
    <t>-2011600247</t>
  </si>
  <si>
    <t>346</t>
  </si>
  <si>
    <t>766_RD1_119</t>
  </si>
  <si>
    <t>D+M dveře pol.č. D1/119, 700/2100, vč kování, doplňků, dle výpisu</t>
  </si>
  <si>
    <t>644437228</t>
  </si>
  <si>
    <t>347</t>
  </si>
  <si>
    <t>766_RD1_120</t>
  </si>
  <si>
    <t>D+M dveře pol.č. D1/120, 700/2100, vč kování, doplňků, dle výpisu</t>
  </si>
  <si>
    <t>-801051349</t>
  </si>
  <si>
    <t>348</t>
  </si>
  <si>
    <t>766_RD1_121</t>
  </si>
  <si>
    <t>D+M dveře pol.č. D1/121, 700/2100, vč kování, doplňků, dle výpisu</t>
  </si>
  <si>
    <t>473615872</t>
  </si>
  <si>
    <t>349</t>
  </si>
  <si>
    <t>766_RD1_122</t>
  </si>
  <si>
    <t>D+M dveře pol.č. D1/122, 700/2100, vč kování, doplňků, dle výpisu</t>
  </si>
  <si>
    <t>1648756217</t>
  </si>
  <si>
    <t>350</t>
  </si>
  <si>
    <t>766_RD1_123</t>
  </si>
  <si>
    <t>D+M dveře pol.č. D1/123, 700/2100, vč kování, doplňků, dle výpisu</t>
  </si>
  <si>
    <t>698020093</t>
  </si>
  <si>
    <t>351</t>
  </si>
  <si>
    <t>766_RD1_124</t>
  </si>
  <si>
    <t>D+M dveře pol.č. D1/124, 700/2100, vč kování, doplňků, dle výpisu</t>
  </si>
  <si>
    <t>1212212976</t>
  </si>
  <si>
    <t>352</t>
  </si>
  <si>
    <t>766_RD1_125</t>
  </si>
  <si>
    <t>D+M dveře pol.č. D1/125, 700/2100, vč kování, doplňků, dle výpisu</t>
  </si>
  <si>
    <t>1832859513</t>
  </si>
  <si>
    <t>353</t>
  </si>
  <si>
    <t>766_RD1_126</t>
  </si>
  <si>
    <t>D+M dveře pol.č. D1/126, 800/2100, vč kování, doplňků, dle výpisu</t>
  </si>
  <si>
    <t>2084970035</t>
  </si>
  <si>
    <t>354</t>
  </si>
  <si>
    <t>766_RD1_127</t>
  </si>
  <si>
    <t>D+M dveře pol.č. D1/127, 800/2100, vč kování, doplňků, dle výpisu</t>
  </si>
  <si>
    <t>540603087</t>
  </si>
  <si>
    <t>355</t>
  </si>
  <si>
    <t>766_RD1_128</t>
  </si>
  <si>
    <t>D+M dveře pol.č. D1/128, 700/2100, vč kování, doplňků, dle výpisu</t>
  </si>
  <si>
    <t>9373272</t>
  </si>
  <si>
    <t>356</t>
  </si>
  <si>
    <t>766_RD1_129</t>
  </si>
  <si>
    <t>D+M dveře pol.č. D1/129, 800/2100, vč kování, doplňků, dle výpisu</t>
  </si>
  <si>
    <t>1241386812</t>
  </si>
  <si>
    <t>357</t>
  </si>
  <si>
    <t>766_RD1_130</t>
  </si>
  <si>
    <t>D+M dveře pol.č. D1/130, 700/2100, vč kování, doplňků, dle výpisu</t>
  </si>
  <si>
    <t>434256358</t>
  </si>
  <si>
    <t>358</t>
  </si>
  <si>
    <t>766_RD1_131</t>
  </si>
  <si>
    <t>D+M dveře pol.č. D1/131, 800/2100, vč kování, doplňků, dle výpisu</t>
  </si>
  <si>
    <t>-4792919</t>
  </si>
  <si>
    <t>359</t>
  </si>
  <si>
    <t>766_RD1_132</t>
  </si>
  <si>
    <t>D+M dveře pol.č. D1/132, 800/2100, vč kování, doplňků, dle výpisu</t>
  </si>
  <si>
    <t>637321772</t>
  </si>
  <si>
    <t>360</t>
  </si>
  <si>
    <t>766_RD1_133</t>
  </si>
  <si>
    <t>D+M dveře pol.č. D1/133, 800/2100, vč kování, doplňků, dle výpisu</t>
  </si>
  <si>
    <t>1159874085</t>
  </si>
  <si>
    <t>361</t>
  </si>
  <si>
    <t>766_RD1_134</t>
  </si>
  <si>
    <t>D+M dveře pol.č. D1/134, 800/2100, vč kování, doplňků, dle výpisu</t>
  </si>
  <si>
    <t>1879810754</t>
  </si>
  <si>
    <t>362</t>
  </si>
  <si>
    <t>766_RD1_135</t>
  </si>
  <si>
    <t>D+M dveře pol.č. D1/135, 900/2100, EW30 DP3-C, vč kování, doplňků, dle výpisu</t>
  </si>
  <si>
    <t>-71994542</t>
  </si>
  <si>
    <t>363</t>
  </si>
  <si>
    <t>766_RD1_136</t>
  </si>
  <si>
    <t>D+M dveře pol.č. D1/136, 900/2100, vč kování, doplňků, dle výpisu</t>
  </si>
  <si>
    <t>2084208879</t>
  </si>
  <si>
    <t>364</t>
  </si>
  <si>
    <t>766_RD1_137</t>
  </si>
  <si>
    <t>D+M dveře pol.č. D1/137, 900/2100, vč kování, doplňků, dle výpisu</t>
  </si>
  <si>
    <t>1676836055</t>
  </si>
  <si>
    <t>365</t>
  </si>
  <si>
    <t>766_RD1_138</t>
  </si>
  <si>
    <t>D+M dveře pol.č. D1/138, 800/2100, vč kování, doplňků, dle výpisu</t>
  </si>
  <si>
    <t>-908844666</t>
  </si>
  <si>
    <t>366</t>
  </si>
  <si>
    <t>766_RD1_139</t>
  </si>
  <si>
    <t>D+M dveře pol.č. D1/139, 800/2100, vč kování, doplňků, dle výpisu</t>
  </si>
  <si>
    <t>-577199461</t>
  </si>
  <si>
    <t>367</t>
  </si>
  <si>
    <t>766_RD1_140</t>
  </si>
  <si>
    <t>D+M dveře pol.č. D1/140, 700/2100, vč kování, doplňků, dle výpisu</t>
  </si>
  <si>
    <t>858131119</t>
  </si>
  <si>
    <t>368</t>
  </si>
  <si>
    <t>766_RD1_141</t>
  </si>
  <si>
    <t>D+M dveře pol.č. D1/141, 800/2100, vč kování, doplňků, dle výpisu</t>
  </si>
  <si>
    <t>316196453</t>
  </si>
  <si>
    <t>369</t>
  </si>
  <si>
    <t>766_RD1_142</t>
  </si>
  <si>
    <t>D+M dveře pol.č. D1/142, 700/2100, vč kování, doplňků, dle výpisu</t>
  </si>
  <si>
    <t>1222260200</t>
  </si>
  <si>
    <t>370</t>
  </si>
  <si>
    <t>766_RD1_143</t>
  </si>
  <si>
    <t>D+M dveře pol.č. D1/143, 800/2100, vč kování, doplňků, dle výpisu</t>
  </si>
  <si>
    <t>-130656420</t>
  </si>
  <si>
    <t>371</t>
  </si>
  <si>
    <t>766_RD1_144</t>
  </si>
  <si>
    <t>D+M dveře pol.č. D1/144, 700/2100, vč kování, doplňků, dle výpisu</t>
  </si>
  <si>
    <t>307001977</t>
  </si>
  <si>
    <t>372</t>
  </si>
  <si>
    <t>766_RD1_145</t>
  </si>
  <si>
    <t>D+M dveře pol.č. D1/145, 800/2100, vč kování, doplňků, dle výpisu</t>
  </si>
  <si>
    <t>-2085433403</t>
  </si>
  <si>
    <t>373</t>
  </si>
  <si>
    <t>766_RD1_146</t>
  </si>
  <si>
    <t>D+M dveře pol.č. D1/146, 800/2100, vč kování, doplňků, dle výpisu</t>
  </si>
  <si>
    <t>11017251</t>
  </si>
  <si>
    <t>374</t>
  </si>
  <si>
    <t>766_RD1_147</t>
  </si>
  <si>
    <t>D+M dveře pol.č. D1/147, 800/2100, vč kování, doplňků, dle výpisu</t>
  </si>
  <si>
    <t>606469949</t>
  </si>
  <si>
    <t>375</t>
  </si>
  <si>
    <t>766_RD1_148</t>
  </si>
  <si>
    <t>D+M dveře pol.č. D1/148, 700/2100, vč kování, doplňků, dle výpisu</t>
  </si>
  <si>
    <t>-263170376</t>
  </si>
  <si>
    <t>376</t>
  </si>
  <si>
    <t>766_RD1_149</t>
  </si>
  <si>
    <t>D+M dveře pol.č. D1/149, 700/2100, vč kování, doplňků, dle výpisu</t>
  </si>
  <si>
    <t>-190169567</t>
  </si>
  <si>
    <t>377</t>
  </si>
  <si>
    <t>766_RD1_150</t>
  </si>
  <si>
    <t>D+M dveře pol.č. D1/150, 800/2100, vč kování, doplňků, dle výpisu</t>
  </si>
  <si>
    <t>-1156150062</t>
  </si>
  <si>
    <t>378</t>
  </si>
  <si>
    <t>766_RD1_151</t>
  </si>
  <si>
    <t>D+M dveře pol.č. D1/151, 1450/2100, EI30 DP3-C, vč kování, doplňků, dle výpisu</t>
  </si>
  <si>
    <t>-1648281619</t>
  </si>
  <si>
    <t>379</t>
  </si>
  <si>
    <t>766_RD1_152</t>
  </si>
  <si>
    <t>D+M dveře pol.č. D1/152, 700/2100, vč kování, doplňků, dle výpisu</t>
  </si>
  <si>
    <t>1807970112</t>
  </si>
  <si>
    <t>380</t>
  </si>
  <si>
    <t>766_RD1_153</t>
  </si>
  <si>
    <t>D+M dveře pol.č. D1/153, 700/2100, vč kování, doplňků, dle výpisu</t>
  </si>
  <si>
    <t>-1630586012</t>
  </si>
  <si>
    <t>381</t>
  </si>
  <si>
    <t>766_RD1_154</t>
  </si>
  <si>
    <t>D+M dveře pol.č. D1/154, 900/2100, EI 30 DP3-C, vč. kování, doplňků, dle výpisu</t>
  </si>
  <si>
    <t>-918919448</t>
  </si>
  <si>
    <t>382</t>
  </si>
  <si>
    <t>766_RD1_155</t>
  </si>
  <si>
    <t>D+M dveře pol.č. D1/155, 800/2100, EI 30 DP3-C, vč. kování, doplňků, dle výpisu</t>
  </si>
  <si>
    <t>510288506</t>
  </si>
  <si>
    <t>383</t>
  </si>
  <si>
    <t>766_RD1_156</t>
  </si>
  <si>
    <t>D+M dveře pol.č. D1/156, 800/2825, 1,1 W/m2K, vč. kování, doplňků, dle výpisu</t>
  </si>
  <si>
    <t>18597862</t>
  </si>
  <si>
    <t>384</t>
  </si>
  <si>
    <t>766_RD1_157</t>
  </si>
  <si>
    <t>D+M dveře pol.č. D1/157, 1000/2100, vč kování, doplňků, dle výpisu</t>
  </si>
  <si>
    <t>1195417668</t>
  </si>
  <si>
    <t>385</t>
  </si>
  <si>
    <t>766_RD1_158</t>
  </si>
  <si>
    <t>D+M dveře pol.č. D1/158, 900/2100, vč kování, doplňků, dle výpisu</t>
  </si>
  <si>
    <t>-165624532</t>
  </si>
  <si>
    <t>386</t>
  </si>
  <si>
    <t>766_RD1_159</t>
  </si>
  <si>
    <t>D+M dveře pol.č. D1/159, 800/2100, vč kování, doplňků, dle výpisu</t>
  </si>
  <si>
    <t>-908191476</t>
  </si>
  <si>
    <t>387</t>
  </si>
  <si>
    <t>766_RD1_160</t>
  </si>
  <si>
    <t>D+M dveře pol.č. D1/160, 700/2100, vč kování, doplňků, dle výpisu</t>
  </si>
  <si>
    <t>-292103572</t>
  </si>
  <si>
    <t>388</t>
  </si>
  <si>
    <t>766_RD1_161</t>
  </si>
  <si>
    <t>D+M dveře pol.č. D1/161, 800/2100, vč kování, doplňků, dle výpisu</t>
  </si>
  <si>
    <t>-1592071294</t>
  </si>
  <si>
    <t>389</t>
  </si>
  <si>
    <t>766_RD1_162</t>
  </si>
  <si>
    <t>D+M dveře pol.č. D1/162, 700/2100, vč kování, doplňků, dle výpisu</t>
  </si>
  <si>
    <t>404207909</t>
  </si>
  <si>
    <t>390</t>
  </si>
  <si>
    <t>766_RD1_163</t>
  </si>
  <si>
    <t>D+M dveře pol.č. D1/163, 800/2100, vč kování, doplňků, dle výpisu</t>
  </si>
  <si>
    <t>1331696897</t>
  </si>
  <si>
    <t>391</t>
  </si>
  <si>
    <t>766_RD1_164</t>
  </si>
  <si>
    <t>D+M dveře pol.č. D1/164, 700/2100, vč kování, doplňků, dle výpisu</t>
  </si>
  <si>
    <t>-294842</t>
  </si>
  <si>
    <t>392</t>
  </si>
  <si>
    <t>766_RD1_165</t>
  </si>
  <si>
    <t>D+M dveře pol.č. D1/165, 800/2100, vč kování, doplňků, dle výpisu</t>
  </si>
  <si>
    <t>-632308636</t>
  </si>
  <si>
    <t>393</t>
  </si>
  <si>
    <t>766_RD1_166</t>
  </si>
  <si>
    <t>D+M dveře pol.č. D1/166, 700/2100, vč. kování, doplňků, dle výpisu</t>
  </si>
  <si>
    <t>-1894293728</t>
  </si>
  <si>
    <t>394</t>
  </si>
  <si>
    <t>766_RD1_167</t>
  </si>
  <si>
    <t>D+M dveře pol.č. D1/167, 800/2100, vč. kování, doplňků, dle výpisu</t>
  </si>
  <si>
    <t>1464821598</t>
  </si>
  <si>
    <t>395</t>
  </si>
  <si>
    <t>766_RD1_168</t>
  </si>
  <si>
    <t>D+M dveře pol.č. D1/168, 700/2100, vč. kování, doplňků, dle výpisu</t>
  </si>
  <si>
    <t>-723905361</t>
  </si>
  <si>
    <t>396</t>
  </si>
  <si>
    <t>766_RD1_169</t>
  </si>
  <si>
    <t>D+M dveře pol.č. D1/169, 800/2100, vč. kování, doplňků, dle výpisu</t>
  </si>
  <si>
    <t>-942270058</t>
  </si>
  <si>
    <t>397</t>
  </si>
  <si>
    <t>766_RD1_170</t>
  </si>
  <si>
    <t>D+M dveře pol.č. D1/170, 700/2100, vč. kování, doplňků, dle výpisu</t>
  </si>
  <si>
    <t>2076327942</t>
  </si>
  <si>
    <t>398</t>
  </si>
  <si>
    <t>766_RD1_171</t>
  </si>
  <si>
    <t>D+M dveře pol.č. D1/171, 800/2100, vč. kování, doplňků, dle výpisu</t>
  </si>
  <si>
    <t>-1337644985</t>
  </si>
  <si>
    <t>399</t>
  </si>
  <si>
    <t>766_RD1_172</t>
  </si>
  <si>
    <t>D+M dveře pol.č. D1/172, 700/2100, vč. kování, doplňků, dle výpisu</t>
  </si>
  <si>
    <t>-131773428</t>
  </si>
  <si>
    <t>400</t>
  </si>
  <si>
    <t>766_RD1_173</t>
  </si>
  <si>
    <t>D+M dveře pol.č. D1/173, 800/2100, vč. kování, doplňků, dle výpisu</t>
  </si>
  <si>
    <t>940088608</t>
  </si>
  <si>
    <t>401</t>
  </si>
  <si>
    <t>766_RD1_174</t>
  </si>
  <si>
    <t>D+M dveře pol.č. D1/174, 700/2100, vč. kování, doplňků, dle výpisu</t>
  </si>
  <si>
    <t>-1944095799</t>
  </si>
  <si>
    <t>402</t>
  </si>
  <si>
    <t>766_RD1_175</t>
  </si>
  <si>
    <t>D+M dveře pol.č. D1/175, 800/2100, vč. kování, doplňků, dle výpisu</t>
  </si>
  <si>
    <t>-1024208598</t>
  </si>
  <si>
    <t>403</t>
  </si>
  <si>
    <t>766_RD1_176</t>
  </si>
  <si>
    <t>D+M dveře pol.č. D1/176, 700/2100, vč. kování, doplňků, dle výpisu</t>
  </si>
  <si>
    <t>-2116929154</t>
  </si>
  <si>
    <t>404</t>
  </si>
  <si>
    <t>766_RD1_177</t>
  </si>
  <si>
    <t>D+M dveře pol.č. D1/177, 800/2100, vč. kování, doplňků, dle výpisu</t>
  </si>
  <si>
    <t>-1171411037</t>
  </si>
  <si>
    <t>405</t>
  </si>
  <si>
    <t>766_RD1_178</t>
  </si>
  <si>
    <t>D+M dveře pol.č. D1/178, 2000/2225, 1,1 W/m2K, vč. kování, doplňků, dle výpisu</t>
  </si>
  <si>
    <t>512935517</t>
  </si>
  <si>
    <t>406</t>
  </si>
  <si>
    <t>766_RD2_201</t>
  </si>
  <si>
    <t>D+M dveře pol.č. D2/201, 1800/3200, EI30 DP3-C, 1,1 W/m2K, vč. kování, doplňků, dle výpisu</t>
  </si>
  <si>
    <t>-923043833</t>
  </si>
  <si>
    <t>407</t>
  </si>
  <si>
    <t>766_RD2_202</t>
  </si>
  <si>
    <t>D+M dveře pol.č. D2/202, 900/2100, EI30 DP3-C, vč. kování, doplňků, dle výpisu</t>
  </si>
  <si>
    <t>-1677619744</t>
  </si>
  <si>
    <t>408</t>
  </si>
  <si>
    <t>766_RD2_203</t>
  </si>
  <si>
    <t>D+M dveře pol.č. D2/203, 1800/2100, EI30 DP3-C, vč. kování, doplňků, dle výpisu</t>
  </si>
  <si>
    <t>-214688244</t>
  </si>
  <si>
    <t>409</t>
  </si>
  <si>
    <t>766_RD2_204</t>
  </si>
  <si>
    <t>D+M dveře pol.č. D2/204, 700/2100, vč. kování, doplňků, dle výpisu</t>
  </si>
  <si>
    <t>-2049205560</t>
  </si>
  <si>
    <t>410</t>
  </si>
  <si>
    <t>766_RD2_205</t>
  </si>
  <si>
    <t>D+M dveře pol.č. D2/205, 700/2100, vč. kování, doplňků, dle výpisu</t>
  </si>
  <si>
    <t>-331181811</t>
  </si>
  <si>
    <t>411</t>
  </si>
  <si>
    <t>766_RD2_206</t>
  </si>
  <si>
    <t>D+M dveře pol.č. D2/206, 1800/2100, EI30 DP3-C, vč. kování, doplňků, dle výpisu</t>
  </si>
  <si>
    <t>-1783092238</t>
  </si>
  <si>
    <t>412</t>
  </si>
  <si>
    <t>766_RD2_207</t>
  </si>
  <si>
    <t>D+M dveře pol.č. D2/207, 900/2100, vč. kování, doplňků, dle výpisu</t>
  </si>
  <si>
    <t>-1352290973</t>
  </si>
  <si>
    <t>413</t>
  </si>
  <si>
    <t>766_RD2_208</t>
  </si>
  <si>
    <t>D+M dveře pol.č. D2/208, 800/2100, vč. kování, doplňků, dle výpisu</t>
  </si>
  <si>
    <t>20469097</t>
  </si>
  <si>
    <t>414</t>
  </si>
  <si>
    <t>766_RD2_209</t>
  </si>
  <si>
    <t>D+M dveře pol.č. D2/209, 700/2100, vč. kování, doplňků, dle výpisu</t>
  </si>
  <si>
    <t>735710935</t>
  </si>
  <si>
    <t>415</t>
  </si>
  <si>
    <t>766_RD2_210</t>
  </si>
  <si>
    <t>D+M dveře pol.č. D2/210, 700/2100, vč. kování, doplňků, dle výpisu</t>
  </si>
  <si>
    <t>-1803737909</t>
  </si>
  <si>
    <t>416</t>
  </si>
  <si>
    <t>766_RD2_211</t>
  </si>
  <si>
    <t>D+M dveře pol.č. D2/211, 800/2100, vč. kování, doplňků, dle výpisu</t>
  </si>
  <si>
    <t>-1845306683</t>
  </si>
  <si>
    <t>417</t>
  </si>
  <si>
    <t>766_RD2_212</t>
  </si>
  <si>
    <t>D+M dveře pol.č. D2/212, 800/2100, vč. kování, doplňků, dle výpisu</t>
  </si>
  <si>
    <t>846800357</t>
  </si>
  <si>
    <t>418</t>
  </si>
  <si>
    <t>766_RD2_213</t>
  </si>
  <si>
    <t>D+M dveře pol.č. D2/213, 800/2100, vč. kování, doplňků, dle výpisu</t>
  </si>
  <si>
    <t>-1583341048</t>
  </si>
  <si>
    <t>419</t>
  </si>
  <si>
    <t>766_RD2_214</t>
  </si>
  <si>
    <t>D+M dveře pol.č. D2/214, 900/2100, EI30 DP3-C, vč. kování, doplňků, dle výpisu</t>
  </si>
  <si>
    <t>-145729918</t>
  </si>
  <si>
    <t>420</t>
  </si>
  <si>
    <t>766_RD2_215</t>
  </si>
  <si>
    <t>D+M dveře pol.č. D2/215, 1800/2100, EI30 DP3-C, vč. kování, doplňků, dle výpisu</t>
  </si>
  <si>
    <t>283588381</t>
  </si>
  <si>
    <t>421</t>
  </si>
  <si>
    <t>766_RD2_216</t>
  </si>
  <si>
    <t>D+M dveře pol.č. D2/216, 800/2100, EI30 DP3-C, vč. kování, doplňků, dle výpisu</t>
  </si>
  <si>
    <t>1445368733</t>
  </si>
  <si>
    <t>422</t>
  </si>
  <si>
    <t>766_RD2_217</t>
  </si>
  <si>
    <t>D+M dveře pol.č. D2/217, 800/2100, vč. kování, doplňků, dle výpisu</t>
  </si>
  <si>
    <t>1252564817</t>
  </si>
  <si>
    <t>423</t>
  </si>
  <si>
    <t>766_RD2_218</t>
  </si>
  <si>
    <t>D+M dveře pol.č. D2/218, 800/2100, vč. kování, doplňků, dle výpisu</t>
  </si>
  <si>
    <t>-1301057278</t>
  </si>
  <si>
    <t>424</t>
  </si>
  <si>
    <t>766_RD2_219</t>
  </si>
  <si>
    <t>D+M dveře pol.č. D2/219, 800/2100, EI30 DP3-C, vč. kování, doplňků, dle výpisu</t>
  </si>
  <si>
    <t>311746773</t>
  </si>
  <si>
    <t>425</t>
  </si>
  <si>
    <t>766_RD2_220</t>
  </si>
  <si>
    <t>D+M dveře pol.č. D2/220, 800/2100, EI30 DP3-C, vč. kování, doplňků, dle výpisu</t>
  </si>
  <si>
    <t>48186491</t>
  </si>
  <si>
    <t>426</t>
  </si>
  <si>
    <t>766_RD2_221</t>
  </si>
  <si>
    <t>D+M dveře pol.č. D2/221, 900/2100, vč. kování, doplňků, dle výpisu</t>
  </si>
  <si>
    <t>-116271066</t>
  </si>
  <si>
    <t>427</t>
  </si>
  <si>
    <t>766_RD2_222</t>
  </si>
  <si>
    <t>D+M dveře pol.č. D2/222, 900/2100, vč. kování, doplňků, dle výpisu</t>
  </si>
  <si>
    <t>255087246</t>
  </si>
  <si>
    <t>428</t>
  </si>
  <si>
    <t>766_RD2_223</t>
  </si>
  <si>
    <t>D+M dveře pol.č. D2/223, 800/2100, vč. kování, doplňků, dle výpisu</t>
  </si>
  <si>
    <t>2121250296</t>
  </si>
  <si>
    <t>429</t>
  </si>
  <si>
    <t>766_RD3_301</t>
  </si>
  <si>
    <t>D+M dveře pol.č. D3/301, 900/2100, EI15 DP3-C, vč. kování, doplňků, dle výpisu</t>
  </si>
  <si>
    <t>495050055</t>
  </si>
  <si>
    <t>430</t>
  </si>
  <si>
    <t>766_RD3_303</t>
  </si>
  <si>
    <t>D+M dveře pol.č. D3/303, 900/2100, EI15 DP3-C, vč. kování, doplňků, dle výpisu</t>
  </si>
  <si>
    <t>-551158617</t>
  </si>
  <si>
    <t>431</t>
  </si>
  <si>
    <t>766_RD3_304</t>
  </si>
  <si>
    <t>D+M dveře pol.č. D3/304, 1600/2100, EW15 DP3-C, vč. kování, doplňků, dle výpisu</t>
  </si>
  <si>
    <t>107430119</t>
  </si>
  <si>
    <t>432</t>
  </si>
  <si>
    <t>766_RD3_305</t>
  </si>
  <si>
    <t>D+M dveře pol.č. D3/305, 2000/2900, 1,1 W/m2K, vč. kování, doplňků, dle výpisu</t>
  </si>
  <si>
    <t>-52625668</t>
  </si>
  <si>
    <t>433</t>
  </si>
  <si>
    <t>766_RD3_306</t>
  </si>
  <si>
    <t>D+M dveře pol.č. D3/306, 900/2475, 1,1 W/m2K, vč. kování, doplňků, dle výpisu</t>
  </si>
  <si>
    <t>-1060958901</t>
  </si>
  <si>
    <t>434</t>
  </si>
  <si>
    <t>766_RD3_307</t>
  </si>
  <si>
    <t>D+M dveře pol.č. D3/307, 900/2100, EI15 DP3-C, vč. kování, doplňků, dle výpisu</t>
  </si>
  <si>
    <t>739819968</t>
  </si>
  <si>
    <t>435</t>
  </si>
  <si>
    <t>766_RD3_308</t>
  </si>
  <si>
    <t>D+M dveře pol.č. D3/308, 700/2100, EI15 DP3-C, vč. kování, doplňků, dle výpisu</t>
  </si>
  <si>
    <t>-1623601648</t>
  </si>
  <si>
    <t>436</t>
  </si>
  <si>
    <t>766_RD3_309</t>
  </si>
  <si>
    <t>D+M dveře pol.č. D3/309 900/2100, vč. kování, doplňků, dle výpisu</t>
  </si>
  <si>
    <t>858118413</t>
  </si>
  <si>
    <t>437</t>
  </si>
  <si>
    <t>766R_AL_O01</t>
  </si>
  <si>
    <t>D+M AL okna 2000/800mm, RAL, vč. vnitřních parapetů, pol. O/01</t>
  </si>
  <si>
    <t>-1514323362</t>
  </si>
  <si>
    <t>438</t>
  </si>
  <si>
    <t>766R_AL_O02</t>
  </si>
  <si>
    <t>D+M AL okna 1200/800mm, RAL, vč. vnitřních parapetů, pol. O/02</t>
  </si>
  <si>
    <t>1557296262</t>
  </si>
  <si>
    <t>439</t>
  </si>
  <si>
    <t>766R_AL_O03</t>
  </si>
  <si>
    <t>D+M AL vnější prosklená stěna 23910+8810/3430, RAL, vč. 4x dveře 1800/2200mm, pol. O/03</t>
  </si>
  <si>
    <t>-1139539208</t>
  </si>
  <si>
    <t>440</t>
  </si>
  <si>
    <t>766R_AL_O04</t>
  </si>
  <si>
    <t>D+M AL vnitřní prosklená stěna 5100+6225/3240/2900, RAL, vč. 3x dveře 1800/2200mm, pol. O/04</t>
  </si>
  <si>
    <t>594496303</t>
  </si>
  <si>
    <t>441</t>
  </si>
  <si>
    <t>766R_AL_O05</t>
  </si>
  <si>
    <t>D+M AL vnitřní prosklená stěna 5300+5400+2000/2900, RAL, vč. 1x dveře 1800/2200mm a 1x dveře 900/2200, požární EI45 DP1, dveře EW 30 DP3-C, pol. O/05</t>
  </si>
  <si>
    <t>1105187095</t>
  </si>
  <si>
    <t>442</t>
  </si>
  <si>
    <t>766R_AL_O06</t>
  </si>
  <si>
    <t>D+M AL vnější prosklená stěna 5400/7000, RAL, pol. O/06</t>
  </si>
  <si>
    <t>-277696017</t>
  </si>
  <si>
    <t>443</t>
  </si>
  <si>
    <t>766R_AL_O07</t>
  </si>
  <si>
    <t>D+M AL okna 2000/800mm, RAL, vč. vnitřních parapetů, pol. O/07</t>
  </si>
  <si>
    <t>-348365579</t>
  </si>
  <si>
    <t>444</t>
  </si>
  <si>
    <t>766R_AL_O08</t>
  </si>
  <si>
    <t>D+M AL okna 2000/800mm, RAL, vč. vnitřních parapetů, pol. O/08</t>
  </si>
  <si>
    <t>922150536</t>
  </si>
  <si>
    <t>445</t>
  </si>
  <si>
    <t>766R_AL_O09</t>
  </si>
  <si>
    <t>D+M AL okna 1000/800mm, RAL, vč. vnitřních parapetů, pol. O/09</t>
  </si>
  <si>
    <t>-1499813337</t>
  </si>
  <si>
    <t>446</t>
  </si>
  <si>
    <t>766R_AL_O10</t>
  </si>
  <si>
    <t>D+M AL okna 5325/800mm, RAL, vč. vnitřních parapetů, vnitřní AL žaluzie, pol. O/10</t>
  </si>
  <si>
    <t>37215632</t>
  </si>
  <si>
    <t>447</t>
  </si>
  <si>
    <t>766R_AL_O11</t>
  </si>
  <si>
    <t>D+M AL vnější prosklená stěna 1975/3210, RAL, vč. 1x dveře 1100/2200mm, pol. O/11</t>
  </si>
  <si>
    <t>975084199</t>
  </si>
  <si>
    <t>448</t>
  </si>
  <si>
    <t>766R_AL_O12</t>
  </si>
  <si>
    <t>D+M AL vnitřní prosklená stěna 1950/2100, RAL, vč. 1x dveře 900/2100, požární EI 30 DP3-C, pol. O/12</t>
  </si>
  <si>
    <t>698801617</t>
  </si>
  <si>
    <t>449</t>
  </si>
  <si>
    <t>766R_AL_O13</t>
  </si>
  <si>
    <t>D+M AL vnější prosklená stěna 1975/3000, RAL, vč. 1x dveře 1100/2825mm, vnější zábradlí nerez síť, pol. O/13</t>
  </si>
  <si>
    <t>33657586</t>
  </si>
  <si>
    <t>450</t>
  </si>
  <si>
    <t>766R_AL_O14</t>
  </si>
  <si>
    <t>D+M AL vnější prosklená stěna 1975/3000, RAL, vč. 1x dveře 1100/2800mm, vnější zábradlí nerez síť, pol. O/14</t>
  </si>
  <si>
    <t>486916479</t>
  </si>
  <si>
    <t>451</t>
  </si>
  <si>
    <t>766R_AL_O15</t>
  </si>
  <si>
    <t>D+M AL vnitřní prosklená stěna 3075/3250, RAL, vč. 1 dveře 1800/2200mm, pol. O/15</t>
  </si>
  <si>
    <t>-1228224156</t>
  </si>
  <si>
    <t>452</t>
  </si>
  <si>
    <t>766R_AL_O17</t>
  </si>
  <si>
    <t>D+M AL vnitřního okna 3450/3000mm, RAL, EI 45 DP1, pol. O/17</t>
  </si>
  <si>
    <t>-1653742332</t>
  </si>
  <si>
    <t>453</t>
  </si>
  <si>
    <t>766R_AL_O18</t>
  </si>
  <si>
    <t>D+M AL okna 3900/120mm, posuvné, RAL, vč. vnitřních parapetů, pol. O/18</t>
  </si>
  <si>
    <t>1606800675</t>
  </si>
  <si>
    <t>454</t>
  </si>
  <si>
    <t>766R_AL_O19</t>
  </si>
  <si>
    <t>D+M AL vnitřní prosklená stěna 2400/2030, RAL, vč. 1 dveře 800/2100mm, pol. O/19</t>
  </si>
  <si>
    <t>-532766961</t>
  </si>
  <si>
    <t>455</t>
  </si>
  <si>
    <t>766R_AL_O20</t>
  </si>
  <si>
    <t>D+M AL okna 4460/2000mm, RAL, vč. vnitřních parapetů, pol. O/20</t>
  </si>
  <si>
    <t>-1602420956</t>
  </si>
  <si>
    <t>456</t>
  </si>
  <si>
    <t>766R_AL_O20a</t>
  </si>
  <si>
    <t>D+M venkovní AL žaluzie 4460/2000mm, RAL, vč. kaslíku, elektropohonu, 2x motor, pol. O/20</t>
  </si>
  <si>
    <t>-1177801366</t>
  </si>
  <si>
    <t>457</t>
  </si>
  <si>
    <t>766R_AL_O21</t>
  </si>
  <si>
    <t>D+M AL okna 4460/1500mm, RAL, vč. vnitřních parapetů, pol. O/21</t>
  </si>
  <si>
    <t>1959192429</t>
  </si>
  <si>
    <t>458</t>
  </si>
  <si>
    <t>766R_AL_O21a</t>
  </si>
  <si>
    <t>D+M venkovní AL žaluzie 4460/1500mm, RAL, vč. kaslíku, elektropohonu, 2x motor, pol. O/21</t>
  </si>
  <si>
    <t>1205916218</t>
  </si>
  <si>
    <t>459</t>
  </si>
  <si>
    <t>766R_AL_O22</t>
  </si>
  <si>
    <t>D+M AL okna 2350/1880mm, RAL, vč. vnitřních parapetů, pol. O/22</t>
  </si>
  <si>
    <t>2141704382</t>
  </si>
  <si>
    <t>460</t>
  </si>
  <si>
    <t>766R_AL_O22a</t>
  </si>
  <si>
    <t>D+M venkovní AL žaluzie 2350/1880mm, RAL, vč. kaslíku, elektropohonu, 2x motor, pol. O/22</t>
  </si>
  <si>
    <t>113458128</t>
  </si>
  <si>
    <t>461</t>
  </si>
  <si>
    <t>766R_AL_O23</t>
  </si>
  <si>
    <t>D+M AL vnitřního okna 1800/1880mm, RAL, EI 45 DP1, vč. vnitřního parapetu, pol. O/23</t>
  </si>
  <si>
    <t>-1367617468</t>
  </si>
  <si>
    <t>462</t>
  </si>
  <si>
    <t>766R_AL_O24</t>
  </si>
  <si>
    <t>D+M AL okna 2430/900mm, RAL, pol. O/24</t>
  </si>
  <si>
    <t>271340855</t>
  </si>
  <si>
    <t>463</t>
  </si>
  <si>
    <t>766R_AL_O25</t>
  </si>
  <si>
    <t>D+M AL okna 4900/900mm, RAL, vč. elektropohon, pol. O/25</t>
  </si>
  <si>
    <t>-1868857994</t>
  </si>
  <si>
    <t>464</t>
  </si>
  <si>
    <t>766R_AL_O26</t>
  </si>
  <si>
    <t>D+M AL okna 5400/900mm, RAL, vč. elektropohon, pol. O/26</t>
  </si>
  <si>
    <t>-1040083519</t>
  </si>
  <si>
    <t>465</t>
  </si>
  <si>
    <t>766R_AL_O27</t>
  </si>
  <si>
    <t>D+M AL okna 5365/900mm, RAL, vč. elektropohon, pol. O/27</t>
  </si>
  <si>
    <t>-120859421</t>
  </si>
  <si>
    <t>466</t>
  </si>
  <si>
    <t>766R_AL_O28</t>
  </si>
  <si>
    <t>D+M AL okna 5400/900mm, RAL, vč. elektropohon, pol. O/28</t>
  </si>
  <si>
    <t>-1234381570</t>
  </si>
  <si>
    <t>467</t>
  </si>
  <si>
    <t>766R_AL_O29</t>
  </si>
  <si>
    <t>D+M AL okna 5400/900mm, RAL, vč. elektropohon, pol. O/29</t>
  </si>
  <si>
    <t>220261605</t>
  </si>
  <si>
    <t>468</t>
  </si>
  <si>
    <t>766R_AL_O30</t>
  </si>
  <si>
    <t>D+M AL okna 1700/1600mm, RAL, vč. vnitřních parapetů, pol. O/30</t>
  </si>
  <si>
    <t>1801180549</t>
  </si>
  <si>
    <t>469</t>
  </si>
  <si>
    <t>766R_AL_O31</t>
  </si>
  <si>
    <t>D+M AL okna 1200/1000mm, RAL, vč. vnitřních parapetů, pol. O/31</t>
  </si>
  <si>
    <t>967620244</t>
  </si>
  <si>
    <t>470</t>
  </si>
  <si>
    <t>766R_AL_O32</t>
  </si>
  <si>
    <t>D+M prosklená skládací stěna - bezpečnostní sklo 8 segmentů 5100/2900mm, pol. O/32</t>
  </si>
  <si>
    <t>1356943722</t>
  </si>
  <si>
    <t>471</t>
  </si>
  <si>
    <t>766R_AL_O33</t>
  </si>
  <si>
    <t>D+M klapka pro odvod kouře a tepla nad CHUC, aerační plochy 0,8m2, výplň izolovaný AL, s přerušeným tepelným mostem, provedení zařízení - celokovový rám, legovaný hliník, jednoklapka, otevření poklopu o 160st., klapka s pohonem, 0,9 m x 0,9 m, pol. O/32</t>
  </si>
  <si>
    <t>-1517365050</t>
  </si>
  <si>
    <t>472</t>
  </si>
  <si>
    <t>766R_T_001</t>
  </si>
  <si>
    <t>D+M sanitární oddělovací stěny z desek z vysokotlakého laminátu, 1775x2+1070x3+3x dveře, pol.č.T01</t>
  </si>
  <si>
    <t>1638939600</t>
  </si>
  <si>
    <t>473</t>
  </si>
  <si>
    <t>766R_T_002</t>
  </si>
  <si>
    <t>D+M sanitární oddělovací stěny z desek z vysokotlakého laminátu, 1860+975x2+2x dveře, pol.č.T02</t>
  </si>
  <si>
    <t>-1444784117</t>
  </si>
  <si>
    <t>474</t>
  </si>
  <si>
    <t>766R_T_003</t>
  </si>
  <si>
    <t>D+M typový přebalovací pult, pol.č.T03</t>
  </si>
  <si>
    <t>-100129143</t>
  </si>
  <si>
    <t>475</t>
  </si>
  <si>
    <t>766R_T_004</t>
  </si>
  <si>
    <t>D+M sanitární oddělovací stěny z desek z vysokotlakého laminátu, 1625+1x dveře, pol.č.T04</t>
  </si>
  <si>
    <t>-596340833</t>
  </si>
  <si>
    <t>476</t>
  </si>
  <si>
    <t>766R_T_005</t>
  </si>
  <si>
    <t>D+M sanitární oddělovací stěny z desek z vysokotlakého laminátu, 2150+1x dveře, pol.č.T05</t>
  </si>
  <si>
    <t>-255281487</t>
  </si>
  <si>
    <t>477</t>
  </si>
  <si>
    <t>766R_T_006</t>
  </si>
  <si>
    <t>D+M sanitární oddělovací stěny z desek z vysokotlakého laminátu, 1775+1x dveře, pol.č.T06</t>
  </si>
  <si>
    <t>-731364101</t>
  </si>
  <si>
    <t>478</t>
  </si>
  <si>
    <t>766R_T_007</t>
  </si>
  <si>
    <t>D+M sanitární oddělovací stěny z desek z vysokotlakého laminátu, 1775+1x dveře, pol.č.T07</t>
  </si>
  <si>
    <t>-416438179</t>
  </si>
  <si>
    <t>479</t>
  </si>
  <si>
    <t>766R_T_008</t>
  </si>
  <si>
    <t>D+M sanitární oddělovací stěny z desek z vysokotlakého laminátu, 1950+1x dveře, pol.č.T08</t>
  </si>
  <si>
    <t>-1835052690</t>
  </si>
  <si>
    <t>480</t>
  </si>
  <si>
    <t>766R_T_009</t>
  </si>
  <si>
    <t>D+M sanitární oddělovací stěny z desek z vysokotlakého laminátu, 2050+1x dveře, pol.č.T09</t>
  </si>
  <si>
    <t>-449008007</t>
  </si>
  <si>
    <t>481</t>
  </si>
  <si>
    <t>766R_T_010</t>
  </si>
  <si>
    <t>D+M šatní skříňky s lavičkou 1900x300x500mm, pol.č.T10</t>
  </si>
  <si>
    <t>-1684802104</t>
  </si>
  <si>
    <t>482</t>
  </si>
  <si>
    <t>998766202a.1</t>
  </si>
  <si>
    <t>Přesun hmot pro konstrukce truhlářské stanovený procentní sazbou z ceny vodorovná dopravní vzdálenost do 50 m v objektech výšky přes 6 do 12 m</t>
  </si>
  <si>
    <t>1483168966</t>
  </si>
  <si>
    <t>483</t>
  </si>
  <si>
    <t>767_DR_01</t>
  </si>
  <si>
    <t>D+M provizorní ztužení stávajícího skeletu, vč. povrchové úpravy, kotvení</t>
  </si>
  <si>
    <t>-461806995</t>
  </si>
  <si>
    <t>"v.č. D2.1.13"1647</t>
  </si>
  <si>
    <t>484</t>
  </si>
  <si>
    <t>767_R_0001</t>
  </si>
  <si>
    <t>D+M nerez madlo k zrcadlům, vč. kotvení</t>
  </si>
  <si>
    <t>599563459</t>
  </si>
  <si>
    <t>"212+213"</t>
  </si>
  <si>
    <t>5,5*3+8+5</t>
  </si>
  <si>
    <t>485</t>
  </si>
  <si>
    <t>767_R_0Z01</t>
  </si>
  <si>
    <t>D+M zábradlí na schodiště,nerez, kotvení, pol. Z01</t>
  </si>
  <si>
    <t>-1200279586</t>
  </si>
  <si>
    <t>486</t>
  </si>
  <si>
    <t>767_R_0Z02</t>
  </si>
  <si>
    <t>D+M zábradlí na schodiště,nerez, kotvení, pol. Z02</t>
  </si>
  <si>
    <t>-1320866022</t>
  </si>
  <si>
    <t>487</t>
  </si>
  <si>
    <t>767_R_0Z03</t>
  </si>
  <si>
    <t>D+M zábradlí na schodiště,nerez, kotvení, pol. Z03</t>
  </si>
  <si>
    <t>-1241728802</t>
  </si>
  <si>
    <t>488</t>
  </si>
  <si>
    <t>767_R_0Z04</t>
  </si>
  <si>
    <t>D+M zábradlí na schodiště,nerez, kotvení, pol. Z04</t>
  </si>
  <si>
    <t>21664612</t>
  </si>
  <si>
    <t>489</t>
  </si>
  <si>
    <t>767_R_0Z05</t>
  </si>
  <si>
    <t>D+M zábradlí na únikovém schodišti, vč. povrchové úpravy Pz. kotvení, pol. Z05</t>
  </si>
  <si>
    <t>1959908926</t>
  </si>
  <si>
    <t>490</t>
  </si>
  <si>
    <t>767_R_0Z06</t>
  </si>
  <si>
    <t>D+M výměna pro vrata D112, vč. povrchové úpravy RAL. kotvení, pol. Z06</t>
  </si>
  <si>
    <t>780643783</t>
  </si>
  <si>
    <t>491</t>
  </si>
  <si>
    <t>767_R_0Z07</t>
  </si>
  <si>
    <t>D+M výměna pro klapku přívodu ZOKT, vč. povrchové úpravy RAL. kotvení, pol. Z07</t>
  </si>
  <si>
    <t>-1744162018</t>
  </si>
  <si>
    <t>492</t>
  </si>
  <si>
    <t>767_R_0Z08</t>
  </si>
  <si>
    <t>D+M požární žebřík, vč. povrchové úpravy Pz. kotvení, pol. Z08</t>
  </si>
  <si>
    <t>-1519961877</t>
  </si>
  <si>
    <t>495,21+380,75</t>
  </si>
  <si>
    <t>493</t>
  </si>
  <si>
    <t>767_R_0Z09</t>
  </si>
  <si>
    <t>D+M požární žebřík, vč. povrchové úpravy Pz. kotvení, pol. Z09</t>
  </si>
  <si>
    <t>1314103328</t>
  </si>
  <si>
    <t>494</t>
  </si>
  <si>
    <t>767_R_0Z10</t>
  </si>
  <si>
    <t>D+M požární žebřík, vč. povrchové úpravy Pz. kotvení, pol. Z10</t>
  </si>
  <si>
    <t>529621472</t>
  </si>
  <si>
    <t>495</t>
  </si>
  <si>
    <t>767_R_0Z11</t>
  </si>
  <si>
    <t>D+M schodiště na střeše, stupně pororošt, vč. povrchové úpravy Pz. kotvení, pol. Z11</t>
  </si>
  <si>
    <t>1515910621</t>
  </si>
  <si>
    <t>496</t>
  </si>
  <si>
    <t>767_R_0Z12</t>
  </si>
  <si>
    <t>D+M zábradlí na malé teras, nerez. kotvení, pol. Z12</t>
  </si>
  <si>
    <t>-693678219</t>
  </si>
  <si>
    <t>497</t>
  </si>
  <si>
    <t>767_R_0Z13</t>
  </si>
  <si>
    <t>D+M výměna pro vrata D113, vč. povrchové úpravy RAL. kotvení, pol. Z13</t>
  </si>
  <si>
    <t>-1010509359</t>
  </si>
  <si>
    <t>498</t>
  </si>
  <si>
    <t>767_R_0Z14</t>
  </si>
  <si>
    <t>D+M výměna pro okno O25, vč. povrchové úpravy RAL. kotvení, pol. Z14</t>
  </si>
  <si>
    <t>611710847</t>
  </si>
  <si>
    <t>499</t>
  </si>
  <si>
    <t>767_R_0Z15</t>
  </si>
  <si>
    <t>D+M výměna pro okno O26, vč. povrchové úpravy RAL. kotvení, pol. Z15</t>
  </si>
  <si>
    <t>-1886097656</t>
  </si>
  <si>
    <t>500</t>
  </si>
  <si>
    <t>767_R_0Z16</t>
  </si>
  <si>
    <t>D+M výměna pro okno O27+28, vč. povrchové úpravy RAL. kotvení, pol. Z16</t>
  </si>
  <si>
    <t>-305364207</t>
  </si>
  <si>
    <t>501</t>
  </si>
  <si>
    <t>767_R_0Z17</t>
  </si>
  <si>
    <t>D+M výměna pro okno O29, vč. povrchové úpravy RAL. kotvení, pol. Z17</t>
  </si>
  <si>
    <t>-67161247</t>
  </si>
  <si>
    <t>502</t>
  </si>
  <si>
    <t>767_R_0Z18</t>
  </si>
  <si>
    <t>D+M výměna pro okno O03, vč. povrchové úpravy RAL. kotvení, pol. Z18</t>
  </si>
  <si>
    <t>396295189</t>
  </si>
  <si>
    <t>503</t>
  </si>
  <si>
    <t>767_R_0Z19</t>
  </si>
  <si>
    <t>D+M výměna pro okno O24, vč. povrchové úpravy RAL. kotvení, pol. Z19</t>
  </si>
  <si>
    <t>1164372198</t>
  </si>
  <si>
    <t>504</t>
  </si>
  <si>
    <t>767_R_0Z20</t>
  </si>
  <si>
    <t>D+M zábradlí na velké terase, nerez. kotvení, pol. Z20</t>
  </si>
  <si>
    <t>990636374</t>
  </si>
  <si>
    <t>505</t>
  </si>
  <si>
    <t>767_R_0Z21</t>
  </si>
  <si>
    <t>D+M výměna pro dveře D178, vč. povrchové úpravy RAL. kotvení, pol. Z21</t>
  </si>
  <si>
    <t>-1651988440</t>
  </si>
  <si>
    <t>506</t>
  </si>
  <si>
    <t>767_R_0Z22</t>
  </si>
  <si>
    <t>D+M přístřešek nad vstupem, vč. povrchové úpravy Pz. kotvení, pol. Z22</t>
  </si>
  <si>
    <t>824583045</t>
  </si>
  <si>
    <t>507</t>
  </si>
  <si>
    <t>767_R_0Z23</t>
  </si>
  <si>
    <t>D+M výměna pod ZOKT klapku, vč. povrchové úpravy RAL. kotvení, pol. Z23</t>
  </si>
  <si>
    <t>-1877943086</t>
  </si>
  <si>
    <t>508</t>
  </si>
  <si>
    <t>767_R_0Z24</t>
  </si>
  <si>
    <t>D+M síť pro popínavou zeleň, nerez, vč. kotvení, pol. Z24</t>
  </si>
  <si>
    <t>-86983164</t>
  </si>
  <si>
    <t>509</t>
  </si>
  <si>
    <t>767_R_0Z25</t>
  </si>
  <si>
    <t>D+M síť pro popínavou zeleň, nerez, vč. kotvení, pol. Z25</t>
  </si>
  <si>
    <t>1443819484</t>
  </si>
  <si>
    <t>510</t>
  </si>
  <si>
    <t>767_R_0Z26</t>
  </si>
  <si>
    <t>D+M ocelová podsada pod tepelná čerpadla, vč. povrchové úpravy Pz. kotvení, pol. Z26</t>
  </si>
  <si>
    <t>-1586776935</t>
  </si>
  <si>
    <t>511</t>
  </si>
  <si>
    <t>767_R_0Z27</t>
  </si>
  <si>
    <t>D+M ocelová podsada pod tepelná čerpadla, vč. povrchové úpravy Pz. kotvení, pol. Z27</t>
  </si>
  <si>
    <t>-2022354832</t>
  </si>
  <si>
    <t>767_R_0Z28</t>
  </si>
  <si>
    <t>D+M ocelový výztužný profil vynesení atiky, vč. povrchové úpravy Pz. kotvení, pol. Z28</t>
  </si>
  <si>
    <t>-1676333505</t>
  </si>
  <si>
    <t>513</t>
  </si>
  <si>
    <t>767_R_0Z29</t>
  </si>
  <si>
    <t>D+M ocelový výztužný profil vynesení atiky, vč. povrchové úpravy Pz. kotvení, pol. Z29</t>
  </si>
  <si>
    <t>1623025711</t>
  </si>
  <si>
    <t>514</t>
  </si>
  <si>
    <t>767_R_0Z30</t>
  </si>
  <si>
    <t>D+M oddělovací příčka nářaďovny 2,2x3,27m, vč. povrchové úpravy RAL. kotvení, pol. Z30</t>
  </si>
  <si>
    <t>-1576504079</t>
  </si>
  <si>
    <t>515</t>
  </si>
  <si>
    <t>767_R_0Z31A</t>
  </si>
  <si>
    <t>D+M čistící zóna venkovní, vč. osazovacího rámu 3,95x3m, pol. Z31A</t>
  </si>
  <si>
    <t>-1732869307</t>
  </si>
  <si>
    <t>516</t>
  </si>
  <si>
    <t>767_R_0Z31B</t>
  </si>
  <si>
    <t>D+M čistící zóna vnitřní, vč. osazovacího rámu 3,95x2,75m, pol. Z31B</t>
  </si>
  <si>
    <t>342574400</t>
  </si>
  <si>
    <t>517</t>
  </si>
  <si>
    <t>767_R_0Z32</t>
  </si>
  <si>
    <t>D+M ocelový L profil 50/5 s kotvením, vč. povrchové úpravy Pz. kotvení, pol. Z32</t>
  </si>
  <si>
    <t>286193787</t>
  </si>
  <si>
    <t>518</t>
  </si>
  <si>
    <t>767_R_0Z33</t>
  </si>
  <si>
    <t>D+M válcovaný uzavřený profil 120/6 s kotvením, vč. povrchové úpravy Pz. kotvení, pol. Z33</t>
  </si>
  <si>
    <t>-459067431</t>
  </si>
  <si>
    <t>519</t>
  </si>
  <si>
    <t>998767202a</t>
  </si>
  <si>
    <t>Přesun hmot pro zámečnické konstrukce stanovený procentní sazbou (%) z ceny vodorovná dopravní vzdálenost do 50 m v objektech výšky přes 6 do 12 m</t>
  </si>
  <si>
    <t>66340005</t>
  </si>
  <si>
    <t>771</t>
  </si>
  <si>
    <t>Podlahy z dlaždic</t>
  </si>
  <si>
    <t>520</t>
  </si>
  <si>
    <t>771_001</t>
  </si>
  <si>
    <t>D+M stěrkové hydroizolace pod obklad, dlažbu, vč. výztužných rohů, detailů, penetrace</t>
  </si>
  <si>
    <t>-1842875282</t>
  </si>
  <si>
    <t>521</t>
  </si>
  <si>
    <t>771_002</t>
  </si>
  <si>
    <t>D+M dilatačních profilů dlažeb dle kladečského plánu</t>
  </si>
  <si>
    <t>1493009812</t>
  </si>
  <si>
    <t>522</t>
  </si>
  <si>
    <t>771274123</t>
  </si>
  <si>
    <t>Montáž obkladů schodišť z dlaždic keramických lepených flexibilním lepidlem stupnic protiskluzných nebo reliéfních, šířky přes 250 do 300 mm</t>
  </si>
  <si>
    <t>-293664122</t>
  </si>
  <si>
    <t>"P3"44*1,25</t>
  </si>
  <si>
    <t>523</t>
  </si>
  <si>
    <t>771274242</t>
  </si>
  <si>
    <t>Montáž obkladů schodišť z dlaždic keramických lepených flexibilním lepidlem podstupnic protiskluzních nebo reliéfních, výšky přes 150 do 200 mm</t>
  </si>
  <si>
    <t>-239839838</t>
  </si>
  <si>
    <t>524</t>
  </si>
  <si>
    <t>597637</t>
  </si>
  <si>
    <t>D+M stupnice a podstupnice protiskluzových dle výběru investora</t>
  </si>
  <si>
    <t>410553250</t>
  </si>
  <si>
    <t>55*1,15</t>
  </si>
  <si>
    <t>525</t>
  </si>
  <si>
    <t>7714741</t>
  </si>
  <si>
    <t>D+M příplatek na provedení zapuštěného soklu, schodiště vč. lišt, zasekání - příplatek komplet na 1bm</t>
  </si>
  <si>
    <t>-518956659</t>
  </si>
  <si>
    <t>"P3"</t>
  </si>
  <si>
    <t>7,2+3*6</t>
  </si>
  <si>
    <t>526</t>
  </si>
  <si>
    <t>771474113</t>
  </si>
  <si>
    <t>Montáž soklíků z dlaždic keramických lepených flexibilním lepidlem rovných výšky přes 90 do 120 mm</t>
  </si>
  <si>
    <t>-986778086</t>
  </si>
  <si>
    <t>"107"1,94+0,15+"109"1,84+1,435+0,15+"160"15,26-0,8-0,7+"167"19,5-1,1-0,8-0,9</t>
  </si>
  <si>
    <t>"205"1,94+"207"3,27+"214"22,8-0,9-1,6-0,8-3*2</t>
  </si>
  <si>
    <t>"303"9,05-0,9-0,7</t>
  </si>
  <si>
    <t>527</t>
  </si>
  <si>
    <t>771474133</t>
  </si>
  <si>
    <t>Montáž soklíků z dlaždic keramických lepených flexibilním lepidlem schodišťových stupňovitých výšky přes 90 do 120 mm</t>
  </si>
  <si>
    <t>-714714430</t>
  </si>
  <si>
    <t>528</t>
  </si>
  <si>
    <t>5976404</t>
  </si>
  <si>
    <t>sokl keramický výšky 100mm - dle výběru investora</t>
  </si>
  <si>
    <t>-1843227674</t>
  </si>
  <si>
    <t>(25,2+62,135)*1,05</t>
  </si>
  <si>
    <t>529</t>
  </si>
  <si>
    <t>771574153</t>
  </si>
  <si>
    <t>Montáž podlah z dlaždic keramických lepených flexibilním lepidlem velkoformátových hladkých přes 2 do 4 ks/m2</t>
  </si>
  <si>
    <t>-1276392578</t>
  </si>
  <si>
    <t>"Doplnění"</t>
  </si>
  <si>
    <t>"D163-166"2,37+14,79+2,38+11,28</t>
  </si>
  <si>
    <t>"D304+306+311+314+315"35,84+4,68+8+7,4+10</t>
  </si>
  <si>
    <t>"D307-310+312+313"1,47+2,91+4,37+6,02+7,09+7,06</t>
  </si>
  <si>
    <t>530</t>
  </si>
  <si>
    <t>59761008</t>
  </si>
  <si>
    <t>dlažba velkoformátová keramická slinutá hladká do interiéru i exteriéru přes 2 do 4ks/m2</t>
  </si>
  <si>
    <t>157782016</t>
  </si>
  <si>
    <t>359,47*1,15 'Přepočtené koeficientem množství</t>
  </si>
  <si>
    <t>531</t>
  </si>
  <si>
    <t>9987712</t>
  </si>
  <si>
    <t>Přesun hmot pro podlahy z dlaždic stanovený (Kč) z ceny vodorovná dopravní vzdálenost do 50 m v objektech výšky přes 6 do 12 m</t>
  </si>
  <si>
    <t>1617711089</t>
  </si>
  <si>
    <t>775</t>
  </si>
  <si>
    <t>Podlahy skládané</t>
  </si>
  <si>
    <t>532</t>
  </si>
  <si>
    <t>775_R101</t>
  </si>
  <si>
    <t>D+M PALUBOVÁ PODLAHA - sportovní podlahový/parketový prvek o celkové tloušťce 12,6 mm, nášlapem z dřeva nejméně 3,6 mm na 9mm překližkovém základu, povrchově ošetřeno pečetním továrně naneseným lakovaným patentovaným souvrstvím pro vysokou zátěž, P+D bočn</t>
  </si>
  <si>
    <t>-1675094905</t>
  </si>
  <si>
    <t>533</t>
  </si>
  <si>
    <t>775_R102</t>
  </si>
  <si>
    <t>D+M PALUBOVÁ PODLAHA - sytémové souvrství: -10 mm silná elastická speciální pěnová vrstva ve třídě B2 podle DIN 4102</t>
  </si>
  <si>
    <t>1312312859</t>
  </si>
  <si>
    <t>534</t>
  </si>
  <si>
    <t>775_R103</t>
  </si>
  <si>
    <t>D+M PALUBOVÁ PODLAHA - modulové zátěž roznášející desky v pruzích o tloušťce 12 mm vyrobené z překližky kvality BFU 100 podle ČSN EN 13986 slepené v čelech/zhlaví v pero drážkovém spoji (lepidlo bez obsahu rozpouštědel)</t>
  </si>
  <si>
    <t>596813855</t>
  </si>
  <si>
    <t>535</t>
  </si>
  <si>
    <t>775_R104</t>
  </si>
  <si>
    <t>D+M PALUBOVÁ PODLAHA - PE fólie o tloušťce 0,03 mm</t>
  </si>
  <si>
    <t>294574571</t>
  </si>
  <si>
    <t>536</t>
  </si>
  <si>
    <t>775_R201</t>
  </si>
  <si>
    <t>D+M DŘEVĚNÁ PLOVOUCÍ PODLAHA - Vysoce kvalitní plovoucí dřevěná parketová podlaha, bezespará pro taneční sál. Materiál dub, tl.dřevěné vrstvy 5mm, pol.č. P7</t>
  </si>
  <si>
    <t>1112714522</t>
  </si>
  <si>
    <t>537</t>
  </si>
  <si>
    <t>777_006</t>
  </si>
  <si>
    <t>D+M provedení systémového lajnování sportovní plochy, dle zadání, jednobarevné</t>
  </si>
  <si>
    <t>-1165081289</t>
  </si>
  <si>
    <t>5*(13,4*4+6,1*7+4,5*2)+4*(54+9*3)+40*2+20*3+9*2+3*6+9,5*4+11,2*4+86+15+18,4*2+2,9*4+2,2*2+11*3+4*2+1,5*2</t>
  </si>
  <si>
    <t>538</t>
  </si>
  <si>
    <t>998775201a</t>
  </si>
  <si>
    <t>Přesun hmot pro podlahy skládané stanovený procentní sazbou (%) z ceny vodorovná dopravní vzdálenost do 50 m v objektech výšky do 6 m</t>
  </si>
  <si>
    <t>-73390556</t>
  </si>
  <si>
    <t>776</t>
  </si>
  <si>
    <t>Podlahy povlakové</t>
  </si>
  <si>
    <t>539</t>
  </si>
  <si>
    <t>776_R001</t>
  </si>
  <si>
    <t>D+M PUR stěrka - systémová alifatická litá polyuretanová stěrka matná, tl. 2mm, barevné řešení, realizace dle TP výrobce, protiskluz R9 - chodby ; R10 - šatny a suché sklady ; R11 - kuchyně, mokré provozy, schodiště; sokl v.100m, pol.č. P2</t>
  </si>
  <si>
    <t>1526512249</t>
  </si>
  <si>
    <t>540</t>
  </si>
  <si>
    <t>776_R001a</t>
  </si>
  <si>
    <t>D+M PUR stěrka schodišťové stupně- systémová alifatická litá polyuretanová stěrka matná, tl. 2mm, barevné řešení, realizace dle TP výrobce, protiskluz R9 - chodby ; R10 - šatny a suché sklady ; R11 - schodiště; sokl v.100m, pol.č. P2</t>
  </si>
  <si>
    <t>-370829252</t>
  </si>
  <si>
    <t>"m.č.105+203+301"3,63*1,55*6+1,55*7,2</t>
  </si>
  <si>
    <t>541</t>
  </si>
  <si>
    <t>776_R003</t>
  </si>
  <si>
    <t>D+M ANTISTATICKÁ STĚRKA - antistatická podlaha, strojně hlazený pro elektrostatické (ESD) prostředí, stěrka z epoxidové pryskyřice, křemičité písky a vícevrstvé antistatické pečetění, do ESD se svodovým odporem menším než 1000 MΩ, pol.č. P6</t>
  </si>
  <si>
    <t>-1230828591</t>
  </si>
  <si>
    <t>542</t>
  </si>
  <si>
    <t>776_R004</t>
  </si>
  <si>
    <t>D+M ODPRUŽENÁ PODLAHA - Gumové rohože na dopadových plochách, pol.č. P6 / 2.NP</t>
  </si>
  <si>
    <t>-164146042</t>
  </si>
  <si>
    <t>543</t>
  </si>
  <si>
    <t>776111117</t>
  </si>
  <si>
    <t>Příprava podkladu broušení podlah stávajícího podkladu pro odstranění nerovností (diamantovým kotoučem)</t>
  </si>
  <si>
    <t>922958135</t>
  </si>
  <si>
    <t xml:space="preserve">Poznámka k souboru cen:_x000d_
1. V ceně 776 12-1511 zábrana proti vlhkosti jsou započteny i náklady na 2 vrstvy penetrace a zasypání křemičitým pískem._x000d_
2. V cenách 776 14-1111 až 776 14-4111 jsou započteny i náklady na dodání stěrky._x000d_
</t>
  </si>
  <si>
    <t>"D163-166"(2,37+14,79+2,38+11,28)</t>
  </si>
  <si>
    <t>"304+306+311+314+315"(35,84+4,68+8+7,4+10)</t>
  </si>
  <si>
    <t>"307-310+312+313"(1,47+2,91+4,37+6,02+7,09+7,06)</t>
  </si>
  <si>
    <t>544</t>
  </si>
  <si>
    <t>776111311</t>
  </si>
  <si>
    <t>Příprava podkladu vysátí podlah</t>
  </si>
  <si>
    <t>273062746</t>
  </si>
  <si>
    <t>545</t>
  </si>
  <si>
    <t>776121111</t>
  </si>
  <si>
    <t>Příprava podkladu penetrace vodou ředitelná na savý podklad (válečkováním) ředěná v poměru 1:3 podlah</t>
  </si>
  <si>
    <t>-1249960747</t>
  </si>
  <si>
    <t>"D163-166"(2,37+14,79+2,38+11,28)*2</t>
  </si>
  <si>
    <t>"304+306+311+314+315"(35,84+4,68+8+7,4+10)*2</t>
  </si>
  <si>
    <t>"307-310+312+313"(1,47+2,91+4,37+6,02+7,09+7,06)*2</t>
  </si>
  <si>
    <t>546</t>
  </si>
  <si>
    <t>776141122</t>
  </si>
  <si>
    <t>Příprava podkladu vyrovnání samonivelační stěrkou podlah min.pevnosti 30 MPa, tloušťky přes 3 do 5 mm</t>
  </si>
  <si>
    <t>1693969584</t>
  </si>
  <si>
    <t>547</t>
  </si>
  <si>
    <t>9987762</t>
  </si>
  <si>
    <t>Přesun hmot pro podlahy povlakové stanovený (Kč) z ceny vodorovná dopravní vzdálenost do 50 m v objektech výšky přes 6 do 12 m</t>
  </si>
  <si>
    <t>-94566157</t>
  </si>
  <si>
    <t>781</t>
  </si>
  <si>
    <t>Dokončovací práce - obklady</t>
  </si>
  <si>
    <t>548</t>
  </si>
  <si>
    <t>781121011</t>
  </si>
  <si>
    <t>Příprava podkladu před provedením obkladu nátěr penetrační na stěnu</t>
  </si>
  <si>
    <t>-1973595635</t>
  </si>
  <si>
    <t>"118+120"2,6*(9,95+0,9+1,8+2)-0,7*2,1+2,85*7,18+"124"2,6*(10)-0,7*2,1+"127"2,6*(2,35*2+2,15*2)-0,8*2,1</t>
  </si>
  <si>
    <t>"205+206"2,6*(6,55+8,8)+1,8*2+"207+208"2,6*(6,38+5,22)+"221+222"2,6*(11,5+11,49)-0,7*2,1*2+"225"3,25*10,5-0,9*2,1</t>
  </si>
  <si>
    <t>549</t>
  </si>
  <si>
    <t>781474153</t>
  </si>
  <si>
    <t>Montáž obkladů vnitřních stěn z dlaždic keramických lepených flexibilním lepidlem velkoformátových hladkých přes 2 do 4 ks/m2</t>
  </si>
  <si>
    <t>334580730</t>
  </si>
  <si>
    <t>550</t>
  </si>
  <si>
    <t>5978145a.1</t>
  </si>
  <si>
    <t xml:space="preserve">dodávka keramického obkladu  dle výběru investora</t>
  </si>
  <si>
    <t>-2122120496</t>
  </si>
  <si>
    <t>1127,104*1,07</t>
  </si>
  <si>
    <t>551</t>
  </si>
  <si>
    <t>781491011</t>
  </si>
  <si>
    <t>Montáž zrcadel lepených silikonovým tmelem na podkladní omítku, plochy do 1 m2</t>
  </si>
  <si>
    <t>-2114779327</t>
  </si>
  <si>
    <t>("107"2+"109"2+"112"1+"115"1+"132"2+"134"1+"130"1+"124"1+"136"1+"137"2+"141+142"2+"143-162"5)*0,9*0,6</t>
  </si>
  <si>
    <t>("205+206"4+"221+222"4)*0,9*0,6</t>
  </si>
  <si>
    <t>552</t>
  </si>
  <si>
    <t>634651</t>
  </si>
  <si>
    <t>zrcadlo nemontované tl 3mm max rozměr 600x900mm</t>
  </si>
  <si>
    <t>-1802232809</t>
  </si>
  <si>
    <t>("107"2+"109"2+"112"1+"115"1+"132"2+"134"1+"130"1+"124"1+"136"1+"137"2+"141+142"2+"143-162"5)*0,9*0,6*1,1</t>
  </si>
  <si>
    <t>("205+206"4+"221+222"4)*0,9*0,6*1,1</t>
  </si>
  <si>
    <t>4,752*1,1 'Přepočtené koeficientem množství</t>
  </si>
  <si>
    <t>553</t>
  </si>
  <si>
    <t>781491012</t>
  </si>
  <si>
    <t>Montáž zrcadel lepených silikonovým tmelem na podkladní omítku, plochy přes 1 m2</t>
  </si>
  <si>
    <t>-308416430</t>
  </si>
  <si>
    <t>"212+213"5,5*2,1*3+8*2,1+5*2,1+"137"5,025*2,1</t>
  </si>
  <si>
    <t>554</t>
  </si>
  <si>
    <t>63465124</t>
  </si>
  <si>
    <t>zrcadlo nemontované čiré tl 4mm max rozměr 3210x2250mm</t>
  </si>
  <si>
    <t>2078212060</t>
  </si>
  <si>
    <t>72,503*1,1 'Přepočtené koeficientem množství</t>
  </si>
  <si>
    <t>555</t>
  </si>
  <si>
    <t>781494111</t>
  </si>
  <si>
    <t>Obklad - dokončující práce profily ukončovací lepené flexibilním lepidlem rohové</t>
  </si>
  <si>
    <t>-1652659654</t>
  </si>
  <si>
    <t>"uvažován nerezový profil"</t>
  </si>
  <si>
    <t>"1.NP"2,6*4+2,6*2+2,6*3+2,6*3+2,6*2</t>
  </si>
  <si>
    <t>"2.NP"2,6*4</t>
  </si>
  <si>
    <t>"doplnění"2,6*2+2,6+1,2*2+1*2</t>
  </si>
  <si>
    <t>556</t>
  </si>
  <si>
    <t>781494511.1</t>
  </si>
  <si>
    <t>Obklad - dokončující práce profily ukončovací lepené flexibilním lepidlem ukončovací</t>
  </si>
  <si>
    <t>CS ÚRS 2023 01</t>
  </si>
  <si>
    <t>1081186442</t>
  </si>
  <si>
    <t>"1.NP"3,3+0,8*2+2,1*4+2,6*4+0,8*2+0,8+0,9+0,8+2,1*6+2,1*2+0,9+2,8+2,1*6-0,9-0,8-0,9+0,8+0,8+2,1*2+0,65*2+2,3*4+2,1*2+0,8</t>
  </si>
  <si>
    <t>0,8*4*2+1+2,1*18+1*5+0,8*10+0,8*2+2,1*4</t>
  </si>
  <si>
    <t>"2.NP"2,6*4+2+0,8*2+1+2,1*2+0,8*2+2,1*4</t>
  </si>
  <si>
    <t>"1.63-66"(6,3+17,21+4,46*3+4,2*4+16+6,3)+0,6*20+2*20</t>
  </si>
  <si>
    <t>"3.07-09"(4,9+7,5+6,6+5,09)+0,6*6+2*6</t>
  </si>
  <si>
    <t>"3.10"(7,82+4,37*2)+0,6*5+2*5</t>
  </si>
  <si>
    <t>"3.12+13"(10,67+10,65)+0,6*2+2*2</t>
  </si>
  <si>
    <t>557</t>
  </si>
  <si>
    <t>781495115</t>
  </si>
  <si>
    <t>Obklad - dokončující práce ostatní práce spárování silikonem</t>
  </si>
  <si>
    <t>-1755096529</t>
  </si>
  <si>
    <t>"odhad"250</t>
  </si>
  <si>
    <t>558</t>
  </si>
  <si>
    <t>781495141</t>
  </si>
  <si>
    <t>Obklad - dokončující práce průnik obkladem kruhový, bez izolace do DN 30</t>
  </si>
  <si>
    <t>-1251148138</t>
  </si>
  <si>
    <t>"U"(24+8)*2+6*2</t>
  </si>
  <si>
    <t>"P"4+3+7</t>
  </si>
  <si>
    <t>"VL"2*2</t>
  </si>
  <si>
    <t>"SP"(16+6)*2+4*2</t>
  </si>
  <si>
    <t>"D"5*2</t>
  </si>
  <si>
    <t>559</t>
  </si>
  <si>
    <t>781495142</t>
  </si>
  <si>
    <t>Obklad - dokončující práce průnik obkladem kruhový, bez izolace přes DN 30 do DN 90</t>
  </si>
  <si>
    <t>208411254</t>
  </si>
  <si>
    <t>"WC"16+5+11</t>
  </si>
  <si>
    <t>"U"24+8+6</t>
  </si>
  <si>
    <t>"VL"2</t>
  </si>
  <si>
    <t>"D"5</t>
  </si>
  <si>
    <t>560</t>
  </si>
  <si>
    <t>781495153</t>
  </si>
  <si>
    <t>Obklad - dokončující práce průnik obkladem hranatý, bez izolace, o delší straně přes 90 mm</t>
  </si>
  <si>
    <t>2041677600</t>
  </si>
  <si>
    <t>561</t>
  </si>
  <si>
    <t>781495211</t>
  </si>
  <si>
    <t>Čištění vnitřních ploch po provedení obkladu stěn chemickými prostředky</t>
  </si>
  <si>
    <t>1857727973</t>
  </si>
  <si>
    <t>1127,104</t>
  </si>
  <si>
    <t>562</t>
  </si>
  <si>
    <t>9987812.1.1</t>
  </si>
  <si>
    <t>Přesun hmot pro obklady keramické stanovený (Kč) z ceny vodorovná dopravní vzdálenost do 50 m v objektech výšky přes 6 do 12 m</t>
  </si>
  <si>
    <t>Kalkul. rozpočtáře</t>
  </si>
  <si>
    <t>1454676990</t>
  </si>
  <si>
    <t>784</t>
  </si>
  <si>
    <t>Dokončovací práce - malby a tapety</t>
  </si>
  <si>
    <t>563</t>
  </si>
  <si>
    <t>784181001</t>
  </si>
  <si>
    <t>Pačokování jednonásobné v místnostech výšky do 3,80 m</t>
  </si>
  <si>
    <t>1473393378</t>
  </si>
  <si>
    <t>"podhledy"154,55+2555,58</t>
  </si>
  <si>
    <t>564</t>
  </si>
  <si>
    <t>784211101a</t>
  </si>
  <si>
    <t>Trojnásobné bílé malby akrylové za mokra výborně otěruvzdorných v místnostech výšky do 3,80 m- dle PD</t>
  </si>
  <si>
    <t>-1094318749</t>
  </si>
  <si>
    <t>5293,192+1411,57*2+116,499+183,14</t>
  </si>
  <si>
    <t>318+147,2</t>
  </si>
  <si>
    <t>"304+306+311+314+315"35,84+4,68+8+7,4+10+2,6*(39,79+10,1+11,4+7,4+13)-0,9*2*5-1,6*20,6*2*2-0,7*2*2-0,8*2*3</t>
  </si>
  <si>
    <t>"307-310+312+313"1,47+2,91+4,37+6,02+7,09+7,06</t>
  </si>
  <si>
    <t>565</t>
  </si>
  <si>
    <t>784211167</t>
  </si>
  <si>
    <t>Malby z malířských směsí otěruvzdorných za mokra Příplatek k cenám dvojnásobných maleb za provádění barevné malby tónované na tónovacích automatech, v odstínu náročném</t>
  </si>
  <si>
    <t>-1678105824</t>
  </si>
  <si>
    <t>"T6"150,4+14,31+127+11,8+17,8+101,15+57,6+31,1+14,4+12,84+7,04+30,3+6,45+6,64+5+4,05+5,85+103,9+24,46+28,1+219,5+20,2+13,61</t>
  </si>
  <si>
    <t>20,2+9,72+10,45+20,2+13,5+13,48+19,93+26,6+14,04+18,5+10,16+6,57+1,93+5,12+11,12</t>
  </si>
  <si>
    <t>269+109+11,86+416,6+162,2+8,28+13,53+18,42+17,14+20,45+6,5+15,25</t>
  </si>
  <si>
    <t>29,8+189,2+43,43+9,9</t>
  </si>
  <si>
    <t>900Z</t>
  </si>
  <si>
    <t>Záchytný systém</t>
  </si>
  <si>
    <t>566</t>
  </si>
  <si>
    <t>900Z_0001</t>
  </si>
  <si>
    <t>D+M záchytného systému střechy, vč. kotev, lan, návrhu, výchozí revize - kompletní provedení dle PD</t>
  </si>
  <si>
    <t>-1212266226</t>
  </si>
  <si>
    <t>D19</t>
  </si>
  <si>
    <t>567</t>
  </si>
  <si>
    <t>0001_HSR_001</t>
  </si>
  <si>
    <t>Stavební přípomoce profesím</t>
  </si>
  <si>
    <t>HZS</t>
  </si>
  <si>
    <t>-91048199</t>
  </si>
  <si>
    <t>568</t>
  </si>
  <si>
    <t>0001_HSR_002</t>
  </si>
  <si>
    <t>Požární ucpávky</t>
  </si>
  <si>
    <t>1374226323</t>
  </si>
  <si>
    <t>569</t>
  </si>
  <si>
    <t>0001_HSR_003</t>
  </si>
  <si>
    <t>Značení úmikových cest</t>
  </si>
  <si>
    <t>-700671071</t>
  </si>
  <si>
    <t>570</t>
  </si>
  <si>
    <t>0001_HSR_010</t>
  </si>
  <si>
    <t>D+M výtahu - vestavba dle PD 630kg</t>
  </si>
  <si>
    <t>650677116</t>
  </si>
  <si>
    <t>571</t>
  </si>
  <si>
    <t>D19R_X01</t>
  </si>
  <si>
    <t>D+M basketbalový koš s deskou 140 x 80 cm a ocelovou odsazenou konstrukcí, kotevní do prefa konstrukce, pol. X.01</t>
  </si>
  <si>
    <t>-1280818051</t>
  </si>
  <si>
    <t>572</t>
  </si>
  <si>
    <t>D19R_X02</t>
  </si>
  <si>
    <t>D+M ocelová konstrukce 5,7 x 1,2m z I profilů, komaxit, vč, kotvení, 6 šplhacích prvků ( 3x tyče a 3x lananebo lana + háčky na zavěšení). Tyč délka - 5m, trubka 43/2 mm, komaxit, tyč bez kotevního materiálu, konopné lana pr.35mm dl.5m, pol. X.02</t>
  </si>
  <si>
    <t>-1657285925</t>
  </si>
  <si>
    <t>573</t>
  </si>
  <si>
    <t>D19R_X03</t>
  </si>
  <si>
    <t>D+M žebřiny 300 x 100 cm z odolného bukového dřeva s kvalitním 2x lakovaným povrchem vhodné pro domácí cvičení, nosnost 130 kg zaručují vysoký stupeň bezpečnosti při cvičení, pol. X.03</t>
  </si>
  <si>
    <t>-1540365371</t>
  </si>
  <si>
    <t>574</t>
  </si>
  <si>
    <t>D19R_X04</t>
  </si>
  <si>
    <t>D+M závěsná basketbalová konstrukce s elektrickým pohonem upevněná do stropní prefa konstrukce ve sportovní hale, odrazová deska, lze složit a zvednout pomocí ocelových lanek elektromotoru, po složení je odrazová deska ve vertikální poloze, pol. X.04</t>
  </si>
  <si>
    <t>1339769678</t>
  </si>
  <si>
    <t>575</t>
  </si>
  <si>
    <t>D19R_X05</t>
  </si>
  <si>
    <t>D+M výsuvná třířadá teleskopická tribuna určená pro vybavení sportovišť a tělocvičen, tribuna je tvořena třemi samostatnými částmi s lavicemi uloženými na kolech, pol. X.05</t>
  </si>
  <si>
    <t>modul</t>
  </si>
  <si>
    <t>-156147119</t>
  </si>
  <si>
    <t>576</t>
  </si>
  <si>
    <t>D19R_X06</t>
  </si>
  <si>
    <t>D+M oponarozdělení sportovišť. Délka opony 26m, výška 10,5m, do úrovně 4,5m bude opona tvořena plnou PVC zástěnou 650g/m2, dále síť pr. oka 100x100mm se spodní zátěží, barvy dle_x000d_
nabídky PVC a sítí. U stěn budou únikové prostupy 1x2m. Opona bude navíjena na hřídel u střechy, s el.ovládáním staženým do prostoru haly a dálkovým ovládáním. Dodávka komplet vč.pomocné konstrukce pro uchycení k prefa konstrukci, pol. X.06</t>
  </si>
  <si>
    <t>43746305</t>
  </si>
  <si>
    <t>577</t>
  </si>
  <si>
    <t>D19R_X07</t>
  </si>
  <si>
    <t>D+M sedačka pevná pro tribuny s ocelovou konstrukcí pro boční kotvení do prefa konstrukce, různé barevné varienty dle výběru architekta. plastový sedák. , pol. X.07</t>
  </si>
  <si>
    <t>-1994660339</t>
  </si>
  <si>
    <t>578</t>
  </si>
  <si>
    <t>D19R_X08</t>
  </si>
  <si>
    <t>D+M kotevní podlahový bod pro ukotvení sítě pro volejbal, tenis, kruhy, hrazdy - vč.kotvení a krycího váčka sport.dřevěné podlahy, badminton - stěnový hák pro napnutí podélné sítě, pol. X.08</t>
  </si>
  <si>
    <t>-1568005995</t>
  </si>
  <si>
    <t>579</t>
  </si>
  <si>
    <t>D19R_X16</t>
  </si>
  <si>
    <t>D+M ůložný prostor mezi sloupy krytý protinárazovými obkladem, z KVH hranolů a policemi z překližky, čelo ze systémového protinárazového obkladu z CPL povrchu tl.15mm a podkladního odpruženého syst.nosníku z překližky 1 pole/5325mm , pol. X.16</t>
  </si>
  <si>
    <t>pole</t>
  </si>
  <si>
    <t>-661582439</t>
  </si>
  <si>
    <t>580</t>
  </si>
  <si>
    <t>D19R_X17</t>
  </si>
  <si>
    <t>D+M světelný nápis SPORTOVNÍ HALA TURNOV, v. písma 500mm, led podsvícení. Součástí dodávky bude podkladní nosná konstrukce nápisu , pol. X.17</t>
  </si>
  <si>
    <t>1103875902</t>
  </si>
  <si>
    <t>581</t>
  </si>
  <si>
    <t>D19R_X18</t>
  </si>
  <si>
    <t>D+M zpevnění okapní hrany pro provedení zateplení, dřevěné KVH hranoly 60x140mm po 1m kotveny k pevnému podkladu pomocí L profilu, vodorovný prvek KVH hranol 60x140 kotven vruty do svislých prvků, bednění OSB deskou tl.18mm s přesahem , pol. X.18</t>
  </si>
  <si>
    <t>1660736322</t>
  </si>
  <si>
    <t>582</t>
  </si>
  <si>
    <t>D19R_X19</t>
  </si>
  <si>
    <t>D+M dvojice truhlářských vyrovnávacích schodů mezi boulderingem a fit centrem, svislé nosníky z překližky tl.40mm v osové vzdálenosti 725mm, bednení truhlářskou překližkou tl.18mm s pískovaným a barveným povrchem, pol. X.19</t>
  </si>
  <si>
    <t>-326147802</t>
  </si>
  <si>
    <t>583</t>
  </si>
  <si>
    <t>D19R_X20</t>
  </si>
  <si>
    <t>D+M truhlářské vyrovnávací schody mezi strojovnou VZT a terasou. centrem, svislé profilované nosníky z překližky tl.40mm v osové vzdálenosti 720mm, bednení truhlářskou překližkou tl.18mm, lakované matným PUR lakem, pol. X.20</t>
  </si>
  <si>
    <t>-981233271</t>
  </si>
  <si>
    <t>584</t>
  </si>
  <si>
    <t>D19R_X21</t>
  </si>
  <si>
    <t>D+M truhlářské vyrovnávací schody mezi kanceláří a terasou. centrem, svislé profilované nosníky z překližky tl.40mm v osové vzdálenosti 720mm, bednení truhlářskou překližkou tl.18mm, lakované matným PUR lakem, pol. X.21</t>
  </si>
  <si>
    <t>546910158</t>
  </si>
  <si>
    <t>585</t>
  </si>
  <si>
    <t>D19R_X22</t>
  </si>
  <si>
    <t>D+M lavička s kovovou konstrukcí a opěrákem, výplň z latí, typový výrobek dle standardů města Trunov, pol. X.22</t>
  </si>
  <si>
    <t>-74107773</t>
  </si>
  <si>
    <t>586</t>
  </si>
  <si>
    <t>D19R_X23</t>
  </si>
  <si>
    <t>D+M odpadkový koš, typový výrobek dle standardů města Trunov., pol. X.23</t>
  </si>
  <si>
    <t>-2048461713</t>
  </si>
  <si>
    <t>587</t>
  </si>
  <si>
    <t>D19R_X24</t>
  </si>
  <si>
    <t>D+M přístřešek na odpadní nádoby 2x 1100l, typový výrobek dle standardů města Trunov., pol. X.23</t>
  </si>
  <si>
    <t>-1259069865</t>
  </si>
  <si>
    <t>24_099_1405 - D1.4.a_Zařízení pro vytápění budov</t>
  </si>
  <si>
    <t xml:space="preserve">    731 - Ústřední vytápění – kotelny</t>
  </si>
  <si>
    <t xml:space="preserve">    732 - Ústřední vytápění – strojovny</t>
  </si>
  <si>
    <t xml:space="preserve">    733 - Ústřední vytápění – potrubí</t>
  </si>
  <si>
    <t xml:space="preserve">    734 - Ústřední vytápění – armatury</t>
  </si>
  <si>
    <t xml:space="preserve">    735 - Ústřední vytápění – otopná tělesa</t>
  </si>
  <si>
    <t xml:space="preserve">    751 - Vzduchotechnika</t>
  </si>
  <si>
    <t xml:space="preserve">    783 - Nátěry</t>
  </si>
  <si>
    <t>HZS - Hodinové zúčtovací sazby</t>
  </si>
  <si>
    <t>VRN - Vedlejší rozpočtové náklady</t>
  </si>
  <si>
    <t>713411141</t>
  </si>
  <si>
    <t>Montáž izolace tepelné potrubí pásy nebo rohožemi s Al fólií staženými Al páskou 1x</t>
  </si>
  <si>
    <t>ÚRS (2024/II)</t>
  </si>
  <si>
    <t>63153780</t>
  </si>
  <si>
    <t>deska izolační z minerální vlny pro technickou izolaci s Al fólií se skleněnou mřížkou 60kg/m3 max.teplota do 250°C/100°C tl 80mm</t>
  </si>
  <si>
    <t>713463131</t>
  </si>
  <si>
    <t>Montáž izolace tepelné potrubí potrubními pouzdry bez úpravy slepenými 1x tl izolace do 25 mm</t>
  </si>
  <si>
    <t>28377095</t>
  </si>
  <si>
    <t>pouzdro izolační potrubní z pěnového polyetylenu 15/13mm</t>
  </si>
  <si>
    <t>28377105</t>
  </si>
  <si>
    <t>713463311</t>
  </si>
  <si>
    <t>Montáž izolace tepelné potrubí potrubními pouzdry s Al fólií s přesahem Al páskou 1x D do 50 mm</t>
  </si>
  <si>
    <t>63154004</t>
  </si>
  <si>
    <t>pouzdro izolační potrubní z minerální vlny s Al fólií max. 250/100°C 22/20mm</t>
  </si>
  <si>
    <t>63154531</t>
  </si>
  <si>
    <t>pouzdro izolační potrubní z minerální vlny s Al fólií max. 250/100°C 28/30mm</t>
  </si>
  <si>
    <t>63154532</t>
  </si>
  <si>
    <t>pouzdro izolační potrubní z minerální vlny s Al fólií max. 250/100°C 35/30mm</t>
  </si>
  <si>
    <t>63154572</t>
  </si>
  <si>
    <t>pouzdro izolační potrubní z minerální vlny s Al fólií max. 250/100°C 35/40mm</t>
  </si>
  <si>
    <t>63154573</t>
  </si>
  <si>
    <t>pouzdro izolační potrubní z minerální vlny s Al fólií max. 250/100°C 42/40mm</t>
  </si>
  <si>
    <t>63154018</t>
  </si>
  <si>
    <t>pouzdro izolační potrubní z minerální vlny s Al fólií max. 250/100°C 54/40mm</t>
  </si>
  <si>
    <t>63154019</t>
  </si>
  <si>
    <t>pouzdro izolační potrubní z minerální vlny s Al fólií max. 250/100°C 64/40mm</t>
  </si>
  <si>
    <t>63154607</t>
  </si>
  <si>
    <t>pouzdro izolační potrubní z minerální vlny s Al fólií max. 250/100°C 76/50mm</t>
  </si>
  <si>
    <t>998713102</t>
  </si>
  <si>
    <t>Přesun hmot tonážní pro izolace tepelné v objektech v přes 6 do 12 m</t>
  </si>
  <si>
    <t>731</t>
  </si>
  <si>
    <t>Ústřední vytápění – kotelny</t>
  </si>
  <si>
    <t>731200826</t>
  </si>
  <si>
    <t>Demontáž kotle ocelového na plynná nebo kapalná paliva výkon přes 40 do 60 kW</t>
  </si>
  <si>
    <t>731244494</t>
  </si>
  <si>
    <t>Montáž kotle ocelového závěsného na plyn kondenzačního o výkonu přes 28 do 50 kW</t>
  </si>
  <si>
    <t>soubor</t>
  </si>
  <si>
    <t>731M_001</t>
  </si>
  <si>
    <t>Kotel závěsný na plyn kondenzační o výkonu 6,3-49,9 kW (50/30°C) pro vytápění, výměník Al-Si, emisní třída NOx 6, modulace výkonu 1:8</t>
  </si>
  <si>
    <t>731M_002</t>
  </si>
  <si>
    <t>Příslušenství kotle – vypouštěcí sada se sifonem, odpadním potrubím a rozetou</t>
  </si>
  <si>
    <t>731M_003</t>
  </si>
  <si>
    <t>Příslušenství kotle – modul pro ovládání kotle signálem 0-10 V</t>
  </si>
  <si>
    <t>731810322</t>
  </si>
  <si>
    <t>Nucený odtah spalin soustředným potrubím pro kondenzační kotel svislý 80/125 mm přes plochou střechu</t>
  </si>
  <si>
    <t>731810342</t>
  </si>
  <si>
    <t>Prodloužení soustředného potrubí pro kondenzační kotel průměru 80/125 mm</t>
  </si>
  <si>
    <t>998731102</t>
  </si>
  <si>
    <t>Přesun hmot tonážní pro kotelny v objektech výšky přes 6 do 12 m</t>
  </si>
  <si>
    <t>732</t>
  </si>
  <si>
    <t>Ústřední vytápění – strojovny</t>
  </si>
  <si>
    <t>732110811</t>
  </si>
  <si>
    <t>Demontáž rozdělovače nebo sběrače DN přes 50 do 100</t>
  </si>
  <si>
    <t>732211813</t>
  </si>
  <si>
    <t>Demontáž ohříváku zásobníkového ležatého obsah do 630 l</t>
  </si>
  <si>
    <t>732214813</t>
  </si>
  <si>
    <t>Vypuštění vody z ohříváku obsah do 630 l</t>
  </si>
  <si>
    <t>732320812</t>
  </si>
  <si>
    <t>Demontáž nádrže beztlaké nebo tlakové odpojení od rozvodů potrubí obsah do 100 l</t>
  </si>
  <si>
    <t>732420811</t>
  </si>
  <si>
    <t>Demontáž čerpadla oběhového spirálního DN 25</t>
  </si>
  <si>
    <t>732112228</t>
  </si>
  <si>
    <t>Rozdělovač sdružený hydraulický DN 65 závitový</t>
  </si>
  <si>
    <t>732111228</t>
  </si>
  <si>
    <t>Příplatek k rozdělovačům a sběračům za každých dalších 0,5 m tělesa DN 100</t>
  </si>
  <si>
    <t>732113104</t>
  </si>
  <si>
    <t>Vyrovnávač dynamických tlaků DN 80 PN 6 hydraulický přírubový</t>
  </si>
  <si>
    <t>732113118</t>
  </si>
  <si>
    <t>Vyrovnávač dynamických tlaků G 2" PN 6 hydraulický závitový</t>
  </si>
  <si>
    <t>732199100</t>
  </si>
  <si>
    <t>Montáž štítků orientačních</t>
  </si>
  <si>
    <t>732_001</t>
  </si>
  <si>
    <t>Akumulační nádrž bez přípravy TUV bez výměníku PN 0,6 o objemu 2500 l (ref.výr. VASO Inerziale WC 2500)</t>
  </si>
  <si>
    <t>732_002</t>
  </si>
  <si>
    <t>Akumulační nádrž bez přípravy TUV s jedním vyjímatelným žebrovým výměníkem PN 0,6/1,2 o objemu 2500 l výhř.pl.6,34 m2 (ref.výr. EXTRA 1 PLUS WRC 2500)</t>
  </si>
  <si>
    <t>732_003</t>
  </si>
  <si>
    <t>Elektronická titanová anoda k AN, L= 2x800 mm</t>
  </si>
  <si>
    <t>732_004</t>
  </si>
  <si>
    <t>Elektrická topná jednotka šroubovací 6/4" o výkonu 12,0 kW (ref.výr. ETT-R – 12,0)</t>
  </si>
  <si>
    <t>732331618</t>
  </si>
  <si>
    <t>Nádoba tlaková expanzní pro topnou a chladicí soustavu s membránou závitové připojení PN 0,6 o objemu 100 l</t>
  </si>
  <si>
    <t>732331619</t>
  </si>
  <si>
    <t>Nádoba tlaková expanzní pro topnou a chladicí soustavu s membránou závitové připojení PN 0,6 o objemu 140 l</t>
  </si>
  <si>
    <t>732331778</t>
  </si>
  <si>
    <t>Příslušenství k expanzním nádobám bezpečnostní uzávěr G 1 k měření tlaku</t>
  </si>
  <si>
    <t>732421402</t>
  </si>
  <si>
    <t>Čerpadlo teplovodní mokroběžné závitové oběhové DN 25 výtlak do 4,0 m průtok 2,2 m3/h PN 10 pro vytápění</t>
  </si>
  <si>
    <t>732421412</t>
  </si>
  <si>
    <t>Čerpadlo teplovodní mokroběžné závitové oběhové DN 25 výtlak do 6,0 m průtok 2,8 m3/h pro vytápění</t>
  </si>
  <si>
    <t>732421415</t>
  </si>
  <si>
    <t>Čerpadlo teplovodní mokroběžné závitové oběhové DN 25 výtlak do 6,0 m průtok 4,5 m3/h PN 10 pro vytápění</t>
  </si>
  <si>
    <t>732490102</t>
  </si>
  <si>
    <t>Montáž sifonu pro odvod kondenzátu kotle</t>
  </si>
  <si>
    <t>732_005</t>
  </si>
  <si>
    <t>Tepelné čerpadlo vzduch-voda s hydraulickým modulem pro vytápění, topný výkon 81,8 kW při 50/42°C, COP 2,15, el.příkon 38 kW (ref.výr. AERMEC NRK 0550 HA01)</t>
  </si>
  <si>
    <t>732_006</t>
  </si>
  <si>
    <t>Originální antivibrační podložky k TČ</t>
  </si>
  <si>
    <t>732_007</t>
  </si>
  <si>
    <t>Zvojená tepelná izolace výměníku TČ</t>
  </si>
  <si>
    <t>732_008</t>
  </si>
  <si>
    <t>Komunikační karta RS485 – Modbus RTU</t>
  </si>
  <si>
    <t>732_009</t>
  </si>
  <si>
    <t>Doprava TČ na stavbu</t>
  </si>
  <si>
    <t>732_010</t>
  </si>
  <si>
    <t>Zprovoznění a zaškolení obsluhy pro TČ 50-250 kW</t>
  </si>
  <si>
    <t>732_011</t>
  </si>
  <si>
    <t>Tepelné čerpadlo vzduch-voda pro ohřev teplé vody, topný výkon 30 kW (A-7/W70), COP 2,8, el.příkon 10,8 kW (ref.výr. Q-TON ESA 30EH2-25)</t>
  </si>
  <si>
    <t>732_012</t>
  </si>
  <si>
    <t>Dálkový dotykový ovladač RC-Q1EH2</t>
  </si>
  <si>
    <t>732_013</t>
  </si>
  <si>
    <t>Teplotní čidla vody (9 ks) pro akumulační nádrž, délka kabelu 1,25 m</t>
  </si>
  <si>
    <t>sada</t>
  </si>
  <si>
    <t>732_014</t>
  </si>
  <si>
    <t>Kabelová sada (20 m) pro MASTER jednotku</t>
  </si>
  <si>
    <t>732_015</t>
  </si>
  <si>
    <t>Kabelova sada (20 m) pro SLAVE jednotku</t>
  </si>
  <si>
    <t>732_016</t>
  </si>
  <si>
    <t>3-cestný ventil protimrazové ochrany CWFV3</t>
  </si>
  <si>
    <t>732_017</t>
  </si>
  <si>
    <t>Modbus rozhraní pro Q-ton</t>
  </si>
  <si>
    <t>732_018</t>
  </si>
  <si>
    <t>732_019</t>
  </si>
  <si>
    <t>Zprovoznění a zaškolení obsluhy pro TČ do 50 kW</t>
  </si>
  <si>
    <t>732_020</t>
  </si>
  <si>
    <t>Demineralizační sestava pro úpravu topné vody k permanentní instalaci s možností míchání demineralizované vody s vodou surovou a dávkování inhibitoru, kapacita 2300 l při vstupní tvrdosti 15°dH (ref.výr. AVDK Permanent 2300/12)</t>
  </si>
  <si>
    <t>732_021</t>
  </si>
  <si>
    <t>Impulzní závitový vodoměr ¾“ (DN 20) s výstupem pro dávkovací čerpadlo a převodníkem na signál M-bus</t>
  </si>
  <si>
    <t>998732102</t>
  </si>
  <si>
    <t>Přesun hmot tonážní pro strojovny v objektech výšky přes 6 do 12 m</t>
  </si>
  <si>
    <t>733</t>
  </si>
  <si>
    <t>Ústřední vytápění – potrubí</t>
  </si>
  <si>
    <t>733110803</t>
  </si>
  <si>
    <t>Demontáž potrubí ocelového závitového DN do 15</t>
  </si>
  <si>
    <t>733110806</t>
  </si>
  <si>
    <t>Demontáž potrubí ocelového závitového DN přes 15 do 32</t>
  </si>
  <si>
    <t>733110808</t>
  </si>
  <si>
    <t>Demontáž potrubí ocelového závitového DN přes 32 do 50</t>
  </si>
  <si>
    <t>733121122</t>
  </si>
  <si>
    <t>Potrubí ocelové hladké bezešvé nízkotlaké spojované svařováním D 76x3,2 mm</t>
  </si>
  <si>
    <t>733122222</t>
  </si>
  <si>
    <t>Potrubí uhlíkové oceli tenkostěnné vně pozink spojované lisováním D 15x1,2 mm</t>
  </si>
  <si>
    <t>733122223</t>
  </si>
  <si>
    <t>Potrubí uhlíkové oceli tenkostěnné vně pozink spojované lisováním D 18x1,2 mm</t>
  </si>
  <si>
    <t>733122224</t>
  </si>
  <si>
    <t>Potrubí uhlíkové oceli tenkostěnné vně pozink spojované lisováním D 22x1,5 mm</t>
  </si>
  <si>
    <t>733122225</t>
  </si>
  <si>
    <t>Potrubí uhlíkové oceli tenkostěnné vně pozink spojované lisováním D 28x1,5 mm</t>
  </si>
  <si>
    <t>733122226</t>
  </si>
  <si>
    <t>Potrubí uhlíkové oceli tenkostěnné vně pozink spojované lisováním D 35x1,5 mm</t>
  </si>
  <si>
    <t>733122227</t>
  </si>
  <si>
    <t>Potrubí uhlíkové oceli tenkostěnné vně pozink spojované lisováním D 42x1,5 mm</t>
  </si>
  <si>
    <t>733122228</t>
  </si>
  <si>
    <t>Potrubí uhlíkové oceli tenkostěnné vně pozink spojované lisováním D 54x1,5 mm</t>
  </si>
  <si>
    <t>733131104</t>
  </si>
  <si>
    <t>Kompenzátor pro ocelové potrubí pryžový G 1 PN 16 do 100°C závitový</t>
  </si>
  <si>
    <t>733131134</t>
  </si>
  <si>
    <t>Kompenzátor pro ocelové potrubí pryžový DN 65 PN 16 do 100°C přírubový</t>
  </si>
  <si>
    <t>733141213</t>
  </si>
  <si>
    <t>Odlučovač vzduchu DN 65 přivařovací PN 10 do 120°C</t>
  </si>
  <si>
    <t>733190217</t>
  </si>
  <si>
    <t>Zkouška těsnosti potrubí ocelové hladké D do 51x2,6</t>
  </si>
  <si>
    <t>733190219</t>
  </si>
  <si>
    <t>Zkouška těsnosti potrubí ocelové hladké D přes 51x2,6 do 60,3x2,9</t>
  </si>
  <si>
    <t>733190225</t>
  </si>
  <si>
    <t>Zkouška těsnosti potrubí ocelové hladké D přes 60,3x2,9 do 89x5,0</t>
  </si>
  <si>
    <t>733223304</t>
  </si>
  <si>
    <t>Potrubí měděné tvrdé spojované lisováním D 28x1,5 mm</t>
  </si>
  <si>
    <t>733223305</t>
  </si>
  <si>
    <t>733291101</t>
  </si>
  <si>
    <t>Zkouška těsnosti potrubí měděné D do 35x1,5</t>
  </si>
  <si>
    <t>733321216</t>
  </si>
  <si>
    <t>Potrubí plastové z PP-RCT spojované svařováním D 50x6,9 mm</t>
  </si>
  <si>
    <t>733321217</t>
  </si>
  <si>
    <t>Potrubí plastové z PP-RCT spojované svařováním D 63x8,6 mm</t>
  </si>
  <si>
    <t>733324206</t>
  </si>
  <si>
    <t>Příplatek k potrubí plastovému za potrubí svařované vedené v kotelnách nebo strojovnách D 50x6,9 mm</t>
  </si>
  <si>
    <t>733324207</t>
  </si>
  <si>
    <t>Příplatek k potrubí plastovému za potrubí svařované vedené v kotelnách nebo strojovnách D 63x8,6 mm</t>
  </si>
  <si>
    <t>733391103</t>
  </si>
  <si>
    <t>Zkouška těsnosti potrubí plastové D přes 50x4,6 do 75x6,8</t>
  </si>
  <si>
    <t>733_001</t>
  </si>
  <si>
    <t>Montážní materiál (konzoly, závěsy, těsnění)</t>
  </si>
  <si>
    <t>998733102</t>
  </si>
  <si>
    <t>Přesun hmot tonážní pro potrubí v objektech přes 6 do 12 m</t>
  </si>
  <si>
    <t>734</t>
  </si>
  <si>
    <t>Ústřední vytápění – armatury</t>
  </si>
  <si>
    <t>734100811</t>
  </si>
  <si>
    <t>Demontáž armatury přírubové se dvěma přírubami DN do 50</t>
  </si>
  <si>
    <t>734200821</t>
  </si>
  <si>
    <t>Demontáž armatury závitové se dvěma závity přes G 1/2 do G 1/2</t>
  </si>
  <si>
    <t>734200822</t>
  </si>
  <si>
    <t>Demontáž armatury závitové se dvěma závity přes G 1/2 do G 1</t>
  </si>
  <si>
    <t>734200823</t>
  </si>
  <si>
    <t>Demontáž armatury závitové se dvěma závity přes G 1 do G 6/4</t>
  </si>
  <si>
    <t>734200832</t>
  </si>
  <si>
    <t>Demontáž armatury závitové se třemi závity přes G 1/2 do G 1</t>
  </si>
  <si>
    <t>734109115</t>
  </si>
  <si>
    <t>Montáž armatury přírubové se dvěma přírubami PN 6 DN 65</t>
  </si>
  <si>
    <t>734173216</t>
  </si>
  <si>
    <t>Spoj přírubový PN 6/I do 200°C DN 65</t>
  </si>
  <si>
    <t>734193115</t>
  </si>
  <si>
    <t>Klapka mezipřírubová uzavírací DN 65 PN 16 do 120°C disk tvárná litina</t>
  </si>
  <si>
    <t>734209114</t>
  </si>
  <si>
    <t>Montáž armatury závitové se dvěma závity G ¾</t>
  </si>
  <si>
    <t>734M_001</t>
  </si>
  <si>
    <t>2-cestný kulový kohout se servopohonem DN 20 3/4“, přímo ovládaný on-off, bez proudu uzavřen, 230 V</t>
  </si>
  <si>
    <t>734M_002</t>
  </si>
  <si>
    <t>měřič tepla ultrazvukový kompaktní Qn 0,6 DN15 G ¾, M-bus</t>
  </si>
  <si>
    <t>734M_003</t>
  </si>
  <si>
    <t>měřič tepla ultrazvukový kompaktní Qn 1,5 DN15 G ¾, M-bus</t>
  </si>
  <si>
    <t>734209115</t>
  </si>
  <si>
    <t>Montáž armatury závitové se dvěma závity G 1</t>
  </si>
  <si>
    <t>734M_003.1</t>
  </si>
  <si>
    <t>magnetický odlučovač nečistot 1“ IG včetně izolace</t>
  </si>
  <si>
    <t>734M_004</t>
  </si>
  <si>
    <t>měřič tepla ultrazvukový kompaktní Qn 2,5 DN20 G 1, M-bus</t>
  </si>
  <si>
    <t>734209116</t>
  </si>
  <si>
    <t>Montáž armatury závitové se dvěma závity G 5/4</t>
  </si>
  <si>
    <t>734M_005</t>
  </si>
  <si>
    <t>měřič tepla ultrazvukový kompaktní Qn 3,5 DN25 G 5/4, M-bus</t>
  </si>
  <si>
    <t>734209123</t>
  </si>
  <si>
    <t>Montáž armatury závitové se třemi závity G ½</t>
  </si>
  <si>
    <t>734M_006</t>
  </si>
  <si>
    <t>ventil závitový 3-cestný směšovací ½“ Kv 0,4</t>
  </si>
  <si>
    <t>734209124</t>
  </si>
  <si>
    <t>Montáž armatury závitové se třemi závity G ¾</t>
  </si>
  <si>
    <t>734M_007</t>
  </si>
  <si>
    <t>ventil závitový 3-cestný směšovací 3/4“ Kv 4</t>
  </si>
  <si>
    <t>734209126</t>
  </si>
  <si>
    <t>Montáž armatury závitové se třemi závity G 5/4</t>
  </si>
  <si>
    <t>734M_008</t>
  </si>
  <si>
    <t>ventil závitový 3-cestný směšovací 5/4“ Kv 16</t>
  </si>
  <si>
    <t>73420913R</t>
  </si>
  <si>
    <t>Montáž armatury závitové se čtyřmi závity G ¾</t>
  </si>
  <si>
    <t>734M_009</t>
  </si>
  <si>
    <t>ventil závitový 4-cestný směšovací 3/4“ Kv 4 pro 2 zdroje</t>
  </si>
  <si>
    <t>73420913RR</t>
  </si>
  <si>
    <t>Montáž armatury závitové se čtyřmi závity G 5/4</t>
  </si>
  <si>
    <t>734M_010</t>
  </si>
  <si>
    <t>ventil závitový 4-cestný směšovací 5/4“ Kv 16 pro 2 zdroje</t>
  </si>
  <si>
    <t>734M_011</t>
  </si>
  <si>
    <t>servopohon proporcionální, řídící signál 0-10 V, 24 V DC</t>
  </si>
  <si>
    <t>734211119</t>
  </si>
  <si>
    <t>Ventily odvzdušňovací závitové automatické G 3/8</t>
  </si>
  <si>
    <t>734220111</t>
  </si>
  <si>
    <t>Ventil závitový regulační přímý G 3/8 PN 25 do 120°C vyvažovací bez vypouštění</t>
  </si>
  <si>
    <t>734220112</t>
  </si>
  <si>
    <t>Ventil závitový regulační přímý G ½ PN 25 do 120°C vyvažovací bez vypouštění</t>
  </si>
  <si>
    <t>734221551</t>
  </si>
  <si>
    <t>Ventil závitový termostatický přímý dvouregulační G 3/8 PN 16 do 110°C bez hlavice ovládání</t>
  </si>
  <si>
    <t>734221681</t>
  </si>
  <si>
    <t>Termostatická hlavice kapalinová PN 10 do 110°C s vestavěným čidlem</t>
  </si>
  <si>
    <t>734242414</t>
  </si>
  <si>
    <t>Ventil závitový zpětný přímý G 1 PN 16 do 110°C</t>
  </si>
  <si>
    <t>734242415</t>
  </si>
  <si>
    <t>Ventil závitový zpětný přímý G 5/4 PN 16 do 110°C</t>
  </si>
  <si>
    <t>734242416</t>
  </si>
  <si>
    <t>Ventil závitový zpětný přímý G 6/4 PN 16 do 110°C</t>
  </si>
  <si>
    <t>734242417</t>
  </si>
  <si>
    <t>Ventil závitový zpětný přímý G 2 PN 16 do 110°C</t>
  </si>
  <si>
    <t>734261716</t>
  </si>
  <si>
    <t>Šroubení regulační radiátorové přímé G 3/8 s vypouštěním</t>
  </si>
  <si>
    <t>734291123</t>
  </si>
  <si>
    <t>Kohout plnící a vypouštěcí G 1/2 PN 10 do 90°C závitový</t>
  </si>
  <si>
    <t>734291264</t>
  </si>
  <si>
    <t>Filtr závitový přímý G 1 PN 30 do 110°C s vnitřními závity</t>
  </si>
  <si>
    <t>734291265</t>
  </si>
  <si>
    <t>Filtr závitový přímý G 1 1/4 PN 30 do 110°C s vnitřními závity</t>
  </si>
  <si>
    <t>734291266</t>
  </si>
  <si>
    <t>Filtr závitový přímý G 1 ½ PN 30 do 110°C s vnitřními závity</t>
  </si>
  <si>
    <t>734291267</t>
  </si>
  <si>
    <t>Filtr závitový přímý G 2 PN 30 do 110°C s vnitřními závity</t>
  </si>
  <si>
    <t>734292713</t>
  </si>
  <si>
    <t>Kohout kulový přímý G ½ PN 42 do 185°C vnitřní závit</t>
  </si>
  <si>
    <t>734292714</t>
  </si>
  <si>
    <t>Kohout kulový přímý G ¾ PN 42 do 185°C vnitřní závit</t>
  </si>
  <si>
    <t>734292715</t>
  </si>
  <si>
    <t>Kohout kulový přímý G 1 PN 42 do 185°C vnitřní závit</t>
  </si>
  <si>
    <t>734292716</t>
  </si>
  <si>
    <t>Kohout kulový přímý G 1 ¼ PN 42 do 185°C vnitřní závit</t>
  </si>
  <si>
    <t>734292717</t>
  </si>
  <si>
    <t>Kohout kulový přímý G 1 1/2 PN 42 do 185°C vnitřní závit</t>
  </si>
  <si>
    <t>734292718</t>
  </si>
  <si>
    <t>Kohout kulový přímý G 2 PN 42 do 185°C vnitřní závit</t>
  </si>
  <si>
    <t>734296202</t>
  </si>
  <si>
    <t>Zónový ventil otopných a solárních soustav dvoucestný kulový 1pólové ovládání PN 16 T 110°C G 3/4"F</t>
  </si>
  <si>
    <t>734296203</t>
  </si>
  <si>
    <t>Zónový ventil otopných a solárních soustav dvoucestný kulový 1pólové ovládání PN 16 T 110°C G 1"F</t>
  </si>
  <si>
    <t>734411113</t>
  </si>
  <si>
    <t>Teploměr technický s pevným stonkem a jímkou zadní připojení průměr 80 mm délky 50 mm</t>
  </si>
  <si>
    <t>734411114</t>
  </si>
  <si>
    <t>Teploměr technický s pevným stonkem a jímkou zadní připojení průměr 80 mm délky 75 mm</t>
  </si>
  <si>
    <t>734411601</t>
  </si>
  <si>
    <t>Ochranná jímka se závitem do G 1</t>
  </si>
  <si>
    <t>734421102</t>
  </si>
  <si>
    <t>Tlakoměr s pevným stonkem a zpětnou klapkou tlak 0-16 bar průměr 63 mm spodní připojení</t>
  </si>
  <si>
    <t>734_001</t>
  </si>
  <si>
    <t>3-cestný kohout tlakoměrový zkušební s čepem a nátrubkem pro PN25 G ½“</t>
  </si>
  <si>
    <t>734421112</t>
  </si>
  <si>
    <t>Tlakoměr s pevným stonkem a zpětnou klapkou tlak 0-16 bar průměr 63 mm zadní připojení</t>
  </si>
  <si>
    <t>734_002</t>
  </si>
  <si>
    <t>termomanometr s pevným stonkem 0-120°C, 0-6 bar průměr 80 mm zadní připojení</t>
  </si>
  <si>
    <t>734494212</t>
  </si>
  <si>
    <t>Návarky s trubkovým závitem G 3/8</t>
  </si>
  <si>
    <t>734494213</t>
  </si>
  <si>
    <t>Návarky s trubkovým závitem G ½</t>
  </si>
  <si>
    <t>998734102</t>
  </si>
  <si>
    <t>Přesun hmot tonážní pro armatury v objektech přes 6 do 12 m</t>
  </si>
  <si>
    <t>735</t>
  </si>
  <si>
    <t>Ústřední vytápění – otopná tělesa</t>
  </si>
  <si>
    <t>735111810</t>
  </si>
  <si>
    <t>Demontáž otopného tělesa litinového článkového</t>
  </si>
  <si>
    <t>735151811</t>
  </si>
  <si>
    <t>Demontáž otopného tělesa panelového jednořadého dl do 1500 mm</t>
  </si>
  <si>
    <t>735151821</t>
  </si>
  <si>
    <t>Demontáž otopného tělesa panelového dvouřadého dl do 1500 mm</t>
  </si>
  <si>
    <t>735291800</t>
  </si>
  <si>
    <t>Demontáž konzoly nebo držáku otopných těles, registrů nebo konvektorů do odpadu</t>
  </si>
  <si>
    <t>735494811</t>
  </si>
  <si>
    <t>Vypuštění vody z otopných těles</t>
  </si>
  <si>
    <t>735151171</t>
  </si>
  <si>
    <t>Otopné těleso panelové jednodeskové bez přídavné přestupní plochy výška/délka 600/400 mm výkon 242 W</t>
  </si>
  <si>
    <t>735151172</t>
  </si>
  <si>
    <t>Otopné těleso panelové jednodeskové bez přídavné přestupní plochy výška/délka 600/500 mm výkon 302 W</t>
  </si>
  <si>
    <t>735151173</t>
  </si>
  <si>
    <t>Otopné těleso panelové jednodeskové bez přídavné přestupní plochy výška/délka 600/600 mm výkon 362 W</t>
  </si>
  <si>
    <t>735151174</t>
  </si>
  <si>
    <t>Otopné těleso panelové jednodeskové bez přídavné přestupní plochy výška/délka 600/700 mm výkon 423 W</t>
  </si>
  <si>
    <t>735151273</t>
  </si>
  <si>
    <t>Otopné těleso panelové jednodeskové 1 přídavná přestupní plocha výška/délka 600/600 mm výkon 601 W</t>
  </si>
  <si>
    <t>735151276</t>
  </si>
  <si>
    <t>Otopné těleso panelové jednodeskové 1 přídavná přestupní plocha výška/délka 600/600 mm výkon 902 W</t>
  </si>
  <si>
    <t>735151293</t>
  </si>
  <si>
    <t>Otopné těleso panelové jednodeskové 1 přídavná přestupní plocha výška/délka 900/600 mm výkon 836 W</t>
  </si>
  <si>
    <t>735151294</t>
  </si>
  <si>
    <t>Otopné těleso panelové jednodeskové 1 přídavná přestupní plocha výška/délka 900/700 mm výkon 976 W</t>
  </si>
  <si>
    <t>735151376</t>
  </si>
  <si>
    <t>Otopné těleso panelové dvoudeskové bez přídavné přestupní plochy výška/délka 600/900 mm výkon 880 W</t>
  </si>
  <si>
    <t>735151380</t>
  </si>
  <si>
    <t>Otopné těleso panelové dvoudeskové bez přídavné přestupní plochy výška/délka 600/1400 mm výkon 1369 W</t>
  </si>
  <si>
    <t>735151493</t>
  </si>
  <si>
    <t>Otopné těleso panelové dvoudeskové 1 přídavná přestupní plocha výška/délka 900/600 mm výkon 1052 W</t>
  </si>
  <si>
    <t>735151495</t>
  </si>
  <si>
    <t>Otopné těleso panelové dvoudeskové 1 přídavná přestupní plocha výška/délka 900/800 mm výkon 1403 W</t>
  </si>
  <si>
    <t>735151497</t>
  </si>
  <si>
    <t>Otopné těleso panelové dvoudeskové 1 přídavná přestupní plocha výška/délka 900/1000 mm výkon 1754 W</t>
  </si>
  <si>
    <t>735151582</t>
  </si>
  <si>
    <t>Otopné těleso panelové dvoudeskové 2 přídavné přestupní plochy výška/délka 600/1800 mm výkon 3022 W</t>
  </si>
  <si>
    <t>735151584</t>
  </si>
  <si>
    <t>Otopné těleso panelové dvoudeskové 2 přídavné přestupní plochy výška/délka 600/2300 mm výkon 3862 W</t>
  </si>
  <si>
    <t>735151595</t>
  </si>
  <si>
    <t>Otopné těleso panelové dvoudeskové 2 přídavné přestupní plochy výška/délka 900/800 mm výkon 1850 W</t>
  </si>
  <si>
    <t>735151598</t>
  </si>
  <si>
    <t>Otopné těleso panelové dvoudeskové 2 přídavné přestupní plochy výška/délka 900/1100 mm výkon 2544 W</t>
  </si>
  <si>
    <t>735151599</t>
  </si>
  <si>
    <t>Otopné těleso panelové dvoudeskové 2 přídavné přestupní plochy výška/délka 900/1200 mm výkon 2776 W</t>
  </si>
  <si>
    <t>73515159R</t>
  </si>
  <si>
    <t>Otopné těleso panelové dvoudeskové 2 přídavné přestupní plochy výška/délka 900/2000 mm výkon 4626 W</t>
  </si>
  <si>
    <t>735160122</t>
  </si>
  <si>
    <t>Otopné těleso trubkové teplovodní výška/délka 1 220/500 mm</t>
  </si>
  <si>
    <t>736110311</t>
  </si>
  <si>
    <t>Podlahové vytápění - rozvodné potrubí polyethylen se zvýšenou teplotní odolností a kyslíkovou bariérou PE-RT 17x2,0 mm pro systémovou desku rozteč 100 mm</t>
  </si>
  <si>
    <t>736110312</t>
  </si>
  <si>
    <t>Podlahové vytápění - rozvodné potrubí polyethylen se zvýšenou teplotní odolností a kyslíkovou bariérou PE-RT 17x2,0 mm pro systémovou desku rozteč 150 mm</t>
  </si>
  <si>
    <t>736110313</t>
  </si>
  <si>
    <t>Podlahové vytápění - rozvodné potrubí polyethylen se zvýšenou teplotní odolností a kyslíkovou bariérou PE-RT 17x2,0 mm pro systémovou desku rozteč 200 mm</t>
  </si>
  <si>
    <t>736110314</t>
  </si>
  <si>
    <t>Podlahové vytápění - rozvodné potrubí polyethylen se zvýšenou teplotní odolností a kyslíkovou bariérou PE-RT 17x2,0 mm pro systémovou desku rozteč 250 mm</t>
  </si>
  <si>
    <t>736110652</t>
  </si>
  <si>
    <t>Podlahové vytápění - obvodový dilatační pás samolepící s folií</t>
  </si>
  <si>
    <t>736110653</t>
  </si>
  <si>
    <t>Podlahové vytápění - ochranná trubka potrubí podlahového topení</t>
  </si>
  <si>
    <t>736110654</t>
  </si>
  <si>
    <t>Podlahové vytápění - středový (spárový) dilatační profil</t>
  </si>
  <si>
    <t>736111001</t>
  </si>
  <si>
    <t>Podlahové vytápění - rozdělovač mosazný s průtokoměry dvouokruhový</t>
  </si>
  <si>
    <t>736111004</t>
  </si>
  <si>
    <t>Podlahové vytápění - rozdělovač mosazný s průtokoměry pětiokruhový</t>
  </si>
  <si>
    <t>736111005</t>
  </si>
  <si>
    <t>Podlahové vytápění - rozdělovač mosazný s průtokoměry šestiokruhový</t>
  </si>
  <si>
    <t>736111007</t>
  </si>
  <si>
    <t>Podlahové vytápění - rozdělovač mosazný s průtokoměry osmiokruhový</t>
  </si>
  <si>
    <t>736111009</t>
  </si>
  <si>
    <t>Podlahové vytápění - rozdělovač mosazný s průtokoměry desetiokruhový</t>
  </si>
  <si>
    <t>736111011</t>
  </si>
  <si>
    <t>Podlahové vytápění - rozdělovač mosazný s průtokoměry dvanáctiokruhový</t>
  </si>
  <si>
    <t>736111034</t>
  </si>
  <si>
    <t>Podlahové vytápění - svěrné šroubení se závitem EK 3/4" pro připojení potrubí 17x2,0 mm na rozdělovač</t>
  </si>
  <si>
    <t>736111101</t>
  </si>
  <si>
    <t>Podlahové vytápění - skříň podomítková pro rozdělovač s 2-5 okruhy</t>
  </si>
  <si>
    <t>736111102</t>
  </si>
  <si>
    <t>Podlahové vytápění - skříň podomítková pro rozdělovač s 4-7 okruhy</t>
  </si>
  <si>
    <t>736111103</t>
  </si>
  <si>
    <t>Podlahové vytápění - skříň podomítková pro rozdělovač s 6-9 okruhy</t>
  </si>
  <si>
    <t>736111104</t>
  </si>
  <si>
    <t>Podlahové vytápění - skříň podomítková pro rozdělovač s 8-12 okruhy</t>
  </si>
  <si>
    <t>736111134</t>
  </si>
  <si>
    <t>Podlahové vytápění - elektrotermická hlavice (termopohon) typ NC 230 V</t>
  </si>
  <si>
    <t>736_001</t>
  </si>
  <si>
    <t>podlahové vytápění – vodící koleno 90°pro trubku do D=18 mm</t>
  </si>
  <si>
    <t>736_002</t>
  </si>
  <si>
    <t>podlahové vytápění – pomocná spona</t>
  </si>
  <si>
    <t>736_003</t>
  </si>
  <si>
    <t>podlahové vytápění - příchytka podlahová</t>
  </si>
  <si>
    <t>736_004</t>
  </si>
  <si>
    <t>podlahové vytápění - kulový kohout 1“ přímý do rozdělovače</t>
  </si>
  <si>
    <t>pár</t>
  </si>
  <si>
    <t>736_005</t>
  </si>
  <si>
    <t>podlahové vytápění - izolace kulových kohoutů</t>
  </si>
  <si>
    <t>736_006</t>
  </si>
  <si>
    <t>sálavé stropní vytápění – teplovodní sálavý panel 2000x600 mm</t>
  </si>
  <si>
    <t>736_007</t>
  </si>
  <si>
    <t>sálavé stropní vytápění – teplovodní sálavý panel 3000x600 mm</t>
  </si>
  <si>
    <t>736_008</t>
  </si>
  <si>
    <t>sálavé stropní vytápění – teplovodní sálavý panel 4000x600 mm</t>
  </si>
  <si>
    <t>736_009</t>
  </si>
  <si>
    <t>sálavé stropní vytápění – teplovodní sálavý panel 6000x600 mm</t>
  </si>
  <si>
    <t>736_010</t>
  </si>
  <si>
    <t>sálavé stropní vytápění – teplovodní sálavý panel 6000x900 mm</t>
  </si>
  <si>
    <t>736_011</t>
  </si>
  <si>
    <t>sálavé stropní vytápění – ochranná horní mříž pro sport š. 600 mm</t>
  </si>
  <si>
    <t>736_012</t>
  </si>
  <si>
    <t>sálavé stropní vytápění – ukončovací registr lisovaný s krytem š. 600 mm</t>
  </si>
  <si>
    <t>736_013</t>
  </si>
  <si>
    <t>sálavé stropní vytápění – ukončovací registr lisovaný s krytem š. 900 mm</t>
  </si>
  <si>
    <t>736_014</t>
  </si>
  <si>
    <t>sálavé stropní vytápění – lisovací nátrubek DN28</t>
  </si>
  <si>
    <t>736_015</t>
  </si>
  <si>
    <t>sálavé stropní vytápění – lankový závěs plynule nastavitelný délka 2 m, kotva do trapézu</t>
  </si>
  <si>
    <t>736_016</t>
  </si>
  <si>
    <t>sálavé stropní vytápění – doprava na stavbu</t>
  </si>
  <si>
    <t>736_017</t>
  </si>
  <si>
    <t>sálavé stropní vytápění – montáž</t>
  </si>
  <si>
    <t>998735102</t>
  </si>
  <si>
    <t>Přesun hmot tonážní pro otopná tělesa v objektech v přes 6 do 12 m</t>
  </si>
  <si>
    <t>751</t>
  </si>
  <si>
    <t>Vzduchotechnika</t>
  </si>
  <si>
    <t>751511850</t>
  </si>
  <si>
    <t>Demontáž potrubí plechového skupiny II kruhového s přírubou nebo bez příruby tloušťky plechu 1,0 mm D do 200 mm – kouřovody</t>
  </si>
  <si>
    <t>751511851</t>
  </si>
  <si>
    <t>Demontáž potrubí plechového skupiny II kruhového s přírubou nebo bez příruby tloušťky plechu 1,0 mm D přes 200 do 300 mm – komín</t>
  </si>
  <si>
    <t>998751101</t>
  </si>
  <si>
    <t>Přesun hmot tonážní pro vzduchotechniku v objektech v do 12 m</t>
  </si>
  <si>
    <t>783</t>
  </si>
  <si>
    <t>Nátěry</t>
  </si>
  <si>
    <t>783601713</t>
  </si>
  <si>
    <t>Odmaštění vodou ředitelným odmašťovačem potrubí DN do 50 mm</t>
  </si>
  <si>
    <t>783601729</t>
  </si>
  <si>
    <t>Bezoplachové odrezivění potrubí přes DN 50 do DN 100 mm</t>
  </si>
  <si>
    <t>783614661</t>
  </si>
  <si>
    <t>Základní antikorozní jednonásobný syntetický potrubí přes DN 50 do DN 100 mm</t>
  </si>
  <si>
    <t>783617613</t>
  </si>
  <si>
    <t>Krycí dvojnásobný syntetický samozákladující nátěr potrubí DN do 50 mm (pozink)</t>
  </si>
  <si>
    <t>Hodinové zúčtovací sazby</t>
  </si>
  <si>
    <t>HZS001</t>
  </si>
  <si>
    <t>Drobné zednické výpomoci</t>
  </si>
  <si>
    <t>h</t>
  </si>
  <si>
    <t>262144</t>
  </si>
  <si>
    <t>HZS002</t>
  </si>
  <si>
    <t>Dilatační zkouška</t>
  </si>
  <si>
    <t>HZS003</t>
  </si>
  <si>
    <t>Topná zkouška 72 hodin</t>
  </si>
  <si>
    <t>HZS004</t>
  </si>
  <si>
    <t>Výchozí revize tlakových zařízení</t>
  </si>
  <si>
    <t>VRN</t>
  </si>
  <si>
    <t>Vedlejší rozpočtové náklady</t>
  </si>
  <si>
    <t>95250565</t>
  </si>
  <si>
    <t>nájem za den věže pojízdné plochy přes 5m2 v 2,5-3,5m</t>
  </si>
  <si>
    <t>95250567</t>
  </si>
  <si>
    <t>nájem za den věže pojízdné plochy přes 5m2 v 4,5-5,5m</t>
  </si>
  <si>
    <t>95250571</t>
  </si>
  <si>
    <t>nájem za den věže pojízdné plochy přes 5m2 v 8,6-9,6m</t>
  </si>
  <si>
    <t>13254000</t>
  </si>
  <si>
    <t>Dokumentace skutečného provedení stavby</t>
  </si>
  <si>
    <t>24_099_1410 - D.1.4.b_Zařízení ZOKT</t>
  </si>
  <si>
    <t xml:space="preserve">Neobsahuje: ocelové výměny pro instalaci klapek ZOKT do střechy, přetažení podsad klapky střešní izolací dle skladby střechy ocelové výměny pro instalaci přívodních lamelových oken s obvodovou pásovinou směrem do fasádního panelu, finální zaplechování a začištění připojení centrál ZOKT na EPS a napětí, provedení s funčkní schopností při požáru, samostatně jištěné,  veškerá kabeláž pro projpojení jednotlivých prvků systému ZOKT (klapka, centrála, tlačítko, dešťový senzor), provedení  s funkční schopností při požáru </t>
  </si>
  <si>
    <t xml:space="preserve">ZOKT - Zařízení pro odvod tepla a kouře </t>
  </si>
  <si>
    <t>ZOKT</t>
  </si>
  <si>
    <t xml:space="preserve">Zařízení pro odvod tepla a kouře </t>
  </si>
  <si>
    <t>ZOTK_001</t>
  </si>
  <si>
    <t>klapka ZOKT, typ RODA Venturismoke - zařízení na odvod kouře a tepla, výplň izolovaný hliník 20 mm, s přerušeným tepelným mostem. provedení zařízení - celokovový rám, legovaný hliník, jednoklapka, otevření poklopu o 160st., klapka vybavena pohonem 48V. Certifikováno dle DIN-EN 12101-2 v MPA Dortmund. Velikost klapky: 1,4 x 1,5 m</t>
  </si>
  <si>
    <t>ZOTK_002</t>
  </si>
  <si>
    <t>centrála s certifikací dle EN 12101-10 typ EN 60A/48V, s ovládací elektronikou a záložním zdrojem, centrála bude zabudována do typizovaného rozvaděče s požární odolností 30 minut (součást dodávky), včetně dešťové automatiky</t>
  </si>
  <si>
    <t>ZOTK_003</t>
  </si>
  <si>
    <t>Tlačítko typ 07 pod sklem vč. typu 06 řídící s RESETEM, barva oranžová</t>
  </si>
  <si>
    <t>ZOTK_004</t>
  </si>
  <si>
    <t>větrací tlačítko</t>
  </si>
  <si>
    <t>ZOTK_005</t>
  </si>
  <si>
    <t>propojení centrály a lamelového okna, kabel musí vykazovat třídu funkčnosti alespoň P15-R s doplňkovou klasifikací B2ca, s1d1</t>
  </si>
  <si>
    <t>ZOTK_006</t>
  </si>
  <si>
    <t>senzor vítr-déšť, typ JOFO Pneumatik, s nastavitelnou intenzitou větru pro uzavření</t>
  </si>
  <si>
    <t>ZOTK_007</t>
  </si>
  <si>
    <t>Lamelové okno pro přívod vzduchu - hliníková klapka certifikovaná podle EN 12101-2, rám a lamely s přerušeným tepelným mostem, výplň panel s izolovaným jádrem. U = 1,3 W/m2K. Elektrické ovládání pohonem 24V. Provedení RAL, včetně zapěnění. rozměr žaluzie 2,0 x 2,0 m, montážní otvor 2,030 x 3,030</t>
  </si>
  <si>
    <t>ZOTK_008</t>
  </si>
  <si>
    <t>centrála pro lamelové okno, včetně zálohovaného zdroje, centrála pro žaluzii pro přívod vzduchu včetně zálohovaného zdroje</t>
  </si>
  <si>
    <t>ZOTK_009</t>
  </si>
  <si>
    <t>funkční zkoušky zařízení, včetně účasti na koordinačních funkčních zkouškách</t>
  </si>
  <si>
    <t>24_099_1415 - D1.4.c_Vzduchotechnika</t>
  </si>
  <si>
    <t xml:space="preserve">Z01 -  Zařízení č.1 – Sportovní hala</t>
  </si>
  <si>
    <t>Z02 - Z.č.2 – Lezecká a boudering.stěna</t>
  </si>
  <si>
    <t>Z03 - Z.č.3 – Přípravna, občerstvení</t>
  </si>
  <si>
    <t>Z04 - Z.č.4 –Šatny 1.np</t>
  </si>
  <si>
    <t>Z05 - Z.č.5 –WC 1.np</t>
  </si>
  <si>
    <t>Z06 - Z.č.6 –Vstupní hala</t>
  </si>
  <si>
    <t xml:space="preserve">Z07 - Z.č.7 – Sklady, pomocné místnosti </t>
  </si>
  <si>
    <t>Z08 - Z.č.8 – Dílna</t>
  </si>
  <si>
    <t>Z09 - Z.č.9 – Větrání CHUC</t>
  </si>
  <si>
    <t>Z11 - Z.č.11 –Zrcadlový sál</t>
  </si>
  <si>
    <t>Z12 - Z.č.12 – Kardio zona</t>
  </si>
  <si>
    <t xml:space="preserve">Z13 - Z.č.13 – Chlazení místnost UPS , NN, FTV </t>
  </si>
  <si>
    <t>Z14 - Z.č.14 –Šatny 2.np</t>
  </si>
  <si>
    <t>Z15 - Z.č.15 –WC 2.np</t>
  </si>
  <si>
    <t>Z16 - Z.č.16 –Solárium</t>
  </si>
  <si>
    <t>Z17 - Z.č.17 –Kuchyňka</t>
  </si>
  <si>
    <t>Z18 - Z.č.18 – Sklad</t>
  </si>
  <si>
    <t>Z21 - Z.č.21 –Kotelna</t>
  </si>
  <si>
    <t>Z22 - Z.č.22 – Sál judo</t>
  </si>
  <si>
    <t xml:space="preserve">Z23 -  Z.č.23 -  Ricochet – m.č.3.18</t>
  </si>
  <si>
    <t>Z24 - Z.č.24 – Šatna</t>
  </si>
  <si>
    <t xml:space="preserve">Z25 - Z.č.25 – Ostatní </t>
  </si>
  <si>
    <t>Z01</t>
  </si>
  <si>
    <t xml:space="preserve"> Zařízení č.1 – Sportovní hala</t>
  </si>
  <si>
    <t>1,1</t>
  </si>
  <si>
    <t>Větrací jednotka, rotační rekuperátor, rozměry 2830x1780x2300, hmotnost 1290 kg, filtry G4+G4, množství vzduchu 9000m3/h přívod, odvod, ex.tlak 400/400Pa, ventilátory motory 2,7+2,5 kW/400V, 2-řadý DX chladič s eliminátorem a funkcí ohřevu 16 kW ohřev, chlazení 26 kW, včetně servomotorů na klapkách, jednotka splňuje ErP- nařízení EU 1253/2014, platné od 1.1.2016 i 1.1.2018, zprovoznění jednotky technikem výrobce, referenční výrobek DUPLEX 12000 Roto, bez vestavěné regulace</t>
  </si>
  <si>
    <t>Poznámka k položce:_x000d_
751 61-1118</t>
  </si>
  <si>
    <t>1,1a</t>
  </si>
  <si>
    <t>Vnější kondenzační jednotka včetně komunikační modul 0 - 10 V e, chladivo R410a, chladicí výkon 15,0 kW , P= 5,15 kW / 400V , referenční výrobek FG90-3</t>
  </si>
  <si>
    <t>Poznámka k položce:_x000d_
751 72-1121</t>
  </si>
  <si>
    <t>1,1b</t>
  </si>
  <si>
    <t>Konzoly ocelové (2ks) pro osazení venkovní jednotky</t>
  </si>
  <si>
    <t>Poznámka k položce:_x000d_
751 79-2004</t>
  </si>
  <si>
    <t>1,1c</t>
  </si>
  <si>
    <t>Potrubí chladiva – dvojice Cu izol. - průměr 9,52 mm /15,88 mm, vč. Komunikačního kabelu</t>
  </si>
  <si>
    <t>Poznámka k položce:_x000d_
751 79-1123</t>
  </si>
  <si>
    <t>1,1d</t>
  </si>
  <si>
    <t>Doplnění chladiva chladiva do systému</t>
  </si>
  <si>
    <t>Poznámka k položce:_x000d_
751 79-3001</t>
  </si>
  <si>
    <t>1,1e</t>
  </si>
  <si>
    <t>Pružná manžeta obdélníková 400x1000 (součást dod. jednotky)</t>
  </si>
  <si>
    <t>Poznámka k položce:_x000d_
751 51-4556</t>
  </si>
  <si>
    <t>1,1f</t>
  </si>
  <si>
    <t>Pružná manžeta obdélníková 1000x900(součást dod. Jednotky)</t>
  </si>
  <si>
    <t>Poznámka k položce:_x000d_
751 51-4563</t>
  </si>
  <si>
    <t>1,1g</t>
  </si>
  <si>
    <t>Pružná manžeta obdélníková 710x710(součást dod. Jednotky)</t>
  </si>
  <si>
    <t>Poznámka k položce:_x000d_
751 51-4558</t>
  </si>
  <si>
    <t>1,2</t>
  </si>
  <si>
    <t>Větrací jednotka, rotační rekuperátor, rozměry 2830x1780x2300, hmotnost 1290 kg, filtry G4+G4, množství vzduchu 9000m3/h přívod, odvod, ex.tlak 400/400Pa, ventilátory motory 2,7+2,5 kW/400V, 2-řadý DX chladič s eliminátorem a funkcí ohřevu 16 kW ohřev, chlazení 26 kW, včetně servomotorů na klapkách, jednotka splňuje ErP- nařízení EU 1253/2014, platné od 1.1.2016 i 1.1.2018, zprovoznění jednotky technikem výrobce, referenční výrobek DUPLEX 12000 Roto</t>
  </si>
  <si>
    <t>1,2a</t>
  </si>
  <si>
    <t>Vnější kondenzační jednotka včetně komunikační modul 0 - 10 V , chladivo R410a, chladicí výkon 15,0 kW , P= 5,15 kW / 400V , referenční výrobek FG90-3</t>
  </si>
  <si>
    <t>1,2b</t>
  </si>
  <si>
    <t>1,2c</t>
  </si>
  <si>
    <t>1,2d</t>
  </si>
  <si>
    <t>1,3</t>
  </si>
  <si>
    <t>1,3a</t>
  </si>
  <si>
    <t>1,3b</t>
  </si>
  <si>
    <t>1,3c</t>
  </si>
  <si>
    <t>1,3d</t>
  </si>
  <si>
    <t>1,4a</t>
  </si>
  <si>
    <t>Požární klapka -630x630 + SM 230V s pružinou, referenční výrobek FDS-3G-630x630-B230T</t>
  </si>
  <si>
    <t>Poznámka k položce:_x000d_
75158-1317</t>
  </si>
  <si>
    <t>1,4b</t>
  </si>
  <si>
    <t>Požární klapka -560x400 + SM 230V s pružinou, referenční výrobek FDS-3G-560x400-B230T</t>
  </si>
  <si>
    <t>1,4c</t>
  </si>
  <si>
    <t>Požární klapka -400x300 + SM 230V s pružinou, referenční výrobek FDS-3G-400x300-B230T</t>
  </si>
  <si>
    <t>1,5a</t>
  </si>
  <si>
    <t>Regulační klapka 400x300 + SM 230V</t>
  </si>
  <si>
    <t>Poznámka k položce:_x000d_
751 51-4613</t>
  </si>
  <si>
    <t>1,5b</t>
  </si>
  <si>
    <t>Regulační klapka 560x400 + SM 230V</t>
  </si>
  <si>
    <t>Poznámka k položce:_x000d_
751 51-4615</t>
  </si>
  <si>
    <t>1,6a</t>
  </si>
  <si>
    <t>Protidešťová žaluzie PZZN-800x500-S, RAL dle pož. stavby</t>
  </si>
  <si>
    <t>Poznámka k položce:_x000d_
751 39-8053</t>
  </si>
  <si>
    <t>1,6b</t>
  </si>
  <si>
    <t>Protidešťová žaluzie PZZN-1400x800-S ,RAL dle pož. stavby</t>
  </si>
  <si>
    <t>Poznámka k položce:_x000d_
751 39-8056</t>
  </si>
  <si>
    <t>1,6c</t>
  </si>
  <si>
    <t>Protidešťová žaluzie PZZN-1400x1000-S, RAL dle pož. stavby</t>
  </si>
  <si>
    <t>1,7a</t>
  </si>
  <si>
    <t>Tlumič hluku jádrový 1000x600-1000 (6x JTH 200/500/1000)</t>
  </si>
  <si>
    <t>Poznámka k položce:_x000d_
751 34-4125</t>
  </si>
  <si>
    <t>1,7b</t>
  </si>
  <si>
    <t>Tlumič hluku jádrový 1000x900-1000 (9x JTH 200/500/1000)</t>
  </si>
  <si>
    <t>1,7c</t>
  </si>
  <si>
    <t>Tlumič hluku jádrový 800x700-1000 (2x JTH 200/500/1000, 2x JTH 200/300/1000, 4x JTH 400/300/1000)</t>
  </si>
  <si>
    <t>1,7d</t>
  </si>
  <si>
    <t>Tlumič hluku jádrový 1400x800-1000 (7x JTH 200/500/1000, 7x JTH 200/300/1000)</t>
  </si>
  <si>
    <t>1,7e</t>
  </si>
  <si>
    <t>Tlumič hluku jádrový 1400x1000-1000 (14x JTH 200/500/1000)</t>
  </si>
  <si>
    <t>1,8</t>
  </si>
  <si>
    <t>Vyústka do čtyřhranného potrubí 2 řadá 400x200 s regulací R1</t>
  </si>
  <si>
    <t>Poznámka k položce:_x000d_
751 31-1092</t>
  </si>
  <si>
    <t>1,9</t>
  </si>
  <si>
    <t>Vyústka na kruhové potrubí 2 řadá 525x175 s regulací R1</t>
  </si>
  <si>
    <t>Poznámka k položce:_x000d_
751 31-1113</t>
  </si>
  <si>
    <t>1,1O</t>
  </si>
  <si>
    <t>Regulační klapka průměr 400mm, ruční</t>
  </si>
  <si>
    <t>Poznámka k položce:_x000d_
751 51-4618</t>
  </si>
  <si>
    <t>1,11</t>
  </si>
  <si>
    <t>Zaregulování systému vzduchotechn zařízení za 1 koncový prvek</t>
  </si>
  <si>
    <t>Poznámka k položce:_x000d_
751 69-1111</t>
  </si>
  <si>
    <t>1,13</t>
  </si>
  <si>
    <t>Průměr 160 mm_Potrubí SPIRO-rovné trouby a tvarovky, dodávka a montáž</t>
  </si>
  <si>
    <t>Poznámka k položce:_x000d_
751 51-0042</t>
  </si>
  <si>
    <t>1,14</t>
  </si>
  <si>
    <t>Průměr 200 mm_Potrubí SPIRO-rovné trouby a tvarovky, dodávka a montáž</t>
  </si>
  <si>
    <t>1,15</t>
  </si>
  <si>
    <t>Průměr 315 mm_Potrubí SPIRO-rovné trouby a tvarovky, dodávka a montáž</t>
  </si>
  <si>
    <t>Poznámka k položce:_x000d_
751 51-0044</t>
  </si>
  <si>
    <t>1,16</t>
  </si>
  <si>
    <t>Průměr 400 mm_Potrubí SPIRO-rovné trouby a tvarovky, dodávka a montáž</t>
  </si>
  <si>
    <t>1,17</t>
  </si>
  <si>
    <t>Průměr 560 mm_Potrubí SPIRO-rovné trouby a tvarovky, dodávka a montáž</t>
  </si>
  <si>
    <t>Poznámka k položce:_x000d_
751 51-0046</t>
  </si>
  <si>
    <t>1,18</t>
  </si>
  <si>
    <t>Průměr 630 mm_Potrubí SPIRO-rovné trouby a tvarovky, dodávka a montáž</t>
  </si>
  <si>
    <t>Poznámka k položce:_x000d_
751 51-0047</t>
  </si>
  <si>
    <t>1,21</t>
  </si>
  <si>
    <t>průřezu přes 0,07 do 0,13 m2 _Potrubí čtyřhranné- sk.I , pozink plech , dodávka a montáž</t>
  </si>
  <si>
    <t>Poznámka k položce:_x000d_
751 51-0013</t>
  </si>
  <si>
    <t>1,22</t>
  </si>
  <si>
    <t>průřezu přes 0,13 do 0,28 m2 _Potrubí čtyřhranné- sk.I , pozink plech , dodávka a montáž</t>
  </si>
  <si>
    <t>Poznámka k položce:_x000d_
751 51-0014</t>
  </si>
  <si>
    <t>1,23</t>
  </si>
  <si>
    <t>průřezu přes 0,28 do 0,50 m2 _Potrubí čtyřhranné- sk.I , pozink plech , dodávka a montáž</t>
  </si>
  <si>
    <t>Poznámka k položce:_x000d_
751 51-0015</t>
  </si>
  <si>
    <t>1,24</t>
  </si>
  <si>
    <t>průřezu přes 0,50 do 0,79 m2 _Potrubí čtyřhranné- sk.I , pozink plech , dodávka a montáž</t>
  </si>
  <si>
    <t>Poznámka k položce:_x000d_
751 51-0016</t>
  </si>
  <si>
    <t>1,25</t>
  </si>
  <si>
    <t>průřezu přes 0,79 do 1,13 m2 _Potrubí čtyřhranné- sk.I , pozink plech , dodávka a montáž</t>
  </si>
  <si>
    <t>Poznámka k položce:_x000d_
751 51-0017</t>
  </si>
  <si>
    <t>1,26</t>
  </si>
  <si>
    <t>průřezu přes 1,13 do 1,54 m2 _Potrubí čtyřhranné- sk.I , pozink plech , dodávka a montáž</t>
  </si>
  <si>
    <t>Poznámka k položce:_x000d_
751 51-0018</t>
  </si>
  <si>
    <t>1,27</t>
  </si>
  <si>
    <t>Požární ochrana vzt. Potrubí -prostup kruhového potrubí stěnou, průměr potrubí přes 100 do 200 mm</t>
  </si>
  <si>
    <t>Poznámka k položce:_x000d_
751 58-1353</t>
  </si>
  <si>
    <t>1,28</t>
  </si>
  <si>
    <t>Požární ochrana vzt. Potrubí -prostup čtyřhranného potrubí stěnou, průřez potrubí přes 0,07 do 0,13 m2</t>
  </si>
  <si>
    <t>Poznámka k položce:_x000d_
751 58-1314</t>
  </si>
  <si>
    <t>1,29</t>
  </si>
  <si>
    <t>Požární ochrana vzt. Potrubí -prostup čtyřhranného potrubí stěnou, průřez potrubí přes 0,13 do 0,28 m2</t>
  </si>
  <si>
    <t>Poznámka k položce:_x000d_
751 58-1315</t>
  </si>
  <si>
    <t>1,3O</t>
  </si>
  <si>
    <t>Požární ochrana vzt. Potrubí -prostup čtyřhranného potrubí stěnou, průřez potrubí přes 0,28 do 0,5 m2</t>
  </si>
  <si>
    <t>Poznámka k položce:_x000d_
751 58-1316</t>
  </si>
  <si>
    <t>1,31</t>
  </si>
  <si>
    <t>Požární ochrana vzt. Potrubí – dodatečný obklad čtyřhranného potrubí , požární odolnost EI 45</t>
  </si>
  <si>
    <t>Poznámka k položce:_x000d_
75158-1212</t>
  </si>
  <si>
    <t>1,32</t>
  </si>
  <si>
    <t>Izolace tepelná minerální plstí tl.50 mm s povrchovou úpravou Al folie</t>
  </si>
  <si>
    <t>Poznámka k položce:_x000d_
713 31-1221</t>
  </si>
  <si>
    <t>1,33</t>
  </si>
  <si>
    <t>Izolace tepelná minerální plstí tl.50 mm s povrchovou úpravou pozink plech</t>
  </si>
  <si>
    <t>Poznámka k položce:_x000d_
713 31-1121</t>
  </si>
  <si>
    <t>Z02</t>
  </si>
  <si>
    <t>Z.č.2 – Lezecká a boudering.stěna</t>
  </si>
  <si>
    <t>2,1</t>
  </si>
  <si>
    <t>Větrací jednotka, rotační rekuperátor, rozměry 2665x1600x2020, hmotnost 990 kg, filtry G4+G4, množství vzduchu 7600m3/h přívod, odvod, ex.tlak 400/400Pa, ventilátory motory 2,8+2,1 kW/400V, 2-řadý DX chladič s eliminátorem a funkcí ohřevu 10 kW ohřev, chlazení 20 kW, včetně servomotorů na klapkách, jednotka splňuje ErP- nařízení EU 1253/2014, platné od 1.1.2016 i 1.1.2018, zprovoznění jednotky technikem výrobce, referenční výrobek DUPLEX 8000 Roto, bez vestavěné regulace</t>
  </si>
  <si>
    <t>Poznámka k položce:_x000d_
751 61-1117</t>
  </si>
  <si>
    <t>2,1a</t>
  </si>
  <si>
    <t>Vnější kondenzační jednotka včetně komunikační modul 0 - 10 V bez interní regulace, chladivo R410a, chladicí výkon 10,0 kW , P= 5,15 kW / 400V , referenční výrobek FG54-3</t>
  </si>
  <si>
    <t>2,1b</t>
  </si>
  <si>
    <t>2,1c</t>
  </si>
  <si>
    <t>2,1d</t>
  </si>
  <si>
    <t>2,1e</t>
  </si>
  <si>
    <t>Pružná manžeta obdélníková 300x900 (součást dod. jednotky)</t>
  </si>
  <si>
    <t>Poznámka k položce:_x000d_
751 51-4554</t>
  </si>
  <si>
    <t>2,1f</t>
  </si>
  <si>
    <t>Pružná manžeta obdélníková 500x700(součást dod. Jednotky)</t>
  </si>
  <si>
    <t>2,1g</t>
  </si>
  <si>
    <t>Pružná manžeta obdélníková 710x900(součást dod. Jednotky)</t>
  </si>
  <si>
    <t>Poznámka k položce:_x000d_
751 51-4560</t>
  </si>
  <si>
    <t>2,2a</t>
  </si>
  <si>
    <t>Vyústka do čtyřhranného potrubí 2 řadá 825x225 s regulací R1</t>
  </si>
  <si>
    <t>Poznámka k položce:_x000d_
751 31-1115</t>
  </si>
  <si>
    <t>2,2b</t>
  </si>
  <si>
    <t>Vyústka do čtyřhranného potrubí 2 řadá 825x425 s regulací R1</t>
  </si>
  <si>
    <t>Poznámka k položce:_x000d_
751 31-1116</t>
  </si>
  <si>
    <t>2,3a</t>
  </si>
  <si>
    <t>Dýza nastavitelná AJD – 250 – SW</t>
  </si>
  <si>
    <t>Poznámka k položce:_x000d_
751 32-2213</t>
  </si>
  <si>
    <t>2,3b</t>
  </si>
  <si>
    <t>Talířový ventil přívodní průměr 125 mm, včetně rámečku</t>
  </si>
  <si>
    <t>Poznámka k položce:_x000d_
751 32-2012</t>
  </si>
  <si>
    <t>2,4a</t>
  </si>
  <si>
    <t>Požární klapka -400x250 + SM 230V s pružinou, referenční výrobek FDS-3G-400x250-B230T</t>
  </si>
  <si>
    <t>Poznámka k položce:_x000d_
75115-5013</t>
  </si>
  <si>
    <t>2,4b</t>
  </si>
  <si>
    <t>Požární klapka -500x315 + SM 230V s pružinou, referenční výrobek FDS-3G-500x315-B230T</t>
  </si>
  <si>
    <t>Poznámka k položce:_x000d_
75115-5014</t>
  </si>
  <si>
    <t>2,4c</t>
  </si>
  <si>
    <t>Požární klapka -400x315 + SM 230V s pružinou, referenční výrobek FDS-3G-400x315-B230T</t>
  </si>
  <si>
    <t>2,4d</t>
  </si>
  <si>
    <t>Požární klapka -400x400 + SM 230V s pružinou, referenční výrobek FDS-3G-400x400-B230T</t>
  </si>
  <si>
    <t>2,5</t>
  </si>
  <si>
    <t>Regulační klapka průměr 315 mm, ruční</t>
  </si>
  <si>
    <t>Poznámka k položce:_x000d_
751 51-4664</t>
  </si>
  <si>
    <t>2,6</t>
  </si>
  <si>
    <t>Poznámka k položce:_x000d_
751 39-8054</t>
  </si>
  <si>
    <t>2,7a</t>
  </si>
  <si>
    <t>Tlumič hluku jádrový 900x600-1000 (6x JTH 300/300/1000)</t>
  </si>
  <si>
    <t>2,7b</t>
  </si>
  <si>
    <t>Tlumič hluku jádrový 600x500-1000 (3x JTH 200/500/1000)</t>
  </si>
  <si>
    <t>2,7c</t>
  </si>
  <si>
    <t>Tlumič hluku jádrový 600x400-1000 (4xJTH 200/300/1000)</t>
  </si>
  <si>
    <t>2,7d</t>
  </si>
  <si>
    <t>Tlumič hluku jádrový 500x300-1000 (1xJTH 500/300/1000)</t>
  </si>
  <si>
    <t>2,11</t>
  </si>
  <si>
    <t>Průměr 125 mm_Potrubí SPIRO-rovné trouby a tvarovky, dodávka a montáž</t>
  </si>
  <si>
    <t>2,12</t>
  </si>
  <si>
    <t>2,13</t>
  </si>
  <si>
    <t>2,14</t>
  </si>
  <si>
    <t>2,15</t>
  </si>
  <si>
    <t>průřezu přes 0,07 do 0,13 m2 _Potrubí čtyřhranné- sk.I , pozink plech, dodávka a montáž</t>
  </si>
  <si>
    <t>2,16</t>
  </si>
  <si>
    <t>průřezu přes 0,13 do 0,28 m2 _Potrubí čtyřhranné- sk.I , pozink plech, dodávka a montáž</t>
  </si>
  <si>
    <t>2,17</t>
  </si>
  <si>
    <t>průřezu přes 0,28 do 0,50 m2 _Potrubí čtyřhranné- sk.I , pozink plech, dodávka a montáž</t>
  </si>
  <si>
    <t>2,18</t>
  </si>
  <si>
    <t>průřezu přes 0,50 do 0,79 m2 _Potrubí čtyřhranné- sk.I , pozink plech, dodávka a montáž</t>
  </si>
  <si>
    <t>2,19</t>
  </si>
  <si>
    <t>průřezu přes 0,79 do 1,13 m2 _Potrubí čtyřhranné- sk.I , pozink plech, dodávka a montáž</t>
  </si>
  <si>
    <t>2,21</t>
  </si>
  <si>
    <t>2,22</t>
  </si>
  <si>
    <t>2,23</t>
  </si>
  <si>
    <t>2,24</t>
  </si>
  <si>
    <t>2,25</t>
  </si>
  <si>
    <t>Z03</t>
  </si>
  <si>
    <t>Z.č.3 – Přípravna, občerstvení</t>
  </si>
  <si>
    <t>3,1</t>
  </si>
  <si>
    <t>Větrací jednotka stojatá vnitřní, deskový rekuperátor, rozměry 2600x580x1770, hmotnost 440 kg, filtry G4+G4, množství vzduchu 2200m3/h přívod, 2100 odvod, ex.tlak 250/250Pa, ventilátory motory 0,63+0,57 kW/400V, 1-řadý DX chladič s eliminátorem a funkcí ohřevu 10 kW ohřev, chlazení 9 kW, včetně servomotorů na klapkách, pro jednotku není požadováno plnění nařízení EU 1253/2014, zprovoznění jednotky technikem výrobce, referenční výrobek DUPLEX 3400 Basic, bez vestavěné regulace</t>
  </si>
  <si>
    <t>Poznámka k položce:_x000d_
751 61-1116</t>
  </si>
  <si>
    <t>3,1a</t>
  </si>
  <si>
    <t>Vnější kondenzační jednotka včetně komunikační modul 0 - 10 V bez interní regulace, chladivo R410a, chladicí výkon 10,0 kW , P= 2,91 kW / 400V , referenční výrobek FG30</t>
  </si>
  <si>
    <t>3,1b</t>
  </si>
  <si>
    <t>3,1c</t>
  </si>
  <si>
    <t>3,1d</t>
  </si>
  <si>
    <t>3,1e</t>
  </si>
  <si>
    <t>Pružná manžeta obdélníková 300x400 (součást dod. jednotky)</t>
  </si>
  <si>
    <t>Poznámka k položce:_x000d_
751 51-4552</t>
  </si>
  <si>
    <t>3,2</t>
  </si>
  <si>
    <t>Větrací jednotka stojatá vnitřní, protiproudý vysoce účinný rekuperátor, rozměry 2600x580x1770, hmotnost 430 kg, filtry G4+G4, množství vzduchu 2000m3/h přívod, 2000 odvod, ex.tlak 400/400Pa, ventilátory motory 0,65+0,62 kW/400V, -řadý DX chladič s eliminátorem a funkcí ohřevu 8 kW ohřev, chlazení 9 kW, včetně servomotorů na klapkách, jednotka splňuje ErP- nařízení EU 1253/201 , platné od 1.1.2016 i 1.1.2018, zprovoznění jednotky technikem výrobce, referenční výrobek DUPLEX 2500 Multi Eco V, bez vestavěné regulace</t>
  </si>
  <si>
    <t>3,2a</t>
  </si>
  <si>
    <t>3,2b</t>
  </si>
  <si>
    <t>3,2c</t>
  </si>
  <si>
    <t>3,2d</t>
  </si>
  <si>
    <t>3,2e</t>
  </si>
  <si>
    <t>3,3</t>
  </si>
  <si>
    <t>3,4</t>
  </si>
  <si>
    <t>Protidešťová žaluzie PZZN-800x630-S</t>
  </si>
  <si>
    <t>3,5a</t>
  </si>
  <si>
    <t>Tlumič hluku jádrový 800x600-1000 (3x JTH 200/500/1000, 3x JTH 200/300/1000 )</t>
  </si>
  <si>
    <t>Poznámka k položce:_x000d_
751 34-4124</t>
  </si>
  <si>
    <t>3,5b</t>
  </si>
  <si>
    <t>Tlumič hluku deskový 400x400-1000 (400/400-1000/T100-N2)</t>
  </si>
  <si>
    <t>Poznámka k položce:_x000d_
751 34-4122</t>
  </si>
  <si>
    <t>3,5c</t>
  </si>
  <si>
    <t>Tlumič hluku průměr 315 – 900 mm</t>
  </si>
  <si>
    <t>Poznámka k položce:_x000d_
751 34-4114</t>
  </si>
  <si>
    <t>3,6</t>
  </si>
  <si>
    <t>Digestoř Grande-1R 1400 x 1000x 435 mm, 2x hrdlo 250 mm včetně osvětlení a lamelový filtr 400x 400 mm</t>
  </si>
  <si>
    <t>Poznámka k položce:_x000d_
751 37-7022</t>
  </si>
  <si>
    <t>3,7</t>
  </si>
  <si>
    <t>Akumulační zákryt KUBUS 1450x1000x435 mm, bez osvětlení, průměr hrdla 180 mm</t>
  </si>
  <si>
    <t>3,8a</t>
  </si>
  <si>
    <t>Vyústka do čtyřhranného potrubí 2 řadá 525x225 s regulací R1</t>
  </si>
  <si>
    <t>Poznámka k položce:_x000d_
751 31-1093</t>
  </si>
  <si>
    <t>3,8b</t>
  </si>
  <si>
    <t>Vyústka do čtyřhranného potrubí 2 řadá 625x225 s regulací R1</t>
  </si>
  <si>
    <t>3,8b.1</t>
  </si>
  <si>
    <t>Vyústka do čtyřhranného potrubí 1 řadá 225x125 s regulací R1</t>
  </si>
  <si>
    <t>Poznámka k položce:_x000d_
751 31-1091</t>
  </si>
  <si>
    <t>3,9a</t>
  </si>
  <si>
    <t>Vyústka na kruhové potrubí 2 řadá 325x125 s regulací R1</t>
  </si>
  <si>
    <t>Poznámka k položce:_x000d_
751 31-1112</t>
  </si>
  <si>
    <t>3,9b</t>
  </si>
  <si>
    <t>Vyústka na kruhové potrubí 1 řadá 325x125 s regulací R1</t>
  </si>
  <si>
    <t>3,9c</t>
  </si>
  <si>
    <t>Vyústka na kruhové potrubí 1 řadá 425x125 s regulací R1</t>
  </si>
  <si>
    <t>3,1O</t>
  </si>
  <si>
    <t>Regulační klapka průměr 180 mm, ruční</t>
  </si>
  <si>
    <t>Poznámka k položce:_x000d_
751 51-4662</t>
  </si>
  <si>
    <t>3,11</t>
  </si>
  <si>
    <t>Regulační klapka listová 315x250 mm</t>
  </si>
  <si>
    <t>3,12</t>
  </si>
  <si>
    <t>Stěnová mřížka 400x200</t>
  </si>
  <si>
    <t>Poznámka k položce:_x000d_
751 39-8022</t>
  </si>
  <si>
    <t>3,13</t>
  </si>
  <si>
    <t>Ventilátor malý radiální na stěnu, průměr 100 mm, Q = 150 m3/h/ 150Pa, motor 68W/230V</t>
  </si>
  <si>
    <t>Poznámka k položce:_x000d_
751 12-2011</t>
  </si>
  <si>
    <t>3,14</t>
  </si>
  <si>
    <t>3,15</t>
  </si>
  <si>
    <t>Průměr 180 mm_Potrubí SPIRO-rovné trouby a tvarovky, dodávka a montáž</t>
  </si>
  <si>
    <t>3,16</t>
  </si>
  <si>
    <t>Průměr 250 mm_Potrubí SPIRO-rovné trouby a tvarovky, dodávka a montáž</t>
  </si>
  <si>
    <t>Poznámka k položce:_x000d_
751 51-0043</t>
  </si>
  <si>
    <t>3,17</t>
  </si>
  <si>
    <t>3,18</t>
  </si>
  <si>
    <t>3,19</t>
  </si>
  <si>
    <t>3,2O</t>
  </si>
  <si>
    <t>3,21</t>
  </si>
  <si>
    <t>3,22</t>
  </si>
  <si>
    <t>3,23</t>
  </si>
  <si>
    <t>Z04</t>
  </si>
  <si>
    <t>Z.č.4 –Šatny 1.np</t>
  </si>
  <si>
    <t>4,1</t>
  </si>
  <si>
    <t>Větrací jednotka rekuperační horizontální, deskový rekuperátor , filtry, ventilátory max. 300m3/h přívod, 300m3/h odvod, vestavěný dohřev 0,5 kW/230V, EC motory 0,3 kW/230V, včetně ovládače s displejem, referenční výrobek DUPLEX 370 EC5.aM</t>
  </si>
  <si>
    <t>Poznámka k položce:_x000d_
751 61-1120</t>
  </si>
  <si>
    <t>4,2</t>
  </si>
  <si>
    <t>Větrací jednotka rekuperační horizontální, deskový rekuperátor , filtry, ventilátory max. 500m3/h přívod, 500m3/h odvod, vestavěný dohřev 0,5 kW/230V, EC motory 0,3 kW/230V, včetně ovládače s displejem, referenční výrobek DUPLEX 570 EC5.aM</t>
  </si>
  <si>
    <t>Poznámka k položce:_x000d_
751 61-1121</t>
  </si>
  <si>
    <t>4,3</t>
  </si>
  <si>
    <t>4,4</t>
  </si>
  <si>
    <t>4,5</t>
  </si>
  <si>
    <t>4,6</t>
  </si>
  <si>
    <t>4,7</t>
  </si>
  <si>
    <t>Větrací jednotka rekuperační vertkální, deskový rekuperátor , filtry, ventilátory max. 540m3/h přívod, 540m3/h odvod, vestavěný dohřev 0,5 kW/230V, EC motory 0,34 kW/230V, včetně ovládače s displejem, referenční výrobek DUPLEX Větrací jednotka rekuperační horizontální, deskový rekuperátor , filtry, ventilátory max. 500m3/h přívod, 500m3/h odvod, vestavěný dohřev 0,5 kW/230V, EC motory 0,3 kW/230V, včetně ovládače s displejem, referenční výrobek DUPLEX 560 Pro-V.aM</t>
  </si>
  <si>
    <t>Poznámka k položce:_x000d_
751 61-1115</t>
  </si>
  <si>
    <t>4,8</t>
  </si>
  <si>
    <t>Tlumič hluku průměr 200 – 600 mm</t>
  </si>
  <si>
    <t>4,9a</t>
  </si>
  <si>
    <t>Vyústka na kruhové potrubí 2 řadá 325x75 s regulací R1</t>
  </si>
  <si>
    <t>4,9b</t>
  </si>
  <si>
    <t>Vyústka na kruhové potrubí 1 řadá 325x75 s regulací R1</t>
  </si>
  <si>
    <t>4,1O</t>
  </si>
  <si>
    <t>Talířový ventil odvodní kovový průměr 160 mm, vč.montážního rámečku</t>
  </si>
  <si>
    <t>4,11</t>
  </si>
  <si>
    <t>Ventilátor potrubní průměr 160 mm, výkon 160m3/h / 160Pa, motor 53W/230V</t>
  </si>
  <si>
    <t>Poznámka k položce:_x000d_
751 12-2092</t>
  </si>
  <si>
    <t>4,12</t>
  </si>
  <si>
    <t>Protidešťová žaluzie PZZN-800x355-S, RAL dle pož. stavby</t>
  </si>
  <si>
    <t>4,13</t>
  </si>
  <si>
    <t>Protidešťová žaluzie PZZN-630x500-S, RAL dle pož. stavby</t>
  </si>
  <si>
    <t>4,14</t>
  </si>
  <si>
    <t>Regulační klapka listová průměr 200 mm, ruční</t>
  </si>
  <si>
    <t>Poznámka k položce:_x000d_
751 51-4679</t>
  </si>
  <si>
    <t>4,14a</t>
  </si>
  <si>
    <t>Regulační klapka listová průměr 160 mm, ruční</t>
  </si>
  <si>
    <t>4,15</t>
  </si>
  <si>
    <t>Zpětná klapka pozink plech, průměr 200 mm</t>
  </si>
  <si>
    <t>4,15a</t>
  </si>
  <si>
    <t>Zpětná klapka pozink plech, průměr 160 mm</t>
  </si>
  <si>
    <t>4,16</t>
  </si>
  <si>
    <t>4,17</t>
  </si>
  <si>
    <t>Flexopotrubí hlukotlumicí průměr 200 mm</t>
  </si>
  <si>
    <t>Poznámka k položce:_x000d_
751 53-7146</t>
  </si>
  <si>
    <t>4,18</t>
  </si>
  <si>
    <t>Flexopotrubí hlukotlumicí průměr 160 mm</t>
  </si>
  <si>
    <t>4,19</t>
  </si>
  <si>
    <t>Zaregulování systému vzduchotechn. zařízení za 1 koncový prvek</t>
  </si>
  <si>
    <t>4,21</t>
  </si>
  <si>
    <t>4,22</t>
  </si>
  <si>
    <t>4,23</t>
  </si>
  <si>
    <t>4,24</t>
  </si>
  <si>
    <t>Průměr 355 mm_Potrubí SPIRO-rovné trouby a tvarovky, dodávka a montáž</t>
  </si>
  <si>
    <t>4,25</t>
  </si>
  <si>
    <t>průřezu přes 0,03 do 0,07 m2 _Potrubí čtyřhranné- sk.I , pozink plech, dodávka a montáž</t>
  </si>
  <si>
    <t>Poznámka k položce:_x000d_
751 51-0012</t>
  </si>
  <si>
    <t>4,26</t>
  </si>
  <si>
    <t>4,27</t>
  </si>
  <si>
    <t>4,28</t>
  </si>
  <si>
    <t>4,31</t>
  </si>
  <si>
    <t>Poznámka k položce:_x000d_
751 58-1313</t>
  </si>
  <si>
    <t>4,32</t>
  </si>
  <si>
    <t>Požární ochrana vzt. Potrubí -prostup kruhového potrubí stěnou, průměr potrubí 200mm</t>
  </si>
  <si>
    <t>Poznámka k položce:_x000d_
751 58-1352</t>
  </si>
  <si>
    <t>4,33</t>
  </si>
  <si>
    <t>4,34</t>
  </si>
  <si>
    <t>Z05</t>
  </si>
  <si>
    <t>Z.č.5 –WC 1.np</t>
  </si>
  <si>
    <t>5,1</t>
  </si>
  <si>
    <t>Ventilátor potrubní průměr 160 mm, výkon 250m3/h / 160Pa, motor 53W/230V</t>
  </si>
  <si>
    <t>5,2</t>
  </si>
  <si>
    <t>Ventilátor potrubní průměr 160 mm, výkon 305m3/h / 160Pa, motor 53W/230V</t>
  </si>
  <si>
    <t>5,3</t>
  </si>
  <si>
    <t>Ventilátor malý radiální do podhledu, průměr 100 mm, Q = 50 m3/h/ 80Pa, motor 30W/230V</t>
  </si>
  <si>
    <t>5,4</t>
  </si>
  <si>
    <t>5,5</t>
  </si>
  <si>
    <t>Ventilátor potrubní průměr 125 mm, výkon 80m3/h / 120Pa, motor 30W/230V</t>
  </si>
  <si>
    <t>5,6</t>
  </si>
  <si>
    <t>5,7</t>
  </si>
  <si>
    <t>5,8</t>
  </si>
  <si>
    <t>5,9</t>
  </si>
  <si>
    <t>5,1O</t>
  </si>
  <si>
    <t>Ventilátor potrubní průměr 160 mm, výkon 290m3/h / 140Pa, motor 53W/230V</t>
  </si>
  <si>
    <t>5,11</t>
  </si>
  <si>
    <t>5,12</t>
  </si>
  <si>
    <t>Ventilátor potrubní průměr 160 mm, výkon 150m3/h / 160Pa, motor 53W/230V</t>
  </si>
  <si>
    <t>5,13</t>
  </si>
  <si>
    <t>5,14</t>
  </si>
  <si>
    <t>Talířový ventil odvodní kovový průměr100 mm, vč.montážního rámečku</t>
  </si>
  <si>
    <t>5,15</t>
  </si>
  <si>
    <t>Talířový ventil odvodní kovový průměr160 mm, vč.montážního rámečku</t>
  </si>
  <si>
    <t>5,16</t>
  </si>
  <si>
    <t>Protidešťová žaluzie hliníková průměr 160 mm</t>
  </si>
  <si>
    <t>Poznámka k položce:_x000d_
751 39-8012</t>
  </si>
  <si>
    <t>5,17</t>
  </si>
  <si>
    <t>Protidešťová žaluzie hliníková průměr 200 mm</t>
  </si>
  <si>
    <t>5,18</t>
  </si>
  <si>
    <t>Tlumič hluku kruhový průměr 200-900 mm dl.</t>
  </si>
  <si>
    <t>Poznámka k položce:_x000d_
751 34-4112</t>
  </si>
  <si>
    <t>5,19</t>
  </si>
  <si>
    <t>Regulační klapka listová průměr 125 mm, ruční</t>
  </si>
  <si>
    <t>5,2O</t>
  </si>
  <si>
    <t>5,21</t>
  </si>
  <si>
    <t>Zpětná klapka pozink plech, průměr 125 mm</t>
  </si>
  <si>
    <t>5,22</t>
  </si>
  <si>
    <t>5,23</t>
  </si>
  <si>
    <t>Nastavitelný doběhový spínač</t>
  </si>
  <si>
    <t>5,24</t>
  </si>
  <si>
    <t>Flexopotrubí hlukotlumicí průměr 100 mm</t>
  </si>
  <si>
    <t>5,25</t>
  </si>
  <si>
    <t>Flexopotrubí hlukotlumicí průměr 127 mm</t>
  </si>
  <si>
    <t>5,26</t>
  </si>
  <si>
    <t>Průměru do 100 mm - Potrubí Flexo prům 100 mm</t>
  </si>
  <si>
    <t>Poznámka k položce:_x000d_
751 53-7011</t>
  </si>
  <si>
    <t>5,27</t>
  </si>
  <si>
    <t>Průměru do 200 mm - Potrubí Flexo prům 160 mm</t>
  </si>
  <si>
    <t>Poznámka k položce:_x000d_
751 53-7012</t>
  </si>
  <si>
    <t>5,28</t>
  </si>
  <si>
    <t>5,31</t>
  </si>
  <si>
    <t>Průměr 100 mm_Potrubí SPIRO-rovné trouby a tvarovky, dodávka a montáž</t>
  </si>
  <si>
    <t>Poznámka k položce:_x000d_
751 51-0041</t>
  </si>
  <si>
    <t>5,32</t>
  </si>
  <si>
    <t>5,33</t>
  </si>
  <si>
    <t>5,34</t>
  </si>
  <si>
    <t>5,35</t>
  </si>
  <si>
    <t>Požární ochrana vzt. Potrubí -prostup kruhového potrubí stěnou, průměr potrubí do 200 mm</t>
  </si>
  <si>
    <t>Z06</t>
  </si>
  <si>
    <t>Z.č.6 –Vstupní hala</t>
  </si>
  <si>
    <t>6,1</t>
  </si>
  <si>
    <t>6,1a</t>
  </si>
  <si>
    <t>6,1b</t>
  </si>
  <si>
    <t>6,1c</t>
  </si>
  <si>
    <t>6,1d</t>
  </si>
  <si>
    <t>6,1e</t>
  </si>
  <si>
    <t>6,2</t>
  </si>
  <si>
    <t>Vyústka na kruhové potrubí 2 řadá 425x125 s regulací R1</t>
  </si>
  <si>
    <t>6,3</t>
  </si>
  <si>
    <t>6,4</t>
  </si>
  <si>
    <t>6,5</t>
  </si>
  <si>
    <t>Tlumič hluku průměr 315 – 950 mm</t>
  </si>
  <si>
    <t>6,6</t>
  </si>
  <si>
    <t>Talířový ventil odvodní kovový průměr 100 mm, vč.montážního rámečku</t>
  </si>
  <si>
    <t>6,7</t>
  </si>
  <si>
    <t>Talířový ventil odvodní průměr 125 mm, vč.montážního rámečku</t>
  </si>
  <si>
    <t>6,8</t>
  </si>
  <si>
    <t>6,9</t>
  </si>
  <si>
    <t>Vyústka do čtyřhranného potrubí 2 řadá 325x125 s regulací R1, barva RAL</t>
  </si>
  <si>
    <t>6,1O</t>
  </si>
  <si>
    <t>6,11</t>
  </si>
  <si>
    <t>6,12</t>
  </si>
  <si>
    <t>6,13</t>
  </si>
  <si>
    <t>6,14</t>
  </si>
  <si>
    <t>6,15</t>
  </si>
  <si>
    <t>6,16</t>
  </si>
  <si>
    <t>6,17</t>
  </si>
  <si>
    <t>6,18</t>
  </si>
  <si>
    <t>Z07</t>
  </si>
  <si>
    <t xml:space="preserve">Z.č.7 – Sklady, pomocné místnosti </t>
  </si>
  <si>
    <t>7,1</t>
  </si>
  <si>
    <t>7,2</t>
  </si>
  <si>
    <t>7,3</t>
  </si>
  <si>
    <t>7,4</t>
  </si>
  <si>
    <t>7,5</t>
  </si>
  <si>
    <t>7,6</t>
  </si>
  <si>
    <t>7,7</t>
  </si>
  <si>
    <t>7,8</t>
  </si>
  <si>
    <t>7,9</t>
  </si>
  <si>
    <t>7,11</t>
  </si>
  <si>
    <t>7,12</t>
  </si>
  <si>
    <t>7,13</t>
  </si>
  <si>
    <t>7,14</t>
  </si>
  <si>
    <t>7,14.1</t>
  </si>
  <si>
    <t>Z08</t>
  </si>
  <si>
    <t>Z.č.8 – Dílna</t>
  </si>
  <si>
    <t>8,1</t>
  </si>
  <si>
    <t>Ventilátor malý radiální , průměr 100 mm, Q = 50 m3/h/ 80Pa, motor 30W/230V</t>
  </si>
  <si>
    <t>Poznámka k položce:_x000d_
751 12-2011_x000d_
Potrubí SPIRO-rovné trouby a tvarovky, dodávka a montáž</t>
  </si>
  <si>
    <t>8,2</t>
  </si>
  <si>
    <t>Průměr 100 mm</t>
  </si>
  <si>
    <t>8,3</t>
  </si>
  <si>
    <t>Požární ochrana vzt. Potrubí -prostup kruhového potrubí stěnou, průměr potrubí 100mm</t>
  </si>
  <si>
    <t>Poznámka k položce:_x000d_
751 58-1351</t>
  </si>
  <si>
    <t>Z09</t>
  </si>
  <si>
    <t>Z.č.9 – Větrání CHUC</t>
  </si>
  <si>
    <t>9,1</t>
  </si>
  <si>
    <t>Ventilátor potrubní axiální 400mm, výkon 2000 m3/h , motor 240W / 230V</t>
  </si>
  <si>
    <t>Poznámka k položce:_x000d_
751 11-1014</t>
  </si>
  <si>
    <t>9,2</t>
  </si>
  <si>
    <t>Regulační klapka 500x500 + SM 230V, 4Nm, pružina</t>
  </si>
  <si>
    <t>9,3</t>
  </si>
  <si>
    <t>Protidešťová žaluzie PZZN-500x500-S</t>
  </si>
  <si>
    <t>Poznámka k položce:_x000d_
751 39-8052</t>
  </si>
  <si>
    <t>9,4</t>
  </si>
  <si>
    <t>Ochranná mřížka průměr 400 mm</t>
  </si>
  <si>
    <t>Poznámka k položce:_x000d_
751 39-8014</t>
  </si>
  <si>
    <t>9,5</t>
  </si>
  <si>
    <t>průřezu přes 0,13 do 0,28 m2 _Potrubí čtyřhranné- sk.I , pozink plech</t>
  </si>
  <si>
    <t>9,5.1</t>
  </si>
  <si>
    <t>Přechod průměr 400 / 500 x 500 – 400_Potrubí čtyřhranné- sk.I , pozink plech</t>
  </si>
  <si>
    <t>9,6</t>
  </si>
  <si>
    <t>Trouba 500 x 500 – 700_Potrubí čtyřhranné- sk.I , pozink plech</t>
  </si>
  <si>
    <t>Z11</t>
  </si>
  <si>
    <t>Z.č.11 –Zrcadlový sál</t>
  </si>
  <si>
    <t>11,1</t>
  </si>
  <si>
    <t>11,1a</t>
  </si>
  <si>
    <t>11,1b</t>
  </si>
  <si>
    <t>11,1c</t>
  </si>
  <si>
    <t>11,1d</t>
  </si>
  <si>
    <t>11,1e</t>
  </si>
  <si>
    <t>Pružná manžeta obdélníková 400x400 (součást dod. Jednotky)</t>
  </si>
  <si>
    <t>Poznámka k položce:_x000d_
751 51-4553</t>
  </si>
  <si>
    <t>11,2</t>
  </si>
  <si>
    <t>11,3</t>
  </si>
  <si>
    <t>11,4</t>
  </si>
  <si>
    <t>Požární klapka – průměr 250 + SM 230V s pružinou, referenční výrobek FDR-3G-250-B230T</t>
  </si>
  <si>
    <t>Poznámka k položce:_x000d_
75115-5080</t>
  </si>
  <si>
    <t>11,5</t>
  </si>
  <si>
    <t>Tlumič hluku průměr 250 – 900 mm</t>
  </si>
  <si>
    <t>Poznámka k položce:_x000d_
751 34-4113</t>
  </si>
  <si>
    <t>11,6</t>
  </si>
  <si>
    <t>11,7</t>
  </si>
  <si>
    <t>11,8</t>
  </si>
  <si>
    <t>Průměr 280 mm_Potrubí SPIRO-rovné trouby a tvarovky, dodávka a montáž</t>
  </si>
  <si>
    <t>11,9</t>
  </si>
  <si>
    <t>průřezu přes 0,07 do 0,13 m2 _Potrubí SPIRO-rovné trouby a tvarovky, dodávka a montáž</t>
  </si>
  <si>
    <t>11,11</t>
  </si>
  <si>
    <t>Požární ochrana vzt. Potrubí -prostup kruhového potrubí stěnou, průměr potrubí do 300mm</t>
  </si>
  <si>
    <t>11,12</t>
  </si>
  <si>
    <t>11,13</t>
  </si>
  <si>
    <t>Z12</t>
  </si>
  <si>
    <t>Z.č.12 – Kardio zona</t>
  </si>
  <si>
    <t>12,1</t>
  </si>
  <si>
    <t>12,1a</t>
  </si>
  <si>
    <t>12,1b</t>
  </si>
  <si>
    <t>12,1c</t>
  </si>
  <si>
    <t>12,1d</t>
  </si>
  <si>
    <t>12,1e</t>
  </si>
  <si>
    <t>Pružná manžeta obdélníková 355x710 (součást dod. jednotky)</t>
  </si>
  <si>
    <t>12,1f</t>
  </si>
  <si>
    <t>12,2</t>
  </si>
  <si>
    <t>12,3</t>
  </si>
  <si>
    <t>Vyústka do čtyřhranného potrubí 2 řadá 325x125 s regulací R1</t>
  </si>
  <si>
    <t>12,4</t>
  </si>
  <si>
    <t>12,5</t>
  </si>
  <si>
    <t>12,6</t>
  </si>
  <si>
    <t>12,7</t>
  </si>
  <si>
    <t>12,8</t>
  </si>
  <si>
    <t>Tlumič hluku jádrový 900x500-1000 (3x JTH 300/500/1000)</t>
  </si>
  <si>
    <t>12,9</t>
  </si>
  <si>
    <t>12,1O</t>
  </si>
  <si>
    <t>12,11</t>
  </si>
  <si>
    <t>Průměr 125 mmPotrubí SPIRO-rovné trouby a tvarovky, dodávka a montáž</t>
  </si>
  <si>
    <t>12,12</t>
  </si>
  <si>
    <t>12,13</t>
  </si>
  <si>
    <t>12,14</t>
  </si>
  <si>
    <t>12,15</t>
  </si>
  <si>
    <t>12,16</t>
  </si>
  <si>
    <t>12,17</t>
  </si>
  <si>
    <t>12,21</t>
  </si>
  <si>
    <t>12,22</t>
  </si>
  <si>
    <t>12,23</t>
  </si>
  <si>
    <t>12,24</t>
  </si>
  <si>
    <t>12,25</t>
  </si>
  <si>
    <t>Z13</t>
  </si>
  <si>
    <t xml:space="preserve">Z.č.13 – Chlazení místnost UPS , NN, FTV </t>
  </si>
  <si>
    <t>13.1a</t>
  </si>
  <si>
    <t>Venkovní jednotka inverter Split, R32, Qch=2,4 kW, P=0,7 kW/230 V, jištění 16A</t>
  </si>
  <si>
    <t>Poznámka k položce:_x000d_
751 72-1111</t>
  </si>
  <si>
    <t>13.1b</t>
  </si>
  <si>
    <t>Vnitřní klimatizační jednotka nástěnná, chl.výk. 2,4 kW, vč. Infraovladače</t>
  </si>
  <si>
    <t>Poznámka k položce:_x000d_
751 71-1111</t>
  </si>
  <si>
    <t>13.2a</t>
  </si>
  <si>
    <t>13.2b</t>
  </si>
  <si>
    <t>588</t>
  </si>
  <si>
    <t>13.3a</t>
  </si>
  <si>
    <t>590</t>
  </si>
  <si>
    <t>13.3b</t>
  </si>
  <si>
    <t>592</t>
  </si>
  <si>
    <t>13.4</t>
  </si>
  <si>
    <t>Potrubí chladiva – dvojice Cu izol. - průměr 6,35 mm /9,52 mm, vč. Komunikačního kabelu</t>
  </si>
  <si>
    <t>594</t>
  </si>
  <si>
    <t>Poznámka k položce:_x000d_
751 79-1121</t>
  </si>
  <si>
    <t>13.5</t>
  </si>
  <si>
    <t>Krycí lišta plastová, rovné díly vč. tvarovek , šířka 90 mm</t>
  </si>
  <si>
    <t>596</t>
  </si>
  <si>
    <t>Poznámka k položce:_x000d_
75179-1182</t>
  </si>
  <si>
    <t>13.6</t>
  </si>
  <si>
    <t>Beznapěťový kontakt PDRYCB400</t>
  </si>
  <si>
    <t>598</t>
  </si>
  <si>
    <t>13.7</t>
  </si>
  <si>
    <t>600</t>
  </si>
  <si>
    <t>13.8</t>
  </si>
  <si>
    <t>602</t>
  </si>
  <si>
    <t>Z14</t>
  </si>
  <si>
    <t>Z.č.14 –Šatny 2.np</t>
  </si>
  <si>
    <t>14,1</t>
  </si>
  <si>
    <t>604</t>
  </si>
  <si>
    <t>14,2</t>
  </si>
  <si>
    <t>606</t>
  </si>
  <si>
    <t>14,3</t>
  </si>
  <si>
    <t>608</t>
  </si>
  <si>
    <t>14,4</t>
  </si>
  <si>
    <t>610</t>
  </si>
  <si>
    <t>14,5</t>
  </si>
  <si>
    <t>612</t>
  </si>
  <si>
    <t>14,6</t>
  </si>
  <si>
    <t>614</t>
  </si>
  <si>
    <t>14,7</t>
  </si>
  <si>
    <t>616</t>
  </si>
  <si>
    <t>14,8</t>
  </si>
  <si>
    <t>618</t>
  </si>
  <si>
    <t>14,9</t>
  </si>
  <si>
    <t>620</t>
  </si>
  <si>
    <t>14,11</t>
  </si>
  <si>
    <t>622</t>
  </si>
  <si>
    <t>14,21</t>
  </si>
  <si>
    <t>Požární ochrana vzt. Potrubí -prostup kruhového potrubí stěnou, průměr potrubí do 200mm</t>
  </si>
  <si>
    <t>624</t>
  </si>
  <si>
    <t>14,22</t>
  </si>
  <si>
    <t>Požární ochrana vzt. Potrubí -prostup čtyřhranného potrubí stěnou, průřez potrubí přes 0,03 do 0,07 m2</t>
  </si>
  <si>
    <t>626</t>
  </si>
  <si>
    <t>14,23</t>
  </si>
  <si>
    <t>628</t>
  </si>
  <si>
    <t>14,24</t>
  </si>
  <si>
    <t>630</t>
  </si>
  <si>
    <t>Z15</t>
  </si>
  <si>
    <t>Z.č.15 –WC 2.np</t>
  </si>
  <si>
    <t>15,1</t>
  </si>
  <si>
    <t>632</t>
  </si>
  <si>
    <t>15,2</t>
  </si>
  <si>
    <t>634</t>
  </si>
  <si>
    <t>15,1a</t>
  </si>
  <si>
    <t>636</t>
  </si>
  <si>
    <t>15,3</t>
  </si>
  <si>
    <t>638</t>
  </si>
  <si>
    <t>15,4</t>
  </si>
  <si>
    <t>640</t>
  </si>
  <si>
    <t>15,5</t>
  </si>
  <si>
    <t>642</t>
  </si>
  <si>
    <t>15,6</t>
  </si>
  <si>
    <t>644</t>
  </si>
  <si>
    <t>15,7</t>
  </si>
  <si>
    <t>646</t>
  </si>
  <si>
    <t>15,8</t>
  </si>
  <si>
    <t>648</t>
  </si>
  <si>
    <t>15,9</t>
  </si>
  <si>
    <t>650</t>
  </si>
  <si>
    <t>15,1O</t>
  </si>
  <si>
    <t>Stěnová mřížka 300x150</t>
  </si>
  <si>
    <t>652</t>
  </si>
  <si>
    <t>15,11</t>
  </si>
  <si>
    <t>654</t>
  </si>
  <si>
    <t>15,12</t>
  </si>
  <si>
    <t>656</t>
  </si>
  <si>
    <t>15,13</t>
  </si>
  <si>
    <t>658</t>
  </si>
  <si>
    <t>15,14</t>
  </si>
  <si>
    <t>660</t>
  </si>
  <si>
    <t>15,15</t>
  </si>
  <si>
    <t>662</t>
  </si>
  <si>
    <t>Z16</t>
  </si>
  <si>
    <t>Z.č.16 –Solárium</t>
  </si>
  <si>
    <t>16,1</t>
  </si>
  <si>
    <t>Ventilátor potrubní průměr 100 mm, výkon 50m3/h / 130Pa, motor 26W/230V</t>
  </si>
  <si>
    <t>664</t>
  </si>
  <si>
    <t>16,2</t>
  </si>
  <si>
    <t>666</t>
  </si>
  <si>
    <t>16,4</t>
  </si>
  <si>
    <t>668</t>
  </si>
  <si>
    <t>16,5</t>
  </si>
  <si>
    <t>Regulační klapka listová průměr 100mm, ruční</t>
  </si>
  <si>
    <t>670</t>
  </si>
  <si>
    <t>16,6</t>
  </si>
  <si>
    <t>Zpětná klapka pozink plech, průměr 100 mm</t>
  </si>
  <si>
    <t>672</t>
  </si>
  <si>
    <t>16,7</t>
  </si>
  <si>
    <t>674</t>
  </si>
  <si>
    <t>16,8</t>
  </si>
  <si>
    <t>676</t>
  </si>
  <si>
    <t>16,11</t>
  </si>
  <si>
    <t>678</t>
  </si>
  <si>
    <t>16,12</t>
  </si>
  <si>
    <t>680</t>
  </si>
  <si>
    <t>Z17</t>
  </si>
  <si>
    <t>Z.č.17 –Kuchyňka</t>
  </si>
  <si>
    <t>17,1</t>
  </si>
  <si>
    <t>Ventilátor malý radiální, průměr 100 mm, Q = 50 m3/h/ 80Pa, motor 30W/230V</t>
  </si>
  <si>
    <t>682</t>
  </si>
  <si>
    <t>17,2</t>
  </si>
  <si>
    <t>Protidešťová žaluzie hliníková průměr 125mm</t>
  </si>
  <si>
    <t>684</t>
  </si>
  <si>
    <t>17,3</t>
  </si>
  <si>
    <t>686</t>
  </si>
  <si>
    <t>17,4</t>
  </si>
  <si>
    <t>688</t>
  </si>
  <si>
    <t>17,5</t>
  </si>
  <si>
    <t>690</t>
  </si>
  <si>
    <t>Z18</t>
  </si>
  <si>
    <t>Z.č.18 – Sklad</t>
  </si>
  <si>
    <t>18,1</t>
  </si>
  <si>
    <t>692</t>
  </si>
  <si>
    <t>Z21</t>
  </si>
  <si>
    <t>Z.č.21 –Kotelna</t>
  </si>
  <si>
    <t>21,1</t>
  </si>
  <si>
    <t>Ventilátor potrubní průměr 125 mm, výkon 100m3/h / 120Pa, motor 30W/230V</t>
  </si>
  <si>
    <t>694</t>
  </si>
  <si>
    <t>21,2</t>
  </si>
  <si>
    <t>Ventilátor nástěnný axiální 250mm, výkon 1200 m3/h , motor 94W / 230V</t>
  </si>
  <si>
    <t>696</t>
  </si>
  <si>
    <t>21,3</t>
  </si>
  <si>
    <t>Ventilátor malý radiální, průměr 100 mm, Q = 80 m3/h/ 40Pa, motor 30W/230V</t>
  </si>
  <si>
    <t>698</t>
  </si>
  <si>
    <t>21,4</t>
  </si>
  <si>
    <t>Protidešťová žaluzie PZZN-355x355-S</t>
  </si>
  <si>
    <t>700</t>
  </si>
  <si>
    <t>21,5</t>
  </si>
  <si>
    <t>Mřížka hliníková průměr 125mm</t>
  </si>
  <si>
    <t>702</t>
  </si>
  <si>
    <t>21,6</t>
  </si>
  <si>
    <t>704</t>
  </si>
  <si>
    <t>21,7</t>
  </si>
  <si>
    <t>706</t>
  </si>
  <si>
    <t>21,8</t>
  </si>
  <si>
    <t>Stěnová mřížka 325 x 325</t>
  </si>
  <si>
    <t>708</t>
  </si>
  <si>
    <t>21,9</t>
  </si>
  <si>
    <t>Protidešťová žaluzie hliníková průměr 250mm</t>
  </si>
  <si>
    <t>710</t>
  </si>
  <si>
    <t>21,11</t>
  </si>
  <si>
    <t>21,12</t>
  </si>
  <si>
    <t>714</t>
  </si>
  <si>
    <t>Pol1</t>
  </si>
  <si>
    <t>průřezu přes 0,01 do 0,03 m2 _Potrubí čtyřhranné- sk.I , pozink plech</t>
  </si>
  <si>
    <t>716</t>
  </si>
  <si>
    <t>Poznámka k položce:_x000d_
751 51-0011</t>
  </si>
  <si>
    <t>21,13</t>
  </si>
  <si>
    <t>718</t>
  </si>
  <si>
    <t>Z22</t>
  </si>
  <si>
    <t>Z.č.22 – Sál judo</t>
  </si>
  <si>
    <t>22,1</t>
  </si>
  <si>
    <t>Větrací jednotka vnitřní podstropní, protiproudý vysoce účinný rekuperátor, rozměry 2300x455x1600, hmotnost 300 kg, filtry G4+G4, množství vzduchu 1400m3/h přívod, 1400 odvod, ex.tlak 200/200Pa, ventilátory motory 0,40+0,40 kW/400V, 1-řadý DX chladič s eliminátorem a funkcí ohřevu 6 kW ohřev, chlazení 5,3 kW, elektrický ohřívač 2 kW, včetně servomotorů na klapkách, jednotka splňuje ErP- nařízení EU 1253/201 , platné od 1.1.2016 i 1.1.2018, zprovoznění jednotky technikem výrobce, referenční výrobek DUPLEX 1500 Multi Eco, včetně vestavěné regulace</t>
  </si>
  <si>
    <t>720</t>
  </si>
  <si>
    <t>Poznámka k položce:_x000d_
751 61-1122</t>
  </si>
  <si>
    <t>22,1a</t>
  </si>
  <si>
    <t>Pružná manžeta obdélníková průměr 315mm (součást dod. Jednotky)</t>
  </si>
  <si>
    <t>722</t>
  </si>
  <si>
    <t>22,2</t>
  </si>
  <si>
    <t>Vnější kondenzační jednotka včetně komunikační modul 0 - 10 V bez interní regulace, chladivo R410a, chladicí výkon 6,8 kW , P= 2,21 kW / 230V , referenční výrobek FG24</t>
  </si>
  <si>
    <t>724</t>
  </si>
  <si>
    <t>Poznámka k položce:_x000d_
751 72-1112</t>
  </si>
  <si>
    <t>22,2a</t>
  </si>
  <si>
    <t>726</t>
  </si>
  <si>
    <t>22,2b</t>
  </si>
  <si>
    <t>728</t>
  </si>
  <si>
    <t>22,3</t>
  </si>
  <si>
    <t>730</t>
  </si>
  <si>
    <t>22,4</t>
  </si>
  <si>
    <t>Protidešťová žaluzie PZZN-400x355-S</t>
  </si>
  <si>
    <t>Poznámka k položce:_x000d_
751 39-8051</t>
  </si>
  <si>
    <t>22,5</t>
  </si>
  <si>
    <t>Vyústka do čtyřhranného potrubí 1 řadá 325x75 s regulací R1</t>
  </si>
  <si>
    <t>22,6</t>
  </si>
  <si>
    <t>Vyústka do čtyřhranného potrubí 2 řadá 325x75 s regulací R1</t>
  </si>
  <si>
    <t>736</t>
  </si>
  <si>
    <t>22,7</t>
  </si>
  <si>
    <t>738</t>
  </si>
  <si>
    <t>22,8</t>
  </si>
  <si>
    <t>740</t>
  </si>
  <si>
    <t>22,9</t>
  </si>
  <si>
    <t>průřezu přes 0,07 do 0,13 m2 _Potrubí čtyřhranné- sk.I , pozink plech</t>
  </si>
  <si>
    <t>742</t>
  </si>
  <si>
    <t>22,1O</t>
  </si>
  <si>
    <t>Úprava stávajícího potrubí pro přpojení nové jednotky</t>
  </si>
  <si>
    <t>744</t>
  </si>
  <si>
    <t>22,1O.1</t>
  </si>
  <si>
    <t>Izolace tepelná minerální plstí tl.40 mm s povrchovou úpravou Al folie</t>
  </si>
  <si>
    <t>746</t>
  </si>
  <si>
    <t>22,13</t>
  </si>
  <si>
    <t>Požární ochrana vzt. Potrubí -prostup kruhového potrubí stěnou, průměr potrubí do 100mm</t>
  </si>
  <si>
    <t>748</t>
  </si>
  <si>
    <t>Z23</t>
  </si>
  <si>
    <t xml:space="preserve"> Z.č.23 -  Ricochet – m.č.3.18</t>
  </si>
  <si>
    <t>23.1</t>
  </si>
  <si>
    <t>Ventilátor potrubní axiální stávající</t>
  </si>
  <si>
    <t>750</t>
  </si>
  <si>
    <t>23.2</t>
  </si>
  <si>
    <t>752</t>
  </si>
  <si>
    <t>23.3</t>
  </si>
  <si>
    <t>754</t>
  </si>
  <si>
    <t>23.4</t>
  </si>
  <si>
    <t>756</t>
  </si>
  <si>
    <t>23.5</t>
  </si>
  <si>
    <t>758</t>
  </si>
  <si>
    <t>23.6</t>
  </si>
  <si>
    <t>760</t>
  </si>
  <si>
    <t>23.7</t>
  </si>
  <si>
    <t>23.8</t>
  </si>
  <si>
    <t>23.9</t>
  </si>
  <si>
    <t>Z24</t>
  </si>
  <si>
    <t>Z.č.24 – Šatna</t>
  </si>
  <si>
    <t>24.1</t>
  </si>
  <si>
    <t>Ventilátor axiální stávající</t>
  </si>
  <si>
    <t>768</t>
  </si>
  <si>
    <t>24.2</t>
  </si>
  <si>
    <t>Výfuková hlavice průměr 125 mm</t>
  </si>
  <si>
    <t>770</t>
  </si>
  <si>
    <t>Poznámka k položce:_x000d_
751 51-4776</t>
  </si>
  <si>
    <t>24,3</t>
  </si>
  <si>
    <t>772</t>
  </si>
  <si>
    <t>24.4</t>
  </si>
  <si>
    <t>Demontáž výfukové hlavice D do 200 mm</t>
  </si>
  <si>
    <t>774</t>
  </si>
  <si>
    <t>Z25</t>
  </si>
  <si>
    <t xml:space="preserve">Z.č.25 – Ostatní </t>
  </si>
  <si>
    <t>25,1</t>
  </si>
  <si>
    <t>Závěsy potrubí z typových prvků- závitové tyče a objímky s pružným uložením.</t>
  </si>
  <si>
    <t>25,2</t>
  </si>
  <si>
    <t>Přesun hmot pro vzduchotechniku stanovený procentní sazbou vzdálenost do 50m v objektech výšky do 12m</t>
  </si>
  <si>
    <t>778</t>
  </si>
  <si>
    <t>Poznámka k položce:_x000d_
76799-5101</t>
  </si>
  <si>
    <t>25,3</t>
  </si>
  <si>
    <t>Mimostaveništní doprava</t>
  </si>
  <si>
    <t>780</t>
  </si>
  <si>
    <t>25,4</t>
  </si>
  <si>
    <t>Drobné stavební výpomoce</t>
  </si>
  <si>
    <t>hod</t>
  </si>
  <si>
    <t>782</t>
  </si>
  <si>
    <t>Poznámka k položce:_x000d_
HZS</t>
  </si>
  <si>
    <t>25,5</t>
  </si>
  <si>
    <t>Revize, zkoušky</t>
  </si>
  <si>
    <t>25,6</t>
  </si>
  <si>
    <t>Kolaudační podklady</t>
  </si>
  <si>
    <t>786</t>
  </si>
  <si>
    <t>25,7</t>
  </si>
  <si>
    <t>788</t>
  </si>
  <si>
    <t>Poznámka k položce:_x000d_
13254000</t>
  </si>
  <si>
    <t>25,8</t>
  </si>
  <si>
    <t>Zaškolení obsluhy</t>
  </si>
  <si>
    <t>790</t>
  </si>
  <si>
    <t>24_099_1420 - D1.4.e_Zařízení zdravotně technických instalací</t>
  </si>
  <si>
    <t xml:space="preserve">    721 - Zdravotechnika - vnitřní kanalizace</t>
  </si>
  <si>
    <t xml:space="preserve">    722 - Zdravotechnika - vnitřní vodovod</t>
  </si>
  <si>
    <t xml:space="preserve">    724 - Zdravotechnika - strojní vybavení</t>
  </si>
  <si>
    <t xml:space="preserve">    725 - Zdravotechnika - zařizovací předměty</t>
  </si>
  <si>
    <t xml:space="preserve">    726 - Zdravotechnika - předstěnové instalace</t>
  </si>
  <si>
    <t xml:space="preserve">    727 - Zdravotechnika - požární ochrana</t>
  </si>
  <si>
    <t>-547798933</t>
  </si>
  <si>
    <t>-933872560</t>
  </si>
  <si>
    <t>1497077707</t>
  </si>
  <si>
    <t>1603171685</t>
  </si>
  <si>
    <t>1699602214</t>
  </si>
  <si>
    <t>234801178</t>
  </si>
  <si>
    <t>-160001464</t>
  </si>
  <si>
    <t>446100729</t>
  </si>
  <si>
    <t>-529846291</t>
  </si>
  <si>
    <t>-1525488358</t>
  </si>
  <si>
    <t>745822272</t>
  </si>
  <si>
    <t>-2113671257</t>
  </si>
  <si>
    <t>1713548178</t>
  </si>
  <si>
    <t>1993532344</t>
  </si>
  <si>
    <t>2057099582</t>
  </si>
  <si>
    <t>-796445250</t>
  </si>
  <si>
    <t>-73151441</t>
  </si>
  <si>
    <t>166*2 "Přepočtené koeficientem množství</t>
  </si>
  <si>
    <t>310236241</t>
  </si>
  <si>
    <t>Zazdívka otvorů ve zdivu nadzákladovém cihlami pálenými plochy přes 0,0225 m2 do 0,09 m2, ve zdi tl. do 300 mm</t>
  </si>
  <si>
    <t>1267940941</t>
  </si>
  <si>
    <t>1960245035</t>
  </si>
  <si>
    <t>612135101</t>
  </si>
  <si>
    <t>Hrubá výplň rýh maltou jakékoli šířky rýhy ve stěnách</t>
  </si>
  <si>
    <t>-1514488312</t>
  </si>
  <si>
    <t>871161211</t>
  </si>
  <si>
    <t>Montáž vodovodního potrubí z polyetylenu PE100 RC v otevřeném výkopu svařovaných elektrotvarovkou SDR 11/PN16 d 32 x 3,0 mm</t>
  </si>
  <si>
    <t>-1393265776</t>
  </si>
  <si>
    <t>28613656</t>
  </si>
  <si>
    <t>potrubí vodovodní jednovrstvé PE100 RC SDR11 PN16 s dodatečným opláštěním a integrovaným detekčním vodičem, 32x3,0mm</t>
  </si>
  <si>
    <t>338443066</t>
  </si>
  <si>
    <t>5*1,1 "Přepočtené koeficientem množství</t>
  </si>
  <si>
    <t>871211211</t>
  </si>
  <si>
    <t>Montáž vodovodního potrubí z polyetylenu PE100 RC v otevřeném výkopu svařovaných elektrotvarovkou SDR 11/PN16 d 63 x 5,8 mm</t>
  </si>
  <si>
    <t>784778586</t>
  </si>
  <si>
    <t>28613670</t>
  </si>
  <si>
    <t>potrubí vodovodní jednovrstvé PE100 RC SDR11 PN16 s dodatečným opláštěním a integrovaným detekčním vodičem, 63 x 5,8mm</t>
  </si>
  <si>
    <t>1317336270</t>
  </si>
  <si>
    <t>58*1,1 "Přepočtené koeficientem množství</t>
  </si>
  <si>
    <t>-1397357116</t>
  </si>
  <si>
    <t>-776478786</t>
  </si>
  <si>
    <t>20*1,2 "Přepočtené koeficientem množství</t>
  </si>
  <si>
    <t>877211112</t>
  </si>
  <si>
    <t>Montáž tvarovek na vodovodním plastovém potrubí z polyetylenu PE 100 elektrotvarovek SDR 11/PN16 kolen 90° d 63</t>
  </si>
  <si>
    <t>1600981128</t>
  </si>
  <si>
    <t>28653055</t>
  </si>
  <si>
    <t>elektrokoleno 90° PE 100 D 63mm</t>
  </si>
  <si>
    <t>1580927094</t>
  </si>
  <si>
    <t>877241112</t>
  </si>
  <si>
    <t>Montáž tvarovek na vodovodním plastovém potrubí z polyetylenu PE 100 elektrotvarovek SDR 11/PN16 kolen 90° d 90</t>
  </si>
  <si>
    <t>61691641</t>
  </si>
  <si>
    <t>28653060</t>
  </si>
  <si>
    <t>elektrokoleno 90° PE 100 D 90mm</t>
  </si>
  <si>
    <t>447521154</t>
  </si>
  <si>
    <t>892233122</t>
  </si>
  <si>
    <t>Proplach a dezinfekce vodovodního potrubí DN od 40 do 70</t>
  </si>
  <si>
    <t>-1285403612</t>
  </si>
  <si>
    <t>-1553655524</t>
  </si>
  <si>
    <t>-238215567</t>
  </si>
  <si>
    <t>-1287720238</t>
  </si>
  <si>
    <t>894812001</t>
  </si>
  <si>
    <t>Revizní a čistící šachta z polypropylenu PP pro hladké trouby DN 400 šachtové dno (DN šachty / DN trubního vedení) DN 400/150 přímý tok</t>
  </si>
  <si>
    <t>1581565118</t>
  </si>
  <si>
    <t>894812031</t>
  </si>
  <si>
    <t>Revizní a čistící šachta z polypropylenu PP pro hladké trouby DN 400 roura šachtová korugovaná bez hrdla, světlé hloubky 1000 mm</t>
  </si>
  <si>
    <t>1607401863</t>
  </si>
  <si>
    <t>894812041</t>
  </si>
  <si>
    <t>Revizní a čistící šachta z polypropylenu PP pro hladké trouby DN 400 roura šachtová korugovaná Příplatek k cenám 2031 - 2035 za uříznutí šachtové roury</t>
  </si>
  <si>
    <t>-1940674698</t>
  </si>
  <si>
    <t>894812061</t>
  </si>
  <si>
    <t>Revizní a čistící šachta z polypropylenu PP pro hladké trouby DN 400 poklop litinový (pro třídu zatížení) pochůzí (A15)</t>
  </si>
  <si>
    <t>597490263</t>
  </si>
  <si>
    <t>-1880543382</t>
  </si>
  <si>
    <t>8999221131</t>
  </si>
  <si>
    <t>Ponorné 3" vřetenové čerpadlo pro čerpání vody z vrtů, studní nebo nádrží. Sada se spínačem a tlakovou nádobou pro automatické spínání čerpadla.</t>
  </si>
  <si>
    <t>454315535</t>
  </si>
  <si>
    <t>974031132</t>
  </si>
  <si>
    <t>Vysekání rýh ve zdivu cihelném na maltu vápennou nebo vápenocementovou do hl. 50 mm a šířky do 70 mm</t>
  </si>
  <si>
    <t>590266583</t>
  </si>
  <si>
    <t>974031142</t>
  </si>
  <si>
    <t>Vysekání rýh ve zdivu cihelném na maltu vápennou nebo vápenocementovou do hl. 70 mm a šířky do 70 mm</t>
  </si>
  <si>
    <t>196661314</t>
  </si>
  <si>
    <t>977151111</t>
  </si>
  <si>
    <t>Jádrové vrty diamantovými korunkami do stavebních materiálů (železobetonu, betonu, cihel, obkladů, dlažeb, kamene) průměru do 35 mm</t>
  </si>
  <si>
    <t>79799372</t>
  </si>
  <si>
    <t>977151114</t>
  </si>
  <si>
    <t>Jádrové vrty diamantovými korunkami do stavebních materiálů (železobetonu, betonu, cihel, obkladů, dlažeb, kamene) průměru přes 50 do 60 mm</t>
  </si>
  <si>
    <t>-1298504183</t>
  </si>
  <si>
    <t>977151115</t>
  </si>
  <si>
    <t>Jádrové vrty diamantovými korunkami do stavebních materiálů (železobetonu, betonu, cihel, obkladů, dlažeb, kamene) průměru přes 60 do 70 mm</t>
  </si>
  <si>
    <t>-1639780430</t>
  </si>
  <si>
    <t>977151116</t>
  </si>
  <si>
    <t>Jádrové vrty diamantovými korunkami do stavebních materiálů (železobetonu, betonu, cihel, obkladů, dlažeb, kamene) průměru přes 70 do 80 mm</t>
  </si>
  <si>
    <t>-2019354928</t>
  </si>
  <si>
    <t>977151117</t>
  </si>
  <si>
    <t>Jádrové vrty diamantovými korunkami do stavebních materiálů (železobetonu, betonu, cihel, obkladů, dlažeb, kamene) průměru přes 80 do 90 mm</t>
  </si>
  <si>
    <t>-909555007</t>
  </si>
  <si>
    <t>977151122</t>
  </si>
  <si>
    <t>Jádrové vrty diamantovými korunkami do stavebních materiálů (železobetonu, betonu, cihel, obkladů, dlažeb, kamene) průměru přes 120 do 130 mm</t>
  </si>
  <si>
    <t>-2130283805</t>
  </si>
  <si>
    <t>997013213</t>
  </si>
  <si>
    <t>Vnitrostaveništní doprava suti a vybouraných hmot vodorovně do 50 m s naložením ručně pro budovy a haly výšky přes 9 do 12 m</t>
  </si>
  <si>
    <t>-1118720489</t>
  </si>
  <si>
    <t>1095176846</t>
  </si>
  <si>
    <t>136067315</t>
  </si>
  <si>
    <t>-1686574016</t>
  </si>
  <si>
    <t>-522425140</t>
  </si>
  <si>
    <t>998011009</t>
  </si>
  <si>
    <t>Přesun hmot pro budovy občanské výstavby, bydlení, výrobu a služby s nosnou svislou konstrukcí zděnou z cihel, tvárnic nebo kamene vodorovná dopravní vzdálenost do 100 m s omezením mechanizace pro budovy výšky přes 6 do 12 m</t>
  </si>
  <si>
    <t>888881666</t>
  </si>
  <si>
    <t>850997839</t>
  </si>
  <si>
    <t>713463111</t>
  </si>
  <si>
    <t>Montáž izolace tepelné potrubí a ohybů tvarovkami nebo deskami potrubními pouzdry bez povrchové úpravy (izolační materiál ve specifikaci) staženými pozinkovaným drátem potrubí jednovrstvá D do 100 mm</t>
  </si>
  <si>
    <t>605179698</t>
  </si>
  <si>
    <t>63154533</t>
  </si>
  <si>
    <t>pouzdro izolační potrubní z minerální vlny s Al fólií max. 250/100°C 42/30mm</t>
  </si>
  <si>
    <t>1314124159</t>
  </si>
  <si>
    <t>48*1,02 "Přepočtené koeficientem množství</t>
  </si>
  <si>
    <t>-2033765209</t>
  </si>
  <si>
    <t>28*1,02 "Přepočtené koeficientem množství</t>
  </si>
  <si>
    <t>63154023</t>
  </si>
  <si>
    <t>pouzdro izolační potrubní z minerální vlny s Al fólií max. 250/100°C 64/50mm</t>
  </si>
  <si>
    <t>-911035323</t>
  </si>
  <si>
    <t>29*1,02 "Přepočtené koeficientem množství</t>
  </si>
  <si>
    <t>63154032</t>
  </si>
  <si>
    <t>pouzdro izolační potrubní z minerální vlny s Al fólií max. 250/100°C 76/60mm</t>
  </si>
  <si>
    <t>1044418061</t>
  </si>
  <si>
    <t>9*1,02 "Přepočtené koeficientem množství</t>
  </si>
  <si>
    <t>721</t>
  </si>
  <si>
    <t>Zdravotechnika - vnitřní kanalizace</t>
  </si>
  <si>
    <t>721173401</t>
  </si>
  <si>
    <t>Potrubí z trub PVC SN4 svodné (ležaté) DN 110</t>
  </si>
  <si>
    <t>1344287361</t>
  </si>
  <si>
    <t>721173402</t>
  </si>
  <si>
    <t>Potrubí z trub PVC SN4 svodné (ležaté) DN 125</t>
  </si>
  <si>
    <t>-759455329</t>
  </si>
  <si>
    <t>721173403</t>
  </si>
  <si>
    <t>Potrubí z trub PVC SN4 svodné (ležaté) DN 160</t>
  </si>
  <si>
    <t>1938211701</t>
  </si>
  <si>
    <t>721173404</t>
  </si>
  <si>
    <t>Potrubí z trub PVC SN4 svodné (ležaté) DN 200</t>
  </si>
  <si>
    <t>-998626963</t>
  </si>
  <si>
    <t>28611946</t>
  </si>
  <si>
    <t>čistící kus kanalizační PVC DN 125</t>
  </si>
  <si>
    <t>1040078246</t>
  </si>
  <si>
    <t>28611948</t>
  </si>
  <si>
    <t>čistící kus kanalizační PVC DN 160</t>
  </si>
  <si>
    <t>-681636150</t>
  </si>
  <si>
    <t>28611610</t>
  </si>
  <si>
    <t>čistící kus kanalizační PVC DN 200</t>
  </si>
  <si>
    <t>-982983955</t>
  </si>
  <si>
    <t>721173405</t>
  </si>
  <si>
    <t>Potrubí z trub PVC SN4 svodné (ležaté) DN 250</t>
  </si>
  <si>
    <t>1763505404</t>
  </si>
  <si>
    <t>721173406</t>
  </si>
  <si>
    <t>Potrubí z trub PVC SN4 svodné (ležaté) DN 315</t>
  </si>
  <si>
    <t>-428172778</t>
  </si>
  <si>
    <t>7211734061</t>
  </si>
  <si>
    <t>Potrubí z trub PVC SN4 svodné (ležaté) DN 400</t>
  </si>
  <si>
    <t>1418246640</t>
  </si>
  <si>
    <t>721174024</t>
  </si>
  <si>
    <t>Potrubí z trub polypropylenových odpadní (svislé) DN 75</t>
  </si>
  <si>
    <t>-2136759819</t>
  </si>
  <si>
    <t>28615658</t>
  </si>
  <si>
    <t>objímka instalační pevná dvoušroubová HTPO DN 75</t>
  </si>
  <si>
    <t>307464436</t>
  </si>
  <si>
    <t>721174025</t>
  </si>
  <si>
    <t>Potrubí z trub polypropylenových odpadní (svislé) DN 110</t>
  </si>
  <si>
    <t>-822663094</t>
  </si>
  <si>
    <t>28615659</t>
  </si>
  <si>
    <t>objímka instalační pevná dvoušroubová HTPO DN 110</t>
  </si>
  <si>
    <t>2074196491</t>
  </si>
  <si>
    <t>721174041</t>
  </si>
  <si>
    <t>Potrubí z trub polypropylenových připojovací DN 32</t>
  </si>
  <si>
    <t>135110749</t>
  </si>
  <si>
    <t>28615655</t>
  </si>
  <si>
    <t>objímka instalační pevná dvoušroubová HTPO DN 32</t>
  </si>
  <si>
    <t>-1424241061</t>
  </si>
  <si>
    <t>721174043</t>
  </si>
  <si>
    <t>Potrubí z trub polypropylenových připojovací DN 50</t>
  </si>
  <si>
    <t>1872853112</t>
  </si>
  <si>
    <t>28615657</t>
  </si>
  <si>
    <t>objímka instalační pevná dvoušroubová HTPO DN 50</t>
  </si>
  <si>
    <t>-291002104</t>
  </si>
  <si>
    <t>721174044</t>
  </si>
  <si>
    <t>Potrubí z trub polypropylenových připojovací DN 75</t>
  </si>
  <si>
    <t>1191429196</t>
  </si>
  <si>
    <t>-744919479</t>
  </si>
  <si>
    <t>721174045</t>
  </si>
  <si>
    <t>Potrubí z trub polypropylenových připojovací DN 110</t>
  </si>
  <si>
    <t>-584316579</t>
  </si>
  <si>
    <t>-738144415</t>
  </si>
  <si>
    <t>28615662</t>
  </si>
  <si>
    <t>připevňovací matice pro HTPO</t>
  </si>
  <si>
    <t>185210288</t>
  </si>
  <si>
    <t>28615663</t>
  </si>
  <si>
    <t>připevňovací šroub pro HTPO</t>
  </si>
  <si>
    <t>1747309319</t>
  </si>
  <si>
    <t>28615601</t>
  </si>
  <si>
    <t>čistící tvarovka odpadní pro vysoké teploty HTRE DN 50</t>
  </si>
  <si>
    <t>551048325</t>
  </si>
  <si>
    <t>28615603</t>
  </si>
  <si>
    <t>čistící tvarovka odpadní pro vysoké teploty HTRE DN 110</t>
  </si>
  <si>
    <t>257482868</t>
  </si>
  <si>
    <t>721194103</t>
  </si>
  <si>
    <t>Vyměření přípojek na potrubí vyvedení a upevnění odpadních výpustek DN 32</t>
  </si>
  <si>
    <t>-998961437</t>
  </si>
  <si>
    <t>721194105</t>
  </si>
  <si>
    <t>Vyměření přípojek na potrubí vyvedení a upevnění odpadních výpustek DN 50</t>
  </si>
  <si>
    <t>-1248525562</t>
  </si>
  <si>
    <t>721194109</t>
  </si>
  <si>
    <t>Vyměření přípojek na potrubí vyvedení a upevnění odpadních výpustek DN 110</t>
  </si>
  <si>
    <t>-1956487746</t>
  </si>
  <si>
    <t>721211422</t>
  </si>
  <si>
    <t>Podlahové vpusti se svislým odtokem DN 50/75/110 mřížka nerez 138x138</t>
  </si>
  <si>
    <t>-1045418101</t>
  </si>
  <si>
    <t>721211611</t>
  </si>
  <si>
    <t>Podlahové vpusti dvorní vtoky (vpusti) se svislým odtokem a zápachovou klapkou DN 110/160 mříž litina 226x226</t>
  </si>
  <si>
    <t>294025626</t>
  </si>
  <si>
    <t>721229111</t>
  </si>
  <si>
    <t>Zápachové uzávěrky montáž zápachových uzávěrek ostatních typů do DN 50</t>
  </si>
  <si>
    <t>-659966905</t>
  </si>
  <si>
    <t>55162004</t>
  </si>
  <si>
    <t>kalich pro úkap s kuličkou</t>
  </si>
  <si>
    <t>1441514499</t>
  </si>
  <si>
    <t>28654742</t>
  </si>
  <si>
    <t>sifon pro odvod kondenzátu, zpětná klapka s koulí, DN 40</t>
  </si>
  <si>
    <t>-860188137</t>
  </si>
  <si>
    <t>721239114</t>
  </si>
  <si>
    <t>Střešní vtoky (vpusti) montáž střešních vtoků ostatních typů se svislým odtokem do DN 160</t>
  </si>
  <si>
    <t>-996085774</t>
  </si>
  <si>
    <t>562311121</t>
  </si>
  <si>
    <t>vtok střešní svislý pro tpo hydroizolaci plochých střech s vyhříváním DN 110</t>
  </si>
  <si>
    <t>-831176633</t>
  </si>
  <si>
    <t>286560041</t>
  </si>
  <si>
    <t>nástavec střešní vpusti s manžetou pro výšku TI do 300mm</t>
  </si>
  <si>
    <t>1562971591</t>
  </si>
  <si>
    <t>721242116</t>
  </si>
  <si>
    <t>Lapače střešních splavenin polypropylenové (PP) s kulovým kloubem na odtoku DN 125</t>
  </si>
  <si>
    <t>276410808</t>
  </si>
  <si>
    <t>721279153</t>
  </si>
  <si>
    <t>Ventilační hlavice montáž ventilační hlavice z polypropylenu (PP) ostatních typů DN 110</t>
  </si>
  <si>
    <t>663178376</t>
  </si>
  <si>
    <t>562312221</t>
  </si>
  <si>
    <t>souprava ventilační střešní PP DN 110 s manžetou TPO</t>
  </si>
  <si>
    <t>-78221007</t>
  </si>
  <si>
    <t>721290111</t>
  </si>
  <si>
    <t>Zkouška těsnosti kanalizace v objektech vodou do DN 125</t>
  </si>
  <si>
    <t>-1209265357</t>
  </si>
  <si>
    <t>721290112</t>
  </si>
  <si>
    <t>Zkouška těsnosti kanalizace v objektech vodou DN 150 nebo DN 200</t>
  </si>
  <si>
    <t>-2025734438</t>
  </si>
  <si>
    <t>722181256</t>
  </si>
  <si>
    <t>Ochrana potrubí termoizolačními trubicemi z pěnového polyetylenu PE přilepenými v příčných a podélných spojích, tloušťky izolace přes 20 do 25 mm, vnitřního průměru izolace DN přes 110 mm</t>
  </si>
  <si>
    <t>-1545001293</t>
  </si>
  <si>
    <t>998721112</t>
  </si>
  <si>
    <t>Přesun hmot pro vnitřní kanalizaci stanovený z hmotnosti přesunovaného materiálu vodorovná dopravní vzdálenost do 50 m s omezením mechanizace v objektech výšky přes 6 do 12 m</t>
  </si>
  <si>
    <t>104172865</t>
  </si>
  <si>
    <t>Zdravotechnika - vnitřní vodovod</t>
  </si>
  <si>
    <t>7212331142</t>
  </si>
  <si>
    <t>Úpravna dešťové vody (včetně dopravy, uvedení do provozu a zaškolení obsluhy) - filtr s automatickým zpětným proplachem, pískové zařízení, nízkotlaká UV výbojka 254 nm pro domácnosti, na pitnou vodu, 1 trubice</t>
  </si>
  <si>
    <t>708453047</t>
  </si>
  <si>
    <t>722130233</t>
  </si>
  <si>
    <t>Potrubí z ocelových trubek pozinkovaných závitových svařovaných běžných DN 25</t>
  </si>
  <si>
    <t>681812556</t>
  </si>
  <si>
    <t>42390134</t>
  </si>
  <si>
    <t>objímka potrubí jednošroubová M8 25-30 3/4"</t>
  </si>
  <si>
    <t>567786495</t>
  </si>
  <si>
    <t>722130234</t>
  </si>
  <si>
    <t>Potrubí z ocelových trubek pozinkovaných závitových svařovaných běžných DN 32</t>
  </si>
  <si>
    <t>1816318461</t>
  </si>
  <si>
    <t>42390135</t>
  </si>
  <si>
    <t>objímka potrubí jednošroubová M8 31-38 1"</t>
  </si>
  <si>
    <t>-1139811365</t>
  </si>
  <si>
    <t>722175002</t>
  </si>
  <si>
    <t>Potrubí z plastových trubek z polypropylenu PP-RCT svařovaných polyfúzně D 20 x 2,8</t>
  </si>
  <si>
    <t>708774952</t>
  </si>
  <si>
    <t>42390133</t>
  </si>
  <si>
    <t>objímka potrubí jednošroubová M8 20-23 1/2"</t>
  </si>
  <si>
    <t>449462007</t>
  </si>
  <si>
    <t>722175003</t>
  </si>
  <si>
    <t>Potrubí z plastových trubek z polypropylenu PP-RCT svařovaných polyfúzně D 25 x 3,5</t>
  </si>
  <si>
    <t>2038208698</t>
  </si>
  <si>
    <t>-1397881236</t>
  </si>
  <si>
    <t>722175004</t>
  </si>
  <si>
    <t>Potrubí z plastových trubek z polypropylenu PP-RCT svařovaných polyfúzně D 32 x 4,4</t>
  </si>
  <si>
    <t>-343011081</t>
  </si>
  <si>
    <t>1855558334</t>
  </si>
  <si>
    <t>722175005</t>
  </si>
  <si>
    <t>Potrubí z plastových trubek z polypropylenu PP-RCT svařovaných polyfúzně D 40 x 5,5</t>
  </si>
  <si>
    <t>-861349453</t>
  </si>
  <si>
    <t>42390136</t>
  </si>
  <si>
    <t>objímka potrubí jednošroubová M8 40-46 5/4"</t>
  </si>
  <si>
    <t>640468537</t>
  </si>
  <si>
    <t>722175006</t>
  </si>
  <si>
    <t>Potrubí z plastových trubek z polypropylenu PP-RCT svařovaných polyfúzně D 50 x 6,9</t>
  </si>
  <si>
    <t>-22859145</t>
  </si>
  <si>
    <t>42390137</t>
  </si>
  <si>
    <t>objímka potrubí jednošroubová M8 48-53 6/4"</t>
  </si>
  <si>
    <t>839957211</t>
  </si>
  <si>
    <t>722175007</t>
  </si>
  <si>
    <t>Potrubí z plastových trubek z polypropylenu PP-RCT svařovaných polyfúzně D 63 x 8,6</t>
  </si>
  <si>
    <t>1370142843</t>
  </si>
  <si>
    <t>42390138</t>
  </si>
  <si>
    <t>objímka potrubí jednošroubová M8 60-64 2"</t>
  </si>
  <si>
    <t>1523701056</t>
  </si>
  <si>
    <t>722175008</t>
  </si>
  <si>
    <t>Potrubí z plastových trubek z polypropylenu PP-RCT svařovaných polyfúzně D 75 x 8,4</t>
  </si>
  <si>
    <t>235938974</t>
  </si>
  <si>
    <t>42390150</t>
  </si>
  <si>
    <t>objímka potrubí dvoušroubová M8/M10 78-78 2 1/2"</t>
  </si>
  <si>
    <t>604688534</t>
  </si>
  <si>
    <t>722175009</t>
  </si>
  <si>
    <t>Potrubí z plastových trubek z polypropylenu PP-RCT svařovaných polyfúzně D 90 x 10,1</t>
  </si>
  <si>
    <t>-942057861</t>
  </si>
  <si>
    <t>42390152</t>
  </si>
  <si>
    <t>objímka potrubí dvoušroubová M8/M10 87-92 3"</t>
  </si>
  <si>
    <t>1673250866</t>
  </si>
  <si>
    <t>722181231</t>
  </si>
  <si>
    <t>Ochrana potrubí termoizolačními trubicemi z pěnového polyetylenu PE přilepenými v příčných a podélných spojích, tloušťky izolace přes 9 do 13 mm, vnitřního průměru izolace DN do 22 mm</t>
  </si>
  <si>
    <t>-209656136</t>
  </si>
  <si>
    <t>722181232</t>
  </si>
  <si>
    <t>Ochrana potrubí termoizolačními trubicemi z pěnového polyetylenu PE přilepenými v příčných a podélných spojích, tloušťky izolace přes 9 do 13 mm, vnitřního průměru izolace DN přes 22 do 45 mm</t>
  </si>
  <si>
    <t>-442967940</t>
  </si>
  <si>
    <t>722181233</t>
  </si>
  <si>
    <t>Ochrana potrubí termoizolačními trubicemi z pěnového polyetylenu PE přilepenými v příčných a podélných spojích, tloušťky izolace přes 9 do 13 mm, vnitřního průměru izolace DN přes 45 do 63 mm</t>
  </si>
  <si>
    <t>550631045</t>
  </si>
  <si>
    <t>722181234</t>
  </si>
  <si>
    <t>Ochrana potrubí termoizolačními trubicemi z pěnového polyetylenu PE přilepenými v příčných a podélných spojích, tloušťky izolace přes 9 do 13 mm, vnitřního průměru izolace DN přes 63 do 89 mm</t>
  </si>
  <si>
    <t>-318904163</t>
  </si>
  <si>
    <t>722181235</t>
  </si>
  <si>
    <t>Ochrana potrubí termoizolačními trubicemi z pěnového polyetylenu PE přilepenými v příčných a podélných spojích, tloušťky izolace přes 9 do 13 mm, vnitřního průměru izolace DN přes 89 mm</t>
  </si>
  <si>
    <t>1401369370</t>
  </si>
  <si>
    <t>722181242</t>
  </si>
  <si>
    <t>Ochrana potrubí termoizolačními trubicemi z pěnového polyetylenu PE přilepenými v příčných a podélných spojích, tloušťky izolace přes 13 do 20 mm, vnitřního průměru izolace DN přes 22 do 45 mm</t>
  </si>
  <si>
    <t>1434117562</t>
  </si>
  <si>
    <t>722181252</t>
  </si>
  <si>
    <t>Ochrana potrubí termoizolačními trubicemi z pěnového polyetylenu PE přilepenými v příčných a podélných spojích, tloušťky izolace přes 20 do 25 mm, vnitřního průměru izolace DN přes 22 do 45 mm</t>
  </si>
  <si>
    <t>-273569733</t>
  </si>
  <si>
    <t>722190401</t>
  </si>
  <si>
    <t>Zřízení přípojek na potrubí vyvedení a upevnění výpustek do DN 25</t>
  </si>
  <si>
    <t>-1511100859</t>
  </si>
  <si>
    <t>722212504</t>
  </si>
  <si>
    <t>Armatury přírubové potrubní oddělovače PN 10 do 65°C DN 80</t>
  </si>
  <si>
    <t>1405798545</t>
  </si>
  <si>
    <t>722220111</t>
  </si>
  <si>
    <t>Armatury s jedním závitem nástěnky pro výtokový ventil G 1/2"</t>
  </si>
  <si>
    <t>-44586976</t>
  </si>
  <si>
    <t>722220121</t>
  </si>
  <si>
    <t>Armatury s jedním závitem nástěnky pro baterii G 1/2"</t>
  </si>
  <si>
    <t>1580416093</t>
  </si>
  <si>
    <t>722221134</t>
  </si>
  <si>
    <t>Armatury s jedním závitem ventily výtokové G 1/2"</t>
  </si>
  <si>
    <t>2044132333</t>
  </si>
  <si>
    <t>722224152</t>
  </si>
  <si>
    <t>Armatury s jedním závitem ventily kulové zahradní uzávěry PN 15 do 120° C G 1/2" - 3/4" - nezámrzný</t>
  </si>
  <si>
    <t>87011681</t>
  </si>
  <si>
    <t>722230101</t>
  </si>
  <si>
    <t>Armatury se dvěma závity ventily přímé G 1/2"</t>
  </si>
  <si>
    <t>-602528623</t>
  </si>
  <si>
    <t>722230111</t>
  </si>
  <si>
    <t>Armatury se dvěma závity ventily přímé s odvodňovacím ventilem G 1/2"</t>
  </si>
  <si>
    <t>-1347314730</t>
  </si>
  <si>
    <t>722230112</t>
  </si>
  <si>
    <t>Armatury se dvěma závity ventily přímé s odvodňovacím ventilem G 3/4"</t>
  </si>
  <si>
    <t>414499768</t>
  </si>
  <si>
    <t>722230113</t>
  </si>
  <si>
    <t>Armatury se dvěma závity ventily přímé s odvodňovacím ventilem G 1"</t>
  </si>
  <si>
    <t>1289048559</t>
  </si>
  <si>
    <t>2054895378</t>
  </si>
  <si>
    <t>722230115</t>
  </si>
  <si>
    <t>Armatury se dvěma závity ventily přímé s odvodňovacím ventilem G 6/4"</t>
  </si>
  <si>
    <t>1458616684</t>
  </si>
  <si>
    <t>722230116</t>
  </si>
  <si>
    <t>Armatury se dvěma závity ventily přímé s odvodňovacím ventilem G 2"</t>
  </si>
  <si>
    <t>1385781799</t>
  </si>
  <si>
    <t>722231057</t>
  </si>
  <si>
    <t>Armatury se dvěma závity šoupátka mosazná PN 16 do 80°C G 2 1/2"</t>
  </si>
  <si>
    <t>818506856</t>
  </si>
  <si>
    <t>722231072</t>
  </si>
  <si>
    <t>Armatury se dvěma závity ventily zpětné mosazné PN 10 do 110°C G 1/2"</t>
  </si>
  <si>
    <t>-1081779112</t>
  </si>
  <si>
    <t>722231078</t>
  </si>
  <si>
    <t>Armatury se dvěma závity ventily zpětné mosazné PN 10 do 110°C G 2 1/2"</t>
  </si>
  <si>
    <t>534773949</t>
  </si>
  <si>
    <t>722231142</t>
  </si>
  <si>
    <t>Armatury se dvěma závity ventily pojistné rohové G 3/4"</t>
  </si>
  <si>
    <t>2045319155</t>
  </si>
  <si>
    <t>722231206</t>
  </si>
  <si>
    <t>Armatury se dvěma závity ventily redukční tlakové mosazné bez manometru PN 6 do 25 °C G 2"</t>
  </si>
  <si>
    <t>-1240785491</t>
  </si>
  <si>
    <t>722231286</t>
  </si>
  <si>
    <t>Armatury se dvěma závity regulátor výstupního tlaku membránový PN 16 do 70 °C G 2" (DN 50)</t>
  </si>
  <si>
    <t>1530083010</t>
  </si>
  <si>
    <t>722232301</t>
  </si>
  <si>
    <t>Armatury se dvěma závity kompenzátory gumové PN 16 do 100°C G 3/4"</t>
  </si>
  <si>
    <t>-366968109</t>
  </si>
  <si>
    <t>722232302</t>
  </si>
  <si>
    <t>Armatury se dvěma závity kompenzátory gumové PN 16 do 100°C G 1"</t>
  </si>
  <si>
    <t>1954290176</t>
  </si>
  <si>
    <t>722232303</t>
  </si>
  <si>
    <t>Armatury se dvěma závity kompenzátory gumové PN 16 do 100°C G 5/4"</t>
  </si>
  <si>
    <t>52585747</t>
  </si>
  <si>
    <t>722232304</t>
  </si>
  <si>
    <t>Armatury se dvěma závity kompenzátory gumové PN 16 do 100°C G 6/4"</t>
  </si>
  <si>
    <t>1156728552</t>
  </si>
  <si>
    <t>722232305</t>
  </si>
  <si>
    <t>Armatury se dvěma závity kompenzátory gumové PN 16 do 100°C G 2"</t>
  </si>
  <si>
    <t>-1692779915</t>
  </si>
  <si>
    <t>722234269</t>
  </si>
  <si>
    <t>Armatury se dvěma závity filtry bronzový PN 16 do 120 °C G 2 1/2"</t>
  </si>
  <si>
    <t>-545099973</t>
  </si>
  <si>
    <t>722239101</t>
  </si>
  <si>
    <t>Armatury se dvěma závity montáž vodovodních armatur se dvěma závity ostatních typů G 1/2"</t>
  </si>
  <si>
    <t>-738239851</t>
  </si>
  <si>
    <t>42241001</t>
  </si>
  <si>
    <t>ventil vyvažovací a regulační vnější závit tlakově nezávislý PN 16 T 90°C 1/2"</t>
  </si>
  <si>
    <t>-505443744</t>
  </si>
  <si>
    <t>722249127</t>
  </si>
  <si>
    <t>Armatury z plastických hmot montáž vodovodních armatur z plastických hmot ostatních typů DN 63</t>
  </si>
  <si>
    <t>840356235</t>
  </si>
  <si>
    <t>55128855</t>
  </si>
  <si>
    <t>ventil směšovací třícestný 2" F, PN10, 110 °C, M-bus výstup</t>
  </si>
  <si>
    <t>758041814</t>
  </si>
  <si>
    <t>722250101</t>
  </si>
  <si>
    <t>Požární příslušenství a armatury hydrantové ventily s hadicovou přípojkou G 1"</t>
  </si>
  <si>
    <t>1950094513</t>
  </si>
  <si>
    <t>7222501431</t>
  </si>
  <si>
    <t>Požární příslušenství a armatury hydrantový systém s tvarově stálou hadicí prosklený D 19 x 30 m</t>
  </si>
  <si>
    <t>-1362556265</t>
  </si>
  <si>
    <t>7222622261</t>
  </si>
  <si>
    <t>Vodoměry pro vodu závitové horizontální jednovtokové suchoběžné pro dálkový odečet G 1/2" x 110 mm Qn 1,6 R100, M-BUS výstup</t>
  </si>
  <si>
    <t>1846959674</t>
  </si>
  <si>
    <t>7222632131</t>
  </si>
  <si>
    <t>Vodoměry pro vodu do 100°C závitové horizontální vícevtokové mokroběžné G 1"x 260 mm Qn 3,5, M-BUS výstup</t>
  </si>
  <si>
    <t>-1216072295</t>
  </si>
  <si>
    <t>722290226</t>
  </si>
  <si>
    <t>Zkoušky, proplach a desinfekce vodovodního potrubí zkoušky těsnosti vodovodního potrubí závitového do DN 50</t>
  </si>
  <si>
    <t>808536751</t>
  </si>
  <si>
    <t>722290234</t>
  </si>
  <si>
    <t>Zkoušky, proplach a desinfekce vodovodního potrubí proplach a desinfekce vodovodního potrubí do DN 80</t>
  </si>
  <si>
    <t>-1567175864</t>
  </si>
  <si>
    <t>722290246</t>
  </si>
  <si>
    <t>Zkoušky, proplach a desinfekce vodovodního potrubí zkoušky těsnosti vodovodního potrubí plastového do DN 40</t>
  </si>
  <si>
    <t>-1957969788</t>
  </si>
  <si>
    <t>722290249</t>
  </si>
  <si>
    <t>Zkoušky, proplach a desinfekce vodovodního potrubí zkoušky těsnosti vodovodního potrubí plastového přes DN 40 do DN 90</t>
  </si>
  <si>
    <t>1430407831</t>
  </si>
  <si>
    <t>998722112</t>
  </si>
  <si>
    <t>Přesun hmot pro vnitřní vodovod stanovený z hmotnosti přesunovaného materiálu vodorovná dopravní vzdálenost do 50 m s omezením mechanizace v objektech výšky přes 6 do 12 m</t>
  </si>
  <si>
    <t>-708012060</t>
  </si>
  <si>
    <t>Zdravotechnika - strojní vybavení</t>
  </si>
  <si>
    <t>724231127</t>
  </si>
  <si>
    <t>Příslušenství domovních vodáren měřicí manometr s membránou</t>
  </si>
  <si>
    <t>164205777</t>
  </si>
  <si>
    <t>732421206</t>
  </si>
  <si>
    <t>Čerpadla teplovodní mokroběžná závitová cirkulační pro TUV (elektronicky řízená) PN 10, do 80°C DN přípojky/dopravní výška H (m) - čerpací výkon Q (m3/h) DN 25 / do 12,0 m / 12,0 m3/h</t>
  </si>
  <si>
    <t>1873604840</t>
  </si>
  <si>
    <t>734411105</t>
  </si>
  <si>
    <t>Teploměry technické s pevným stonkem a jímkou zadní připojení (axiální) průměr 63 mm délka stonku 200 mm</t>
  </si>
  <si>
    <t>1290941117</t>
  </si>
  <si>
    <t>724234118</t>
  </si>
  <si>
    <t>Nádoby expanzní tlakové pro rozvody užitkové vody vertikální s vyměnitelným vakem bez pojistného ventilu PN 1,0 o objemu 500 l</t>
  </si>
  <si>
    <t>-680967777</t>
  </si>
  <si>
    <t>724249214</t>
  </si>
  <si>
    <t>Montáž filtr dávkovací proporcionální DN80 ostatní typ</t>
  </si>
  <si>
    <t>-948660820</t>
  </si>
  <si>
    <t>426610601</t>
  </si>
  <si>
    <t>Iontová úpravna vody DN80</t>
  </si>
  <si>
    <t>1683651191</t>
  </si>
  <si>
    <t>998724112</t>
  </si>
  <si>
    <t>Přesun hmot pro strojní vybavení stanovený z hmotnosti přesunovaného materiálu vodorovná dopravní vzdálenost do 50 m s omezením mechanizace v objektech výšky přes 6 do 12 m</t>
  </si>
  <si>
    <t>-175748855</t>
  </si>
  <si>
    <t>725</t>
  </si>
  <si>
    <t>Zdravotechnika - zařizovací předměty</t>
  </si>
  <si>
    <t>725112022</t>
  </si>
  <si>
    <t>Zařízení záchodů klozety keramické závěsné na nosné stěny s hlubokým splachováním odpad vodorovný</t>
  </si>
  <si>
    <t>1679334511</t>
  </si>
  <si>
    <t>725112023</t>
  </si>
  <si>
    <t>Zařízení záchodů klozety keramické závěsné na nosné stěny s hlubokým splachováním pro handicapované odpad vodorovný</t>
  </si>
  <si>
    <t>2040357089</t>
  </si>
  <si>
    <t>7251123131</t>
  </si>
  <si>
    <t>Klozet nerezový s hlubokým splachováním provedení antivandal</t>
  </si>
  <si>
    <t>1573636467</t>
  </si>
  <si>
    <t>725121527</t>
  </si>
  <si>
    <t>Pisoárové záchodky keramické automatické s integrovaným napájecím zdrojem</t>
  </si>
  <si>
    <t>1213794792</t>
  </si>
  <si>
    <t>725211603</t>
  </si>
  <si>
    <t>Umyvadla keramická bílá bez výtokových armatur připevněná na stěnu šrouby bez sloupu nebo krytu na sifon, šířka umyvadla 600 mm</t>
  </si>
  <si>
    <t>-90236250</t>
  </si>
  <si>
    <t>725211681</t>
  </si>
  <si>
    <t>Umyvadla keramická bílá bez výtokových armatur připevněná na stěnu šrouby zdravotní, šířka umyvadla 640 mm</t>
  </si>
  <si>
    <t>73374595</t>
  </si>
  <si>
    <t>7252141421</t>
  </si>
  <si>
    <t>Umyvadlo nerezové s výtokovou tlačnou baterií pro přívod studené/předmíchané vody připevněné na stěnu provedení antivandal</t>
  </si>
  <si>
    <t>-2048400251</t>
  </si>
  <si>
    <t>725291662</t>
  </si>
  <si>
    <t>Montáž doplňků zařízení koupelen a záchodů sedačky do sprchy</t>
  </si>
  <si>
    <t>1112306810</t>
  </si>
  <si>
    <t>55147081</t>
  </si>
  <si>
    <t>sedátko sklopné do sprchy s opěrnou nohou nerez lesk 440x450x460mm</t>
  </si>
  <si>
    <t>57422566</t>
  </si>
  <si>
    <t>725291668</t>
  </si>
  <si>
    <t>Montáž doplňků zařízení koupelen a záchodů madla invalidního rovného</t>
  </si>
  <si>
    <t>1773691408</t>
  </si>
  <si>
    <t>55147055</t>
  </si>
  <si>
    <t>madlo invalidní rovné bílé 800mm</t>
  </si>
  <si>
    <t>-554793988</t>
  </si>
  <si>
    <t>725291670</t>
  </si>
  <si>
    <t>Montáž doplňků zařízení koupelen a záchodů madla invalidního krakorcového sklopného</t>
  </si>
  <si>
    <t>285087974</t>
  </si>
  <si>
    <t>55147061</t>
  </si>
  <si>
    <t>madlo invalidní krakorcové sklopné bílé 813mm</t>
  </si>
  <si>
    <t>-1172960603</t>
  </si>
  <si>
    <t>725311121</t>
  </si>
  <si>
    <t>Dřezy bez výtokových armatur jednoduché se zápachovou uzávěrkou nerezové s odkapávací plochou 560x480 mm a miskou</t>
  </si>
  <si>
    <t>1021240351</t>
  </si>
  <si>
    <t>7253111211</t>
  </si>
  <si>
    <t>Odlučovač tuku, 60L, 728x416x(H)398mm; z nerezové oceli, víko zajištěno čtyřmi svorkami, přípojky vstup/výstup s Ø50 mm,d vě vertikální vnitřní přepážky oddělující tuk a kal, kulový ventil pro vypouštění tuku</t>
  </si>
  <si>
    <t>-1998632078</t>
  </si>
  <si>
    <t>725331112</t>
  </si>
  <si>
    <t>Výlevky bez výtokových armatur a splachovací nádrže keramické se sklopnou plastovou mřížkou závěsné, výšky 500 mm</t>
  </si>
  <si>
    <t>-1806661563</t>
  </si>
  <si>
    <t>725813111</t>
  </si>
  <si>
    <t>Ventily rohové bez připojovací trubičky nebo flexi hadičky G 1/2"</t>
  </si>
  <si>
    <t>316838659</t>
  </si>
  <si>
    <t>725813112</t>
  </si>
  <si>
    <t>Ventily rohové bez připojovací trubičky nebo flexi hadičky pračkové G 3/4"</t>
  </si>
  <si>
    <t>609132981</t>
  </si>
  <si>
    <t>725819401</t>
  </si>
  <si>
    <t>Ventily montáž ventilů ostatních typů rohových s připojovací trubičkou G 1/2"</t>
  </si>
  <si>
    <t>975039216</t>
  </si>
  <si>
    <t>55141001</t>
  </si>
  <si>
    <t>kohout kulový rohový mosazný R 1/2"x3/8"</t>
  </si>
  <si>
    <t>-1997281527</t>
  </si>
  <si>
    <t>725821316</t>
  </si>
  <si>
    <t>Baterie dřezové nástěnné pákové s otáčivým plochým ústím a délkou ramínka 300 mm</t>
  </si>
  <si>
    <t>-1514876222</t>
  </si>
  <si>
    <t>725821329</t>
  </si>
  <si>
    <t>Baterie dřezové stojánkové pákové s otáčivým ústím a délkou ramínka s vytahovací sprškou</t>
  </si>
  <si>
    <t>-1959813434</t>
  </si>
  <si>
    <t>725822664</t>
  </si>
  <si>
    <t>Baterie umyvadlové stojánkové samouzavírací s omezenou dobou výtoku tlačné s výtokem po dobu 15 s a 6 l/min</t>
  </si>
  <si>
    <t>976241955</t>
  </si>
  <si>
    <t>725829131</t>
  </si>
  <si>
    <t>Baterie umyvadlové montáž ostatních typů stojánkových G 1/2"</t>
  </si>
  <si>
    <t>2133946460</t>
  </si>
  <si>
    <t>551440471</t>
  </si>
  <si>
    <t>baterie umyvadlová stojánková páková s ovládáním výpusti - s dlouhouovládací pákou (pro imobilní)</t>
  </si>
  <si>
    <t>-1502727235</t>
  </si>
  <si>
    <t>725841341</t>
  </si>
  <si>
    <t>Baterie sprchová závěsná s omezenou dobou výtoku, tlačný ventil s regulací teploty</t>
  </si>
  <si>
    <t>62724028</t>
  </si>
  <si>
    <t>725851315</t>
  </si>
  <si>
    <t>Ventily odpadní pro zařizovací předměty dřezové s přepadem G 6/4"</t>
  </si>
  <si>
    <t>-322496264</t>
  </si>
  <si>
    <t>725851325</t>
  </si>
  <si>
    <t>Ventily odpadní pro zařizovací předměty umyvadlové bez přepadu G 5/4"</t>
  </si>
  <si>
    <t>1114889517</t>
  </si>
  <si>
    <t>725861102</t>
  </si>
  <si>
    <t>Zápachové uzávěrky zařizovacích předmětů pro umyvadla DN 40</t>
  </si>
  <si>
    <t>594201941</t>
  </si>
  <si>
    <t>725861312</t>
  </si>
  <si>
    <t>Zápachové uzávěrky zařizovacích předmětů pro umyvadla podomítkové DN 40/50</t>
  </si>
  <si>
    <t>704548160</t>
  </si>
  <si>
    <t>725862103</t>
  </si>
  <si>
    <t>Zápachové uzávěrky zařizovacích předmětů pro dřezy DN 40/50</t>
  </si>
  <si>
    <t>-2080777647</t>
  </si>
  <si>
    <t>725865411</t>
  </si>
  <si>
    <t>Zápachové uzávěrky zařizovacích předmětů pro pisoáry DN 32/40</t>
  </si>
  <si>
    <t>1916077902</t>
  </si>
  <si>
    <t>7259311241</t>
  </si>
  <si>
    <t>Pitné fontánky nerezové G 1/2", s možností napuštění láhve</t>
  </si>
  <si>
    <t>-571861948</t>
  </si>
  <si>
    <t>725980123</t>
  </si>
  <si>
    <t>Dvířka 30/30</t>
  </si>
  <si>
    <t>-772855307</t>
  </si>
  <si>
    <t>998725112</t>
  </si>
  <si>
    <t>Přesun hmot pro zařizovací předměty stanovený z hmotnosti přesunovaného materiálu vodorovná dopravní vzdálenost do 50 m s omezením mechanizace v objektech výšky přes 6 do 12 m</t>
  </si>
  <si>
    <t>1019692391</t>
  </si>
  <si>
    <t>Zdravotechnika - předstěnové instalace</t>
  </si>
  <si>
    <t>726131001</t>
  </si>
  <si>
    <t>Předstěnové instalační systémy do lehkých stěn s kovovou konstrukcí pro umyvadla stavební výšky do 1120 mm se stojánkovou baterií</t>
  </si>
  <si>
    <t>279282752</t>
  </si>
  <si>
    <t>726131002</t>
  </si>
  <si>
    <t>Předstěnové instalační systémy do lehkých stěn s kovovou konstrukcí pro umyvadla stavební výšky do 1120 mm pro tělesně postižené</t>
  </si>
  <si>
    <t>-1603310274</t>
  </si>
  <si>
    <t>726131021</t>
  </si>
  <si>
    <t>Předstěnové instalační systémy do lehkých stěn s kovovou konstrukcí pro pisoáry stavební výška 1300 mm</t>
  </si>
  <si>
    <t>1206904037</t>
  </si>
  <si>
    <t>726131031</t>
  </si>
  <si>
    <t>Předstěnové instalační systémy do lehkých stěn s kovovou konstrukcí pro podpěrné prvky a madla stavební výška 1120 mm</t>
  </si>
  <si>
    <t>-1299823399</t>
  </si>
  <si>
    <t>726131041</t>
  </si>
  <si>
    <t>Předstěnové instalační systémy do lehkých stěn s kovovou konstrukcí pro závěsné klozety ovládání zepředu, stavební výšky 1120 mm</t>
  </si>
  <si>
    <t>-94150584</t>
  </si>
  <si>
    <t>726131043</t>
  </si>
  <si>
    <t>Předstěnové instalační systémy do lehkých stěn s kovovou konstrukcí pro závěsné klozety ovládání zepředu, stavební výšky 1120 mm pro tělesně postižené</t>
  </si>
  <si>
    <t>1111450879</t>
  </si>
  <si>
    <t>998726122</t>
  </si>
  <si>
    <t>Přesun hmot pro instalační prefabrikáty stanovený z hmotnosti přesunovaného materiálu vodorovná dopravní vzdálenost do 50 m s omezením mechanizace v objektech výšky přes 6 m do 12 m</t>
  </si>
  <si>
    <t>1502329781</t>
  </si>
  <si>
    <t>727</t>
  </si>
  <si>
    <t>Zdravotechnika - požární ochrana</t>
  </si>
  <si>
    <t>727212111</t>
  </si>
  <si>
    <t>Protipožární trubní ucpávky plastového potrubí prostup stěnou tloušťky 100 mm požární odolnost EI 90-120 D 32</t>
  </si>
  <si>
    <t>284217026</t>
  </si>
  <si>
    <t>727212113</t>
  </si>
  <si>
    <t>Protipožární trubní ucpávky plastového potrubí prostup stěnou tloušťky 100 mm požární odolnost EI 90-120 D 50</t>
  </si>
  <si>
    <t>-1255780923</t>
  </si>
  <si>
    <t>727212114</t>
  </si>
  <si>
    <t>Protipožární trubní ucpávky plastového potrubí prostup stěnou tloušťky 100 mm požární odolnost EI 90-120 D 63</t>
  </si>
  <si>
    <t>1681409045</t>
  </si>
  <si>
    <t>727212117</t>
  </si>
  <si>
    <t>Protipožární trubní ucpávky plastového potrubí prostup stěnou tloušťky 100 mm požární odolnost EI 90-120 D 110</t>
  </si>
  <si>
    <t>-872455484</t>
  </si>
  <si>
    <t>727213221</t>
  </si>
  <si>
    <t>Protipožární trubní ucpávky plastového potrubí prostup stropem tloušťky 150 mm požární odolnost EI 120 D 32</t>
  </si>
  <si>
    <t>744003754</t>
  </si>
  <si>
    <t>727213223</t>
  </si>
  <si>
    <t>Protipožární trubní ucpávky plastového potrubí prostup stropem tloušťky 150 mm požární odolnost EI 120 D 50</t>
  </si>
  <si>
    <t>-129381855</t>
  </si>
  <si>
    <t>727213225</t>
  </si>
  <si>
    <t>Protipožární trubní ucpávky plastového potrubí prostup stropem tloušťky 150 mm požární odolnost EI 120 D 75</t>
  </si>
  <si>
    <t>618880169</t>
  </si>
  <si>
    <t>727213227</t>
  </si>
  <si>
    <t>Protipožární trubní ucpávky plastového potrubí prostup stropem tloušťky 150 mm požární odolnost EI 120 D 110</t>
  </si>
  <si>
    <t>2059073931</t>
  </si>
  <si>
    <t>998727112</t>
  </si>
  <si>
    <t>Přesun hmot pro protipožární ochranu stanovený z hmotnosti přesunovaného materiálu vodorovná dopravní vzdálenost do 50 m s omezením mechanizace v objektech výšky přes 6 do 12 m</t>
  </si>
  <si>
    <t>-668064790</t>
  </si>
  <si>
    <t>24_099_1430 - D.1.4.f_Plynová zařízení</t>
  </si>
  <si>
    <t xml:space="preserve">    013 - Budovy a haly – bourání konstrukcí</t>
  </si>
  <si>
    <t xml:space="preserve">    014 - Budovy a haly – opravy a údržba</t>
  </si>
  <si>
    <t xml:space="preserve">    721 - Zdravotně technické instalace budov – vnitřní plynovod</t>
  </si>
  <si>
    <t xml:space="preserve">    731 - Ústřední vytápění</t>
  </si>
  <si>
    <t>013</t>
  </si>
  <si>
    <t>Budovy a haly – bourání konstrukcí</t>
  </si>
  <si>
    <t>962032230</t>
  </si>
  <si>
    <t>Bourání zdiva z cihel pálených nebo vápenopískových na MV nebo MVC do 1 m3</t>
  </si>
  <si>
    <t>Odvoz suti a vybouraných hmot na skládku nebo meziskládku do 1 km se složením</t>
  </si>
  <si>
    <t>Příplatek k odvozu suti a vybouraných hmot na skládku ZKD 1 km přes 1 km</t>
  </si>
  <si>
    <t>997013603</t>
  </si>
  <si>
    <t>Poplatek za uložení na skládce (skládkovné) stavebního odpadu cihelného kód odpadu 17 01 02</t>
  </si>
  <si>
    <t>014</t>
  </si>
  <si>
    <t>Budovy a haly – opravy a údržba</t>
  </si>
  <si>
    <t>různé</t>
  </si>
  <si>
    <t>Montáž prefabrikovaného pilíře a plastové skříně</t>
  </si>
  <si>
    <t>CPV</t>
  </si>
  <si>
    <t>Plastová skříň s dvířky do zdi pro umístění HUK, rozměr 510x500x230 mm</t>
  </si>
  <si>
    <t>CPV.1</t>
  </si>
  <si>
    <t>Prefabrikovaný pilíř 800x400x1530 mm s nerez dvířky 800x700 mm (ref.výrobek Mach U3-A)</t>
  </si>
  <si>
    <t>CPV.2</t>
  </si>
  <si>
    <t>Instalační rám š 65 cm</t>
  </si>
  <si>
    <t>Zdravotně technické instalace budov – vnitřní plynovod</t>
  </si>
  <si>
    <t>723111206</t>
  </si>
  <si>
    <t>Potrubí ocelové závitové černé bezešvé svařované běžné DN 40</t>
  </si>
  <si>
    <t>723150368</t>
  </si>
  <si>
    <t>Chránička D 76x3,2 mm</t>
  </si>
  <si>
    <t>723160206</t>
  </si>
  <si>
    <t>Přípojka k plynoměru spojovaná na závit bez ochozu G 6/4“</t>
  </si>
  <si>
    <t>723160336</t>
  </si>
  <si>
    <t>Rozpěrka přípojek plynoměru G 6/4“</t>
  </si>
  <si>
    <t>723229102</t>
  </si>
  <si>
    <t>Montáž armatur plynovodních s jedním závitem G ½ ostatní typy</t>
  </si>
  <si>
    <t>31944404</t>
  </si>
  <si>
    <t>zátka litinová s vnějším závitem zinkovaná DN 1/2"</t>
  </si>
  <si>
    <t>723231162</t>
  </si>
  <si>
    <t>Kohout kulový přímý G ½" PN 42 do 185°C plnoprůtokový vnitřní závit těžká řada</t>
  </si>
  <si>
    <t>723231163</t>
  </si>
  <si>
    <t>Kohout kulový přímý G ¾" PN 42 do 185°C plnoprůtokový vnitřní závit těžká řada</t>
  </si>
  <si>
    <t>723231166</t>
  </si>
  <si>
    <t>Kohout kulový přímý G 6/4" PN 42 do 185°C plnoprůtokový vnitřní závit těžká řada</t>
  </si>
  <si>
    <t>723239104</t>
  </si>
  <si>
    <t>Montáž armatur plynovodních se dvěma závity G 5/4" ostatní typ</t>
  </si>
  <si>
    <t>CPV.3</t>
  </si>
  <si>
    <t>Regulátor tlaku zemního plynu středotlaký dvoustupňový výkon do 25 m3/hod, připojení vstup G 3/4“, výstup na plynoměr G 5/4“</t>
  </si>
  <si>
    <t>723239105</t>
  </si>
  <si>
    <t>Montáž armatur plynovodních se dvěma závity G 6/4" ostatní typ</t>
  </si>
  <si>
    <t>CPV.4</t>
  </si>
  <si>
    <t>Samočinný elektromagnetický uzavírací ventil, typ NC, 230 V, DN 40 – 6/4“</t>
  </si>
  <si>
    <t>ostatní</t>
  </si>
  <si>
    <t>Montážní materiál (fitinky, těsnění, objímky)</t>
  </si>
  <si>
    <t>723190901</t>
  </si>
  <si>
    <t>Uzavření,otevření plynovodního potrubí při opravě</t>
  </si>
  <si>
    <t>723190907</t>
  </si>
  <si>
    <t>Odvzdušnění nebo napuštění plynovodního potrubí</t>
  </si>
  <si>
    <t>722220862</t>
  </si>
  <si>
    <t>Demontáž armatur závitových se dvěma závity G přes 3/4 do 5/4</t>
  </si>
  <si>
    <t>722220864</t>
  </si>
  <si>
    <t>Demontáž armatur závitových se dvěma závity G 2</t>
  </si>
  <si>
    <t>723120804</t>
  </si>
  <si>
    <t>Demontáž potrubí ocelové závitové svařované DN do 25</t>
  </si>
  <si>
    <t>723120805</t>
  </si>
  <si>
    <t>Demontáž potrubí ocelové závitové svařované DN od 25 do 50</t>
  </si>
  <si>
    <t>723160806</t>
  </si>
  <si>
    <t>Demontáž přípojka k plynoměru na závit bez ochozu G 6/4</t>
  </si>
  <si>
    <t>723160833</t>
  </si>
  <si>
    <t>Demontáž rozpěrky k plynoměru G 6/4</t>
  </si>
  <si>
    <t>723230801</t>
  </si>
  <si>
    <t>Demontáž regulátoru plynu středotlakého řada jednoduchá</t>
  </si>
  <si>
    <t>72566280R</t>
  </si>
  <si>
    <t>Demontáž infrazářičů plynových do 50 kW</t>
  </si>
  <si>
    <t>725991811</t>
  </si>
  <si>
    <t>Demontáž konzol jednoduchých pro potrubí</t>
  </si>
  <si>
    <t>998723102</t>
  </si>
  <si>
    <t>Přesun hmot tonážní pro vnitřní plynovod v objektech výšky přes 6 do 12 m</t>
  </si>
  <si>
    <t>Ústřední vytápění</t>
  </si>
  <si>
    <t>73442110R</t>
  </si>
  <si>
    <t>Tlakoměr s pevným stonkem a zpětnou klapkou tlak 0-6 kPa průměr 100 mm spodní připojení</t>
  </si>
  <si>
    <t>734424101</t>
  </si>
  <si>
    <t>Kondenzační smyčka k přivaření zahnutá PN 250 do 300°C</t>
  </si>
  <si>
    <t>42234500</t>
  </si>
  <si>
    <t>kohout tlakoměrový s čepem a nátrubkový pro PN25 s připojením M20x1,5mm</t>
  </si>
  <si>
    <t>783601711</t>
  </si>
  <si>
    <t>Bezoplachové odrezivění potrubí DN do 50 mm</t>
  </si>
  <si>
    <t>783614651</t>
  </si>
  <si>
    <t>Základní antikorozní jednonásobný syntetický nátěr potrubí do DN 50</t>
  </si>
  <si>
    <t>783617601</t>
  </si>
  <si>
    <t>Krycí jednonásobný syntetický nátěr potrubí do DN 50</t>
  </si>
  <si>
    <t>783617611</t>
  </si>
  <si>
    <t>Krycí dvojnásobný syntetický nátěr potrubí do DN 50</t>
  </si>
  <si>
    <t>Zkouška pevnosti a těsnosti</t>
  </si>
  <si>
    <t>Výchozí revize plynového zařízení</t>
  </si>
  <si>
    <t>24_099_1435 - D.1.4.g_Silnoproudá elektroinstalace</t>
  </si>
  <si>
    <t xml:space="preserve">Podružným materiálem jsou myšleny hmoždinky, vruty, šrouby, kabelová oka, dutinky, svazovací pásky, příchytky pro vodiče a kabely a další výše nespecifikovaný materiál potřebný ke zdárnému a funkčnímu dokončení díla Všechna el. zařízení, systémy a konstrukce budou oceňovány a dodávány plně funkční, tj. včetně všech komponentů, upevňovacích prvků, podpor a prostupů atd. Ceny obsahují náklady na přesun hmot a případný odvoz sutě, pokud není v zadávacích podmínkách uvedeno jinak.  Svítidla budou dodána kompletní, vč. zdrojů, Ra min 80, příslušenství pro upevnění a uchycení, přesný popis svítidel viz seznam zařízení- osvětlení Tento orientační propočet je zpracován z dokumentace pro stavební povolení a slouží pouze k porovnání cenových nabídek uchazečů. Předmětem výběrového řízení je dílo specifikované projektovou dokumentací. Uchazeč o zakázku provede kontrolu tohoto výkazu, případné doplnění o zařízení, konstrukce a práce nutné, ke kompletnímu provedení díla dle projektové dokumentace, STN EN a legislativy. </t>
  </si>
  <si>
    <t>SIL - Silnoproudá elektroinstalace</t>
  </si>
  <si>
    <t xml:space="preserve">    SIL_001 - Rozvaděče</t>
  </si>
  <si>
    <t xml:space="preserve">    SIL_002 - UPS</t>
  </si>
  <si>
    <t xml:space="preserve">    SIL_003 - Řízení žaluzií</t>
  </si>
  <si>
    <t xml:space="preserve">    SIL_004 - Spínače a zásuvky</t>
  </si>
  <si>
    <t xml:space="preserve">    SIL_005 - Svítidla</t>
  </si>
  <si>
    <t xml:space="preserve">    SIL_006 - Řízení osvětlení</t>
  </si>
  <si>
    <t xml:space="preserve">    SIL_007 - Nouzové osvětlení</t>
  </si>
  <si>
    <t xml:space="preserve">    SIL_008 - Kabely a vodiče</t>
  </si>
  <si>
    <t xml:space="preserve">    SIL_009 - Lišty, trubky, žlaby</t>
  </si>
  <si>
    <t xml:space="preserve">    SIL_010 - Stavební přípomoce</t>
  </si>
  <si>
    <t xml:space="preserve">    SIL_011 - Uzemnění</t>
  </si>
  <si>
    <t xml:space="preserve">    SIL_012 - Ochrana před bleskem</t>
  </si>
  <si>
    <t xml:space="preserve">    SIL_013 - Ostatní</t>
  </si>
  <si>
    <t>SIL</t>
  </si>
  <si>
    <t>Silnoproudá elektroinstalace</t>
  </si>
  <si>
    <t>SIL_001</t>
  </si>
  <si>
    <t>Rozvaděče</t>
  </si>
  <si>
    <t>SIL_001_001</t>
  </si>
  <si>
    <t>Napojení v hlavním rozvaděči</t>
  </si>
  <si>
    <t>SIL_001_002</t>
  </si>
  <si>
    <t>Rozvaděč RE-H, typový elektroměrový rozvaděč pro nepřímé měření 160A/3/B, vč. měřících traf proudu, včetně prostoru pro přijímač HDO, včetně vypínače instalace v provedení pro FVE, pro ČEZ Distribuce</t>
  </si>
  <si>
    <t>SIL_001_003</t>
  </si>
  <si>
    <t>Rozvaděč RE-TČ, typový elektroměrový rozvaděč pro nepřímé měření 250A/3/B, vč. měřících traf proudu, včetně prostoru pro přijímač HDO, včetně vypínače instalace v provedení pro FVE, pro ČEZ Distribuce, vč. vypínací cívky pro vypnutí "total stop"</t>
  </si>
  <si>
    <t>SIL_001_004</t>
  </si>
  <si>
    <t>Rozvaděč RH, viz výpis rozvaděče</t>
  </si>
  <si>
    <t>SIL_001_005</t>
  </si>
  <si>
    <t>Rozvaděč R2NP, viz výpis rozvaděče</t>
  </si>
  <si>
    <t>SIL_001_006</t>
  </si>
  <si>
    <t>Rozvaděč R3NP, viz výpis rozvaděče</t>
  </si>
  <si>
    <t>SIL_001_007</t>
  </si>
  <si>
    <t>Rozvaděč R2HS, viz výpis rozvaděče</t>
  </si>
  <si>
    <t>SIL_001_008</t>
  </si>
  <si>
    <t>Rozvaděč RF, viz výpis rozvaděče</t>
  </si>
  <si>
    <t>SIL_001_009</t>
  </si>
  <si>
    <t>Rozvaděč RG, viz výpis rozvaděče</t>
  </si>
  <si>
    <t>SIL_001_010</t>
  </si>
  <si>
    <t>Rozvaděč RVZT, viz výpis rozvaděče</t>
  </si>
  <si>
    <t>SIL_001_011</t>
  </si>
  <si>
    <t>Rozvaděč RH-TČ, viz výpis rozvaděče</t>
  </si>
  <si>
    <t>SIL_001_012</t>
  </si>
  <si>
    <t>Rozvaděč RPBZ, viz výpis rozvaděče</t>
  </si>
  <si>
    <t>SIL_002</t>
  </si>
  <si>
    <t>UPS</t>
  </si>
  <si>
    <t>SIL_002_001</t>
  </si>
  <si>
    <t>UPS 10000 kVA, 1f/1f, včetně baterií, certifikovaná provozní účinnost 95%, v eco modu 98%, doba zálohování 10 minut, sotikovaný bateriový systém, přetižitelnost 150% po dobu 500ms, karta bezpotenciálových kontaktů, životnost akumulátorů 10 let dle Eurobat</t>
  </si>
  <si>
    <t>SIL_002_002</t>
  </si>
  <si>
    <t>Doprava od výrobce do ČR, bezbariérové nasunutí UPS, instalace na připravenou kabeláž, uvedení do provozu, protokoly, dokumentace, zaškolení obsluhy, předinstalační konzultace s technikem-specialistou Socomec UPS</t>
  </si>
  <si>
    <t>SIL_003</t>
  </si>
  <si>
    <t>Řízení žaluzií</t>
  </si>
  <si>
    <t>SIL_003_001</t>
  </si>
  <si>
    <t>IB+ 8 zone TBC BACnet centrální jednotka se 7" dotykovým displejem pro řízení 1 až 8 zón. Řešení pro motor controllery a Smoove UNO IB+, které je možné volně přiřazovat k zónám. Automatické řízení pomocí kompaktního čidla nebo čidel zapojených do OSB. Rozměr v x š x h = 200 x 132 x 72 mm. Umožňuje čtení z meteo čidel a ovládat instalaci přes BACnet na úrovni zón.</t>
  </si>
  <si>
    <t>SIL_003_002</t>
  </si>
  <si>
    <t>TouchBuCo-m.krabice pod omítku</t>
  </si>
  <si>
    <t>SIL_003_003</t>
  </si>
  <si>
    <t>IB+ 4 AC Motor Controller DRM Řídicí jednotka pro 4 pohony 230V/50Hz. Každý pohon může mít svůj lokální ovladač. Motor Controller 4 AC lze použít pro řízení motorových rolet, venkovních žaluzií, markýz, větracích oken i dalších zařízení. Montáž na DIN lištu do rozvaděče</t>
  </si>
  <si>
    <t>SIL_003_004</t>
  </si>
  <si>
    <t>IB+ 6 AC Motor Controller DRM Řídicí jednotka pro 6 pohonů 230V/50Hz. Každý pohon může mít svůj lokální ovladač. Motor Controller 6 AC lze použít pro řízení motorových rolet, venkovních žaluzií, markýz, větracích oken i dalších zařízení. Montáž na DIN lištu do rozvaděče. Rozměry: 108 x 90 x 63 mm (6 TE modulů)</t>
  </si>
  <si>
    <t>SIL_003_005</t>
  </si>
  <si>
    <t>Weather Station M8 Sensor Bus Meteostanice s 8 čidly. Obsahuje 4 sluneční čidla, čidlo jasu oblohy, dále GPS přijímač data a času, čidlo větru, deště a vnější teploty. Napájení 24V. Výška 105 mm, průměr 103 mm. Stupeň ochrany IP44.</t>
  </si>
  <si>
    <t>SIL_003_006</t>
  </si>
  <si>
    <t>Stožár Meteostanice M8 / M13</t>
  </si>
  <si>
    <t>SIL_003_007</t>
  </si>
  <si>
    <t>Animeo zdroj DRM 24V DC 1,5A Zdroj 24 V pro napájení animeo Compact sensoru a Outside Sensor Boxu (bez vytápěných čidel). Rozměry : 78x93x56mm, krytí IP20, proudová zátěž 1,5A</t>
  </si>
  <si>
    <t>SIL_003_008</t>
  </si>
  <si>
    <t>Ochrana zdroje proti blesku Pro ochranu vnitřního zařízení. Používá se v kombinaci s Outside Sensor Boxem nebo animeo Compact Sensorem</t>
  </si>
  <si>
    <t>SIL_003_009</t>
  </si>
  <si>
    <t>Ochrana RS485 proti blesku Pro ochranu vnitřního zařízení. Používá se v kombinaci s Outside Sensor Boxem nebo animeo Compact Sensorem</t>
  </si>
  <si>
    <t>SIL_003_010</t>
  </si>
  <si>
    <t>Oživení systému, naprogramování funkcí a uvedení do chodu</t>
  </si>
  <si>
    <t>SIL_004</t>
  </si>
  <si>
    <t>Spínače a zásuvky</t>
  </si>
  <si>
    <t>SIL_004_001</t>
  </si>
  <si>
    <t>Zásuvky a spínače budou dodány včetně rámečků a dalšího montážního přílsušenství</t>
  </si>
  <si>
    <t>SIL_004_002</t>
  </si>
  <si>
    <t>Spínače jednopólového; řazení 1, 1So, vestavný, bílý, včetně rámečku</t>
  </si>
  <si>
    <t>SIL_004_003</t>
  </si>
  <si>
    <t>Přepínač sériový; řazení 5, vestavný, bílý, včetně rámečku</t>
  </si>
  <si>
    <t>SIL_004_004</t>
  </si>
  <si>
    <t>Přepínač střídavý; řazení 6, 6So (1, 1So), vestavný, bílý, včetně rámečku</t>
  </si>
  <si>
    <t>SIL_004_005</t>
  </si>
  <si>
    <t>Přepínač střídavý; řazení 6+6, se společným krytem, bílý, včetně rámečku</t>
  </si>
  <si>
    <t>SIL_004_006</t>
  </si>
  <si>
    <t>Přepínač střídavý; řazení 6+6, bílý, včetně rámečku</t>
  </si>
  <si>
    <t>SIL_004_007</t>
  </si>
  <si>
    <t>Přístroj přepínače křížový; řazení 7, 7So</t>
  </si>
  <si>
    <t>SIL_004_008</t>
  </si>
  <si>
    <t>Doběhové relé do krabice pod vypínač</t>
  </si>
  <si>
    <t>SIL_004_009</t>
  </si>
  <si>
    <t>Zásuvka průmyslová, nástěnná montáž; řazení 3P+N+PE; b. IP44, 16 A</t>
  </si>
  <si>
    <t>SIL_004_010</t>
  </si>
  <si>
    <t>Spínač automatický, s kuželovým snímáním pohybu 90°, triak; b. bílá</t>
  </si>
  <si>
    <t>SIL_004_011</t>
  </si>
  <si>
    <t>Ovládače zapínací, se svorkou N; řazení 1/0, 1/0So, 1/0S, vč. doutnavky a rámečku</t>
  </si>
  <si>
    <t>SIL_004_012</t>
  </si>
  <si>
    <t>Ovladač žaluziový, 1/0+1/0 bez blokování, vestavný, bílá</t>
  </si>
  <si>
    <t>SIL_004_013</t>
  </si>
  <si>
    <t>Vypínač nástěnný IP44, 3f do 25A</t>
  </si>
  <si>
    <t>SIL_004_014</t>
  </si>
  <si>
    <t>Zásuvková skříň 1x400V/32A 5p, 1x400V/16A 5p, 2x230V; jištěná jističi a chrániči</t>
  </si>
  <si>
    <t>SIL_004_015</t>
  </si>
  <si>
    <t>Zásuvka jednonásobná, s ochranným kolíkem a clonkami; řazení 2P+PE; b. bílá, vestavná, včetně rámečku</t>
  </si>
  <si>
    <t>SIL_004_016</t>
  </si>
  <si>
    <t>Zásuvka jednonásobná, s ochranným kolíkem a clonkami; řazení 2P+PE; b. bílá, vestavná, s ochranou proti přepětí, včetně rámečku</t>
  </si>
  <si>
    <t>SIL_004_017</t>
  </si>
  <si>
    <t>Tlačítko bezpečnostního vypnutí, nástěnné, IP44, 1Z, 1R</t>
  </si>
  <si>
    <t>SIL_004_018</t>
  </si>
  <si>
    <t>Externí senzor k soumrakovému spínači</t>
  </si>
  <si>
    <t>SIL_004_019</t>
  </si>
  <si>
    <t>Podlahová krabice pro suchou údržbu, 4x zásuvka 230V, prostor pro DALI ovladač</t>
  </si>
  <si>
    <t>SIL_004_020</t>
  </si>
  <si>
    <t>Přepínač střídavý, řazení 6 (1), IP 44, zapuštěný, bezšroubové svorky, vč.rámečku</t>
  </si>
  <si>
    <t>SIL_004_021</t>
  </si>
  <si>
    <t>Přepínač křížový, řazení 7, IP 44, zapuštěný, bezšroubové svorky, vč.rámečku</t>
  </si>
  <si>
    <t>SIL_004_022</t>
  </si>
  <si>
    <t>Zásuvka jednonásobná IP44, s ochranným kolíkem, s víčkem; řazení 2P+PE; b. bílá, vestavná</t>
  </si>
  <si>
    <t>SIL_004_023</t>
  </si>
  <si>
    <t>Přepínač sériový IP44; řazení 5; vestavný, bílý, vč. rámečku</t>
  </si>
  <si>
    <t>SIL_004_024</t>
  </si>
  <si>
    <t>Přepínač střídavý, řazení 6+6, IP 44, zapuštěný, bezšroubové svorky, vč.rámečku</t>
  </si>
  <si>
    <t>SIL_004_025</t>
  </si>
  <si>
    <t>Digitální termostat s možností programování</t>
  </si>
  <si>
    <t>SIL_004_026</t>
  </si>
  <si>
    <t>Osoušeče rukou v nerezovém antivandal provedení</t>
  </si>
  <si>
    <t>SIL_005</t>
  </si>
  <si>
    <t>Svítidla</t>
  </si>
  <si>
    <t>SIL_005_001</t>
  </si>
  <si>
    <t>A - Robustní LED svítidlo pro vysoké prostory, vhodné pro tělocvičny, odolné zásahu míčem, 178W, 26 100lm, 4000K, 2x DALI předřadník</t>
  </si>
  <si>
    <t>SIL_005_002</t>
  </si>
  <si>
    <t>D - vysoce odolné svítidlo pro tělocvičny, 4542 lm, IP65, 4000K</t>
  </si>
  <si>
    <t>SIL_005_003</t>
  </si>
  <si>
    <t>D1 - vysoce odolné svítidlo pro tělocvičny, 4542 lm, IP65, 4000K, DALI</t>
  </si>
  <si>
    <t>SIL_005_004</t>
  </si>
  <si>
    <t>E - čtvercové LED svítidlo vestavné, pro montáž do podhledu M600, 3657lm, 26W, elektronický předřadník, opálový difuzor</t>
  </si>
  <si>
    <t>SIL_005_005</t>
  </si>
  <si>
    <t>E1 - čtvercové LED svítidlo vestavné, pro montáž do podhledu M600, 3657lm, 26W, elektronický DALI předřadník, opálový difuzor</t>
  </si>
  <si>
    <t>SIL_005_005a</t>
  </si>
  <si>
    <t>E - čtvercové LED svítidlo vestavné, pro montáž do podhledu M600, 3416lm, 32W, elektronický předřadník, mikroprizmatický difuzor</t>
  </si>
  <si>
    <t>-618424321</t>
  </si>
  <si>
    <t>SIL_005_006</t>
  </si>
  <si>
    <t>H - vestavný LED downlight, s přísným cloněním, 1900lm, IP44, 18W</t>
  </si>
  <si>
    <t>SIL_005_007</t>
  </si>
  <si>
    <t>I - vestavný LED downlight, s přísným cloněním, 1500lm, IP44, 16W</t>
  </si>
  <si>
    <t>SIL_005_008</t>
  </si>
  <si>
    <t>J - interiérové svítidlo pro montáž na stěnu pro schodiště, délka 600mm, 3200lm, 840</t>
  </si>
  <si>
    <t>SIL_005_009</t>
  </si>
  <si>
    <t>J1 - interiérové svítidlo pro montáž na stěnu pro schodiště, délka 600mm, 3200lm, 840, DALI</t>
  </si>
  <si>
    <t>SIL_005_010</t>
  </si>
  <si>
    <t>K - Přisazené průmyslové svítidlo s vysokým krytím, IP66, 1450mm, 5340 lm, 31,9W, 840</t>
  </si>
  <si>
    <t>SIL_005_011</t>
  </si>
  <si>
    <t>R - Profesionální LED reflektor, IP66, 10000 lm, 67W, DALI</t>
  </si>
  <si>
    <t>SIL_005_012</t>
  </si>
  <si>
    <t>Montážní příslušenství pro reflektor - ocelová nosná lišta, včetně držáků pro kotvení do stropu /závěsů a držáku kabelů</t>
  </si>
  <si>
    <t>SIL_005_013</t>
  </si>
  <si>
    <t>Montážní příslušenství pro reflektor - držák svítidla</t>
  </si>
  <si>
    <t>SIL_005_014</t>
  </si>
  <si>
    <t>M - LED svítidlo čtvercové v krytí IP65, kompletně utěsněné, v rámečkem pro přisazenou montáž do venkovního prostředí, 1900lm</t>
  </si>
  <si>
    <t>SIL_006</t>
  </si>
  <si>
    <t>Řízení osvětlení</t>
  </si>
  <si>
    <t>SIL_006_001</t>
  </si>
  <si>
    <t>DALI2 Router, 1xDALI2 kanál integrovaný v routru po 250mA a 22,5Vmin/kanál, bez nutnosti převodu prostřednictvím USB, integrovaná LAN ethernet RJ45, astronomický kalendář pro GPS souřadnice, 16.384 pracovních skupin, Možnost psaní programátorských fcí</t>
  </si>
  <si>
    <t>SIL_006_002</t>
  </si>
  <si>
    <t>DALI2 Router, 2xDALI2 kanál integrovaný v routru po 250mA a 22,5Vmin/kanál, bez nutnosti převodu prostřednictvím USB, integrovaná LAN ethernet RJ45, astronomický kalendář pro GPS souřadnice, 16.384 pracovních skupin, Možnost psaní programátorských fcí</t>
  </si>
  <si>
    <t>SIL_006_003</t>
  </si>
  <si>
    <t>Průmyslový switch konfigurovatelný instalace na DIN lištu do rozvaděčů, 8x port RJ45, 1Gbit</t>
  </si>
  <si>
    <t>SIL_006_004</t>
  </si>
  <si>
    <t>VPN Switch pro zabezpečené LAN sítě Microtic na WINbox, vzdálené zabezpečené připojení, 5x ETH port RJ45, instalace na DIN lištu</t>
  </si>
  <si>
    <t>SIL_006_005</t>
  </si>
  <si>
    <t>Sedmitlačítkový ovládací panel (4sc.,UP/DOWN+OFF), bílý, DALI s LED indikací a příjmem IR signálu dálk. ovladačů – 7tlačítek pro servisní ovládaní, EMC emise dle ČSN EN 55015 a EMC imunita dle ČSN EN 61547. Bezpečnost dle ČSN EN 61347-2-11</t>
  </si>
  <si>
    <t>SIL_006_006</t>
  </si>
  <si>
    <t>Montážní sada tlačítkových ovládacích panelů do KU68, povrch bílý plast 86x86mm antistatický s kovovou vložkou a svorkou pro připojení zemnicího vodiče</t>
  </si>
  <si>
    <t>SIL_006_007</t>
  </si>
  <si>
    <t>4 kontaktní DALI vstupní jednotka, 4x bezpotenciálový kontakt pro připojení tlačítka, EMC emise dle ČSN EN 55015 a EMC imunita dle ČSN EN 61547. Bezpečnost dle ČSN EN 61347-2-11, včetně 4x tlačítka a krabice</t>
  </si>
  <si>
    <t>SIL_006_008</t>
  </si>
  <si>
    <t>Uživatelská vizualizace pro dohled nad stavem osvětlení, úrovní intenzity a stavu poruch s možností ručního zásahu dle úrovně oprávnění</t>
  </si>
  <si>
    <t>SIL_006_009</t>
  </si>
  <si>
    <t>Technická podpora u realizace. Proškolení elektromontážní firmy k instalaci, zapůjčení testboxu</t>
  </si>
  <si>
    <t>SIL_006_010</t>
  </si>
  <si>
    <t>Provedení zkoušek zapojení, načtení všech připojených DALI komponent, naprogramování a nastavení systému řízení. Zaškolení obsluhy</t>
  </si>
  <si>
    <t>SIL_006_011</t>
  </si>
  <si>
    <t>Logistické a přepravní náklady, případné ubytování</t>
  </si>
  <si>
    <t>SIL_007</t>
  </si>
  <si>
    <t>Nouzové osvětlení</t>
  </si>
  <si>
    <t>SIL_007_001</t>
  </si>
  <si>
    <t>Centrální bateriový systém, kompaktní rozvaděč pro 24 okruhů, vč. webserveru, sestava 18xbaterie 33Ah, včetně prokabelování, podružný ovládací amonitorovací panel s displejem, a příslušenství</t>
  </si>
  <si>
    <t>SIL_007_002</t>
  </si>
  <si>
    <t>Monitor výpadku napětí do rozvaděče</t>
  </si>
  <si>
    <t>SIL_007_003</t>
  </si>
  <si>
    <t>N1 - Nouzové LED svítidlo 12W LED 1360 lm IP65, pro centrální bateriový systém, samostatně adresovatelné, ADN SMART technology, bílé</t>
  </si>
  <si>
    <t>SIL_007_004</t>
  </si>
  <si>
    <t>N2 - Nouzové LED svítidlo s koridorovou optikou, 12W LED 1360 lm IP65, pro centrální bateriový systém, samostatně adresovatelné, ADN SMART technology, bílé</t>
  </si>
  <si>
    <t>SIL_007_005</t>
  </si>
  <si>
    <t>N3 - Nouzové LED svítidlo s piktogramem, větší velikost, 6W LED 850 lm IP65, pro centrální bateriový systém, samostatně adresovatelné, ADE SMART technology, bílé, vč. ochranného koše</t>
  </si>
  <si>
    <t>SIL_007_006</t>
  </si>
  <si>
    <t>N4 - Nouzové LED svítidlo pro otevřené prostory, 1W LED 185 lm IP41, pro centrální bateriový systém, samostatně adresovatelné, ADE SMART technology, bílé</t>
  </si>
  <si>
    <t>SIL_007_007</t>
  </si>
  <si>
    <t>N5 - Nouzové LED svítidlo pro otevřené prostory, 2W LED 350 lm IP41, pro centrální bateriový systém, samostatně adresovatelné, ADE SMART technology, bílé</t>
  </si>
  <si>
    <t>SIL_007_008</t>
  </si>
  <si>
    <t>N6 - Nouzové LED svítidlo pro koridory, 1W LED 190 lm IP20, pro centrální bateriový systém, samostatně adresovatelné, ADE SMART technology, bílé</t>
  </si>
  <si>
    <t>SIL_007_009</t>
  </si>
  <si>
    <t>N7 - Nouzové LED svítidlo pro otevřené prostory, 1W LED 185 lm IP20, pro centrální bateriový systém, samostatně adresovatelné, ADE SMART technology, bílé</t>
  </si>
  <si>
    <t>SIL_007_010</t>
  </si>
  <si>
    <t>N8 - Nouzové LED svítidlo pro otevřené prostory, 2W LED 350 lm IP20, pro centrální bateriový systém, samostatně adresovatelné, ADE SMART technology, bílé</t>
  </si>
  <si>
    <t>SIL_007_011</t>
  </si>
  <si>
    <t>N9 - Venkovní LED nouzové svítidlo 3x1W LED 460 lm IP66, pro centrální bateriový systém, samostatně adresovatelné, ADE SMART technology, bílé</t>
  </si>
  <si>
    <t>SIL_007_012</t>
  </si>
  <si>
    <t>N10 - LED nouzové svítidlo 3W 190 lm IP44, pro centrální bateriový systém, samostatně adresovatelné, ADE SMART technology, bílé, transparentní kryt a čočka, piktogram "požární prostředky"</t>
  </si>
  <si>
    <t>SIL_007_013</t>
  </si>
  <si>
    <t>P1 - Nouzové svítidlo únikové s piktogramem, 1W LED, 175 lm, IP65, pro centrální bateriový systém, samostatně adresovatelné, ADE SMART technology, bílé, vč. příslušenství</t>
  </si>
  <si>
    <t>SIL_007_014</t>
  </si>
  <si>
    <t>Drátěný koš pro nouzové svítidlo</t>
  </si>
  <si>
    <t>SIL_007_015</t>
  </si>
  <si>
    <t>P2 - Nouzové svítidlo únikové s piktogramem, 1W LED, 175 lm, IP65, pro centrální bateriový systém, samostatně adresovatelné, ADE SMART technology, bílé, pro schodiště</t>
  </si>
  <si>
    <t>SIL_007_016</t>
  </si>
  <si>
    <t>P4 - Nouzové svítidlo únikové s piktogramem, velikost M, 1W LED, 175 lm, IP65, pro centrální bateriový systém, samostatně adresovatelné, ADE SMART technology, bílé, vč. příslušenstí pro vlajkovou montáž</t>
  </si>
  <si>
    <t>SIL_007_017</t>
  </si>
  <si>
    <t>Logistické náklady, vč. případného ubytování</t>
  </si>
  <si>
    <t>SIL_007_018</t>
  </si>
  <si>
    <t>Zprovoznění systému NO s dokladem o funkční zkoušce, kontrole provozuschopnosti požárně bezpečnostního zařízení (PBZ). Zaškolení obsluhy.</t>
  </si>
  <si>
    <t>SIL_008</t>
  </si>
  <si>
    <t>SIL_008_001</t>
  </si>
  <si>
    <t>1-CXKH-V (B2cas1d1) 3x1,5, pevně, B2cas1d1a1, P60-R</t>
  </si>
  <si>
    <t>SIL_008_002</t>
  </si>
  <si>
    <t>1-CXKH-V (B2cas1d1) 3x2,5, pevně, B2cas1d1a1, P60-R</t>
  </si>
  <si>
    <t>SIL_008_003</t>
  </si>
  <si>
    <t>1-CXKH-V (B2cas1d1) 2x1,5, pevně, B2cas1d1a1, P60-R</t>
  </si>
  <si>
    <t>SIL_008_004</t>
  </si>
  <si>
    <t>1-CXKH-V (B2cas1d1) 5x4, pevně, B2cas1d1a1, P60-R</t>
  </si>
  <si>
    <t>SIL_008_005</t>
  </si>
  <si>
    <t>1-CXKH-V (B2cas1d1) 4x10, pevně, B2cas1d1a1, P60-R</t>
  </si>
  <si>
    <t>SIL_008_006</t>
  </si>
  <si>
    <t>CMFM-X 2x1,5, pevně</t>
  </si>
  <si>
    <t>SIL_008_007</t>
  </si>
  <si>
    <t>CMFM-X 3x1,5, pevně</t>
  </si>
  <si>
    <t>SIL_008_008</t>
  </si>
  <si>
    <t>CYKY-O 2x1,5, pevně</t>
  </si>
  <si>
    <t>SIL_008_009</t>
  </si>
  <si>
    <t>CYKY-O 3x1,5, pevně</t>
  </si>
  <si>
    <t>SIL_008_010</t>
  </si>
  <si>
    <t>CYKY-J 3x1,5, pevně</t>
  </si>
  <si>
    <t>SIL_008_011</t>
  </si>
  <si>
    <t>SIL_008_012</t>
  </si>
  <si>
    <t>CYKY-J 3x4</t>
  </si>
  <si>
    <t>SIL_008_013</t>
  </si>
  <si>
    <t>CYKY-J 4x120, pevně</t>
  </si>
  <si>
    <t>SIL_008_014</t>
  </si>
  <si>
    <t>CYKY-J 4x16</t>
  </si>
  <si>
    <t>SIL_008_015</t>
  </si>
  <si>
    <t>CYKY-J 4x25</t>
  </si>
  <si>
    <t>SIL_008_016</t>
  </si>
  <si>
    <t>CYKY-J 4x35</t>
  </si>
  <si>
    <t>SIL_008_016a</t>
  </si>
  <si>
    <t>CYKY-J 4x50</t>
  </si>
  <si>
    <t>230101754</t>
  </si>
  <si>
    <t>SIL_008_017</t>
  </si>
  <si>
    <t>CYKY-J 4x95</t>
  </si>
  <si>
    <t>SIL_008_018</t>
  </si>
  <si>
    <t>CYKY-O 5x1,5</t>
  </si>
  <si>
    <t>SIL_008_019</t>
  </si>
  <si>
    <t>CYKY-J 5x1,5</t>
  </si>
  <si>
    <t>SIL_008_020</t>
  </si>
  <si>
    <t>CYKY-J 5x10</t>
  </si>
  <si>
    <t>SIL_008_021</t>
  </si>
  <si>
    <t>CYKY-J 5x2,5</t>
  </si>
  <si>
    <t>SIL_008_022</t>
  </si>
  <si>
    <t>CYKY-J 5x4</t>
  </si>
  <si>
    <t>SIL_008_023</t>
  </si>
  <si>
    <t>JY(St)Y 2x2x0,8mm2</t>
  </si>
  <si>
    <t>SIL_008_024</t>
  </si>
  <si>
    <t>H07RN-F-G 3x2.5</t>
  </si>
  <si>
    <t>SIL_008_025</t>
  </si>
  <si>
    <t>H07RN-F-G 5x1.5</t>
  </si>
  <si>
    <t>SIL_008_026</t>
  </si>
  <si>
    <t>H07RN-F-G 5x2.5</t>
  </si>
  <si>
    <t>SIL_008_027</t>
  </si>
  <si>
    <t>H07RN-F-G 5x4</t>
  </si>
  <si>
    <t>SIL_008_028</t>
  </si>
  <si>
    <t>CYKY-J 5x50</t>
  </si>
  <si>
    <t>SIL_008_029</t>
  </si>
  <si>
    <t>1-CXKH-R (B2cas1d1)-J 3x1,5 , pevně</t>
  </si>
  <si>
    <t>SIL_008_030</t>
  </si>
  <si>
    <t>1-CXKH-R (B2cas1d1)-O 3x1,5 , pevně</t>
  </si>
  <si>
    <t>SIL_008_031</t>
  </si>
  <si>
    <t>CYA 1x6 RE CR</t>
  </si>
  <si>
    <t>SIL_008_032</t>
  </si>
  <si>
    <t>CYA 1x16 RE CR</t>
  </si>
  <si>
    <t>SIL_008_033</t>
  </si>
  <si>
    <t>CYA 1x25 RE CR</t>
  </si>
  <si>
    <t>SIL_008_034</t>
  </si>
  <si>
    <t>SIL_008_035</t>
  </si>
  <si>
    <t>CYA 1x95 RM CR</t>
  </si>
  <si>
    <t>SIL_008_036</t>
  </si>
  <si>
    <t>CYA 1x120 RM CR</t>
  </si>
  <si>
    <t>SIL_008_037</t>
  </si>
  <si>
    <t>Ekvipotenciální svorkovinice, včetně instalační krabice s víčkem</t>
  </si>
  <si>
    <t>SIL_008_038</t>
  </si>
  <si>
    <t>Připojení kovových součástí - antistatická podlaha, kovový rastr podhledu, bazénová technologie, zařízení kuchně, topení a pod, včetně svorek</t>
  </si>
  <si>
    <t>SIL_008_039</t>
  </si>
  <si>
    <t>Připojení zařízení ostatních profesí</t>
  </si>
  <si>
    <t>SIL_008_040</t>
  </si>
  <si>
    <t>Ukončení vodičů a kabelů ve spotřebičích a v rozvaděčích, označení kabelů</t>
  </si>
  <si>
    <t>SIL_009</t>
  </si>
  <si>
    <t>Lišty, trubky, žlaby</t>
  </si>
  <si>
    <t>SIL_009_001</t>
  </si>
  <si>
    <t>Krabice na povrch</t>
  </si>
  <si>
    <t>SIL_009_002</t>
  </si>
  <si>
    <t>Krabice rozvodná / přístrojová do sádrokartonu / pod omítku</t>
  </si>
  <si>
    <t>SIL_009_003</t>
  </si>
  <si>
    <t>Krabice na povrch - požárně odolná min. P60-R</t>
  </si>
  <si>
    <t>SIL_009_004</t>
  </si>
  <si>
    <t>TRUBKA pr. 20 TUHÁ PVC 320N</t>
  </si>
  <si>
    <t>SIL_009_005</t>
  </si>
  <si>
    <t>TRUBKA pr.25 TUHÁ PVC 320N</t>
  </si>
  <si>
    <t>SIL_009_006</t>
  </si>
  <si>
    <t>TRUBKA pr.32 TUHÁ PVC 320N</t>
  </si>
  <si>
    <t>SIL_009_007</t>
  </si>
  <si>
    <t>TRUBKA pr.40 TUHÁ PVC 320N</t>
  </si>
  <si>
    <t>SIL_009_008</t>
  </si>
  <si>
    <t>18X13 HA LIŠTA VKLÁDACÍ (3m)</t>
  </si>
  <si>
    <t>SIL_009_009</t>
  </si>
  <si>
    <t>24X22 HA LIŠTA VKLÁDACÍ (3m)</t>
  </si>
  <si>
    <t>SIL_009_010</t>
  </si>
  <si>
    <t>40X15 HA LIŠTA VKLÁDACÍ (3m)</t>
  </si>
  <si>
    <t>SIL_009_011</t>
  </si>
  <si>
    <t>40X40 HA LIŠTA HRANATÁ (3m) - DVOJITÝ ZÁMEK</t>
  </si>
  <si>
    <t>SIL_009_012</t>
  </si>
  <si>
    <t>Chránička korugovaná ohebná, pr. 40, červená</t>
  </si>
  <si>
    <t>SIL_009_013</t>
  </si>
  <si>
    <t>Chránička korugovaná ohebná, pr. 63, červená</t>
  </si>
  <si>
    <t>SIL_009_014</t>
  </si>
  <si>
    <t>kabelový drátěný žlab 54 / 100 včetně dílů, příslušenství a upevňovacího systému, bez víka, žár. zink</t>
  </si>
  <si>
    <t>SIL_009_015</t>
  </si>
  <si>
    <t>kabelový drátěný žlab 54 / 200 včetně dílů, příslušenství a upevňovacího systému, bez víka, žár. zink</t>
  </si>
  <si>
    <t>SIL_009_016</t>
  </si>
  <si>
    <t>kabelový drátěný žlab 54 / 300 včetně dílů, příslušenství a upevňovacího systému, bez víka, žár. zink</t>
  </si>
  <si>
    <t>SIL_009_017</t>
  </si>
  <si>
    <t>Kabelový žebřík 500/110, těžký, L profil příčky, včetně spojek, kolen, kotevního materiálu, a dalšího příslušenství</t>
  </si>
  <si>
    <t>SIL_009_018</t>
  </si>
  <si>
    <t>kabelový žlab 100 / 60 včetně dílů, příslušenství a upevňovacího systému, bez víka, funkční integrita trasy P60-R</t>
  </si>
  <si>
    <t>SIL_009_019</t>
  </si>
  <si>
    <t>Kabelová příchytka pro uchycení kabelů s požární odolností s funkční schopností při požáru pro kabel PRAFlaDur - P60-R</t>
  </si>
  <si>
    <t>SIL_009_020</t>
  </si>
  <si>
    <t>Parapetní kanál 210x70, včetně kolen, rohů a pod,</t>
  </si>
  <si>
    <t>SIL_009_021</t>
  </si>
  <si>
    <t>Parapetní krabice</t>
  </si>
  <si>
    <t>SIL_010</t>
  </si>
  <si>
    <t>Stavební přípomoce</t>
  </si>
  <si>
    <t>SIL_001_010.1</t>
  </si>
  <si>
    <t>Jádrový vrt do průměru 150mm</t>
  </si>
  <si>
    <t>SIL_001_011.1</t>
  </si>
  <si>
    <t>Vrtaný prostup do průměru 50mm</t>
  </si>
  <si>
    <t>SIL_001_012.1</t>
  </si>
  <si>
    <t>Vysekání kapes ve zdivu cihelném pro krabice 100x100x50 mm</t>
  </si>
  <si>
    <t>SIL_001_013</t>
  </si>
  <si>
    <t>Vysekání rýh ve zdivu cihelném - Hloubka 50mm Sire 70 mm</t>
  </si>
  <si>
    <t>SIL_001_014</t>
  </si>
  <si>
    <t>Vysekání rýh ve zdivu cihelném - Hloubka 30mm Sire 30 mm</t>
  </si>
  <si>
    <t>SIL_001_015</t>
  </si>
  <si>
    <t>Systémový průchod střešním pláštěm pro kabelové vedení, včetně zaizolování</t>
  </si>
  <si>
    <t>SIL_011</t>
  </si>
  <si>
    <t>SIL_011_001</t>
  </si>
  <si>
    <t>Páska 30x4 (0,95 kg/m), pevně</t>
  </si>
  <si>
    <t>SIL_011_002</t>
  </si>
  <si>
    <t>Drát 10 drát o 10mm(0,62kg/m), pevně</t>
  </si>
  <si>
    <t>SIL_011_003</t>
  </si>
  <si>
    <t>Svorka páska-páska M6</t>
  </si>
  <si>
    <t>SIL_011_004</t>
  </si>
  <si>
    <t>Svorka páska-drát</t>
  </si>
  <si>
    <t>SIL_011_005</t>
  </si>
  <si>
    <t>Svorka zkušební - plechová, v krytu</t>
  </si>
  <si>
    <t>SIL_011_006</t>
  </si>
  <si>
    <t>Ochrana spojů úproti korozi v zemi, na přechodech země beton apod</t>
  </si>
  <si>
    <t>SIL_012</t>
  </si>
  <si>
    <t>Ochrana před bleskem</t>
  </si>
  <si>
    <t>SIL_012_001</t>
  </si>
  <si>
    <t>Drát 8 drát o 8mm(0,40kg/m), pevně</t>
  </si>
  <si>
    <t>SIL_012_002</t>
  </si>
  <si>
    <t>AlMgSi 8 s izolací pro průchod střešním pláštěm</t>
  </si>
  <si>
    <t>SIL_012_003</t>
  </si>
  <si>
    <t>Podpěra vedení na střechu</t>
  </si>
  <si>
    <t>SIL_012_004</t>
  </si>
  <si>
    <t>Podpěra vedení na svod</t>
  </si>
  <si>
    <t>SIL_012_005</t>
  </si>
  <si>
    <t>Svorka spojovací</t>
  </si>
  <si>
    <t>SIL_012_006</t>
  </si>
  <si>
    <t>Svorka křížová</t>
  </si>
  <si>
    <t>SIL_012_007</t>
  </si>
  <si>
    <t>Svorka připojovací</t>
  </si>
  <si>
    <t>SIL_012_008</t>
  </si>
  <si>
    <t>Systémový napojovací bod pro vývod z uzemnění/armování</t>
  </si>
  <si>
    <t>SIL_012_009</t>
  </si>
  <si>
    <t>Průchod střešním pláštěm, včetně utěsnění</t>
  </si>
  <si>
    <t>SIL_012_010</t>
  </si>
  <si>
    <t>Lokální přechod elektroinstalace FVE, 2x izolační tyč, 2x podstavec, včetně svorkek a ochrany střešního pláště</t>
  </si>
  <si>
    <t>SIL_012_011</t>
  </si>
  <si>
    <t>Pomocný jímač, 2x svorka SS, drát pr.8</t>
  </si>
  <si>
    <t>SIL_012_012</t>
  </si>
  <si>
    <t>Jímač 2m, vč. betonových podstavců - dodatečná ochrana pro zařízení vyčnívající nad chráněnou rovinu (světlíky, kond. jednotky, zařízení VZT, ...)</t>
  </si>
  <si>
    <t>SIL_013</t>
  </si>
  <si>
    <t>SIL_013_001</t>
  </si>
  <si>
    <t>Pomocné zemní práce, výkop 350/1000, včetně pískového lože, záhozu, zhutnění, provizorní úpravy terénu apod.</t>
  </si>
  <si>
    <t>SIL_013_002</t>
  </si>
  <si>
    <t>Příspěvek na recyklaci svítidel, zdrojů, materiálu</t>
  </si>
  <si>
    <t>SIL_013_003</t>
  </si>
  <si>
    <t>Pronájem pojizdného lešení</t>
  </si>
  <si>
    <t>SIL_013_004</t>
  </si>
  <si>
    <t>Protipožární utěsnění prostupů do průměru 50mm</t>
  </si>
  <si>
    <t>SIL_013_005</t>
  </si>
  <si>
    <t>Protipožární utěsnění do pr. 150mm</t>
  </si>
  <si>
    <t>SIL_013_006</t>
  </si>
  <si>
    <t>Realizační dokumentace</t>
  </si>
  <si>
    <t>SIL_013_007</t>
  </si>
  <si>
    <t>SIL_013_008</t>
  </si>
  <si>
    <t>SIL_013_009</t>
  </si>
  <si>
    <t>Poznámka k položce:_x000d_
Podružným materiálem jsou myšleny hmoždinky, vruty, šrouby, kabelová oka, dutinky, svazovací pásky, příchytky pro vodiče a kabely a další výše nespecifikovaný materiál potřebný ke zdárnému a funkčnímu dokončení díla_x000d_
Všechna el. zařízení, systémy a konstrukce budou oceňovány a dodávány plně funkční, tj. včetně všech komponentů, upevňovacích prvků, podpor a prostupů atd. Ceny obsahují náklady na přesun hmot a případný odvoz sutě, pokud není v zadávacích podmínkách uvedeno jinak. _x000d_
Tento orientační propočet je zpracován z dokumentace pro stavební povolení a slouží pouze k porovnání cenových nabídek uchazečů. Předmětem výběrového řízení je dílo specifikované projektovou dokumentací. Uchazeč o zakázku provede kontrolu tohoto výkazu, případné doplnění o zařízení, konstrukce a práce nutné, ke kompletnímu provedení díla dle projektové dokumentace, STN EN a legislativy.</t>
  </si>
  <si>
    <t>24_099_1440 - D1.4.h_Slaboproudá elektroinstalace</t>
  </si>
  <si>
    <t>Úroveň 3:</t>
  </si>
  <si>
    <t>1440.1 - Strukturovaná kabeláž</t>
  </si>
  <si>
    <t xml:space="preserve">Podružným materiálem jsou myšleny hmoždinky, vruty, šrouby, dutinky, svazovací pásky, svorky, příchytky pro vodiče a kabely uložené pod sádrokartonovým podhledem, drobné stavební přípomoce, průrazy a další výše nespecifikovaný materiál potřebný ke zdárnému a funkčnímu dokončení díla Všechna el. zařízení, systémy a konstrukce budou oceňovány a dodávány plně funkční, tj. včetně všech komponentů, upevňovacích prvků, podpor a prostupů atd. Ceny obsahují náklady na přesun hmot a případný odvoz sutě, pokud není v zadávacích podmínkách uvedeno jinak. </t>
  </si>
  <si>
    <t>SLA_SK - Strukturovaná kabeláž</t>
  </si>
  <si>
    <t xml:space="preserve">    SLA_SK01 - Rozvaděč RACK</t>
  </si>
  <si>
    <t xml:space="preserve">    SLA_SK02 - Zásuvky a zařízení</t>
  </si>
  <si>
    <t xml:space="preserve">    SLA_SK03 - Kabely</t>
  </si>
  <si>
    <t xml:space="preserve">    SLA_SK04 - Instalační materiál</t>
  </si>
  <si>
    <t xml:space="preserve">    SLA_SK05 - Ostatní</t>
  </si>
  <si>
    <t>SLA_SK</t>
  </si>
  <si>
    <t>SLA_SK01</t>
  </si>
  <si>
    <t>Rozvaděč RACK</t>
  </si>
  <si>
    <t>SLA_SK01_001</t>
  </si>
  <si>
    <t>Datový rozváděč pro servery - 42U(2000)x800x800 mm (V x Š x H), ventilované přední a zadní dveře se stupněm perforace minimálně 85% a čtyřbodovým zamykáním s možnosti osazení bezpečnostními vložkami FAB, zadní dveře vertikálně dělené s komfortní rukojetí pro profilovou půlválcovou vložku a s bezpečnostním zámkem 3524 E, rám rozvaděče svařovaný s montážním rastrem pro snadné uchycení příslušenství pro kabelový management, barevné provedení RAL 7035, vnitřní barevné provedení v RAL 9005, upevňovací rovina 482,6 mm (19˝) vpředu a vzadu na hloubkových vzpěrách s rychloupínačem včetně čelně odečitatelného popisu U vpředu a vzadu, s přestavitelnou hloubkou bez použití nářadí, střešní plech, vícedílný, odnímatelný, s bočním zavedením kabelů na hloubku po obou stranách rozváděče, statická zatížitelnost 1500kg, včetně potřebného příslušenství (montážní sady a uzemnění)</t>
  </si>
  <si>
    <t>SLA_SK01_002</t>
  </si>
  <si>
    <t>Bočnice k datovým rozváděčům pro servery 2000x800mm, nasouvací, horizontálně dělená, RAL7035, ocelový plech, rychlouzávěr včetně bezpečnostního zámku č. 3524 E, jednoduchá manipulace a montáž bez použití nářadí, vnitřní zajištění (není možné otevřít klíčem)</t>
  </si>
  <si>
    <t>SLA_SK01_003</t>
  </si>
  <si>
    <t>Podstavec Š x V 800x100mm, RAL 9005</t>
  </si>
  <si>
    <t>SLA_SK01_004</t>
  </si>
  <si>
    <t>Bočnice podstavce 800x100mm, RAL 9005</t>
  </si>
  <si>
    <t>SLA_SK01_005</t>
  </si>
  <si>
    <t>Podlahové ližiny pro datové rozvaděče s hloubkou 800mm, montáž bez použití nářadí, materiál ocelový plech, barva RAL 7035, balení 2ks</t>
  </si>
  <si>
    <t>SLA_SK01_006</t>
  </si>
  <si>
    <t>Podlahový plech</t>
  </si>
  <si>
    <t>SLA_SK01_007</t>
  </si>
  <si>
    <t>Podlahový plech posunovací</t>
  </si>
  <si>
    <t>SLA_SK01_008</t>
  </si>
  <si>
    <t>Vertikální kabelový kanál pro datový rozváděč pro servery, pro výšku rozváděče 2000mm, 36U, vysoká hustota uložení komponent díky vedení kabelů vztaženému na počet U rozvaděče, jednoduchá montáž pomocí rychlého upevnění bez použití nářadí, odnímatelný kryt kanálu s oboustrannými závěsy, barva RAL9005, materiál ocelový plech</t>
  </si>
  <si>
    <t>SLA_SK01_009</t>
  </si>
  <si>
    <t>Kabelová trasa výškově stavitelná 2000-2200mm, pro uchycení a vedení kabelů u síťových datových a serverových aplikací, montáž na rám datových rozváděčů bez použití nářadí, multifunkční děrování pro uspořádání kabelů příslušenství, montáž při šířce 800 mm přes celou hloubku, materiál ocelový plech, barva RAL9005</t>
  </si>
  <si>
    <t>SLA_SK01_010</t>
  </si>
  <si>
    <t>DK-TS uzemňovací sada k rámovému zemnění</t>
  </si>
  <si>
    <t>SLA_SK01_011</t>
  </si>
  <si>
    <t>Uzemňovací lišta vertikální pro datové rozváděče výšky 2000 mm, délka 1745 mm, pro montáž do skříní na rozměrovém rastru 25 mm nebo na 482,6 mm (19˝) profilových lištách, včetně uzemňovacích vodičů pro přizemnění instalovaných prvků, uzemňovací svorky plně přestavitelné, proudová zatížitelnost přípojnice cca 200 A, obsah balení - uzemňovací lišta z elektrovodné mědi E-Cu 57 podle EN 12 163, EN 13 601, 15 x 5 mm, 16 ks svorek pro připojení vodičů 2,5 – 16 mm2, 15 ks uzemňovacích vodičů 6 mm2, d = 500 mm, upevňovací materiál</t>
  </si>
  <si>
    <t>SLA_SK01_012</t>
  </si>
  <si>
    <t>Systémový nosič pro kabelové trasy, systém nosičů s přestavitelnou hloubkou lze upevnit na všechny datové rozváděče o hloubce 800 – 1200 mm se střešním plechem přišroubovaným z vnější strany, integrované systémové děrování pro šrouby do plechu nebo klecové matice umožňuje upevnění nejběžnějších systémů kabelových tras, materiál ocelový plech, barva RAL 7035, balení 2ks</t>
  </si>
  <si>
    <t>SLA_SK01_013</t>
  </si>
  <si>
    <t>Napájecí sběrnice 2x3x16A pro napájení modulů, pro maximální počet 7 modulů, modulární systém umožňující základní vybavení rozváděče vertikální nosnou lištou s třífázovým přívodem, s možností nasunutím a zaklapnutím upevnit různé zásuvkové moduly pro napájení aktivních součástí rozvaděče i za běžného provozu, konstrukce lišty s ochranou před nebezpečným dotykem, každý zásuvkový modul na nosné liště odebírá napětí z jedné fáze v závislosti na směru zasunutí, tedy z napájecího okruhu A nebo z redundantního napájecího okruhu B,</t>
  </si>
  <si>
    <t>SLA_SK01_014</t>
  </si>
  <si>
    <t>Sada na upevnění napájecí sběrnice do datového rozváděče, pevná, montáž bez použití nářadí, materiál ocelový plech, povrchová úprava pozink, balení 2ks</t>
  </si>
  <si>
    <t>SLA_SK01_015</t>
  </si>
  <si>
    <t>Připojovací kabel 3m, 3-fázový, CEE konektor, 5pólový/16A</t>
  </si>
  <si>
    <t>SLA_SK01_016</t>
  </si>
  <si>
    <t>Zásuvky zasun.modul 6 zás. IEC320 C13 poč.ploch,nejištěno</t>
  </si>
  <si>
    <t>SLA_SK01_017</t>
  </si>
  <si>
    <t>Zásuvky zasun.modul 4 zás. F/B-ČSN, nejištěno</t>
  </si>
  <si>
    <t>SLA_SK01_018</t>
  </si>
  <si>
    <t>Zásuvky zasun.modul 4 zás. IEC320 C19, nejištěno</t>
  </si>
  <si>
    <t>SLA_SK01_019</t>
  </si>
  <si>
    <t>19" patchpanel prázdný pro 48 portů/modulů, Cat.6A STP, výška 1U, AIM ready, podpora prachových krytek a mechanických zámků portů</t>
  </si>
  <si>
    <t>SLA_SK01_020</t>
  </si>
  <si>
    <t>Modul/Keystone STP, RJ45, Cat.6A do patchpanelu, podpora inst. kabelů AWG 26–22 s garancí 20x reterminace, podpora 1000x připojení/odpojení patch cordů, podpora 4PPoE dle IEC 60512-99-001/002, podpora short links 3m,</t>
  </si>
  <si>
    <t>SLA_SK01_021</t>
  </si>
  <si>
    <t>1U 19" optická vana pro 24 SM LC/PC duplexních adaptérů (tedy 48vl.) 9/125um, AIM ready, - včetně optických kazet, hřebínků a ochran optických spojů do optické vany.</t>
  </si>
  <si>
    <t>SLA_SK01_022</t>
  </si>
  <si>
    <t>Duplexní adaptér pro OK SM OS1/OS2 s LC/PC konektory, osazují se do optické vany, včetně integrované laserové ochrany v každém portu</t>
  </si>
  <si>
    <t>SLA_SK01_023</t>
  </si>
  <si>
    <t>Optické vlákno/pigtail s LC/PC konektorem, 9/125um OS1/OS2 G.657.A2, 2,5m, Třída kvality C/2 dle IEC 61753-1</t>
  </si>
  <si>
    <t>SLA_SK01_024</t>
  </si>
  <si>
    <t>ISDN panel 50x RJ45, Cat.3, šedý 1U pro zakončení metalických kabelů přívodů do objektu a metalických propojů uvnitř objektu</t>
  </si>
  <si>
    <t>SLA_SK01_025</t>
  </si>
  <si>
    <t>Ranžírovací panel 19" s oky 105x43, 1U, RAL9005</t>
  </si>
  <si>
    <t>SLA_SK01_026</t>
  </si>
  <si>
    <t>Montážní sady k Patch Panelu, 4x M6 šroub, podložka, matice</t>
  </si>
  <si>
    <t>SLA_SK01_027</t>
  </si>
  <si>
    <t>Popis a záznam rozvaděče</t>
  </si>
  <si>
    <t>SLA_SK01_028</t>
  </si>
  <si>
    <t>Uzemnění RACK rozvaděče</t>
  </si>
  <si>
    <t>SLA_SK01_029</t>
  </si>
  <si>
    <t>Úprava a závěrečné práce v rozvaděči</t>
  </si>
  <si>
    <t>SLA_SK02</t>
  </si>
  <si>
    <t>Zásuvky a zařízení</t>
  </si>
  <si>
    <t>SLA_SK02_001</t>
  </si>
  <si>
    <t>Vývod 2xRJ45 CAT6A stíněné, vnější, zakončený ve veknovní krabici IP66 na stožáru - rezerva u antény na střeše</t>
  </si>
  <si>
    <t>SLA_SK02_002</t>
  </si>
  <si>
    <t>Zásuvka 2xRJ45 CAT6A stíněné, vnitřní - včetně masky, rámečku, krytu, 2ks keyston atd.</t>
  </si>
  <si>
    <t>SLA_SK02_003</t>
  </si>
  <si>
    <t>Vývod 1xRJ45 CAT6A stíněné, vnitřní, zakončený v krabici na fasádě pro instalaci a připojení IP komunikátoru / připojení přímo do VZT jednotky</t>
  </si>
  <si>
    <t>SLA_SK02_004</t>
  </si>
  <si>
    <t>Zásuvka 1xRJ45 CAT6A stíněné, vnitřní - včetně masky, rámečku, krytu, 1ks keyston atd.</t>
  </si>
  <si>
    <t>SLA_SK02_005</t>
  </si>
  <si>
    <t>Venkovní IP komunikátor s 6ti tlačítky, klávesnice, reproduktor, mikrofon, stříška, krytí IP53</t>
  </si>
  <si>
    <t>SLA_SK03</t>
  </si>
  <si>
    <t>Kabely</t>
  </si>
  <si>
    <t>SLA_SK03_001</t>
  </si>
  <si>
    <t>STP CAT6A s testovanou šířkou pásma 650 MHz, LSOH pláštěm a třídou reakce na oheň Dca s1d2a1, 7.3mm - mezi RACK rozvaděčem a zásuvkami/vývody RJ45 po celém objektu</t>
  </si>
  <si>
    <t>SLA_SK03_002</t>
  </si>
  <si>
    <t>Venkovní kabel CAT6A s PE pláštěm a třídou reakce na oheň Fca, 500MHz, 7.3mm - mezi RACK rozvaděčem a anténou na střeše</t>
  </si>
  <si>
    <t>SLA_SK04</t>
  </si>
  <si>
    <t>Instalační materiál</t>
  </si>
  <si>
    <t>SLA_SK04_001</t>
  </si>
  <si>
    <t>Trubka ohebná 18.3 mm, 750 N / 5cm</t>
  </si>
  <si>
    <t>SLA_SK04_002</t>
  </si>
  <si>
    <t>Dvouplášťová korugovaná chránička 75/61mm (vnější/vnitřní průměr) v prostoru haly pod hrací plochou a do jednotlivých pater + kabelové příchytky pro upevnění na stěnu (25 kusů příchytek)</t>
  </si>
  <si>
    <t>SLA_SK04_003</t>
  </si>
  <si>
    <t>Protahovací vodič CY1,5 mm</t>
  </si>
  <si>
    <t>SLA_SK04_004</t>
  </si>
  <si>
    <t>Montážní deska do finálního zateplení - Pro instalaci menších elektrických zařízení (pohybová čidla, kamery apod.) na zateplené fasády budov při tloušťce izolační vrstvy min 80 mm (šroubovací nosič, montážní deska, montážní návod a příslušné vruty)</t>
  </si>
  <si>
    <t>SLA_SK04_005</t>
  </si>
  <si>
    <t>Instalační krabice do betonu, pod omítku, do sádrokartonu - včetně veškerého příslušenství (kryty, rámečky, lustrháky, a pod...)</t>
  </si>
  <si>
    <t>SLA_SK04_006</t>
  </si>
  <si>
    <t>Krabice odbočná pr.97, pod omítku</t>
  </si>
  <si>
    <t>SLA_SK04_007</t>
  </si>
  <si>
    <t>Víčko ke kruhové krabici</t>
  </si>
  <si>
    <t>SLA_SK04_008</t>
  </si>
  <si>
    <t>LV 18X13 HA LIŠTA VKLÁDACÍ (3m)</t>
  </si>
  <si>
    <t>SLA_SK04_009</t>
  </si>
  <si>
    <t>LV 24X22 HA LIŠTA VKLÁDACÍ (3m)</t>
  </si>
  <si>
    <t>SLA_SK05</t>
  </si>
  <si>
    <t>SLA_SK05_001</t>
  </si>
  <si>
    <t>Forma kabelová na kabelu do 5x2</t>
  </si>
  <si>
    <t>SLA_SK05_002</t>
  </si>
  <si>
    <t>Připojení kabelu na zářezový pásek do 5x2</t>
  </si>
  <si>
    <t>SLA_SK05_003</t>
  </si>
  <si>
    <t>Proměření metalické kabeláže (port)</t>
  </si>
  <si>
    <t>SLA_SK05_004</t>
  </si>
  <si>
    <t>Vystavení měřicího protokolu - metalika</t>
  </si>
  <si>
    <t>SLA_SK05_005</t>
  </si>
  <si>
    <t>Ukončení optického vlákna na optické vaně a v optických zásuvkách v bytech - optický svár + proměření</t>
  </si>
  <si>
    <t>SLA_SK05_006</t>
  </si>
  <si>
    <t>Vystavení měřicího protokolu - optika</t>
  </si>
  <si>
    <t>SLA_SK05_007</t>
  </si>
  <si>
    <t>Certifikace sítě</t>
  </si>
  <si>
    <t>SLA_SK05_008</t>
  </si>
  <si>
    <t>Protokolární předání, seznámení s obsluhou, zaškolení</t>
  </si>
  <si>
    <t>SLA_SK05_009</t>
  </si>
  <si>
    <t>Výchozí revize, vypracování revizní zprávy</t>
  </si>
  <si>
    <t>SLA_SK05_010</t>
  </si>
  <si>
    <t>Protipožární utěsnění systémem Intumex nebo jiným</t>
  </si>
  <si>
    <t>SLA_SK05_011</t>
  </si>
  <si>
    <t>SLA_SK05_012</t>
  </si>
  <si>
    <t>SLA_SK05_013</t>
  </si>
  <si>
    <t>Podružný materiál</t>
  </si>
  <si>
    <t>Poznámka k položce:_x000d_
Podružným materiálem jsou myšleny hmoždinky, vruty, šrouby, dutinky, svazovací pásky, svorky, příchytky pro vodiče a kabely uložené pod sádrokartonovým podhledem, drobné stavební přípomoce, průrazy a další výše nespecifikovaný materiál potřebný ke zdárnému a funkčnímu dokončení díla_x000d_
Všechna el. zařízení, systémy a konstrukce budou oceňovány a dodávány plně funkční, tj. včetně všech komponentů, upevňovacích prvků, podpor a prostupů atd. Ceny obsahují náklady na přesun hmot a případný odvoz sutě, pokud není v zadávacích podmínkách uvedeno jinak.</t>
  </si>
  <si>
    <t>1440.2 - IP Kamerový systém CCTV</t>
  </si>
  <si>
    <t>SLA_CCTV - IP Kamerový systém CCTV</t>
  </si>
  <si>
    <t xml:space="preserve">    SLA_CCTV01 - Doplnění RACK rozv. + aktivní prvky CCTV</t>
  </si>
  <si>
    <t xml:space="preserve">    SLA_CCTV02 - IP Kamery</t>
  </si>
  <si>
    <t xml:space="preserve">    SLA_CCTV03 - Kabely</t>
  </si>
  <si>
    <t xml:space="preserve">    SLA_CCTV04 - Instalační materiál</t>
  </si>
  <si>
    <t xml:space="preserve">    SLA_CCTV05 - Ostatní</t>
  </si>
  <si>
    <t>SLA_CCTV</t>
  </si>
  <si>
    <t>SLA_CCTV01</t>
  </si>
  <si>
    <t>Doplnění RACK rozv. + aktivní prvky CCTV</t>
  </si>
  <si>
    <t>SLA_CCTV01_001</t>
  </si>
  <si>
    <t>SLA_CCTV01_002</t>
  </si>
  <si>
    <t>SLA_CCTV01_003</t>
  </si>
  <si>
    <t>Lokální záznamový server (NVR) - Server a SW budou mít potřebné parametry, které zajistí funkční, bezpečný a spolehlivý provoz pro příjem dat z kamerových bodů (KB) včetně komunikace se systémem MKDS Turnov, v online režimu a s plnou systémovou kompatibilitou. Otevřená platforma (kompatibilita kamer 3. stran), podpora Windows, Linux, OSX. Distribuovaná architektura HIVE, failover řešení, cloud. Licence pro záznam 1 IP kamery (až 128 kamer na server), komprese H.264, H.265, MJPEG, záznamová rychlost min. 150Mbps, vnitřní kapacitu min. 4 disků každý max. 8TB, výstup pro monitor HDMI, 2x TCP/IP 10/100/1000Base, e-SATA pro disková pole. Min. požadované osazení disků 2x 8TB RAID Edition, vč. 5-ti leté záruky.</t>
  </si>
  <si>
    <t>SLA_CCTV01_004</t>
  </si>
  <si>
    <t>Switch 24-port PoE+, 4 x 1G, Network Essentials - Nová koncepce síťových přepínačů řady C9K plně kompatibilní s SD-WAN řešením</t>
  </si>
  <si>
    <t>SLA_CCTV01_005</t>
  </si>
  <si>
    <t>APC Smart-UPS 1500VA LCD RM 2U 230V (900W), RJ45, USB atd.</t>
  </si>
  <si>
    <t>SLA_CCTV01_006</t>
  </si>
  <si>
    <t>SLA_CCTV01_007</t>
  </si>
  <si>
    <t>SLA_CCTV01_008</t>
  </si>
  <si>
    <t>SLA_CCTV02</t>
  </si>
  <si>
    <t>IP Kamery</t>
  </si>
  <si>
    <t>SLA_CCTV02_001</t>
  </si>
  <si>
    <t>Vnitřní IP kamera typu bullet, s rozlišením 4 Mpx, varifokální objektiv 3,2–10 mm, IR 30m, microSD, H.265, WDR 120dB, LDC, IP66, IK10, PoE, 12VDC - Základní videoanalýza pro detekce pohybu, sabotáž, detekce rozostření, sabotáž, virtuální čára a oblast. Navržené osazení vnitřní prostory (hrací plochy, chodby, vstupy)</t>
  </si>
  <si>
    <t>SLA_CCTV02_002</t>
  </si>
  <si>
    <t>Vývod 1xRJ45 CAT6A stíněné, vnitřní, s konektorem, zakončený v krabici uvnitř pro připojení IP kamery</t>
  </si>
  <si>
    <t>SLA_CCTV02_003</t>
  </si>
  <si>
    <t>Venkovní IP kamera typu bullet, s rozlišením 4 Mpx, varifokální objektiv 2.8-10 mm, IR 40m, AI, analytické funkce, microSD, H.265, eWDR 120dB, LDC, IP67, IK10, PoE, 12VDC - Obsahuje klasifikační videoanalýzy typu: Osoba / Obličej / Vozidlo (car, bus, truck, motorcycle, bicycle) . Detekce objektů, Směrová detekce, Digitální automatické sledování, Vstup /výstup do / z oblasti, Poflakování, Virtuální čára. Navržené umístění pro venkovní monitoring kolem objektu</t>
  </si>
  <si>
    <t>SLA_CCTV02_004</t>
  </si>
  <si>
    <t>Vývod 1xRJ45 CAT6A stíněné, vnitřní, s konektorem, zakončený v krabici na fasádě pro instalaci a připojení IP kamery</t>
  </si>
  <si>
    <t>SLA_CCTV02_005</t>
  </si>
  <si>
    <t>Licence pro jednu IP Kameru do systému CCTV</t>
  </si>
  <si>
    <t>SLA_CCTV03</t>
  </si>
  <si>
    <t>SLA_CCTV03_001</t>
  </si>
  <si>
    <t>SLA_CCTV04</t>
  </si>
  <si>
    <t>SLA_CCTV04_001</t>
  </si>
  <si>
    <t>SLA_CCTV04_002</t>
  </si>
  <si>
    <t>SLA_CCTV04_003</t>
  </si>
  <si>
    <t>SLA_CCTV04_004</t>
  </si>
  <si>
    <t>SLA_CCTV04_005</t>
  </si>
  <si>
    <t>SLA_CCTV04_006</t>
  </si>
  <si>
    <t>SLA_CCTV05</t>
  </si>
  <si>
    <t>SLA_CCTV05_001</t>
  </si>
  <si>
    <t>SLA_CCTV05_002</t>
  </si>
  <si>
    <t>SLA_CCTV05_003</t>
  </si>
  <si>
    <t>SLA_CCTV05_004</t>
  </si>
  <si>
    <t>SLA_CCTV05_005</t>
  </si>
  <si>
    <t>SLA_CCTV05_006</t>
  </si>
  <si>
    <t>SLA_CCTV05_007</t>
  </si>
  <si>
    <t>SLA_CCTV05_008</t>
  </si>
  <si>
    <t>SLA_CCTV05_009</t>
  </si>
  <si>
    <t>SLA_CCTV05_010</t>
  </si>
  <si>
    <t>SLA_CCTV05_011</t>
  </si>
  <si>
    <t>1440.3 - Poplachový zabezpečovací a tísňový systém PZTS</t>
  </si>
  <si>
    <t>SLA_PZTS - Poplachový zabezpečovací a tísňový systém PZTS</t>
  </si>
  <si>
    <t xml:space="preserve">    SLA_PZTS01 - Ústředna</t>
  </si>
  <si>
    <t xml:space="preserve">    SLA_PZTS02 - Detektory a klávesnice</t>
  </si>
  <si>
    <t xml:space="preserve">    SLA_PZTS03 - Kabely</t>
  </si>
  <si>
    <t xml:space="preserve">    SLA_PZTS04 - Instalační materiál</t>
  </si>
  <si>
    <t xml:space="preserve">    SLA_PZTS05 - Ostatní</t>
  </si>
  <si>
    <t>SLA_PZTS</t>
  </si>
  <si>
    <t>SLA_PZTS01</t>
  </si>
  <si>
    <t>Ústředna</t>
  </si>
  <si>
    <t>SLA_PZTS01_001</t>
  </si>
  <si>
    <t>Ústředna PZTS - až 120 bezdrátových a až 230 sběrnicových periferií, až 600 uživatelů, až 15 sekcí, až 128 programovatelných výstupů PG, 64 vzájemně nezávislých kalendářních akcí, 50 uživatelských SMS reportů, 15 uživatelských hlasových reportů, 5 nastavitelných PCO, 5 volitelných protokolů pro PCO, Ethernet rozhraní 10/100BASE-T, 2 vzájemně nezávislé svorkovnici pro připojení sběrnice, 1 konektor pro vestavěný rádiový modul, 1 konektor pro GSM/GPRS komunikátor, malá skříň, prostor pro AKU záložní baterii 18Ah/12V ve skříni</t>
  </si>
  <si>
    <t>SLA_PZTS01_002</t>
  </si>
  <si>
    <t>Akumulátor 12V/18Ah, bezúdržbový</t>
  </si>
  <si>
    <t>SLA_PZTS01_003</t>
  </si>
  <si>
    <t>Modul LTE komunikátoru - komunikuje pomocí mobilní sítě s pultem centrální ochrany, umožňuje vzdálené ovládání pomocí webové a mobilní aplikace, předává poplachové SMS a hlasové zprávy</t>
  </si>
  <si>
    <t>SLA_PZTS02</t>
  </si>
  <si>
    <t>Detektory a klávesnice</t>
  </si>
  <si>
    <t>SLA_PZTS02_001</t>
  </si>
  <si>
    <t>Klávesnice – je přístupový modul s LCD displejem, ovládacími klávesami a čtečkou RFID pro ovládání zabezpečovacího systému, obsahuje jeden ovládací segment, a pokud je potřeba, může být vybaven až 20 ovládacími segmenty, komunikuje prostřednictvím sběrnice a je z ní napájen, funkce úspory energie během výpadku napájení, modul je adresovatelný a obsazuje v zabezpečovacím systému jednu pozici</t>
  </si>
  <si>
    <t>SLA_PZTS02_002</t>
  </si>
  <si>
    <t>Sběrnicový detektor pohybu PIR určený k prostorové detekci pohybu osob v interiéru budov. Jeho garantované detekční pokrytí je 90°/12 m. Detektor splňuje nejvyšší kvalitativní a designové požadavky, díky kterým se uplatní i v luxusním interiéru.</t>
  </si>
  <si>
    <t>SLA_PZTS02_003</t>
  </si>
  <si>
    <t>Sběrnicový kombinovaný PIR detektor pohybu s tříštěním skla. K detekci pohybu osob využívá PIR senzor. Rozbití skleněných ploch detekuje detektor tříštění skla GBS na základě změn tlaku vzduchu a charakteristických zvuků rozbíjení skla.</t>
  </si>
  <si>
    <t>SLA_PZTS02_004</t>
  </si>
  <si>
    <t>Sběrnicový magnetický detektor otevření - bílá / hnědá / šedá / antracitová</t>
  </si>
  <si>
    <t>SLA_PZTS02_005</t>
  </si>
  <si>
    <t>Svorkovnice ke spojování vodičů sběrnice v systému PZTS. Díky svým rozměrům lze instalovat do standardní elektroinstalační krabice KU68 nebo do krabice 90x90mm dle potřeby umístění.</t>
  </si>
  <si>
    <t>SLA_PZTS03</t>
  </si>
  <si>
    <t>SLA_PZTS03_001</t>
  </si>
  <si>
    <t>Kabel sběrnice 2x20AWG + 2x24AWG B2ca s1d0a1 - Instalační kabel třídy hořlavosti B2ca je díky vyšší odolnosti kabelu proti šíření požáru kabelovými svazky a proti úniku toxických zplodin určený pro instalace do prostor s výskytem většího množství osob</t>
  </si>
  <si>
    <t>SLA_PZTS04</t>
  </si>
  <si>
    <t>SLA_PZTS04_001</t>
  </si>
  <si>
    <t>SLA_PZTS04_002</t>
  </si>
  <si>
    <t>SLA_PZTS04_003</t>
  </si>
  <si>
    <t>SLA_PZTS04_004</t>
  </si>
  <si>
    <t>SLA_PZTS04_005</t>
  </si>
  <si>
    <t>SLA_PZTS05</t>
  </si>
  <si>
    <t>SLA_PZTS05_001</t>
  </si>
  <si>
    <t>Sestavení programu pro ústřednu – úprava pro připojení nových prvků</t>
  </si>
  <si>
    <t>SLA_PZTS05_002</t>
  </si>
  <si>
    <t>Uvedení systému do provozu – po dokončení instalace</t>
  </si>
  <si>
    <t>SLA_PZTS05_003</t>
  </si>
  <si>
    <t>SLA_PZTS05_004</t>
  </si>
  <si>
    <t>SLA_PZTS05_005</t>
  </si>
  <si>
    <t>SLA_PZTS05_006</t>
  </si>
  <si>
    <t>SLA_PZTS05_007</t>
  </si>
  <si>
    <t>SLA_PZTS05_008</t>
  </si>
  <si>
    <t>1440.4 - Elektrická požární signalizace EPS</t>
  </si>
  <si>
    <t>SLA_EPS - Elektrická požární signalizace EPS</t>
  </si>
  <si>
    <t xml:space="preserve">    SLA_EPS01 - Ústředna a přídavné moduly</t>
  </si>
  <si>
    <t xml:space="preserve">    SLA_EPS02 - Hlásiče, sirény a speciální hlásiče</t>
  </si>
  <si>
    <t xml:space="preserve">    SLA_EPS03 - Vstupní/výstupní prvky</t>
  </si>
  <si>
    <t xml:space="preserve">    SLA_EPS04 - Kabely</t>
  </si>
  <si>
    <t xml:space="preserve">    SLA_EPS05 - Instalační materiál</t>
  </si>
  <si>
    <t xml:space="preserve">    SLA_EPS06 - Ostatní</t>
  </si>
  <si>
    <t>SLA_EPS</t>
  </si>
  <si>
    <t>SLA_EPS01</t>
  </si>
  <si>
    <t>Ústředna a přídavné moduly</t>
  </si>
  <si>
    <t>SLA_EPS01_001</t>
  </si>
  <si>
    <t>Ústředna MHU116 - Modulární analogová adresovatelná ústředna EPS, až 1536 adres, obsahuje displej vč. ovládacího panelu, desku systémovou DSY-2, desku zdroje DZD-1, 6 slotů pro volitelné desky, 1x zdroj 24V/5A, prostor pro 2 akumulátory 12V/12Ah.</t>
  </si>
  <si>
    <t>SLA_EPS01_002</t>
  </si>
  <si>
    <t>DPE-1 DESKA PERIFERIÍ - izolované rozhraní USB, RS 232, RS 485 pro připojení nadstavby, RS 232 pro připojení ZDP, RS 485 pro připojení ZDP a OPPO, optická signalizace jednotlivých stavů komunikace</t>
  </si>
  <si>
    <t>SLA_EPS01_003</t>
  </si>
  <si>
    <t>DPE-2 DESKA PERIFERIÍ GSM(LTE)/LAN - GSM (LTE) komunikátor, 1 SIM karta, Zasílání až na 8 telefonních čísel, Zasílání všech nebo vybraných událostí, 3 konektory pro připojení LAN, Vzdálené zobrazení a ovládání ústředen přes aplikaci LITES Remote</t>
  </si>
  <si>
    <t>SLA_EPS01_004</t>
  </si>
  <si>
    <t>DLI-1 DESKA LINKOVÁ - Deska linková obsahuje dvě kruhové linky, z nichž každá umožňuje připojení 128 adresovatelných hlásičů a linkových prvků. Linku kruhovou je možné rozdělit na dvě linky jednoduché. Hlásiče a prvky se připojují na vedení hlásicí linky paralelně, vedení linek lze větvit.</t>
  </si>
  <si>
    <t>SLA_EPS01_005</t>
  </si>
  <si>
    <t>DMA-1 DESKA MASTER - pro síťování ústředen a tabel obsluhy, izolované rozhraní RS 485, optická signalizace jednotlivých stavů komunikace</t>
  </si>
  <si>
    <t>SLA_EPS01_006</t>
  </si>
  <si>
    <t>Akumulátor 12V/12Ah uvnitř ústředny EPS - max. dob. proud 4A rozměry: 151x99x101mm</t>
  </si>
  <si>
    <t>SLA_EPS01_007</t>
  </si>
  <si>
    <t>Tablo obsluhy MHS 817 - Tablo obsluhy na recepci. Paralelní zobrazení stavů ústředny EPS. Izolované rozhraní USB, RS 232, RS 485 pro připojení nadstavby, pro připojení ZDP, RS 485 pro připojení OPPO, 4x vstup, 5x výstup</t>
  </si>
  <si>
    <t>SLA_EPS01_008</t>
  </si>
  <si>
    <t>OPPO – Obslužné pole požární ochrany (OPPO) MHY 919 je unifikovaná jednotka, která umožňuje základní obsluhu ústředny elektrické požární signalizace a indikuje její nejdůležitější stavy. Připojuje se k ústředně MHU 115 jednoduchým nebo kruhovým vedením sériové linky RS 485 pomocí rozšiřující desky SL-RS 485.</t>
  </si>
  <si>
    <t>SLA_EPS01_009</t>
  </si>
  <si>
    <t>KTPO – Klíčový Trezor Požární Ochrany, bez motýlkového zámku, varianta 12V nebo 24V + Motýlkový reg. zámek k trezoru - Liberecký kraj</t>
  </si>
  <si>
    <t>SLA_EPS01_010</t>
  </si>
  <si>
    <t>Externí síťový zdroj 24V DC/5A, certifikovaný pro EPS dle EN54 = EN54C-5A17 - 27,6V/4,2A trvale/5A krátkodobě, AKU 2x17Ah</t>
  </si>
  <si>
    <t>SLA_EPS01_011</t>
  </si>
  <si>
    <t>Akumulátor 12V/17Ah uvnitř zdroje EPS - max. dob. proud 6,5A rozměry: 181x77x167mm</t>
  </si>
  <si>
    <t>SLA_EPS01_012</t>
  </si>
  <si>
    <t>Zařízení dálkového přenosu ZDP – součástí této položky je radiovysílač, anténa, kabely, oživení, naprogramování, odladění ZDP, konfigurace EPS, konfigurace PCO HZS, doprava, Projektová dokumentace přenosu radiovou sítí atd. dle nabídky firmy instalující ZDP pro příslušný kraj</t>
  </si>
  <si>
    <t>SLA_EPS01_013</t>
  </si>
  <si>
    <t>Provozní kniha EPS</t>
  </si>
  <si>
    <t>SLA_EPS02</t>
  </si>
  <si>
    <t>Hlásiče, sirény a speciální hlásiče</t>
  </si>
  <si>
    <t>SLA_EPS02_001</t>
  </si>
  <si>
    <t>Hlásič kouře optický interaktivní s izolátorem (MHG 262i)</t>
  </si>
  <si>
    <t>SLA_EPS02_002</t>
  </si>
  <si>
    <t>Hlásič multisenzorový interaktivní s izolátorem (MHG 862i)</t>
  </si>
  <si>
    <t>SLA_EPS02_003</t>
  </si>
  <si>
    <t>Zásuvka pro adresovatelné a interaktivní hlásiče (MHY 734)</t>
  </si>
  <si>
    <t>SLA_EPS02_004</t>
  </si>
  <si>
    <t>Hlásič tlačítkový adresný (s náhradním sklem, bez klíče) MHA 142, červený kryt</t>
  </si>
  <si>
    <t>SLA_EPS02_005</t>
  </si>
  <si>
    <t>Hlásič tlačítkový adresný (s náhradním sklem, bez klíče), označený štítkem pro funkci CENTRAL STOP a TOTAL STOP</t>
  </si>
  <si>
    <t>SLA_EPS02_006</t>
  </si>
  <si>
    <t>Maják+Siréna (certifikované - CPD) - 9-28Vss, 20mA/24V, IP 65, 1Hz,červ. maják,červ. tělo, vysoká (ROLPSB/RL/R/D)</t>
  </si>
  <si>
    <t>SLA_EPS02_007</t>
  </si>
  <si>
    <t>Siréna (certifikované - CPD) - 9-28Vss, 102 dB, odběr 16mA/24V, IP 65, vysoká patice, rudá (ROLP/R/D)</t>
  </si>
  <si>
    <t>SLA_EPS03</t>
  </si>
  <si>
    <t>Vstupní/výstupní prvky</t>
  </si>
  <si>
    <t>SLA_EPS03_001</t>
  </si>
  <si>
    <t>Prvek vstupně /výstupní (1xIN/1xOUT) v krabici (MHY 923)</t>
  </si>
  <si>
    <t>SLA_EPS03_002</t>
  </si>
  <si>
    <t>Jednotka vstupně/výstupní (4xIN/4xOUT) v krabici (MHY 925/4)</t>
  </si>
  <si>
    <t>SLA_EPS03_003</t>
  </si>
  <si>
    <t>Jednotka vstupně/výstupní (8xIN/8xOUT) v krabici (MHY 925/8)</t>
  </si>
  <si>
    <t>SLA_EPS04</t>
  </si>
  <si>
    <t>SLA_EPS04_001</t>
  </si>
  <si>
    <t>J-Y(st)Y 1x2x0.8 červený požární kabel - pro hlásičové vedení EPS</t>
  </si>
  <si>
    <t>SLA_EPS04_002</t>
  </si>
  <si>
    <t>PRAFlaGuard F P30-R 1x2x0,8 - pro ovládací vedení EPS + pro ovládání a monitorování stávů jednotlivých zařízení EPS</t>
  </si>
  <si>
    <t>SLA_EPS04_003</t>
  </si>
  <si>
    <t>PRAFlaDur-O 2x2,5 RE P30-R - napájení vstupně/výstupních jednotek v objektu od zdroje EPS</t>
  </si>
  <si>
    <t>SLA_EPS05</t>
  </si>
  <si>
    <t>SLA_EPS05_001</t>
  </si>
  <si>
    <t>Příchytka kabelů jednostranná pro průměr kabelu 6mm a nastřelovací hřebík do betonu (např. 3,8 x 42mm)</t>
  </si>
  <si>
    <t>SLA_EPS05_002</t>
  </si>
  <si>
    <t>Kovová kabelová příchytka s požární odolností E30 s certifikovaným šroubem E30</t>
  </si>
  <si>
    <t>SLA_EPS05_003</t>
  </si>
  <si>
    <t>Instalační krabice s požární odolností pro sdělovací kabely, rozměr 126x126x77mm, barva oranžová, víčko je fixováno pomocí šroubů, svorkovnice je určená pro 8 kabelů 0.5 - 4mm průřezu, klasifikace požární odolnosti P90-R, PS90, E90</t>
  </si>
  <si>
    <t>SLA_EPS05_004</t>
  </si>
  <si>
    <t>Protipožární krabice do dutých stěn a pórobetonu KPZ 68-45_PO - rozměr Š 73mm / V 60mm / H 48mm; zajišťuje v případě požáru celistvost a izolaci až po dobu 90 minut (EI 15 - EI 90)</t>
  </si>
  <si>
    <t>SLA_EPS06</t>
  </si>
  <si>
    <t>SLA_EPS06_001</t>
  </si>
  <si>
    <t>Sestavení programu pro ústřednu, v hod. programátora</t>
  </si>
  <si>
    <t>SLA_EPS06_002</t>
  </si>
  <si>
    <t>Parametrizace systému, v hod. technika</t>
  </si>
  <si>
    <t>SLA_EPS06_003</t>
  </si>
  <si>
    <t>Nastavení a oživení, zkušební provoz, v hod. technika</t>
  </si>
  <si>
    <t>SLA_EPS06_004</t>
  </si>
  <si>
    <t>Funkční zkoušky hlásičů</t>
  </si>
  <si>
    <t>SLA_EPS06_005</t>
  </si>
  <si>
    <t>Protokolární předání, seznámení s obsluhou, zaškolení, v hod. technika</t>
  </si>
  <si>
    <t>SLA_EPS06_006</t>
  </si>
  <si>
    <t>SLA_EPS06_007</t>
  </si>
  <si>
    <t>SLA_EPS06_008</t>
  </si>
  <si>
    <t>SLA_EPS06_009</t>
  </si>
  <si>
    <t>SLA_EPS06_010</t>
  </si>
  <si>
    <t>1440.5 - Nouzový zvukový systém NZS</t>
  </si>
  <si>
    <t>SLA_NZS - Nouzový zvukový systém NZS</t>
  </si>
  <si>
    <t xml:space="preserve">    SLA_NZS01 - Rozvaděč a moduly NZS</t>
  </si>
  <si>
    <t xml:space="preserve">    SLA_NZS02 - Reproduktory</t>
  </si>
  <si>
    <t xml:space="preserve">    SLA_NZS03 - Kabely</t>
  </si>
  <si>
    <t xml:space="preserve">    SLA_NZS04 - Instalační materiál</t>
  </si>
  <si>
    <t xml:space="preserve">    SLA_NZS05 - Ostatní</t>
  </si>
  <si>
    <t>SLA_NZS</t>
  </si>
  <si>
    <t>SLA_NZS01</t>
  </si>
  <si>
    <t>Rozvaděč a moduly NZS</t>
  </si>
  <si>
    <t>SLA_NZS01_001</t>
  </si>
  <si>
    <t>19" Stojanový rozvaděč 27U, 800x800mm, výška 1300mm, skleněné dveře, zámek, 19" vnitřní vybavení s 19" montážním rámem se zatížitelností minimálně 500kg</t>
  </si>
  <si>
    <t>SLA_NZS01_002</t>
  </si>
  <si>
    <t>Ventilační jednotka univerzální 4 ventilátorů s termostatem, do stropu rozvaděče, dvousekčním kolébkovým vypínačem, ovládací prvek termostatu pro nastavení požadované teploty</t>
  </si>
  <si>
    <t>SLA_NZS01_003</t>
  </si>
  <si>
    <t>19” vyvazovací panel, 5x plastové oko, výška 1U</t>
  </si>
  <si>
    <t>SLA_NZS01_004</t>
  </si>
  <si>
    <t>SLA_NZS01_005</t>
  </si>
  <si>
    <t>SLA_NZS01_006</t>
  </si>
  <si>
    <t>SLA_NZS01_007</t>
  </si>
  <si>
    <t>SLA_NZS01_008</t>
  </si>
  <si>
    <t>EN54-16 certifikovaná systémová řídicí jednotka 240W, 6 zón s individuální regulací hlasitosti, 4 audio vstupy, 2 porty pro mikrofonní stanice, 1 ruční evakuační mikrofon, provozní i evakuační logické vstupy a výstupy, Ethernet port, digitální zpracování audiosignálu, 10 minut paměť pro zprávy, dohled nad všemi komponenty systému s indikací závady do 100 sekund, permanentní monitorování 100V linek bez přerušení audiosignálu, možnost spuštění evakuace i v případě selhání řídicího procesoru díky funkci "CPU-OFF", ve 2kanálovém režimu možnost současného přehrávání evakuační zprávy z paměti a živého hlášení z požárního mikrofonu do různých zón, konfigurace a diagnostika přes LAN, LCD displej s volitelnou lokalizací menu do češtiny (TOA VM-3240VA)</t>
  </si>
  <si>
    <t>SLA_NZS01_009</t>
  </si>
  <si>
    <t>Koncový zesilovač systémový 1x240W - EN54-16 certifikovaná systémová jednotka výkonových zesilovačů 1x240W (TOA VP2441) + Vstupní modul dedikovaná dig. sběrnice (přes VP-200VX)</t>
  </si>
  <si>
    <t>SLA_NZS01_010</t>
  </si>
  <si>
    <t>EN54-16 certifikovaná požární mikrofonní stanice pro evakuační hlášení, 5 tlačítek pro ovládání evakuačního režimu systému, spouštění evakuačních zpráv a hlášení (TOA RM-300MF)</t>
  </si>
  <si>
    <t>SLA_NZS01_011</t>
  </si>
  <si>
    <t>Provozní kniha evakuačního rozhlasu TOA</t>
  </si>
  <si>
    <t>SLA_NZS01_012</t>
  </si>
  <si>
    <t>Systémový manager napájení a nabíječ akumulátorů, max. 1200W - EN54-4 certifikovaný systémový manager napájení a nabíječ akumulátorů (TOA VX-2000DS)</t>
  </si>
  <si>
    <t>SLA_NZS01_013</t>
  </si>
  <si>
    <t>Akumulátor 12V/100Ah šroubové svorky M6, životnost až 12 let - Vhodný pro zálohování velkých instalací nebo v aplikacích s evakuačními / ozvučovacími systémy nebo v telekomunikacích atd. (PG12V100)</t>
  </si>
  <si>
    <t>SLA_NZS02</t>
  </si>
  <si>
    <t>Reproduktory</t>
  </si>
  <si>
    <t>SLA_NZS02_001</t>
  </si>
  <si>
    <t>EN54-24 certifikovaný 2-pásmový reproduktor směrový designový 15W @ 100V, citlivost 91dB (stř. hod. 1W/1m @ 500-5000Hz Pink Noise), plast, keramická svorkovnice s tepelnou pojistkou dle BS-5839-8, certifikace dle EN54-24 číslo 0359-CPD-0106.</t>
  </si>
  <si>
    <t>SLA_NZS02_002</t>
  </si>
  <si>
    <t>Nástěnný reproduktor 2-pásmový 10W @ 100V. Technická data dle EN54-24: citlivost 74dB @ 1W/4m, plast, bílý, keramická svorkovnice s tepelnou pojistkou dle BS-5839-8, certifikace dle EN54-24 číslo 0359-CPD-0102.</t>
  </si>
  <si>
    <t>SLA_NZS03</t>
  </si>
  <si>
    <t>SLA_NZS03_001</t>
  </si>
  <si>
    <t>Kabel PRAFlaDur 2x1,5 - P30-R, B2ca s1d1a1</t>
  </si>
  <si>
    <t>SLA_NZS03_002</t>
  </si>
  <si>
    <t>Velmi kvalitní kabel CAT6A s testovanou šířkou pásma 650 MHz, LSOH pláštěm a třídou reakce na oheň B2ca s1d1a1, Component Level certifikace + konektory RJ45 CAT6A, stíněné, samořezné</t>
  </si>
  <si>
    <t>SLA_NZS04</t>
  </si>
  <si>
    <t>SLA_NZS04_001</t>
  </si>
  <si>
    <t>SLA_NZS04_002</t>
  </si>
  <si>
    <t>Instalační krabice s požární odolností pro sdělovací kabely, rozměr 101x101x63,5mm, barva oranžová, víčko je fixováno pomocí šroubů, svorkovnice je určená pro 5 kabelů 1.5 - 6mm průřezu, klasifikace požární odolnosti P90-R, PS90, E90</t>
  </si>
  <si>
    <t>SLA_NZS05</t>
  </si>
  <si>
    <t>SLA_NZS05_001</t>
  </si>
  <si>
    <t>SLA_NZS05_002</t>
  </si>
  <si>
    <t>SLA_NZS05_003</t>
  </si>
  <si>
    <t>SLA_NZS05_004</t>
  </si>
  <si>
    <t>Funkční zkoušky systému</t>
  </si>
  <si>
    <t>SLA_NZS05_005</t>
  </si>
  <si>
    <t>SLA_NZS05_006</t>
  </si>
  <si>
    <t>SLA_NZS05_007</t>
  </si>
  <si>
    <t>SLA_NZS05_008</t>
  </si>
  <si>
    <t>SLA_NZS05_009</t>
  </si>
  <si>
    <t>SLA_NZS05_010</t>
  </si>
  <si>
    <t>1440.6 - Společná televizní anténa</t>
  </si>
  <si>
    <t>SLA_STA - Společná televizní anténa</t>
  </si>
  <si>
    <t xml:space="preserve">    SLA_STA01 - Anténní soustava</t>
  </si>
  <si>
    <t xml:space="preserve">    SLA_STA02 - Rozvaděče a aktivní prvky</t>
  </si>
  <si>
    <t xml:space="preserve">    SLA_STA03 - Zásuvky</t>
  </si>
  <si>
    <t xml:space="preserve">    SLA_STA04 - Kabely</t>
  </si>
  <si>
    <t xml:space="preserve">    SLA_STA05 - Instalační materiál</t>
  </si>
  <si>
    <t xml:space="preserve">    SLA_STA06 - Ostatní</t>
  </si>
  <si>
    <t>SLA_STA</t>
  </si>
  <si>
    <t>SLA_STA01</t>
  </si>
  <si>
    <t>Anténní soustava</t>
  </si>
  <si>
    <t>SLA_STA01_001</t>
  </si>
  <si>
    <t>Anténní stožár STA, typu trojnožka 48-2000-650U, trojnožka, zinek žár, gumová podložka, betonové dlaždice 6ks</t>
  </si>
  <si>
    <t>SLA_STA01_002</t>
  </si>
  <si>
    <t>TV anténa MAXIMUM UHF-200LTE</t>
  </si>
  <si>
    <t>SLA_STA01_003</t>
  </si>
  <si>
    <t>Anténa MAXIMUM FM/DAB</t>
  </si>
  <si>
    <t>SLA_STA01_004</t>
  </si>
  <si>
    <t>Anténa offset 85 cm Al, nastavená na příjem signálů ze satelitů Astra 1 nebo Astra 3, držák pro 1x LNB</t>
  </si>
  <si>
    <t>SLA_STA01_005</t>
  </si>
  <si>
    <t>Držáky antén na stožár zinek žár s vinklem / se svařencem, třem tvaru U atd.</t>
  </si>
  <si>
    <t>SLA_STA01_006</t>
  </si>
  <si>
    <t>LNB Quattro gold LNB konvertor pro multi-switche, zlaté konektory, nejnovější technologie PLL, vysoký výkon, nízký šum</t>
  </si>
  <si>
    <t>SLA_STA01_007</t>
  </si>
  <si>
    <t>Anténní slučovač se vstupem pro 3 antény. Slouží ke sloučení signálů FM radia + DAB radia + UHF pásma. Pásmo UHF je navíc propustné pro případné možné napájení zesilovače v UHF anténě. Je určen pro venkovní montáž na stožár.</t>
  </si>
  <si>
    <t>SLA_STA01_008</t>
  </si>
  <si>
    <t>Spojovací materiál nespecifikovaný</t>
  </si>
  <si>
    <t>SLA_STA02</t>
  </si>
  <si>
    <t>Rozvaděče a aktivní prvky</t>
  </si>
  <si>
    <t>SLA_STA01_002.1</t>
  </si>
  <si>
    <t>Samostatný multipřepínač 5ti kabelové kaskády, pro připojení až 12 účastníků / zásuvek STA, aktivní (např. Multipřepínač MS5/12PIU-5)</t>
  </si>
  <si>
    <t>SLA_STA01_003.1</t>
  </si>
  <si>
    <t>Skříň 500x500x200mm s montážní plotnou, uzamykatelná s montážní plotnou pro STA prvky</t>
  </si>
  <si>
    <t>SLA_STA01_004.1</t>
  </si>
  <si>
    <t>Jedna dvouzásuvka 230V do rozvaděče STA v 2NP - přívodní kabel a jištění v rámci projektu Silnoproudu</t>
  </si>
  <si>
    <t>SLA_STA03</t>
  </si>
  <si>
    <t>Zásuvky</t>
  </si>
  <si>
    <t>SLA_STA03_001</t>
  </si>
  <si>
    <t>Zásuvka TV+SAT+R koncová, kompletní</t>
  </si>
  <si>
    <t>SLA_STA04</t>
  </si>
  <si>
    <t>SLA_STA04_001</t>
  </si>
  <si>
    <t>Koaxiální kabel pro propojení antény s rozvaděči STA v 2NP (např. Belden H125) 5 kabelů v jedné trase pro 5ti kabelovou kaskádu</t>
  </si>
  <si>
    <t>SLA_STA04_002</t>
  </si>
  <si>
    <t>Koaxiální kabel pro připojení jednotlivých STA zásuvek ve všech bytech (např. Belden H121)</t>
  </si>
  <si>
    <t>SLA_STA05</t>
  </si>
  <si>
    <t>SLA_STA05_001</t>
  </si>
  <si>
    <t>SLA_STA05_002</t>
  </si>
  <si>
    <t>SLA_STA05_003</t>
  </si>
  <si>
    <t>SLA_STA05_004</t>
  </si>
  <si>
    <t>SLA_STA05_005</t>
  </si>
  <si>
    <t>SLA_STA06</t>
  </si>
  <si>
    <t>SLA_STA06_001</t>
  </si>
  <si>
    <t>Oživení, naladění, měření, nastavení trasy</t>
  </si>
  <si>
    <t>SLA_STA06_002</t>
  </si>
  <si>
    <t>Kontrolní měření na zásuvkách</t>
  </si>
  <si>
    <t>SLA_STA06_003</t>
  </si>
  <si>
    <t>SLA_STA06_004</t>
  </si>
  <si>
    <t>SLA_STA06_005</t>
  </si>
  <si>
    <t>SLA_STA06_006</t>
  </si>
  <si>
    <t>SLA_STA06_007</t>
  </si>
  <si>
    <t>1440.7 - Komerční rozhlas</t>
  </si>
  <si>
    <t>SLA_ROZ - Komerční rozhlas</t>
  </si>
  <si>
    <t xml:space="preserve">    SLA_ROZ01 - Ústředna a mikrofony</t>
  </si>
  <si>
    <t xml:space="preserve">    SLA_ROZ02 - Reproduktory</t>
  </si>
  <si>
    <t xml:space="preserve">    SLA_ROZ03 - Kabely</t>
  </si>
  <si>
    <t xml:space="preserve">    SLA_ROZ04 - Instalační materiál</t>
  </si>
  <si>
    <t xml:space="preserve">    SLA_ROZ05 - Ostatní</t>
  </si>
  <si>
    <t>SLA_ROZ</t>
  </si>
  <si>
    <t>SLA_ROZ01</t>
  </si>
  <si>
    <t>Ústředna a mikrofony</t>
  </si>
  <si>
    <t>SLA_ROZ01_001</t>
  </si>
  <si>
    <t>19" stolní box 4U, 520 x 406 x 216mm, MDF konstrukce, instlační hloubka 380mm, 6.7 kg, klecová matice M6 + protiskluzové nohy</t>
  </si>
  <si>
    <t>SLA_ROZ01_002</t>
  </si>
  <si>
    <t>Rozhlasová ústředna s internetovým rádiem - 1 mic + 3 mic/line + 2 line + 1 emg vstupy, 6 zón, 500 W, priorita, přehrávač MP3, SD + USB čtečka, FM tuner, Bluetooth, IR dálkové ovládání, směrovatelné hlášení pomocí mikrofonu PA 115, technologie Smart Audio: WiFi, LAN, internetová rádia, přehrávání z lokální sítě, z internetu, smartphonu, tabletu, počítače, DLNA, AirPlay, UpnP, Spotify, Tune-In, I-Heart Radio, Napster, Deezer, streamovací aplikace jakékoliv a zdarma, vysoká účinnost, kvalitní</t>
  </si>
  <si>
    <t>SLA_ROZ01_003</t>
  </si>
  <si>
    <t>Montážní sady, 4x M6 šroub, podložka, matice</t>
  </si>
  <si>
    <t>SLA_ROZ01_004</t>
  </si>
  <si>
    <t>Bezdrátový mikrofon diverzitní ruční - kompletní sada, true-diverzitní, UHF, PLL, IR zpětný přenos, automatické nalazení, spárování, skenování, ladění ze 100 frekvencí, nastavitelný výkon, dosah 130 m, digitální klíčování pomocí ID a dig. filtrování, kompresor, expander, 2 šumové brány, squelch, kovový transportní kufr</t>
  </si>
  <si>
    <t>SLA_ROZ02</t>
  </si>
  <si>
    <t>SLA_ROZ02_001</t>
  </si>
  <si>
    <t>Sloupová reprosoustava - 40 W / 100 V, 96 dB, 140 – 15 000 Hz, výška 952 mm - hala</t>
  </si>
  <si>
    <t>SLA_ROZ02_002</t>
  </si>
  <si>
    <t>Sloupová reprosoustava - 20 W / 100 V, 94 dB, 140 – 15 000 Hz, výška 520 mm - tribuna</t>
  </si>
  <si>
    <t>SLA_ROZ02_003</t>
  </si>
  <si>
    <t>Podhledový reproduktor - kovový, 10 W / 100 V, 92 dB, 90 – 18 000 Hz, Ø 265 mm</t>
  </si>
  <si>
    <t>SLA_ROZ02_004</t>
  </si>
  <si>
    <t>Nástěnný reproduktor - 10 W / 100 V, 93 dB, 100 – 17 000 Hz, z MDF a DTD, odnimatelná zadní strana</t>
  </si>
  <si>
    <t>SLA_ROZ03</t>
  </si>
  <si>
    <t>SLA_ROZ03_001</t>
  </si>
  <si>
    <t>Kabel CYKY 2x1,5</t>
  </si>
  <si>
    <t>SLA_ROZ03_002</t>
  </si>
  <si>
    <t>Propojovací kabeláž reproduktorová mezi ústřednou a mirkofonním stanicí + další kabeláž pro kompletní zapojení ústředny</t>
  </si>
  <si>
    <t>SLA_ROZ04</t>
  </si>
  <si>
    <t>SLA_ROZ04_001</t>
  </si>
  <si>
    <t>SLA_ROZ05</t>
  </si>
  <si>
    <t>SLA_ROZ05_001</t>
  </si>
  <si>
    <t>SLA_ROZ05_002</t>
  </si>
  <si>
    <t>SLA_ROZ05_003</t>
  </si>
  <si>
    <t>SLA_ROZ05_004</t>
  </si>
  <si>
    <t>SLA_ROZ05_005</t>
  </si>
  <si>
    <t>SLA_ROZ05_006</t>
  </si>
  <si>
    <t>SLA_ROZ05_007</t>
  </si>
  <si>
    <t>SLA_ROZ05_008</t>
  </si>
  <si>
    <t>SLA_ROZ05_009</t>
  </si>
  <si>
    <t>SLA_ROZ05_010</t>
  </si>
  <si>
    <t>1440.8 - Výsledková tabule</t>
  </si>
  <si>
    <t>SLA_TA - Výsledková tabule</t>
  </si>
  <si>
    <t xml:space="preserve">    SLA_TA01 - Tabule a aktivní prvky</t>
  </si>
  <si>
    <t xml:space="preserve">    SLA_TA02 - Kabely</t>
  </si>
  <si>
    <t xml:space="preserve">    SLA_TA03 - Instalační materiál</t>
  </si>
  <si>
    <t xml:space="preserve">    SLA_TA04 - Ostatní</t>
  </si>
  <si>
    <t>SLA_TA</t>
  </si>
  <si>
    <t>SLA_TA01</t>
  </si>
  <si>
    <t>Tabule a aktivní prvky</t>
  </si>
  <si>
    <t>SLA_TA01_001</t>
  </si>
  <si>
    <t>Hlavní LED obrazovka P3,6 - Rozměr aktivní plochy- 5184x2880mm rozlišení 1440x800 pixel - 14.93m2 - Parametry obrazovky: Model LED obrazovky P3,6 SMD; Rozteč pixelů 3,6mm; Hustota pixelů 49.284 bodů/m2; Rozměr kabinetů 576x576mm; Složení pixelů 3in1 SMD; Pozorovací úhel H160°, V160°; Maximální příkon 800W/ m2; Obnovovací frekvence ≥3840Hz; Jas ≥1000cd/m2; Krytí IP 43; Napájení 400V; Servis Zadní i přední; Pracovní teplota -20°C až 60°C; Životnost &gt;=100000 hodin Materiál kabinetu Hliník; Typ kabinetu Glados DIE-CAST</t>
  </si>
  <si>
    <t>SLA_TA01_002</t>
  </si>
  <si>
    <t>Pylon 24“ - varianta s časem - Pylon 24“ v rozšířeném provedení, zobrazuje útočný čas a čas utkání. Velikost znaků je 250 a 150mm. Součástí těchto ukazatelů je akustická a světelná houkačka. Dále je možné připojit světelný rámeček pro signalizaci konce hrací doby a 24“ - uvedená cena je za 1pár</t>
  </si>
  <si>
    <t>SLA_TA01_003</t>
  </si>
  <si>
    <t>Konstrukce pro montáž pylonu 24'' nad basketbalové košem, dodán pár</t>
  </si>
  <si>
    <t>SLA_TA01_004</t>
  </si>
  <si>
    <t>SU 220R Světelný rámeček signalizace konce periody - Rámeček je umístěn za skleněnou deskou basketbalového koše. Rozsvítí se červeně současně s akustickou signalizací konce čtvrtiny nebo prodloužení. Povinnost mít toto zařízení platí pro pořádání zápasů 1. a 2. úrovně mužské, ženské ,juniorské kategorie a mezinárodní zápasy reprezentace. Cena za pár.</t>
  </si>
  <si>
    <t>SLA_TA01_005</t>
  </si>
  <si>
    <t>SU 220Y Světelný pruh signalizace konce limitu útočného času 24 (14) sec - Pruh je umístěn nahoře za skleněnou deskou basketbalového koše. Rozsvítí se žlutě, současně s akustickou signalizací konce limitu 24“ nebo 14“. Podle našich informací ze strany ČBF je také povinnost mít toto zařízení pro pořádání zápasů 1. a 2. úrovně mužské, ženské ,juniorské kategorie a mezinárodní zápasy reprezentace. (Jedná se o nové nařízení, zatím je halám udělována výjimka). Pozor, pro instalaci této signalizace musí být současně také instalován rámeček SU220R signalizace konce period. Cena za pár</t>
  </si>
  <si>
    <t>SLA_TA01_006</t>
  </si>
  <si>
    <t>Řízení časomíry PC, timebox, ovládací tlačítko, aplikace - Součástí dodávky je počítač PC v konfiguraci: CPU Intel I3 a vyšší, SSD disk 256 GB, dotykový displej s OS Win 11 + Timebox je samostatné elektronické zařízení určené k přesnému počítání časů bez závislosti na PC! Dále je určeno k připojení externích ovládacích velkoplošných tlačítek časomíry. Tlačítka slouží k ovládání časomíry všech sportů – času utkání, časových limitů 24 (14) sec., podání. Mají kabel délky 1m a je možné je libovolně spojovat. Velkoplošné hmatníky zaručí pohodlné a hlavně přesné ovládání všech údajů časoměřičem, který může sledovat hru. Přesnost časomíry je 0,1 tisícina vteřiny. Součástí dodávky je také tří-tónová houkačka.</t>
  </si>
  <si>
    <t>SLA_TA01_007</t>
  </si>
  <si>
    <t>Multimediální přehrávač TB60 - Řada Taurus je multimediální přehrávač druhé generace Nova pro malé a středně velké LED plnobarevné displeje. Produkty modelu TB60 mají následující výhody a mohou lépe vyhovět potřebám uživatelů: Podporuje až 2,5 milionu pixelů; Vysoký výkon zpracování; Komplexní řešení ovládání; Podpora synchronního a asynchronního; duálního režimu; Podpora připojení WiFi AP; Ovládací program pro Windows; Ovládací APP pro Android; Podpora všech běžných formátů videa a obrázků.</t>
  </si>
  <si>
    <t>SLA_TA01_008</t>
  </si>
  <si>
    <t>Druhé ovládací místo na hrací ploše</t>
  </si>
  <si>
    <t>SLA_TA02</t>
  </si>
  <si>
    <t>SLA_TA01_002.1</t>
  </si>
  <si>
    <t>SLA_TA03</t>
  </si>
  <si>
    <t>SLA_TA01_003.1</t>
  </si>
  <si>
    <t>SLA_TA01_004.1</t>
  </si>
  <si>
    <t>SLA_TA01_005.1</t>
  </si>
  <si>
    <t>SLA_TA01_006.1</t>
  </si>
  <si>
    <t>SLA_TA01_007.1</t>
  </si>
  <si>
    <t>SLA_TA04</t>
  </si>
  <si>
    <t>SLA_TA04_001</t>
  </si>
  <si>
    <t>SLA_TA04_002</t>
  </si>
  <si>
    <t>SLA_TA04_003</t>
  </si>
  <si>
    <t>SLA_TA04_004</t>
  </si>
  <si>
    <t>SLA_TA04_005</t>
  </si>
  <si>
    <t>SLA_TA04_006</t>
  </si>
  <si>
    <t>SLA_TA04_007</t>
  </si>
  <si>
    <t>SLA_TA04_008</t>
  </si>
  <si>
    <t>SLA_TA04_009</t>
  </si>
  <si>
    <t>1440.9 - Odvětrání CHÚC</t>
  </si>
  <si>
    <t>SLA_CHU - Odvětrání CHÚC</t>
  </si>
  <si>
    <t xml:space="preserve">    SLA_CHU01 - Ústředna, tlačítka, hlásiče</t>
  </si>
  <si>
    <t xml:space="preserve">    SLA_CHU02 - Kabely</t>
  </si>
  <si>
    <t xml:space="preserve">    SLA_CHU03 - Instalační materiál</t>
  </si>
  <si>
    <t xml:space="preserve">    SLA_CHU04 - Ostatní</t>
  </si>
  <si>
    <t>SLA_CHU</t>
  </si>
  <si>
    <t>SLA_CHU01</t>
  </si>
  <si>
    <t>Ústředna, tlačítka, hlásiče</t>
  </si>
  <si>
    <t>SLA_CHU01_001</t>
  </si>
  <si>
    <t>ŘÍDICÍ JEDNOTKA POŽÁRNÍHO ODVĚTRÁNÍ - Kompaktní ovládací panel SHEV, speciálně pro schodiště, Celkový proud pohonu až 5 A, Stabilizované výstupní napětí, Přepínatelné bezpečnostní funkce SHEV: Porucha rovná alarmu, funkce opakovaného spuštění SHEV a dálkový reset detektoru kouře, Integrované komfortní funkce pro denní větrání, Volitelné připojení k dešťovým čidlům nebo čidlům větru/deště bez přídavného modulu, Připojení až 8 ovládacích panelů SHEV a 8 hlásičů požáru na jednu linku (lze použít pouze hlásiče povolené D+H), Záložní bateriové napájení 72 hod.</t>
  </si>
  <si>
    <t>SLA_CHU01_002</t>
  </si>
  <si>
    <t>Detektor deště a větru 24 V - Měření rychlosti větru a srážek bez opotřebení pomocí senzorů. Přizpůsobená předvolba mezních hodnot větru v 16 úrovních. Vyhřívané čidlo srážek zabraňuje nesprávnému měření v případě rosy a mlhy. Kompaktní pouzdro pro instalaci na stěnu nebo sloupek.</t>
  </si>
  <si>
    <t>SLA_CHU01_003</t>
  </si>
  <si>
    <t>Tlačítkový hlásič požáru RT 45 slouží ke spouštění a resetování požárního poplachu v systémech požárního odvětrání. Požární tlačítko je vybaveno LED indikací jednotlivých stavů systému vč. „OK”, „PORUCHA” a „POPLACH”.</t>
  </si>
  <si>
    <t>SLA_CHU01_004</t>
  </si>
  <si>
    <t>Ventilační tlačítko 24V - Větrací tlačítko LT 84-U je určeno k montáži pod omítku. Je vybaveno dvojitým tlačítkem a slouží k ovládání ventilačních skupin.</t>
  </si>
  <si>
    <t>SLA_CHU02</t>
  </si>
  <si>
    <t>SLA_CHU01_002.1</t>
  </si>
  <si>
    <t>Hnědý stíněný kabel 3x2x0,8 PH30-R B2ca s1d1a1 (např. PRAFlaGuard F 3x2x0,8) - pro připojení tlačítek</t>
  </si>
  <si>
    <t>SLA_CHU01_003.1</t>
  </si>
  <si>
    <t>Hnědý stíněný kabel 2x2x0,8 PH30-R B2ca s1d1a1 (např. PRAFlaGuard F 2x2x0,8) - pro ventilační tlačítko</t>
  </si>
  <si>
    <t>SLA_CHU01_004.1</t>
  </si>
  <si>
    <t>Hnědý stíněný kabel 2x1,5 PH30-R B2ca s1d1a1 (např. PRAFlaDur-O 2x1,5) - pro ovládání pohonu světlíku CHÚC</t>
  </si>
  <si>
    <t>SLA_CHU03</t>
  </si>
  <si>
    <t>SLA_CHU03_001</t>
  </si>
  <si>
    <t>SLA_CHU03_002</t>
  </si>
  <si>
    <t>SLA_CHU03_003</t>
  </si>
  <si>
    <t>Kovová kabelová příchytka s požární odolností E30 s certifikovaným šroubem E30 do betonu</t>
  </si>
  <si>
    <t>SLA_CHU03_004</t>
  </si>
  <si>
    <t>SLA_CHU03_005</t>
  </si>
  <si>
    <t>SLA_CHU03_006</t>
  </si>
  <si>
    <t>SLA_CHU04</t>
  </si>
  <si>
    <t>SLA_CHU04_001</t>
  </si>
  <si>
    <t>SLA_CHU04_002</t>
  </si>
  <si>
    <t>SLA_CHU04_003</t>
  </si>
  <si>
    <t>SLA_CHU04_004</t>
  </si>
  <si>
    <t>SLA_CHU04_005</t>
  </si>
  <si>
    <t>SLA_CHU04_006</t>
  </si>
  <si>
    <t>SLA_CHU04_007</t>
  </si>
  <si>
    <t>SLA_CHU04_008</t>
  </si>
  <si>
    <t>SLA_CHU04_009</t>
  </si>
  <si>
    <t>SLA_CHU04_010</t>
  </si>
  <si>
    <t>1440.10 - Společné náklady</t>
  </si>
  <si>
    <t>SLA_SP - Společné náklady</t>
  </si>
  <si>
    <t xml:space="preserve">    SLA_SP01 - Ochranné pospojení</t>
  </si>
  <si>
    <t xml:space="preserve">    SLA_SP02 - Kabelový žlab</t>
  </si>
  <si>
    <t xml:space="preserve">    SLA_SP03 - Stavební přípomoce</t>
  </si>
  <si>
    <t>SLA_SP</t>
  </si>
  <si>
    <t>SLA_SP01</t>
  </si>
  <si>
    <t>Ochranné pospojení</t>
  </si>
  <si>
    <t>SLA_SP01_001</t>
  </si>
  <si>
    <t>EPS 2 ekvipotencionální svorkovnice</t>
  </si>
  <si>
    <t>SLA_SP01_002</t>
  </si>
  <si>
    <t>KO 125 E krabice odbočná</t>
  </si>
  <si>
    <t>SLA_SP01_003</t>
  </si>
  <si>
    <t>V 125 E víčko ke krabici KO 125E</t>
  </si>
  <si>
    <t>SLA_SP01_004</t>
  </si>
  <si>
    <t>CY 6 mm2,, pevně</t>
  </si>
  <si>
    <t>SLA_SP01_005</t>
  </si>
  <si>
    <t>CY 10 mm2,, pevně</t>
  </si>
  <si>
    <t>SLA_SP02</t>
  </si>
  <si>
    <t>Kabelový žlab</t>
  </si>
  <si>
    <t>SLA_SP02_001</t>
  </si>
  <si>
    <t>Drátěný kabelový žlab 60x200mm pro vedení kabeláže v 1PP + instalace ve stoupacím vedení celého objektu, včetně instalace, úchytů, šroubů, hmoždinek a dalšího příslušenství</t>
  </si>
  <si>
    <t>SLA_SP03</t>
  </si>
  <si>
    <t>SLA_SP03_001</t>
  </si>
  <si>
    <t>Vysekání kapes ve zdivu cihelném / betonu 100x100x50 mm</t>
  </si>
  <si>
    <t>SLA_SP03_002</t>
  </si>
  <si>
    <t>Vysekání rýh ve zdivu cihelném / betonu - Hloubka 30 mm Sire 30 mm</t>
  </si>
  <si>
    <t>SLA_SP03_003</t>
  </si>
  <si>
    <t>Vysekání rýh ve zdivu cihelném /betonu - Hloubka 30 mm Sire 70 mm</t>
  </si>
  <si>
    <t>SLA_SP03_004</t>
  </si>
  <si>
    <t>Průrazy příčkami - cihla, beton</t>
  </si>
  <si>
    <t>24_099_1445 - D.1.4.i_Technika prostředí staveb – Měření a regulace</t>
  </si>
  <si>
    <t xml:space="preserve">Výrobky, zařízení a materiály uvedené v této projektové dokumentaci jsou pouze referenčními ve vztahu k požadované architektonické a technické kvalitě. Zhotovitel může nabídnou/dodat jiné, avšak je povinen v případě, že použije jiné výrobky, zařízení a materiály průkazně doložit objednateli, že jím nabízené/dodávané výrobky, zařízení a materiály mají stejnou kvalitu nebo vyšší než referenční a mají také atest či certifikaci pro použití v České republice. Uvedené položky jsou na schematech obvodů MaR (složka: D.1.4.i-03), na schematu komunikace a obvodu vytápění a chlazení (výkresy D.1.4.i-101,102) a na dispozicích měř. míst (výkresy: D.1.4.i-103-105) </t>
  </si>
  <si>
    <t xml:space="preserve">1 - Regulace pro zdroj tepla , řízení vytápění, ohřevu TV a VZT ZAŘ.Č.21                                </t>
  </si>
  <si>
    <t>2 - Přístroje pro měření teplot a tlaků</t>
  </si>
  <si>
    <t>3 - Přístroje pro řízení vytápění a ohřevu TV</t>
  </si>
  <si>
    <t>4 - Přístroje pro zabezpečení vytápění a ohřevu TV</t>
  </si>
  <si>
    <t>5 - Přístroje pro VZT ZAŘ.Č.21-větrání TECHNICKÉ MÍSTNOSTI 3.05</t>
  </si>
  <si>
    <t xml:space="preserve">6 - Přístroje pro sálavé vytápění SPORTOVNÍ A LEZECKÉ A BOULDERINGOVÉ  HALY</t>
  </si>
  <si>
    <t>7 - Přístroje pro monitoring místního dochlazování SPLIT</t>
  </si>
  <si>
    <t>8 - Přístroje pro měření spotřeby</t>
  </si>
  <si>
    <t xml:space="preserve">9 - Kabely, nosné prvky, montáže pro                                                    -rozvaděč RA-UT1</t>
  </si>
  <si>
    <t xml:space="preserve">10 - Regulace a přístroje pro zónové podlahové vytápění rozdělovač R2.3 v 2.np  (M.č.2.23) -rozvaděč RA-2</t>
  </si>
  <si>
    <t xml:space="preserve">11 - Regulace a přístroje pro zónové podlahové vytápění rozdělovač R1.2 v 1.np  (M.č.1.04) -rozvaděč RA-1</t>
  </si>
  <si>
    <t xml:space="preserve">12 - Regulace a přístroje pro zónové podlahové vytápění rozdělovač R1.1 v 1.np  (M.č.1.04) -rozvaděč RA-1</t>
  </si>
  <si>
    <t xml:space="preserve">13 - Regulace a přístroje pro zónové podlahové vytápění rozdělovač R3.1 v 1.np  (M.č.1.23) -rozvaděč RA-3</t>
  </si>
  <si>
    <t xml:space="preserve">14 - Regulace a přístroje pro zónové podlahové vytápění rozdělovač R3.2 v 1.np  (M.č.1.31) -rozvaděč RA-3</t>
  </si>
  <si>
    <t xml:space="preserve">15 - Regulace a přístroje pro zónové podlahové vytápění rozdělovač R2.2 v 1.np  (M.č.1.31) -rozvaděč RA-2</t>
  </si>
  <si>
    <t xml:space="preserve">16 - Regulace a přístroje pro zónové podlahové vytápění rozdělovač R2.1 v 1.np  (M.č.1.31) -rozvaděč RA-2</t>
  </si>
  <si>
    <t xml:space="preserve">17 - Kabely, nosné prvky, montáže pro rozvaděče zónového vytápění    RA-2.3, 1.2, 1.1, 3.1, 3.2,2.2, 2.1</t>
  </si>
  <si>
    <t xml:space="preserve">18 - Regulace VZT ZAŘ. Č. 1.1,2,3 +Č.2  +Č.3.1,2 +Č.6 +Č.11 +Č.12 -jednotky ve strojovně VZT             </t>
  </si>
  <si>
    <t>19 - VZT ZAŘ. Č.1.1,2,3 -SPORTOVNÍ HALA</t>
  </si>
  <si>
    <t>20 - VZT ZAŘ. Č.2.1 -BOULDERING A LEZ. STĚNA</t>
  </si>
  <si>
    <t xml:space="preserve">21 - VZT ZAŘ. Č.3.1 -PŘÍPRAVNA,  ZAŘ. Č.3.2 -OBČERSTVENÍ</t>
  </si>
  <si>
    <t>22 - VZT ZAŘ. Č.6.1 -VSTUPNÍ HALA</t>
  </si>
  <si>
    <t>23 - VZT ZAŘ. Č.11.1 -ZRCADLOVÝ SÁL</t>
  </si>
  <si>
    <t>24 - VZT ZAŘ. Č.12.1 -KARDIO ZÓNA</t>
  </si>
  <si>
    <t>25 - Přístroje pro zabezpečení strojovny VZT 3.02</t>
  </si>
  <si>
    <t xml:space="preserve">26 - Kabely, nosné prvky, montáže pro                                                 -rozvaděč RA-VZT1</t>
  </si>
  <si>
    <t xml:space="preserve">27 - Regulace a přístroje pro VZT ZAŘ. Č.4.1 -ŠATNY OSPS 1.np -rozvaděč na jednotce  RA-VZA41</t>
  </si>
  <si>
    <t xml:space="preserve">28 - Regulace a přístroje pro VZT ZAŘ. Č.4.2 -ŠATNY 1 1.np  -rozvaděč na jednotce  RA-VZA42</t>
  </si>
  <si>
    <t xml:space="preserve">29 - Regulace a přístroje pro VZT ZAŘ. Č.4.3 -ŠATNY 2 1.np  -rozvaděč na jednotce  RA-VZA43</t>
  </si>
  <si>
    <t xml:space="preserve">30 - Regulace a přístroje pro VZT ZAŘ. Č.4.4 -ŠATNY 3 1.np  -rozvaděč na jednotce  RA-VZA44</t>
  </si>
  <si>
    <t xml:space="preserve">31 - Regulace a přístroje pro VZT ZAŘ. Č.4.5-ŠATNY 4 1.np  -rozvaděč na jednotce  RA-VZA45</t>
  </si>
  <si>
    <t xml:space="preserve">32 - Regulace a přístroje pro VZT ZAŘ. Č.4.6-ŠATNY ŽENY 1.np  -rozvaděč na jednotce  RA-VZA46</t>
  </si>
  <si>
    <t xml:space="preserve">33 - Regulace a přístroje pro VZT ZAŘ. Č.4.7-ŠATNY MUŽI 1.np  -rozvaděč na jednotce  RA-VZA47</t>
  </si>
  <si>
    <t xml:space="preserve">34 - Regulace a přístroje pro VZT ZAŘ.Č.14.1 -ŠATNY 1 2.np  -rozvaděč na jednotce  RA-VZA141</t>
  </si>
  <si>
    <t xml:space="preserve">35 - Regulace a přístroje pro VZT ZAŘ.Č.14.2 -ŠATNY 2 2.np  -rozvaděč na jednotce  RA-VZA142</t>
  </si>
  <si>
    <t>36 - Kabely, nosné prvky, montáže pro autonomní řízení větrání -VZT ZAŘ. Č. 4.1-7, 14.1,2 -rozvaděče na j</t>
  </si>
  <si>
    <t xml:space="preserve">37 - Regulace a přístroje pro VZT ZAŘ. Č.22.1 -JUDO 3.NP -rozvaděč na jednotce  RA-VZA22</t>
  </si>
  <si>
    <t xml:space="preserve">38 - Kabely, nosné prvky, montáže pro autonomní řízení větrání -VZT ZAŘ. Č. 22.1                         </t>
  </si>
  <si>
    <t>39 - Vizualizace</t>
  </si>
  <si>
    <t>40 - Dálková správa objektu</t>
  </si>
  <si>
    <t>41 - Doprava, Projekční práce</t>
  </si>
  <si>
    <t xml:space="preserve">Regulace pro zdroj tepla , řízení vytápění, ohřevu TV a VZT ZAŘ.Č.21                                </t>
  </si>
  <si>
    <t>1.1</t>
  </si>
  <si>
    <t>Řídíci procesní podstanice -procesorový modul PFC200; 2. generace 2xRJ45 Ethernet TCP/IP - komunikace Ethernet-MODBUS/TC, RS232/485, napájení 24VDC,</t>
  </si>
  <si>
    <t>Poznámka k položce:_x000d_
CPU/1</t>
  </si>
  <si>
    <t>1.2</t>
  </si>
  <si>
    <t>osazení stanice</t>
  </si>
  <si>
    <t>Poznámka k položce:_x000d_
M36-88-4321/S</t>
  </si>
  <si>
    <t>1.3</t>
  </si>
  <si>
    <t>Modul Sériové rozhraní RS-232/485 pro integraci cizích systémů s výstupem ModBus RTU</t>
  </si>
  <si>
    <t>Poznámka k položce:_x000d_
RTU/1,2</t>
  </si>
  <si>
    <t>1.4</t>
  </si>
  <si>
    <t>osazení modulu</t>
  </si>
  <si>
    <t>1.5</t>
  </si>
  <si>
    <t>I/O modul 8xAI, montáž na DIN lištu, napájení 24V DC po sběrnici, volně konfigurovatelná odp. čidla,</t>
  </si>
  <si>
    <t>Poznámka k položce:_x000d_
AI/1-4</t>
  </si>
  <si>
    <t>1.6</t>
  </si>
  <si>
    <t>1.7</t>
  </si>
  <si>
    <t>I/O modul 4xAI, , montáž na DIN lištu, napájení 24V DC po sběrnici, pro čidla s výstupem 0-10V, konfigurovatelné</t>
  </si>
  <si>
    <t>Poznámka k položce:_x000d_
AI/5</t>
  </si>
  <si>
    <t>1.8</t>
  </si>
  <si>
    <t>1.9</t>
  </si>
  <si>
    <t>I/O modul 8xAO, montáž na DIN lištu napájení 24V DC po sběrnici, pro řízení výstupem 0-10V</t>
  </si>
  <si>
    <t>Poznámka k položce:_x000d_
AO/1</t>
  </si>
  <si>
    <t>1.10</t>
  </si>
  <si>
    <t>1.11</t>
  </si>
  <si>
    <t>I/O modul 4xAO, montáž na DIN lištu napájení 24V DC po sběrnici, pro řízení výstupem 0-10V</t>
  </si>
  <si>
    <t>Poznámka k položce:_x000d_
AO/2</t>
  </si>
  <si>
    <t>1.12</t>
  </si>
  <si>
    <t>1.13</t>
  </si>
  <si>
    <t>I/O modul 16xDI, montáž na DIN lištu napájení 24V DC po sběrnici, vstup 24V DC</t>
  </si>
  <si>
    <t>Poznámka k položce:_x000d_
DI/1-3</t>
  </si>
  <si>
    <t>1.14</t>
  </si>
  <si>
    <t>1.15</t>
  </si>
  <si>
    <t>I/O modul 8xDO, montáž na DIN lištu napájení 24V DC po sběrnici, vstup 24V DC</t>
  </si>
  <si>
    <t>Poznámka k položce:_x000d_
DO/1,2</t>
  </si>
  <si>
    <t>1.16</t>
  </si>
  <si>
    <t>1.17</t>
  </si>
  <si>
    <t>Modul M Bus Master pro integraci měření spotřeby M-BUS, max 40 přístrojů</t>
  </si>
  <si>
    <t>Poznámka k položce:_x000d_
FQ/1</t>
  </si>
  <si>
    <t>1.18</t>
  </si>
  <si>
    <t>1.19</t>
  </si>
  <si>
    <t>modul potenciálového napájení; DC 24 V montáž na DIN lištu</t>
  </si>
  <si>
    <t>Poznámka k položce:_x000d_
1.19</t>
  </si>
  <si>
    <t>1.20</t>
  </si>
  <si>
    <t>1.21</t>
  </si>
  <si>
    <t>modul zakončení sběrnice, montáž na DIN lištu napájení 24V DC po sběrnici, vstup 24V DC</t>
  </si>
  <si>
    <t>Poznámka k položce:_x000d_
1.21</t>
  </si>
  <si>
    <t>1.22</t>
  </si>
  <si>
    <t>1.23</t>
  </si>
  <si>
    <t>Terminál 7" pro ovládání a sledování DDC podstanice, Operátorský panel s barevnou dotykovou obrazovkou TOUCH SCREEN, napájení 24VDC, komunikace Ethernet-MODBUS/TCP vč adaptéru pro montáž do dveří rozvaděče</t>
  </si>
  <si>
    <t>Poznámka k položce:_x000d_
LCD</t>
  </si>
  <si>
    <t>1.24</t>
  </si>
  <si>
    <t>připojení a osazení ovládací jednotky</t>
  </si>
  <si>
    <t>Poznámka k položce:_x000d_
M36-42-0091/S</t>
  </si>
  <si>
    <t>1.25</t>
  </si>
  <si>
    <t>Průmyslový ETHERNET SWITCH min 5 RJ45 portů včetně zdroje</t>
  </si>
  <si>
    <t>Poznámka k položce:_x000d_
SWITCH</t>
  </si>
  <si>
    <t>1.26</t>
  </si>
  <si>
    <t>osazení switche</t>
  </si>
  <si>
    <t>1.27</t>
  </si>
  <si>
    <t>Přepěťová ochrana třetí stupeň 10A s VF Filtrem</t>
  </si>
  <si>
    <t>Poznámka k položce:_x000d_
FV1</t>
  </si>
  <si>
    <t>1.28</t>
  </si>
  <si>
    <t>osazení ochrany</t>
  </si>
  <si>
    <t>1.29</t>
  </si>
  <si>
    <t>Elektronický jistič 4 kanálový nastavitelný 0.5-6A/24VDC</t>
  </si>
  <si>
    <t>Poznámka k položce:_x000d_
F1</t>
  </si>
  <si>
    <t>1.30</t>
  </si>
  <si>
    <t>osazení jističe</t>
  </si>
  <si>
    <t>1.31</t>
  </si>
  <si>
    <t>zdroj napájení systému a periferií 24VDC/2.5A</t>
  </si>
  <si>
    <t>Poznámka k položce:_x000d_
ZDR/1</t>
  </si>
  <si>
    <t>1.32</t>
  </si>
  <si>
    <t>osazení zdroje</t>
  </si>
  <si>
    <t>1.33</t>
  </si>
  <si>
    <t>zdroj napájení pohonů a ovládacích obvodů 24VDC/4A</t>
  </si>
  <si>
    <t>Poznámka k položce:_x000d_
ZDR/2</t>
  </si>
  <si>
    <t>1.34</t>
  </si>
  <si>
    <t>1.35</t>
  </si>
  <si>
    <t>zdroj napájení pohonů a ovládacích obvodů 24VDC/6A</t>
  </si>
  <si>
    <t>Poznámka k položce:_x000d_
ZDR/3</t>
  </si>
  <si>
    <t>1.36</t>
  </si>
  <si>
    <t>1.37</t>
  </si>
  <si>
    <t>KOMPAKTNÍ ROZVADĚČ jednodveřový s jednou montážní deskou min. rozměry š-v-h 800x1600x300, vč. soklu 800x100x300,dva přívody, jeden nepřerušitelný -hlavní vypínač 230V AC/16A jištění z elektro 230V/50Hz 10A, TN-C-S, druhý běžný, -hlavní vypínač 400V AC/32A, jištění z elektro 400V/50Hz 25A, TN-C-S, 3x zásuvka na DIN lištu, jističe, pomocné kontakty, stykače, pomocné relé, ovladače , signálky, silové vývody pro čerpadla a klapky, svorky s pojistkou, svorky, kabelové vývody, kabelový žlab, ostatní montážní materiál dle schemat obvodů MaR a zapojovacích schemat dodavatele, silové připojení čerpadel a ventilátorů větrání kotelny je v MaR.</t>
  </si>
  <si>
    <t>Poznámka k položce:_x000d_
RA-UT1</t>
  </si>
  <si>
    <t>1.38</t>
  </si>
  <si>
    <t>montáž náplně do rozvaděče (relé, svorky, jističe….)</t>
  </si>
  <si>
    <t>1.39</t>
  </si>
  <si>
    <t>vyzkoušení funkce - test 1:1</t>
  </si>
  <si>
    <t>1.40</t>
  </si>
  <si>
    <t>Naprogramování designu technologie na LCD displeji pro místní ovládání</t>
  </si>
  <si>
    <t>1.41</t>
  </si>
  <si>
    <t>Naprogramování regulátoru -měření spotřeby přes MB/1 dle popisu v technické zprávě</t>
  </si>
  <si>
    <t>dat.bod</t>
  </si>
  <si>
    <t>Poznámka k položce:_x000d_
M-BUS</t>
  </si>
  <si>
    <t>1.42</t>
  </si>
  <si>
    <t>Naprogramování datové integrace přes Modbus -TCP-IP autonomního systému zdroje tepla pro vytápění -TČ -řízení pro vytápění z nadřazené MaR -tabulků parametrů Modbus musí poskytnout dodavatel UT</t>
  </si>
  <si>
    <t>Poznámka k položce:_x000d_
CPU/TČ1</t>
  </si>
  <si>
    <t>1.43</t>
  </si>
  <si>
    <t>Naprogramování datové integrace přes Modbus -TCP-IP autonomního systému kaskády zdroje tepla pro ohřev TV -TČ -řízení pro ohřev z nadřazené MaR -tabulků parametrů Modbus musí poskytnout dodavatel UT</t>
  </si>
  <si>
    <t>Poznámka k položce:_x000d_
CPU/TČ2</t>
  </si>
  <si>
    <t>1.44</t>
  </si>
  <si>
    <t>Naprogramování regulátoru -řízení a zabezpečení zdroje tepla řízení vytápění a ohřevu TV dle popisu v technické zprávě a požadavků uživatele, seřízení a oživení regulace</t>
  </si>
  <si>
    <t>Poznámka k položce:_x000d_
CPU/UT</t>
  </si>
  <si>
    <t>1.45</t>
  </si>
  <si>
    <t>Naprogramování řízení modulů RMIO místního řízení podlahového vytápění s vazbou na autonomní VZT dle popisu v technické zprávě a požadavků uživatele, seřízení a oživení regulace</t>
  </si>
  <si>
    <t>Poznámka k položce:_x000d_
CPU/UT/RMIO</t>
  </si>
  <si>
    <t>Přístroje pro měření teplot a tlaků</t>
  </si>
  <si>
    <t>2.1</t>
  </si>
  <si>
    <t>Snímač teploty venkovni, výstup Pt 1000</t>
  </si>
  <si>
    <t>Poznámka k položce:_x000d_
TC 12.00</t>
  </si>
  <si>
    <t>2.2</t>
  </si>
  <si>
    <t>montáž snímače prostorové teploty</t>
  </si>
  <si>
    <t>Poznámka k položce:_x000d_
M36/41-0025/S</t>
  </si>
  <si>
    <t>2.3</t>
  </si>
  <si>
    <t>Snímač teploty do potrubí -stonkové čidlo teploty, rozsah -30/150°C, výstup Pt1000 + mosazná poniklovaná jímka1/2", 100mm, 10bar</t>
  </si>
  <si>
    <t>Poznámka k položce:_x000d_
TC, TI 12.01-13,17,18</t>
  </si>
  <si>
    <t>2.4</t>
  </si>
  <si>
    <t>montáž snímače teploty topné vody</t>
  </si>
  <si>
    <t>Poznámka k položce:_x000d_
M36/41-0001/S</t>
  </si>
  <si>
    <t>2.5</t>
  </si>
  <si>
    <t>Kabelové čidlo teploty rozsah -35/105 °C, výstup Pt 1000, průměr 6mm x 50mm, + kabel 1.5mm, ocelové pouzdro IP54</t>
  </si>
  <si>
    <t>Poznámka k položce:_x000d_
TC, TI 12.14-16</t>
  </si>
  <si>
    <t>2.6</t>
  </si>
  <si>
    <t>2.7</t>
  </si>
  <si>
    <t>Čidlo tlaku v kapalinách a plynech pro 6 bar , napájení 24V AC/DC, výstup 0-10V, závit vnější 1/2", IP 65</t>
  </si>
  <si>
    <t>Poznámka k položce:_x000d_
PC 13.01,02</t>
  </si>
  <si>
    <t>2.8</t>
  </si>
  <si>
    <t>montáž snímače tlaku vody</t>
  </si>
  <si>
    <t>Poznámka k položce:_x000d_
M36/41-0084/S</t>
  </si>
  <si>
    <t>Přístroje pro řízení vytápění a ohřevu TV</t>
  </si>
  <si>
    <t>3.1</t>
  </si>
  <si>
    <t>montáže pro servopohony z dodávky vytápění</t>
  </si>
  <si>
    <t>Poznámka k položce:_x000d_
M36/43-0031/S_x000d_
Regulační trojcestné ventily včetně servopohonů 24V/0-10V položky Y 4.01-05 jsou v dodávce UT -koordinonováno s projektantem UT, vybraní dodavatelé MaR a UT musí v případě změny znovu zkoordinovat dodávku._x000d_
Regulační trojcestné ventil na výstuipu TV včetně servopohonů 24V/0-10V položka Y 5.01 je v dodávce ZTI -koordinonováno s projektantem ZTI, vybraní dodavatelé MaR a ZTI musí v případě změny znovu zkoordinovat dodávku.</t>
  </si>
  <si>
    <t>Přístroje pro zabezpečení vytápění a ohřevu TV</t>
  </si>
  <si>
    <t>4.1</t>
  </si>
  <si>
    <t>Dvoustupňový detektor zemního plynu s 2x přepínacím kontaktem, napájení 230V/50Hz, 2x výstupní relé</t>
  </si>
  <si>
    <t>Poznámka k položce:_x000d_
QAH 17.01</t>
  </si>
  <si>
    <t>4.2</t>
  </si>
  <si>
    <t>montáž detektoru plynu do prostoru</t>
  </si>
  <si>
    <t>Poznámka k položce:_x000d_
M36/42-0209/S</t>
  </si>
  <si>
    <t>4.3</t>
  </si>
  <si>
    <t>Dvoustupňový detektor s 2x přepínacím kontaktem, napájení 230V/50Hz, 2x výstupní relé, rozsah 0-200ppm</t>
  </si>
  <si>
    <t>Poznámka k položce:_x000d_
QAH 14.01</t>
  </si>
  <si>
    <t>4.4</t>
  </si>
  <si>
    <t>montáž prostorového přístroje</t>
  </si>
  <si>
    <t>4.5</t>
  </si>
  <si>
    <t>Snímač hladiny na DIN napájení 230V AC- zaplavení prostoru s ponornou sondou</t>
  </si>
  <si>
    <t>Poznámka k položce:_x000d_
LAH 14.02</t>
  </si>
  <si>
    <t>4.6</t>
  </si>
  <si>
    <t>montáž snímače hladiny</t>
  </si>
  <si>
    <t>Poznámka k položce:_x000d_
M36/41-0181/</t>
  </si>
  <si>
    <t>4.7</t>
  </si>
  <si>
    <t>montáž elektrod ponorných</t>
  </si>
  <si>
    <t>Poznámka k položce:_x000d_
M36/41-0182/</t>
  </si>
  <si>
    <t>4.8</t>
  </si>
  <si>
    <t>Bezpečnostní omezovací termostat délka 150 mm do jímky pro podlahovku s rozpínacím kontaktem, rozsah do 60°C</t>
  </si>
  <si>
    <t>Poznámka k položce:_x000d_
TAH 14.03,4</t>
  </si>
  <si>
    <t>4.9</t>
  </si>
  <si>
    <t>montáž regulátoru teploty příložného s mikrospínačem</t>
  </si>
  <si>
    <t>Poznámka k položce:_x000d_
M36/41-0052/S</t>
  </si>
  <si>
    <t>4.10</t>
  </si>
  <si>
    <t>Bezpečnostní omezovací termostat délka 150 mm do jímky pro TV s rozpínacím kontaktem, rozsah do 90°C</t>
  </si>
  <si>
    <t>Poznámka k položce:_x000d_
TAH 14.05</t>
  </si>
  <si>
    <t>4.11</t>
  </si>
  <si>
    <t>4.12</t>
  </si>
  <si>
    <t>Signalizace poruchy - kresleno pro houkačku na 230V AC</t>
  </si>
  <si>
    <t>Poznámka k položce:_x000d_
HU 16.01</t>
  </si>
  <si>
    <t>4.13</t>
  </si>
  <si>
    <t>montáž houkačky</t>
  </si>
  <si>
    <t>Poznámka k položce:_x000d_
M36/43-0001/S</t>
  </si>
  <si>
    <t>4.14</t>
  </si>
  <si>
    <t>GSM Modem vč napájecího adaptéru a zálohového modulu pro dálkové hlášení poruchy pomocí SMS. Minimálně 4x vstup</t>
  </si>
  <si>
    <t>Poznámka k položce:_x000d_
GSM 16.02</t>
  </si>
  <si>
    <t>4.15</t>
  </si>
  <si>
    <t>montáž modemu</t>
  </si>
  <si>
    <t>4.16</t>
  </si>
  <si>
    <t>Poznámka k položce:_x000d_
M36/43-0031/S_x000d_
Doplňovací kulové kohouty včetně servopohonů 230V/2b/s pružinou, pod napětím otevřen položky Y 6.01.02 jsou v dodávce UT-koordinonováno s projektantem UT, vybraní dodavatelé MaR a UT musí v případě změny znovu zkoordinovat dodávku.</t>
  </si>
  <si>
    <t>Přístroje pro VZT ZAŘ.Č.21-větrání TECHNICKÉ MÍSTNOSTI 3.05</t>
  </si>
  <si>
    <t>5.1</t>
  </si>
  <si>
    <t>Snímač teploty venkovní -50/90 °C, výstup Pt1000/6180</t>
  </si>
  <si>
    <t>Poznámka k položce:_x000d_
TC 21.01</t>
  </si>
  <si>
    <t>5.2</t>
  </si>
  <si>
    <t>montáž snímače teploty</t>
  </si>
  <si>
    <t>5.3</t>
  </si>
  <si>
    <t>Servisní vypínače 400V/16A pro vypnutí napájení EC motorů VZT</t>
  </si>
  <si>
    <t>Poznámka k položce:_x000d_
QM 211,212</t>
  </si>
  <si>
    <t>5.4</t>
  </si>
  <si>
    <t>montáž vypínače</t>
  </si>
  <si>
    <t>Poznámka k položce:_x000d_
M36/43-0031/S</t>
  </si>
  <si>
    <t xml:space="preserve">Přístroje pro sálavé vytápění SPORTOVNÍ A LEZECKÉ A BOULDERINGOVÉ  HALY</t>
  </si>
  <si>
    <t>6.1</t>
  </si>
  <si>
    <t>Snímač sálavé teploty prostoru s kulovou plochou -30...75 °C, výstup Pt1000/6180</t>
  </si>
  <si>
    <t xml:space="preserve">Poznámka k položce:_x000d_
TC 1.01a,b,c         TC 2.10,11</t>
  </si>
  <si>
    <t>6.2</t>
  </si>
  <si>
    <t>6.3</t>
  </si>
  <si>
    <t xml:space="preserve">Poznámka k položce:_x000d_
M36/43-0031/S_x000d_
Kulový kohout  pro zónové oddělení lezecké haly včetně servopohonu 230V/2b/s pružinou, pod napětím otevřen položka Y 2.11 je v dodávce UT-koordinonováno s projektantem UT, vybraní dodavatelé MaR a UT musí v případě změny znovu zkoordinovat dodávku.</t>
  </si>
  <si>
    <t>Přístroje pro monitoring místního dochlazování SPLIT</t>
  </si>
  <si>
    <t>7.1</t>
  </si>
  <si>
    <t>montáž prostorového přístroje z dodávky VZT</t>
  </si>
  <si>
    <t xml:space="preserve">Poznámka k položce:_x000d_
M36/41-0025/S_x000d_
Suché kontakty ve skříňce pro monitoring a dálkové ovládání vnitřních jednotek SPLIT vč. prop. kabelu s napájením z jednotky pol. CH 13.1,2,3 a CH 23.1 jsou komplet v dodávce VZT.  -koordinonováno s projektantem VZT, vybraní dodavatelé MaR a VZT musí v případě změny znovu zkoordinovat dodávku.</t>
  </si>
  <si>
    <t>Přístroje pro měření spotřeby</t>
  </si>
  <si>
    <t>8.1</t>
  </si>
  <si>
    <t>Pomocná krabice M-BUS, 6x vývod, 3x svorka</t>
  </si>
  <si>
    <t>Poznámka k položce:_x000d_
KR/2</t>
  </si>
  <si>
    <t>8.2</t>
  </si>
  <si>
    <t>8.3</t>
  </si>
  <si>
    <t>Pomocná krabice M-BUS, 3x vývod, 3x svorka</t>
  </si>
  <si>
    <t>Poznámka k položce:_x000d_
KR/1</t>
  </si>
  <si>
    <t>8.4</t>
  </si>
  <si>
    <t>Poznámka k položce:_x000d_
M36/41-0025/S_x000d_
Veškeré měřící přístroje a příslušenství je dodávce ÚT, ZTI a elektro:</t>
  </si>
  <si>
    <t xml:space="preserve">Kabely, nosné prvky, montáže pro                                                    -rozvaděč RA-UT1</t>
  </si>
  <si>
    <t>9.1</t>
  </si>
  <si>
    <t>Kabel komunikační, UTP kat.5e</t>
  </si>
  <si>
    <t>Poznámka k položce:_x000d_
9.1</t>
  </si>
  <si>
    <t>9.2</t>
  </si>
  <si>
    <t>Kabely komunikace TČ, a měření spotřeby 2x2x0.8 mm2</t>
  </si>
  <si>
    <t>Poznámka k položce:_x000d_
9.2</t>
  </si>
  <si>
    <t>9.3</t>
  </si>
  <si>
    <t>Kabely ovládání TČ a monitoringu SPLIT 4x2x0.8 mm2</t>
  </si>
  <si>
    <t>Poznámka k položce:_x000d_
9.3</t>
  </si>
  <si>
    <t>9.4</t>
  </si>
  <si>
    <t>Kabel stíněný, B2ca (oheň nešířící, bezhalogenový) pro slaboproudé, měřící signální a komunikační rozvody 2x2x0.8 mm2</t>
  </si>
  <si>
    <t>Poznámka k položce:_x000d_
9.4</t>
  </si>
  <si>
    <t>9.5</t>
  </si>
  <si>
    <t>Kabel stíněný, B2ca (oheň nešířící, bezhalogenový) pro slaboproudé, měřící signální a komunikační rozvody 4x2x0.8 mm2</t>
  </si>
  <si>
    <t>Poznámka k položce:_x000d_
9.5</t>
  </si>
  <si>
    <t>9.6</t>
  </si>
  <si>
    <t>Vodič CY 6mm - pospojení</t>
  </si>
  <si>
    <t>Poznámka k položce:_x000d_
9.6</t>
  </si>
  <si>
    <t>9.7</t>
  </si>
  <si>
    <t>Kabel ovládací stíněný, PVC, 2kV 2x1-O</t>
  </si>
  <si>
    <t>Poznámka k položce:_x000d_
9.7</t>
  </si>
  <si>
    <t>9.8</t>
  </si>
  <si>
    <t>Kabel ovládací stíněný, PVC, 2kV 4x1-O</t>
  </si>
  <si>
    <t>Poznámka k položce:_x000d_
9.8</t>
  </si>
  <si>
    <t>9.9</t>
  </si>
  <si>
    <t>Kabel ovládací stíněný, PVC, 2kV 7x1-O</t>
  </si>
  <si>
    <t>Poznámka k položce:_x000d_
9.9</t>
  </si>
  <si>
    <t>9.10</t>
  </si>
  <si>
    <t>Kabel silový, PVC, 4kV 2x1.5 -O</t>
  </si>
  <si>
    <t>Poznámka k položce:_x000d_
9.10</t>
  </si>
  <si>
    <t>9.11</t>
  </si>
  <si>
    <t>Kabel silový, PVC, 4kV 3x 1.5 -J</t>
  </si>
  <si>
    <t>Poznámka k položce:_x000d_
9.11</t>
  </si>
  <si>
    <t>9.12</t>
  </si>
  <si>
    <t>Poznámka k položce:_x000d_
9.12</t>
  </si>
  <si>
    <t>9.13</t>
  </si>
  <si>
    <t>Kabel silový, PVC, 4kV 5x 1.5 -J</t>
  </si>
  <si>
    <t>Poznámka k položce:_x000d_
9.13</t>
  </si>
  <si>
    <t>9.14</t>
  </si>
  <si>
    <t>Montážní kabelový žlab neděrovaný 125/50 s víkem</t>
  </si>
  <si>
    <t>Poznámka k položce:_x000d_
9.14</t>
  </si>
  <si>
    <t>9.15</t>
  </si>
  <si>
    <t>Montážní kabelový žlab neděrovaný 62/50 s víkem</t>
  </si>
  <si>
    <t>Poznámka k položce:_x000d_
9.15</t>
  </si>
  <si>
    <t>9.16</t>
  </si>
  <si>
    <t>Montážní kabelový žlab neděrovaný 20/40 s víkem</t>
  </si>
  <si>
    <t>Poznámka k položce:_x000d_
9.16</t>
  </si>
  <si>
    <t>9.17</t>
  </si>
  <si>
    <t>Montážní a instalační materiál, trubky, chráničky ..</t>
  </si>
  <si>
    <t>Poznámka k položce:_x000d_
9.17</t>
  </si>
  <si>
    <t>9.18</t>
  </si>
  <si>
    <t>Drobný montážní a spojovací materiál</t>
  </si>
  <si>
    <t>Poznámka k položce:_x000d_
9.18</t>
  </si>
  <si>
    <t>9.19</t>
  </si>
  <si>
    <t>Jádrové vrtání prostupu mezi stěnami nebo stropem DN30</t>
  </si>
  <si>
    <t>Poznámka k položce:_x000d_
9.19</t>
  </si>
  <si>
    <t>9.20</t>
  </si>
  <si>
    <t>Jádrové vrtání prostupu stropem DN10</t>
  </si>
  <si>
    <t>Poznámka k položce:_x000d_
9.20</t>
  </si>
  <si>
    <t>9.21</t>
  </si>
  <si>
    <t>Protipožární tmel 310ml s požární odolností 45min vč. montáže</t>
  </si>
  <si>
    <t>Poznámka k položce:_x000d_
9.21</t>
  </si>
  <si>
    <t>9.22</t>
  </si>
  <si>
    <t>Montážní práce MaR (uložení kabelů, prozvonění, připojení na svorkovnice..)</t>
  </si>
  <si>
    <t>Poznámka k položce:_x000d_
9.22</t>
  </si>
  <si>
    <t>9.23</t>
  </si>
  <si>
    <t>Inženýrské a kompletační práce, doprava</t>
  </si>
  <si>
    <t>Poznámka k položce:_x000d_
9.23</t>
  </si>
  <si>
    <t>9.24</t>
  </si>
  <si>
    <t>komplexní zkoušky seřízení</t>
  </si>
  <si>
    <t>Poznámka k položce:_x000d_
9.24</t>
  </si>
  <si>
    <t>9.25</t>
  </si>
  <si>
    <t>revize</t>
  </si>
  <si>
    <t>Poznámka k položce:_x000d_
9.25</t>
  </si>
  <si>
    <t xml:space="preserve">Regulace a přístroje pro zónové podlahové vytápění rozdělovač R2.3 v 2.np  (M.č.2.23) -rozvaděč RA-2</t>
  </si>
  <si>
    <t>10.1</t>
  </si>
  <si>
    <t>I/O modul (4AI, 2AO, 4DI, 5RDO, 2DO TRIAK) s komunikací MODBUS TRC(RS485), napájení 24VAC</t>
  </si>
  <si>
    <t>Poznámka k položce:_x000d_
RMIO</t>
  </si>
  <si>
    <t>10.2</t>
  </si>
  <si>
    <t>10.3</t>
  </si>
  <si>
    <t>zdroj napájení TRAFO na DIN lištu 230V AC/24V AC, 10VA, bezpečnostní</t>
  </si>
  <si>
    <t>Poznámka k položce:_x000d_
TR/</t>
  </si>
  <si>
    <t>10.4</t>
  </si>
  <si>
    <t>10.5</t>
  </si>
  <si>
    <t>NÁSTĚNNÁ PLASTOVÁ SKŘÍŇKA dle dodavatele MaR min. rozměry š-v-h 250x1150x100, min krytí IP54, vč. pomocných svorek, vývody pro termoelektrické ventily, snímače teploty, vlhkosti a chodu osvětlení , dle schematu obvodu MaR a zapojovacích schemat dodavatele MaR.</t>
  </si>
  <si>
    <t>Poznámka k položce:_x000d_
RA-2.3</t>
  </si>
  <si>
    <t>10.6</t>
  </si>
  <si>
    <t>montáž náplně do rozvaděče</t>
  </si>
  <si>
    <t>10.7</t>
  </si>
  <si>
    <t>10.8</t>
  </si>
  <si>
    <t>Snímač teploty prostoru -30/70 °C, výstup Pt1000/6180</t>
  </si>
  <si>
    <t>Poznámka k položce:_x000d_
TC 2.18,19,20,23</t>
  </si>
  <si>
    <t>10.9</t>
  </si>
  <si>
    <t>10.10</t>
  </si>
  <si>
    <t>Kanálový hygrostat do VZT potrubí -pas snímač/přep. kontakt, rozsah 35...100 % r. H.</t>
  </si>
  <si>
    <t>Poznámka k položce:_x000d_
HAH 2.20,23</t>
  </si>
  <si>
    <t>10.11</t>
  </si>
  <si>
    <t>montáž snímače vlhkosti</t>
  </si>
  <si>
    <t>10.12</t>
  </si>
  <si>
    <t xml:space="preserve">Poznámka k položce:_x000d_
M36/43-0031/S_x000d_
Všechny termoelektrické hlavice v rozdělovači podlahovky  230V/2b, pod napětím otevřeny VH 2.xx jsou v dodávce UT. -koordinonováno s projektantem UT, vybraní dodavatelé MaR a UT musí v případě změny znovu zkoordinovat dodávku._x000d_
Všechny beznapěťové signalizační kontakty chodu osvětlení pol. SA 2.xx jsou v dodávce elektro, zkoordinováno s projektantem elektro.</t>
  </si>
  <si>
    <t xml:space="preserve">Regulace a přístroje pro zónové podlahové vytápění rozdělovač R1.2 v 1.np  (M.č.1.04) -rozvaděč RA-1</t>
  </si>
  <si>
    <t>11.1</t>
  </si>
  <si>
    <t>11.2</t>
  </si>
  <si>
    <t>11.3</t>
  </si>
  <si>
    <t>11.4</t>
  </si>
  <si>
    <t>11.5</t>
  </si>
  <si>
    <t>Poznámka k položce:_x000d_
RA-1.2</t>
  </si>
  <si>
    <t>11.6</t>
  </si>
  <si>
    <t>11.7</t>
  </si>
  <si>
    <t>11.8</t>
  </si>
  <si>
    <t>Poznámka k položce:_x000d_
TC 1.04b,11,14</t>
  </si>
  <si>
    <t>11.9</t>
  </si>
  <si>
    <t>11.10</t>
  </si>
  <si>
    <t xml:space="preserve">Poznámka k položce:_x000d_
M36/43-0031/S_x000d_
Všechny termoelektrické hlavice v rozdělovači podlahovky  230V/2b, pod napětím otevřeny VH 1.xx jsou v dodávce UT. -koordinonováno s projektantem UT, vybraní dodavatelé MaR a UT musí v případě změny znovu zkoordinovat dodávku.</t>
  </si>
  <si>
    <t xml:space="preserve">Regulace a přístroje pro zónové podlahové vytápění rozdělovač R1.1 v 1.np  (M.č.1.04) -rozvaděč RA-1</t>
  </si>
  <si>
    <t>12.1</t>
  </si>
  <si>
    <t>12.2</t>
  </si>
  <si>
    <t>12.3</t>
  </si>
  <si>
    <t>12.4</t>
  </si>
  <si>
    <t>12.5</t>
  </si>
  <si>
    <t>Poznámka k položce:_x000d_
RA-1.1</t>
  </si>
  <si>
    <t>12.6</t>
  </si>
  <si>
    <t>12.7</t>
  </si>
  <si>
    <t>12.8</t>
  </si>
  <si>
    <t>Poznámka k položce:_x000d_
TC 1.04a</t>
  </si>
  <si>
    <t>12.9</t>
  </si>
  <si>
    <t>12.10</t>
  </si>
  <si>
    <t xml:space="preserve">Regulace a přístroje pro zónové podlahové vytápění rozdělovač R3.1 v 1.np  (M.č.1.23) -rozvaděč RA-3</t>
  </si>
  <si>
    <t>13.1</t>
  </si>
  <si>
    <t>13.2</t>
  </si>
  <si>
    <t>13.3</t>
  </si>
  <si>
    <t>Poznámka k položce:_x000d_
RA-3.1</t>
  </si>
  <si>
    <t>Poznámka k položce:_x000d_
TC 1.18,17,29</t>
  </si>
  <si>
    <t>13.9</t>
  </si>
  <si>
    <t>13.10</t>
  </si>
  <si>
    <t xml:space="preserve">Regulace a přístroje pro zónové podlahové vytápění rozdělovač R3.2 v 1.np  (M.č.1.31) -rozvaděč RA-3</t>
  </si>
  <si>
    <t>14.1</t>
  </si>
  <si>
    <t>14.2</t>
  </si>
  <si>
    <t>14.3</t>
  </si>
  <si>
    <t>14.4</t>
  </si>
  <si>
    <t>14.5</t>
  </si>
  <si>
    <t>Poznámka k položce:_x000d_
RA-3.2</t>
  </si>
  <si>
    <t>14.6</t>
  </si>
  <si>
    <t>14.7</t>
  </si>
  <si>
    <t>14.8</t>
  </si>
  <si>
    <t>Poznámka k položce:_x000d_
TC 1.37,32</t>
  </si>
  <si>
    <t>14.9</t>
  </si>
  <si>
    <t>14.10</t>
  </si>
  <si>
    <t>Poznámka k položce:_x000d_
HAH 1.37,32</t>
  </si>
  <si>
    <t>14.11</t>
  </si>
  <si>
    <t>14.12</t>
  </si>
  <si>
    <t>montáže pro servopohon z dodávky vytápění</t>
  </si>
  <si>
    <t>Poznámka k položce:_x000d_
M36/43-0031/S_x000d_
Zónový ventil včetně servopohonu 230V/2b/s, pod napětím otevřen položka VH 23 je v dodávce UT -koordinonováno s projektantem UT, vybraní dodavatelé MaR a UT musí v případě změny znovu zkoordinovat dodávku._x000d_
Všechny beznapěťové signalizační kontakty chodu osvětlení pol. SA 1.xx jsou v dodávce elektro, zkoordinováno s projektantem elektro.</t>
  </si>
  <si>
    <t xml:space="preserve">Regulace a přístroje pro zónové podlahové vytápění rozdělovač R2.2 v 1.np  (M.č.1.31) -rozvaděč RA-2</t>
  </si>
  <si>
    <t>15.1</t>
  </si>
  <si>
    <t>15.2</t>
  </si>
  <si>
    <t>15.3</t>
  </si>
  <si>
    <t>15.4</t>
  </si>
  <si>
    <t>15.5</t>
  </si>
  <si>
    <t>Poznámka k položce:_x000d_
RA-2.2</t>
  </si>
  <si>
    <t>15.6</t>
  </si>
  <si>
    <t>15.7</t>
  </si>
  <si>
    <t>15.8</t>
  </si>
  <si>
    <t>Poznámka k položce:_x000d_
TC 1.51,46,43,50</t>
  </si>
  <si>
    <t>15.9</t>
  </si>
  <si>
    <t>15.10</t>
  </si>
  <si>
    <t>Poznámka k položce:_x000d_
HAH 1.51,46</t>
  </si>
  <si>
    <t>15.11</t>
  </si>
  <si>
    <t>15.12</t>
  </si>
  <si>
    <t xml:space="preserve">Poznámka k položce:_x000d_
M36/43-0031/S_x000d_
Všechny termoelektrické hlavice v rozdělovači podlahovky  230V/2b, pod napětím otevřeny VH 1.xx jsou v dodávce UT. -koordinonováno s projektantem UT, vybraní dodavatelé MaR a UT musí v případě změny znovu zkoordinovat dodávku._x000d_
Všechny beznapěťové signalizační kontakty chodu osvětlení pol. SA 1.xx jsou v dodávce elektro, zkoordinováno s projektantem elektro.</t>
  </si>
  <si>
    <t xml:space="preserve">Regulace a přístroje pro zónové podlahové vytápění rozdělovač R2.1 v 1.np  (M.č.1.31) -rozvaděč RA-2</t>
  </si>
  <si>
    <t>16.1</t>
  </si>
  <si>
    <t>16.2</t>
  </si>
  <si>
    <t>16.3</t>
  </si>
  <si>
    <t>16.4</t>
  </si>
  <si>
    <t>16.5</t>
  </si>
  <si>
    <t>Poznámka k položce:_x000d_
RA-2.1</t>
  </si>
  <si>
    <t>16.6</t>
  </si>
  <si>
    <t>16.7</t>
  </si>
  <si>
    <t>16.8</t>
  </si>
  <si>
    <t>Poznámka k položce:_x000d_
TC 1.62,58,56,57</t>
  </si>
  <si>
    <t>16.9</t>
  </si>
  <si>
    <t>16.10</t>
  </si>
  <si>
    <t>Poznámka k položce:_x000d_
HAH 1.62,58,55</t>
  </si>
  <si>
    <t>16.11</t>
  </si>
  <si>
    <t>16.12</t>
  </si>
  <si>
    <t xml:space="preserve">Poznámka k položce:_x000d_
M36/43-0031/S_x000d_
Všechny termoelektrické hlavice v rozdělovači podlahovky  230V/2b, pod napětím otevřeny VH 1.xx jsou v dodávce UT. Vybraní dodavatelé MaR a UT musí zkoordinovat způsob řízení pohonů.   _x000d_
Všechny beznapěťové signalizační kontakty chodu osvětlení pol. SA 1.xx jsou v dodávce elektro, zkoordinováno s projektantem elektro.</t>
  </si>
  <si>
    <t xml:space="preserve">Kabely, nosné prvky, montáže pro rozvaděče zónového vytápění    RA-2.3, 1.2, 1.1, 3.1, 3.2,2.2, 2.1</t>
  </si>
  <si>
    <t>17.1</t>
  </si>
  <si>
    <t>Kabel stíněný, B2ca (oheň nešířící, bezhalogenový) pro komunikační rozvody 2x2x0.8 mm2</t>
  </si>
  <si>
    <t>Poznámka k položce:_x000d_
17.1</t>
  </si>
  <si>
    <t>17.2</t>
  </si>
  <si>
    <t>Kabel stíněný, B2ca (oheň nešířící, bezhalogenový) pro měření 1x2x0.8 mm2</t>
  </si>
  <si>
    <t>Poznámka k položce:_x000d_
17.2</t>
  </si>
  <si>
    <t>17.3</t>
  </si>
  <si>
    <t>Poznámka k položce:_x000d_
17.3</t>
  </si>
  <si>
    <t>17.4</t>
  </si>
  <si>
    <t>Kabel silový, PVC, 4kV 2x1.5 -O např</t>
  </si>
  <si>
    <t>Poznámka k položce:_x000d_
17.4</t>
  </si>
  <si>
    <t>17.5</t>
  </si>
  <si>
    <t>Poznámka k položce:_x000d_
17.5</t>
  </si>
  <si>
    <t>17.6</t>
  </si>
  <si>
    <t>Poznámka k položce:_x000d_
17.6</t>
  </si>
  <si>
    <t>17.7</t>
  </si>
  <si>
    <t>Poznámka k položce:_x000d_
17.7</t>
  </si>
  <si>
    <t>17.8</t>
  </si>
  <si>
    <t>Poznámka k položce:_x000d_
17.8</t>
  </si>
  <si>
    <t>17.9</t>
  </si>
  <si>
    <t>Poznámka k položce:_x000d_
17.9</t>
  </si>
  <si>
    <t>17.10</t>
  </si>
  <si>
    <t>Poznámka k položce:_x000d_
17.10</t>
  </si>
  <si>
    <t>17.11</t>
  </si>
  <si>
    <t>Poznámka k položce:_x000d_
17.11</t>
  </si>
  <si>
    <t>17.12</t>
  </si>
  <si>
    <t>Poznámka k položce:_x000d_
17.12</t>
  </si>
  <si>
    <t xml:space="preserve">Regulace VZT ZAŘ. Č. 1.1,2,3 +Č.2  +Č.3.1,2 +Č.6 +Č.11 +Č.12 -jednotky ve strojovně VZT             </t>
  </si>
  <si>
    <t>18.1</t>
  </si>
  <si>
    <t>18.2</t>
  </si>
  <si>
    <t>18.3</t>
  </si>
  <si>
    <t>Modul Profibus -svorkovnice pro připojení Modbus RTU do D-sub na CPU</t>
  </si>
  <si>
    <t>Poznámka k položce:_x000d_
CPU/RTU</t>
  </si>
  <si>
    <t>18.4</t>
  </si>
  <si>
    <t>18.5</t>
  </si>
  <si>
    <t>Poznámka k položce:_x000d_
RTU/1</t>
  </si>
  <si>
    <t>18.6</t>
  </si>
  <si>
    <t>18.7</t>
  </si>
  <si>
    <t>Poznámka k položce:_x000d_
AI/1,2,,5</t>
  </si>
  <si>
    <t>18.8</t>
  </si>
  <si>
    <t>18.9</t>
  </si>
  <si>
    <t>I/O modul 8xAI, , montáž na DIN lištu, napájení 24V DC po sběrnici, pro čidla s výstupem 0-10V, konfigurovatelné</t>
  </si>
  <si>
    <t>Poznámka k položce:_x000d_
AI/3,4</t>
  </si>
  <si>
    <t>18.10</t>
  </si>
  <si>
    <t>18.11</t>
  </si>
  <si>
    <t>Poznámka k položce:_x000d_
AO/1-6</t>
  </si>
  <si>
    <t>18.12</t>
  </si>
  <si>
    <t>18.13</t>
  </si>
  <si>
    <t>Poznámka k položce:_x000d_
DI/1-7</t>
  </si>
  <si>
    <t>18.14</t>
  </si>
  <si>
    <t>18.15</t>
  </si>
  <si>
    <t>Poznámka k položce:_x000d_
DO/1-3</t>
  </si>
  <si>
    <t>18.16</t>
  </si>
  <si>
    <t>18.17</t>
  </si>
  <si>
    <t>modul k prodloužení sběrnice vč. potenciálového napájení; DC 24V montáž na DIN lištu</t>
  </si>
  <si>
    <t>Poznámka k položce:_x000d_
18.17</t>
  </si>
  <si>
    <t>18.18</t>
  </si>
  <si>
    <t>18.19</t>
  </si>
  <si>
    <t>Poznámka k položce:_x000d_
18.19</t>
  </si>
  <si>
    <t>18.20</t>
  </si>
  <si>
    <t>18.21</t>
  </si>
  <si>
    <t>Poznámka k položce:_x000d_
18.21</t>
  </si>
  <si>
    <t>18.22</t>
  </si>
  <si>
    <t>18.23</t>
  </si>
  <si>
    <t>18.24</t>
  </si>
  <si>
    <t>18.25</t>
  </si>
  <si>
    <t>18.26</t>
  </si>
  <si>
    <t>18.27</t>
  </si>
  <si>
    <t>18.28</t>
  </si>
  <si>
    <t>18.29</t>
  </si>
  <si>
    <t>18.30</t>
  </si>
  <si>
    <t>18.31</t>
  </si>
  <si>
    <t>18.32</t>
  </si>
  <si>
    <t>18.33</t>
  </si>
  <si>
    <t>Poznámka k položce:_x000d_
ZDR/2,3</t>
  </si>
  <si>
    <t>18.34</t>
  </si>
  <si>
    <t>18.35</t>
  </si>
  <si>
    <t>KOMPAKTNÍ ROZVADĚČ DVOUPOLOVÝ s montážní deskou min. rozměry š-v-h 2x1000x1600x300, vč. soklu 2x 1000x100x300, dva přívody, jeden nepřerušitelný -hlavní vypínač 230V AC/16A jištění z elektro 230V/50Hz 10A, TN-C-S, druhý běžný, -hlavní vypínač 400V AC/32A, jištění z elektro 400V/50Hz 25A, TN-C-S, 3x zásuvka na DIN lištu, jističe, pomocné kontakty, stykače, pomocné relé, ovladače , signálky, silové vývody pro klapky, rot. rekuperátory, svorky s pojistkou, svorky, kabelové vývody, kabelový žlab, ostatní montážní materiál dle schemat obvodů MaR zapojovacích schemat dodavatele, silové připojení ventilátorů je v elektro</t>
  </si>
  <si>
    <t>Poznámka k položce:_x000d_
RA-VZT1</t>
  </si>
  <si>
    <t>18.36</t>
  </si>
  <si>
    <t>18.37</t>
  </si>
  <si>
    <t>18.38</t>
  </si>
  <si>
    <t>18.39</t>
  </si>
  <si>
    <t>Naprogramování regulátoru řízení vzduchotechniky, dle popisu v technické zprávě a požadavků uživatele, seřízení a oživení regulace</t>
  </si>
  <si>
    <t>Poznámka k položce:_x000d_
CPU/VZT</t>
  </si>
  <si>
    <t>18.40</t>
  </si>
  <si>
    <t>Naprogramování regulátoru a komunikativních čidel přes Modbus pro řízení VZT, dle popisu v technické zprávě a požadavků uživatele, seřízení a oživení regulace</t>
  </si>
  <si>
    <t>Poznámka k položce:_x000d_
CPU/UI</t>
  </si>
  <si>
    <t>VZT ZAŘ. Č.1.1,2,3 -SPORTOVNÍ HALA</t>
  </si>
  <si>
    <t>19.1</t>
  </si>
  <si>
    <t>Snímač teploty do VZT potrubí -pas. snímač PT1000, rozsah -30 až +80°C</t>
  </si>
  <si>
    <t>Poznámka k položce:_x000d_
TC 11.01,03</t>
  </si>
  <si>
    <t>19.2</t>
  </si>
  <si>
    <t>19.3</t>
  </si>
  <si>
    <t>Poznámka k položce:_x000d_
TC 12.01,03</t>
  </si>
  <si>
    <t>19.4</t>
  </si>
  <si>
    <t>19.5</t>
  </si>
  <si>
    <t>Poznámka k položce:_x000d_
TC 13.01,03</t>
  </si>
  <si>
    <t>19.6</t>
  </si>
  <si>
    <t>19.7</t>
  </si>
  <si>
    <t>Kombinovaný kanálový snímač teploty a CO2, napájení 24VAC, výstup 2x 0-10V, rozsahy -35…80 °C, 0...2000 / 5000 ppm</t>
  </si>
  <si>
    <t>Poznámka k položce:_x000d_
TC,CO2 11.02</t>
  </si>
  <si>
    <t>19.8</t>
  </si>
  <si>
    <t>montáž snímače teploty a CO2</t>
  </si>
  <si>
    <t>19.9</t>
  </si>
  <si>
    <t>Poznámka k položce:_x000d_
TC,CO2 12.02</t>
  </si>
  <si>
    <t>19.10</t>
  </si>
  <si>
    <t>19.11</t>
  </si>
  <si>
    <t>Poznámka k položce:_x000d_
TC,CO2 13.02</t>
  </si>
  <si>
    <t>19.12</t>
  </si>
  <si>
    <t>19.13</t>
  </si>
  <si>
    <t>Poznámka k položce:_x000d_
QM 111,112,121,122,131,132</t>
  </si>
  <si>
    <t>19.14</t>
  </si>
  <si>
    <t xml:space="preserve">Poznámka k položce:_x000d_
M36/43-0031/S_x000d_
Diferenční manostaty na filtrech a na topném/chladícím registru (pol. PdAH 1x.05,06,07) jsou komplet v dodávce VZT -vyvedeny na svorky-koordinováno s projektantem VZT, vybraní dodavatelé MaR a VZT v případě změny musí znovu zkoordinovat dodávku._x000d_
Servopohony uzavíracích klapek přívod i odtah VZT, napájení 24VDC, ovládání ON/OFF zpětný chod pružinou pol. (Y 1x.09a,b) jsou komplet v dodávce VZT -koordinonováno s projektantem VZT, vybraní dodavatelé MaR a VZT v případě změny musí znovu zkoordinovat dodávku._x000d_
Řídící moduly Invertorů tep. čerpadel CHL/VYT VZT vč. instalačních skříněk (pol. TCH 1x.08a,b) a čidel v registru jsou komplet v dodávce VZT -vybraní dodavatelé MaR a VZT v případě změny musí znovu zkoordinovat dodávku._x000d_
Regulátor otáček rotačního rekuperátoru je vč propojení na pohon (pol. FM 1x.04)  komplet v dodávce VZT -vybraní dodavatelé MaR a VZT v případě změny musí znovu zkoordinovat dodávku.</t>
  </si>
  <si>
    <t>VZT ZAŘ. Č.2.1 -BOULDERING A LEZ. STĚNA</t>
  </si>
  <si>
    <t>20.1</t>
  </si>
  <si>
    <t>Poznámka k položce:_x000d_
TC 20.01,03</t>
  </si>
  <si>
    <t>20.2</t>
  </si>
  <si>
    <t>20.3</t>
  </si>
  <si>
    <t>20.4</t>
  </si>
  <si>
    <t>20.5</t>
  </si>
  <si>
    <t>Poznámka k položce:_x000d_
QM 21,22</t>
  </si>
  <si>
    <t>20.6</t>
  </si>
  <si>
    <t xml:space="preserve">Poznámka k položce:_x000d_
M36/43-0031/S_x000d_
Diferenční manostaty na filtrech a na topném/chladícím registru (pol. PdAH 20.05,06,07) jsou komplet v dodávce VZT -vyvedeny na svorky-koordinováno s projektantem VZT, vybraní dodavatelé MaR a VZT v případě změny musí znovu zkoordinovat dodávku._x000d_
Servopohony uzavíracích klapek přívod i odtah VZT, napájení 24VDC, ovládání ON/OFF zpětný chod pružinou pol. (Y 20.09a,b) jsou komplet v dodávce VZT -koordinonováno s projektantem VZT, vybraní dodavatelé MaR a VZT v případě změny musí znovu zkoordinovat dodávku._x000d_
Řídící moduly Invertorů tep. čerpadel CHL/VYT VZT vč. instalačních skříněk (pol. TCH 20.08a,b) a čidel v registru jsou komplet v dodávce VZT -vybraní dodavatelé MaR a VZT v případě změny musí znovu zkoordinovat dodávku._x000d_
Regulátor otáček rotačního rekuperátoru je vč propojení na pohon (pol. FM 20.04)  komplet v dodávce VZT -vybraní dodavatelé MaR a VZT v případě změny musí znovu zkoordinovat dodávku.</t>
  </si>
  <si>
    <t xml:space="preserve">VZT ZAŘ. Č.3.1 -PŘÍPRAVNA,  ZAŘ. Č.3.2 -OBČERSTVENÍ</t>
  </si>
  <si>
    <t>21.1</t>
  </si>
  <si>
    <t>Komunikativní ovladač pro dálkové řízení chlazení a vytápění, podsvícený dotykový displej, měření teploty, alt. snímač CO2, rezerva posunu teploty, časové programy, zadávání režimů, komunikace mod-bus RS485, napájení 24VAC/DC</t>
  </si>
  <si>
    <t>Poznámka k položce:_x000d_
UI /120</t>
  </si>
  <si>
    <t>21.2</t>
  </si>
  <si>
    <t>21.3</t>
  </si>
  <si>
    <t>Poznámka k položce:_x000d_
TC 31.01,02,03</t>
  </si>
  <si>
    <t>21.4</t>
  </si>
  <si>
    <t>21.5</t>
  </si>
  <si>
    <t>Poznámka k položce:_x000d_
TC 32.01,03</t>
  </si>
  <si>
    <t>21.6</t>
  </si>
  <si>
    <t>21.7</t>
  </si>
  <si>
    <t>Poznámka k položce:_x000d_
TC,CO2 32.02</t>
  </si>
  <si>
    <t>21.8</t>
  </si>
  <si>
    <t>21.9</t>
  </si>
  <si>
    <t xml:space="preserve">Poznámka k položce:_x000d_
QM 31.1,2                QM 32.1,2</t>
  </si>
  <si>
    <t>21.10</t>
  </si>
  <si>
    <t>Poznámka k položce:_x000d_
M36/43-0031/S_x000d_
Diferenční manostaty na filtrech a na topném/chladícím registru (pol. PdAH 3x.05,06,07) jsou komplet v dodávce VZT -vyvedeny na svorky-koordinováno s projektantem VZT, vybraní dodavatelé MaR a VZT v případě změny musí znovu zkoordinovat dodávku._x000d_
Servopohony uzavíracích klapek přívod i odtah VZT, napájení 24VDC, ovládání ON/OFF zpětný chod pružinou pol. (Y 3x.09a,b) jsou komplet v dodávce VZT -koordinonováno s projektantem VZT, vybraní dodavatelé MaR a VZT v případě změny musí znovu zkoordinovat dodávku._x000d_
Řídící moduly Invertorů tep. čerpadel CHL/VYT VZT vč. instalačních skříněk (pol. TCH 3x.08) a čidel v registru jsou komplet v dodávce VZT -vybraní dodavatelé MaR a VZT v případě změny musí znovu zkoordinovat dodávku._x000d_
Servopohony by-pasových klapek deskových rekuperátorů (pol. Y 3x.04) 24VDC/0-10V jsou komplet v dodávce VZT -vybraní dodavatelé MaR a VZT v případě změny musí znovu zkoordinovat dodávku.</t>
  </si>
  <si>
    <t>VZT ZAŘ. Č.6.1 -VSTUPNÍ HALA</t>
  </si>
  <si>
    <t>22.1</t>
  </si>
  <si>
    <t>Poznámka k položce:_x000d_
TC 60.01,03</t>
  </si>
  <si>
    <t>22.2</t>
  </si>
  <si>
    <t>22.3</t>
  </si>
  <si>
    <t>Poznámka k položce:_x000d_
TC,CO2 60.02</t>
  </si>
  <si>
    <t>22.4</t>
  </si>
  <si>
    <t>22.5</t>
  </si>
  <si>
    <t>Poznámka k položce:_x000d_
QM 61.62</t>
  </si>
  <si>
    <t>22.6</t>
  </si>
  <si>
    <t xml:space="preserve">Poznámka k položce:_x000d_
M36/43-0031/S_x000d_
Diferenční manostaty na filtrech a na topném/chladícím registru (pol. PdAH 6x.05,06,07) jsou komplet v dodávce VZT -vyvedeny na svorky-koordinováno s projektantem VZT, vybraní dodavatelé MaR a VZT v případě změny musí znovu zkoordinovat dodávku._x000d_
Servopohony uzavíracích klapek přívod i odtah VZT, napájení 24VDC, ovládání ON/OFF zpětný chod pružinou pol. (Y 6x.09a,b) jsou komplet v dodávce VZT -koordinonováno s projektantem VZT, vybraní dodavatelé MaR a VZT v případě změny musí znovu zkoordinovat dodávku._x000d_
Řídící modul Invertoru tep. čerpadla CHL/VYT VZT vč. instalační skřínky (pol. TCH 60.08) a čidla v registru je komplet v dodávce VZT -vybraní dodavatelé MaR a VZT v případě změny musí znovu zkoordinovat dodávku._x000d_
Servopohon by-pasové klapky deskového rekuperátoru (pol. Y 60.04) 24VDC/0-10V  je komplet v dodávce VZT -vybraní dodavatelé MaR a VZT v případě změny musí znovu zkoordinovat dodávku.</t>
  </si>
  <si>
    <t>VZT ZAŘ. Č.11.1 -ZRCADLOVÝ SÁL</t>
  </si>
  <si>
    <t>Poznámka k položce:_x000d_
UI /213</t>
  </si>
  <si>
    <t>Poznámka k položce:_x000d_
TC 110.01,03</t>
  </si>
  <si>
    <t>Poznámka k položce:_x000d_
TC,CO2 110.02</t>
  </si>
  <si>
    <t>Snímač minimálního průtoku ve VZT potrubí, rozsah 0.1-30m/s, napájení 24VDC</t>
  </si>
  <si>
    <t>Poznámka k položce:_x000d_
QAL 110.11</t>
  </si>
  <si>
    <t>montáž snímače do potrubí</t>
  </si>
  <si>
    <t>Poznámka k položce:_x000d_
QM 111,112</t>
  </si>
  <si>
    <t>23.10</t>
  </si>
  <si>
    <t xml:space="preserve">Poznámka k položce:_x000d_
M36/43-0031/S_x000d_
Diferenční manostaty na filtrech a na topném/chladícím registru (pol. PdAH 110.05,06,07) jsou komplet v dodávce VZT -vyvedeny na svorky-koordinováno s projektantem VZT, vybraní dodavatelé MaR a VZT v případě změny musí znovu zkoordinovat dodávku._x000d_
Servopohony uzavíracích klapek přívod i odtah VZT, napájení 24VDC, ovládání ON/OFF zpětný chod pružinou pol. (Y 110.09a,b) jsou komplet v dodávce VZT -koordinonováno s projektantem VZT, vybraní dodavatelé MaR a VZT v případě změny musí znovu zkoordinovat dodávku._x000d_
Řídící modul Invertoru tep. čerpadla CHL/VYT VZT vč. instalační skřínky (pol. TCH 110.08) a čidla v registru je komplet v dodávce VZT -vybraní dodavatelé MaR a VZT v případě změny musí znovu zkoordinovat dodávku._x000d_
Regulátor otáček rotačního rekuperátoru je vč propojení na pohon (pol. FM 110.04)  komplet v dodávce VZT -vybraní dodavatelé MaR a VZT v případě změny musí znovu zkoordinovat dodávku._x000d_
Silový polovodíčový regulátor elektrodohřevu se vstupem 24VDC/PWM a vnitřním termostatem přehřátí (pol. E 110.10) je v dodávce VZT -vybraní dodavatelé MaR a VZT v případě změny musí znovu zkoordinovat dodávku.</t>
  </si>
  <si>
    <t>VZT ZAŘ. Č.12.1 -KARDIO ZÓNA</t>
  </si>
  <si>
    <t>Poznámka k položce:_x000d_
UI /212</t>
  </si>
  <si>
    <t>24.3</t>
  </si>
  <si>
    <t>Poznámka k položce:_x000d_
TC 120.01,03</t>
  </si>
  <si>
    <t>24.5</t>
  </si>
  <si>
    <t>Poznámka k položce:_x000d_
TC,CO2 120.02</t>
  </si>
  <si>
    <t>24.6</t>
  </si>
  <si>
    <t>24.7</t>
  </si>
  <si>
    <t>Poznámka k položce:_x000d_
QAL 120.11</t>
  </si>
  <si>
    <t>24.8</t>
  </si>
  <si>
    <t>24.9</t>
  </si>
  <si>
    <t>Poznámka k položce:_x000d_
QM 121,122</t>
  </si>
  <si>
    <t>24.10</t>
  </si>
  <si>
    <t xml:space="preserve">Poznámka k položce:_x000d_
M36/43-0031/S_x000d_
Diferenční manostaty na filtrech a na topném/chladícím registru (pol. PdAH 120.05,06,07) jsou komplet v dodávce VZT -vyvedeny na svorky-koordinováno s projektantem VZT, vybraní dodavatelé MaR a VZT v případě změny musí znovu zkoordinovat dodávku._x000d_
Servopohony uzavíracích klapek přívod i odtah VZT, napájení 24VDC, ovládání ON/OFF zpětný chod pružinou pol. (Y 120.09a,b) jsou komplet v dodávce VZT -koordinonováno s projektantem VZT, vybraní dodavatelé MaR a VZT v případě změny musí znovu zkoordinovat dodávku._x000d_
Řídící modul Invertoru tep. čerpadla CHL/VYT VZT vč. instalační skřínky (pol. TCH 120.08) a čidla v registru je komplet v dodávce VZT -vybraní dodavatelé MaR a VZT v případě změny musí znovu zkoordinovat dodávku._x000d_
Regulátor otáček rotačního rekuperátoru je vč propojení na pohon (pol. FM 120.04)  komplet v dodávce VZT -vybraní dodavatelé MaR a VZT v případě změny musí znovu zkoordinovat dodávku._x000d_
Silový polovodíčový regulátor elektrodohřevu se vstupem 24VDC/PWM a vnitřním termostatem přehřátí (pol. E 120.10) je v dodávce VZT -vybraní dodavatelé MaR a VZT v případě změny musí znovu zkoordinovat dodávku.</t>
  </si>
  <si>
    <t>Přístroje pro zabezpečení strojovny VZT 3.02</t>
  </si>
  <si>
    <t>25.1</t>
  </si>
  <si>
    <t>Dvoustupňový detektor úniku chladiva kalibrovaný na R410A napájení 230VAC, 2x výstupní relé vč. prvotní kalibrace</t>
  </si>
  <si>
    <t>Poznámka k položce:_x000d_
QAH 3.02a,b</t>
  </si>
  <si>
    <t>25.2</t>
  </si>
  <si>
    <t>25.3</t>
  </si>
  <si>
    <t>Signalizace úniku chladiva - kresleno pro majáček na 230V AC</t>
  </si>
  <si>
    <t>Poznámka k položce:_x000d_
HL 3.02</t>
  </si>
  <si>
    <t>25.4</t>
  </si>
  <si>
    <t>montáž majáčku</t>
  </si>
  <si>
    <t xml:space="preserve">Kabely, nosné prvky, montáže pro                                                 -rozvaděč RA-VZT1</t>
  </si>
  <si>
    <t>26.1</t>
  </si>
  <si>
    <t>Poznámka k položce:_x000d_
26.1</t>
  </si>
  <si>
    <t>26.2</t>
  </si>
  <si>
    <t>Kabely ovládací stíněný pro aktivní čidla 3x2x0.8 mm2.</t>
  </si>
  <si>
    <t>Poznámka k položce:_x000d_
26.2</t>
  </si>
  <si>
    <t>26.3</t>
  </si>
  <si>
    <t>Kabel stíněný, B2ca (oheň nešířící, bezhalogenový) pro slaboproudé, měřící signální a komunikační rozvody</t>
  </si>
  <si>
    <t>Poznámka k položce:_x000d_
26.3</t>
  </si>
  <si>
    <t>26.4</t>
  </si>
  <si>
    <t>Poznámka k položce:_x000d_
26.4</t>
  </si>
  <si>
    <t>26.5</t>
  </si>
  <si>
    <t>Poznámka k položce:_x000d_
26.5</t>
  </si>
  <si>
    <t>26.6</t>
  </si>
  <si>
    <t>Poznámka k položce:_x000d_
26.6</t>
  </si>
  <si>
    <t>26.7</t>
  </si>
  <si>
    <t>Poznámka k položce:_x000d_
26.7</t>
  </si>
  <si>
    <t>26.8</t>
  </si>
  <si>
    <t>Poznámka k položce:_x000d_
26.8</t>
  </si>
  <si>
    <t>26.9</t>
  </si>
  <si>
    <t>Kabel silový, PVC, 4kV 3x 1.5 -O</t>
  </si>
  <si>
    <t>Poznámka k položce:_x000d_
26.9</t>
  </si>
  <si>
    <t>26.10</t>
  </si>
  <si>
    <t>Poznámka k položce:_x000d_
26.10</t>
  </si>
  <si>
    <t>26.11</t>
  </si>
  <si>
    <t>Kabel silový, PVC, 4kV 4x 1.5 -J</t>
  </si>
  <si>
    <t>Poznámka k položce:_x000d_
26.11</t>
  </si>
  <si>
    <t>26.12</t>
  </si>
  <si>
    <t>Poznámka k položce:_x000d_
26.12</t>
  </si>
  <si>
    <t>26.13</t>
  </si>
  <si>
    <t>Poznámka k položce:_x000d_
26.13</t>
  </si>
  <si>
    <t>26.14</t>
  </si>
  <si>
    <t>Poznámka k položce:_x000d_
26.14</t>
  </si>
  <si>
    <t>26.15</t>
  </si>
  <si>
    <t>Poznámka k položce:_x000d_
26.15</t>
  </si>
  <si>
    <t>26.16</t>
  </si>
  <si>
    <t>Poznámka k položce:_x000d_
26.16</t>
  </si>
  <si>
    <t>26.17</t>
  </si>
  <si>
    <t>Jádrové vrtání prostupu mezi stěnami DN30</t>
  </si>
  <si>
    <t>Poznámka k položce:_x000d_
26.17</t>
  </si>
  <si>
    <t>26.18</t>
  </si>
  <si>
    <t>Jádrové vrtání prostupu mezi stěnami DN10</t>
  </si>
  <si>
    <t>Poznámka k položce:_x000d_
26.18</t>
  </si>
  <si>
    <t>26.19</t>
  </si>
  <si>
    <t>Poznámka k položce:_x000d_
26.19</t>
  </si>
  <si>
    <t>26.20</t>
  </si>
  <si>
    <t>Poznámka k položce:_x000d_
26.20</t>
  </si>
  <si>
    <t>26.21</t>
  </si>
  <si>
    <t>Poznámka k položce:_x000d_
26.21</t>
  </si>
  <si>
    <t>26.22</t>
  </si>
  <si>
    <t>Poznámka k položce:_x000d_
26.22</t>
  </si>
  <si>
    <t>26.23</t>
  </si>
  <si>
    <t>Poznámka k položce:_x000d_
26.23</t>
  </si>
  <si>
    <t xml:space="preserve">Regulace a přístroje pro VZT ZAŘ. Č.4.1 -ŠATNY OSPS 1.np -rozvaděč na jednotce  RA-VZA41</t>
  </si>
  <si>
    <t>27.1</t>
  </si>
  <si>
    <t>připojení a osazení ovládací jednotky z dodávky VZT</t>
  </si>
  <si>
    <t>27.2</t>
  </si>
  <si>
    <t>nastavení regulace pro dálkovou správu a integraci do nadřazeného systému, propojení s vytápěním</t>
  </si>
  <si>
    <t xml:space="preserve">Poznámka k položce:_x000d_
WEB_x000d_
Autonomní regulace VZT jednotky včetně rozvaděče (na jednotce)s výstupem ethernet, snímačů, koncových prvků, jejich kabeláže a zaregulování jsou kromě položek viz níže v dodávce VZT  -koordinováno -viz sch. obvodu MaR</t>
  </si>
  <si>
    <t xml:space="preserve">Regulace a přístroje pro VZT ZAŘ. Č.4.2 -ŠATNY 1 1.np  -rozvaděč na jednotce  RA-VZA42</t>
  </si>
  <si>
    <t>28.1</t>
  </si>
  <si>
    <t>28.2</t>
  </si>
  <si>
    <t xml:space="preserve">Regulace a přístroje pro VZT ZAŘ. Č.4.3 -ŠATNY 2 1.np  -rozvaděč na jednotce  RA-VZA43</t>
  </si>
  <si>
    <t>29.1</t>
  </si>
  <si>
    <t>29.2</t>
  </si>
  <si>
    <t xml:space="preserve">Regulace a přístroje pro VZT ZAŘ. Č.4.4 -ŠATNY 3 1.np  -rozvaděč na jednotce  RA-VZA44</t>
  </si>
  <si>
    <t>30.1</t>
  </si>
  <si>
    <t>30.2</t>
  </si>
  <si>
    <t xml:space="preserve">Regulace a přístroje pro VZT ZAŘ. Č.4.5-ŠATNY 4 1.np  -rozvaděč na jednotce  RA-VZA45</t>
  </si>
  <si>
    <t>31.1</t>
  </si>
  <si>
    <t>31.2</t>
  </si>
  <si>
    <t xml:space="preserve">Regulace a přístroje pro VZT ZAŘ. Č.4.6-ŠATNY ŽENY 1.np  -rozvaděč na jednotce  RA-VZA46</t>
  </si>
  <si>
    <t>32.1</t>
  </si>
  <si>
    <t>32.2</t>
  </si>
  <si>
    <t xml:space="preserve">Regulace a přístroje pro VZT ZAŘ. Č.4.7-ŠATNY MUŽI 1.np  -rozvaděč na jednotce  RA-VZA47</t>
  </si>
  <si>
    <t>33.1</t>
  </si>
  <si>
    <t>33.2</t>
  </si>
  <si>
    <t xml:space="preserve">Regulace a přístroje pro VZT ZAŘ.Č.14.1 -ŠATNY 1 2.np  -rozvaděč na jednotce  RA-VZA141</t>
  </si>
  <si>
    <t>34.1</t>
  </si>
  <si>
    <t>34.2</t>
  </si>
  <si>
    <t xml:space="preserve">Regulace a přístroje pro VZT ZAŘ.Č.14.2 -ŠATNY 2 2.np  -rozvaděč na jednotce  RA-VZA142</t>
  </si>
  <si>
    <t>35.1</t>
  </si>
  <si>
    <t>35.2</t>
  </si>
  <si>
    <t>Kabely, nosné prvky, montáže pro autonomní řízení větrání -VZT ZAŘ. Č. 4.1-7, 14.1,2 -rozvaděče na j</t>
  </si>
  <si>
    <t>36.1</t>
  </si>
  <si>
    <t>Poznámka k položce:_x000d_
36.1</t>
  </si>
  <si>
    <t>36.2</t>
  </si>
  <si>
    <t>Poznámka k položce:_x000d_
36.2</t>
  </si>
  <si>
    <t>36.3</t>
  </si>
  <si>
    <t>Poznámka k položce:_x000d_
36.3</t>
  </si>
  <si>
    <t>36.4</t>
  </si>
  <si>
    <t>Poznámka k položce:_x000d_
36.4</t>
  </si>
  <si>
    <t>36.5</t>
  </si>
  <si>
    <t>Poznámka k položce:_x000d_
36.5</t>
  </si>
  <si>
    <t>36.6</t>
  </si>
  <si>
    <t>Poznámka k položce:_x000d_
36.6</t>
  </si>
  <si>
    <t xml:space="preserve">Regulace a přístroje pro VZT ZAŘ. Č.22.1 -JUDO 3.NP -rozvaděč na jednotce  RA-VZA22</t>
  </si>
  <si>
    <t>37.1</t>
  </si>
  <si>
    <t>37.2</t>
  </si>
  <si>
    <t>montáž elektrického servopohonu pákového v dodávce VZT</t>
  </si>
  <si>
    <t>Poznámka k položce:_x000d_
M36/43-0021/S</t>
  </si>
  <si>
    <t>37.3</t>
  </si>
  <si>
    <t xml:space="preserve">Poznámka k položce:_x000d_
WEB_x000d_
Autonomní regulace VZT jednotky včetně rozvaděče (na jednotce)s výstupem ethernet, snímačů, koncových prvků, jejich kabeláže a zaregulování jsou kromě položek viz níže v dodávce VZT.  -koordinováno -viz sch. obvodu MaR                                                _x000d_
Servopohony uzavíracích klapkyodtah VZT, napájení 24VDC, ovládání ON/OFF zpětný chod pružinou pol. (Y 220.01a,b) jsou komplet v dodávce VZT -koordinováno s projektantem VZT, vybraní dodavatelé MaR a VZT v případě změny musí znovu zkoordinovat dodávku._x000d_
Řídící modul Invertoru tep. čerpadla CHL/VYT VZT vč. instalační skřínky (pol. TCH 22.04) a čidla v registru je komplet v dodávce VZT -vybraní dodavatelé MaR a VZT v případě změny musí znovu zkoordinovat dodávku.</t>
  </si>
  <si>
    <t xml:space="preserve">Kabely, nosné prvky, montáže pro autonomní řízení větrání -VZT ZAŘ. Č. 22.1                         </t>
  </si>
  <si>
    <t>38.1</t>
  </si>
  <si>
    <t>Poznámka k položce:_x000d_
38.1</t>
  </si>
  <si>
    <t>38.2</t>
  </si>
  <si>
    <t>Poznámka k položce:_x000d_
38.2</t>
  </si>
  <si>
    <t>38.3</t>
  </si>
  <si>
    <t>Poznámka k položce:_x000d_
38.3</t>
  </si>
  <si>
    <t>38.4</t>
  </si>
  <si>
    <t>Poznámka k položce:_x000d_
38.4</t>
  </si>
  <si>
    <t>38.5</t>
  </si>
  <si>
    <t>Poznámka k položce:_x000d_
38.5</t>
  </si>
  <si>
    <t>38.6</t>
  </si>
  <si>
    <t>Poznámka k položce:_x000d_
38.6</t>
  </si>
  <si>
    <t>38.7</t>
  </si>
  <si>
    <t>Poznámka k položce:_x000d_
38.7</t>
  </si>
  <si>
    <t>38.8</t>
  </si>
  <si>
    <t>Poznámka k položce:_x000d_
38.8</t>
  </si>
  <si>
    <t>38.9</t>
  </si>
  <si>
    <t>Poznámka k položce:_x000d_
38.9</t>
  </si>
  <si>
    <t>38.10</t>
  </si>
  <si>
    <t>Poznámka k položce:_x000d_
38.10</t>
  </si>
  <si>
    <t>Vizualizace</t>
  </si>
  <si>
    <t>39.1</t>
  </si>
  <si>
    <t>PC v konfiguraci pro SCADA, LCD monitor, klávesnice, myš, OS</t>
  </si>
  <si>
    <t>Poznámka k položce:_x000d_
PC</t>
  </si>
  <si>
    <t>39.2</t>
  </si>
  <si>
    <t>Vizualizace s klientským webovým přístupem, např. Reliance 4 SCADA pro 3 000 datových bodů,</t>
  </si>
  <si>
    <t>Poznámka k položce:_x000d_
SCADA</t>
  </si>
  <si>
    <t>39.3</t>
  </si>
  <si>
    <t>naprogramování pro místní a dálkovou vizualizaci SCADA -vizualizace vytápění</t>
  </si>
  <si>
    <t>Poznámka k položce:_x000d_
SCADA/UT</t>
  </si>
  <si>
    <t>39.4</t>
  </si>
  <si>
    <t>naprogramování pro místní a dálkovou vizualizaci SCADA -vizualizace měření spotřeby</t>
  </si>
  <si>
    <t>Poznámka k položce:_x000d_
SCADA/M-bus</t>
  </si>
  <si>
    <t>39.5</t>
  </si>
  <si>
    <t>naprogramování pro místní a dálkovou vizualizaci SCADA -vizualizace větrání</t>
  </si>
  <si>
    <t>Poznámka k položce:_x000d_
SCADA/VZT</t>
  </si>
  <si>
    <t>39.6</t>
  </si>
  <si>
    <t>datová integrace autonomních VZT a naprogramování pro místní a dálkovou vizualizaci SCADA -vizualizace vytápění--tabulků parametrů Modbus musí poskytnout dodavatel VZT</t>
  </si>
  <si>
    <t>Poznámka k položce:_x000d_
SCADA/VZTA</t>
  </si>
  <si>
    <t>39.7</t>
  </si>
  <si>
    <t>naprogramování pro místní a dálkovou vizualizaci SCADA -vizualizace FVE a energetického managementu areálu-tabulků parametrů Modbus musí poskytnout dodavatel FVE</t>
  </si>
  <si>
    <t>Poznámka k položce:_x000d_
SCADA/FVE</t>
  </si>
  <si>
    <t>39.8</t>
  </si>
  <si>
    <t>Naprogramování upraveného zjedodušeného klientského přístupu z recepce 1.21</t>
  </si>
  <si>
    <t>Poznámka k položce:_x000d_
recepce</t>
  </si>
  <si>
    <t>39.9</t>
  </si>
  <si>
    <t>komplexní zkoušky seřízení, zaškolení obsluhy</t>
  </si>
  <si>
    <t>Poznámka k položce:_x000d_
39.9</t>
  </si>
  <si>
    <t>Dálková správa objektu</t>
  </si>
  <si>
    <t>40.1</t>
  </si>
  <si>
    <t>Nastavení místní technologické sítě vč.firewalu a připojení k internetu pro komunikaci</t>
  </si>
  <si>
    <t>Poznámka k položce:_x000d_
40.1</t>
  </si>
  <si>
    <t>40.2</t>
  </si>
  <si>
    <t>Měsíční pronájem internet. Připojení pro zprovoznění</t>
  </si>
  <si>
    <t>Poznámka k položce:_x000d_
40.2</t>
  </si>
  <si>
    <t>Doprava, Projekční práce</t>
  </si>
  <si>
    <t>41.1</t>
  </si>
  <si>
    <t>Doprava na stavbu, koordinace</t>
  </si>
  <si>
    <t>Poznámka k položce:_x000d_
41.1</t>
  </si>
  <si>
    <t>41.2</t>
  </si>
  <si>
    <t>Vypracování dílenské dokumentace dle dodavatele</t>
  </si>
  <si>
    <t>Poznámka k položce:_x000d_
41.2</t>
  </si>
  <si>
    <t>41.3</t>
  </si>
  <si>
    <t>Vypracování dokumentace skutečného stavu</t>
  </si>
  <si>
    <t>Poznámka k položce:_x000d_
41.3</t>
  </si>
  <si>
    <t>24_099_1450 - D.1.4.j_Technologie gastro</t>
  </si>
  <si>
    <t>Drobné vybavení (odpadkové koše, police, váhy, stolní zařízení apod.) bude doplněno investorem nebo provozovatelem dle potřeby před začátkem provozu stejně jako drobné kuchyňské náčiní atd a není v tomto výkazu zohledněno. Příkony el. energie jsou uvedeny pro 1 ks!</t>
  </si>
  <si>
    <t>GR_001</t>
  </si>
  <si>
    <t>Pracovní stůl uzavřený, - použitý materiál : nerezový plech, povrch scotchbrite, pracovní deska tl.40mm, - příprava na vestavěné spotřebiče, - základní výška stolu 900 mm, - plná police, ca 3000 x 750 x 900 mm</t>
  </si>
  <si>
    <t>GR_002</t>
  </si>
  <si>
    <t>El. indukční sporák vestavěný, - 2 x varné pole 5 kW, - rozměr plotny 350 x 570 mm, ca 400 x 600 x 50 mm, příkon el. ca 10 kW / 400V</t>
  </si>
  <si>
    <t>GR_003</t>
  </si>
  <si>
    <t>El. opékací deska vestavěná, - regulace teploty, - grilovací deska rýhovaná, - zásuvka na tuk, ca 400 x 600 x 220 mm, příkon el. ca 6 kW / 400V</t>
  </si>
  <si>
    <t>GR_004</t>
  </si>
  <si>
    <t>El. fritéza jednokošová vestavěná, - 10 lt., - rozměr koše 200 x 300 x 100 mm, - vč. koše, ca 400 x 600 x 460 mm, příkon el. ca 8 kW / 400V</t>
  </si>
  <si>
    <t>GR_005</t>
  </si>
  <si>
    <t>Mrazicí skříň podstolová, - rozsah teplot -10°C až -25°C, - bílé provedení, - statické chlazení, - zabudovaný zámek, - možnost přehození otvírání dveří, - snadno vyměnitelné těsnění, ca 600 x 600 x 820 mm, příkon el. ca 0,2 kW / 230V</t>
  </si>
  <si>
    <t>GR_006</t>
  </si>
  <si>
    <t>Pracovní stůl, - použitý materiál : nerezový plech tl.1mm, povrch scotchbrite, pracovní deska tl.40m, - základní výška stolu 900 mm, - prostor pro chladicí skříň, - zásuvka, police, ca 1400 x 700 x 900 mm</t>
  </si>
  <si>
    <t>GR_007</t>
  </si>
  <si>
    <t>El. kontaktní gril na stolní nástavbě, - nerezový, - odkapová miska, - litinové konrtaktní plochy s nepřilnavým povrchem, - přesná regulace teploty ohřevu, - kontrolka chodu, - nerezová nástavba, ca 400 x 430 x 240 mm, příkon el. ca 1,8 kW / 230V</t>
  </si>
  <si>
    <t>GR_008</t>
  </si>
  <si>
    <t>Zařízení na výrobu hot-dogů, - celonerezové provedení, - vypínač a kontrolka chodu, - skleněná nádoba na ohřev párků, - samostatné vyhřívání hrotů a nádoby, - trny z leštěného hliníku, ca 480 x 300 x 350 mm, příkon el. ca 1,5 kW / 230V</t>
  </si>
  <si>
    <t>GR_009</t>
  </si>
  <si>
    <t>Chladící skříň podstolová, - bílá, plné dveře, - teplotní rozsah: +1°C až +10°C, - mechanické ovládání, ca 600 x 600 x 820 mm, příkon ca 0,2 kW / 230V</t>
  </si>
  <si>
    <t>GR_010</t>
  </si>
  <si>
    <t>Nerezový doměrek, - použitý materiál : nerezový plech tl.1mm, povrch scotchbrite, pracovní deska tl.40m, ca 300 x 400 mm</t>
  </si>
  <si>
    <t>GR_011</t>
  </si>
  <si>
    <t>Výdejní - barový pult, - detailní provedení nutno řešit s projektem interiéru a dodavatelem nápojů (výčep), - nerezový, uzavřený, - příprava pro výčepní stolici a výčepní zařízení (nejsou součástí dodávky gastro), - umývátko (vč. baterie), Spüllboy (vč. baterie), - úložný prostor, - úprava dle projektu interieru, ca 5300 x 700 x 900 mm, příkon el. ca 1 kW / 230V, s.v., t.v., odpad</t>
  </si>
  <si>
    <t>GR_012</t>
  </si>
  <si>
    <t>Chladicí vitrína stolní - obslužná vč. podestavby, - nerezová, - posuvná prosklená dvířka, - LED osvětlení pro každou polici zvlášť, - ventilované chlazení, - podvěšený agregát, - digitální termostat s regulací teploty, - vypínač ON/OFF, - dvojité sklo stěn a stropu, - nerezová podestavba s prostorem pro chladicí agragát, ca 1000 x 700 x 650 + 900 mm, příkon el. ca 1 kW / 230V, odpad</t>
  </si>
  <si>
    <t>GR_013</t>
  </si>
  <si>
    <t>Nerezový doměrek, - použitý materiál : nerezový plech tl.1mm, povrch scotchbrite, pracovní deska tl.40m, ca 700/300 x 700/300 mm</t>
  </si>
  <si>
    <t>GR_014</t>
  </si>
  <si>
    <t>Výdejní pult uzavřený, - detailní provedení nutno řešit s projektem interiéru, - nerezový, uzavřený, - úložné prostory, - úprava dle projektu interieru, ca 2300 x 700 x 900 mm</t>
  </si>
  <si>
    <t>GR_015</t>
  </si>
  <si>
    <t>Nerezový doměrek, - použitý materiál : nerezový plech tl.1mm, povrch scotchbrite, pracovní deska tl.40m, ca 400 x 300 mm</t>
  </si>
  <si>
    <t>GR_016</t>
  </si>
  <si>
    <t>Skladový regál, - kovový regál s komaxitovým nátěrem, - nosnost police 100 kg, - plná záda, ca 900 x 550 x 1800 mm</t>
  </si>
  <si>
    <t>GR_017</t>
  </si>
  <si>
    <t>Chladicí stůl dvousekcový s dřezem, - včetně chladicí jednotky, - nad chladicí jednotkou dřez 290 x 400 mm vč. stojánkové baterie, - regulace teploty -2°C až +8°C, - zadní lem 40 mm, - 2 x 2 chlazené zásuvky, ca 1400 x 700 x 860 mm, příkon el. ca 1 kW / 230V, s.v., t.v., odpad</t>
  </si>
  <si>
    <t>GR_018</t>
  </si>
  <si>
    <t>Nástěnná police, - použitý materiál : nerezový plech tl.1mm, povrch scotchbrite, - základní výška police 300mm, - 1x plná police s nastavitelnou výškou, - max.celoplošné zatížení police 40kg, ca 1650 x 300 mm</t>
  </si>
  <si>
    <t>GR_019</t>
  </si>
  <si>
    <t>Pracovní stůl, - použitý materiál : nerezový plech tl.1mm, povrch scotchbrite, pracovní deska tl.40m, - základní výška stolu 900 mm, - police, ca 500 x 700 x 900 mm</t>
  </si>
  <si>
    <t>GR_020</t>
  </si>
  <si>
    <t>Chladicí stůl dvousekcový s dřezem, - včetně chladicí jednotky, - nad chladicí jednotkou dřez 290 x 400 mm vč. stojánkové baterie, - regulace teploty -2°C až +8°C, - zadní lem 40 mm, - 2 x 2 chlazené zásuvky, ca 1400 x 700 x 860 mm</t>
  </si>
  <si>
    <t>GR_021</t>
  </si>
  <si>
    <t>GR_022</t>
  </si>
  <si>
    <t>Pracovní stůl s dřezem, - použitý materiál : nerezový plech tl.1mm, povrch scotchbrite, pracovní deska tl.40mm, - dřez 400 x 400 mm vč. baterie s oplachovou sprchou, - dvojitý zadní lem v=40mm, - základní výška stolu 900 mm, - roštová police, ca 1200 x 700 x 900 mm</t>
  </si>
  <si>
    <t>GR_023</t>
  </si>
  <si>
    <t>Mycí stroj na nádobí na podestavbě, - celonerezové provedení, - rozměr koše 500 x 500 mm, - dvouplášťový, - odpadové čerpadlo, - dávkovač mycího a oplachového prostředku, - samočistící cyklus, - vč. košů, ca 600 x 600 x 820 + ? Mm, příkon el. ca 6 kW / 400V</t>
  </si>
  <si>
    <t>GR_024</t>
  </si>
  <si>
    <t>Pracovní stůl, - použitý materiál : nerezový plech tl.1mm, povrch scotchbrite, pracovní deska tl.40mm, - dvojitý zadní lem v=40mm, - roštová police, - základní výška stolu 900 mm, ca 1000 x 700 x 900 mm</t>
  </si>
  <si>
    <t>GR_025</t>
  </si>
  <si>
    <t>Regál na nádobí, - použitý materiál : nerezový plech tl.1mm, povrch scotchbrite, - 4x plná police, - max.celoplošné zatížení jedné police 80kg, - zadní nohy opatřeny uzemňovacími šrouby, ca 1000 x 700 x 1800 mm</t>
  </si>
  <si>
    <t>GR_026</t>
  </si>
  <si>
    <t>Chladicí skříň, - rozsah teplot -2°C až +10°C, - plné dveře, - ventilované chlazení, - digitální termostat, - automatické odmrazování, - výškově nastavitelné rošty, - výškově stavitelné nožičky, ca 600 x 600 x 1800 mm, příkon el. ca 0,2 kW /230V</t>
  </si>
  <si>
    <t>GR_027</t>
  </si>
  <si>
    <t>Mrazicí skříň, - chlazení ventilátorové, - digitální ukazatel teloty, - rozsah teplot -10°/-26°C, - možnost otočení dveří, - uzamykatelné dveře, ca 600 x 600 x 1800 mm, příkon el. ca 0,3 kW</t>
  </si>
  <si>
    <t>GR_028</t>
  </si>
  <si>
    <t>Skladový regál, - kovový regál s komaxitovým nátěrem, - nosnost police 100 kg, - plná záda, ca 850 x 700 x 1800 mm</t>
  </si>
  <si>
    <t>GR_029</t>
  </si>
  <si>
    <t>Regál na nádobí, - použitý materiál : nerezový plech tl.1mm, povrch scotchbrite, - 4x plná police, - max.celoplošné zatížení jedné police 80kg, - zadní nohy opatřeny uzemňovacími šrouby, ca 850 x 700 x 900 mm</t>
  </si>
  <si>
    <t>GR_030</t>
  </si>
  <si>
    <t>Pracovní stůl s dřezem, - použitý materiál : nerezový plech tl.1mm, povrch scotchbrite, pracovní deska tl.40m, - základní výška stolu 900 mm, - dřez 600 x 500 mm vč. oplach. sprchy s baterií, - roštová police, ca 1550 x 700 x 900 mm</t>
  </si>
  <si>
    <t>GR_031</t>
  </si>
  <si>
    <t>Skladový regál, - kovový regál s komaxitovým nátěrem, - nosnost police 100 kg, - plná záda, ca 1300 x 500 x 1800 mm</t>
  </si>
  <si>
    <t>GR_032</t>
  </si>
  <si>
    <t>GR_033</t>
  </si>
  <si>
    <t>Chladicí skříň, - rozsah teplot -2°C až +10°C, - plné dveře, - ventilované chlazení, - digitální termostat, - automatické odmrazování, - výškově nastavitelné rošty, ca 750 x 700 x 1800 mm, příkon el. ca 0,2 kW /230V, - výškově stavitelné nožičky</t>
  </si>
  <si>
    <t>GR_034</t>
  </si>
  <si>
    <t>Mrazicí skříň, - chlazení ventilátorové, - digitální ukazatel teloty, - rozsah teplot -10°/-26°C, - možnost otočení dveří, - uzamykatelné dveře, ca 750 x 700 x 1800 mm, příkon el. ca 0,3 kW</t>
  </si>
  <si>
    <t>GR_035</t>
  </si>
  <si>
    <t>Skladový regál, - kovový regál s komaxitovým nátěrem, - nosnost police 100 kg, - plná záda, ca 950 x 450 x 1800 mm</t>
  </si>
  <si>
    <t>GR_036</t>
  </si>
  <si>
    <t>Montáž, doprava a zaškolení obsluhy</t>
  </si>
  <si>
    <t>komplet</t>
  </si>
  <si>
    <t>24_099_1455 - D.1.4.k_Fotovoltaické panely</t>
  </si>
  <si>
    <t>1455.1 - Plocha A</t>
  </si>
  <si>
    <t>FVA01 - Konstrukce, FV panely, trasy, LPS</t>
  </si>
  <si>
    <t xml:space="preserve">    FVA01_01 - Konstrukce </t>
  </si>
  <si>
    <t xml:space="preserve">    FVA01_02 - FV panely</t>
  </si>
  <si>
    <t xml:space="preserve">    FVA01_03 - Trasy na střeše</t>
  </si>
  <si>
    <t xml:space="preserve">    FVA00_04 - Úprava hromosvodu</t>
  </si>
  <si>
    <t xml:space="preserve">    FVA01_05 - Montážní práce</t>
  </si>
  <si>
    <t>FVA02 - B. Střídače, DC+AC, konstrukce</t>
  </si>
  <si>
    <t xml:space="preserve">    FVA02_01 - Střídač</t>
  </si>
  <si>
    <t xml:space="preserve">    FVA02_02 - Rozvaděče</t>
  </si>
  <si>
    <t xml:space="preserve">    FVA02_03 - Konstrukce pro rozvaděče a střídače</t>
  </si>
  <si>
    <t xml:space="preserve">    FVA02_04 - Montážní práce</t>
  </si>
  <si>
    <t xml:space="preserve">FVA03 - C. DC kabeláž </t>
  </si>
  <si>
    <t xml:space="preserve">    FVA03_01 - Materiál</t>
  </si>
  <si>
    <t xml:space="preserve">    FVA03_02 - Montážní práce</t>
  </si>
  <si>
    <t>FVA04 - D. AC část, svislá trasa, požární ucpávky, EPS</t>
  </si>
  <si>
    <t xml:space="preserve">    FVA04_01 - Materiál</t>
  </si>
  <si>
    <t xml:space="preserve">    FVA04_02 - Požární bezpečnost</t>
  </si>
  <si>
    <t xml:space="preserve">    FVA04_03 - Komunikace a internet</t>
  </si>
  <si>
    <t xml:space="preserve">    FVA04_04 - Montážní práce</t>
  </si>
  <si>
    <t>FVA05 - E. Služby</t>
  </si>
  <si>
    <t xml:space="preserve">    FVA05_01 - Montáž a služby</t>
  </si>
  <si>
    <t>FVA01</t>
  </si>
  <si>
    <t>Konstrukce, FV panely, trasy, LPS</t>
  </si>
  <si>
    <t>FVA01_01</t>
  </si>
  <si>
    <t xml:space="preserve">Konstrukce </t>
  </si>
  <si>
    <t>FVA01_01_001</t>
  </si>
  <si>
    <t>Hliníková střešní konstrukce na rovnou střechu jih (15°)</t>
  </si>
  <si>
    <t>FVA01_01_002</t>
  </si>
  <si>
    <t>nutno doložit výpočet balastu pro daný typ konstrukce</t>
  </si>
  <si>
    <t>FVA01_02</t>
  </si>
  <si>
    <t>FV panely</t>
  </si>
  <si>
    <t>FVA01_02_001</t>
  </si>
  <si>
    <t>Fotovoltaický monokrystalický panel 450Wp</t>
  </si>
  <si>
    <t>FVA01_02_002</t>
  </si>
  <si>
    <t>Optimizéry pro FV panely</t>
  </si>
  <si>
    <t>FVA01_03</t>
  </si>
  <si>
    <t>Trasy na střeše</t>
  </si>
  <si>
    <t>FVA01_03_001</t>
  </si>
  <si>
    <t>Žlab KZIN 60X150X0.75,pozink, délka 3m</t>
  </si>
  <si>
    <t>FVA01_03_002</t>
  </si>
  <si>
    <t>VÍKO PLECH 100X150</t>
  </si>
  <si>
    <t>FVA01_03_003</t>
  </si>
  <si>
    <t>Příslušenství - oblouky, kolena, přepážky pro 60x150</t>
  </si>
  <si>
    <t>FVA01_03_004</t>
  </si>
  <si>
    <t>Žlab 60X50X0.75, pozink, délka 3m</t>
  </si>
  <si>
    <t>FVA01_03_005</t>
  </si>
  <si>
    <t>VÍKO PLECH 60X50</t>
  </si>
  <si>
    <t>FVA01_03_006</t>
  </si>
  <si>
    <t>Příslušenství - oblouky, kolena pro 60x150</t>
  </si>
  <si>
    <t>FVA01_03_007</t>
  </si>
  <si>
    <t>Žlab stoupací vedení</t>
  </si>
  <si>
    <t>FVA01_03_008</t>
  </si>
  <si>
    <t>Podpěra pod hromosvod = žlab (celkem 70m / 60 cm)</t>
  </si>
  <si>
    <t>FVA01_03_009</t>
  </si>
  <si>
    <t>Spojovací materiál</t>
  </si>
  <si>
    <t>FVA00_04</t>
  </si>
  <si>
    <t>Úprava hromosvodu</t>
  </si>
  <si>
    <t>FVA01_04_001</t>
  </si>
  <si>
    <t>Podstavec PB 9 betonový L=260mm, materiál:FeZn</t>
  </si>
  <si>
    <t>FVA01_04_002</t>
  </si>
  <si>
    <t>Podložka pro podstavec PB19, materiál:Pryž</t>
  </si>
  <si>
    <t>FVA01_04_003</t>
  </si>
  <si>
    <t>Tyč ITJc 93 izolační pro jímací tyč 930m, materiál:FeZn/GFK</t>
  </si>
  <si>
    <t>FVA01_04_004</t>
  </si>
  <si>
    <t>Hromosvodní svorka okapová SO-m</t>
  </si>
  <si>
    <t>FVA01_04_005</t>
  </si>
  <si>
    <t>Svorka připojovací Sp-1</t>
  </si>
  <si>
    <t>FVA01_04_006</t>
  </si>
  <si>
    <t>Drát uzemňovací, průměr 8, měkký, materiál: AlMgSi</t>
  </si>
  <si>
    <t>FVA01_04_007</t>
  </si>
  <si>
    <t>FVA01_05</t>
  </si>
  <si>
    <t>Montážní práce</t>
  </si>
  <si>
    <t>FVA01_05_001</t>
  </si>
  <si>
    <t>Hliníková střešní konstrukce na rovnou střechu včetně osazení panelů</t>
  </si>
  <si>
    <t>FVA01_06</t>
  </si>
  <si>
    <t>Montáž optimizéru a propojení kabeláží</t>
  </si>
  <si>
    <t>FVA01_06_001</t>
  </si>
  <si>
    <t>Instalace tras na střeše DC/AC</t>
  </si>
  <si>
    <t>FVA01_07</t>
  </si>
  <si>
    <t>FVA01_07_001</t>
  </si>
  <si>
    <t>Doprava a přesun dodávek</t>
  </si>
  <si>
    <t>FVA02</t>
  </si>
  <si>
    <t>B. Střídače, DC+AC, konstrukce</t>
  </si>
  <si>
    <t>FVA02_01</t>
  </si>
  <si>
    <t>Střídač</t>
  </si>
  <si>
    <t>FVA02_01_001</t>
  </si>
  <si>
    <t>Střídač 100 kW komplet</t>
  </si>
  <si>
    <t>FVA02_02</t>
  </si>
  <si>
    <t>FVA02_02_001</t>
  </si>
  <si>
    <t>AC rozvaděč - střecha 2x230V IP54</t>
  </si>
  <si>
    <t>FVA02_02_002</t>
  </si>
  <si>
    <t>DC rozvaděč - 12 stringů</t>
  </si>
  <si>
    <t>FVA02_02_003</t>
  </si>
  <si>
    <t>FVA02_03</t>
  </si>
  <si>
    <t>Konstrukce pro rozvaděče a střídače</t>
  </si>
  <si>
    <t>FVA02_03_001</t>
  </si>
  <si>
    <t>Základna, konstrukce</t>
  </si>
  <si>
    <t>FVA02_03_002</t>
  </si>
  <si>
    <t>Zátěž dlažba DITON 40x40x50 váha 17,4 kg</t>
  </si>
  <si>
    <t>FVA02_04</t>
  </si>
  <si>
    <t>FVA02_04_001</t>
  </si>
  <si>
    <t>Montáž třífázového střídače + propojovacího boxu</t>
  </si>
  <si>
    <t>FVA02_04_002</t>
  </si>
  <si>
    <t>Montáž AC rozvaděče včetně zapojení</t>
  </si>
  <si>
    <t>FVA02_04_003</t>
  </si>
  <si>
    <t>Montáže DC rozvaděče včetně zapojení</t>
  </si>
  <si>
    <t>FVA02_04_004</t>
  </si>
  <si>
    <t>Osazení konstrukce</t>
  </si>
  <si>
    <t>FVA02_04_005</t>
  </si>
  <si>
    <t>FVA03</t>
  </si>
  <si>
    <t xml:space="preserve">C. DC kabeláž </t>
  </si>
  <si>
    <t>FVA03_01</t>
  </si>
  <si>
    <t>Materiál</t>
  </si>
  <si>
    <t>FVA03_01_001</t>
  </si>
  <si>
    <t>DC konektory MC4 (samec+samice)</t>
  </si>
  <si>
    <t>FVA03_01_002</t>
  </si>
  <si>
    <t>DC vodič, UV odolný 6mm2_černý</t>
  </si>
  <si>
    <t>FVA03_01_003</t>
  </si>
  <si>
    <t>Stahovací páska</t>
  </si>
  <si>
    <t>FVA03_01_004</t>
  </si>
  <si>
    <t>Podružný materiál (svorky, konektory, příchytky,..)</t>
  </si>
  <si>
    <t>FVA03_02</t>
  </si>
  <si>
    <t>FVA03_02_001</t>
  </si>
  <si>
    <t>Pokládka kabelů DC 6 mm2</t>
  </si>
  <si>
    <t>FVA03_02_002</t>
  </si>
  <si>
    <t>FVA04</t>
  </si>
  <si>
    <t>D. AC část, svislá trasa, požární ucpávky, EPS</t>
  </si>
  <si>
    <t>FVA04_01</t>
  </si>
  <si>
    <t>FVA04_01_002</t>
  </si>
  <si>
    <t>Výzbroj rozvaděčů, podružný materiál</t>
  </si>
  <si>
    <t>FVA04_01_003</t>
  </si>
  <si>
    <t>AC jistič 160A/3 vč. spouště</t>
  </si>
  <si>
    <t>FVA04_01_004</t>
  </si>
  <si>
    <t>AC jistič 2A/1B</t>
  </si>
  <si>
    <t>FVA04_01_005</t>
  </si>
  <si>
    <t>AC svodič přepětí B+C, třífázový</t>
  </si>
  <si>
    <t>FVA04_01_006</t>
  </si>
  <si>
    <t>Servisní zásuvka IP44</t>
  </si>
  <si>
    <t>FVA04_01_007</t>
  </si>
  <si>
    <t>AC jistič 16A/1B</t>
  </si>
  <si>
    <t>FVA04_01_008</t>
  </si>
  <si>
    <t>Kabel CYKY 5x70 mm2 - střídač</t>
  </si>
  <si>
    <t>FVA04_01_009</t>
  </si>
  <si>
    <t>Odpínač pojistek 3F vč. poj. nož.</t>
  </si>
  <si>
    <t>FVA04_01_010</t>
  </si>
  <si>
    <t>U-f ochrana dvoustupňová</t>
  </si>
  <si>
    <t>FVA04_01_011</t>
  </si>
  <si>
    <t>Časové relé (alternativně multifunkční relé)</t>
  </si>
  <si>
    <t>FVA04_01_012</t>
  </si>
  <si>
    <t>Smart meter nepřímý x/5 vč. svorkovnice ZS1b</t>
  </si>
  <si>
    <t>FVA04_01_013</t>
  </si>
  <si>
    <t>MTP 1000A/333mV 52x52</t>
  </si>
  <si>
    <t>FVA04_01_017</t>
  </si>
  <si>
    <t>Stykač 3F, 160A 4P</t>
  </si>
  <si>
    <t>FVA04_01_018</t>
  </si>
  <si>
    <t>Protipožární Kabel PRAFlaDur-J 2x1,5 RE P60-R</t>
  </si>
  <si>
    <t>FVA04_01_019</t>
  </si>
  <si>
    <t>Trubka korugovaná 50 mm</t>
  </si>
  <si>
    <t>FVA04_01_020</t>
  </si>
  <si>
    <t>FVA04_01_021</t>
  </si>
  <si>
    <t>FVA04_01_022</t>
  </si>
  <si>
    <t>FVA04_01_023</t>
  </si>
  <si>
    <t>Vodič CYA 16 mm2 zž</t>
  </si>
  <si>
    <t>FVA04_01_024</t>
  </si>
  <si>
    <t>Stop tlačítko s aretací (vypnutí FVE)</t>
  </si>
  <si>
    <t>FVA04_01_025</t>
  </si>
  <si>
    <t>Drobný elektroinstalační materiál (svorky, lisovací oka, šroubky, příchytky)</t>
  </si>
  <si>
    <t>FVA04_02</t>
  </si>
  <si>
    <t>Požární bezpečnost</t>
  </si>
  <si>
    <t>FVA04_02_002</t>
  </si>
  <si>
    <t>Protipožární ucpávky</t>
  </si>
  <si>
    <t>FVA04_03</t>
  </si>
  <si>
    <t>Komunikace a internet</t>
  </si>
  <si>
    <t>FVA04_03_001</t>
  </si>
  <si>
    <t>Kabel UTP Cat.6, venkovní provedení</t>
  </si>
  <si>
    <t>1319750055</t>
  </si>
  <si>
    <t>FVA04_03_002</t>
  </si>
  <si>
    <t>Přepětová ochrana pro datové technologie Ethernet</t>
  </si>
  <si>
    <t>755065644</t>
  </si>
  <si>
    <t>FVA04_04</t>
  </si>
  <si>
    <t>FVA04_04_001</t>
  </si>
  <si>
    <t>Montáž oceloplechové rozvodnice vč. výzbroje</t>
  </si>
  <si>
    <t>FVA04_04_002</t>
  </si>
  <si>
    <t>Napojení na stávající elektroinstalaci objektu</t>
  </si>
  <si>
    <t>FVA04_04_003</t>
  </si>
  <si>
    <t>Pokládka svislé kabelové trasy (Cyky, Prafladur, LAN, HDO, CYA zž)</t>
  </si>
  <si>
    <t>FVA04_04_004</t>
  </si>
  <si>
    <t>Úprava ochodního měření vč. materiálu (kabel, jističe, převodník,..)</t>
  </si>
  <si>
    <t>FVA04_04_005</t>
  </si>
  <si>
    <t>Koordinace se slaborpoudem a elektro</t>
  </si>
  <si>
    <t>FVA04_04_006</t>
  </si>
  <si>
    <t>FVA05</t>
  </si>
  <si>
    <t>E. Služby</t>
  </si>
  <si>
    <t>FVA05_01</t>
  </si>
  <si>
    <t>Montáž a služby</t>
  </si>
  <si>
    <t>FVA05_01_001</t>
  </si>
  <si>
    <t>Plošina / jeřáb</t>
  </si>
  <si>
    <t>FVA05_01_002</t>
  </si>
  <si>
    <t>Oživení FVE a testování</t>
  </si>
  <si>
    <t>FVA05_01_003</t>
  </si>
  <si>
    <t>Technická a výrobní dokumentace</t>
  </si>
  <si>
    <t>FVA05_01_004</t>
  </si>
  <si>
    <t>Revize FVE do 100 kW</t>
  </si>
  <si>
    <t>FVA05_01_005</t>
  </si>
  <si>
    <t>Připojení ČEZ/Eon/PRE mikrozdroj, zajištění PPP</t>
  </si>
  <si>
    <t>FVA05_01_006</t>
  </si>
  <si>
    <t>kč</t>
  </si>
  <si>
    <t>1455.2 - Plocha B</t>
  </si>
  <si>
    <t>FVB01 - A. Konstrukce, FV panely, trasy, LPS</t>
  </si>
  <si>
    <t xml:space="preserve">    FVB01_01 - Konstrukce </t>
  </si>
  <si>
    <t xml:space="preserve">    FVB01_02 - FV panely</t>
  </si>
  <si>
    <t xml:space="preserve">    FVB01_03 - Trasy na střeše</t>
  </si>
  <si>
    <t xml:space="preserve">    FVB01_04 - Úprava hromosvodu</t>
  </si>
  <si>
    <t xml:space="preserve">    FVB01_05 - Montážní práce</t>
  </si>
  <si>
    <t>FVB02 - B. Střídače, DC+AC, konstrukce + Bateriové úložiště 100kWh</t>
  </si>
  <si>
    <t xml:space="preserve">    FVB02_01 - Střídač</t>
  </si>
  <si>
    <t xml:space="preserve">    FVB02_02 - Rozvaděče</t>
  </si>
  <si>
    <t xml:space="preserve">    FVB02_03 - Konstrukce pro rozvaděče a střídače</t>
  </si>
  <si>
    <t xml:space="preserve">    FVB02_04 - Montážní práce</t>
  </si>
  <si>
    <t xml:space="preserve">FVB03 - C. DC kabeláž </t>
  </si>
  <si>
    <t xml:space="preserve">    FVB03_01 - Materiál</t>
  </si>
  <si>
    <t xml:space="preserve">    FVB03_02 - Montážní práce</t>
  </si>
  <si>
    <t>FVB04 - D. AC část, svislá trasa, požární ucpávky, EPS</t>
  </si>
  <si>
    <t xml:space="preserve">    FVB04_01 - Materiál</t>
  </si>
  <si>
    <t xml:space="preserve">    FVB04_02 - Požární bezpečnost</t>
  </si>
  <si>
    <t xml:space="preserve">    FVB04_03 - Komunikace a internet</t>
  </si>
  <si>
    <t xml:space="preserve">    FVB04_04 - Montážní práce</t>
  </si>
  <si>
    <t>FVB05 - E. Služby</t>
  </si>
  <si>
    <t xml:space="preserve">    FVB05_01 - Montáž a služby</t>
  </si>
  <si>
    <t>FVB01</t>
  </si>
  <si>
    <t>A. Konstrukce, FV panely, trasy, LPS</t>
  </si>
  <si>
    <t>FVB01_01</t>
  </si>
  <si>
    <t>FVB01_01_001</t>
  </si>
  <si>
    <t>FVB01_01_002</t>
  </si>
  <si>
    <t>Zátěž celkem, nutno doložit výpočet balastu pro daný typ konstrukce</t>
  </si>
  <si>
    <t>FVB01_02</t>
  </si>
  <si>
    <t>FVB01_02_001</t>
  </si>
  <si>
    <t>FVB01_02_002</t>
  </si>
  <si>
    <t>FVB01_03</t>
  </si>
  <si>
    <t>FVB01_03_001</t>
  </si>
  <si>
    <t>Žlab KZIN 60X150X0.75, JUPITER, pozink, délka 3m</t>
  </si>
  <si>
    <t>FVB01_03_002</t>
  </si>
  <si>
    <t>FVB01_03_003</t>
  </si>
  <si>
    <t>FVB01_03_004</t>
  </si>
  <si>
    <t>FVB01_03_005</t>
  </si>
  <si>
    <t>FVB01_03_006</t>
  </si>
  <si>
    <t>FVB01_03_007</t>
  </si>
  <si>
    <t>FVB01_03_008</t>
  </si>
  <si>
    <t>FVB01_03_009</t>
  </si>
  <si>
    <t>FVB01_04</t>
  </si>
  <si>
    <t>FVB01_04_001</t>
  </si>
  <si>
    <t>FVB01_04_002</t>
  </si>
  <si>
    <t>FVB01_04_003</t>
  </si>
  <si>
    <t>FVB01_04_004</t>
  </si>
  <si>
    <t>FVB01_04_005</t>
  </si>
  <si>
    <t>FVB01_04_006</t>
  </si>
  <si>
    <t>FVB01_04_007</t>
  </si>
  <si>
    <t>FVB01_05</t>
  </si>
  <si>
    <t>FVB01_05_001</t>
  </si>
  <si>
    <t>FVB01_05_002</t>
  </si>
  <si>
    <t>FVB01_05_003</t>
  </si>
  <si>
    <t>FVB01_05_004</t>
  </si>
  <si>
    <t>FVB01_05_005</t>
  </si>
  <si>
    <t>FVB02</t>
  </si>
  <si>
    <t>B. Střídače, DC+AC, konstrukce + Bateriové úložiště 100kWh</t>
  </si>
  <si>
    <t>FVB02_01</t>
  </si>
  <si>
    <t>FVB02_01_001</t>
  </si>
  <si>
    <t>Střídač 50 kW komplet</t>
  </si>
  <si>
    <t>FVB02_01_002</t>
  </si>
  <si>
    <t>Bateriové úložiště 100 kWh</t>
  </si>
  <si>
    <t>FVB02_02</t>
  </si>
  <si>
    <t>FVB02_02_001</t>
  </si>
  <si>
    <t>FVB02_02_002</t>
  </si>
  <si>
    <t>DC rozvaděč - 6 stringů</t>
  </si>
  <si>
    <t>FVB02_02_003</t>
  </si>
  <si>
    <t>FVB02_03</t>
  </si>
  <si>
    <t>FVB02_03_001</t>
  </si>
  <si>
    <t>FVB02_03_002</t>
  </si>
  <si>
    <t>FVB02_04</t>
  </si>
  <si>
    <t>FVB02_04_001</t>
  </si>
  <si>
    <t>FVB02_04_002</t>
  </si>
  <si>
    <t>FVB02_04_003</t>
  </si>
  <si>
    <t>FVB02_04_004</t>
  </si>
  <si>
    <t>FVB02_04_005</t>
  </si>
  <si>
    <t>FVB03</t>
  </si>
  <si>
    <t>FVB03_01</t>
  </si>
  <si>
    <t>FVB03_01_001</t>
  </si>
  <si>
    <t>FVB03_01_002</t>
  </si>
  <si>
    <t>FVB03_01_003</t>
  </si>
  <si>
    <t>FVB03_01_004</t>
  </si>
  <si>
    <t>FVB03_02</t>
  </si>
  <si>
    <t>FVB03_02_001</t>
  </si>
  <si>
    <t>FVB03_02_002</t>
  </si>
  <si>
    <t>FVB04</t>
  </si>
  <si>
    <t>FVB04_01</t>
  </si>
  <si>
    <t>FVB04_01_001</t>
  </si>
  <si>
    <t>Oceloplechová rozvodnice IP43 - 3.21</t>
  </si>
  <si>
    <t>FVB04_01_002</t>
  </si>
  <si>
    <t>FVB04_01_003</t>
  </si>
  <si>
    <t>AC jistič 160A/3 vč. Spouště</t>
  </si>
  <si>
    <t>FVB04_01_004</t>
  </si>
  <si>
    <t>FVB04_01_005</t>
  </si>
  <si>
    <t>FVB04_01_006</t>
  </si>
  <si>
    <t>FVB04_01_007</t>
  </si>
  <si>
    <t>AC jistič 20A/1B</t>
  </si>
  <si>
    <t>FVB04_01_008</t>
  </si>
  <si>
    <t>Kabel CYKY 5x25 mm2 (střídač + BAT)</t>
  </si>
  <si>
    <t>FVB04_01_009</t>
  </si>
  <si>
    <t>FVB04_01_010</t>
  </si>
  <si>
    <t>FVB04_01_011</t>
  </si>
  <si>
    <t>FVB04_01_012</t>
  </si>
  <si>
    <t>Smart meter nepřímý x/333mV</t>
  </si>
  <si>
    <t>FVB04_01_013</t>
  </si>
  <si>
    <t>MTP 1000A/333mV</t>
  </si>
  <si>
    <t>FVB04_01_017</t>
  </si>
  <si>
    <t>Stykač 3F, 80A 4P</t>
  </si>
  <si>
    <t>FVB04_01_018</t>
  </si>
  <si>
    <t>-1297420531</t>
  </si>
  <si>
    <t>FVB04_01_019</t>
  </si>
  <si>
    <t>FVB04_01_020</t>
  </si>
  <si>
    <t>FVB04_01_021</t>
  </si>
  <si>
    <t>FVB04_01_022</t>
  </si>
  <si>
    <t>FVB04_01_023</t>
  </si>
  <si>
    <t>FVB04_01_024</t>
  </si>
  <si>
    <t>FVB04_01_025</t>
  </si>
  <si>
    <t>FVB04_02</t>
  </si>
  <si>
    <t>FVB04_02_002</t>
  </si>
  <si>
    <t>FVB04_03</t>
  </si>
  <si>
    <t>FVB04_03_001</t>
  </si>
  <si>
    <t>Kabel UTP Cat.6, venkovní provedení - COM</t>
  </si>
  <si>
    <t>FVB04_03_002</t>
  </si>
  <si>
    <t>FVB04_04</t>
  </si>
  <si>
    <t>FVB04_04_001</t>
  </si>
  <si>
    <t>FVB04_04_002</t>
  </si>
  <si>
    <t>FVB04_04_003</t>
  </si>
  <si>
    <t>FVB04_04_004</t>
  </si>
  <si>
    <t>FVB04_04_005</t>
  </si>
  <si>
    <t>FVB04_04_006</t>
  </si>
  <si>
    <t>FVB05</t>
  </si>
  <si>
    <t>FVB05_01</t>
  </si>
  <si>
    <t>FVB05_01_001</t>
  </si>
  <si>
    <t>FVB05_01_002</t>
  </si>
  <si>
    <t>FVB05_01_003</t>
  </si>
  <si>
    <t>FVB05_01_004</t>
  </si>
  <si>
    <t>FVB05_01_005</t>
  </si>
  <si>
    <t>FVB05_01_006</t>
  </si>
  <si>
    <t>24_099_1500 - Demolice haly</t>
  </si>
  <si>
    <t>9_0001</t>
  </si>
  <si>
    <t>Provedení odpojení objektu od el. energie, odpojení v elektroměrovém rozvaděči přípojky na patě domu, kontrola odpojení</t>
  </si>
  <si>
    <t>Kalku rozpočtáře</t>
  </si>
  <si>
    <t>1745589374</t>
  </si>
  <si>
    <t>9_0002</t>
  </si>
  <si>
    <t>Provedení odpojení objektu od přípojky vody, uzavření, zaslepení přípojky</t>
  </si>
  <si>
    <t>1034850390</t>
  </si>
  <si>
    <t>9_0003</t>
  </si>
  <si>
    <t>Provedení zajištění kanalizačních potrubí, kontrola před demolicí</t>
  </si>
  <si>
    <t>509671204</t>
  </si>
  <si>
    <t>9_0005</t>
  </si>
  <si>
    <t>Provedení urovnání terénu po demolici - urovnání pláně, vyčištění od demolovanýh hmot, úklid</t>
  </si>
  <si>
    <t>-2117012147</t>
  </si>
  <si>
    <t>725,28</t>
  </si>
  <si>
    <t>9_0006</t>
  </si>
  <si>
    <t>D+M náklady na případné odříznutí konstrukcí ŽB při odbpurávání základů</t>
  </si>
  <si>
    <t>-774707397</t>
  </si>
  <si>
    <t>965082941</t>
  </si>
  <si>
    <t>Odstranění násypu pod podlahami nebo ochranného násypu na střechách tl. přes 200 mm jakékoliv plochy</t>
  </si>
  <si>
    <t>-1947639183</t>
  </si>
  <si>
    <t>"pro podlahové desky tl. (0,78-3)m"(0,78-0,3)*680,76</t>
  </si>
  <si>
    <t>981332111</t>
  </si>
  <si>
    <t>Demolice ocelových konstrukcí hal, sil, technologických zařízení apod. jakýmkoliv způsobem</t>
  </si>
  <si>
    <t>-1701190898</t>
  </si>
  <si>
    <t>"demolice ocelové konstrukce vč. střechy"</t>
  </si>
  <si>
    <t>"sloupy"9</t>
  </si>
  <si>
    <t>"příhrady"10</t>
  </si>
  <si>
    <t>"táhla, paždíky, zavětrování, výměny"6</t>
  </si>
  <si>
    <t>"TR plech střecha"0,9</t>
  </si>
  <si>
    <t>981511112</t>
  </si>
  <si>
    <t>Demolice konstrukcí objektů postupným rozebíráním zdiva na maltu cementovou z cihel nebo tvárnic</t>
  </si>
  <si>
    <t>967159215</t>
  </si>
  <si>
    <t>"stěny"(110,4)*0,3*8,7</t>
  </si>
  <si>
    <t>981511114</t>
  </si>
  <si>
    <t>Demolice konstrukcí objektů postupným rozebíráním konstrukcí ze železobetonu</t>
  </si>
  <si>
    <t>-116276181</t>
  </si>
  <si>
    <t>"pro podlahové desky tl. 0,3m"0,3*680,76</t>
  </si>
  <si>
    <t>"odbourání základů na úroveň - 550"(0,55-0,3)*(1,587+34,746+8,543)</t>
  </si>
  <si>
    <t>"demolice základ i. stupeň"(1,8-0,9)*(2,25*2++1,04*2+0,252+0,542+1,074+1,08+1,342+1,136+0,976*2)</t>
  </si>
  <si>
    <t>"demolice základ II. stupeň"(0,9-0,3)*(1,17*2+0,59*2+0,504+0,669+0,724+0,806+0,7+0,697*2)</t>
  </si>
  <si>
    <t>(1,1-0,3)*(0,9*2+0,45*2+0,849)</t>
  </si>
  <si>
    <t>997006002</t>
  </si>
  <si>
    <t>Úprava stavebního odpadu třídění na jednotlivé druhy</t>
  </si>
  <si>
    <t>339158044</t>
  </si>
  <si>
    <t>997006006</t>
  </si>
  <si>
    <t>Úprava stavebního odpadu drcení s dopravou na vzdálenost do 100 m a naložením do drtícího zařízení ze zdiva betonového</t>
  </si>
  <si>
    <t>641516463</t>
  </si>
  <si>
    <t>"cihly + beton"</t>
  </si>
  <si>
    <t>577,441+568,37</t>
  </si>
  <si>
    <t>997006512</t>
  </si>
  <si>
    <t>Vodorovná doprava suti na skládku s naložením na dopravní prostředek a složením přes 100 m do 1 km</t>
  </si>
  <si>
    <t>143530869</t>
  </si>
  <si>
    <t>997006519</t>
  </si>
  <si>
    <t>Vodorovná doprava suti na skládku s naložením na dopravní prostředek a složením Příplatek k ceně za každý další i započatý 1 km</t>
  </si>
  <si>
    <t>-941974805</t>
  </si>
  <si>
    <t>1652,698*19 'Přepočtené koeficientem množství</t>
  </si>
  <si>
    <t>997006551</t>
  </si>
  <si>
    <t>Hrubé urovnání suti na skládce bez zhutnění</t>
  </si>
  <si>
    <t>1521049754</t>
  </si>
  <si>
    <t>958579788</t>
  </si>
  <si>
    <t>1645,307-500-500-500-25,9-13,438-23,517</t>
  </si>
  <si>
    <t>997013814</t>
  </si>
  <si>
    <t>Poplatek za uložení stavebního odpadu na skládce (skládkovné) z izolačních materiálů zatříděného do Katalogu odpadů pod kódem 17 06 04</t>
  </si>
  <si>
    <t>-1719082709</t>
  </si>
  <si>
    <t xml:space="preserve">Poznámka k souboru cen:_x000d_
1. Ceny uvedené v souboru cen je doporučeno upravit podle aktuálních cen místně příslušné skládky odpadů._x000d_
2. Uložení odpadů neuvedených v souboru cen se oceňuje individuálně._x000d_
3. V cenách je započítán poplatek za ukládaní odpadu dle zákona 185/2001 Sb._x000d_
4. Případné drcení stavebního odpadu lze ocenit souborem cen 997 00-60 Drcení stavebního odpadu z katalogu 800-6 Demolice objektů._x000d_
</t>
  </si>
  <si>
    <t>997013847</t>
  </si>
  <si>
    <t>Poplatek za uložení stavebního odpadu na skládce (skládkovné) asfaltového s obsahem dehtu zatříděného do Katalogu odpadů pod kódem 17 03 01</t>
  </si>
  <si>
    <t>-147284895</t>
  </si>
  <si>
    <t xml:space="preserve">V rozpočtu je uvažována demontáž 4 vrstev asfaltové lepenky 671,9*(0,006+0,014 hmotnost sutě dle URS pro položky rozpočtu ) </t>
  </si>
  <si>
    <t>671,9*(0,006+0,014 )</t>
  </si>
  <si>
    <t>997013862</t>
  </si>
  <si>
    <t>Poplatek za uložení stavebního odpadu na recyklační skládce (skládkovné) z armovaného betonu zatříděného do Katalogu odpadů pod kódem 17 01 01</t>
  </si>
  <si>
    <t>-964794150</t>
  </si>
  <si>
    <t>997013863</t>
  </si>
  <si>
    <t>Poplatek za uložení stavebního odpadu na recyklační skládce (skládkovné) cihelného zatříděného do Katalogu odpadů pod kódem 17 01 02</t>
  </si>
  <si>
    <t>-711541707</t>
  </si>
  <si>
    <t>997013873</t>
  </si>
  <si>
    <t>322386178</t>
  </si>
  <si>
    <t>712300831</t>
  </si>
  <si>
    <t>Odstranění ze střech plochých do 10° krytiny povlakové jednovrstvé</t>
  </si>
  <si>
    <t>761100997</t>
  </si>
  <si>
    <t>"podkladní pás" 671,9</t>
  </si>
  <si>
    <t>712300833</t>
  </si>
  <si>
    <t>Odstranění ze střech plochých do 10° krytiny povlakové třívrstvé</t>
  </si>
  <si>
    <t>-793653685</t>
  </si>
  <si>
    <t>671,9</t>
  </si>
  <si>
    <t>713140813</t>
  </si>
  <si>
    <t>Odstranění tepelné izolace střech plochých z rohoží, pásů, dílců, desek, bloků nadstřešních izolací volně položených z vláknitých materiálů suchých, tloušťka izolace přes 100 mm</t>
  </si>
  <si>
    <t>1604811334</t>
  </si>
  <si>
    <t>24_099_1600 - Bourání konstrukcí v místě zachování skeleru - zázemí haly</t>
  </si>
  <si>
    <t>122111101</t>
  </si>
  <si>
    <t>Odkopávky a prokopávky ručně zapažené i nezapažené v hornině třídy těžitelnosti I skupiny 1 a 2</t>
  </si>
  <si>
    <t>612265100</t>
  </si>
  <si>
    <t>122151501</t>
  </si>
  <si>
    <t>Odkopávky a prokopávky zapažené strojně v hornině třídy těžitelnosti I skupiny 1 a 2 do 20 m3</t>
  </si>
  <si>
    <t>2006242726</t>
  </si>
  <si>
    <t>"Snížení pláně - uvažováno malá mechanizace -světlost do 3,5m - zhotovitel zohlední v JC"</t>
  </si>
  <si>
    <t>"1.NP"(565,69-1*1*12)*(0,68-0,1-0,05-0,015-0,2)</t>
  </si>
  <si>
    <t>"odpočet ruční dokop"-20</t>
  </si>
  <si>
    <t>162751117</t>
  </si>
  <si>
    <t>Vodorovné přemístění výkopku nebo sypaniny po suchu na obvyklém dopravním prostředku, bez naložení výkopku, avšak se složením bez rozhrnutí z horniny třídy těžitelnosti I skupiny 1 až 3 na vzdálenost přes 9 000 do 10 000 m</t>
  </si>
  <si>
    <t>591617370</t>
  </si>
  <si>
    <t>154,412+20</t>
  </si>
  <si>
    <t>167151101</t>
  </si>
  <si>
    <t>Nakládání, skládání a překládání neulehlého výkopku nebo sypaniny strojně nakládání, množství do 100 m3, z horniny třídy těžitelnosti I, skupiny 1 až 3</t>
  </si>
  <si>
    <t>-2010157712</t>
  </si>
  <si>
    <t>2007396993</t>
  </si>
  <si>
    <t>174,412*2</t>
  </si>
  <si>
    <t>1551759716</t>
  </si>
  <si>
    <t>9_RD0001</t>
  </si>
  <si>
    <t>Provedení odpojení objektu od el. energie, odpojení, kontrola odpojení</t>
  </si>
  <si>
    <t>-217896022</t>
  </si>
  <si>
    <t>9_RD0002</t>
  </si>
  <si>
    <t>Provedení odpojení objektu od vody, uzavření, přívodu do stavby - zajištění</t>
  </si>
  <si>
    <t>1364836369</t>
  </si>
  <si>
    <t>9_RD0003</t>
  </si>
  <si>
    <t>-1089624922</t>
  </si>
  <si>
    <t>"1.NP"(565,69-1*1*12)</t>
  </si>
  <si>
    <t>9_RD0004</t>
  </si>
  <si>
    <t>-432344733</t>
  </si>
  <si>
    <t>9_RD0005</t>
  </si>
  <si>
    <t>D+M + demontáž po stavbě - zajištění stávajících WC v 1.NP, lehká montovaná ochranná předstěna - OSB deska, utěsnění</t>
  </si>
  <si>
    <t>-1501115718</t>
  </si>
  <si>
    <t>10,5*3,25</t>
  </si>
  <si>
    <t>961055111</t>
  </si>
  <si>
    <t>Bourání základů z betonu železového</t>
  </si>
  <si>
    <t>-1987705571</t>
  </si>
  <si>
    <t>(0,5-0,1)*(22,74-1*1*6)+"šikminy"0,3*0,3/2*(1*4*6+1*4*11+42,8+0,5*6)</t>
  </si>
  <si>
    <t>962031132</t>
  </si>
  <si>
    <t>Bourání příček z cihel, tvárnic nebo příčkovek z cihel pálených, plných nebo dutých na maltu vápennou nebo vápenocementovou, tl. do 100 mm</t>
  </si>
  <si>
    <t>2040099296</t>
  </si>
  <si>
    <t>"1.NP"3,25*(4,52+0,85)-0,8*2</t>
  </si>
  <si>
    <t>3,25*(27,355*2+5,083*10-0,4*4+0,62+0,6+1*5+0,2)-0,8*2*18</t>
  </si>
  <si>
    <t>3,25*(6,603*6+18,2-0,4-0,2+2,828*2+0,6+1,488-0,4*2+1,337-0,4*2-0,2+3,406+0,609)-0,8*2*3-0,6*2*9-1,85*2,45-1,45*2-0,9*2</t>
  </si>
  <si>
    <t>3,25*(10,346+1,813)-1,85*2,45*2-0,8*2</t>
  </si>
  <si>
    <t>3,25*(16,682+3,924*2+4,336+1,464)-0,8*2</t>
  </si>
  <si>
    <t>3,25*(1,75+0,965)-0,6*2*2</t>
  </si>
  <si>
    <t>"2.NP"3,25*(29,4+8,022*2-1,85*2,45*2-0,8*2*2)</t>
  </si>
  <si>
    <t>3,25*(5,09+2,45+7,093*3+2,828+0,604+1,978)-1,8*2,45-0,6*2*7</t>
  </si>
  <si>
    <t>3,25*(26,75+4,43+0,956+3,925*3+1,87+4+2,57-0,4+1,03)-1,85*2,45*2-0,8*2*5</t>
  </si>
  <si>
    <t>3,25*1,915*2-1,8*2,45*2</t>
  </si>
  <si>
    <t>3,25*(0,29+0,75+0,41*2)</t>
  </si>
  <si>
    <t>962031133</t>
  </si>
  <si>
    <t>Bourání příček z cihel, tvárnic nebo příčkovek z cihel pálených, plných nebo dutých na maltu vápennou nebo vápenocementovou, tl. do 150 mm</t>
  </si>
  <si>
    <t>-1259082420</t>
  </si>
  <si>
    <t>"1.NP"3,25*4,058</t>
  </si>
  <si>
    <t>3,25*(2+1,55)-0,6*2</t>
  </si>
  <si>
    <t>962032231</t>
  </si>
  <si>
    <t>Bourání zdiva nadzákladového z cihel nebo tvárnic z cihel pálených nebo vápenopískových, na maltu vápennou nebo vápenocementovou, objemu přes 1 m3</t>
  </si>
  <si>
    <t>-792502361</t>
  </si>
  <si>
    <t>"1.NP"1,2*0,84*0,3</t>
  </si>
  <si>
    <t>0,3*(3,25*(3,5+24,6+10,409)-0,9*2-1,74*0,85*4-7,3*3,15-1,85*2,45*2-1,75*1,17)</t>
  </si>
  <si>
    <t>0,3*3,25*0,85*2</t>
  </si>
  <si>
    <t>"2.NP"0,3*(3,25*(26,1+10,899)-1,17*1,54-11*3,15-1,74*1,74-1,45*1,45)</t>
  </si>
  <si>
    <t>0,3*3,25*(3,2+1,72+1,5)</t>
  </si>
  <si>
    <t>"3.NP"3,25*0,3*4,1-0,3*1,74*2,34</t>
  </si>
  <si>
    <t>"atika"0,3*(1,3*(23,9)+(1,3+0,84)/2*13,76*2+0,835*23,9+1,365*(5,665*2+5,76))</t>
  </si>
  <si>
    <t>963012520</t>
  </si>
  <si>
    <t>Bourání stropů z desek nebo panelů železobetonových prefabrikovaných s dutinami z panelů, š. přes 300 mm tl. přes 140 mm</t>
  </si>
  <si>
    <t>-455448608</t>
  </si>
  <si>
    <t>0,25*7,68</t>
  </si>
  <si>
    <t>"římsa"0,25*25,54</t>
  </si>
  <si>
    <t>963053937</t>
  </si>
  <si>
    <t>Bourání železobetonových monolitických schodišťových ramen na schodnicích s vybouráním schodnic</t>
  </si>
  <si>
    <t>1605005682</t>
  </si>
  <si>
    <t>"1.NP"4,2*1,8*2</t>
  </si>
  <si>
    <t>965042141</t>
  </si>
  <si>
    <t>Bourání mazanin betonových nebo z litého asfaltu tl. do 100 mm, plochy přes 4 m2</t>
  </si>
  <si>
    <t>698478845</t>
  </si>
  <si>
    <t>"1.NP"(565,69-0,4*0,4*12)*0,1</t>
  </si>
  <si>
    <t>"2.NP"(634,9)*0,1</t>
  </si>
  <si>
    <t>"3.NP"(326,95)*0,1</t>
  </si>
  <si>
    <t>965042241</t>
  </si>
  <si>
    <t>Bourání mazanin betonových nebo z litého asfaltu tl. přes 100 mm, plochy přes 4 m2</t>
  </si>
  <si>
    <t>-1828134291</t>
  </si>
  <si>
    <t>"1.NP"(565,69-0,4*0,4*12)*0,15</t>
  </si>
  <si>
    <t>965049111</t>
  </si>
  <si>
    <t>Bourání mazanin Příplatek k cenám za bourání mazanin betonových se svařovanou sítí, tl. do 100 mm</t>
  </si>
  <si>
    <t>-90178751</t>
  </si>
  <si>
    <t>965049112</t>
  </si>
  <si>
    <t>Bourání mazanin Příplatek k cenám za bourání mazanin betonových se svařovanou sítí, tl. přes 100 mm</t>
  </si>
  <si>
    <t>-1556197473</t>
  </si>
  <si>
    <t>965081213</t>
  </si>
  <si>
    <t>Bourání podlah z dlaždic bez podkladního lože nebo mazaniny, s jakoukoliv výplní spár keramických nebo xylolitových tl. do 10 mm, plochy přes 1 m2</t>
  </si>
  <si>
    <t>-850854718</t>
  </si>
  <si>
    <t>"1.NP"12,06</t>
  </si>
  <si>
    <t>"2.NP"4,39+37,76</t>
  </si>
  <si>
    <t>"P4_3.NP"4,39+3,12</t>
  </si>
  <si>
    <t>"304+306+311+314+315"35,84+4,68+8+7,4+10</t>
  </si>
  <si>
    <t>965082923</t>
  </si>
  <si>
    <t>Odstranění násypu pod podlahami nebo ochranného násypu na střechách tl. do 100 mm, plochy přes 2 m2</t>
  </si>
  <si>
    <t>-400080471</t>
  </si>
  <si>
    <t>"1.NP"0,2*(565,69-0,4*0,4*12)</t>
  </si>
  <si>
    <t>968072355</t>
  </si>
  <si>
    <t>Vybourání kovových rámů oken s křídly, dveřních zárubní, vrat, stěn, ostění nebo obkladů okenních rámů s křídly zdvojených, plochy do 2 m2</t>
  </si>
  <si>
    <t>-384203153</t>
  </si>
  <si>
    <t>"1.NP"1,2*1,2+1,1*2*2+1,74*0,85*4+0,85*1,2+2,17*1,2</t>
  </si>
  <si>
    <t>"2.NP"1,2*1,2*2</t>
  </si>
  <si>
    <t>"3.NP"1,2*1,2*2+1,46*0,7*7</t>
  </si>
  <si>
    <t>968072356</t>
  </si>
  <si>
    <t>Vybourání kovových rámů oken s křídly, dveřních zárubní, vrat, stěn, ostění nebo obkladů okenních rámů s křídly zdvojených, plochy do 4 m2</t>
  </si>
  <si>
    <t>-1040028193</t>
  </si>
  <si>
    <t>"1.NP"1,75*1,17</t>
  </si>
  <si>
    <t>"2.NP"1,74*1,74+1,45*1,45+1,17*1,54+1,77*1,2*2</t>
  </si>
  <si>
    <t>968072357</t>
  </si>
  <si>
    <t>Vybourání kovových rámů oken s křídly, dveřních zárubní, vrat, stěn, ostění nebo obkladů okenních rámů s křídly zdvojených, plochy přes 4 m2</t>
  </si>
  <si>
    <t>-303792145</t>
  </si>
  <si>
    <t>"1.NP"21,95*3,15*4+7,3*3,15+4,41*1,47*5</t>
  </si>
  <si>
    <t>"2.NP"11*3,15+10,87*3,15+18,68*3,15</t>
  </si>
  <si>
    <t>"3.NP"4,46*1,5*3+1,74*2,34+5,5*3,25</t>
  </si>
  <si>
    <t>968072455</t>
  </si>
  <si>
    <t>Vybourání kovových rámů oken s křídly, dveřních zárubní, vrat, stěn, ostění nebo obkladů dveřních zárubní, plochy do 2 m2</t>
  </si>
  <si>
    <t>-1637513061</t>
  </si>
  <si>
    <t>0,6*2*19+0,8*2*34+0,9*2</t>
  </si>
  <si>
    <t>968072456</t>
  </si>
  <si>
    <t>Vybourání kovových rámů oken s křídly, dveřních zárubní, vrat, stěn, ostění nebo obkladů dveřních zárubní, plochy přes 2 m2</t>
  </si>
  <si>
    <t>-32815051</t>
  </si>
  <si>
    <t>1,45*2+1,85*2*6</t>
  </si>
  <si>
    <t>971033141</t>
  </si>
  <si>
    <t>Vybourání otvorů ve zdivu základovém nebo nadzákladovém z cihel, tvárnic, příčkovek z cihel pálených na maltu vápennou nebo vápenocementovou průměru profilu do 60 mm, tl. do 300 mm</t>
  </si>
  <si>
    <t>-95772478</t>
  </si>
  <si>
    <t>971033241</t>
  </si>
  <si>
    <t>Vybourání otvorů ve zdivu základovém nebo nadzákladovém z cihel, tvárnic, příčkovek z cihel pálených na maltu vápennou nebo vápenocementovou plochy do 0,0225 m2, tl. do 300 mm</t>
  </si>
  <si>
    <t>-770684264</t>
  </si>
  <si>
    <t>"ZTI+el - stará nová budova"3</t>
  </si>
  <si>
    <t>971033341</t>
  </si>
  <si>
    <t>Vybourání otvorů ve zdivu základovém nebo nadzákladovém z cihel, tvárnic, příčkovek z cihel pálených na maltu vápennou nebo vápenocementovou plochy do 0,09 m2, tl. do 300 mm</t>
  </si>
  <si>
    <t>-1586155025</t>
  </si>
  <si>
    <t>971033441</t>
  </si>
  <si>
    <t>Vybourání otvorů ve zdivu základovém nebo nadzákladovém z cihel, tvárnic, příčkovek z cihel pálených na maltu vápennou nebo vápenocementovou plochy do 0,25 m2, tl. do 300 mm</t>
  </si>
  <si>
    <t>1140200405</t>
  </si>
  <si>
    <t>971033541</t>
  </si>
  <si>
    <t>Vybourání otvorů ve zdivu základovém nebo nadzákladovém z cihel, tvárnic, příčkovek z cihel pálených na maltu vápennou nebo vápenocementovou plochy do 1 m2, tl. do 300 mm</t>
  </si>
  <si>
    <t>644334672</t>
  </si>
  <si>
    <t>972055141</t>
  </si>
  <si>
    <t>Vybourání otvorů ve stropech nebo klenbách železobetonových ve stropech z dutých prefabrikátů, plochy do 0,0225 m2, tl. přes 120 mm</t>
  </si>
  <si>
    <t>-1235717435</t>
  </si>
  <si>
    <t>972055341</t>
  </si>
  <si>
    <t>Vybourání otvorů ve stropech nebo klenbách železobetonových ve stropech z dutých prefabrikátů, plochy do 0,25 m2, tl. přes 120 mm</t>
  </si>
  <si>
    <t>-1368672690</t>
  </si>
  <si>
    <t>972055491</t>
  </si>
  <si>
    <t>Vybourání otvorů ve stropech nebo klenbách železobetonových ve stropech z dutých prefabrikátů, plochy do 1 m2, tl. přes 120 mm</t>
  </si>
  <si>
    <t>-999651691</t>
  </si>
  <si>
    <t>"otvor schodiště"0,9*0,9*0,25</t>
  </si>
  <si>
    <t>975043111</t>
  </si>
  <si>
    <t>Jednořadové podchycení stropů pro osazení nosníků dřevěnou výztuhou v. podchycení do 3,5 m, a při zatížení hmotností do 750 kg/m</t>
  </si>
  <si>
    <t>-1989860949</t>
  </si>
  <si>
    <t>11*2+11+4,35*2+32</t>
  </si>
  <si>
    <t>977212111</t>
  </si>
  <si>
    <t>Řezání konstrukcí diamantovým lanem železobetonových s výztuží průměru do 16 mm</t>
  </si>
  <si>
    <t>-1803100944</t>
  </si>
  <si>
    <t>"odříznutí římsy"0,25*32,627</t>
  </si>
  <si>
    <t>"odříznutí stropů"0,25*(12,355+4,35*2)*2</t>
  </si>
  <si>
    <t>978013191</t>
  </si>
  <si>
    <t>Otlučení vápenných nebo vápenocementových omítek vnitřních ploch stěn s vyškrabáním spar, s očištěním zdiva, v rozsahu přes 50 do 100 %</t>
  </si>
  <si>
    <t>-1630112012</t>
  </si>
  <si>
    <t>"1.NP"3,25*(13,75+16,2+41,93)-1,2*1,2-0,8*2-1*2-4,41*1,47*5</t>
  </si>
  <si>
    <t>"2.NP"3,25*(13,57+33,7+1,32)+1,1*34,25-1,2*1,2*2-0,8*2*2</t>
  </si>
  <si>
    <t>"3.NP"3,25*(16,33+13,762+29,56)-1,2*1,2-0,8*2-1,2*2-4,1*2,34-1,46*0,7*7</t>
  </si>
  <si>
    <t>"ostění" 10</t>
  </si>
  <si>
    <t>978015331</t>
  </si>
  <si>
    <t>Otlučení vápenných nebo vápenocementových omítek vnějších ploch s vyškrabáním spar a s očištěním zdiva stupně členitosti 1 a 2, v rozsahu přes 10 do 20 %</t>
  </si>
  <si>
    <t>264318342</t>
  </si>
  <si>
    <t>"1.NP"3,5*(52,225)-1,2*1,2-1*2-4,41*1,47*5</t>
  </si>
  <si>
    <t>"2.NP"3,5*(21,5+1,72+0,3)+1,1*33,07</t>
  </si>
  <si>
    <t>"3.NP"3,5*52,27-1,2*1*2-4,46*1,5*3</t>
  </si>
  <si>
    <t>978057351</t>
  </si>
  <si>
    <t>Odsekání obkladů schodišťových konstrukcí z dlaždic keramických stupnic</t>
  </si>
  <si>
    <t>1402915169</t>
  </si>
  <si>
    <t>42*1,3</t>
  </si>
  <si>
    <t>978057361</t>
  </si>
  <si>
    <t>Odsekání obkladů schodišťových konstrukcí z dlaždic keramických podstupnic</t>
  </si>
  <si>
    <t>-1228510880</t>
  </si>
  <si>
    <t>54,6</t>
  </si>
  <si>
    <t>978059641</t>
  </si>
  <si>
    <t>Odsekání obkladů stěn včetně otlučení podkladní omítky až na zdivo z obkládaček vnějších, z jakýchkoliv materiálů, plochy přes 1 m2</t>
  </si>
  <si>
    <t>194394858</t>
  </si>
  <si>
    <t>"obklad"</t>
  </si>
  <si>
    <t>985311111</t>
  </si>
  <si>
    <t>Reprofilace betonu sanačními maltami na cementové bázi ručně stěn, tloušťky do 10 mm</t>
  </si>
  <si>
    <t>-1567653924</t>
  </si>
  <si>
    <t>985311112</t>
  </si>
  <si>
    <t>Reprofilace betonu sanačními maltami na cementové bázi ručně stěn, tloušťky přes 10 do 20 mm</t>
  </si>
  <si>
    <t>1164743388</t>
  </si>
  <si>
    <t>985311113</t>
  </si>
  <si>
    <t>Reprofilace betonu sanačními maltami na cementové bázi ručně stěn, tloušťky přes 20 do 30 mm</t>
  </si>
  <si>
    <t>426468951</t>
  </si>
  <si>
    <t>985311211</t>
  </si>
  <si>
    <t>Reprofilace betonu sanačními maltami na cementové bázi ručně líce kleneb a podhledů, tloušťky do 10 mm</t>
  </si>
  <si>
    <t>1019378217</t>
  </si>
  <si>
    <t>985311212</t>
  </si>
  <si>
    <t>Reprofilace betonu sanačními maltami na cementové bázi ručně líce kleneb a podhledů, tloušťky přes 10 do 20 mm</t>
  </si>
  <si>
    <t>-1181956821</t>
  </si>
  <si>
    <t>985311213</t>
  </si>
  <si>
    <t>Reprofilace betonu sanačními maltami na cementové bázi ručně líce kleneb a podhledů, tloušťky přes 20 do 30 mm</t>
  </si>
  <si>
    <t>813413021</t>
  </si>
  <si>
    <t>985311214</t>
  </si>
  <si>
    <t>Reprofilace betonu sanačními maltami na cementové bázi ručně líce kleneb a podhledů, tloušťky přes 30 do 40 mm</t>
  </si>
  <si>
    <t>869224587</t>
  </si>
  <si>
    <t>985311912</t>
  </si>
  <si>
    <t>Reprofilace betonu sanačními maltami na cementové bázi ručně Příplatek k cenám za plochu do 10 m2 jednotlivě</t>
  </si>
  <si>
    <t>-1569248312</t>
  </si>
  <si>
    <t>40*8</t>
  </si>
  <si>
    <t>985311913</t>
  </si>
  <si>
    <t>Reprofilace betonu sanačními maltami na cementové bázi ručně Příplatek k cenám za větší členitost povrchu (sloupy, výklenky)</t>
  </si>
  <si>
    <t>1680347353</t>
  </si>
  <si>
    <t>40*3</t>
  </si>
  <si>
    <t>7299315</t>
  </si>
  <si>
    <t>1000</t>
  </si>
  <si>
    <t>997013113</t>
  </si>
  <si>
    <t>Vnitrostaveništní doprava suti a vybouraných hmot vodorovně do 50 m svisle s použitím mechanizace pro budovy a haly výšky přes 9 do 12 m</t>
  </si>
  <si>
    <t>1293190703</t>
  </si>
  <si>
    <t>997013219</t>
  </si>
  <si>
    <t>Vnitrostaveništní doprava suti a vybouraných hmot vodorovně do 50 m Příplatek k cenám -3111 až -3217 za zvětšenou vodorovnou dopravu přes vymezenou dopravní vzdálenost za každých dalších i započatých 10 m</t>
  </si>
  <si>
    <t>1795939576</t>
  </si>
  <si>
    <t>997013311</t>
  </si>
  <si>
    <t>Doprava suti shozem montáž a demontáž shozu výšky do 10 m</t>
  </si>
  <si>
    <t>-633305224</t>
  </si>
  <si>
    <t>7+4</t>
  </si>
  <si>
    <t>997013321</t>
  </si>
  <si>
    <t>Doprava suti shozem montáž a demontáž shozu výšky Příplatek za první a každý další den použití shozu k ceně -3311</t>
  </si>
  <si>
    <t>1501660913</t>
  </si>
  <si>
    <t>11*60 'Přepočtené koeficientem množství</t>
  </si>
  <si>
    <t>1342130649</t>
  </si>
  <si>
    <t>Odvoz suti a vybouraných hmot na skládku nebo meziskládku se složením, na vzdálenost Příplatek k ceně za každý další i započatý 1 km přes 1 km</t>
  </si>
  <si>
    <t>-530661398</t>
  </si>
  <si>
    <t>1253,867*19 'Přepočtené koeficientem množství</t>
  </si>
  <si>
    <t>1223,568-558,286-338,946-30,359-157,856</t>
  </si>
  <si>
    <t>28,361+13,288+5,791+335,636+186,045+6,713+2,452-20</t>
  </si>
  <si>
    <t>189,484+163,321+6,141-20</t>
  </si>
  <si>
    <t>997013869</t>
  </si>
  <si>
    <t>Poplatek za uložení stavebního odpadu na recyklační skládce (skládkovné) ze směsí nebo oddělených frakcí betonu, cihel a keramických výrobků zatříděného do Katalogu odpadů pod kódem 17 01 07</t>
  </si>
  <si>
    <t>-694340094</t>
  </si>
  <si>
    <t>4,261+26,098</t>
  </si>
  <si>
    <t>157,856</t>
  </si>
  <si>
    <t>711131811</t>
  </si>
  <si>
    <t>Odstranění izolace proti zemní vlhkosti na ploše vodorovné V</t>
  </si>
  <si>
    <t>-915644773</t>
  </si>
  <si>
    <t>582,37+13,75+3,10</t>
  </si>
  <si>
    <t>1121651305</t>
  </si>
  <si>
    <t>"plochá střecha"320,67+36,4</t>
  </si>
  <si>
    <t>-1001510534</t>
  </si>
  <si>
    <t>"pultová střecha"14,51*23,9</t>
  </si>
  <si>
    <t>"římsa"25,54</t>
  </si>
  <si>
    <t>713120821</t>
  </si>
  <si>
    <t>Odstranění tepelné izolace podlah z rohoží, pásů, dílců, desek, bloků podlah volně kladených nebo mezi trámy z polystyrenu, tloušťka izolace suchého, tloušťka izolace do 100 mm</t>
  </si>
  <si>
    <t>1052469003</t>
  </si>
  <si>
    <t>"1.NP"(589,63)</t>
  </si>
  <si>
    <t>"2.NP"(634,9)</t>
  </si>
  <si>
    <t>"3.NP"(326,95)</t>
  </si>
  <si>
    <t>1519932525</t>
  </si>
  <si>
    <t>721910943</t>
  </si>
  <si>
    <t>Pročištění podlahových vpustí do DN 70</t>
  </si>
  <si>
    <t>-705369404</t>
  </si>
  <si>
    <t>"1.NP"9</t>
  </si>
  <si>
    <t>725110811</t>
  </si>
  <si>
    <t>Demontáž klozetů splachovacích s nádrží nebo tlakovým splachovačem</t>
  </si>
  <si>
    <t>340082976</t>
  </si>
  <si>
    <t>"1.NP"3</t>
  </si>
  <si>
    <t>"2.NP"3</t>
  </si>
  <si>
    <t>725130811</t>
  </si>
  <si>
    <t>Demontáž pisoárových stání s nádrží jednodílných</t>
  </si>
  <si>
    <t>-526481104</t>
  </si>
  <si>
    <t>"1.NP"2</t>
  </si>
  <si>
    <t>"2.NP"2</t>
  </si>
  <si>
    <t>725210821</t>
  </si>
  <si>
    <t>Demontáž umyvadel bez výtokových armatur umyvadel</t>
  </si>
  <si>
    <t>837711653</t>
  </si>
  <si>
    <t>"1.NP"8</t>
  </si>
  <si>
    <t>725240811</t>
  </si>
  <si>
    <t>Demontáž sprchových kabin a vaniček bez výtokových armatur kabin</t>
  </si>
  <si>
    <t>-298576511</t>
  </si>
  <si>
    <t>725820801</t>
  </si>
  <si>
    <t>Demontáž baterií nástěnných do G 3/4</t>
  </si>
  <si>
    <t>1023936175</t>
  </si>
  <si>
    <t>725840850</t>
  </si>
  <si>
    <t>Demontáž baterií sprchových diferenciálních do G 3/4 x 1</t>
  </si>
  <si>
    <t>1978080075</t>
  </si>
  <si>
    <t>725850800</t>
  </si>
  <si>
    <t>Demontáž odpadních ventilů všech připojovacích dimenzí</t>
  </si>
  <si>
    <t>1457916016</t>
  </si>
  <si>
    <t>762RD_001</t>
  </si>
  <si>
    <t>Demontáž dřevěného pódia vč. schodiště, likvidace</t>
  </si>
  <si>
    <t>-2028009200</t>
  </si>
  <si>
    <t>763131821</t>
  </si>
  <si>
    <t>Demontáž podhledu nebo samostatného požárního předělu ze sádrokartonových desek s nosnou konstrukcí dvouvrstvou z ocelových profilů, opláštění jednoduché</t>
  </si>
  <si>
    <t>481348823</t>
  </si>
  <si>
    <t>"1.NP"(564,61+13,75)</t>
  </si>
  <si>
    <t>"2.NP"(659,86-26,04)</t>
  </si>
  <si>
    <t>"3.NP"2,631+1,485+2,851+1,47+4,372+3,487+1,182*2+7,961+7,13*2+7,341+9,92</t>
  </si>
  <si>
    <t>20,122+85,723+147,972</t>
  </si>
  <si>
    <t>764001801</t>
  </si>
  <si>
    <t>Demontáž klempířských konstrukcí podkladního plechu do suti</t>
  </si>
  <si>
    <t>-1131566234</t>
  </si>
  <si>
    <t>26,4+23,9+5,7</t>
  </si>
  <si>
    <t>764002851</t>
  </si>
  <si>
    <t>Demontáž klempířských konstrukcí oplechování parapetů do suti</t>
  </si>
  <si>
    <t>363759740</t>
  </si>
  <si>
    <t>4,46*3+1,2*2+10,87+19+1,2*2+1,74+1,48*7+1,2+4,41*5+1,74*4+1,75</t>
  </si>
  <si>
    <t>764002871</t>
  </si>
  <si>
    <t>Demontáž klempířských konstrukcí lemování zdí do suti</t>
  </si>
  <si>
    <t>-285679554</t>
  </si>
  <si>
    <t>26,4+2,294+5,664+6,427</t>
  </si>
  <si>
    <t>764004801</t>
  </si>
  <si>
    <t>Demontáž klempířských konstrukcí žlabu podokapního do suti</t>
  </si>
  <si>
    <t>1409916983</t>
  </si>
  <si>
    <t>764004861</t>
  </si>
  <si>
    <t>Demontáž klempířských konstrukcí svodu do suti</t>
  </si>
  <si>
    <t>-393837733</t>
  </si>
  <si>
    <t>8,83*2+10,76*2+3,25</t>
  </si>
  <si>
    <t>764212636</t>
  </si>
  <si>
    <t>Oplechování střešních prvků z pozinkovaného plechu s povrchovou úpravou štítu závětrnou lištou rš 500 mm</t>
  </si>
  <si>
    <t>-1034815536</t>
  </si>
  <si>
    <t>59,86</t>
  </si>
  <si>
    <t>998764202a</t>
  </si>
  <si>
    <t>1594759835</t>
  </si>
  <si>
    <t>766411821</t>
  </si>
  <si>
    <t>Demontáž obložení stěn palubkami</t>
  </si>
  <si>
    <t>1199172994</t>
  </si>
  <si>
    <t>24,69+44,91-1,74*2,34+51,12-1,46*0,7*7+80,52-4,62*1,5*3</t>
  </si>
  <si>
    <t>766411822</t>
  </si>
  <si>
    <t>Demontáž obložení stěn podkladových roštů</t>
  </si>
  <si>
    <t>-1125658954</t>
  </si>
  <si>
    <t>766421821</t>
  </si>
  <si>
    <t>Demontáž obložení podhledů palubkami</t>
  </si>
  <si>
    <t>1166075569</t>
  </si>
  <si>
    <t>766421822</t>
  </si>
  <si>
    <t>Demontáž obložení podhledů podkladových roštů</t>
  </si>
  <si>
    <t>-1477418615</t>
  </si>
  <si>
    <t>767161822</t>
  </si>
  <si>
    <t>Demontáž zábradlí do suti schodišťového rozebíratelný spoj hmotnosti 1 m zábradlí přes 20 kg</t>
  </si>
  <si>
    <t>-1652231483</t>
  </si>
  <si>
    <t>"1.NP"4,2*2*2+5,676*2+0,92+1,8</t>
  </si>
  <si>
    <t>DR_001</t>
  </si>
  <si>
    <t>Ostatní náklady na demontáže rozvodů, ZTI, elektro.....</t>
  </si>
  <si>
    <t>2063295396</t>
  </si>
  <si>
    <t>HZS1292</t>
  </si>
  <si>
    <t>Hodinové zúčtovací sazby profesí HSV zemní a pomocné práce stavební dělník</t>
  </si>
  <si>
    <t>924739158</t>
  </si>
  <si>
    <t>"ostatní práce odsouhlaseny na stvbě - odhad"200</t>
  </si>
  <si>
    <t>24_099_1700 - Vnitřní vybavení</t>
  </si>
  <si>
    <t>IN_001</t>
  </si>
  <si>
    <t>D+M Qled smart TV 50´´</t>
  </si>
  <si>
    <t>630086783</t>
  </si>
  <si>
    <t>IN_002</t>
  </si>
  <si>
    <t>D+M Qled smart TV 75´´</t>
  </si>
  <si>
    <t>-512748164</t>
  </si>
  <si>
    <t>IN_M104_002</t>
  </si>
  <si>
    <t>D+M trojsedačka, plastový sedák i opěrák, ocel. nosná konstrukce</t>
  </si>
  <si>
    <t>990515442</t>
  </si>
  <si>
    <t>IN_M111_001</t>
  </si>
  <si>
    <t>D+M HPL deska 1500x2600mm + zrcadla 1200x1800mm</t>
  </si>
  <si>
    <t>-507494723</t>
  </si>
  <si>
    <t>IN_M112_001</t>
  </si>
  <si>
    <t>D+M HPL věšák 400x150mm, háčky</t>
  </si>
  <si>
    <t>1980006282</t>
  </si>
  <si>
    <t>IN_M113_001</t>
  </si>
  <si>
    <t>D+M kuchyňská linka dl. 1500mm, dřez, dvouplotýnky, baterie</t>
  </si>
  <si>
    <t>-1061171921</t>
  </si>
  <si>
    <t>IN_M114_001</t>
  </si>
  <si>
    <t>-734572004</t>
  </si>
  <si>
    <t>IN_M114_002</t>
  </si>
  <si>
    <t>D+M šatní skříňky s lavičkou, do prostoru šíře 3000mm</t>
  </si>
  <si>
    <t>903177851</t>
  </si>
  <si>
    <t>IN_M115_001</t>
  </si>
  <si>
    <t>1848263461</t>
  </si>
  <si>
    <t>IN_M117_001</t>
  </si>
  <si>
    <t>D+M jídelní stůl 800x800, deska HPL, centrální ocelová noha, 4x jídelní židle sedák a opěrák vcelku, plast</t>
  </si>
  <si>
    <t>250217878</t>
  </si>
  <si>
    <t>IN_M117_002</t>
  </si>
  <si>
    <t>D+M mobilní květníky v =700mm, 400x1400mm</t>
  </si>
  <si>
    <t>903674452</t>
  </si>
  <si>
    <t>IN_M117_003</t>
  </si>
  <si>
    <t>D+M dětský koutek 3,5x3,0m - kpl</t>
  </si>
  <si>
    <t>1234958907</t>
  </si>
  <si>
    <t>IN_M118_001</t>
  </si>
  <si>
    <t>-74749793</t>
  </si>
  <si>
    <t>IN_M118_002</t>
  </si>
  <si>
    <t>-1626382352</t>
  </si>
  <si>
    <t>IN_M118_003</t>
  </si>
  <si>
    <t>D+M regálový vozík na použité nádobí 400x800x1500mm</t>
  </si>
  <si>
    <t>-400161147</t>
  </si>
  <si>
    <t>IN_M119_001</t>
  </si>
  <si>
    <t>D+M HPL obklad + bezpečnostní roleta, JC na 1bm</t>
  </si>
  <si>
    <t>2106266776</t>
  </si>
  <si>
    <t xml:space="preserve">Plochy jednotlivých rolet budou </t>
  </si>
  <si>
    <t>1 roleta:</t>
  </si>
  <si>
    <t xml:space="preserve">2,6m šířka / 3,25 výška  </t>
  </si>
  <si>
    <t>2 roleta:</t>
  </si>
  <si>
    <t>5,6m šířka / 3,25 výška</t>
  </si>
  <si>
    <t>3 roleta:</t>
  </si>
  <si>
    <t>2,6m šířka / 2m výška</t>
  </si>
  <si>
    <t>4 roleta:</t>
  </si>
  <si>
    <t xml:space="preserve">5,6m šířka / 2m výška </t>
  </si>
  <si>
    <t>2,6*2+5,6*2</t>
  </si>
  <si>
    <t>IN_M119_002</t>
  </si>
  <si>
    <t>D+M pracovní kout, pokladní a prodejní pult umělý kámen 3,45+2,5bm, podpultový mobilní kontejner 2x, pracovní deska HPL 3,45x2,5m, křeslo 1x, HPL obklad+ zápultí 1x</t>
  </si>
  <si>
    <t>495301625</t>
  </si>
  <si>
    <t>IN_M122_001</t>
  </si>
  <si>
    <t>D+M skladový ocelový regál 1100x350x2000</t>
  </si>
  <si>
    <t>-1317386743</t>
  </si>
  <si>
    <t>IN_M122_002</t>
  </si>
  <si>
    <t>D+M skladový ocelový regál 900x350x2000</t>
  </si>
  <si>
    <t>-1073669529</t>
  </si>
  <si>
    <t>IN_M132_001</t>
  </si>
  <si>
    <t>-1909626687</t>
  </si>
  <si>
    <t>IN_M132_002</t>
  </si>
  <si>
    <t>D+M šatní skříňky s lavičkou, do prostoru šíře 4800+2700mm</t>
  </si>
  <si>
    <t>-80693519</t>
  </si>
  <si>
    <t>IN_M133_001</t>
  </si>
  <si>
    <t>D+M věšákový pás HPL 3000x150mm, háčky</t>
  </si>
  <si>
    <t>-1177592155</t>
  </si>
  <si>
    <t>IN_M137_001</t>
  </si>
  <si>
    <t>183457290</t>
  </si>
  <si>
    <t>IN_M137_002</t>
  </si>
  <si>
    <t>D+M šatní skříňky s lavičkou, do prostoru šíře 4500+2700+900mm</t>
  </si>
  <si>
    <t>-1995641069</t>
  </si>
  <si>
    <t>IN_M138_001</t>
  </si>
  <si>
    <t>-300372641</t>
  </si>
  <si>
    <t>IN_M143_001</t>
  </si>
  <si>
    <t>D+M komplet vybavení m143 - kanc. stůl 2. díl. 1x, mobilná kontejner 1x,, kanc. židle 1x, polokřeslo 2x, konfr. stolek 1x, čalouněné křeslo 2x, stojatý věšák 1x, kanc. regál 4 díly 1x, TV 1x</t>
  </si>
  <si>
    <t>1461965561</t>
  </si>
  <si>
    <t>IN_M144_001</t>
  </si>
  <si>
    <t>D+M věšáková stěna s lavičkou, poločkou HPl, dl. 4650mm</t>
  </si>
  <si>
    <t>-2037883127</t>
  </si>
  <si>
    <t>IN_M145_001</t>
  </si>
  <si>
    <t>D+M věšákový pás HPL 600x150mm, háčky</t>
  </si>
  <si>
    <t>1455866670</t>
  </si>
  <si>
    <t>IN_M146_001</t>
  </si>
  <si>
    <t>D+M věšáková stěna s lavičkou, poločkou HPl, dl. 5800mm</t>
  </si>
  <si>
    <t>34243748</t>
  </si>
  <si>
    <t>IN_M146_002</t>
  </si>
  <si>
    <t>D+M věšáková stěna s lavičkou, poločkou HPl, dl. 7000mm</t>
  </si>
  <si>
    <t>-377711055</t>
  </si>
  <si>
    <t>IN_M147_001</t>
  </si>
  <si>
    <t>D+M HPL deska 1200x2100mm + zrcadla 900x1400mm</t>
  </si>
  <si>
    <t>-397047867</t>
  </si>
  <si>
    <t>IN_M147_002</t>
  </si>
  <si>
    <t>D+M šatní skříňky s lavičkou, do prostoru šíře 2400mm</t>
  </si>
  <si>
    <t>-171518817</t>
  </si>
  <si>
    <t>IN_M148_001</t>
  </si>
  <si>
    <t>-458377374</t>
  </si>
  <si>
    <t>IN_M149_001</t>
  </si>
  <si>
    <t>1646029179</t>
  </si>
  <si>
    <t>IN_M150_001</t>
  </si>
  <si>
    <t>-1589226994</t>
  </si>
  <si>
    <t>IN_M150_002</t>
  </si>
  <si>
    <t>1857089922</t>
  </si>
  <si>
    <t>IN_M151_001</t>
  </si>
  <si>
    <t>-1745715760</t>
  </si>
  <si>
    <t>IN_M151_002</t>
  </si>
  <si>
    <t>-1391027240</t>
  </si>
  <si>
    <t>IN_M152_001</t>
  </si>
  <si>
    <t>360601500</t>
  </si>
  <si>
    <t>IN_M153_001</t>
  </si>
  <si>
    <t>-1084584773</t>
  </si>
  <si>
    <t>IN_M154_001</t>
  </si>
  <si>
    <t>-359446661</t>
  </si>
  <si>
    <t>IN_M155_001</t>
  </si>
  <si>
    <t>469460866</t>
  </si>
  <si>
    <t>IN_M156_001</t>
  </si>
  <si>
    <t>-1595380271</t>
  </si>
  <si>
    <t>IN_M156_002</t>
  </si>
  <si>
    <t>981400473</t>
  </si>
  <si>
    <t>IN_M157_001</t>
  </si>
  <si>
    <t>D+M kancelářský stůl 1700x800mm 1x, čalouněné polokřeslo 2x</t>
  </si>
  <si>
    <t>218167697</t>
  </si>
  <si>
    <t>IN_M157_002</t>
  </si>
  <si>
    <t>D+M projektor - instalace pod strop</t>
  </si>
  <si>
    <t>1600923149</t>
  </si>
  <si>
    <t>IN_M157_003</t>
  </si>
  <si>
    <t>D+M kancelářský regál, HPL 1000x350x21000 mmm</t>
  </si>
  <si>
    <t>167809711</t>
  </si>
  <si>
    <t>IN_M157_004</t>
  </si>
  <si>
    <t>D+M věšáková stěna 1900x2400mm, háčky</t>
  </si>
  <si>
    <t>836267392</t>
  </si>
  <si>
    <t>IN_M158_001</t>
  </si>
  <si>
    <t>-545979143</t>
  </si>
  <si>
    <t>IN_M158_002</t>
  </si>
  <si>
    <t>226524469</t>
  </si>
  <si>
    <t>IN_M159_001</t>
  </si>
  <si>
    <t>1938807999</t>
  </si>
  <si>
    <t>IN_M160_001</t>
  </si>
  <si>
    <t>-442268696</t>
  </si>
  <si>
    <t>IN_M161_001</t>
  </si>
  <si>
    <t>1354468795</t>
  </si>
  <si>
    <t>IN_M162_001</t>
  </si>
  <si>
    <t>568045231</t>
  </si>
  <si>
    <t>IN_M201_001</t>
  </si>
  <si>
    <t>D+M HPL pult š.700, v=800mm</t>
  </si>
  <si>
    <t>-1954319692</t>
  </si>
  <si>
    <t>IN_M201_002</t>
  </si>
  <si>
    <t>D+M HPL barový pult š.700mm, umělý kámen 300mm, v=800/1250mm</t>
  </si>
  <si>
    <t>1732391830</t>
  </si>
  <si>
    <t>IN_M201_003</t>
  </si>
  <si>
    <t>D+M konzola pultu umělý kámen 300mm, v=900mm, dl.=2,25m</t>
  </si>
  <si>
    <t>88770704</t>
  </si>
  <si>
    <t>IN_M202_002</t>
  </si>
  <si>
    <t>-1044749263</t>
  </si>
  <si>
    <t>IN_M212_001</t>
  </si>
  <si>
    <t>D+M komplet vybavení m212 - barový pult umělý kámen 3,3+6m, dvojdřez, pokladna, pracovní deska, kanc. židle 1x, volné police š. 300mm 1x, stěna za barem - zápultí, prosklená chladnička 2x, kávovar 1x</t>
  </si>
  <si>
    <t>-380204772</t>
  </si>
  <si>
    <t>IN_M212_002</t>
  </si>
  <si>
    <t>D+M HPL obklad stěny</t>
  </si>
  <si>
    <t>-1558814574</t>
  </si>
  <si>
    <t>6*3,2-0,9*2,1</t>
  </si>
  <si>
    <t>IN_M213_001</t>
  </si>
  <si>
    <t>D+M HPL obklady + police 1200x750mm, obestavba sloupu</t>
  </si>
  <si>
    <t>302037800</t>
  </si>
  <si>
    <t>IN_M216_001</t>
  </si>
  <si>
    <t>D+M kuchyňská linka dl. 2900mm, dřez, dvouplotýnky, baterie, lednice, horní skříňky, roleta</t>
  </si>
  <si>
    <t>439474512</t>
  </si>
  <si>
    <t>IN_M216_002</t>
  </si>
  <si>
    <t>D+M kancelářský regál HPL 1000x350x2100mm</t>
  </si>
  <si>
    <t>542159121</t>
  </si>
  <si>
    <t>IN_M219_001</t>
  </si>
  <si>
    <t>D+M HPL stěna + lavička + 1500x3050mm, háčky</t>
  </si>
  <si>
    <t>-2011911670</t>
  </si>
  <si>
    <t>IN_M219_002</t>
  </si>
  <si>
    <t>D+M solárium</t>
  </si>
  <si>
    <t>1737890502</t>
  </si>
  <si>
    <t>IN_M220_001</t>
  </si>
  <si>
    <t>D+M šatní skříňky s lavičkou, do prostoru šíře 6375mm</t>
  </si>
  <si>
    <t>-387106523</t>
  </si>
  <si>
    <t>IN_M220_002</t>
  </si>
  <si>
    <t>D+M HPL deska 1800x2600mm + zrcadla 1500x1800mm</t>
  </si>
  <si>
    <t>1936971556</t>
  </si>
  <si>
    <t>IN_M221_001</t>
  </si>
  <si>
    <t>D+M věšákový pás HPL 900x150mm, háčky</t>
  </si>
  <si>
    <t>171689071</t>
  </si>
  <si>
    <t>IN_M222_001</t>
  </si>
  <si>
    <t>-554229032</t>
  </si>
  <si>
    <t>IN_M223_001</t>
  </si>
  <si>
    <t>820208418</t>
  </si>
  <si>
    <t>IN_M223_002</t>
  </si>
  <si>
    <t>1058526792</t>
  </si>
  <si>
    <t>IN_M226_001</t>
  </si>
  <si>
    <t>D+M komplet vybavení m226 - kancelářský stůl 1500x800mm 1x+ kontejner 1x+přístavek d1000mm 1x, kanc. židle s područkou čalouněná 1x, kanc. židle čalouněná 2x, konferenční stolek, čalouněné křeslo 2x, stojací věšák 1x, kanc. regál 1000x350x2100mm 3x</t>
  </si>
  <si>
    <t>1434152429</t>
  </si>
  <si>
    <t>IN_M227_001</t>
  </si>
  <si>
    <t>D+M komplet vybavení m227 - kancelářský stůl 1500x800mm 1x+ kontejner 1x+přístavek 800x1200mm 1x, kanc. židle s područkou čalouněná 1x, kanc. židle čalouněná 2x, konferenční stolek, čalouněné křeslo 2x, stojací věšák 1x, kanc. regál 1000x350x2100mm 3x</t>
  </si>
  <si>
    <t>406413908</t>
  </si>
  <si>
    <t>IN_M316_001</t>
  </si>
  <si>
    <t>D+M komplet vybavení m316 - kancelářský stůl 1700x800mm 1x+ kontejner 1x+přístavek 800x1200mm 1x, kanc. židle s područkou čalouněná 1x, kanc. židle čalouněná 3x, konferenční stolek, čalouněné křeslo 2x, stojací věšák 1x, kanc. regál 1000x350x2100mm 3x</t>
  </si>
  <si>
    <t>-448391611</t>
  </si>
  <si>
    <t>IN_MTR_001</t>
  </si>
  <si>
    <t>D+M jídelní stůl 800x800, deska HPL, centrální ocelová noha, 4x židle - venkovní terasa</t>
  </si>
  <si>
    <t>-413780892</t>
  </si>
  <si>
    <t>IN_WC_002</t>
  </si>
  <si>
    <t>D+M dvojháček mosaz</t>
  </si>
  <si>
    <t>-457237110</t>
  </si>
  <si>
    <t>IN_WC_003</t>
  </si>
  <si>
    <t>D+M odpadkový koš nerez 10l</t>
  </si>
  <si>
    <t>437912092</t>
  </si>
  <si>
    <t>IN_WC_004</t>
  </si>
  <si>
    <t>D+M dávkovač tekutého mydla, nerez</t>
  </si>
  <si>
    <t>1564503303</t>
  </si>
  <si>
    <t>IN_WC_005</t>
  </si>
  <si>
    <t>D+M zásobník hygienických sáčků, nerez</t>
  </si>
  <si>
    <t>-1379635753</t>
  </si>
  <si>
    <t>IN_WC_006</t>
  </si>
  <si>
    <t>D+M WC kartáč nerez, nástěnný</t>
  </si>
  <si>
    <t>-1228611485</t>
  </si>
  <si>
    <t>IN_WC_007</t>
  </si>
  <si>
    <t>D+M zásobník velkých rolí toaletních papírů, nerez</t>
  </si>
  <si>
    <t>1017622682</t>
  </si>
  <si>
    <t>IS_001</t>
  </si>
  <si>
    <t>D+M návrh informačního systému, vč. grafické podoby</t>
  </si>
  <si>
    <t>-551094268</t>
  </si>
  <si>
    <t>IS_002</t>
  </si>
  <si>
    <t>D+M 600x900mm, hlavní orientační plán objektu z broušeného AL s barevným polepem, nebo nerez</t>
  </si>
  <si>
    <t>-492168527</t>
  </si>
  <si>
    <t>IS_003</t>
  </si>
  <si>
    <t>D+M 150x400mm, hlavní orientační plán objektu z broušeného AL s barevným polepem, nebo nerez</t>
  </si>
  <si>
    <t>1718302428</t>
  </si>
  <si>
    <t>18+2+13</t>
  </si>
  <si>
    <t>IS_004</t>
  </si>
  <si>
    <t>D+M 100x150mm, hlavní orientační plán objektu z broušeného AL s barevným polepem, nebo nerez</t>
  </si>
  <si>
    <t>-1675306670</t>
  </si>
  <si>
    <t>46+11+13</t>
  </si>
  <si>
    <t>24_035_8000 - Ostatní náklady - vazba na sousední stavby</t>
  </si>
  <si>
    <t>OST_001</t>
  </si>
  <si>
    <t>Kanalizace_D+M vysazení 1xšachta pr.1000mm na stávající kanalizaci hl.4m (v asfaltové komunikaci, vč. vybourání a následná oprava)</t>
  </si>
  <si>
    <t>-897990009</t>
  </si>
  <si>
    <t>OST_002</t>
  </si>
  <si>
    <t>Kanalizace_D+M nová šachta pr. 1000mm hl.4m v asfaltové komunikaci (v asfaltové komunikaci, vč. vybourání a následná oprava)</t>
  </si>
  <si>
    <t>1873561940</t>
  </si>
  <si>
    <t>OST_003</t>
  </si>
  <si>
    <t>Kanalizace_D+M položení potrubí dn300 PVC v komunikaci v hl.3,5m vč.pažení (v asfaltové komunikaci, vč. vybourání a následná oprava)</t>
  </si>
  <si>
    <t>606388670</t>
  </si>
  <si>
    <t>OST_010</t>
  </si>
  <si>
    <t>D+M propoj NN nové TS s Halou - zemních prací, rýhy výkop, zásyp, podsyp, obsyp - kabelové trasy</t>
  </si>
  <si>
    <t>-1476982592</t>
  </si>
  <si>
    <t>OST_011</t>
  </si>
  <si>
    <t>D+M propoj NN nové TS s Halou - položení nového kabelu 2xAIKY 4x240</t>
  </si>
  <si>
    <t>290777184</t>
  </si>
  <si>
    <t>OST_012</t>
  </si>
  <si>
    <t>D+M propoj NN nové TS s Halou - položení nové chráničky dn100</t>
  </si>
  <si>
    <t>-268438016</t>
  </si>
  <si>
    <t>OST_020</t>
  </si>
  <si>
    <t>D+M propoj NN nové TS se školou a školkou v chodníku - zemních prací, rýhy výkop, zásyp, podsyp, obsyp - kabelové trasy</t>
  </si>
  <si>
    <t>1640579230</t>
  </si>
  <si>
    <t>90+75</t>
  </si>
  <si>
    <t>OST_021</t>
  </si>
  <si>
    <t>D+M propoj NN nové TS se školou a školkou v chodníku - položení kabelu CYKY 3x120+70</t>
  </si>
  <si>
    <t>-1038776289</t>
  </si>
  <si>
    <t>OST_022</t>
  </si>
  <si>
    <t xml:space="preserve">D+M propoj NN nové TS se školou a školkou v chodníku - položení kabelu CYKY 3x240+120 </t>
  </si>
  <si>
    <t>-1410806258</t>
  </si>
  <si>
    <t>OST_030</t>
  </si>
  <si>
    <t>D+M teplovod pro halu - položení chránic 2xDN300 do hl. 1m v rámci stavby parkoviště vč. zemních prací, rýhy výkop, zásyp, podsyp, obsyp</t>
  </si>
  <si>
    <t>-2102223472</t>
  </si>
  <si>
    <t>OST_040</t>
  </si>
  <si>
    <t>D+M vodovod - položení potrubí v rámci stavby parkoviště - PE RC D50 vč. zemních prací, rýhy výkop, zásyp, podsyp, obsyp</t>
  </si>
  <si>
    <t>257061582</t>
  </si>
  <si>
    <t>24_035_9000 - Ostatní náklady</t>
  </si>
  <si>
    <t>001/01a</t>
  </si>
  <si>
    <t>VRN - zařízení staveniště, ostatní náklady stavby, hlášení, opatření zajištění, oplocení</t>
  </si>
  <si>
    <t>-2043065064</t>
  </si>
  <si>
    <t>001/01b</t>
  </si>
  <si>
    <t>VRN - osazení měřičů vody a elektřiny, náklady na energie a zdroje</t>
  </si>
  <si>
    <t>-1696501511</t>
  </si>
  <si>
    <t>001/01c</t>
  </si>
  <si>
    <t>VRN - dokumentace skutečného provedení stavu ( „DSPS“) ve 4 vyhotoveních (3x tisk + 1x dig. forma)</t>
  </si>
  <si>
    <t>-1924010495</t>
  </si>
  <si>
    <t>001/01e</t>
  </si>
  <si>
    <t>VRN - mimostaveništní doprava</t>
  </si>
  <si>
    <t>-483737350</t>
  </si>
  <si>
    <t>001/01f</t>
  </si>
  <si>
    <t xml:space="preserve">VRN - ostatní náklady neuvedené, pro zajištění kolaudace, předání, dle požadavku účastníků řízení, např. měření hluku v chráněném venkovním prostoru stavby nejbližšího (nejexponovanějšího) objektu k bydlení </t>
  </si>
  <si>
    <t>1995095473</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</si>
</sst>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0">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800080"/>
      <name val="Arial CE"/>
    </font>
    <font>
      <sz val="8"/>
      <color rgb="FF0000A8"/>
      <name val="Arial CE"/>
    </font>
    <font>
      <sz val="8"/>
      <color rgb="FFFF0000"/>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7"/>
      <color rgb="FF969696"/>
      <name val="Arial CE"/>
    </font>
    <font>
      <i/>
      <sz val="9"/>
      <color rgb="FF0000FF"/>
      <name val="Arial CE"/>
    </font>
    <font>
      <i/>
      <sz val="8"/>
      <color rgb="FF0000FF"/>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39" fillId="0" borderId="0" applyNumberFormat="0" applyFill="0" applyBorder="0" applyAlignment="0" applyProtection="0"/>
  </cellStyleXfs>
  <cellXfs count="297">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0" fillId="0" borderId="11" xfId="0" applyFont="1" applyBorder="1" applyAlignment="1">
      <alignment horizontal="center" vertical="center"/>
    </xf>
    <xf numFmtId="0" fontId="20"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1" fillId="0" borderId="14" xfId="0" applyFont="1" applyBorder="1" applyAlignment="1">
      <alignment horizontal="left" vertical="center"/>
    </xf>
    <xf numFmtId="0" fontId="21"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1" fillId="0" borderId="14" xfId="0" applyFont="1" applyBorder="1" applyAlignment="1" applyProtection="1">
      <alignment horizontal="left" vertical="center"/>
    </xf>
    <xf numFmtId="0" fontId="21"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2" fillId="4" borderId="6" xfId="0" applyFont="1" applyFill="1" applyBorder="1" applyAlignment="1" applyProtection="1">
      <alignment horizontal="center" vertical="center"/>
    </xf>
    <xf numFmtId="0" fontId="22"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2" fillId="4" borderId="7" xfId="0" applyFont="1" applyFill="1" applyBorder="1" applyAlignment="1" applyProtection="1">
      <alignment horizontal="center" vertical="center"/>
    </xf>
    <xf numFmtId="0" fontId="22" fillId="4" borderId="7" xfId="0" applyFont="1" applyFill="1" applyBorder="1" applyAlignment="1" applyProtection="1">
      <alignment horizontal="right" vertical="center"/>
    </xf>
    <xf numFmtId="0" fontId="22" fillId="4" borderId="8" xfId="0" applyFont="1" applyFill="1" applyBorder="1" applyAlignment="1" applyProtection="1">
      <alignment horizontal="center" vertical="center"/>
    </xf>
    <xf numFmtId="0" fontId="23" fillId="0" borderId="16" xfId="0" applyFont="1" applyBorder="1" applyAlignment="1" applyProtection="1">
      <alignment horizontal="center" vertical="center" wrapText="1"/>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0" fillId="0" borderId="14"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5"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5" fillId="0" borderId="3" xfId="0" applyFont="1" applyBorder="1" applyAlignment="1" applyProtection="1">
      <alignment vertical="center"/>
    </xf>
    <xf numFmtId="0" fontId="26" fillId="0" borderId="0" xfId="0" applyFont="1" applyAlignment="1" applyProtection="1">
      <alignment vertical="center"/>
    </xf>
    <xf numFmtId="0" fontId="26" fillId="0" borderId="0" xfId="0" applyFont="1" applyAlignment="1" applyProtection="1">
      <alignment horizontal="left" vertical="center" wrapText="1"/>
    </xf>
    <xf numFmtId="0" fontId="27" fillId="0" borderId="0" xfId="0" applyFont="1" applyAlignment="1" applyProtection="1">
      <alignment vertical="center"/>
    </xf>
    <xf numFmtId="4" fontId="27" fillId="0" borderId="0" xfId="0" applyNumberFormat="1" applyFont="1" applyAlignment="1" applyProtection="1">
      <alignment horizontal="right" vertical="center"/>
    </xf>
    <xf numFmtId="4" fontId="27"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8" fillId="0" borderId="14" xfId="0" applyNumberFormat="1" applyFont="1" applyBorder="1" applyAlignment="1" applyProtection="1">
      <alignment vertical="center"/>
    </xf>
    <xf numFmtId="4" fontId="28" fillId="0" borderId="0" xfId="0" applyNumberFormat="1" applyFont="1" applyBorder="1" applyAlignment="1" applyProtection="1">
      <alignment vertical="center"/>
    </xf>
    <xf numFmtId="166" fontId="28" fillId="0" borderId="0" xfId="0" applyNumberFormat="1" applyFont="1" applyBorder="1" applyAlignment="1" applyProtection="1">
      <alignment vertical="center"/>
    </xf>
    <xf numFmtId="4" fontId="28" fillId="0" borderId="15" xfId="0" applyNumberFormat="1" applyFont="1" applyBorder="1" applyAlignment="1" applyProtection="1">
      <alignment vertical="center"/>
    </xf>
    <xf numFmtId="0" fontId="5" fillId="0" borderId="0" xfId="0" applyFont="1" applyAlignment="1">
      <alignment horizontal="left" vertical="center"/>
    </xf>
    <xf numFmtId="0" fontId="29" fillId="0" borderId="0" xfId="1" applyFont="1" applyAlignment="1">
      <alignment horizontal="center" vertical="center"/>
    </xf>
    <xf numFmtId="0" fontId="7" fillId="0" borderId="0" xfId="0" applyFont="1" applyAlignment="1" applyProtection="1">
      <alignment vertical="center"/>
    </xf>
    <xf numFmtId="0" fontId="30"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28" fillId="0" borderId="19" xfId="0" applyNumberFormat="1" applyFont="1" applyBorder="1" applyAlignment="1" applyProtection="1">
      <alignment vertical="center"/>
    </xf>
    <xf numFmtId="4" fontId="28" fillId="0" borderId="20" xfId="0" applyNumberFormat="1" applyFont="1" applyBorder="1" applyAlignment="1" applyProtection="1">
      <alignment vertical="center"/>
    </xf>
    <xf numFmtId="166" fontId="28" fillId="0" borderId="20" xfId="0" applyNumberFormat="1" applyFont="1" applyBorder="1" applyAlignment="1" applyProtection="1">
      <alignment vertical="center"/>
    </xf>
    <xf numFmtId="4" fontId="28"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1"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3"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2"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2" fillId="4" borderId="16" xfId="0" applyFont="1" applyFill="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4" fillId="0" borderId="0" xfId="0" applyNumberFormat="1" applyFont="1" applyAlignment="1" applyProtection="1"/>
    <xf numFmtId="0" fontId="0" fillId="0" borderId="12" xfId="0" applyBorder="1" applyAlignment="1" applyProtection="1">
      <alignment vertical="center"/>
    </xf>
    <xf numFmtId="166" fontId="33" fillId="0" borderId="12" xfId="0" applyNumberFormat="1" applyFont="1" applyBorder="1" applyAlignment="1" applyProtection="1"/>
    <xf numFmtId="166" fontId="33" fillId="0" borderId="13" xfId="0" applyNumberFormat="1" applyFont="1" applyBorder="1" applyAlignment="1" applyProtection="1"/>
    <xf numFmtId="4" fontId="34"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2" xfId="0" applyFont="1" applyBorder="1" applyAlignment="1" applyProtection="1">
      <alignment horizontal="center" vertical="center"/>
    </xf>
    <xf numFmtId="49" fontId="22" fillId="0" borderId="22" xfId="0" applyNumberFormat="1" applyFont="1" applyBorder="1" applyAlignment="1" applyProtection="1">
      <alignment horizontal="left" vertical="center" wrapText="1"/>
    </xf>
    <xf numFmtId="0" fontId="22" fillId="0" borderId="22" xfId="0" applyFont="1" applyBorder="1" applyAlignment="1" applyProtection="1">
      <alignment horizontal="left" vertical="center" wrapText="1"/>
    </xf>
    <xf numFmtId="0" fontId="22" fillId="0" borderId="22" xfId="0" applyFont="1" applyBorder="1" applyAlignment="1" applyProtection="1">
      <alignment horizontal="center" vertical="center" wrapText="1"/>
    </xf>
    <xf numFmtId="167" fontId="22" fillId="0" borderId="22" xfId="0" applyNumberFormat="1" applyFont="1" applyBorder="1" applyAlignment="1" applyProtection="1">
      <alignment vertical="center"/>
    </xf>
    <xf numFmtId="4" fontId="22" fillId="2" borderId="22" xfId="0" applyNumberFormat="1" applyFont="1" applyFill="1" applyBorder="1" applyAlignment="1" applyProtection="1">
      <alignment vertical="center"/>
      <protection locked="0"/>
    </xf>
    <xf numFmtId="4" fontId="22" fillId="0" borderId="22" xfId="0" applyNumberFormat="1" applyFont="1" applyBorder="1" applyAlignment="1" applyProtection="1">
      <alignment vertical="center"/>
    </xf>
    <xf numFmtId="0" fontId="23" fillId="2" borderId="14"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5"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5" fillId="0" borderId="0" xfId="0" applyFont="1" applyAlignment="1" applyProtection="1">
      <alignment horizontal="left" vertical="center"/>
    </xf>
    <xf numFmtId="0" fontId="36"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0" fontId="23" fillId="2" borderId="19" xfId="0" applyFont="1" applyFill="1" applyBorder="1" applyAlignment="1" applyProtection="1">
      <alignment horizontal="left" vertical="center"/>
      <protection locked="0"/>
    </xf>
    <xf numFmtId="0" fontId="23" fillId="0" borderId="20" xfId="0" applyFont="1" applyBorder="1" applyAlignment="1" applyProtection="1">
      <alignment horizontal="center" vertical="center"/>
    </xf>
    <xf numFmtId="166" fontId="23" fillId="0" borderId="20" xfId="0" applyNumberFormat="1" applyFont="1" applyBorder="1" applyAlignment="1" applyProtection="1">
      <alignment vertical="center"/>
    </xf>
    <xf numFmtId="166" fontId="23" fillId="0" borderId="21" xfId="0" applyNumberFormat="1" applyFont="1" applyBorder="1" applyAlignment="1" applyProtection="1">
      <alignment vertical="center"/>
    </xf>
    <xf numFmtId="0" fontId="37" fillId="0" borderId="22" xfId="0" applyFont="1" applyBorder="1" applyAlignment="1" applyProtection="1">
      <alignment horizontal="center" vertical="center"/>
    </xf>
    <xf numFmtId="49" fontId="37" fillId="0" borderId="22" xfId="0" applyNumberFormat="1" applyFont="1" applyBorder="1" applyAlignment="1" applyProtection="1">
      <alignment horizontal="left" vertical="center" wrapText="1"/>
    </xf>
    <xf numFmtId="0" fontId="37" fillId="0" borderId="22" xfId="0" applyFont="1" applyBorder="1" applyAlignment="1" applyProtection="1">
      <alignment horizontal="left" vertical="center" wrapText="1"/>
    </xf>
    <xf numFmtId="0" fontId="37" fillId="0" borderId="22" xfId="0" applyFont="1" applyBorder="1" applyAlignment="1" applyProtection="1">
      <alignment horizontal="center" vertical="center" wrapText="1"/>
    </xf>
    <xf numFmtId="167" fontId="37" fillId="0" borderId="22" xfId="0" applyNumberFormat="1" applyFont="1" applyBorder="1" applyAlignment="1" applyProtection="1">
      <alignment vertical="center"/>
    </xf>
    <xf numFmtId="4" fontId="37" fillId="2" borderId="22" xfId="0" applyNumberFormat="1" applyFont="1" applyFill="1" applyBorder="1" applyAlignment="1" applyProtection="1">
      <alignment vertical="center"/>
      <protection locked="0"/>
    </xf>
    <xf numFmtId="4" fontId="37" fillId="0" borderId="22" xfId="0" applyNumberFormat="1" applyFont="1" applyBorder="1" applyAlignment="1" applyProtection="1">
      <alignment vertical="center"/>
    </xf>
    <xf numFmtId="0" fontId="38" fillId="0" borderId="3" xfId="0" applyFont="1" applyBorder="1" applyAlignment="1">
      <alignment vertical="center"/>
    </xf>
    <xf numFmtId="0" fontId="37" fillId="2" borderId="14" xfId="0" applyFont="1" applyFill="1" applyBorder="1" applyAlignment="1" applyProtection="1">
      <alignment horizontal="left" vertical="center"/>
      <protection locked="0"/>
    </xf>
    <xf numFmtId="0" fontId="37" fillId="0" borderId="0" xfId="0" applyFont="1" applyBorder="1" applyAlignment="1" applyProtection="1">
      <alignment horizontal="center"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0" fillId="0" borderId="14" xfId="0" applyFont="1" applyBorder="1" applyAlignment="1" applyProtection="1">
      <alignment vertical="center"/>
    </xf>
    <xf numFmtId="0" fontId="0" fillId="0" borderId="0" xfId="0" applyBorder="1" applyAlignment="1" applyProtection="1">
      <alignment vertical="center"/>
    </xf>
    <xf numFmtId="0" fontId="21" fillId="0" borderId="0" xfId="0" applyFont="1" applyAlignment="1" applyProtection="1">
      <alignment horizontal="left" vertical="center"/>
    </xf>
    <xf numFmtId="0" fontId="9" fillId="0" borderId="19" xfId="0" applyFont="1" applyBorder="1" applyAlignment="1" applyProtection="1">
      <alignment vertical="center"/>
    </xf>
    <xf numFmtId="0" fontId="9" fillId="0" borderId="20" xfId="0" applyFont="1" applyBorder="1" applyAlignment="1" applyProtection="1">
      <alignment vertical="center"/>
    </xf>
    <xf numFmtId="0" fontId="9" fillId="0" borderId="21" xfId="0" applyFont="1" applyBorder="1" applyAlignment="1" applyProtection="1">
      <alignmen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styles" Target="styles.xml" /><Relationship Id="rId40" Type="http://schemas.openxmlformats.org/officeDocument/2006/relationships/theme" Target="theme/theme1.xml" /><Relationship Id="rId41" Type="http://schemas.openxmlformats.org/officeDocument/2006/relationships/calcChain" Target="calcChain.xml" /><Relationship Id="rId42"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drawing" Target="../drawings/drawing38.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19</v>
      </c>
      <c r="L7" s="23"/>
      <c r="M7" s="23"/>
      <c r="N7" s="23"/>
      <c r="O7" s="23"/>
      <c r="P7" s="23"/>
      <c r="Q7" s="23"/>
      <c r="R7" s="23"/>
      <c r="S7" s="23"/>
      <c r="T7" s="23"/>
      <c r="U7" s="23"/>
      <c r="V7" s="23"/>
      <c r="W7" s="23"/>
      <c r="X7" s="23"/>
      <c r="Y7" s="23"/>
      <c r="Z7" s="23"/>
      <c r="AA7" s="23"/>
      <c r="AB7" s="23"/>
      <c r="AC7" s="23"/>
      <c r="AD7" s="23"/>
      <c r="AE7" s="23"/>
      <c r="AF7" s="23"/>
      <c r="AG7" s="23"/>
      <c r="AH7" s="23"/>
      <c r="AI7" s="23"/>
      <c r="AJ7" s="23"/>
      <c r="AK7" s="33" t="s">
        <v>20</v>
      </c>
      <c r="AL7" s="23"/>
      <c r="AM7" s="23"/>
      <c r="AN7" s="28" t="s">
        <v>19</v>
      </c>
      <c r="AO7" s="23"/>
      <c r="AP7" s="23"/>
      <c r="AQ7" s="23"/>
      <c r="AR7" s="21"/>
      <c r="BE7" s="32"/>
      <c r="BS7" s="18" t="s">
        <v>6</v>
      </c>
    </row>
    <row r="8" s="1" customFormat="1" ht="12" customHeight="1">
      <c r="B8" s="22"/>
      <c r="C8" s="23"/>
      <c r="D8" s="33" t="s">
        <v>21</v>
      </c>
      <c r="E8" s="23"/>
      <c r="F8" s="23"/>
      <c r="G8" s="23"/>
      <c r="H8" s="23"/>
      <c r="I8" s="23"/>
      <c r="J8" s="23"/>
      <c r="K8" s="28" t="s">
        <v>22</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23</v>
      </c>
      <c r="AL8" s="23"/>
      <c r="AM8" s="23"/>
      <c r="AN8" s="34" t="s">
        <v>24</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25</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26</v>
      </c>
      <c r="AL10" s="23"/>
      <c r="AM10" s="23"/>
      <c r="AN10" s="28" t="s">
        <v>19</v>
      </c>
      <c r="AO10" s="23"/>
      <c r="AP10" s="23"/>
      <c r="AQ10" s="23"/>
      <c r="AR10" s="21"/>
      <c r="BE10" s="32"/>
      <c r="BS10" s="18" t="s">
        <v>6</v>
      </c>
    </row>
    <row r="11" s="1" customFormat="1" ht="18.48" customHeight="1">
      <c r="B11" s="22"/>
      <c r="C11" s="23"/>
      <c r="D11" s="23"/>
      <c r="E11" s="28" t="s">
        <v>27</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28</v>
      </c>
      <c r="AL11" s="23"/>
      <c r="AM11" s="23"/>
      <c r="AN11" s="28" t="s">
        <v>19</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29</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26</v>
      </c>
      <c r="AL13" s="23"/>
      <c r="AM13" s="23"/>
      <c r="AN13" s="35" t="s">
        <v>30</v>
      </c>
      <c r="AO13" s="23"/>
      <c r="AP13" s="23"/>
      <c r="AQ13" s="23"/>
      <c r="AR13" s="21"/>
      <c r="BE13" s="32"/>
      <c r="BS13" s="18" t="s">
        <v>6</v>
      </c>
    </row>
    <row r="14">
      <c r="B14" s="22"/>
      <c r="C14" s="23"/>
      <c r="D14" s="23"/>
      <c r="E14" s="35" t="s">
        <v>30</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28</v>
      </c>
      <c r="AL14" s="23"/>
      <c r="AM14" s="23"/>
      <c r="AN14" s="35" t="s">
        <v>30</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31</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26</v>
      </c>
      <c r="AL16" s="23"/>
      <c r="AM16" s="23"/>
      <c r="AN16" s="28" t="s">
        <v>19</v>
      </c>
      <c r="AO16" s="23"/>
      <c r="AP16" s="23"/>
      <c r="AQ16" s="23"/>
      <c r="AR16" s="21"/>
      <c r="BE16" s="32"/>
      <c r="BS16" s="18" t="s">
        <v>4</v>
      </c>
    </row>
    <row r="17" s="1" customFormat="1" ht="18.48" customHeight="1">
      <c r="B17" s="22"/>
      <c r="C17" s="23"/>
      <c r="D17" s="23"/>
      <c r="E17" s="28" t="s">
        <v>32</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28</v>
      </c>
      <c r="AL17" s="23"/>
      <c r="AM17" s="23"/>
      <c r="AN17" s="28" t="s">
        <v>19</v>
      </c>
      <c r="AO17" s="23"/>
      <c r="AP17" s="23"/>
      <c r="AQ17" s="23"/>
      <c r="AR17" s="21"/>
      <c r="BE17" s="32"/>
      <c r="BS17" s="18" t="s">
        <v>33</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34</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26</v>
      </c>
      <c r="AL19" s="23"/>
      <c r="AM19" s="23"/>
      <c r="AN19" s="28" t="s">
        <v>19</v>
      </c>
      <c r="AO19" s="23"/>
      <c r="AP19" s="23"/>
      <c r="AQ19" s="23"/>
      <c r="AR19" s="21"/>
      <c r="BE19" s="32"/>
      <c r="BS19" s="18" t="s">
        <v>6</v>
      </c>
    </row>
    <row r="20" s="1" customFormat="1" ht="18.48" customHeight="1">
      <c r="B20" s="22"/>
      <c r="C20" s="23"/>
      <c r="D20" s="23"/>
      <c r="E20" s="28" t="s">
        <v>35</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28</v>
      </c>
      <c r="AL20" s="23"/>
      <c r="AM20" s="23"/>
      <c r="AN20" s="28" t="s">
        <v>19</v>
      </c>
      <c r="AO20" s="23"/>
      <c r="AP20" s="23"/>
      <c r="AQ20" s="23"/>
      <c r="AR20" s="21"/>
      <c r="BE20" s="32"/>
      <c r="BS20" s="18" t="s">
        <v>4</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36</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47.25" customHeight="1">
      <c r="B23" s="22"/>
      <c r="C23" s="23"/>
      <c r="D23" s="23"/>
      <c r="E23" s="37" t="s">
        <v>37</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38</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ROUND(AG54,2)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39</v>
      </c>
      <c r="M28" s="46"/>
      <c r="N28" s="46"/>
      <c r="O28" s="46"/>
      <c r="P28" s="46"/>
      <c r="Q28" s="41"/>
      <c r="R28" s="41"/>
      <c r="S28" s="41"/>
      <c r="T28" s="41"/>
      <c r="U28" s="41"/>
      <c r="V28" s="41"/>
      <c r="W28" s="46" t="s">
        <v>40</v>
      </c>
      <c r="X28" s="46"/>
      <c r="Y28" s="46"/>
      <c r="Z28" s="46"/>
      <c r="AA28" s="46"/>
      <c r="AB28" s="46"/>
      <c r="AC28" s="46"/>
      <c r="AD28" s="46"/>
      <c r="AE28" s="46"/>
      <c r="AF28" s="41"/>
      <c r="AG28" s="41"/>
      <c r="AH28" s="41"/>
      <c r="AI28" s="41"/>
      <c r="AJ28" s="41"/>
      <c r="AK28" s="46" t="s">
        <v>41</v>
      </c>
      <c r="AL28" s="46"/>
      <c r="AM28" s="46"/>
      <c r="AN28" s="46"/>
      <c r="AO28" s="46"/>
      <c r="AP28" s="41"/>
      <c r="AQ28" s="41"/>
      <c r="AR28" s="45"/>
      <c r="BE28" s="32"/>
    </row>
    <row r="29" s="3" customFormat="1" ht="14.4" customHeight="1">
      <c r="A29" s="3"/>
      <c r="B29" s="47"/>
      <c r="C29" s="48"/>
      <c r="D29" s="33" t="s">
        <v>42</v>
      </c>
      <c r="E29" s="48"/>
      <c r="F29" s="33" t="s">
        <v>43</v>
      </c>
      <c r="G29" s="48"/>
      <c r="H29" s="48"/>
      <c r="I29" s="48"/>
      <c r="J29" s="48"/>
      <c r="K29" s="48"/>
      <c r="L29" s="49">
        <v>0.20999999999999999</v>
      </c>
      <c r="M29" s="48"/>
      <c r="N29" s="48"/>
      <c r="O29" s="48"/>
      <c r="P29" s="48"/>
      <c r="Q29" s="48"/>
      <c r="R29" s="48"/>
      <c r="S29" s="48"/>
      <c r="T29" s="48"/>
      <c r="U29" s="48"/>
      <c r="V29" s="48"/>
      <c r="W29" s="50">
        <f>ROUND(AZ54, 2)</f>
        <v>0</v>
      </c>
      <c r="X29" s="48"/>
      <c r="Y29" s="48"/>
      <c r="Z29" s="48"/>
      <c r="AA29" s="48"/>
      <c r="AB29" s="48"/>
      <c r="AC29" s="48"/>
      <c r="AD29" s="48"/>
      <c r="AE29" s="48"/>
      <c r="AF29" s="48"/>
      <c r="AG29" s="48"/>
      <c r="AH29" s="48"/>
      <c r="AI29" s="48"/>
      <c r="AJ29" s="48"/>
      <c r="AK29" s="50">
        <f>ROUND(AV54, 2)</f>
        <v>0</v>
      </c>
      <c r="AL29" s="48"/>
      <c r="AM29" s="48"/>
      <c r="AN29" s="48"/>
      <c r="AO29" s="48"/>
      <c r="AP29" s="48"/>
      <c r="AQ29" s="48"/>
      <c r="AR29" s="51"/>
      <c r="BE29" s="52"/>
    </row>
    <row r="30" s="3" customFormat="1" ht="14.4" customHeight="1">
      <c r="A30" s="3"/>
      <c r="B30" s="47"/>
      <c r="C30" s="48"/>
      <c r="D30" s="48"/>
      <c r="E30" s="48"/>
      <c r="F30" s="33" t="s">
        <v>44</v>
      </c>
      <c r="G30" s="48"/>
      <c r="H30" s="48"/>
      <c r="I30" s="48"/>
      <c r="J30" s="48"/>
      <c r="K30" s="48"/>
      <c r="L30" s="49">
        <v>0.12</v>
      </c>
      <c r="M30" s="48"/>
      <c r="N30" s="48"/>
      <c r="O30" s="48"/>
      <c r="P30" s="48"/>
      <c r="Q30" s="48"/>
      <c r="R30" s="48"/>
      <c r="S30" s="48"/>
      <c r="T30" s="48"/>
      <c r="U30" s="48"/>
      <c r="V30" s="48"/>
      <c r="W30" s="50">
        <f>ROUND(BA54, 2)</f>
        <v>0</v>
      </c>
      <c r="X30" s="48"/>
      <c r="Y30" s="48"/>
      <c r="Z30" s="48"/>
      <c r="AA30" s="48"/>
      <c r="AB30" s="48"/>
      <c r="AC30" s="48"/>
      <c r="AD30" s="48"/>
      <c r="AE30" s="48"/>
      <c r="AF30" s="48"/>
      <c r="AG30" s="48"/>
      <c r="AH30" s="48"/>
      <c r="AI30" s="48"/>
      <c r="AJ30" s="48"/>
      <c r="AK30" s="50">
        <f>ROUND(AW54, 2)</f>
        <v>0</v>
      </c>
      <c r="AL30" s="48"/>
      <c r="AM30" s="48"/>
      <c r="AN30" s="48"/>
      <c r="AO30" s="48"/>
      <c r="AP30" s="48"/>
      <c r="AQ30" s="48"/>
      <c r="AR30" s="51"/>
      <c r="BE30" s="52"/>
    </row>
    <row r="31" hidden="1" s="3" customFormat="1" ht="14.4" customHeight="1">
      <c r="A31" s="3"/>
      <c r="B31" s="47"/>
      <c r="C31" s="48"/>
      <c r="D31" s="48"/>
      <c r="E31" s="48"/>
      <c r="F31" s="33" t="s">
        <v>45</v>
      </c>
      <c r="G31" s="48"/>
      <c r="H31" s="48"/>
      <c r="I31" s="48"/>
      <c r="J31" s="48"/>
      <c r="K31" s="48"/>
      <c r="L31" s="49">
        <v>0.20999999999999999</v>
      </c>
      <c r="M31" s="48"/>
      <c r="N31" s="48"/>
      <c r="O31" s="48"/>
      <c r="P31" s="48"/>
      <c r="Q31" s="48"/>
      <c r="R31" s="48"/>
      <c r="S31" s="48"/>
      <c r="T31" s="48"/>
      <c r="U31" s="48"/>
      <c r="V31" s="48"/>
      <c r="W31" s="50">
        <f>ROUND(BB54,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46</v>
      </c>
      <c r="G32" s="48"/>
      <c r="H32" s="48"/>
      <c r="I32" s="48"/>
      <c r="J32" s="48"/>
      <c r="K32" s="48"/>
      <c r="L32" s="49">
        <v>0.12</v>
      </c>
      <c r="M32" s="48"/>
      <c r="N32" s="48"/>
      <c r="O32" s="48"/>
      <c r="P32" s="48"/>
      <c r="Q32" s="48"/>
      <c r="R32" s="48"/>
      <c r="S32" s="48"/>
      <c r="T32" s="48"/>
      <c r="U32" s="48"/>
      <c r="V32" s="48"/>
      <c r="W32" s="50">
        <f>ROUND(BC54,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47</v>
      </c>
      <c r="G33" s="48"/>
      <c r="H33" s="48"/>
      <c r="I33" s="48"/>
      <c r="J33" s="48"/>
      <c r="K33" s="48"/>
      <c r="L33" s="49">
        <v>0</v>
      </c>
      <c r="M33" s="48"/>
      <c r="N33" s="48"/>
      <c r="O33" s="48"/>
      <c r="P33" s="48"/>
      <c r="Q33" s="48"/>
      <c r="R33" s="48"/>
      <c r="S33" s="48"/>
      <c r="T33" s="48"/>
      <c r="U33" s="48"/>
      <c r="V33" s="48"/>
      <c r="W33" s="50">
        <f>ROUND(BD54, 2)</f>
        <v>0</v>
      </c>
      <c r="X33" s="48"/>
      <c r="Y33" s="48"/>
      <c r="Z33" s="48"/>
      <c r="AA33" s="48"/>
      <c r="AB33" s="48"/>
      <c r="AC33" s="48"/>
      <c r="AD33" s="48"/>
      <c r="AE33" s="48"/>
      <c r="AF33" s="48"/>
      <c r="AG33" s="48"/>
      <c r="AH33" s="48"/>
      <c r="AI33" s="48"/>
      <c r="AJ33" s="48"/>
      <c r="AK33" s="50">
        <v>0</v>
      </c>
      <c r="AL33" s="48"/>
      <c r="AM33" s="48"/>
      <c r="AN33" s="48"/>
      <c r="AO33" s="48"/>
      <c r="AP33" s="48"/>
      <c r="AQ33" s="48"/>
      <c r="AR33" s="51"/>
      <c r="BE33" s="3"/>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9"/>
    </row>
    <row r="35" s="2" customFormat="1" ht="25.92" customHeight="1">
      <c r="A35" s="39"/>
      <c r="B35" s="40"/>
      <c r="C35" s="53"/>
      <c r="D35" s="54" t="s">
        <v>48</v>
      </c>
      <c r="E35" s="55"/>
      <c r="F35" s="55"/>
      <c r="G35" s="55"/>
      <c r="H35" s="55"/>
      <c r="I35" s="55"/>
      <c r="J35" s="55"/>
      <c r="K35" s="55"/>
      <c r="L35" s="55"/>
      <c r="M35" s="55"/>
      <c r="N35" s="55"/>
      <c r="O35" s="55"/>
      <c r="P35" s="55"/>
      <c r="Q35" s="55"/>
      <c r="R35" s="55"/>
      <c r="S35" s="55"/>
      <c r="T35" s="56" t="s">
        <v>49</v>
      </c>
      <c r="U35" s="55"/>
      <c r="V35" s="55"/>
      <c r="W35" s="55"/>
      <c r="X35" s="57" t="s">
        <v>50</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6.96" customHeight="1">
      <c r="A37" s="39"/>
      <c r="B37" s="60"/>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45"/>
      <c r="BE37" s="39"/>
    </row>
    <row r="41" s="2" customFormat="1" ht="6.96" customHeight="1">
      <c r="A41" s="39"/>
      <c r="B41" s="62"/>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45"/>
      <c r="BE41" s="39"/>
    </row>
    <row r="42" s="2" customFormat="1" ht="24.96" customHeight="1">
      <c r="A42" s="39"/>
      <c r="B42" s="40"/>
      <c r="C42" s="24" t="s">
        <v>51</v>
      </c>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5"/>
      <c r="BE42" s="39"/>
    </row>
    <row r="43" s="2" customFormat="1" ht="6.96" customHeight="1">
      <c r="A43" s="39"/>
      <c r="B43" s="40"/>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5"/>
      <c r="BE43" s="39"/>
    </row>
    <row r="44" s="4" customFormat="1" ht="12" customHeight="1">
      <c r="A44" s="4"/>
      <c r="B44" s="64"/>
      <c r="C44" s="33" t="s">
        <v>13</v>
      </c>
      <c r="D44" s="65"/>
      <c r="E44" s="65"/>
      <c r="F44" s="65"/>
      <c r="G44" s="65"/>
      <c r="H44" s="65"/>
      <c r="I44" s="65"/>
      <c r="J44" s="65"/>
      <c r="K44" s="65"/>
      <c r="L44" s="65" t="str">
        <f>K5</f>
        <v>24_100_3000</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6"/>
      <c r="BE44" s="4"/>
    </row>
    <row r="45" s="5" customFormat="1" ht="36.96" customHeight="1">
      <c r="A45" s="5"/>
      <c r="B45" s="67"/>
      <c r="C45" s="68" t="s">
        <v>16</v>
      </c>
      <c r="D45" s="69"/>
      <c r="E45" s="69"/>
      <c r="F45" s="69"/>
      <c r="G45" s="69"/>
      <c r="H45" s="69"/>
      <c r="I45" s="69"/>
      <c r="J45" s="69"/>
      <c r="K45" s="69"/>
      <c r="L45" s="70" t="str">
        <f>K6</f>
        <v>Sportovní hala Turnov</v>
      </c>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71"/>
      <c r="BE45" s="5"/>
    </row>
    <row r="46" s="2" customFormat="1" ht="6.96" customHeight="1">
      <c r="A46" s="39"/>
      <c r="B46" s="40"/>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5"/>
      <c r="BE46" s="39"/>
    </row>
    <row r="47" s="2" customFormat="1" ht="12" customHeight="1">
      <c r="A47" s="39"/>
      <c r="B47" s="40"/>
      <c r="C47" s="33" t="s">
        <v>21</v>
      </c>
      <c r="D47" s="41"/>
      <c r="E47" s="41"/>
      <c r="F47" s="41"/>
      <c r="G47" s="41"/>
      <c r="H47" s="41"/>
      <c r="I47" s="41"/>
      <c r="J47" s="41"/>
      <c r="K47" s="41"/>
      <c r="L47" s="72" t="str">
        <f>IF(K8="","",K8)</f>
        <v xml:space="preserve"> </v>
      </c>
      <c r="M47" s="41"/>
      <c r="N47" s="41"/>
      <c r="O47" s="41"/>
      <c r="P47" s="41"/>
      <c r="Q47" s="41"/>
      <c r="R47" s="41"/>
      <c r="S47" s="41"/>
      <c r="T47" s="41"/>
      <c r="U47" s="41"/>
      <c r="V47" s="41"/>
      <c r="W47" s="41"/>
      <c r="X47" s="41"/>
      <c r="Y47" s="41"/>
      <c r="Z47" s="41"/>
      <c r="AA47" s="41"/>
      <c r="AB47" s="41"/>
      <c r="AC47" s="41"/>
      <c r="AD47" s="41"/>
      <c r="AE47" s="41"/>
      <c r="AF47" s="41"/>
      <c r="AG47" s="41"/>
      <c r="AH47" s="41"/>
      <c r="AI47" s="33" t="s">
        <v>23</v>
      </c>
      <c r="AJ47" s="41"/>
      <c r="AK47" s="41"/>
      <c r="AL47" s="41"/>
      <c r="AM47" s="73" t="str">
        <f>IF(AN8= "","",AN8)</f>
        <v>19. 10. 2024</v>
      </c>
      <c r="AN47" s="73"/>
      <c r="AO47" s="41"/>
      <c r="AP47" s="41"/>
      <c r="AQ47" s="41"/>
      <c r="AR47" s="45"/>
      <c r="BE47" s="39"/>
    </row>
    <row r="48" s="2" customFormat="1" ht="6.96" customHeight="1">
      <c r="A48" s="39"/>
      <c r="B48" s="40"/>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5"/>
      <c r="BE48" s="39"/>
    </row>
    <row r="49" s="2" customFormat="1" ht="15.15" customHeight="1">
      <c r="A49" s="39"/>
      <c r="B49" s="40"/>
      <c r="C49" s="33" t="s">
        <v>25</v>
      </c>
      <c r="D49" s="41"/>
      <c r="E49" s="41"/>
      <c r="F49" s="41"/>
      <c r="G49" s="41"/>
      <c r="H49" s="41"/>
      <c r="I49" s="41"/>
      <c r="J49" s="41"/>
      <c r="K49" s="41"/>
      <c r="L49" s="65" t="str">
        <f>IF(E11= "","",E11)</f>
        <v>Městská sportovní Turnov</v>
      </c>
      <c r="M49" s="41"/>
      <c r="N49" s="41"/>
      <c r="O49" s="41"/>
      <c r="P49" s="41"/>
      <c r="Q49" s="41"/>
      <c r="R49" s="41"/>
      <c r="S49" s="41"/>
      <c r="T49" s="41"/>
      <c r="U49" s="41"/>
      <c r="V49" s="41"/>
      <c r="W49" s="41"/>
      <c r="X49" s="41"/>
      <c r="Y49" s="41"/>
      <c r="Z49" s="41"/>
      <c r="AA49" s="41"/>
      <c r="AB49" s="41"/>
      <c r="AC49" s="41"/>
      <c r="AD49" s="41"/>
      <c r="AE49" s="41"/>
      <c r="AF49" s="41"/>
      <c r="AG49" s="41"/>
      <c r="AH49" s="41"/>
      <c r="AI49" s="33" t="s">
        <v>31</v>
      </c>
      <c r="AJ49" s="41"/>
      <c r="AK49" s="41"/>
      <c r="AL49" s="41"/>
      <c r="AM49" s="74" t="str">
        <f>IF(E17="","",E17)</f>
        <v>RESTYL Plan s.r.o.</v>
      </c>
      <c r="AN49" s="65"/>
      <c r="AO49" s="65"/>
      <c r="AP49" s="65"/>
      <c r="AQ49" s="41"/>
      <c r="AR49" s="45"/>
      <c r="AS49" s="75" t="s">
        <v>52</v>
      </c>
      <c r="AT49" s="76"/>
      <c r="AU49" s="77"/>
      <c r="AV49" s="77"/>
      <c r="AW49" s="77"/>
      <c r="AX49" s="77"/>
      <c r="AY49" s="77"/>
      <c r="AZ49" s="77"/>
      <c r="BA49" s="77"/>
      <c r="BB49" s="77"/>
      <c r="BC49" s="77"/>
      <c r="BD49" s="78"/>
      <c r="BE49" s="39"/>
    </row>
    <row r="50" s="2" customFormat="1" ht="15.15" customHeight="1">
      <c r="A50" s="39"/>
      <c r="B50" s="40"/>
      <c r="C50" s="33" t="s">
        <v>29</v>
      </c>
      <c r="D50" s="41"/>
      <c r="E50" s="41"/>
      <c r="F50" s="41"/>
      <c r="G50" s="41"/>
      <c r="H50" s="41"/>
      <c r="I50" s="41"/>
      <c r="J50" s="41"/>
      <c r="K50" s="41"/>
      <c r="L50" s="65" t="str">
        <f>IF(E14= "Vyplň údaj","",E14)</f>
        <v/>
      </c>
      <c r="M50" s="41"/>
      <c r="N50" s="41"/>
      <c r="O50" s="41"/>
      <c r="P50" s="41"/>
      <c r="Q50" s="41"/>
      <c r="R50" s="41"/>
      <c r="S50" s="41"/>
      <c r="T50" s="41"/>
      <c r="U50" s="41"/>
      <c r="V50" s="41"/>
      <c r="W50" s="41"/>
      <c r="X50" s="41"/>
      <c r="Y50" s="41"/>
      <c r="Z50" s="41"/>
      <c r="AA50" s="41"/>
      <c r="AB50" s="41"/>
      <c r="AC50" s="41"/>
      <c r="AD50" s="41"/>
      <c r="AE50" s="41"/>
      <c r="AF50" s="41"/>
      <c r="AG50" s="41"/>
      <c r="AH50" s="41"/>
      <c r="AI50" s="33" t="s">
        <v>34</v>
      </c>
      <c r="AJ50" s="41"/>
      <c r="AK50" s="41"/>
      <c r="AL50" s="41"/>
      <c r="AM50" s="74" t="str">
        <f>IF(E20="","",E20)</f>
        <v>Ing.R. Hladký</v>
      </c>
      <c r="AN50" s="65"/>
      <c r="AO50" s="65"/>
      <c r="AP50" s="65"/>
      <c r="AQ50" s="41"/>
      <c r="AR50" s="45"/>
      <c r="AS50" s="79"/>
      <c r="AT50" s="80"/>
      <c r="AU50" s="81"/>
      <c r="AV50" s="81"/>
      <c r="AW50" s="81"/>
      <c r="AX50" s="81"/>
      <c r="AY50" s="81"/>
      <c r="AZ50" s="81"/>
      <c r="BA50" s="81"/>
      <c r="BB50" s="81"/>
      <c r="BC50" s="81"/>
      <c r="BD50" s="82"/>
      <c r="BE50" s="39"/>
    </row>
    <row r="51" s="2" customFormat="1" ht="10.8" customHeight="1">
      <c r="A51" s="39"/>
      <c r="B51" s="40"/>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5"/>
      <c r="AS51" s="83"/>
      <c r="AT51" s="84"/>
      <c r="AU51" s="85"/>
      <c r="AV51" s="85"/>
      <c r="AW51" s="85"/>
      <c r="AX51" s="85"/>
      <c r="AY51" s="85"/>
      <c r="AZ51" s="85"/>
      <c r="BA51" s="85"/>
      <c r="BB51" s="85"/>
      <c r="BC51" s="85"/>
      <c r="BD51" s="86"/>
      <c r="BE51" s="39"/>
    </row>
    <row r="52" s="2" customFormat="1" ht="29.28" customHeight="1">
      <c r="A52" s="39"/>
      <c r="B52" s="40"/>
      <c r="C52" s="87" t="s">
        <v>53</v>
      </c>
      <c r="D52" s="88"/>
      <c r="E52" s="88"/>
      <c r="F52" s="88"/>
      <c r="G52" s="88"/>
      <c r="H52" s="89"/>
      <c r="I52" s="90" t="s">
        <v>54</v>
      </c>
      <c r="J52" s="88"/>
      <c r="K52" s="88"/>
      <c r="L52" s="88"/>
      <c r="M52" s="88"/>
      <c r="N52" s="88"/>
      <c r="O52" s="88"/>
      <c r="P52" s="88"/>
      <c r="Q52" s="88"/>
      <c r="R52" s="88"/>
      <c r="S52" s="88"/>
      <c r="T52" s="88"/>
      <c r="U52" s="88"/>
      <c r="V52" s="88"/>
      <c r="W52" s="88"/>
      <c r="X52" s="88"/>
      <c r="Y52" s="88"/>
      <c r="Z52" s="88"/>
      <c r="AA52" s="88"/>
      <c r="AB52" s="88"/>
      <c r="AC52" s="88"/>
      <c r="AD52" s="88"/>
      <c r="AE52" s="88"/>
      <c r="AF52" s="88"/>
      <c r="AG52" s="91" t="s">
        <v>55</v>
      </c>
      <c r="AH52" s="88"/>
      <c r="AI52" s="88"/>
      <c r="AJ52" s="88"/>
      <c r="AK52" s="88"/>
      <c r="AL52" s="88"/>
      <c r="AM52" s="88"/>
      <c r="AN52" s="90" t="s">
        <v>56</v>
      </c>
      <c r="AO52" s="88"/>
      <c r="AP52" s="88"/>
      <c r="AQ52" s="92" t="s">
        <v>57</v>
      </c>
      <c r="AR52" s="45"/>
      <c r="AS52" s="93" t="s">
        <v>58</v>
      </c>
      <c r="AT52" s="94" t="s">
        <v>59</v>
      </c>
      <c r="AU52" s="94" t="s">
        <v>60</v>
      </c>
      <c r="AV52" s="94" t="s">
        <v>61</v>
      </c>
      <c r="AW52" s="94" t="s">
        <v>62</v>
      </c>
      <c r="AX52" s="94" t="s">
        <v>63</v>
      </c>
      <c r="AY52" s="94" t="s">
        <v>64</v>
      </c>
      <c r="AZ52" s="94" t="s">
        <v>65</v>
      </c>
      <c r="BA52" s="94" t="s">
        <v>66</v>
      </c>
      <c r="BB52" s="94" t="s">
        <v>67</v>
      </c>
      <c r="BC52" s="94" t="s">
        <v>68</v>
      </c>
      <c r="BD52" s="95" t="s">
        <v>69</v>
      </c>
      <c r="BE52" s="39"/>
    </row>
    <row r="53" s="2" customFormat="1" ht="10.8" customHeight="1">
      <c r="A53" s="39"/>
      <c r="B53" s="40"/>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5"/>
      <c r="AS53" s="96"/>
      <c r="AT53" s="97"/>
      <c r="AU53" s="97"/>
      <c r="AV53" s="97"/>
      <c r="AW53" s="97"/>
      <c r="AX53" s="97"/>
      <c r="AY53" s="97"/>
      <c r="AZ53" s="97"/>
      <c r="BA53" s="97"/>
      <c r="BB53" s="97"/>
      <c r="BC53" s="97"/>
      <c r="BD53" s="98"/>
      <c r="BE53" s="39"/>
    </row>
    <row r="54" s="6" customFormat="1" ht="32.4" customHeight="1">
      <c r="A54" s="6"/>
      <c r="B54" s="99"/>
      <c r="C54" s="100" t="s">
        <v>70</v>
      </c>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2">
        <f>ROUND(AG55+AG58+AG59+AG66+SUM(AG92:AG96),2)</f>
        <v>0</v>
      </c>
      <c r="AH54" s="102"/>
      <c r="AI54" s="102"/>
      <c r="AJ54" s="102"/>
      <c r="AK54" s="102"/>
      <c r="AL54" s="102"/>
      <c r="AM54" s="102"/>
      <c r="AN54" s="103">
        <f>SUM(AG54,AT54)</f>
        <v>0</v>
      </c>
      <c r="AO54" s="103"/>
      <c r="AP54" s="103"/>
      <c r="AQ54" s="104" t="s">
        <v>19</v>
      </c>
      <c r="AR54" s="105"/>
      <c r="AS54" s="106">
        <f>ROUND(AS55+AS58+AS59+AS66+SUM(AS92:AS96),2)</f>
        <v>0</v>
      </c>
      <c r="AT54" s="107">
        <f>ROUND(SUM(AV54:AW54),2)</f>
        <v>0</v>
      </c>
      <c r="AU54" s="108">
        <f>ROUND(AU55+AU58+AU59+AU66+SUM(AU92:AU96),5)</f>
        <v>0</v>
      </c>
      <c r="AV54" s="107">
        <f>ROUND(AZ54*L29,2)</f>
        <v>0</v>
      </c>
      <c r="AW54" s="107">
        <f>ROUND(BA54*L30,2)</f>
        <v>0</v>
      </c>
      <c r="AX54" s="107">
        <f>ROUND(BB54*L29,2)</f>
        <v>0</v>
      </c>
      <c r="AY54" s="107">
        <f>ROUND(BC54*L30,2)</f>
        <v>0</v>
      </c>
      <c r="AZ54" s="107">
        <f>ROUND(AZ55+AZ58+AZ59+AZ66+SUM(AZ92:AZ96),2)</f>
        <v>0</v>
      </c>
      <c r="BA54" s="107">
        <f>ROUND(BA55+BA58+BA59+BA66+SUM(BA92:BA96),2)</f>
        <v>0</v>
      </c>
      <c r="BB54" s="107">
        <f>ROUND(BB55+BB58+BB59+BB66+SUM(BB92:BB96),2)</f>
        <v>0</v>
      </c>
      <c r="BC54" s="107">
        <f>ROUND(BC55+BC58+BC59+BC66+SUM(BC92:BC96),2)</f>
        <v>0</v>
      </c>
      <c r="BD54" s="109">
        <f>ROUND(BD55+BD58+BD59+BD66+SUM(BD92:BD96),2)</f>
        <v>0</v>
      </c>
      <c r="BE54" s="6"/>
      <c r="BS54" s="110" t="s">
        <v>71</v>
      </c>
      <c r="BT54" s="110" t="s">
        <v>72</v>
      </c>
      <c r="BU54" s="111" t="s">
        <v>73</v>
      </c>
      <c r="BV54" s="110" t="s">
        <v>74</v>
      </c>
      <c r="BW54" s="110" t="s">
        <v>5</v>
      </c>
      <c r="BX54" s="110" t="s">
        <v>75</v>
      </c>
      <c r="CL54" s="110" t="s">
        <v>19</v>
      </c>
    </row>
    <row r="55" s="7" customFormat="1" ht="24.75" customHeight="1">
      <c r="A55" s="7"/>
      <c r="B55" s="112"/>
      <c r="C55" s="113"/>
      <c r="D55" s="114" t="s">
        <v>76</v>
      </c>
      <c r="E55" s="114"/>
      <c r="F55" s="114"/>
      <c r="G55" s="114"/>
      <c r="H55" s="114"/>
      <c r="I55" s="115"/>
      <c r="J55" s="114" t="s">
        <v>77</v>
      </c>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6">
        <f>ROUND(SUM(AG56:AG57),2)</f>
        <v>0</v>
      </c>
      <c r="AH55" s="115"/>
      <c r="AI55" s="115"/>
      <c r="AJ55" s="115"/>
      <c r="AK55" s="115"/>
      <c r="AL55" s="115"/>
      <c r="AM55" s="115"/>
      <c r="AN55" s="117">
        <f>SUM(AG55,AT55)</f>
        <v>0</v>
      </c>
      <c r="AO55" s="115"/>
      <c r="AP55" s="115"/>
      <c r="AQ55" s="118" t="s">
        <v>78</v>
      </c>
      <c r="AR55" s="119"/>
      <c r="AS55" s="120">
        <f>ROUND(SUM(AS56:AS57),2)</f>
        <v>0</v>
      </c>
      <c r="AT55" s="121">
        <f>ROUND(SUM(AV55:AW55),2)</f>
        <v>0</v>
      </c>
      <c r="AU55" s="122">
        <f>ROUND(SUM(AU56:AU57),5)</f>
        <v>0</v>
      </c>
      <c r="AV55" s="121">
        <f>ROUND(AZ55*L29,2)</f>
        <v>0</v>
      </c>
      <c r="AW55" s="121">
        <f>ROUND(BA55*L30,2)</f>
        <v>0</v>
      </c>
      <c r="AX55" s="121">
        <f>ROUND(BB55*L29,2)</f>
        <v>0</v>
      </c>
      <c r="AY55" s="121">
        <f>ROUND(BC55*L30,2)</f>
        <v>0</v>
      </c>
      <c r="AZ55" s="121">
        <f>ROUND(SUM(AZ56:AZ57),2)</f>
        <v>0</v>
      </c>
      <c r="BA55" s="121">
        <f>ROUND(SUM(BA56:BA57),2)</f>
        <v>0</v>
      </c>
      <c r="BB55" s="121">
        <f>ROUND(SUM(BB56:BB57),2)</f>
        <v>0</v>
      </c>
      <c r="BC55" s="121">
        <f>ROUND(SUM(BC56:BC57),2)</f>
        <v>0</v>
      </c>
      <c r="BD55" s="123">
        <f>ROUND(SUM(BD56:BD57),2)</f>
        <v>0</v>
      </c>
      <c r="BE55" s="7"/>
      <c r="BS55" s="124" t="s">
        <v>71</v>
      </c>
      <c r="BT55" s="124" t="s">
        <v>79</v>
      </c>
      <c r="BU55" s="124" t="s">
        <v>73</v>
      </c>
      <c r="BV55" s="124" t="s">
        <v>74</v>
      </c>
      <c r="BW55" s="124" t="s">
        <v>80</v>
      </c>
      <c r="BX55" s="124" t="s">
        <v>5</v>
      </c>
      <c r="CL55" s="124" t="s">
        <v>19</v>
      </c>
      <c r="CM55" s="124" t="s">
        <v>81</v>
      </c>
    </row>
    <row r="56" s="4" customFormat="1" ht="23.25" customHeight="1">
      <c r="A56" s="125" t="s">
        <v>82</v>
      </c>
      <c r="B56" s="64"/>
      <c r="C56" s="126"/>
      <c r="D56" s="126"/>
      <c r="E56" s="127" t="s">
        <v>83</v>
      </c>
      <c r="F56" s="127"/>
      <c r="G56" s="127"/>
      <c r="H56" s="127"/>
      <c r="I56" s="127"/>
      <c r="J56" s="126"/>
      <c r="K56" s="127" t="s">
        <v>84</v>
      </c>
      <c r="L56" s="127"/>
      <c r="M56" s="127"/>
      <c r="N56" s="127"/>
      <c r="O56" s="127"/>
      <c r="P56" s="127"/>
      <c r="Q56" s="127"/>
      <c r="R56" s="127"/>
      <c r="S56" s="127"/>
      <c r="T56" s="127"/>
      <c r="U56" s="127"/>
      <c r="V56" s="127"/>
      <c r="W56" s="127"/>
      <c r="X56" s="127"/>
      <c r="Y56" s="127"/>
      <c r="Z56" s="127"/>
      <c r="AA56" s="127"/>
      <c r="AB56" s="127"/>
      <c r="AC56" s="127"/>
      <c r="AD56" s="127"/>
      <c r="AE56" s="127"/>
      <c r="AF56" s="127"/>
      <c r="AG56" s="128">
        <f>'24_099_0401 - SO401 - Ven...'!J32</f>
        <v>0</v>
      </c>
      <c r="AH56" s="126"/>
      <c r="AI56" s="126"/>
      <c r="AJ56" s="126"/>
      <c r="AK56" s="126"/>
      <c r="AL56" s="126"/>
      <c r="AM56" s="126"/>
      <c r="AN56" s="128">
        <f>SUM(AG56,AT56)</f>
        <v>0</v>
      </c>
      <c r="AO56" s="126"/>
      <c r="AP56" s="126"/>
      <c r="AQ56" s="129" t="s">
        <v>85</v>
      </c>
      <c r="AR56" s="66"/>
      <c r="AS56" s="130">
        <v>0</v>
      </c>
      <c r="AT56" s="131">
        <f>ROUND(SUM(AV56:AW56),2)</f>
        <v>0</v>
      </c>
      <c r="AU56" s="132">
        <f>'24_099_0401 - SO401 - Ven...'!P93</f>
        <v>0</v>
      </c>
      <c r="AV56" s="131">
        <f>'24_099_0401 - SO401 - Ven...'!J35</f>
        <v>0</v>
      </c>
      <c r="AW56" s="131">
        <f>'24_099_0401 - SO401 - Ven...'!J36</f>
        <v>0</v>
      </c>
      <c r="AX56" s="131">
        <f>'24_099_0401 - SO401 - Ven...'!J37</f>
        <v>0</v>
      </c>
      <c r="AY56" s="131">
        <f>'24_099_0401 - SO401 - Ven...'!J38</f>
        <v>0</v>
      </c>
      <c r="AZ56" s="131">
        <f>'24_099_0401 - SO401 - Ven...'!F35</f>
        <v>0</v>
      </c>
      <c r="BA56" s="131">
        <f>'24_099_0401 - SO401 - Ven...'!F36</f>
        <v>0</v>
      </c>
      <c r="BB56" s="131">
        <f>'24_099_0401 - SO401 - Ven...'!F37</f>
        <v>0</v>
      </c>
      <c r="BC56" s="131">
        <f>'24_099_0401 - SO401 - Ven...'!F38</f>
        <v>0</v>
      </c>
      <c r="BD56" s="133">
        <f>'24_099_0401 - SO401 - Ven...'!F39</f>
        <v>0</v>
      </c>
      <c r="BE56" s="4"/>
      <c r="BT56" s="134" t="s">
        <v>81</v>
      </c>
      <c r="BV56" s="134" t="s">
        <v>74</v>
      </c>
      <c r="BW56" s="134" t="s">
        <v>86</v>
      </c>
      <c r="BX56" s="134" t="s">
        <v>80</v>
      </c>
      <c r="CL56" s="134" t="s">
        <v>19</v>
      </c>
    </row>
    <row r="57" s="4" customFormat="1" ht="23.25" customHeight="1">
      <c r="A57" s="125" t="s">
        <v>82</v>
      </c>
      <c r="B57" s="64"/>
      <c r="C57" s="126"/>
      <c r="D57" s="126"/>
      <c r="E57" s="127" t="s">
        <v>87</v>
      </c>
      <c r="F57" s="127"/>
      <c r="G57" s="127"/>
      <c r="H57" s="127"/>
      <c r="I57" s="127"/>
      <c r="J57" s="126"/>
      <c r="K57" s="127" t="s">
        <v>88</v>
      </c>
      <c r="L57" s="127"/>
      <c r="M57" s="127"/>
      <c r="N57" s="127"/>
      <c r="O57" s="127"/>
      <c r="P57" s="127"/>
      <c r="Q57" s="127"/>
      <c r="R57" s="127"/>
      <c r="S57" s="127"/>
      <c r="T57" s="127"/>
      <c r="U57" s="127"/>
      <c r="V57" s="127"/>
      <c r="W57" s="127"/>
      <c r="X57" s="127"/>
      <c r="Y57" s="127"/>
      <c r="Z57" s="127"/>
      <c r="AA57" s="127"/>
      <c r="AB57" s="127"/>
      <c r="AC57" s="127"/>
      <c r="AD57" s="127"/>
      <c r="AE57" s="127"/>
      <c r="AF57" s="127"/>
      <c r="AG57" s="128">
        <f>'24_099_0402 - SO402 - Pře...'!J32</f>
        <v>0</v>
      </c>
      <c r="AH57" s="126"/>
      <c r="AI57" s="126"/>
      <c r="AJ57" s="126"/>
      <c r="AK57" s="126"/>
      <c r="AL57" s="126"/>
      <c r="AM57" s="126"/>
      <c r="AN57" s="128">
        <f>SUM(AG57,AT57)</f>
        <v>0</v>
      </c>
      <c r="AO57" s="126"/>
      <c r="AP57" s="126"/>
      <c r="AQ57" s="129" t="s">
        <v>85</v>
      </c>
      <c r="AR57" s="66"/>
      <c r="AS57" s="130">
        <v>0</v>
      </c>
      <c r="AT57" s="131">
        <f>ROUND(SUM(AV57:AW57),2)</f>
        <v>0</v>
      </c>
      <c r="AU57" s="132">
        <f>'24_099_0402 - SO402 - Pře...'!P89</f>
        <v>0</v>
      </c>
      <c r="AV57" s="131">
        <f>'24_099_0402 - SO402 - Pře...'!J35</f>
        <v>0</v>
      </c>
      <c r="AW57" s="131">
        <f>'24_099_0402 - SO402 - Pře...'!J36</f>
        <v>0</v>
      </c>
      <c r="AX57" s="131">
        <f>'24_099_0402 - SO402 - Pře...'!J37</f>
        <v>0</v>
      </c>
      <c r="AY57" s="131">
        <f>'24_099_0402 - SO402 - Pře...'!J38</f>
        <v>0</v>
      </c>
      <c r="AZ57" s="131">
        <f>'24_099_0402 - SO402 - Pře...'!F35</f>
        <v>0</v>
      </c>
      <c r="BA57" s="131">
        <f>'24_099_0402 - SO402 - Pře...'!F36</f>
        <v>0</v>
      </c>
      <c r="BB57" s="131">
        <f>'24_099_0402 - SO402 - Pře...'!F37</f>
        <v>0</v>
      </c>
      <c r="BC57" s="131">
        <f>'24_099_0402 - SO402 - Pře...'!F38</f>
        <v>0</v>
      </c>
      <c r="BD57" s="133">
        <f>'24_099_0402 - SO402 - Pře...'!F39</f>
        <v>0</v>
      </c>
      <c r="BE57" s="4"/>
      <c r="BT57" s="134" t="s">
        <v>81</v>
      </c>
      <c r="BV57" s="134" t="s">
        <v>74</v>
      </c>
      <c r="BW57" s="134" t="s">
        <v>89</v>
      </c>
      <c r="BX57" s="134" t="s">
        <v>80</v>
      </c>
      <c r="CL57" s="134" t="s">
        <v>19</v>
      </c>
    </row>
    <row r="58" s="7" customFormat="1" ht="24.75" customHeight="1">
      <c r="A58" s="125" t="s">
        <v>82</v>
      </c>
      <c r="B58" s="112"/>
      <c r="C58" s="113"/>
      <c r="D58" s="114" t="s">
        <v>90</v>
      </c>
      <c r="E58" s="114"/>
      <c r="F58" s="114"/>
      <c r="G58" s="114"/>
      <c r="H58" s="114"/>
      <c r="I58" s="115"/>
      <c r="J58" s="114" t="s">
        <v>91</v>
      </c>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7">
        <f>'24_099_0500 - SO 101 Komu...'!J30</f>
        <v>0</v>
      </c>
      <c r="AH58" s="115"/>
      <c r="AI58" s="115"/>
      <c r="AJ58" s="115"/>
      <c r="AK58" s="115"/>
      <c r="AL58" s="115"/>
      <c r="AM58" s="115"/>
      <c r="AN58" s="117">
        <f>SUM(AG58,AT58)</f>
        <v>0</v>
      </c>
      <c r="AO58" s="115"/>
      <c r="AP58" s="115"/>
      <c r="AQ58" s="118" t="s">
        <v>78</v>
      </c>
      <c r="AR58" s="119"/>
      <c r="AS58" s="120">
        <v>0</v>
      </c>
      <c r="AT58" s="121">
        <f>ROUND(SUM(AV58:AW58),2)</f>
        <v>0</v>
      </c>
      <c r="AU58" s="122">
        <f>'24_099_0500 - SO 101 Komu...'!P87</f>
        <v>0</v>
      </c>
      <c r="AV58" s="121">
        <f>'24_099_0500 - SO 101 Komu...'!J33</f>
        <v>0</v>
      </c>
      <c r="AW58" s="121">
        <f>'24_099_0500 - SO 101 Komu...'!J34</f>
        <v>0</v>
      </c>
      <c r="AX58" s="121">
        <f>'24_099_0500 - SO 101 Komu...'!J35</f>
        <v>0</v>
      </c>
      <c r="AY58" s="121">
        <f>'24_099_0500 - SO 101 Komu...'!J36</f>
        <v>0</v>
      </c>
      <c r="AZ58" s="121">
        <f>'24_099_0500 - SO 101 Komu...'!F33</f>
        <v>0</v>
      </c>
      <c r="BA58" s="121">
        <f>'24_099_0500 - SO 101 Komu...'!F34</f>
        <v>0</v>
      </c>
      <c r="BB58" s="121">
        <f>'24_099_0500 - SO 101 Komu...'!F35</f>
        <v>0</v>
      </c>
      <c r="BC58" s="121">
        <f>'24_099_0500 - SO 101 Komu...'!F36</f>
        <v>0</v>
      </c>
      <c r="BD58" s="123">
        <f>'24_099_0500 - SO 101 Komu...'!F37</f>
        <v>0</v>
      </c>
      <c r="BE58" s="7"/>
      <c r="BT58" s="124" t="s">
        <v>79</v>
      </c>
      <c r="BV58" s="124" t="s">
        <v>74</v>
      </c>
      <c r="BW58" s="124" t="s">
        <v>92</v>
      </c>
      <c r="BX58" s="124" t="s">
        <v>5</v>
      </c>
      <c r="CL58" s="124" t="s">
        <v>19</v>
      </c>
      <c r="CM58" s="124" t="s">
        <v>81</v>
      </c>
    </row>
    <row r="59" s="7" customFormat="1" ht="24.75" customHeight="1">
      <c r="A59" s="7"/>
      <c r="B59" s="112"/>
      <c r="C59" s="113"/>
      <c r="D59" s="114" t="s">
        <v>93</v>
      </c>
      <c r="E59" s="114"/>
      <c r="F59" s="114"/>
      <c r="G59" s="114"/>
      <c r="H59" s="114"/>
      <c r="I59" s="115"/>
      <c r="J59" s="114" t="s">
        <v>94</v>
      </c>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6">
        <f>ROUND(SUM(AG60:AG65),2)</f>
        <v>0</v>
      </c>
      <c r="AH59" s="115"/>
      <c r="AI59" s="115"/>
      <c r="AJ59" s="115"/>
      <c r="AK59" s="115"/>
      <c r="AL59" s="115"/>
      <c r="AM59" s="115"/>
      <c r="AN59" s="117">
        <f>SUM(AG59,AT59)</f>
        <v>0</v>
      </c>
      <c r="AO59" s="115"/>
      <c r="AP59" s="115"/>
      <c r="AQ59" s="118" t="s">
        <v>78</v>
      </c>
      <c r="AR59" s="119"/>
      <c r="AS59" s="120">
        <f>ROUND(SUM(AS60:AS65),2)</f>
        <v>0</v>
      </c>
      <c r="AT59" s="121">
        <f>ROUND(SUM(AV59:AW59),2)</f>
        <v>0</v>
      </c>
      <c r="AU59" s="122">
        <f>ROUND(SUM(AU60:AU65),5)</f>
        <v>0</v>
      </c>
      <c r="AV59" s="121">
        <f>ROUND(AZ59*L29,2)</f>
        <v>0</v>
      </c>
      <c r="AW59" s="121">
        <f>ROUND(BA59*L30,2)</f>
        <v>0</v>
      </c>
      <c r="AX59" s="121">
        <f>ROUND(BB59*L29,2)</f>
        <v>0</v>
      </c>
      <c r="AY59" s="121">
        <f>ROUND(BC59*L30,2)</f>
        <v>0</v>
      </c>
      <c r="AZ59" s="121">
        <f>ROUND(SUM(AZ60:AZ65),2)</f>
        <v>0</v>
      </c>
      <c r="BA59" s="121">
        <f>ROUND(SUM(BA60:BA65),2)</f>
        <v>0</v>
      </c>
      <c r="BB59" s="121">
        <f>ROUND(SUM(BB60:BB65),2)</f>
        <v>0</v>
      </c>
      <c r="BC59" s="121">
        <f>ROUND(SUM(BC60:BC65),2)</f>
        <v>0</v>
      </c>
      <c r="BD59" s="123">
        <f>ROUND(SUM(BD60:BD65),2)</f>
        <v>0</v>
      </c>
      <c r="BE59" s="7"/>
      <c r="BS59" s="124" t="s">
        <v>71</v>
      </c>
      <c r="BT59" s="124" t="s">
        <v>79</v>
      </c>
      <c r="BU59" s="124" t="s">
        <v>73</v>
      </c>
      <c r="BV59" s="124" t="s">
        <v>74</v>
      </c>
      <c r="BW59" s="124" t="s">
        <v>95</v>
      </c>
      <c r="BX59" s="124" t="s">
        <v>5</v>
      </c>
      <c r="CL59" s="124" t="s">
        <v>19</v>
      </c>
      <c r="CM59" s="124" t="s">
        <v>81</v>
      </c>
    </row>
    <row r="60" s="4" customFormat="1" ht="16.5" customHeight="1">
      <c r="A60" s="125" t="s">
        <v>82</v>
      </c>
      <c r="B60" s="64"/>
      <c r="C60" s="126"/>
      <c r="D60" s="126"/>
      <c r="E60" s="127" t="s">
        <v>96</v>
      </c>
      <c r="F60" s="127"/>
      <c r="G60" s="127"/>
      <c r="H60" s="127"/>
      <c r="I60" s="127"/>
      <c r="J60" s="126"/>
      <c r="K60" s="127" t="s">
        <v>97</v>
      </c>
      <c r="L60" s="127"/>
      <c r="M60" s="127"/>
      <c r="N60" s="127"/>
      <c r="O60" s="127"/>
      <c r="P60" s="127"/>
      <c r="Q60" s="127"/>
      <c r="R60" s="127"/>
      <c r="S60" s="127"/>
      <c r="T60" s="127"/>
      <c r="U60" s="127"/>
      <c r="V60" s="127"/>
      <c r="W60" s="127"/>
      <c r="X60" s="127"/>
      <c r="Y60" s="127"/>
      <c r="Z60" s="127"/>
      <c r="AA60" s="127"/>
      <c r="AB60" s="127"/>
      <c r="AC60" s="127"/>
      <c r="AD60" s="127"/>
      <c r="AE60" s="127"/>
      <c r="AF60" s="127"/>
      <c r="AG60" s="128">
        <f>'SO301 - Odvodnění komunikace'!J32</f>
        <v>0</v>
      </c>
      <c r="AH60" s="126"/>
      <c r="AI60" s="126"/>
      <c r="AJ60" s="126"/>
      <c r="AK60" s="126"/>
      <c r="AL60" s="126"/>
      <c r="AM60" s="126"/>
      <c r="AN60" s="128">
        <f>SUM(AG60,AT60)</f>
        <v>0</v>
      </c>
      <c r="AO60" s="126"/>
      <c r="AP60" s="126"/>
      <c r="AQ60" s="129" t="s">
        <v>85</v>
      </c>
      <c r="AR60" s="66"/>
      <c r="AS60" s="130">
        <v>0</v>
      </c>
      <c r="AT60" s="131">
        <f>ROUND(SUM(AV60:AW60),2)</f>
        <v>0</v>
      </c>
      <c r="AU60" s="132">
        <f>'SO301 - Odvodnění komunikace'!P94</f>
        <v>0</v>
      </c>
      <c r="AV60" s="131">
        <f>'SO301 - Odvodnění komunikace'!J35</f>
        <v>0</v>
      </c>
      <c r="AW60" s="131">
        <f>'SO301 - Odvodnění komunikace'!J36</f>
        <v>0</v>
      </c>
      <c r="AX60" s="131">
        <f>'SO301 - Odvodnění komunikace'!J37</f>
        <v>0</v>
      </c>
      <c r="AY60" s="131">
        <f>'SO301 - Odvodnění komunikace'!J38</f>
        <v>0</v>
      </c>
      <c r="AZ60" s="131">
        <f>'SO301 - Odvodnění komunikace'!F35</f>
        <v>0</v>
      </c>
      <c r="BA60" s="131">
        <f>'SO301 - Odvodnění komunikace'!F36</f>
        <v>0</v>
      </c>
      <c r="BB60" s="131">
        <f>'SO301 - Odvodnění komunikace'!F37</f>
        <v>0</v>
      </c>
      <c r="BC60" s="131">
        <f>'SO301 - Odvodnění komunikace'!F38</f>
        <v>0</v>
      </c>
      <c r="BD60" s="133">
        <f>'SO301 - Odvodnění komunikace'!F39</f>
        <v>0</v>
      </c>
      <c r="BE60" s="4"/>
      <c r="BT60" s="134" t="s">
        <v>81</v>
      </c>
      <c r="BV60" s="134" t="s">
        <v>74</v>
      </c>
      <c r="BW60" s="134" t="s">
        <v>98</v>
      </c>
      <c r="BX60" s="134" t="s">
        <v>95</v>
      </c>
      <c r="CL60" s="134" t="s">
        <v>19</v>
      </c>
    </row>
    <row r="61" s="4" customFormat="1" ht="16.5" customHeight="1">
      <c r="A61" s="125" t="s">
        <v>82</v>
      </c>
      <c r="B61" s="64"/>
      <c r="C61" s="126"/>
      <c r="D61" s="126"/>
      <c r="E61" s="127" t="s">
        <v>99</v>
      </c>
      <c r="F61" s="127"/>
      <c r="G61" s="127"/>
      <c r="H61" s="127"/>
      <c r="I61" s="127"/>
      <c r="J61" s="126"/>
      <c r="K61" s="127" t="s">
        <v>100</v>
      </c>
      <c r="L61" s="127"/>
      <c r="M61" s="127"/>
      <c r="N61" s="127"/>
      <c r="O61" s="127"/>
      <c r="P61" s="127"/>
      <c r="Q61" s="127"/>
      <c r="R61" s="127"/>
      <c r="S61" s="127"/>
      <c r="T61" s="127"/>
      <c r="U61" s="127"/>
      <c r="V61" s="127"/>
      <c r="W61" s="127"/>
      <c r="X61" s="127"/>
      <c r="Y61" s="127"/>
      <c r="Z61" s="127"/>
      <c r="AA61" s="127"/>
      <c r="AB61" s="127"/>
      <c r="AC61" s="127"/>
      <c r="AD61" s="127"/>
      <c r="AE61" s="127"/>
      <c r="AF61" s="127"/>
      <c r="AG61" s="128">
        <f>'SO302 - Přeložky vodovodu'!J32</f>
        <v>0</v>
      </c>
      <c r="AH61" s="126"/>
      <c r="AI61" s="126"/>
      <c r="AJ61" s="126"/>
      <c r="AK61" s="126"/>
      <c r="AL61" s="126"/>
      <c r="AM61" s="126"/>
      <c r="AN61" s="128">
        <f>SUM(AG61,AT61)</f>
        <v>0</v>
      </c>
      <c r="AO61" s="126"/>
      <c r="AP61" s="126"/>
      <c r="AQ61" s="129" t="s">
        <v>85</v>
      </c>
      <c r="AR61" s="66"/>
      <c r="AS61" s="130">
        <v>0</v>
      </c>
      <c r="AT61" s="131">
        <f>ROUND(SUM(AV61:AW61),2)</f>
        <v>0</v>
      </c>
      <c r="AU61" s="132">
        <f>'SO302 - Přeložky vodovodu'!P90</f>
        <v>0</v>
      </c>
      <c r="AV61" s="131">
        <f>'SO302 - Přeložky vodovodu'!J35</f>
        <v>0</v>
      </c>
      <c r="AW61" s="131">
        <f>'SO302 - Přeložky vodovodu'!J36</f>
        <v>0</v>
      </c>
      <c r="AX61" s="131">
        <f>'SO302 - Přeložky vodovodu'!J37</f>
        <v>0</v>
      </c>
      <c r="AY61" s="131">
        <f>'SO302 - Přeložky vodovodu'!J38</f>
        <v>0</v>
      </c>
      <c r="AZ61" s="131">
        <f>'SO302 - Přeložky vodovodu'!F35</f>
        <v>0</v>
      </c>
      <c r="BA61" s="131">
        <f>'SO302 - Přeložky vodovodu'!F36</f>
        <v>0</v>
      </c>
      <c r="BB61" s="131">
        <f>'SO302 - Přeložky vodovodu'!F37</f>
        <v>0</v>
      </c>
      <c r="BC61" s="131">
        <f>'SO302 - Přeložky vodovodu'!F38</f>
        <v>0</v>
      </c>
      <c r="BD61" s="133">
        <f>'SO302 - Přeložky vodovodu'!F39</f>
        <v>0</v>
      </c>
      <c r="BE61" s="4"/>
      <c r="BT61" s="134" t="s">
        <v>81</v>
      </c>
      <c r="BV61" s="134" t="s">
        <v>74</v>
      </c>
      <c r="BW61" s="134" t="s">
        <v>101</v>
      </c>
      <c r="BX61" s="134" t="s">
        <v>95</v>
      </c>
      <c r="CL61" s="134" t="s">
        <v>19</v>
      </c>
    </row>
    <row r="62" s="4" customFormat="1" ht="16.5" customHeight="1">
      <c r="A62" s="125" t="s">
        <v>82</v>
      </c>
      <c r="B62" s="64"/>
      <c r="C62" s="126"/>
      <c r="D62" s="126"/>
      <c r="E62" s="127" t="s">
        <v>102</v>
      </c>
      <c r="F62" s="127"/>
      <c r="G62" s="127"/>
      <c r="H62" s="127"/>
      <c r="I62" s="127"/>
      <c r="J62" s="126"/>
      <c r="K62" s="127" t="s">
        <v>103</v>
      </c>
      <c r="L62" s="127"/>
      <c r="M62" s="127"/>
      <c r="N62" s="127"/>
      <c r="O62" s="127"/>
      <c r="P62" s="127"/>
      <c r="Q62" s="127"/>
      <c r="R62" s="127"/>
      <c r="S62" s="127"/>
      <c r="T62" s="127"/>
      <c r="U62" s="127"/>
      <c r="V62" s="127"/>
      <c r="W62" s="127"/>
      <c r="X62" s="127"/>
      <c r="Y62" s="127"/>
      <c r="Z62" s="127"/>
      <c r="AA62" s="127"/>
      <c r="AB62" s="127"/>
      <c r="AC62" s="127"/>
      <c r="AD62" s="127"/>
      <c r="AE62" s="127"/>
      <c r="AF62" s="127"/>
      <c r="AG62" s="128">
        <f>'SO303 - Přípojka vodovodu'!J32</f>
        <v>0</v>
      </c>
      <c r="AH62" s="126"/>
      <c r="AI62" s="126"/>
      <c r="AJ62" s="126"/>
      <c r="AK62" s="126"/>
      <c r="AL62" s="126"/>
      <c r="AM62" s="126"/>
      <c r="AN62" s="128">
        <f>SUM(AG62,AT62)</f>
        <v>0</v>
      </c>
      <c r="AO62" s="126"/>
      <c r="AP62" s="126"/>
      <c r="AQ62" s="129" t="s">
        <v>85</v>
      </c>
      <c r="AR62" s="66"/>
      <c r="AS62" s="130">
        <v>0</v>
      </c>
      <c r="AT62" s="131">
        <f>ROUND(SUM(AV62:AW62),2)</f>
        <v>0</v>
      </c>
      <c r="AU62" s="132">
        <f>'SO303 - Přípojka vodovodu'!P90</f>
        <v>0</v>
      </c>
      <c r="AV62" s="131">
        <f>'SO303 - Přípojka vodovodu'!J35</f>
        <v>0</v>
      </c>
      <c r="AW62" s="131">
        <f>'SO303 - Přípojka vodovodu'!J36</f>
        <v>0</v>
      </c>
      <c r="AX62" s="131">
        <f>'SO303 - Přípojka vodovodu'!J37</f>
        <v>0</v>
      </c>
      <c r="AY62" s="131">
        <f>'SO303 - Přípojka vodovodu'!J38</f>
        <v>0</v>
      </c>
      <c r="AZ62" s="131">
        <f>'SO303 - Přípojka vodovodu'!F35</f>
        <v>0</v>
      </c>
      <c r="BA62" s="131">
        <f>'SO303 - Přípojka vodovodu'!F36</f>
        <v>0</v>
      </c>
      <c r="BB62" s="131">
        <f>'SO303 - Přípojka vodovodu'!F37</f>
        <v>0</v>
      </c>
      <c r="BC62" s="131">
        <f>'SO303 - Přípojka vodovodu'!F38</f>
        <v>0</v>
      </c>
      <c r="BD62" s="133">
        <f>'SO303 - Přípojka vodovodu'!F39</f>
        <v>0</v>
      </c>
      <c r="BE62" s="4"/>
      <c r="BT62" s="134" t="s">
        <v>81</v>
      </c>
      <c r="BV62" s="134" t="s">
        <v>74</v>
      </c>
      <c r="BW62" s="134" t="s">
        <v>104</v>
      </c>
      <c r="BX62" s="134" t="s">
        <v>95</v>
      </c>
      <c r="CL62" s="134" t="s">
        <v>19</v>
      </c>
    </row>
    <row r="63" s="4" customFormat="1" ht="16.5" customHeight="1">
      <c r="A63" s="125" t="s">
        <v>82</v>
      </c>
      <c r="B63" s="64"/>
      <c r="C63" s="126"/>
      <c r="D63" s="126"/>
      <c r="E63" s="127" t="s">
        <v>105</v>
      </c>
      <c r="F63" s="127"/>
      <c r="G63" s="127"/>
      <c r="H63" s="127"/>
      <c r="I63" s="127"/>
      <c r="J63" s="126"/>
      <c r="K63" s="127" t="s">
        <v>106</v>
      </c>
      <c r="L63" s="127"/>
      <c r="M63" s="127"/>
      <c r="N63" s="127"/>
      <c r="O63" s="127"/>
      <c r="P63" s="127"/>
      <c r="Q63" s="127"/>
      <c r="R63" s="127"/>
      <c r="S63" s="127"/>
      <c r="T63" s="127"/>
      <c r="U63" s="127"/>
      <c r="V63" s="127"/>
      <c r="W63" s="127"/>
      <c r="X63" s="127"/>
      <c r="Y63" s="127"/>
      <c r="Z63" s="127"/>
      <c r="AA63" s="127"/>
      <c r="AB63" s="127"/>
      <c r="AC63" s="127"/>
      <c r="AD63" s="127"/>
      <c r="AE63" s="127"/>
      <c r="AF63" s="127"/>
      <c r="AG63" s="128">
        <f>'SO304 - Přípojka splaškov...'!J32</f>
        <v>0</v>
      </c>
      <c r="AH63" s="126"/>
      <c r="AI63" s="126"/>
      <c r="AJ63" s="126"/>
      <c r="AK63" s="126"/>
      <c r="AL63" s="126"/>
      <c r="AM63" s="126"/>
      <c r="AN63" s="128">
        <f>SUM(AG63,AT63)</f>
        <v>0</v>
      </c>
      <c r="AO63" s="126"/>
      <c r="AP63" s="126"/>
      <c r="AQ63" s="129" t="s">
        <v>85</v>
      </c>
      <c r="AR63" s="66"/>
      <c r="AS63" s="130">
        <v>0</v>
      </c>
      <c r="AT63" s="131">
        <f>ROUND(SUM(AV63:AW63),2)</f>
        <v>0</v>
      </c>
      <c r="AU63" s="132">
        <f>'SO304 - Přípojka splaškov...'!P93</f>
        <v>0</v>
      </c>
      <c r="AV63" s="131">
        <f>'SO304 - Přípojka splaškov...'!J35</f>
        <v>0</v>
      </c>
      <c r="AW63" s="131">
        <f>'SO304 - Přípojka splaškov...'!J36</f>
        <v>0</v>
      </c>
      <c r="AX63" s="131">
        <f>'SO304 - Přípojka splaškov...'!J37</f>
        <v>0</v>
      </c>
      <c r="AY63" s="131">
        <f>'SO304 - Přípojka splaškov...'!J38</f>
        <v>0</v>
      </c>
      <c r="AZ63" s="131">
        <f>'SO304 - Přípojka splaškov...'!F35</f>
        <v>0</v>
      </c>
      <c r="BA63" s="131">
        <f>'SO304 - Přípojka splaškov...'!F36</f>
        <v>0</v>
      </c>
      <c r="BB63" s="131">
        <f>'SO304 - Přípojka splaškov...'!F37</f>
        <v>0</v>
      </c>
      <c r="BC63" s="131">
        <f>'SO304 - Přípojka splaškov...'!F38</f>
        <v>0</v>
      </c>
      <c r="BD63" s="133">
        <f>'SO304 - Přípojka splaškov...'!F39</f>
        <v>0</v>
      </c>
      <c r="BE63" s="4"/>
      <c r="BT63" s="134" t="s">
        <v>81</v>
      </c>
      <c r="BV63" s="134" t="s">
        <v>74</v>
      </c>
      <c r="BW63" s="134" t="s">
        <v>107</v>
      </c>
      <c r="BX63" s="134" t="s">
        <v>95</v>
      </c>
      <c r="CL63" s="134" t="s">
        <v>19</v>
      </c>
    </row>
    <row r="64" s="4" customFormat="1" ht="16.5" customHeight="1">
      <c r="A64" s="125" t="s">
        <v>82</v>
      </c>
      <c r="B64" s="64"/>
      <c r="C64" s="126"/>
      <c r="D64" s="126"/>
      <c r="E64" s="127" t="s">
        <v>108</v>
      </c>
      <c r="F64" s="127"/>
      <c r="G64" s="127"/>
      <c r="H64" s="127"/>
      <c r="I64" s="127"/>
      <c r="J64" s="126"/>
      <c r="K64" s="127" t="s">
        <v>109</v>
      </c>
      <c r="L64" s="127"/>
      <c r="M64" s="127"/>
      <c r="N64" s="127"/>
      <c r="O64" s="127"/>
      <c r="P64" s="127"/>
      <c r="Q64" s="127"/>
      <c r="R64" s="127"/>
      <c r="S64" s="127"/>
      <c r="T64" s="127"/>
      <c r="U64" s="127"/>
      <c r="V64" s="127"/>
      <c r="W64" s="127"/>
      <c r="X64" s="127"/>
      <c r="Y64" s="127"/>
      <c r="Z64" s="127"/>
      <c r="AA64" s="127"/>
      <c r="AB64" s="127"/>
      <c r="AC64" s="127"/>
      <c r="AD64" s="127"/>
      <c r="AE64" s="127"/>
      <c r="AF64" s="127"/>
      <c r="AG64" s="128">
        <f>'SO305 - Přípojka dešťové ...'!J32</f>
        <v>0</v>
      </c>
      <c r="AH64" s="126"/>
      <c r="AI64" s="126"/>
      <c r="AJ64" s="126"/>
      <c r="AK64" s="126"/>
      <c r="AL64" s="126"/>
      <c r="AM64" s="126"/>
      <c r="AN64" s="128">
        <f>SUM(AG64,AT64)</f>
        <v>0</v>
      </c>
      <c r="AO64" s="126"/>
      <c r="AP64" s="126"/>
      <c r="AQ64" s="129" t="s">
        <v>85</v>
      </c>
      <c r="AR64" s="66"/>
      <c r="AS64" s="130">
        <v>0</v>
      </c>
      <c r="AT64" s="131">
        <f>ROUND(SUM(AV64:AW64),2)</f>
        <v>0</v>
      </c>
      <c r="AU64" s="132">
        <f>'SO305 - Přípojka dešťové ...'!P93</f>
        <v>0</v>
      </c>
      <c r="AV64" s="131">
        <f>'SO305 - Přípojka dešťové ...'!J35</f>
        <v>0</v>
      </c>
      <c r="AW64" s="131">
        <f>'SO305 - Přípojka dešťové ...'!J36</f>
        <v>0</v>
      </c>
      <c r="AX64" s="131">
        <f>'SO305 - Přípojka dešťové ...'!J37</f>
        <v>0</v>
      </c>
      <c r="AY64" s="131">
        <f>'SO305 - Přípojka dešťové ...'!J38</f>
        <v>0</v>
      </c>
      <c r="AZ64" s="131">
        <f>'SO305 - Přípojka dešťové ...'!F35</f>
        <v>0</v>
      </c>
      <c r="BA64" s="131">
        <f>'SO305 - Přípojka dešťové ...'!F36</f>
        <v>0</v>
      </c>
      <c r="BB64" s="131">
        <f>'SO305 - Přípojka dešťové ...'!F37</f>
        <v>0</v>
      </c>
      <c r="BC64" s="131">
        <f>'SO305 - Přípojka dešťové ...'!F38</f>
        <v>0</v>
      </c>
      <c r="BD64" s="133">
        <f>'SO305 - Přípojka dešťové ...'!F39</f>
        <v>0</v>
      </c>
      <c r="BE64" s="4"/>
      <c r="BT64" s="134" t="s">
        <v>81</v>
      </c>
      <c r="BV64" s="134" t="s">
        <v>74</v>
      </c>
      <c r="BW64" s="134" t="s">
        <v>110</v>
      </c>
      <c r="BX64" s="134" t="s">
        <v>95</v>
      </c>
      <c r="CL64" s="134" t="s">
        <v>19</v>
      </c>
    </row>
    <row r="65" s="4" customFormat="1" ht="16.5" customHeight="1">
      <c r="A65" s="125" t="s">
        <v>82</v>
      </c>
      <c r="B65" s="64"/>
      <c r="C65" s="126"/>
      <c r="D65" s="126"/>
      <c r="E65" s="127" t="s">
        <v>111</v>
      </c>
      <c r="F65" s="127"/>
      <c r="G65" s="127"/>
      <c r="H65" s="127"/>
      <c r="I65" s="127"/>
      <c r="J65" s="126"/>
      <c r="K65" s="127" t="s">
        <v>112</v>
      </c>
      <c r="L65" s="127"/>
      <c r="M65" s="127"/>
      <c r="N65" s="127"/>
      <c r="O65" s="127"/>
      <c r="P65" s="127"/>
      <c r="Q65" s="127"/>
      <c r="R65" s="127"/>
      <c r="S65" s="127"/>
      <c r="T65" s="127"/>
      <c r="U65" s="127"/>
      <c r="V65" s="127"/>
      <c r="W65" s="127"/>
      <c r="X65" s="127"/>
      <c r="Y65" s="127"/>
      <c r="Z65" s="127"/>
      <c r="AA65" s="127"/>
      <c r="AB65" s="127"/>
      <c r="AC65" s="127"/>
      <c r="AD65" s="127"/>
      <c r="AE65" s="127"/>
      <c r="AF65" s="127"/>
      <c r="AG65" s="128">
        <f>'SO306 - Retenční a požárn...'!J32</f>
        <v>0</v>
      </c>
      <c r="AH65" s="126"/>
      <c r="AI65" s="126"/>
      <c r="AJ65" s="126"/>
      <c r="AK65" s="126"/>
      <c r="AL65" s="126"/>
      <c r="AM65" s="126"/>
      <c r="AN65" s="128">
        <f>SUM(AG65,AT65)</f>
        <v>0</v>
      </c>
      <c r="AO65" s="126"/>
      <c r="AP65" s="126"/>
      <c r="AQ65" s="129" t="s">
        <v>85</v>
      </c>
      <c r="AR65" s="66"/>
      <c r="AS65" s="130">
        <v>0</v>
      </c>
      <c r="AT65" s="131">
        <f>ROUND(SUM(AV65:AW65),2)</f>
        <v>0</v>
      </c>
      <c r="AU65" s="132">
        <f>'SO306 - Retenční a požárn...'!P91</f>
        <v>0</v>
      </c>
      <c r="AV65" s="131">
        <f>'SO306 - Retenční a požárn...'!J35</f>
        <v>0</v>
      </c>
      <c r="AW65" s="131">
        <f>'SO306 - Retenční a požárn...'!J36</f>
        <v>0</v>
      </c>
      <c r="AX65" s="131">
        <f>'SO306 - Retenční a požárn...'!J37</f>
        <v>0</v>
      </c>
      <c r="AY65" s="131">
        <f>'SO306 - Retenční a požárn...'!J38</f>
        <v>0</v>
      </c>
      <c r="AZ65" s="131">
        <f>'SO306 - Retenční a požárn...'!F35</f>
        <v>0</v>
      </c>
      <c r="BA65" s="131">
        <f>'SO306 - Retenční a požárn...'!F36</f>
        <v>0</v>
      </c>
      <c r="BB65" s="131">
        <f>'SO306 - Retenční a požárn...'!F37</f>
        <v>0</v>
      </c>
      <c r="BC65" s="131">
        <f>'SO306 - Retenční a požárn...'!F38</f>
        <v>0</v>
      </c>
      <c r="BD65" s="133">
        <f>'SO306 - Retenční a požárn...'!F39</f>
        <v>0</v>
      </c>
      <c r="BE65" s="4"/>
      <c r="BT65" s="134" t="s">
        <v>81</v>
      </c>
      <c r="BV65" s="134" t="s">
        <v>74</v>
      </c>
      <c r="BW65" s="134" t="s">
        <v>113</v>
      </c>
      <c r="BX65" s="134" t="s">
        <v>95</v>
      </c>
      <c r="CL65" s="134" t="s">
        <v>19</v>
      </c>
    </row>
    <row r="66" s="7" customFormat="1" ht="24.75" customHeight="1">
      <c r="A66" s="7"/>
      <c r="B66" s="112"/>
      <c r="C66" s="113"/>
      <c r="D66" s="114" t="s">
        <v>114</v>
      </c>
      <c r="E66" s="114"/>
      <c r="F66" s="114"/>
      <c r="G66" s="114"/>
      <c r="H66" s="114"/>
      <c r="I66" s="115"/>
      <c r="J66" s="114" t="s">
        <v>115</v>
      </c>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6">
        <f>ROUND(AG67+SUM(AG68:AG76)+SUM(AG87:AG89),2)</f>
        <v>0</v>
      </c>
      <c r="AH66" s="115"/>
      <c r="AI66" s="115"/>
      <c r="AJ66" s="115"/>
      <c r="AK66" s="115"/>
      <c r="AL66" s="115"/>
      <c r="AM66" s="115"/>
      <c r="AN66" s="117">
        <f>SUM(AG66,AT66)</f>
        <v>0</v>
      </c>
      <c r="AO66" s="115"/>
      <c r="AP66" s="115"/>
      <c r="AQ66" s="118" t="s">
        <v>78</v>
      </c>
      <c r="AR66" s="119"/>
      <c r="AS66" s="120">
        <f>ROUND(AS67+SUM(AS68:AS76)+SUM(AS87:AS89),2)</f>
        <v>0</v>
      </c>
      <c r="AT66" s="121">
        <f>ROUND(SUM(AV66:AW66),2)</f>
        <v>0</v>
      </c>
      <c r="AU66" s="122">
        <f>ROUND(AU67+SUM(AU68:AU76)+SUM(AU87:AU89),5)</f>
        <v>0</v>
      </c>
      <c r="AV66" s="121">
        <f>ROUND(AZ66*L29,2)</f>
        <v>0</v>
      </c>
      <c r="AW66" s="121">
        <f>ROUND(BA66*L30,2)</f>
        <v>0</v>
      </c>
      <c r="AX66" s="121">
        <f>ROUND(BB66*L29,2)</f>
        <v>0</v>
      </c>
      <c r="AY66" s="121">
        <f>ROUND(BC66*L30,2)</f>
        <v>0</v>
      </c>
      <c r="AZ66" s="121">
        <f>ROUND(AZ67+SUM(AZ68:AZ76)+SUM(AZ87:AZ89),2)</f>
        <v>0</v>
      </c>
      <c r="BA66" s="121">
        <f>ROUND(BA67+SUM(BA68:BA76)+SUM(BA87:BA89),2)</f>
        <v>0</v>
      </c>
      <c r="BB66" s="121">
        <f>ROUND(BB67+SUM(BB68:BB76)+SUM(BB87:BB89),2)</f>
        <v>0</v>
      </c>
      <c r="BC66" s="121">
        <f>ROUND(BC67+SUM(BC68:BC76)+SUM(BC87:BC89),2)</f>
        <v>0</v>
      </c>
      <c r="BD66" s="123">
        <f>ROUND(BD67+SUM(BD68:BD76)+SUM(BD87:BD89),2)</f>
        <v>0</v>
      </c>
      <c r="BE66" s="7"/>
      <c r="BS66" s="124" t="s">
        <v>71</v>
      </c>
      <c r="BT66" s="124" t="s">
        <v>79</v>
      </c>
      <c r="BU66" s="124" t="s">
        <v>73</v>
      </c>
      <c r="BV66" s="124" t="s">
        <v>74</v>
      </c>
      <c r="BW66" s="124" t="s">
        <v>116</v>
      </c>
      <c r="BX66" s="124" t="s">
        <v>5</v>
      </c>
      <c r="CL66" s="124" t="s">
        <v>19</v>
      </c>
      <c r="CM66" s="124" t="s">
        <v>81</v>
      </c>
    </row>
    <row r="67" s="4" customFormat="1" ht="23.25" customHeight="1">
      <c r="A67" s="125" t="s">
        <v>82</v>
      </c>
      <c r="B67" s="64"/>
      <c r="C67" s="126"/>
      <c r="D67" s="126"/>
      <c r="E67" s="127" t="s">
        <v>117</v>
      </c>
      <c r="F67" s="127"/>
      <c r="G67" s="127"/>
      <c r="H67" s="127"/>
      <c r="I67" s="127"/>
      <c r="J67" s="126"/>
      <c r="K67" s="127" t="s">
        <v>118</v>
      </c>
      <c r="L67" s="127"/>
      <c r="M67" s="127"/>
      <c r="N67" s="127"/>
      <c r="O67" s="127"/>
      <c r="P67" s="127"/>
      <c r="Q67" s="127"/>
      <c r="R67" s="127"/>
      <c r="S67" s="127"/>
      <c r="T67" s="127"/>
      <c r="U67" s="127"/>
      <c r="V67" s="127"/>
      <c r="W67" s="127"/>
      <c r="X67" s="127"/>
      <c r="Y67" s="127"/>
      <c r="Z67" s="127"/>
      <c r="AA67" s="127"/>
      <c r="AB67" s="127"/>
      <c r="AC67" s="127"/>
      <c r="AD67" s="127"/>
      <c r="AE67" s="127"/>
      <c r="AF67" s="127"/>
      <c r="AG67" s="128">
        <f>'24_099_1100 - Základové k...'!J32</f>
        <v>0</v>
      </c>
      <c r="AH67" s="126"/>
      <c r="AI67" s="126"/>
      <c r="AJ67" s="126"/>
      <c r="AK67" s="126"/>
      <c r="AL67" s="126"/>
      <c r="AM67" s="126"/>
      <c r="AN67" s="128">
        <f>SUM(AG67,AT67)</f>
        <v>0</v>
      </c>
      <c r="AO67" s="126"/>
      <c r="AP67" s="126"/>
      <c r="AQ67" s="129" t="s">
        <v>85</v>
      </c>
      <c r="AR67" s="66"/>
      <c r="AS67" s="130">
        <v>0</v>
      </c>
      <c r="AT67" s="131">
        <f>ROUND(SUM(AV67:AW67),2)</f>
        <v>0</v>
      </c>
      <c r="AU67" s="132">
        <f>'24_099_1100 - Základové k...'!P95</f>
        <v>0</v>
      </c>
      <c r="AV67" s="131">
        <f>'24_099_1100 - Základové k...'!J35</f>
        <v>0</v>
      </c>
      <c r="AW67" s="131">
        <f>'24_099_1100 - Základové k...'!J36</f>
        <v>0</v>
      </c>
      <c r="AX67" s="131">
        <f>'24_099_1100 - Základové k...'!J37</f>
        <v>0</v>
      </c>
      <c r="AY67" s="131">
        <f>'24_099_1100 - Základové k...'!J38</f>
        <v>0</v>
      </c>
      <c r="AZ67" s="131">
        <f>'24_099_1100 - Základové k...'!F35</f>
        <v>0</v>
      </c>
      <c r="BA67" s="131">
        <f>'24_099_1100 - Základové k...'!F36</f>
        <v>0</v>
      </c>
      <c r="BB67" s="131">
        <f>'24_099_1100 - Základové k...'!F37</f>
        <v>0</v>
      </c>
      <c r="BC67" s="131">
        <f>'24_099_1100 - Základové k...'!F38</f>
        <v>0</v>
      </c>
      <c r="BD67" s="133">
        <f>'24_099_1100 - Základové k...'!F39</f>
        <v>0</v>
      </c>
      <c r="BE67" s="4"/>
      <c r="BT67" s="134" t="s">
        <v>81</v>
      </c>
      <c r="BV67" s="134" t="s">
        <v>74</v>
      </c>
      <c r="BW67" s="134" t="s">
        <v>119</v>
      </c>
      <c r="BX67" s="134" t="s">
        <v>116</v>
      </c>
      <c r="CL67" s="134" t="s">
        <v>19</v>
      </c>
    </row>
    <row r="68" s="4" customFormat="1" ht="23.25" customHeight="1">
      <c r="A68" s="125" t="s">
        <v>82</v>
      </c>
      <c r="B68" s="64"/>
      <c r="C68" s="126"/>
      <c r="D68" s="126"/>
      <c r="E68" s="127" t="s">
        <v>120</v>
      </c>
      <c r="F68" s="127"/>
      <c r="G68" s="127"/>
      <c r="H68" s="127"/>
      <c r="I68" s="127"/>
      <c r="J68" s="126"/>
      <c r="K68" s="127" t="s">
        <v>121</v>
      </c>
      <c r="L68" s="127"/>
      <c r="M68" s="127"/>
      <c r="N68" s="127"/>
      <c r="O68" s="127"/>
      <c r="P68" s="127"/>
      <c r="Q68" s="127"/>
      <c r="R68" s="127"/>
      <c r="S68" s="127"/>
      <c r="T68" s="127"/>
      <c r="U68" s="127"/>
      <c r="V68" s="127"/>
      <c r="W68" s="127"/>
      <c r="X68" s="127"/>
      <c r="Y68" s="127"/>
      <c r="Z68" s="127"/>
      <c r="AA68" s="127"/>
      <c r="AB68" s="127"/>
      <c r="AC68" s="127"/>
      <c r="AD68" s="127"/>
      <c r="AE68" s="127"/>
      <c r="AF68" s="127"/>
      <c r="AG68" s="128">
        <f>'24_099_1200 - Skelet'!J32</f>
        <v>0</v>
      </c>
      <c r="AH68" s="126"/>
      <c r="AI68" s="126"/>
      <c r="AJ68" s="126"/>
      <c r="AK68" s="126"/>
      <c r="AL68" s="126"/>
      <c r="AM68" s="126"/>
      <c r="AN68" s="128">
        <f>SUM(AG68,AT68)</f>
        <v>0</v>
      </c>
      <c r="AO68" s="126"/>
      <c r="AP68" s="126"/>
      <c r="AQ68" s="129" t="s">
        <v>85</v>
      </c>
      <c r="AR68" s="66"/>
      <c r="AS68" s="130">
        <v>0</v>
      </c>
      <c r="AT68" s="131">
        <f>ROUND(SUM(AV68:AW68),2)</f>
        <v>0</v>
      </c>
      <c r="AU68" s="132">
        <f>'24_099_1200 - Skelet'!P88</f>
        <v>0</v>
      </c>
      <c r="AV68" s="131">
        <f>'24_099_1200 - Skelet'!J35</f>
        <v>0</v>
      </c>
      <c r="AW68" s="131">
        <f>'24_099_1200 - Skelet'!J36</f>
        <v>0</v>
      </c>
      <c r="AX68" s="131">
        <f>'24_099_1200 - Skelet'!J37</f>
        <v>0</v>
      </c>
      <c r="AY68" s="131">
        <f>'24_099_1200 - Skelet'!J38</f>
        <v>0</v>
      </c>
      <c r="AZ68" s="131">
        <f>'24_099_1200 - Skelet'!F35</f>
        <v>0</v>
      </c>
      <c r="BA68" s="131">
        <f>'24_099_1200 - Skelet'!F36</f>
        <v>0</v>
      </c>
      <c r="BB68" s="131">
        <f>'24_099_1200 - Skelet'!F37</f>
        <v>0</v>
      </c>
      <c r="BC68" s="131">
        <f>'24_099_1200 - Skelet'!F38</f>
        <v>0</v>
      </c>
      <c r="BD68" s="133">
        <f>'24_099_1200 - Skelet'!F39</f>
        <v>0</v>
      </c>
      <c r="BE68" s="4"/>
      <c r="BT68" s="134" t="s">
        <v>81</v>
      </c>
      <c r="BV68" s="134" t="s">
        <v>74</v>
      </c>
      <c r="BW68" s="134" t="s">
        <v>122</v>
      </c>
      <c r="BX68" s="134" t="s">
        <v>116</v>
      </c>
      <c r="CL68" s="134" t="s">
        <v>19</v>
      </c>
    </row>
    <row r="69" s="4" customFormat="1" ht="23.25" customHeight="1">
      <c r="A69" s="125" t="s">
        <v>82</v>
      </c>
      <c r="B69" s="64"/>
      <c r="C69" s="126"/>
      <c r="D69" s="126"/>
      <c r="E69" s="127" t="s">
        <v>123</v>
      </c>
      <c r="F69" s="127"/>
      <c r="G69" s="127"/>
      <c r="H69" s="127"/>
      <c r="I69" s="127"/>
      <c r="J69" s="126"/>
      <c r="K69" s="127" t="s">
        <v>124</v>
      </c>
      <c r="L69" s="127"/>
      <c r="M69" s="127"/>
      <c r="N69" s="127"/>
      <c r="O69" s="127"/>
      <c r="P69" s="127"/>
      <c r="Q69" s="127"/>
      <c r="R69" s="127"/>
      <c r="S69" s="127"/>
      <c r="T69" s="127"/>
      <c r="U69" s="127"/>
      <c r="V69" s="127"/>
      <c r="W69" s="127"/>
      <c r="X69" s="127"/>
      <c r="Y69" s="127"/>
      <c r="Z69" s="127"/>
      <c r="AA69" s="127"/>
      <c r="AB69" s="127"/>
      <c r="AC69" s="127"/>
      <c r="AD69" s="127"/>
      <c r="AE69" s="127"/>
      <c r="AF69" s="127"/>
      <c r="AG69" s="128">
        <f>'24_099_1300 - Stavební část'!J32</f>
        <v>0</v>
      </c>
      <c r="AH69" s="126"/>
      <c r="AI69" s="126"/>
      <c r="AJ69" s="126"/>
      <c r="AK69" s="126"/>
      <c r="AL69" s="126"/>
      <c r="AM69" s="126"/>
      <c r="AN69" s="128">
        <f>SUM(AG69,AT69)</f>
        <v>0</v>
      </c>
      <c r="AO69" s="126"/>
      <c r="AP69" s="126"/>
      <c r="AQ69" s="129" t="s">
        <v>85</v>
      </c>
      <c r="AR69" s="66"/>
      <c r="AS69" s="130">
        <v>0</v>
      </c>
      <c r="AT69" s="131">
        <f>ROUND(SUM(AV69:AW69),2)</f>
        <v>0</v>
      </c>
      <c r="AU69" s="132">
        <f>'24_099_1300 - Stavební část'!P111</f>
        <v>0</v>
      </c>
      <c r="AV69" s="131">
        <f>'24_099_1300 - Stavební část'!J35</f>
        <v>0</v>
      </c>
      <c r="AW69" s="131">
        <f>'24_099_1300 - Stavební část'!J36</f>
        <v>0</v>
      </c>
      <c r="AX69" s="131">
        <f>'24_099_1300 - Stavební část'!J37</f>
        <v>0</v>
      </c>
      <c r="AY69" s="131">
        <f>'24_099_1300 - Stavební část'!J38</f>
        <v>0</v>
      </c>
      <c r="AZ69" s="131">
        <f>'24_099_1300 - Stavební část'!F35</f>
        <v>0</v>
      </c>
      <c r="BA69" s="131">
        <f>'24_099_1300 - Stavební část'!F36</f>
        <v>0</v>
      </c>
      <c r="BB69" s="131">
        <f>'24_099_1300 - Stavební část'!F37</f>
        <v>0</v>
      </c>
      <c r="BC69" s="131">
        <f>'24_099_1300 - Stavební část'!F38</f>
        <v>0</v>
      </c>
      <c r="BD69" s="133">
        <f>'24_099_1300 - Stavební část'!F39</f>
        <v>0</v>
      </c>
      <c r="BE69" s="4"/>
      <c r="BT69" s="134" t="s">
        <v>81</v>
      </c>
      <c r="BV69" s="134" t="s">
        <v>74</v>
      </c>
      <c r="BW69" s="134" t="s">
        <v>125</v>
      </c>
      <c r="BX69" s="134" t="s">
        <v>116</v>
      </c>
      <c r="CL69" s="134" t="s">
        <v>19</v>
      </c>
    </row>
    <row r="70" s="4" customFormat="1" ht="23.25" customHeight="1">
      <c r="A70" s="125" t="s">
        <v>82</v>
      </c>
      <c r="B70" s="64"/>
      <c r="C70" s="126"/>
      <c r="D70" s="126"/>
      <c r="E70" s="127" t="s">
        <v>126</v>
      </c>
      <c r="F70" s="127"/>
      <c r="G70" s="127"/>
      <c r="H70" s="127"/>
      <c r="I70" s="127"/>
      <c r="J70" s="126"/>
      <c r="K70" s="127" t="s">
        <v>127</v>
      </c>
      <c r="L70" s="127"/>
      <c r="M70" s="127"/>
      <c r="N70" s="127"/>
      <c r="O70" s="127"/>
      <c r="P70" s="127"/>
      <c r="Q70" s="127"/>
      <c r="R70" s="127"/>
      <c r="S70" s="127"/>
      <c r="T70" s="127"/>
      <c r="U70" s="127"/>
      <c r="V70" s="127"/>
      <c r="W70" s="127"/>
      <c r="X70" s="127"/>
      <c r="Y70" s="127"/>
      <c r="Z70" s="127"/>
      <c r="AA70" s="127"/>
      <c r="AB70" s="127"/>
      <c r="AC70" s="127"/>
      <c r="AD70" s="127"/>
      <c r="AE70" s="127"/>
      <c r="AF70" s="127"/>
      <c r="AG70" s="128">
        <f>'24_099_1405 - D1.4.a_Zaří...'!J32</f>
        <v>0</v>
      </c>
      <c r="AH70" s="126"/>
      <c r="AI70" s="126"/>
      <c r="AJ70" s="126"/>
      <c r="AK70" s="126"/>
      <c r="AL70" s="126"/>
      <c r="AM70" s="126"/>
      <c r="AN70" s="128">
        <f>SUM(AG70,AT70)</f>
        <v>0</v>
      </c>
      <c r="AO70" s="126"/>
      <c r="AP70" s="126"/>
      <c r="AQ70" s="129" t="s">
        <v>85</v>
      </c>
      <c r="AR70" s="66"/>
      <c r="AS70" s="130">
        <v>0</v>
      </c>
      <c r="AT70" s="131">
        <f>ROUND(SUM(AV70:AW70),2)</f>
        <v>0</v>
      </c>
      <c r="AU70" s="132">
        <f>'24_099_1405 - D1.4.a_Zaří...'!P96</f>
        <v>0</v>
      </c>
      <c r="AV70" s="131">
        <f>'24_099_1405 - D1.4.a_Zaří...'!J35</f>
        <v>0</v>
      </c>
      <c r="AW70" s="131">
        <f>'24_099_1405 - D1.4.a_Zaří...'!J36</f>
        <v>0</v>
      </c>
      <c r="AX70" s="131">
        <f>'24_099_1405 - D1.4.a_Zaří...'!J37</f>
        <v>0</v>
      </c>
      <c r="AY70" s="131">
        <f>'24_099_1405 - D1.4.a_Zaří...'!J38</f>
        <v>0</v>
      </c>
      <c r="AZ70" s="131">
        <f>'24_099_1405 - D1.4.a_Zaří...'!F35</f>
        <v>0</v>
      </c>
      <c r="BA70" s="131">
        <f>'24_099_1405 - D1.4.a_Zaří...'!F36</f>
        <v>0</v>
      </c>
      <c r="BB70" s="131">
        <f>'24_099_1405 - D1.4.a_Zaří...'!F37</f>
        <v>0</v>
      </c>
      <c r="BC70" s="131">
        <f>'24_099_1405 - D1.4.a_Zaří...'!F38</f>
        <v>0</v>
      </c>
      <c r="BD70" s="133">
        <f>'24_099_1405 - D1.4.a_Zaří...'!F39</f>
        <v>0</v>
      </c>
      <c r="BE70" s="4"/>
      <c r="BT70" s="134" t="s">
        <v>81</v>
      </c>
      <c r="BV70" s="134" t="s">
        <v>74</v>
      </c>
      <c r="BW70" s="134" t="s">
        <v>128</v>
      </c>
      <c r="BX70" s="134" t="s">
        <v>116</v>
      </c>
      <c r="CL70" s="134" t="s">
        <v>19</v>
      </c>
    </row>
    <row r="71" s="4" customFormat="1" ht="23.25" customHeight="1">
      <c r="A71" s="125" t="s">
        <v>82</v>
      </c>
      <c r="B71" s="64"/>
      <c r="C71" s="126"/>
      <c r="D71" s="126"/>
      <c r="E71" s="127" t="s">
        <v>129</v>
      </c>
      <c r="F71" s="127"/>
      <c r="G71" s="127"/>
      <c r="H71" s="127"/>
      <c r="I71" s="127"/>
      <c r="J71" s="126"/>
      <c r="K71" s="127" t="s">
        <v>130</v>
      </c>
      <c r="L71" s="127"/>
      <c r="M71" s="127"/>
      <c r="N71" s="127"/>
      <c r="O71" s="127"/>
      <c r="P71" s="127"/>
      <c r="Q71" s="127"/>
      <c r="R71" s="127"/>
      <c r="S71" s="127"/>
      <c r="T71" s="127"/>
      <c r="U71" s="127"/>
      <c r="V71" s="127"/>
      <c r="W71" s="127"/>
      <c r="X71" s="127"/>
      <c r="Y71" s="127"/>
      <c r="Z71" s="127"/>
      <c r="AA71" s="127"/>
      <c r="AB71" s="127"/>
      <c r="AC71" s="127"/>
      <c r="AD71" s="127"/>
      <c r="AE71" s="127"/>
      <c r="AF71" s="127"/>
      <c r="AG71" s="128">
        <f>'24_099_1410 - D.1.4.b_Zař...'!J32</f>
        <v>0</v>
      </c>
      <c r="AH71" s="126"/>
      <c r="AI71" s="126"/>
      <c r="AJ71" s="126"/>
      <c r="AK71" s="126"/>
      <c r="AL71" s="126"/>
      <c r="AM71" s="126"/>
      <c r="AN71" s="128">
        <f>SUM(AG71,AT71)</f>
        <v>0</v>
      </c>
      <c r="AO71" s="126"/>
      <c r="AP71" s="126"/>
      <c r="AQ71" s="129" t="s">
        <v>85</v>
      </c>
      <c r="AR71" s="66"/>
      <c r="AS71" s="130">
        <v>0</v>
      </c>
      <c r="AT71" s="131">
        <f>ROUND(SUM(AV71:AW71),2)</f>
        <v>0</v>
      </c>
      <c r="AU71" s="132">
        <f>'24_099_1410 - D.1.4.b_Zař...'!P86</f>
        <v>0</v>
      </c>
      <c r="AV71" s="131">
        <f>'24_099_1410 - D.1.4.b_Zař...'!J35</f>
        <v>0</v>
      </c>
      <c r="AW71" s="131">
        <f>'24_099_1410 - D.1.4.b_Zař...'!J36</f>
        <v>0</v>
      </c>
      <c r="AX71" s="131">
        <f>'24_099_1410 - D.1.4.b_Zař...'!J37</f>
        <v>0</v>
      </c>
      <c r="AY71" s="131">
        <f>'24_099_1410 - D.1.4.b_Zař...'!J38</f>
        <v>0</v>
      </c>
      <c r="AZ71" s="131">
        <f>'24_099_1410 - D.1.4.b_Zař...'!F35</f>
        <v>0</v>
      </c>
      <c r="BA71" s="131">
        <f>'24_099_1410 - D.1.4.b_Zař...'!F36</f>
        <v>0</v>
      </c>
      <c r="BB71" s="131">
        <f>'24_099_1410 - D.1.4.b_Zař...'!F37</f>
        <v>0</v>
      </c>
      <c r="BC71" s="131">
        <f>'24_099_1410 - D.1.4.b_Zař...'!F38</f>
        <v>0</v>
      </c>
      <c r="BD71" s="133">
        <f>'24_099_1410 - D.1.4.b_Zař...'!F39</f>
        <v>0</v>
      </c>
      <c r="BE71" s="4"/>
      <c r="BT71" s="134" t="s">
        <v>81</v>
      </c>
      <c r="BV71" s="134" t="s">
        <v>74</v>
      </c>
      <c r="BW71" s="134" t="s">
        <v>131</v>
      </c>
      <c r="BX71" s="134" t="s">
        <v>116</v>
      </c>
      <c r="CL71" s="134" t="s">
        <v>19</v>
      </c>
    </row>
    <row r="72" s="4" customFormat="1" ht="23.25" customHeight="1">
      <c r="A72" s="125" t="s">
        <v>82</v>
      </c>
      <c r="B72" s="64"/>
      <c r="C72" s="126"/>
      <c r="D72" s="126"/>
      <c r="E72" s="127" t="s">
        <v>132</v>
      </c>
      <c r="F72" s="127"/>
      <c r="G72" s="127"/>
      <c r="H72" s="127"/>
      <c r="I72" s="127"/>
      <c r="J72" s="126"/>
      <c r="K72" s="127" t="s">
        <v>133</v>
      </c>
      <c r="L72" s="127"/>
      <c r="M72" s="127"/>
      <c r="N72" s="127"/>
      <c r="O72" s="127"/>
      <c r="P72" s="127"/>
      <c r="Q72" s="127"/>
      <c r="R72" s="127"/>
      <c r="S72" s="127"/>
      <c r="T72" s="127"/>
      <c r="U72" s="127"/>
      <c r="V72" s="127"/>
      <c r="W72" s="127"/>
      <c r="X72" s="127"/>
      <c r="Y72" s="127"/>
      <c r="Z72" s="127"/>
      <c r="AA72" s="127"/>
      <c r="AB72" s="127"/>
      <c r="AC72" s="127"/>
      <c r="AD72" s="127"/>
      <c r="AE72" s="127"/>
      <c r="AF72" s="127"/>
      <c r="AG72" s="128">
        <f>'24_099_1415 - D1.4.c_Vzdu...'!J32</f>
        <v>0</v>
      </c>
      <c r="AH72" s="126"/>
      <c r="AI72" s="126"/>
      <c r="AJ72" s="126"/>
      <c r="AK72" s="126"/>
      <c r="AL72" s="126"/>
      <c r="AM72" s="126"/>
      <c r="AN72" s="128">
        <f>SUM(AG72,AT72)</f>
        <v>0</v>
      </c>
      <c r="AO72" s="126"/>
      <c r="AP72" s="126"/>
      <c r="AQ72" s="129" t="s">
        <v>85</v>
      </c>
      <c r="AR72" s="66"/>
      <c r="AS72" s="130">
        <v>0</v>
      </c>
      <c r="AT72" s="131">
        <f>ROUND(SUM(AV72:AW72),2)</f>
        <v>0</v>
      </c>
      <c r="AU72" s="132">
        <f>'24_099_1415 - D1.4.c_Vzdu...'!P107</f>
        <v>0</v>
      </c>
      <c r="AV72" s="131">
        <f>'24_099_1415 - D1.4.c_Vzdu...'!J35</f>
        <v>0</v>
      </c>
      <c r="AW72" s="131">
        <f>'24_099_1415 - D1.4.c_Vzdu...'!J36</f>
        <v>0</v>
      </c>
      <c r="AX72" s="131">
        <f>'24_099_1415 - D1.4.c_Vzdu...'!J37</f>
        <v>0</v>
      </c>
      <c r="AY72" s="131">
        <f>'24_099_1415 - D1.4.c_Vzdu...'!J38</f>
        <v>0</v>
      </c>
      <c r="AZ72" s="131">
        <f>'24_099_1415 - D1.4.c_Vzdu...'!F35</f>
        <v>0</v>
      </c>
      <c r="BA72" s="131">
        <f>'24_099_1415 - D1.4.c_Vzdu...'!F36</f>
        <v>0</v>
      </c>
      <c r="BB72" s="131">
        <f>'24_099_1415 - D1.4.c_Vzdu...'!F37</f>
        <v>0</v>
      </c>
      <c r="BC72" s="131">
        <f>'24_099_1415 - D1.4.c_Vzdu...'!F38</f>
        <v>0</v>
      </c>
      <c r="BD72" s="133">
        <f>'24_099_1415 - D1.4.c_Vzdu...'!F39</f>
        <v>0</v>
      </c>
      <c r="BE72" s="4"/>
      <c r="BT72" s="134" t="s">
        <v>81</v>
      </c>
      <c r="BV72" s="134" t="s">
        <v>74</v>
      </c>
      <c r="BW72" s="134" t="s">
        <v>134</v>
      </c>
      <c r="BX72" s="134" t="s">
        <v>116</v>
      </c>
      <c r="CL72" s="134" t="s">
        <v>19</v>
      </c>
    </row>
    <row r="73" s="4" customFormat="1" ht="23.25" customHeight="1">
      <c r="A73" s="125" t="s">
        <v>82</v>
      </c>
      <c r="B73" s="64"/>
      <c r="C73" s="126"/>
      <c r="D73" s="126"/>
      <c r="E73" s="127" t="s">
        <v>135</v>
      </c>
      <c r="F73" s="127"/>
      <c r="G73" s="127"/>
      <c r="H73" s="127"/>
      <c r="I73" s="127"/>
      <c r="J73" s="126"/>
      <c r="K73" s="127" t="s">
        <v>136</v>
      </c>
      <c r="L73" s="127"/>
      <c r="M73" s="127"/>
      <c r="N73" s="127"/>
      <c r="O73" s="127"/>
      <c r="P73" s="127"/>
      <c r="Q73" s="127"/>
      <c r="R73" s="127"/>
      <c r="S73" s="127"/>
      <c r="T73" s="127"/>
      <c r="U73" s="127"/>
      <c r="V73" s="127"/>
      <c r="W73" s="127"/>
      <c r="X73" s="127"/>
      <c r="Y73" s="127"/>
      <c r="Z73" s="127"/>
      <c r="AA73" s="127"/>
      <c r="AB73" s="127"/>
      <c r="AC73" s="127"/>
      <c r="AD73" s="127"/>
      <c r="AE73" s="127"/>
      <c r="AF73" s="127"/>
      <c r="AG73" s="128">
        <f>'24_099_1420 - D1.4.e_Zaří...'!J32</f>
        <v>0</v>
      </c>
      <c r="AH73" s="126"/>
      <c r="AI73" s="126"/>
      <c r="AJ73" s="126"/>
      <c r="AK73" s="126"/>
      <c r="AL73" s="126"/>
      <c r="AM73" s="126"/>
      <c r="AN73" s="128">
        <f>SUM(AG73,AT73)</f>
        <v>0</v>
      </c>
      <c r="AO73" s="126"/>
      <c r="AP73" s="126"/>
      <c r="AQ73" s="129" t="s">
        <v>85</v>
      </c>
      <c r="AR73" s="66"/>
      <c r="AS73" s="130">
        <v>0</v>
      </c>
      <c r="AT73" s="131">
        <f>ROUND(SUM(AV73:AW73),2)</f>
        <v>0</v>
      </c>
      <c r="AU73" s="132">
        <f>'24_099_1420 - D1.4.e_Zaří...'!P102</f>
        <v>0</v>
      </c>
      <c r="AV73" s="131">
        <f>'24_099_1420 - D1.4.e_Zaří...'!J35</f>
        <v>0</v>
      </c>
      <c r="AW73" s="131">
        <f>'24_099_1420 - D1.4.e_Zaří...'!J36</f>
        <v>0</v>
      </c>
      <c r="AX73" s="131">
        <f>'24_099_1420 - D1.4.e_Zaří...'!J37</f>
        <v>0</v>
      </c>
      <c r="AY73" s="131">
        <f>'24_099_1420 - D1.4.e_Zaří...'!J38</f>
        <v>0</v>
      </c>
      <c r="AZ73" s="131">
        <f>'24_099_1420 - D1.4.e_Zaří...'!F35</f>
        <v>0</v>
      </c>
      <c r="BA73" s="131">
        <f>'24_099_1420 - D1.4.e_Zaří...'!F36</f>
        <v>0</v>
      </c>
      <c r="BB73" s="131">
        <f>'24_099_1420 - D1.4.e_Zaří...'!F37</f>
        <v>0</v>
      </c>
      <c r="BC73" s="131">
        <f>'24_099_1420 - D1.4.e_Zaří...'!F38</f>
        <v>0</v>
      </c>
      <c r="BD73" s="133">
        <f>'24_099_1420 - D1.4.e_Zaří...'!F39</f>
        <v>0</v>
      </c>
      <c r="BE73" s="4"/>
      <c r="BT73" s="134" t="s">
        <v>81</v>
      </c>
      <c r="BV73" s="134" t="s">
        <v>74</v>
      </c>
      <c r="BW73" s="134" t="s">
        <v>137</v>
      </c>
      <c r="BX73" s="134" t="s">
        <v>116</v>
      </c>
      <c r="CL73" s="134" t="s">
        <v>19</v>
      </c>
    </row>
    <row r="74" s="4" customFormat="1" ht="23.25" customHeight="1">
      <c r="A74" s="125" t="s">
        <v>82</v>
      </c>
      <c r="B74" s="64"/>
      <c r="C74" s="126"/>
      <c r="D74" s="126"/>
      <c r="E74" s="127" t="s">
        <v>138</v>
      </c>
      <c r="F74" s="127"/>
      <c r="G74" s="127"/>
      <c r="H74" s="127"/>
      <c r="I74" s="127"/>
      <c r="J74" s="126"/>
      <c r="K74" s="127" t="s">
        <v>139</v>
      </c>
      <c r="L74" s="127"/>
      <c r="M74" s="127"/>
      <c r="N74" s="127"/>
      <c r="O74" s="127"/>
      <c r="P74" s="127"/>
      <c r="Q74" s="127"/>
      <c r="R74" s="127"/>
      <c r="S74" s="127"/>
      <c r="T74" s="127"/>
      <c r="U74" s="127"/>
      <c r="V74" s="127"/>
      <c r="W74" s="127"/>
      <c r="X74" s="127"/>
      <c r="Y74" s="127"/>
      <c r="Z74" s="127"/>
      <c r="AA74" s="127"/>
      <c r="AB74" s="127"/>
      <c r="AC74" s="127"/>
      <c r="AD74" s="127"/>
      <c r="AE74" s="127"/>
      <c r="AF74" s="127"/>
      <c r="AG74" s="128">
        <f>'24_099_1430 - D.1.4.f_Ply...'!J32</f>
        <v>0</v>
      </c>
      <c r="AH74" s="126"/>
      <c r="AI74" s="126"/>
      <c r="AJ74" s="126"/>
      <c r="AK74" s="126"/>
      <c r="AL74" s="126"/>
      <c r="AM74" s="126"/>
      <c r="AN74" s="128">
        <f>SUM(AG74,AT74)</f>
        <v>0</v>
      </c>
      <c r="AO74" s="126"/>
      <c r="AP74" s="126"/>
      <c r="AQ74" s="129" t="s">
        <v>85</v>
      </c>
      <c r="AR74" s="66"/>
      <c r="AS74" s="130">
        <v>0</v>
      </c>
      <c r="AT74" s="131">
        <f>ROUND(SUM(AV74:AW74),2)</f>
        <v>0</v>
      </c>
      <c r="AU74" s="132">
        <f>'24_099_1430 - D.1.4.f_Ply...'!P94</f>
        <v>0</v>
      </c>
      <c r="AV74" s="131">
        <f>'24_099_1430 - D.1.4.f_Ply...'!J35</f>
        <v>0</v>
      </c>
      <c r="AW74" s="131">
        <f>'24_099_1430 - D.1.4.f_Ply...'!J36</f>
        <v>0</v>
      </c>
      <c r="AX74" s="131">
        <f>'24_099_1430 - D.1.4.f_Ply...'!J37</f>
        <v>0</v>
      </c>
      <c r="AY74" s="131">
        <f>'24_099_1430 - D.1.4.f_Ply...'!J38</f>
        <v>0</v>
      </c>
      <c r="AZ74" s="131">
        <f>'24_099_1430 - D.1.4.f_Ply...'!F35</f>
        <v>0</v>
      </c>
      <c r="BA74" s="131">
        <f>'24_099_1430 - D.1.4.f_Ply...'!F36</f>
        <v>0</v>
      </c>
      <c r="BB74" s="131">
        <f>'24_099_1430 - D.1.4.f_Ply...'!F37</f>
        <v>0</v>
      </c>
      <c r="BC74" s="131">
        <f>'24_099_1430 - D.1.4.f_Ply...'!F38</f>
        <v>0</v>
      </c>
      <c r="BD74" s="133">
        <f>'24_099_1430 - D.1.4.f_Ply...'!F39</f>
        <v>0</v>
      </c>
      <c r="BE74" s="4"/>
      <c r="BT74" s="134" t="s">
        <v>81</v>
      </c>
      <c r="BV74" s="134" t="s">
        <v>74</v>
      </c>
      <c r="BW74" s="134" t="s">
        <v>140</v>
      </c>
      <c r="BX74" s="134" t="s">
        <v>116</v>
      </c>
      <c r="CL74" s="134" t="s">
        <v>19</v>
      </c>
    </row>
    <row r="75" s="4" customFormat="1" ht="23.25" customHeight="1">
      <c r="A75" s="125" t="s">
        <v>82</v>
      </c>
      <c r="B75" s="64"/>
      <c r="C75" s="126"/>
      <c r="D75" s="126"/>
      <c r="E75" s="127" t="s">
        <v>141</v>
      </c>
      <c r="F75" s="127"/>
      <c r="G75" s="127"/>
      <c r="H75" s="127"/>
      <c r="I75" s="127"/>
      <c r="J75" s="126"/>
      <c r="K75" s="127" t="s">
        <v>142</v>
      </c>
      <c r="L75" s="127"/>
      <c r="M75" s="127"/>
      <c r="N75" s="127"/>
      <c r="O75" s="127"/>
      <c r="P75" s="127"/>
      <c r="Q75" s="127"/>
      <c r="R75" s="127"/>
      <c r="S75" s="127"/>
      <c r="T75" s="127"/>
      <c r="U75" s="127"/>
      <c r="V75" s="127"/>
      <c r="W75" s="127"/>
      <c r="X75" s="127"/>
      <c r="Y75" s="127"/>
      <c r="Z75" s="127"/>
      <c r="AA75" s="127"/>
      <c r="AB75" s="127"/>
      <c r="AC75" s="127"/>
      <c r="AD75" s="127"/>
      <c r="AE75" s="127"/>
      <c r="AF75" s="127"/>
      <c r="AG75" s="128">
        <f>'24_099_1435 - D.1.4.g_Sil...'!J32</f>
        <v>0</v>
      </c>
      <c r="AH75" s="126"/>
      <c r="AI75" s="126"/>
      <c r="AJ75" s="126"/>
      <c r="AK75" s="126"/>
      <c r="AL75" s="126"/>
      <c r="AM75" s="126"/>
      <c r="AN75" s="128">
        <f>SUM(AG75,AT75)</f>
        <v>0</v>
      </c>
      <c r="AO75" s="126"/>
      <c r="AP75" s="126"/>
      <c r="AQ75" s="129" t="s">
        <v>85</v>
      </c>
      <c r="AR75" s="66"/>
      <c r="AS75" s="130">
        <v>0</v>
      </c>
      <c r="AT75" s="131">
        <f>ROUND(SUM(AV75:AW75),2)</f>
        <v>0</v>
      </c>
      <c r="AU75" s="132">
        <f>'24_099_1435 - D.1.4.g_Sil...'!P99</f>
        <v>0</v>
      </c>
      <c r="AV75" s="131">
        <f>'24_099_1435 - D.1.4.g_Sil...'!J35</f>
        <v>0</v>
      </c>
      <c r="AW75" s="131">
        <f>'24_099_1435 - D.1.4.g_Sil...'!J36</f>
        <v>0</v>
      </c>
      <c r="AX75" s="131">
        <f>'24_099_1435 - D.1.4.g_Sil...'!J37</f>
        <v>0</v>
      </c>
      <c r="AY75" s="131">
        <f>'24_099_1435 - D.1.4.g_Sil...'!J38</f>
        <v>0</v>
      </c>
      <c r="AZ75" s="131">
        <f>'24_099_1435 - D.1.4.g_Sil...'!F35</f>
        <v>0</v>
      </c>
      <c r="BA75" s="131">
        <f>'24_099_1435 - D.1.4.g_Sil...'!F36</f>
        <v>0</v>
      </c>
      <c r="BB75" s="131">
        <f>'24_099_1435 - D.1.4.g_Sil...'!F37</f>
        <v>0</v>
      </c>
      <c r="BC75" s="131">
        <f>'24_099_1435 - D.1.4.g_Sil...'!F38</f>
        <v>0</v>
      </c>
      <c r="BD75" s="133">
        <f>'24_099_1435 - D.1.4.g_Sil...'!F39</f>
        <v>0</v>
      </c>
      <c r="BE75" s="4"/>
      <c r="BT75" s="134" t="s">
        <v>81</v>
      </c>
      <c r="BV75" s="134" t="s">
        <v>74</v>
      </c>
      <c r="BW75" s="134" t="s">
        <v>143</v>
      </c>
      <c r="BX75" s="134" t="s">
        <v>116</v>
      </c>
      <c r="CL75" s="134" t="s">
        <v>19</v>
      </c>
    </row>
    <row r="76" s="4" customFormat="1" ht="23.25" customHeight="1">
      <c r="A76" s="4"/>
      <c r="B76" s="64"/>
      <c r="C76" s="126"/>
      <c r="D76" s="126"/>
      <c r="E76" s="127" t="s">
        <v>144</v>
      </c>
      <c r="F76" s="127"/>
      <c r="G76" s="127"/>
      <c r="H76" s="127"/>
      <c r="I76" s="127"/>
      <c r="J76" s="126"/>
      <c r="K76" s="127" t="s">
        <v>145</v>
      </c>
      <c r="L76" s="127"/>
      <c r="M76" s="127"/>
      <c r="N76" s="127"/>
      <c r="O76" s="127"/>
      <c r="P76" s="127"/>
      <c r="Q76" s="127"/>
      <c r="R76" s="127"/>
      <c r="S76" s="127"/>
      <c r="T76" s="127"/>
      <c r="U76" s="127"/>
      <c r="V76" s="127"/>
      <c r="W76" s="127"/>
      <c r="X76" s="127"/>
      <c r="Y76" s="127"/>
      <c r="Z76" s="127"/>
      <c r="AA76" s="127"/>
      <c r="AB76" s="127"/>
      <c r="AC76" s="127"/>
      <c r="AD76" s="127"/>
      <c r="AE76" s="127"/>
      <c r="AF76" s="127"/>
      <c r="AG76" s="135">
        <f>ROUND(SUM(AG77:AG86),2)</f>
        <v>0</v>
      </c>
      <c r="AH76" s="126"/>
      <c r="AI76" s="126"/>
      <c r="AJ76" s="126"/>
      <c r="AK76" s="126"/>
      <c r="AL76" s="126"/>
      <c r="AM76" s="126"/>
      <c r="AN76" s="128">
        <f>SUM(AG76,AT76)</f>
        <v>0</v>
      </c>
      <c r="AO76" s="126"/>
      <c r="AP76" s="126"/>
      <c r="AQ76" s="129" t="s">
        <v>85</v>
      </c>
      <c r="AR76" s="66"/>
      <c r="AS76" s="130">
        <f>ROUND(SUM(AS77:AS86),2)</f>
        <v>0</v>
      </c>
      <c r="AT76" s="131">
        <f>ROUND(SUM(AV76:AW76),2)</f>
        <v>0</v>
      </c>
      <c r="AU76" s="132">
        <f>ROUND(SUM(AU77:AU86),5)</f>
        <v>0</v>
      </c>
      <c r="AV76" s="131">
        <f>ROUND(AZ76*L29,2)</f>
        <v>0</v>
      </c>
      <c r="AW76" s="131">
        <f>ROUND(BA76*L30,2)</f>
        <v>0</v>
      </c>
      <c r="AX76" s="131">
        <f>ROUND(BB76*L29,2)</f>
        <v>0</v>
      </c>
      <c r="AY76" s="131">
        <f>ROUND(BC76*L30,2)</f>
        <v>0</v>
      </c>
      <c r="AZ76" s="131">
        <f>ROUND(SUM(AZ77:AZ86),2)</f>
        <v>0</v>
      </c>
      <c r="BA76" s="131">
        <f>ROUND(SUM(BA77:BA86),2)</f>
        <v>0</v>
      </c>
      <c r="BB76" s="131">
        <f>ROUND(SUM(BB77:BB86),2)</f>
        <v>0</v>
      </c>
      <c r="BC76" s="131">
        <f>ROUND(SUM(BC77:BC86),2)</f>
        <v>0</v>
      </c>
      <c r="BD76" s="133">
        <f>ROUND(SUM(BD77:BD86),2)</f>
        <v>0</v>
      </c>
      <c r="BE76" s="4"/>
      <c r="BS76" s="134" t="s">
        <v>71</v>
      </c>
      <c r="BT76" s="134" t="s">
        <v>81</v>
      </c>
      <c r="BU76" s="134" t="s">
        <v>73</v>
      </c>
      <c r="BV76" s="134" t="s">
        <v>74</v>
      </c>
      <c r="BW76" s="134" t="s">
        <v>146</v>
      </c>
      <c r="BX76" s="134" t="s">
        <v>116</v>
      </c>
      <c r="CL76" s="134" t="s">
        <v>19</v>
      </c>
    </row>
    <row r="77" s="4" customFormat="1" ht="16.5" customHeight="1">
      <c r="A77" s="125" t="s">
        <v>82</v>
      </c>
      <c r="B77" s="64"/>
      <c r="C77" s="126"/>
      <c r="D77" s="126"/>
      <c r="E77" s="126"/>
      <c r="F77" s="127" t="s">
        <v>147</v>
      </c>
      <c r="G77" s="127"/>
      <c r="H77" s="127"/>
      <c r="I77" s="127"/>
      <c r="J77" s="127"/>
      <c r="K77" s="126"/>
      <c r="L77" s="127" t="s">
        <v>148</v>
      </c>
      <c r="M77" s="127"/>
      <c r="N77" s="127"/>
      <c r="O77" s="127"/>
      <c r="P77" s="127"/>
      <c r="Q77" s="127"/>
      <c r="R77" s="127"/>
      <c r="S77" s="127"/>
      <c r="T77" s="127"/>
      <c r="U77" s="127"/>
      <c r="V77" s="127"/>
      <c r="W77" s="127"/>
      <c r="X77" s="127"/>
      <c r="Y77" s="127"/>
      <c r="Z77" s="127"/>
      <c r="AA77" s="127"/>
      <c r="AB77" s="127"/>
      <c r="AC77" s="127"/>
      <c r="AD77" s="127"/>
      <c r="AE77" s="127"/>
      <c r="AF77" s="127"/>
      <c r="AG77" s="128">
        <f>'1440.1 - Strukturovaná ka...'!J34</f>
        <v>0</v>
      </c>
      <c r="AH77" s="126"/>
      <c r="AI77" s="126"/>
      <c r="AJ77" s="126"/>
      <c r="AK77" s="126"/>
      <c r="AL77" s="126"/>
      <c r="AM77" s="126"/>
      <c r="AN77" s="128">
        <f>SUM(AG77,AT77)</f>
        <v>0</v>
      </c>
      <c r="AO77" s="126"/>
      <c r="AP77" s="126"/>
      <c r="AQ77" s="129" t="s">
        <v>85</v>
      </c>
      <c r="AR77" s="66"/>
      <c r="AS77" s="130">
        <v>0</v>
      </c>
      <c r="AT77" s="131">
        <f>ROUND(SUM(AV77:AW77),2)</f>
        <v>0</v>
      </c>
      <c r="AU77" s="132">
        <f>'1440.1 - Strukturovaná ka...'!P97</f>
        <v>0</v>
      </c>
      <c r="AV77" s="131">
        <f>'1440.1 - Strukturovaná ka...'!J37</f>
        <v>0</v>
      </c>
      <c r="AW77" s="131">
        <f>'1440.1 - Strukturovaná ka...'!J38</f>
        <v>0</v>
      </c>
      <c r="AX77" s="131">
        <f>'1440.1 - Strukturovaná ka...'!J39</f>
        <v>0</v>
      </c>
      <c r="AY77" s="131">
        <f>'1440.1 - Strukturovaná ka...'!J40</f>
        <v>0</v>
      </c>
      <c r="AZ77" s="131">
        <f>'1440.1 - Strukturovaná ka...'!F37</f>
        <v>0</v>
      </c>
      <c r="BA77" s="131">
        <f>'1440.1 - Strukturovaná ka...'!F38</f>
        <v>0</v>
      </c>
      <c r="BB77" s="131">
        <f>'1440.1 - Strukturovaná ka...'!F39</f>
        <v>0</v>
      </c>
      <c r="BC77" s="131">
        <f>'1440.1 - Strukturovaná ka...'!F40</f>
        <v>0</v>
      </c>
      <c r="BD77" s="133">
        <f>'1440.1 - Strukturovaná ka...'!F41</f>
        <v>0</v>
      </c>
      <c r="BE77" s="4"/>
      <c r="BT77" s="134" t="s">
        <v>149</v>
      </c>
      <c r="BV77" s="134" t="s">
        <v>74</v>
      </c>
      <c r="BW77" s="134" t="s">
        <v>150</v>
      </c>
      <c r="BX77" s="134" t="s">
        <v>146</v>
      </c>
      <c r="CL77" s="134" t="s">
        <v>19</v>
      </c>
    </row>
    <row r="78" s="4" customFormat="1" ht="16.5" customHeight="1">
      <c r="A78" s="125" t="s">
        <v>82</v>
      </c>
      <c r="B78" s="64"/>
      <c r="C78" s="126"/>
      <c r="D78" s="126"/>
      <c r="E78" s="126"/>
      <c r="F78" s="127" t="s">
        <v>151</v>
      </c>
      <c r="G78" s="127"/>
      <c r="H78" s="127"/>
      <c r="I78" s="127"/>
      <c r="J78" s="127"/>
      <c r="K78" s="126"/>
      <c r="L78" s="127" t="s">
        <v>152</v>
      </c>
      <c r="M78" s="127"/>
      <c r="N78" s="127"/>
      <c r="O78" s="127"/>
      <c r="P78" s="127"/>
      <c r="Q78" s="127"/>
      <c r="R78" s="127"/>
      <c r="S78" s="127"/>
      <c r="T78" s="127"/>
      <c r="U78" s="127"/>
      <c r="V78" s="127"/>
      <c r="W78" s="127"/>
      <c r="X78" s="127"/>
      <c r="Y78" s="127"/>
      <c r="Z78" s="127"/>
      <c r="AA78" s="127"/>
      <c r="AB78" s="127"/>
      <c r="AC78" s="127"/>
      <c r="AD78" s="127"/>
      <c r="AE78" s="127"/>
      <c r="AF78" s="127"/>
      <c r="AG78" s="128">
        <f>'1440.2 - IP Kamerový syst...'!J34</f>
        <v>0</v>
      </c>
      <c r="AH78" s="126"/>
      <c r="AI78" s="126"/>
      <c r="AJ78" s="126"/>
      <c r="AK78" s="126"/>
      <c r="AL78" s="126"/>
      <c r="AM78" s="126"/>
      <c r="AN78" s="128">
        <f>SUM(AG78,AT78)</f>
        <v>0</v>
      </c>
      <c r="AO78" s="126"/>
      <c r="AP78" s="126"/>
      <c r="AQ78" s="129" t="s">
        <v>85</v>
      </c>
      <c r="AR78" s="66"/>
      <c r="AS78" s="130">
        <v>0</v>
      </c>
      <c r="AT78" s="131">
        <f>ROUND(SUM(AV78:AW78),2)</f>
        <v>0</v>
      </c>
      <c r="AU78" s="132">
        <f>'1440.2 - IP Kamerový syst...'!P97</f>
        <v>0</v>
      </c>
      <c r="AV78" s="131">
        <f>'1440.2 - IP Kamerový syst...'!J37</f>
        <v>0</v>
      </c>
      <c r="AW78" s="131">
        <f>'1440.2 - IP Kamerový syst...'!J38</f>
        <v>0</v>
      </c>
      <c r="AX78" s="131">
        <f>'1440.2 - IP Kamerový syst...'!J39</f>
        <v>0</v>
      </c>
      <c r="AY78" s="131">
        <f>'1440.2 - IP Kamerový syst...'!J40</f>
        <v>0</v>
      </c>
      <c r="AZ78" s="131">
        <f>'1440.2 - IP Kamerový syst...'!F37</f>
        <v>0</v>
      </c>
      <c r="BA78" s="131">
        <f>'1440.2 - IP Kamerový syst...'!F38</f>
        <v>0</v>
      </c>
      <c r="BB78" s="131">
        <f>'1440.2 - IP Kamerový syst...'!F39</f>
        <v>0</v>
      </c>
      <c r="BC78" s="131">
        <f>'1440.2 - IP Kamerový syst...'!F40</f>
        <v>0</v>
      </c>
      <c r="BD78" s="133">
        <f>'1440.2 - IP Kamerový syst...'!F41</f>
        <v>0</v>
      </c>
      <c r="BE78" s="4"/>
      <c r="BT78" s="134" t="s">
        <v>149</v>
      </c>
      <c r="BV78" s="134" t="s">
        <v>74</v>
      </c>
      <c r="BW78" s="134" t="s">
        <v>153</v>
      </c>
      <c r="BX78" s="134" t="s">
        <v>146</v>
      </c>
      <c r="CL78" s="134" t="s">
        <v>19</v>
      </c>
    </row>
    <row r="79" s="4" customFormat="1" ht="23.25" customHeight="1">
      <c r="A79" s="125" t="s">
        <v>82</v>
      </c>
      <c r="B79" s="64"/>
      <c r="C79" s="126"/>
      <c r="D79" s="126"/>
      <c r="E79" s="126"/>
      <c r="F79" s="127" t="s">
        <v>154</v>
      </c>
      <c r="G79" s="127"/>
      <c r="H79" s="127"/>
      <c r="I79" s="127"/>
      <c r="J79" s="127"/>
      <c r="K79" s="126"/>
      <c r="L79" s="127" t="s">
        <v>155</v>
      </c>
      <c r="M79" s="127"/>
      <c r="N79" s="127"/>
      <c r="O79" s="127"/>
      <c r="P79" s="127"/>
      <c r="Q79" s="127"/>
      <c r="R79" s="127"/>
      <c r="S79" s="127"/>
      <c r="T79" s="127"/>
      <c r="U79" s="127"/>
      <c r="V79" s="127"/>
      <c r="W79" s="127"/>
      <c r="X79" s="127"/>
      <c r="Y79" s="127"/>
      <c r="Z79" s="127"/>
      <c r="AA79" s="127"/>
      <c r="AB79" s="127"/>
      <c r="AC79" s="127"/>
      <c r="AD79" s="127"/>
      <c r="AE79" s="127"/>
      <c r="AF79" s="127"/>
      <c r="AG79" s="128">
        <f>'1440.3 - Poplachový zabez...'!J34</f>
        <v>0</v>
      </c>
      <c r="AH79" s="126"/>
      <c r="AI79" s="126"/>
      <c r="AJ79" s="126"/>
      <c r="AK79" s="126"/>
      <c r="AL79" s="126"/>
      <c r="AM79" s="126"/>
      <c r="AN79" s="128">
        <f>SUM(AG79,AT79)</f>
        <v>0</v>
      </c>
      <c r="AO79" s="126"/>
      <c r="AP79" s="126"/>
      <c r="AQ79" s="129" t="s">
        <v>85</v>
      </c>
      <c r="AR79" s="66"/>
      <c r="AS79" s="130">
        <v>0</v>
      </c>
      <c r="AT79" s="131">
        <f>ROUND(SUM(AV79:AW79),2)</f>
        <v>0</v>
      </c>
      <c r="AU79" s="132">
        <f>'1440.3 - Poplachový zabez...'!P97</f>
        <v>0</v>
      </c>
      <c r="AV79" s="131">
        <f>'1440.3 - Poplachový zabez...'!J37</f>
        <v>0</v>
      </c>
      <c r="AW79" s="131">
        <f>'1440.3 - Poplachový zabez...'!J38</f>
        <v>0</v>
      </c>
      <c r="AX79" s="131">
        <f>'1440.3 - Poplachový zabez...'!J39</f>
        <v>0</v>
      </c>
      <c r="AY79" s="131">
        <f>'1440.3 - Poplachový zabez...'!J40</f>
        <v>0</v>
      </c>
      <c r="AZ79" s="131">
        <f>'1440.3 - Poplachový zabez...'!F37</f>
        <v>0</v>
      </c>
      <c r="BA79" s="131">
        <f>'1440.3 - Poplachový zabez...'!F38</f>
        <v>0</v>
      </c>
      <c r="BB79" s="131">
        <f>'1440.3 - Poplachový zabez...'!F39</f>
        <v>0</v>
      </c>
      <c r="BC79" s="131">
        <f>'1440.3 - Poplachový zabez...'!F40</f>
        <v>0</v>
      </c>
      <c r="BD79" s="133">
        <f>'1440.3 - Poplachový zabez...'!F41</f>
        <v>0</v>
      </c>
      <c r="BE79" s="4"/>
      <c r="BT79" s="134" t="s">
        <v>149</v>
      </c>
      <c r="BV79" s="134" t="s">
        <v>74</v>
      </c>
      <c r="BW79" s="134" t="s">
        <v>156</v>
      </c>
      <c r="BX79" s="134" t="s">
        <v>146</v>
      </c>
      <c r="CL79" s="134" t="s">
        <v>19</v>
      </c>
    </row>
    <row r="80" s="4" customFormat="1" ht="16.5" customHeight="1">
      <c r="A80" s="125" t="s">
        <v>82</v>
      </c>
      <c r="B80" s="64"/>
      <c r="C80" s="126"/>
      <c r="D80" s="126"/>
      <c r="E80" s="126"/>
      <c r="F80" s="127" t="s">
        <v>157</v>
      </c>
      <c r="G80" s="127"/>
      <c r="H80" s="127"/>
      <c r="I80" s="127"/>
      <c r="J80" s="127"/>
      <c r="K80" s="126"/>
      <c r="L80" s="127" t="s">
        <v>158</v>
      </c>
      <c r="M80" s="127"/>
      <c r="N80" s="127"/>
      <c r="O80" s="127"/>
      <c r="P80" s="127"/>
      <c r="Q80" s="127"/>
      <c r="R80" s="127"/>
      <c r="S80" s="127"/>
      <c r="T80" s="127"/>
      <c r="U80" s="127"/>
      <c r="V80" s="127"/>
      <c r="W80" s="127"/>
      <c r="X80" s="127"/>
      <c r="Y80" s="127"/>
      <c r="Z80" s="127"/>
      <c r="AA80" s="127"/>
      <c r="AB80" s="127"/>
      <c r="AC80" s="127"/>
      <c r="AD80" s="127"/>
      <c r="AE80" s="127"/>
      <c r="AF80" s="127"/>
      <c r="AG80" s="128">
        <f>'1440.4 - Elektrická požár...'!J34</f>
        <v>0</v>
      </c>
      <c r="AH80" s="126"/>
      <c r="AI80" s="126"/>
      <c r="AJ80" s="126"/>
      <c r="AK80" s="126"/>
      <c r="AL80" s="126"/>
      <c r="AM80" s="126"/>
      <c r="AN80" s="128">
        <f>SUM(AG80,AT80)</f>
        <v>0</v>
      </c>
      <c r="AO80" s="126"/>
      <c r="AP80" s="126"/>
      <c r="AQ80" s="129" t="s">
        <v>85</v>
      </c>
      <c r="AR80" s="66"/>
      <c r="AS80" s="130">
        <v>0</v>
      </c>
      <c r="AT80" s="131">
        <f>ROUND(SUM(AV80:AW80),2)</f>
        <v>0</v>
      </c>
      <c r="AU80" s="132">
        <f>'1440.4 - Elektrická požár...'!P98</f>
        <v>0</v>
      </c>
      <c r="AV80" s="131">
        <f>'1440.4 - Elektrická požár...'!J37</f>
        <v>0</v>
      </c>
      <c r="AW80" s="131">
        <f>'1440.4 - Elektrická požár...'!J38</f>
        <v>0</v>
      </c>
      <c r="AX80" s="131">
        <f>'1440.4 - Elektrická požár...'!J39</f>
        <v>0</v>
      </c>
      <c r="AY80" s="131">
        <f>'1440.4 - Elektrická požár...'!J40</f>
        <v>0</v>
      </c>
      <c r="AZ80" s="131">
        <f>'1440.4 - Elektrická požár...'!F37</f>
        <v>0</v>
      </c>
      <c r="BA80" s="131">
        <f>'1440.4 - Elektrická požár...'!F38</f>
        <v>0</v>
      </c>
      <c r="BB80" s="131">
        <f>'1440.4 - Elektrická požár...'!F39</f>
        <v>0</v>
      </c>
      <c r="BC80" s="131">
        <f>'1440.4 - Elektrická požár...'!F40</f>
        <v>0</v>
      </c>
      <c r="BD80" s="133">
        <f>'1440.4 - Elektrická požár...'!F41</f>
        <v>0</v>
      </c>
      <c r="BE80" s="4"/>
      <c r="BT80" s="134" t="s">
        <v>149</v>
      </c>
      <c r="BV80" s="134" t="s">
        <v>74</v>
      </c>
      <c r="BW80" s="134" t="s">
        <v>159</v>
      </c>
      <c r="BX80" s="134" t="s">
        <v>146</v>
      </c>
      <c r="CL80" s="134" t="s">
        <v>19</v>
      </c>
    </row>
    <row r="81" s="4" customFormat="1" ht="16.5" customHeight="1">
      <c r="A81" s="125" t="s">
        <v>82</v>
      </c>
      <c r="B81" s="64"/>
      <c r="C81" s="126"/>
      <c r="D81" s="126"/>
      <c r="E81" s="126"/>
      <c r="F81" s="127" t="s">
        <v>160</v>
      </c>
      <c r="G81" s="127"/>
      <c r="H81" s="127"/>
      <c r="I81" s="127"/>
      <c r="J81" s="127"/>
      <c r="K81" s="126"/>
      <c r="L81" s="127" t="s">
        <v>161</v>
      </c>
      <c r="M81" s="127"/>
      <c r="N81" s="127"/>
      <c r="O81" s="127"/>
      <c r="P81" s="127"/>
      <c r="Q81" s="127"/>
      <c r="R81" s="127"/>
      <c r="S81" s="127"/>
      <c r="T81" s="127"/>
      <c r="U81" s="127"/>
      <c r="V81" s="127"/>
      <c r="W81" s="127"/>
      <c r="X81" s="127"/>
      <c r="Y81" s="127"/>
      <c r="Z81" s="127"/>
      <c r="AA81" s="127"/>
      <c r="AB81" s="127"/>
      <c r="AC81" s="127"/>
      <c r="AD81" s="127"/>
      <c r="AE81" s="127"/>
      <c r="AF81" s="127"/>
      <c r="AG81" s="128">
        <f>'1440.5 - Nouzový zvukový ...'!J34</f>
        <v>0</v>
      </c>
      <c r="AH81" s="126"/>
      <c r="AI81" s="126"/>
      <c r="AJ81" s="126"/>
      <c r="AK81" s="126"/>
      <c r="AL81" s="126"/>
      <c r="AM81" s="126"/>
      <c r="AN81" s="128">
        <f>SUM(AG81,AT81)</f>
        <v>0</v>
      </c>
      <c r="AO81" s="126"/>
      <c r="AP81" s="126"/>
      <c r="AQ81" s="129" t="s">
        <v>85</v>
      </c>
      <c r="AR81" s="66"/>
      <c r="AS81" s="130">
        <v>0</v>
      </c>
      <c r="AT81" s="131">
        <f>ROUND(SUM(AV81:AW81),2)</f>
        <v>0</v>
      </c>
      <c r="AU81" s="132">
        <f>'1440.5 - Nouzový zvukový ...'!P97</f>
        <v>0</v>
      </c>
      <c r="AV81" s="131">
        <f>'1440.5 - Nouzový zvukový ...'!J37</f>
        <v>0</v>
      </c>
      <c r="AW81" s="131">
        <f>'1440.5 - Nouzový zvukový ...'!J38</f>
        <v>0</v>
      </c>
      <c r="AX81" s="131">
        <f>'1440.5 - Nouzový zvukový ...'!J39</f>
        <v>0</v>
      </c>
      <c r="AY81" s="131">
        <f>'1440.5 - Nouzový zvukový ...'!J40</f>
        <v>0</v>
      </c>
      <c r="AZ81" s="131">
        <f>'1440.5 - Nouzový zvukový ...'!F37</f>
        <v>0</v>
      </c>
      <c r="BA81" s="131">
        <f>'1440.5 - Nouzový zvukový ...'!F38</f>
        <v>0</v>
      </c>
      <c r="BB81" s="131">
        <f>'1440.5 - Nouzový zvukový ...'!F39</f>
        <v>0</v>
      </c>
      <c r="BC81" s="131">
        <f>'1440.5 - Nouzový zvukový ...'!F40</f>
        <v>0</v>
      </c>
      <c r="BD81" s="133">
        <f>'1440.5 - Nouzový zvukový ...'!F41</f>
        <v>0</v>
      </c>
      <c r="BE81" s="4"/>
      <c r="BT81" s="134" t="s">
        <v>149</v>
      </c>
      <c r="BV81" s="134" t="s">
        <v>74</v>
      </c>
      <c r="BW81" s="134" t="s">
        <v>162</v>
      </c>
      <c r="BX81" s="134" t="s">
        <v>146</v>
      </c>
      <c r="CL81" s="134" t="s">
        <v>19</v>
      </c>
    </row>
    <row r="82" s="4" customFormat="1" ht="16.5" customHeight="1">
      <c r="A82" s="125" t="s">
        <v>82</v>
      </c>
      <c r="B82" s="64"/>
      <c r="C82" s="126"/>
      <c r="D82" s="126"/>
      <c r="E82" s="126"/>
      <c r="F82" s="127" t="s">
        <v>163</v>
      </c>
      <c r="G82" s="127"/>
      <c r="H82" s="127"/>
      <c r="I82" s="127"/>
      <c r="J82" s="127"/>
      <c r="K82" s="126"/>
      <c r="L82" s="127" t="s">
        <v>164</v>
      </c>
      <c r="M82" s="127"/>
      <c r="N82" s="127"/>
      <c r="O82" s="127"/>
      <c r="P82" s="127"/>
      <c r="Q82" s="127"/>
      <c r="R82" s="127"/>
      <c r="S82" s="127"/>
      <c r="T82" s="127"/>
      <c r="U82" s="127"/>
      <c r="V82" s="127"/>
      <c r="W82" s="127"/>
      <c r="X82" s="127"/>
      <c r="Y82" s="127"/>
      <c r="Z82" s="127"/>
      <c r="AA82" s="127"/>
      <c r="AB82" s="127"/>
      <c r="AC82" s="127"/>
      <c r="AD82" s="127"/>
      <c r="AE82" s="127"/>
      <c r="AF82" s="127"/>
      <c r="AG82" s="128">
        <f>'1440.6 - Společná televiz...'!J34</f>
        <v>0</v>
      </c>
      <c r="AH82" s="126"/>
      <c r="AI82" s="126"/>
      <c r="AJ82" s="126"/>
      <c r="AK82" s="126"/>
      <c r="AL82" s="126"/>
      <c r="AM82" s="126"/>
      <c r="AN82" s="128">
        <f>SUM(AG82,AT82)</f>
        <v>0</v>
      </c>
      <c r="AO82" s="126"/>
      <c r="AP82" s="126"/>
      <c r="AQ82" s="129" t="s">
        <v>85</v>
      </c>
      <c r="AR82" s="66"/>
      <c r="AS82" s="130">
        <v>0</v>
      </c>
      <c r="AT82" s="131">
        <f>ROUND(SUM(AV82:AW82),2)</f>
        <v>0</v>
      </c>
      <c r="AU82" s="132">
        <f>'1440.6 - Společná televiz...'!P98</f>
        <v>0</v>
      </c>
      <c r="AV82" s="131">
        <f>'1440.6 - Společná televiz...'!J37</f>
        <v>0</v>
      </c>
      <c r="AW82" s="131">
        <f>'1440.6 - Společná televiz...'!J38</f>
        <v>0</v>
      </c>
      <c r="AX82" s="131">
        <f>'1440.6 - Společná televiz...'!J39</f>
        <v>0</v>
      </c>
      <c r="AY82" s="131">
        <f>'1440.6 - Společná televiz...'!J40</f>
        <v>0</v>
      </c>
      <c r="AZ82" s="131">
        <f>'1440.6 - Společná televiz...'!F37</f>
        <v>0</v>
      </c>
      <c r="BA82" s="131">
        <f>'1440.6 - Společná televiz...'!F38</f>
        <v>0</v>
      </c>
      <c r="BB82" s="131">
        <f>'1440.6 - Společná televiz...'!F39</f>
        <v>0</v>
      </c>
      <c r="BC82" s="131">
        <f>'1440.6 - Společná televiz...'!F40</f>
        <v>0</v>
      </c>
      <c r="BD82" s="133">
        <f>'1440.6 - Společná televiz...'!F41</f>
        <v>0</v>
      </c>
      <c r="BE82" s="4"/>
      <c r="BT82" s="134" t="s">
        <v>149</v>
      </c>
      <c r="BV82" s="134" t="s">
        <v>74</v>
      </c>
      <c r="BW82" s="134" t="s">
        <v>165</v>
      </c>
      <c r="BX82" s="134" t="s">
        <v>146</v>
      </c>
      <c r="CL82" s="134" t="s">
        <v>19</v>
      </c>
    </row>
    <row r="83" s="4" customFormat="1" ht="16.5" customHeight="1">
      <c r="A83" s="125" t="s">
        <v>82</v>
      </c>
      <c r="B83" s="64"/>
      <c r="C83" s="126"/>
      <c r="D83" s="126"/>
      <c r="E83" s="126"/>
      <c r="F83" s="127" t="s">
        <v>166</v>
      </c>
      <c r="G83" s="127"/>
      <c r="H83" s="127"/>
      <c r="I83" s="127"/>
      <c r="J83" s="127"/>
      <c r="K83" s="126"/>
      <c r="L83" s="127" t="s">
        <v>167</v>
      </c>
      <c r="M83" s="127"/>
      <c r="N83" s="127"/>
      <c r="O83" s="127"/>
      <c r="P83" s="127"/>
      <c r="Q83" s="127"/>
      <c r="R83" s="127"/>
      <c r="S83" s="127"/>
      <c r="T83" s="127"/>
      <c r="U83" s="127"/>
      <c r="V83" s="127"/>
      <c r="W83" s="127"/>
      <c r="X83" s="127"/>
      <c r="Y83" s="127"/>
      <c r="Z83" s="127"/>
      <c r="AA83" s="127"/>
      <c r="AB83" s="127"/>
      <c r="AC83" s="127"/>
      <c r="AD83" s="127"/>
      <c r="AE83" s="127"/>
      <c r="AF83" s="127"/>
      <c r="AG83" s="128">
        <f>'1440.7 - Komerční rozhlas'!J34</f>
        <v>0</v>
      </c>
      <c r="AH83" s="126"/>
      <c r="AI83" s="126"/>
      <c r="AJ83" s="126"/>
      <c r="AK83" s="126"/>
      <c r="AL83" s="126"/>
      <c r="AM83" s="126"/>
      <c r="AN83" s="128">
        <f>SUM(AG83,AT83)</f>
        <v>0</v>
      </c>
      <c r="AO83" s="126"/>
      <c r="AP83" s="126"/>
      <c r="AQ83" s="129" t="s">
        <v>85</v>
      </c>
      <c r="AR83" s="66"/>
      <c r="AS83" s="130">
        <v>0</v>
      </c>
      <c r="AT83" s="131">
        <f>ROUND(SUM(AV83:AW83),2)</f>
        <v>0</v>
      </c>
      <c r="AU83" s="132">
        <f>'1440.7 - Komerční rozhlas'!P97</f>
        <v>0</v>
      </c>
      <c r="AV83" s="131">
        <f>'1440.7 - Komerční rozhlas'!J37</f>
        <v>0</v>
      </c>
      <c r="AW83" s="131">
        <f>'1440.7 - Komerční rozhlas'!J38</f>
        <v>0</v>
      </c>
      <c r="AX83" s="131">
        <f>'1440.7 - Komerční rozhlas'!J39</f>
        <v>0</v>
      </c>
      <c r="AY83" s="131">
        <f>'1440.7 - Komerční rozhlas'!J40</f>
        <v>0</v>
      </c>
      <c r="AZ83" s="131">
        <f>'1440.7 - Komerční rozhlas'!F37</f>
        <v>0</v>
      </c>
      <c r="BA83" s="131">
        <f>'1440.7 - Komerční rozhlas'!F38</f>
        <v>0</v>
      </c>
      <c r="BB83" s="131">
        <f>'1440.7 - Komerční rozhlas'!F39</f>
        <v>0</v>
      </c>
      <c r="BC83" s="131">
        <f>'1440.7 - Komerční rozhlas'!F40</f>
        <v>0</v>
      </c>
      <c r="BD83" s="133">
        <f>'1440.7 - Komerční rozhlas'!F41</f>
        <v>0</v>
      </c>
      <c r="BE83" s="4"/>
      <c r="BT83" s="134" t="s">
        <v>149</v>
      </c>
      <c r="BV83" s="134" t="s">
        <v>74</v>
      </c>
      <c r="BW83" s="134" t="s">
        <v>168</v>
      </c>
      <c r="BX83" s="134" t="s">
        <v>146</v>
      </c>
      <c r="CL83" s="134" t="s">
        <v>19</v>
      </c>
    </row>
    <row r="84" s="4" customFormat="1" ht="16.5" customHeight="1">
      <c r="A84" s="125" t="s">
        <v>82</v>
      </c>
      <c r="B84" s="64"/>
      <c r="C84" s="126"/>
      <c r="D84" s="126"/>
      <c r="E84" s="126"/>
      <c r="F84" s="127" t="s">
        <v>169</v>
      </c>
      <c r="G84" s="127"/>
      <c r="H84" s="127"/>
      <c r="I84" s="127"/>
      <c r="J84" s="127"/>
      <c r="K84" s="126"/>
      <c r="L84" s="127" t="s">
        <v>170</v>
      </c>
      <c r="M84" s="127"/>
      <c r="N84" s="127"/>
      <c r="O84" s="127"/>
      <c r="P84" s="127"/>
      <c r="Q84" s="127"/>
      <c r="R84" s="127"/>
      <c r="S84" s="127"/>
      <c r="T84" s="127"/>
      <c r="U84" s="127"/>
      <c r="V84" s="127"/>
      <c r="W84" s="127"/>
      <c r="X84" s="127"/>
      <c r="Y84" s="127"/>
      <c r="Z84" s="127"/>
      <c r="AA84" s="127"/>
      <c r="AB84" s="127"/>
      <c r="AC84" s="127"/>
      <c r="AD84" s="127"/>
      <c r="AE84" s="127"/>
      <c r="AF84" s="127"/>
      <c r="AG84" s="128">
        <f>'1440.8 - Výsledková tabule'!J34</f>
        <v>0</v>
      </c>
      <c r="AH84" s="126"/>
      <c r="AI84" s="126"/>
      <c r="AJ84" s="126"/>
      <c r="AK84" s="126"/>
      <c r="AL84" s="126"/>
      <c r="AM84" s="126"/>
      <c r="AN84" s="128">
        <f>SUM(AG84,AT84)</f>
        <v>0</v>
      </c>
      <c r="AO84" s="126"/>
      <c r="AP84" s="126"/>
      <c r="AQ84" s="129" t="s">
        <v>85</v>
      </c>
      <c r="AR84" s="66"/>
      <c r="AS84" s="130">
        <v>0</v>
      </c>
      <c r="AT84" s="131">
        <f>ROUND(SUM(AV84:AW84),2)</f>
        <v>0</v>
      </c>
      <c r="AU84" s="132">
        <f>'1440.8 - Výsledková tabule'!P96</f>
        <v>0</v>
      </c>
      <c r="AV84" s="131">
        <f>'1440.8 - Výsledková tabule'!J37</f>
        <v>0</v>
      </c>
      <c r="AW84" s="131">
        <f>'1440.8 - Výsledková tabule'!J38</f>
        <v>0</v>
      </c>
      <c r="AX84" s="131">
        <f>'1440.8 - Výsledková tabule'!J39</f>
        <v>0</v>
      </c>
      <c r="AY84" s="131">
        <f>'1440.8 - Výsledková tabule'!J40</f>
        <v>0</v>
      </c>
      <c r="AZ84" s="131">
        <f>'1440.8 - Výsledková tabule'!F37</f>
        <v>0</v>
      </c>
      <c r="BA84" s="131">
        <f>'1440.8 - Výsledková tabule'!F38</f>
        <v>0</v>
      </c>
      <c r="BB84" s="131">
        <f>'1440.8 - Výsledková tabule'!F39</f>
        <v>0</v>
      </c>
      <c r="BC84" s="131">
        <f>'1440.8 - Výsledková tabule'!F40</f>
        <v>0</v>
      </c>
      <c r="BD84" s="133">
        <f>'1440.8 - Výsledková tabule'!F41</f>
        <v>0</v>
      </c>
      <c r="BE84" s="4"/>
      <c r="BT84" s="134" t="s">
        <v>149</v>
      </c>
      <c r="BV84" s="134" t="s">
        <v>74</v>
      </c>
      <c r="BW84" s="134" t="s">
        <v>171</v>
      </c>
      <c r="BX84" s="134" t="s">
        <v>146</v>
      </c>
      <c r="CL84" s="134" t="s">
        <v>19</v>
      </c>
    </row>
    <row r="85" s="4" customFormat="1" ht="16.5" customHeight="1">
      <c r="A85" s="125" t="s">
        <v>82</v>
      </c>
      <c r="B85" s="64"/>
      <c r="C85" s="126"/>
      <c r="D85" s="126"/>
      <c r="E85" s="126"/>
      <c r="F85" s="127" t="s">
        <v>172</v>
      </c>
      <c r="G85" s="127"/>
      <c r="H85" s="127"/>
      <c r="I85" s="127"/>
      <c r="J85" s="127"/>
      <c r="K85" s="126"/>
      <c r="L85" s="127" t="s">
        <v>173</v>
      </c>
      <c r="M85" s="127"/>
      <c r="N85" s="127"/>
      <c r="O85" s="127"/>
      <c r="P85" s="127"/>
      <c r="Q85" s="127"/>
      <c r="R85" s="127"/>
      <c r="S85" s="127"/>
      <c r="T85" s="127"/>
      <c r="U85" s="127"/>
      <c r="V85" s="127"/>
      <c r="W85" s="127"/>
      <c r="X85" s="127"/>
      <c r="Y85" s="127"/>
      <c r="Z85" s="127"/>
      <c r="AA85" s="127"/>
      <c r="AB85" s="127"/>
      <c r="AC85" s="127"/>
      <c r="AD85" s="127"/>
      <c r="AE85" s="127"/>
      <c r="AF85" s="127"/>
      <c r="AG85" s="128">
        <f>'1440.9 - Odvětrání CHÚC'!J34</f>
        <v>0</v>
      </c>
      <c r="AH85" s="126"/>
      <c r="AI85" s="126"/>
      <c r="AJ85" s="126"/>
      <c r="AK85" s="126"/>
      <c r="AL85" s="126"/>
      <c r="AM85" s="126"/>
      <c r="AN85" s="128">
        <f>SUM(AG85,AT85)</f>
        <v>0</v>
      </c>
      <c r="AO85" s="126"/>
      <c r="AP85" s="126"/>
      <c r="AQ85" s="129" t="s">
        <v>85</v>
      </c>
      <c r="AR85" s="66"/>
      <c r="AS85" s="130">
        <v>0</v>
      </c>
      <c r="AT85" s="131">
        <f>ROUND(SUM(AV85:AW85),2)</f>
        <v>0</v>
      </c>
      <c r="AU85" s="132">
        <f>'1440.9 - Odvětrání CHÚC'!P96</f>
        <v>0</v>
      </c>
      <c r="AV85" s="131">
        <f>'1440.9 - Odvětrání CHÚC'!J37</f>
        <v>0</v>
      </c>
      <c r="AW85" s="131">
        <f>'1440.9 - Odvětrání CHÚC'!J38</f>
        <v>0</v>
      </c>
      <c r="AX85" s="131">
        <f>'1440.9 - Odvětrání CHÚC'!J39</f>
        <v>0</v>
      </c>
      <c r="AY85" s="131">
        <f>'1440.9 - Odvětrání CHÚC'!J40</f>
        <v>0</v>
      </c>
      <c r="AZ85" s="131">
        <f>'1440.9 - Odvětrání CHÚC'!F37</f>
        <v>0</v>
      </c>
      <c r="BA85" s="131">
        <f>'1440.9 - Odvětrání CHÚC'!F38</f>
        <v>0</v>
      </c>
      <c r="BB85" s="131">
        <f>'1440.9 - Odvětrání CHÚC'!F39</f>
        <v>0</v>
      </c>
      <c r="BC85" s="131">
        <f>'1440.9 - Odvětrání CHÚC'!F40</f>
        <v>0</v>
      </c>
      <c r="BD85" s="133">
        <f>'1440.9 - Odvětrání CHÚC'!F41</f>
        <v>0</v>
      </c>
      <c r="BE85" s="4"/>
      <c r="BT85" s="134" t="s">
        <v>149</v>
      </c>
      <c r="BV85" s="134" t="s">
        <v>74</v>
      </c>
      <c r="BW85" s="134" t="s">
        <v>174</v>
      </c>
      <c r="BX85" s="134" t="s">
        <v>146</v>
      </c>
      <c r="CL85" s="134" t="s">
        <v>19</v>
      </c>
    </row>
    <row r="86" s="4" customFormat="1" ht="16.5" customHeight="1">
      <c r="A86" s="125" t="s">
        <v>82</v>
      </c>
      <c r="B86" s="64"/>
      <c r="C86" s="126"/>
      <c r="D86" s="126"/>
      <c r="E86" s="126"/>
      <c r="F86" s="127" t="s">
        <v>175</v>
      </c>
      <c r="G86" s="127"/>
      <c r="H86" s="127"/>
      <c r="I86" s="127"/>
      <c r="J86" s="127"/>
      <c r="K86" s="126"/>
      <c r="L86" s="127" t="s">
        <v>176</v>
      </c>
      <c r="M86" s="127"/>
      <c r="N86" s="127"/>
      <c r="O86" s="127"/>
      <c r="P86" s="127"/>
      <c r="Q86" s="127"/>
      <c r="R86" s="127"/>
      <c r="S86" s="127"/>
      <c r="T86" s="127"/>
      <c r="U86" s="127"/>
      <c r="V86" s="127"/>
      <c r="W86" s="127"/>
      <c r="X86" s="127"/>
      <c r="Y86" s="127"/>
      <c r="Z86" s="127"/>
      <c r="AA86" s="127"/>
      <c r="AB86" s="127"/>
      <c r="AC86" s="127"/>
      <c r="AD86" s="127"/>
      <c r="AE86" s="127"/>
      <c r="AF86" s="127"/>
      <c r="AG86" s="128">
        <f>'1440.10 - Společné náklady'!J34</f>
        <v>0</v>
      </c>
      <c r="AH86" s="126"/>
      <c r="AI86" s="126"/>
      <c r="AJ86" s="126"/>
      <c r="AK86" s="126"/>
      <c r="AL86" s="126"/>
      <c r="AM86" s="126"/>
      <c r="AN86" s="128">
        <f>SUM(AG86,AT86)</f>
        <v>0</v>
      </c>
      <c r="AO86" s="126"/>
      <c r="AP86" s="126"/>
      <c r="AQ86" s="129" t="s">
        <v>85</v>
      </c>
      <c r="AR86" s="66"/>
      <c r="AS86" s="130">
        <v>0</v>
      </c>
      <c r="AT86" s="131">
        <f>ROUND(SUM(AV86:AW86),2)</f>
        <v>0</v>
      </c>
      <c r="AU86" s="132">
        <f>'1440.10 - Společné náklady'!P95</f>
        <v>0</v>
      </c>
      <c r="AV86" s="131">
        <f>'1440.10 - Společné náklady'!J37</f>
        <v>0</v>
      </c>
      <c r="AW86" s="131">
        <f>'1440.10 - Společné náklady'!J38</f>
        <v>0</v>
      </c>
      <c r="AX86" s="131">
        <f>'1440.10 - Společné náklady'!J39</f>
        <v>0</v>
      </c>
      <c r="AY86" s="131">
        <f>'1440.10 - Společné náklady'!J40</f>
        <v>0</v>
      </c>
      <c r="AZ86" s="131">
        <f>'1440.10 - Společné náklady'!F37</f>
        <v>0</v>
      </c>
      <c r="BA86" s="131">
        <f>'1440.10 - Společné náklady'!F38</f>
        <v>0</v>
      </c>
      <c r="BB86" s="131">
        <f>'1440.10 - Společné náklady'!F39</f>
        <v>0</v>
      </c>
      <c r="BC86" s="131">
        <f>'1440.10 - Společné náklady'!F40</f>
        <v>0</v>
      </c>
      <c r="BD86" s="133">
        <f>'1440.10 - Společné náklady'!F41</f>
        <v>0</v>
      </c>
      <c r="BE86" s="4"/>
      <c r="BT86" s="134" t="s">
        <v>149</v>
      </c>
      <c r="BV86" s="134" t="s">
        <v>74</v>
      </c>
      <c r="BW86" s="134" t="s">
        <v>177</v>
      </c>
      <c r="BX86" s="134" t="s">
        <v>146</v>
      </c>
      <c r="CL86" s="134" t="s">
        <v>19</v>
      </c>
    </row>
    <row r="87" s="4" customFormat="1" ht="23.25" customHeight="1">
      <c r="A87" s="125" t="s">
        <v>82</v>
      </c>
      <c r="B87" s="64"/>
      <c r="C87" s="126"/>
      <c r="D87" s="126"/>
      <c r="E87" s="127" t="s">
        <v>178</v>
      </c>
      <c r="F87" s="127"/>
      <c r="G87" s="127"/>
      <c r="H87" s="127"/>
      <c r="I87" s="127"/>
      <c r="J87" s="126"/>
      <c r="K87" s="127" t="s">
        <v>179</v>
      </c>
      <c r="L87" s="127"/>
      <c r="M87" s="127"/>
      <c r="N87" s="127"/>
      <c r="O87" s="127"/>
      <c r="P87" s="127"/>
      <c r="Q87" s="127"/>
      <c r="R87" s="127"/>
      <c r="S87" s="127"/>
      <c r="T87" s="127"/>
      <c r="U87" s="127"/>
      <c r="V87" s="127"/>
      <c r="W87" s="127"/>
      <c r="X87" s="127"/>
      <c r="Y87" s="127"/>
      <c r="Z87" s="127"/>
      <c r="AA87" s="127"/>
      <c r="AB87" s="127"/>
      <c r="AC87" s="127"/>
      <c r="AD87" s="127"/>
      <c r="AE87" s="127"/>
      <c r="AF87" s="127"/>
      <c r="AG87" s="128">
        <f>'24_099_1445 - D.1.4.i_Tec...'!J32</f>
        <v>0</v>
      </c>
      <c r="AH87" s="126"/>
      <c r="AI87" s="126"/>
      <c r="AJ87" s="126"/>
      <c r="AK87" s="126"/>
      <c r="AL87" s="126"/>
      <c r="AM87" s="126"/>
      <c r="AN87" s="128">
        <f>SUM(AG87,AT87)</f>
        <v>0</v>
      </c>
      <c r="AO87" s="126"/>
      <c r="AP87" s="126"/>
      <c r="AQ87" s="129" t="s">
        <v>85</v>
      </c>
      <c r="AR87" s="66"/>
      <c r="AS87" s="130">
        <v>0</v>
      </c>
      <c r="AT87" s="131">
        <f>ROUND(SUM(AV87:AW87),2)</f>
        <v>0</v>
      </c>
      <c r="AU87" s="132">
        <f>'24_099_1445 - D.1.4.i_Tec...'!P126</f>
        <v>0</v>
      </c>
      <c r="AV87" s="131">
        <f>'24_099_1445 - D.1.4.i_Tec...'!J35</f>
        <v>0</v>
      </c>
      <c r="AW87" s="131">
        <f>'24_099_1445 - D.1.4.i_Tec...'!J36</f>
        <v>0</v>
      </c>
      <c r="AX87" s="131">
        <f>'24_099_1445 - D.1.4.i_Tec...'!J37</f>
        <v>0</v>
      </c>
      <c r="AY87" s="131">
        <f>'24_099_1445 - D.1.4.i_Tec...'!J38</f>
        <v>0</v>
      </c>
      <c r="AZ87" s="131">
        <f>'24_099_1445 - D.1.4.i_Tec...'!F35</f>
        <v>0</v>
      </c>
      <c r="BA87" s="131">
        <f>'24_099_1445 - D.1.4.i_Tec...'!F36</f>
        <v>0</v>
      </c>
      <c r="BB87" s="131">
        <f>'24_099_1445 - D.1.4.i_Tec...'!F37</f>
        <v>0</v>
      </c>
      <c r="BC87" s="131">
        <f>'24_099_1445 - D.1.4.i_Tec...'!F38</f>
        <v>0</v>
      </c>
      <c r="BD87" s="133">
        <f>'24_099_1445 - D.1.4.i_Tec...'!F39</f>
        <v>0</v>
      </c>
      <c r="BE87" s="4"/>
      <c r="BT87" s="134" t="s">
        <v>81</v>
      </c>
      <c r="BV87" s="134" t="s">
        <v>74</v>
      </c>
      <c r="BW87" s="134" t="s">
        <v>180</v>
      </c>
      <c r="BX87" s="134" t="s">
        <v>116</v>
      </c>
      <c r="CL87" s="134" t="s">
        <v>19</v>
      </c>
    </row>
    <row r="88" s="4" customFormat="1" ht="23.25" customHeight="1">
      <c r="A88" s="125" t="s">
        <v>82</v>
      </c>
      <c r="B88" s="64"/>
      <c r="C88" s="126"/>
      <c r="D88" s="126"/>
      <c r="E88" s="127" t="s">
        <v>181</v>
      </c>
      <c r="F88" s="127"/>
      <c r="G88" s="127"/>
      <c r="H88" s="127"/>
      <c r="I88" s="127"/>
      <c r="J88" s="126"/>
      <c r="K88" s="127" t="s">
        <v>182</v>
      </c>
      <c r="L88" s="127"/>
      <c r="M88" s="127"/>
      <c r="N88" s="127"/>
      <c r="O88" s="127"/>
      <c r="P88" s="127"/>
      <c r="Q88" s="127"/>
      <c r="R88" s="127"/>
      <c r="S88" s="127"/>
      <c r="T88" s="127"/>
      <c r="U88" s="127"/>
      <c r="V88" s="127"/>
      <c r="W88" s="127"/>
      <c r="X88" s="127"/>
      <c r="Y88" s="127"/>
      <c r="Z88" s="127"/>
      <c r="AA88" s="127"/>
      <c r="AB88" s="127"/>
      <c r="AC88" s="127"/>
      <c r="AD88" s="127"/>
      <c r="AE88" s="127"/>
      <c r="AF88" s="127"/>
      <c r="AG88" s="128">
        <f>'24_099_1450 - D.1.4.j_Tec...'!J32</f>
        <v>0</v>
      </c>
      <c r="AH88" s="126"/>
      <c r="AI88" s="126"/>
      <c r="AJ88" s="126"/>
      <c r="AK88" s="126"/>
      <c r="AL88" s="126"/>
      <c r="AM88" s="126"/>
      <c r="AN88" s="128">
        <f>SUM(AG88,AT88)</f>
        <v>0</v>
      </c>
      <c r="AO88" s="126"/>
      <c r="AP88" s="126"/>
      <c r="AQ88" s="129" t="s">
        <v>85</v>
      </c>
      <c r="AR88" s="66"/>
      <c r="AS88" s="130">
        <v>0</v>
      </c>
      <c r="AT88" s="131">
        <f>ROUND(SUM(AV88:AW88),2)</f>
        <v>0</v>
      </c>
      <c r="AU88" s="132">
        <f>'24_099_1450 - D.1.4.j_Tec...'!P85</f>
        <v>0</v>
      </c>
      <c r="AV88" s="131">
        <f>'24_099_1450 - D.1.4.j_Tec...'!J35</f>
        <v>0</v>
      </c>
      <c r="AW88" s="131">
        <f>'24_099_1450 - D.1.4.j_Tec...'!J36</f>
        <v>0</v>
      </c>
      <c r="AX88" s="131">
        <f>'24_099_1450 - D.1.4.j_Tec...'!J37</f>
        <v>0</v>
      </c>
      <c r="AY88" s="131">
        <f>'24_099_1450 - D.1.4.j_Tec...'!J38</f>
        <v>0</v>
      </c>
      <c r="AZ88" s="131">
        <f>'24_099_1450 - D.1.4.j_Tec...'!F35</f>
        <v>0</v>
      </c>
      <c r="BA88" s="131">
        <f>'24_099_1450 - D.1.4.j_Tec...'!F36</f>
        <v>0</v>
      </c>
      <c r="BB88" s="131">
        <f>'24_099_1450 - D.1.4.j_Tec...'!F37</f>
        <v>0</v>
      </c>
      <c r="BC88" s="131">
        <f>'24_099_1450 - D.1.4.j_Tec...'!F38</f>
        <v>0</v>
      </c>
      <c r="BD88" s="133">
        <f>'24_099_1450 - D.1.4.j_Tec...'!F39</f>
        <v>0</v>
      </c>
      <c r="BE88" s="4"/>
      <c r="BT88" s="134" t="s">
        <v>81</v>
      </c>
      <c r="BV88" s="134" t="s">
        <v>74</v>
      </c>
      <c r="BW88" s="134" t="s">
        <v>183</v>
      </c>
      <c r="BX88" s="134" t="s">
        <v>116</v>
      </c>
      <c r="CL88" s="134" t="s">
        <v>19</v>
      </c>
    </row>
    <row r="89" s="4" customFormat="1" ht="23.25" customHeight="1">
      <c r="A89" s="4"/>
      <c r="B89" s="64"/>
      <c r="C89" s="126"/>
      <c r="D89" s="126"/>
      <c r="E89" s="127" t="s">
        <v>184</v>
      </c>
      <c r="F89" s="127"/>
      <c r="G89" s="127"/>
      <c r="H89" s="127"/>
      <c r="I89" s="127"/>
      <c r="J89" s="126"/>
      <c r="K89" s="127" t="s">
        <v>185</v>
      </c>
      <c r="L89" s="127"/>
      <c r="M89" s="127"/>
      <c r="N89" s="127"/>
      <c r="O89" s="127"/>
      <c r="P89" s="127"/>
      <c r="Q89" s="127"/>
      <c r="R89" s="127"/>
      <c r="S89" s="127"/>
      <c r="T89" s="127"/>
      <c r="U89" s="127"/>
      <c r="V89" s="127"/>
      <c r="W89" s="127"/>
      <c r="X89" s="127"/>
      <c r="Y89" s="127"/>
      <c r="Z89" s="127"/>
      <c r="AA89" s="127"/>
      <c r="AB89" s="127"/>
      <c r="AC89" s="127"/>
      <c r="AD89" s="127"/>
      <c r="AE89" s="127"/>
      <c r="AF89" s="127"/>
      <c r="AG89" s="135">
        <f>ROUND(SUM(AG90:AG91),2)</f>
        <v>0</v>
      </c>
      <c r="AH89" s="126"/>
      <c r="AI89" s="126"/>
      <c r="AJ89" s="126"/>
      <c r="AK89" s="126"/>
      <c r="AL89" s="126"/>
      <c r="AM89" s="126"/>
      <c r="AN89" s="128">
        <f>SUM(AG89,AT89)</f>
        <v>0</v>
      </c>
      <c r="AO89" s="126"/>
      <c r="AP89" s="126"/>
      <c r="AQ89" s="129" t="s">
        <v>85</v>
      </c>
      <c r="AR89" s="66"/>
      <c r="AS89" s="130">
        <f>ROUND(SUM(AS90:AS91),2)</f>
        <v>0</v>
      </c>
      <c r="AT89" s="131">
        <f>ROUND(SUM(AV89:AW89),2)</f>
        <v>0</v>
      </c>
      <c r="AU89" s="132">
        <f>ROUND(SUM(AU90:AU91),5)</f>
        <v>0</v>
      </c>
      <c r="AV89" s="131">
        <f>ROUND(AZ89*L29,2)</f>
        <v>0</v>
      </c>
      <c r="AW89" s="131">
        <f>ROUND(BA89*L30,2)</f>
        <v>0</v>
      </c>
      <c r="AX89" s="131">
        <f>ROUND(BB89*L29,2)</f>
        <v>0</v>
      </c>
      <c r="AY89" s="131">
        <f>ROUND(BC89*L30,2)</f>
        <v>0</v>
      </c>
      <c r="AZ89" s="131">
        <f>ROUND(SUM(AZ90:AZ91),2)</f>
        <v>0</v>
      </c>
      <c r="BA89" s="131">
        <f>ROUND(SUM(BA90:BA91),2)</f>
        <v>0</v>
      </c>
      <c r="BB89" s="131">
        <f>ROUND(SUM(BB90:BB91),2)</f>
        <v>0</v>
      </c>
      <c r="BC89" s="131">
        <f>ROUND(SUM(BC90:BC91),2)</f>
        <v>0</v>
      </c>
      <c r="BD89" s="133">
        <f>ROUND(SUM(BD90:BD91),2)</f>
        <v>0</v>
      </c>
      <c r="BE89" s="4"/>
      <c r="BS89" s="134" t="s">
        <v>71</v>
      </c>
      <c r="BT89" s="134" t="s">
        <v>81</v>
      </c>
      <c r="BU89" s="134" t="s">
        <v>73</v>
      </c>
      <c r="BV89" s="134" t="s">
        <v>74</v>
      </c>
      <c r="BW89" s="134" t="s">
        <v>186</v>
      </c>
      <c r="BX89" s="134" t="s">
        <v>116</v>
      </c>
      <c r="CL89" s="134" t="s">
        <v>19</v>
      </c>
    </row>
    <row r="90" s="4" customFormat="1" ht="16.5" customHeight="1">
      <c r="A90" s="125" t="s">
        <v>82</v>
      </c>
      <c r="B90" s="64"/>
      <c r="C90" s="126"/>
      <c r="D90" s="126"/>
      <c r="E90" s="126"/>
      <c r="F90" s="127" t="s">
        <v>187</v>
      </c>
      <c r="G90" s="127"/>
      <c r="H90" s="127"/>
      <c r="I90" s="127"/>
      <c r="J90" s="127"/>
      <c r="K90" s="126"/>
      <c r="L90" s="127" t="s">
        <v>188</v>
      </c>
      <c r="M90" s="127"/>
      <c r="N90" s="127"/>
      <c r="O90" s="127"/>
      <c r="P90" s="127"/>
      <c r="Q90" s="127"/>
      <c r="R90" s="127"/>
      <c r="S90" s="127"/>
      <c r="T90" s="127"/>
      <c r="U90" s="127"/>
      <c r="V90" s="127"/>
      <c r="W90" s="127"/>
      <c r="X90" s="127"/>
      <c r="Y90" s="127"/>
      <c r="Z90" s="127"/>
      <c r="AA90" s="127"/>
      <c r="AB90" s="127"/>
      <c r="AC90" s="127"/>
      <c r="AD90" s="127"/>
      <c r="AE90" s="127"/>
      <c r="AF90" s="127"/>
      <c r="AG90" s="128">
        <f>'1455.1 - Plocha A'!J34</f>
        <v>0</v>
      </c>
      <c r="AH90" s="126"/>
      <c r="AI90" s="126"/>
      <c r="AJ90" s="126"/>
      <c r="AK90" s="126"/>
      <c r="AL90" s="126"/>
      <c r="AM90" s="126"/>
      <c r="AN90" s="128">
        <f>SUM(AG90,AT90)</f>
        <v>0</v>
      </c>
      <c r="AO90" s="126"/>
      <c r="AP90" s="126"/>
      <c r="AQ90" s="129" t="s">
        <v>85</v>
      </c>
      <c r="AR90" s="66"/>
      <c r="AS90" s="130">
        <v>0</v>
      </c>
      <c r="AT90" s="131">
        <f>ROUND(SUM(AV90:AW90),2)</f>
        <v>0</v>
      </c>
      <c r="AU90" s="132">
        <f>'1455.1 - Plocha A'!P112</f>
        <v>0</v>
      </c>
      <c r="AV90" s="131">
        <f>'1455.1 - Plocha A'!J37</f>
        <v>0</v>
      </c>
      <c r="AW90" s="131">
        <f>'1455.1 - Plocha A'!J38</f>
        <v>0</v>
      </c>
      <c r="AX90" s="131">
        <f>'1455.1 - Plocha A'!J39</f>
        <v>0</v>
      </c>
      <c r="AY90" s="131">
        <f>'1455.1 - Plocha A'!J40</f>
        <v>0</v>
      </c>
      <c r="AZ90" s="131">
        <f>'1455.1 - Plocha A'!F37</f>
        <v>0</v>
      </c>
      <c r="BA90" s="131">
        <f>'1455.1 - Plocha A'!F38</f>
        <v>0</v>
      </c>
      <c r="BB90" s="131">
        <f>'1455.1 - Plocha A'!F39</f>
        <v>0</v>
      </c>
      <c r="BC90" s="131">
        <f>'1455.1 - Plocha A'!F40</f>
        <v>0</v>
      </c>
      <c r="BD90" s="133">
        <f>'1455.1 - Plocha A'!F41</f>
        <v>0</v>
      </c>
      <c r="BE90" s="4"/>
      <c r="BT90" s="134" t="s">
        <v>149</v>
      </c>
      <c r="BV90" s="134" t="s">
        <v>74</v>
      </c>
      <c r="BW90" s="134" t="s">
        <v>189</v>
      </c>
      <c r="BX90" s="134" t="s">
        <v>186</v>
      </c>
      <c r="CL90" s="134" t="s">
        <v>19</v>
      </c>
    </row>
    <row r="91" s="4" customFormat="1" ht="16.5" customHeight="1">
      <c r="A91" s="125" t="s">
        <v>82</v>
      </c>
      <c r="B91" s="64"/>
      <c r="C91" s="126"/>
      <c r="D91" s="126"/>
      <c r="E91" s="126"/>
      <c r="F91" s="127" t="s">
        <v>190</v>
      </c>
      <c r="G91" s="127"/>
      <c r="H91" s="127"/>
      <c r="I91" s="127"/>
      <c r="J91" s="127"/>
      <c r="K91" s="126"/>
      <c r="L91" s="127" t="s">
        <v>191</v>
      </c>
      <c r="M91" s="127"/>
      <c r="N91" s="127"/>
      <c r="O91" s="127"/>
      <c r="P91" s="127"/>
      <c r="Q91" s="127"/>
      <c r="R91" s="127"/>
      <c r="S91" s="127"/>
      <c r="T91" s="127"/>
      <c r="U91" s="127"/>
      <c r="V91" s="127"/>
      <c r="W91" s="127"/>
      <c r="X91" s="127"/>
      <c r="Y91" s="127"/>
      <c r="Z91" s="127"/>
      <c r="AA91" s="127"/>
      <c r="AB91" s="127"/>
      <c r="AC91" s="127"/>
      <c r="AD91" s="127"/>
      <c r="AE91" s="127"/>
      <c r="AF91" s="127"/>
      <c r="AG91" s="128">
        <f>'1455.2 - Plocha B'!J34</f>
        <v>0</v>
      </c>
      <c r="AH91" s="126"/>
      <c r="AI91" s="126"/>
      <c r="AJ91" s="126"/>
      <c r="AK91" s="126"/>
      <c r="AL91" s="126"/>
      <c r="AM91" s="126"/>
      <c r="AN91" s="128">
        <f>SUM(AG91,AT91)</f>
        <v>0</v>
      </c>
      <c r="AO91" s="126"/>
      <c r="AP91" s="126"/>
      <c r="AQ91" s="129" t="s">
        <v>85</v>
      </c>
      <c r="AR91" s="66"/>
      <c r="AS91" s="130">
        <v>0</v>
      </c>
      <c r="AT91" s="131">
        <f>ROUND(SUM(AV91:AW91),2)</f>
        <v>0</v>
      </c>
      <c r="AU91" s="132">
        <f>'1455.2 - Plocha B'!P112</f>
        <v>0</v>
      </c>
      <c r="AV91" s="131">
        <f>'1455.2 - Plocha B'!J37</f>
        <v>0</v>
      </c>
      <c r="AW91" s="131">
        <f>'1455.2 - Plocha B'!J38</f>
        <v>0</v>
      </c>
      <c r="AX91" s="131">
        <f>'1455.2 - Plocha B'!J39</f>
        <v>0</v>
      </c>
      <c r="AY91" s="131">
        <f>'1455.2 - Plocha B'!J40</f>
        <v>0</v>
      </c>
      <c r="AZ91" s="131">
        <f>'1455.2 - Plocha B'!F37</f>
        <v>0</v>
      </c>
      <c r="BA91" s="131">
        <f>'1455.2 - Plocha B'!F38</f>
        <v>0</v>
      </c>
      <c r="BB91" s="131">
        <f>'1455.2 - Plocha B'!F39</f>
        <v>0</v>
      </c>
      <c r="BC91" s="131">
        <f>'1455.2 - Plocha B'!F40</f>
        <v>0</v>
      </c>
      <c r="BD91" s="133">
        <f>'1455.2 - Plocha B'!F41</f>
        <v>0</v>
      </c>
      <c r="BE91" s="4"/>
      <c r="BT91" s="134" t="s">
        <v>149</v>
      </c>
      <c r="BV91" s="134" t="s">
        <v>74</v>
      </c>
      <c r="BW91" s="134" t="s">
        <v>192</v>
      </c>
      <c r="BX91" s="134" t="s">
        <v>186</v>
      </c>
      <c r="CL91" s="134" t="s">
        <v>19</v>
      </c>
    </row>
    <row r="92" s="7" customFormat="1" ht="24.75" customHeight="1">
      <c r="A92" s="125" t="s">
        <v>82</v>
      </c>
      <c r="B92" s="112"/>
      <c r="C92" s="113"/>
      <c r="D92" s="114" t="s">
        <v>193</v>
      </c>
      <c r="E92" s="114"/>
      <c r="F92" s="114"/>
      <c r="G92" s="114"/>
      <c r="H92" s="114"/>
      <c r="I92" s="115"/>
      <c r="J92" s="114" t="s">
        <v>194</v>
      </c>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7">
        <f>'24_099_1500 - Demolice haly'!J30</f>
        <v>0</v>
      </c>
      <c r="AH92" s="115"/>
      <c r="AI92" s="115"/>
      <c r="AJ92" s="115"/>
      <c r="AK92" s="115"/>
      <c r="AL92" s="115"/>
      <c r="AM92" s="115"/>
      <c r="AN92" s="117">
        <f>SUM(AG92,AT92)</f>
        <v>0</v>
      </c>
      <c r="AO92" s="115"/>
      <c r="AP92" s="115"/>
      <c r="AQ92" s="118" t="s">
        <v>78</v>
      </c>
      <c r="AR92" s="119"/>
      <c r="AS92" s="120">
        <v>0</v>
      </c>
      <c r="AT92" s="121">
        <f>ROUND(SUM(AV92:AW92),2)</f>
        <v>0</v>
      </c>
      <c r="AU92" s="122">
        <f>'24_099_1500 - Demolice haly'!P85</f>
        <v>0</v>
      </c>
      <c r="AV92" s="121">
        <f>'24_099_1500 - Demolice haly'!J33</f>
        <v>0</v>
      </c>
      <c r="AW92" s="121">
        <f>'24_099_1500 - Demolice haly'!J34</f>
        <v>0</v>
      </c>
      <c r="AX92" s="121">
        <f>'24_099_1500 - Demolice haly'!J35</f>
        <v>0</v>
      </c>
      <c r="AY92" s="121">
        <f>'24_099_1500 - Demolice haly'!J36</f>
        <v>0</v>
      </c>
      <c r="AZ92" s="121">
        <f>'24_099_1500 - Demolice haly'!F33</f>
        <v>0</v>
      </c>
      <c r="BA92" s="121">
        <f>'24_099_1500 - Demolice haly'!F34</f>
        <v>0</v>
      </c>
      <c r="BB92" s="121">
        <f>'24_099_1500 - Demolice haly'!F35</f>
        <v>0</v>
      </c>
      <c r="BC92" s="121">
        <f>'24_099_1500 - Demolice haly'!F36</f>
        <v>0</v>
      </c>
      <c r="BD92" s="123">
        <f>'24_099_1500 - Demolice haly'!F37</f>
        <v>0</v>
      </c>
      <c r="BE92" s="7"/>
      <c r="BT92" s="124" t="s">
        <v>79</v>
      </c>
      <c r="BV92" s="124" t="s">
        <v>74</v>
      </c>
      <c r="BW92" s="124" t="s">
        <v>195</v>
      </c>
      <c r="BX92" s="124" t="s">
        <v>5</v>
      </c>
      <c r="CL92" s="124" t="s">
        <v>19</v>
      </c>
      <c r="CM92" s="124" t="s">
        <v>81</v>
      </c>
    </row>
    <row r="93" s="7" customFormat="1" ht="24.75" customHeight="1">
      <c r="A93" s="125" t="s">
        <v>82</v>
      </c>
      <c r="B93" s="112"/>
      <c r="C93" s="113"/>
      <c r="D93" s="114" t="s">
        <v>196</v>
      </c>
      <c r="E93" s="114"/>
      <c r="F93" s="114"/>
      <c r="G93" s="114"/>
      <c r="H93" s="114"/>
      <c r="I93" s="115"/>
      <c r="J93" s="114" t="s">
        <v>197</v>
      </c>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7">
        <f>'24_099_1600 - Bourání kon...'!J30</f>
        <v>0</v>
      </c>
      <c r="AH93" s="115"/>
      <c r="AI93" s="115"/>
      <c r="AJ93" s="115"/>
      <c r="AK93" s="115"/>
      <c r="AL93" s="115"/>
      <c r="AM93" s="115"/>
      <c r="AN93" s="117">
        <f>SUM(AG93,AT93)</f>
        <v>0</v>
      </c>
      <c r="AO93" s="115"/>
      <c r="AP93" s="115"/>
      <c r="AQ93" s="118" t="s">
        <v>78</v>
      </c>
      <c r="AR93" s="119"/>
      <c r="AS93" s="120">
        <v>0</v>
      </c>
      <c r="AT93" s="121">
        <f>ROUND(SUM(AV93:AW93),2)</f>
        <v>0</v>
      </c>
      <c r="AU93" s="122">
        <f>'24_099_1600 - Bourání kon...'!P97</f>
        <v>0</v>
      </c>
      <c r="AV93" s="121">
        <f>'24_099_1600 - Bourání kon...'!J33</f>
        <v>0</v>
      </c>
      <c r="AW93" s="121">
        <f>'24_099_1600 - Bourání kon...'!J34</f>
        <v>0</v>
      </c>
      <c r="AX93" s="121">
        <f>'24_099_1600 - Bourání kon...'!J35</f>
        <v>0</v>
      </c>
      <c r="AY93" s="121">
        <f>'24_099_1600 - Bourání kon...'!J36</f>
        <v>0</v>
      </c>
      <c r="AZ93" s="121">
        <f>'24_099_1600 - Bourání kon...'!F33</f>
        <v>0</v>
      </c>
      <c r="BA93" s="121">
        <f>'24_099_1600 - Bourání kon...'!F34</f>
        <v>0</v>
      </c>
      <c r="BB93" s="121">
        <f>'24_099_1600 - Bourání kon...'!F35</f>
        <v>0</v>
      </c>
      <c r="BC93" s="121">
        <f>'24_099_1600 - Bourání kon...'!F36</f>
        <v>0</v>
      </c>
      <c r="BD93" s="123">
        <f>'24_099_1600 - Bourání kon...'!F37</f>
        <v>0</v>
      </c>
      <c r="BE93" s="7"/>
      <c r="BT93" s="124" t="s">
        <v>79</v>
      </c>
      <c r="BV93" s="124" t="s">
        <v>74</v>
      </c>
      <c r="BW93" s="124" t="s">
        <v>198</v>
      </c>
      <c r="BX93" s="124" t="s">
        <v>5</v>
      </c>
      <c r="CL93" s="124" t="s">
        <v>19</v>
      </c>
      <c r="CM93" s="124" t="s">
        <v>81</v>
      </c>
    </row>
    <row r="94" s="7" customFormat="1" ht="24.75" customHeight="1">
      <c r="A94" s="125" t="s">
        <v>82</v>
      </c>
      <c r="B94" s="112"/>
      <c r="C94" s="113"/>
      <c r="D94" s="114" t="s">
        <v>199</v>
      </c>
      <c r="E94" s="114"/>
      <c r="F94" s="114"/>
      <c r="G94" s="114"/>
      <c r="H94" s="114"/>
      <c r="I94" s="115"/>
      <c r="J94" s="114" t="s">
        <v>200</v>
      </c>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7">
        <f>'24_099_1700 - Vnitřní vyb...'!J30</f>
        <v>0</v>
      </c>
      <c r="AH94" s="115"/>
      <c r="AI94" s="115"/>
      <c r="AJ94" s="115"/>
      <c r="AK94" s="115"/>
      <c r="AL94" s="115"/>
      <c r="AM94" s="115"/>
      <c r="AN94" s="117">
        <f>SUM(AG94,AT94)</f>
        <v>0</v>
      </c>
      <c r="AO94" s="115"/>
      <c r="AP94" s="115"/>
      <c r="AQ94" s="118" t="s">
        <v>78</v>
      </c>
      <c r="AR94" s="119"/>
      <c r="AS94" s="120">
        <v>0</v>
      </c>
      <c r="AT94" s="121">
        <f>ROUND(SUM(AV94:AW94),2)</f>
        <v>0</v>
      </c>
      <c r="AU94" s="122">
        <f>'24_099_1700 - Vnitřní vyb...'!P79</f>
        <v>0</v>
      </c>
      <c r="AV94" s="121">
        <f>'24_099_1700 - Vnitřní vyb...'!J33</f>
        <v>0</v>
      </c>
      <c r="AW94" s="121">
        <f>'24_099_1700 - Vnitřní vyb...'!J34</f>
        <v>0</v>
      </c>
      <c r="AX94" s="121">
        <f>'24_099_1700 - Vnitřní vyb...'!J35</f>
        <v>0</v>
      </c>
      <c r="AY94" s="121">
        <f>'24_099_1700 - Vnitřní vyb...'!J36</f>
        <v>0</v>
      </c>
      <c r="AZ94" s="121">
        <f>'24_099_1700 - Vnitřní vyb...'!F33</f>
        <v>0</v>
      </c>
      <c r="BA94" s="121">
        <f>'24_099_1700 - Vnitřní vyb...'!F34</f>
        <v>0</v>
      </c>
      <c r="BB94" s="121">
        <f>'24_099_1700 - Vnitřní vyb...'!F35</f>
        <v>0</v>
      </c>
      <c r="BC94" s="121">
        <f>'24_099_1700 - Vnitřní vyb...'!F36</f>
        <v>0</v>
      </c>
      <c r="BD94" s="123">
        <f>'24_099_1700 - Vnitřní vyb...'!F37</f>
        <v>0</v>
      </c>
      <c r="BE94" s="7"/>
      <c r="BT94" s="124" t="s">
        <v>79</v>
      </c>
      <c r="BV94" s="124" t="s">
        <v>74</v>
      </c>
      <c r="BW94" s="124" t="s">
        <v>201</v>
      </c>
      <c r="BX94" s="124" t="s">
        <v>5</v>
      </c>
      <c r="CL94" s="124" t="s">
        <v>19</v>
      </c>
      <c r="CM94" s="124" t="s">
        <v>81</v>
      </c>
    </row>
    <row r="95" s="7" customFormat="1" ht="24.75" customHeight="1">
      <c r="A95" s="125" t="s">
        <v>82</v>
      </c>
      <c r="B95" s="112"/>
      <c r="C95" s="113"/>
      <c r="D95" s="114" t="s">
        <v>202</v>
      </c>
      <c r="E95" s="114"/>
      <c r="F95" s="114"/>
      <c r="G95" s="114"/>
      <c r="H95" s="114"/>
      <c r="I95" s="115"/>
      <c r="J95" s="114" t="s">
        <v>203</v>
      </c>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7">
        <f>'24_035_8000 - Ostatní nák...'!J30</f>
        <v>0</v>
      </c>
      <c r="AH95" s="115"/>
      <c r="AI95" s="115"/>
      <c r="AJ95" s="115"/>
      <c r="AK95" s="115"/>
      <c r="AL95" s="115"/>
      <c r="AM95" s="115"/>
      <c r="AN95" s="117">
        <f>SUM(AG95,AT95)</f>
        <v>0</v>
      </c>
      <c r="AO95" s="115"/>
      <c r="AP95" s="115"/>
      <c r="AQ95" s="118" t="s">
        <v>78</v>
      </c>
      <c r="AR95" s="119"/>
      <c r="AS95" s="120">
        <v>0</v>
      </c>
      <c r="AT95" s="121">
        <f>ROUND(SUM(AV95:AW95),2)</f>
        <v>0</v>
      </c>
      <c r="AU95" s="122">
        <f>'24_035_8000 - Ostatní nák...'!P80</f>
        <v>0</v>
      </c>
      <c r="AV95" s="121">
        <f>'24_035_8000 - Ostatní nák...'!J33</f>
        <v>0</v>
      </c>
      <c r="AW95" s="121">
        <f>'24_035_8000 - Ostatní nák...'!J34</f>
        <v>0</v>
      </c>
      <c r="AX95" s="121">
        <f>'24_035_8000 - Ostatní nák...'!J35</f>
        <v>0</v>
      </c>
      <c r="AY95" s="121">
        <f>'24_035_8000 - Ostatní nák...'!J36</f>
        <v>0</v>
      </c>
      <c r="AZ95" s="121">
        <f>'24_035_8000 - Ostatní nák...'!F33</f>
        <v>0</v>
      </c>
      <c r="BA95" s="121">
        <f>'24_035_8000 - Ostatní nák...'!F34</f>
        <v>0</v>
      </c>
      <c r="BB95" s="121">
        <f>'24_035_8000 - Ostatní nák...'!F35</f>
        <v>0</v>
      </c>
      <c r="BC95" s="121">
        <f>'24_035_8000 - Ostatní nák...'!F36</f>
        <v>0</v>
      </c>
      <c r="BD95" s="123">
        <f>'24_035_8000 - Ostatní nák...'!F37</f>
        <v>0</v>
      </c>
      <c r="BE95" s="7"/>
      <c r="BT95" s="124" t="s">
        <v>79</v>
      </c>
      <c r="BV95" s="124" t="s">
        <v>74</v>
      </c>
      <c r="BW95" s="124" t="s">
        <v>204</v>
      </c>
      <c r="BX95" s="124" t="s">
        <v>5</v>
      </c>
      <c r="CL95" s="124" t="s">
        <v>19</v>
      </c>
      <c r="CM95" s="124" t="s">
        <v>81</v>
      </c>
    </row>
    <row r="96" s="7" customFormat="1" ht="24.75" customHeight="1">
      <c r="A96" s="125" t="s">
        <v>82</v>
      </c>
      <c r="B96" s="112"/>
      <c r="C96" s="113"/>
      <c r="D96" s="114" t="s">
        <v>205</v>
      </c>
      <c r="E96" s="114"/>
      <c r="F96" s="114"/>
      <c r="G96" s="114"/>
      <c r="H96" s="114"/>
      <c r="I96" s="115"/>
      <c r="J96" s="114" t="s">
        <v>206</v>
      </c>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7">
        <f>'24_035_9000 - Ostatní nák...'!J30</f>
        <v>0</v>
      </c>
      <c r="AH96" s="115"/>
      <c r="AI96" s="115"/>
      <c r="AJ96" s="115"/>
      <c r="AK96" s="115"/>
      <c r="AL96" s="115"/>
      <c r="AM96" s="115"/>
      <c r="AN96" s="117">
        <f>SUM(AG96,AT96)</f>
        <v>0</v>
      </c>
      <c r="AO96" s="115"/>
      <c r="AP96" s="115"/>
      <c r="AQ96" s="118" t="s">
        <v>78</v>
      </c>
      <c r="AR96" s="119"/>
      <c r="AS96" s="136">
        <v>0</v>
      </c>
      <c r="AT96" s="137">
        <f>ROUND(SUM(AV96:AW96),2)</f>
        <v>0</v>
      </c>
      <c r="AU96" s="138">
        <f>'24_035_9000 - Ostatní nák...'!P80</f>
        <v>0</v>
      </c>
      <c r="AV96" s="137">
        <f>'24_035_9000 - Ostatní nák...'!J33</f>
        <v>0</v>
      </c>
      <c r="AW96" s="137">
        <f>'24_035_9000 - Ostatní nák...'!J34</f>
        <v>0</v>
      </c>
      <c r="AX96" s="137">
        <f>'24_035_9000 - Ostatní nák...'!J35</f>
        <v>0</v>
      </c>
      <c r="AY96" s="137">
        <f>'24_035_9000 - Ostatní nák...'!J36</f>
        <v>0</v>
      </c>
      <c r="AZ96" s="137">
        <f>'24_035_9000 - Ostatní nák...'!F33</f>
        <v>0</v>
      </c>
      <c r="BA96" s="137">
        <f>'24_035_9000 - Ostatní nák...'!F34</f>
        <v>0</v>
      </c>
      <c r="BB96" s="137">
        <f>'24_035_9000 - Ostatní nák...'!F35</f>
        <v>0</v>
      </c>
      <c r="BC96" s="137">
        <f>'24_035_9000 - Ostatní nák...'!F36</f>
        <v>0</v>
      </c>
      <c r="BD96" s="139">
        <f>'24_035_9000 - Ostatní nák...'!F37</f>
        <v>0</v>
      </c>
      <c r="BE96" s="7"/>
      <c r="BT96" s="124" t="s">
        <v>79</v>
      </c>
      <c r="BV96" s="124" t="s">
        <v>74</v>
      </c>
      <c r="BW96" s="124" t="s">
        <v>207</v>
      </c>
      <c r="BX96" s="124" t="s">
        <v>5</v>
      </c>
      <c r="CL96" s="124" t="s">
        <v>19</v>
      </c>
      <c r="CM96" s="124" t="s">
        <v>81</v>
      </c>
    </row>
    <row r="97" s="2" customFormat="1" ht="30" customHeight="1">
      <c r="A97" s="39"/>
      <c r="B97" s="40"/>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5"/>
      <c r="AS97" s="39"/>
      <c r="AT97" s="39"/>
      <c r="AU97" s="39"/>
      <c r="AV97" s="39"/>
      <c r="AW97" s="39"/>
      <c r="AX97" s="39"/>
      <c r="AY97" s="39"/>
      <c r="AZ97" s="39"/>
      <c r="BA97" s="39"/>
      <c r="BB97" s="39"/>
      <c r="BC97" s="39"/>
      <c r="BD97" s="39"/>
      <c r="BE97" s="39"/>
    </row>
    <row r="98" s="2" customFormat="1" ht="6.96" customHeight="1">
      <c r="A98" s="39"/>
      <c r="B98" s="60"/>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45"/>
      <c r="AS98" s="39"/>
      <c r="AT98" s="39"/>
      <c r="AU98" s="39"/>
      <c r="AV98" s="39"/>
      <c r="AW98" s="39"/>
      <c r="AX98" s="39"/>
      <c r="AY98" s="39"/>
      <c r="AZ98" s="39"/>
      <c r="BA98" s="39"/>
      <c r="BB98" s="39"/>
      <c r="BC98" s="39"/>
      <c r="BD98" s="39"/>
      <c r="BE98" s="39"/>
    </row>
  </sheetData>
  <sheetProtection sheet="1" formatColumns="0" formatRows="0" objects="1" scenarios="1" spinCount="100000" saltValue="718Ni3Aruuam6GV5LUoOq83oUelJ6dNNZYKHDAHhiCY77cjwbPF1/GKb5GiwsZ0JsOELhrtsQxJBCHAZZEFt7Q==" hashValue="yxYEfpwoCcyWMwmv/bwnwz00Zgg9HeyPXgbbIeu8TEPxf5jgFigoN4BO0yMd9OwoZn3z6rqV3VkUAFwN0uaBHQ==" algorithmName="SHA-512" password="CC35"/>
  <mergeCells count="206">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N61:AP61"/>
    <mergeCell ref="AG61:AM61"/>
    <mergeCell ref="AN62:AP62"/>
    <mergeCell ref="AG62:AM62"/>
    <mergeCell ref="AG63:AM63"/>
    <mergeCell ref="AN63:AP63"/>
    <mergeCell ref="AG64:AM64"/>
    <mergeCell ref="AN64:AP64"/>
    <mergeCell ref="AN65:AP65"/>
    <mergeCell ref="AG65:AM65"/>
    <mergeCell ref="AN66:AP66"/>
    <mergeCell ref="AG66:AM66"/>
    <mergeCell ref="AG67:AM67"/>
    <mergeCell ref="AN67:AP67"/>
    <mergeCell ref="AN68:AP68"/>
    <mergeCell ref="AG68:AM68"/>
    <mergeCell ref="AN69:AP69"/>
    <mergeCell ref="AG69:AM69"/>
    <mergeCell ref="AG70:AM70"/>
    <mergeCell ref="AN70:AP70"/>
    <mergeCell ref="AG71:AM71"/>
    <mergeCell ref="AN71:AP71"/>
    <mergeCell ref="AG72:AM72"/>
    <mergeCell ref="AN72:AP72"/>
    <mergeCell ref="AG73:AM73"/>
    <mergeCell ref="AN73:AP73"/>
    <mergeCell ref="AN74:AP74"/>
    <mergeCell ref="AG74:AM74"/>
    <mergeCell ref="AN75:AP75"/>
    <mergeCell ref="AG75:AM75"/>
    <mergeCell ref="AN76:AP76"/>
    <mergeCell ref="AG76:AM76"/>
    <mergeCell ref="AN77:AP77"/>
    <mergeCell ref="AG77:AM77"/>
    <mergeCell ref="AN78:AP78"/>
    <mergeCell ref="AG78:AM78"/>
    <mergeCell ref="AG79:AM79"/>
    <mergeCell ref="AN79:AP79"/>
    <mergeCell ref="AN80:AP80"/>
    <mergeCell ref="AG80:AM80"/>
    <mergeCell ref="AG81:AM81"/>
    <mergeCell ref="AN81:AP81"/>
    <mergeCell ref="AG82:AM82"/>
    <mergeCell ref="AN82:AP82"/>
    <mergeCell ref="AG83:AM83"/>
    <mergeCell ref="AN83:AP83"/>
    <mergeCell ref="AG84:AM84"/>
    <mergeCell ref="AN84:AP84"/>
    <mergeCell ref="AG85:AM85"/>
    <mergeCell ref="AN85:AP85"/>
    <mergeCell ref="AN86:AP86"/>
    <mergeCell ref="AG86:AM86"/>
    <mergeCell ref="AG87:AM87"/>
    <mergeCell ref="AN87:AP87"/>
    <mergeCell ref="AN88:AP88"/>
    <mergeCell ref="AG88:AM88"/>
    <mergeCell ref="AG89:AM89"/>
    <mergeCell ref="AN89:AP89"/>
    <mergeCell ref="AN90:AP90"/>
    <mergeCell ref="AG90:AM90"/>
    <mergeCell ref="AG91:AM91"/>
    <mergeCell ref="AN91:AP91"/>
    <mergeCell ref="AN92:AP92"/>
    <mergeCell ref="AG92:AM92"/>
    <mergeCell ref="AN93:AP93"/>
    <mergeCell ref="AG93:AM93"/>
    <mergeCell ref="AN94:AP94"/>
    <mergeCell ref="AG94:AM94"/>
    <mergeCell ref="AN95:AP95"/>
    <mergeCell ref="AG95:AM95"/>
    <mergeCell ref="AN96:AP96"/>
    <mergeCell ref="AG96:AM96"/>
    <mergeCell ref="L45:AO45"/>
    <mergeCell ref="C52:G52"/>
    <mergeCell ref="I52:AF52"/>
    <mergeCell ref="J55:AF55"/>
    <mergeCell ref="D55:H55"/>
    <mergeCell ref="E56:I56"/>
    <mergeCell ref="K56:AF56"/>
    <mergeCell ref="K57:AF57"/>
    <mergeCell ref="E57:I57"/>
    <mergeCell ref="J58:AF58"/>
    <mergeCell ref="D58:H58"/>
    <mergeCell ref="J59:AF59"/>
    <mergeCell ref="D59:H59"/>
    <mergeCell ref="E60:I60"/>
    <mergeCell ref="K60:AF60"/>
    <mergeCell ref="K61:AF61"/>
    <mergeCell ref="E61:I61"/>
    <mergeCell ref="K62:AF62"/>
    <mergeCell ref="E62:I62"/>
    <mergeCell ref="K63:AF63"/>
    <mergeCell ref="E63:I63"/>
    <mergeCell ref="E64:I64"/>
    <mergeCell ref="K64:AF64"/>
    <mergeCell ref="K65:AF65"/>
    <mergeCell ref="E65:I65"/>
    <mergeCell ref="D66:H66"/>
    <mergeCell ref="J66:AF66"/>
    <mergeCell ref="AM47:AN47"/>
    <mergeCell ref="AM49:AP49"/>
    <mergeCell ref="AS49:AT51"/>
    <mergeCell ref="AM50:AP50"/>
    <mergeCell ref="AN52:AP52"/>
    <mergeCell ref="AG52:AM52"/>
    <mergeCell ref="AG55:AM55"/>
    <mergeCell ref="AN55:AP55"/>
    <mergeCell ref="AN56:AP56"/>
    <mergeCell ref="AG56:AM56"/>
    <mergeCell ref="AG57:AM57"/>
    <mergeCell ref="AN57:AP57"/>
    <mergeCell ref="AG58:AM58"/>
    <mergeCell ref="AN58:AP58"/>
    <mergeCell ref="AG59:AM59"/>
    <mergeCell ref="AN59:AP59"/>
    <mergeCell ref="AN60:AP60"/>
    <mergeCell ref="AG60:AM60"/>
    <mergeCell ref="AG54:AM54"/>
    <mergeCell ref="AN54:AP54"/>
    <mergeCell ref="K69:AF69"/>
    <mergeCell ref="K74:AF74"/>
    <mergeCell ref="K68:AF68"/>
    <mergeCell ref="K75:AF75"/>
    <mergeCell ref="K88:AF88"/>
    <mergeCell ref="K76:AF76"/>
    <mergeCell ref="K89:AF89"/>
    <mergeCell ref="K87:AF87"/>
    <mergeCell ref="K71:AF71"/>
    <mergeCell ref="K67:AF67"/>
    <mergeCell ref="K73:AF73"/>
    <mergeCell ref="K72:AF72"/>
    <mergeCell ref="K70:AF70"/>
    <mergeCell ref="L90:AF90"/>
    <mergeCell ref="L79:AF79"/>
    <mergeCell ref="L85:AF85"/>
    <mergeCell ref="L78:AF78"/>
    <mergeCell ref="L84:AF84"/>
    <mergeCell ref="L83:AF83"/>
    <mergeCell ref="L77:AF77"/>
    <mergeCell ref="L81:AF81"/>
    <mergeCell ref="L80:AF80"/>
    <mergeCell ref="L91:AF91"/>
    <mergeCell ref="L86:AF86"/>
    <mergeCell ref="L82:AF82"/>
    <mergeCell ref="J92:AF92"/>
    <mergeCell ref="J93:AF93"/>
    <mergeCell ref="J94:AF94"/>
    <mergeCell ref="J95:AF95"/>
    <mergeCell ref="J96:AF96"/>
    <mergeCell ref="D92:H92"/>
    <mergeCell ref="E89:I89"/>
    <mergeCell ref="E88:I88"/>
    <mergeCell ref="E87:I87"/>
    <mergeCell ref="E76:I76"/>
    <mergeCell ref="E75:I75"/>
    <mergeCell ref="E74:I74"/>
    <mergeCell ref="E73:I73"/>
    <mergeCell ref="E72:I72"/>
    <mergeCell ref="E67:I67"/>
    <mergeCell ref="E71:I71"/>
    <mergeCell ref="E70:I70"/>
    <mergeCell ref="E68:I68"/>
    <mergeCell ref="E69:I69"/>
    <mergeCell ref="F91:J91"/>
    <mergeCell ref="F90:J90"/>
    <mergeCell ref="F86:J86"/>
    <mergeCell ref="F85:J85"/>
    <mergeCell ref="F84:J84"/>
    <mergeCell ref="F83:J83"/>
    <mergeCell ref="F82:J82"/>
    <mergeCell ref="F81:J81"/>
    <mergeCell ref="F80:J80"/>
    <mergeCell ref="F79:J79"/>
    <mergeCell ref="F78:J78"/>
    <mergeCell ref="F77:J77"/>
    <mergeCell ref="D93:H93"/>
    <mergeCell ref="D94:H94"/>
    <mergeCell ref="D95:H95"/>
    <mergeCell ref="D96:H96"/>
  </mergeCells>
  <hyperlinks>
    <hyperlink ref="A56" location="'24_099_0401 - SO401 - Ven...'!C2" display="/"/>
    <hyperlink ref="A57" location="'24_099_0402 - SO402 - Pře...'!C2" display="/"/>
    <hyperlink ref="A58" location="'24_099_0500 - SO 101 Komu...'!C2" display="/"/>
    <hyperlink ref="A60" location="'SO301 - Odvodnění komunikace'!C2" display="/"/>
    <hyperlink ref="A61" location="'SO302 - Přeložky vodovodu'!C2" display="/"/>
    <hyperlink ref="A62" location="'SO303 - Přípojka vodovodu'!C2" display="/"/>
    <hyperlink ref="A63" location="'SO304 - Přípojka splaškov...'!C2" display="/"/>
    <hyperlink ref="A64" location="'SO305 - Přípojka dešťové ...'!C2" display="/"/>
    <hyperlink ref="A65" location="'SO306 - Retenční a požárn...'!C2" display="/"/>
    <hyperlink ref="A67" location="'24_099_1100 - Základové k...'!C2" display="/"/>
    <hyperlink ref="A68" location="'24_099_1200 - Skelet'!C2" display="/"/>
    <hyperlink ref="A69" location="'24_099_1300 - Stavební část'!C2" display="/"/>
    <hyperlink ref="A70" location="'24_099_1405 - D1.4.a_Zaří...'!C2" display="/"/>
    <hyperlink ref="A71" location="'24_099_1410 - D.1.4.b_Zař...'!C2" display="/"/>
    <hyperlink ref="A72" location="'24_099_1415 - D1.4.c_Vzdu...'!C2" display="/"/>
    <hyperlink ref="A73" location="'24_099_1420 - D1.4.e_Zaří...'!C2" display="/"/>
    <hyperlink ref="A74" location="'24_099_1430 - D.1.4.f_Ply...'!C2" display="/"/>
    <hyperlink ref="A75" location="'24_099_1435 - D.1.4.g_Sil...'!C2" display="/"/>
    <hyperlink ref="A77" location="'1440.1 - Strukturovaná ka...'!C2" display="/"/>
    <hyperlink ref="A78" location="'1440.2 - IP Kamerový syst...'!C2" display="/"/>
    <hyperlink ref="A79" location="'1440.3 - Poplachový zabez...'!C2" display="/"/>
    <hyperlink ref="A80" location="'1440.4 - Elektrická požár...'!C2" display="/"/>
    <hyperlink ref="A81" location="'1440.5 - Nouzový zvukový ...'!C2" display="/"/>
    <hyperlink ref="A82" location="'1440.6 - Společná televiz...'!C2" display="/"/>
    <hyperlink ref="A83" location="'1440.7 - Komerční rozhlas'!C2" display="/"/>
    <hyperlink ref="A84" location="'1440.8 - Výsledková tabule'!C2" display="/"/>
    <hyperlink ref="A85" location="'1440.9 - Odvětrání CHÚC'!C2" display="/"/>
    <hyperlink ref="A86" location="'1440.10 - Společné náklady'!C2" display="/"/>
    <hyperlink ref="A87" location="'24_099_1445 - D.1.4.i_Tec...'!C2" display="/"/>
    <hyperlink ref="A88" location="'24_099_1450 - D.1.4.j_Tec...'!C2" display="/"/>
    <hyperlink ref="A90" location="'1455.1 - Plocha A'!C2" display="/"/>
    <hyperlink ref="A91" location="'1455.2 - Plocha B'!C2" display="/"/>
    <hyperlink ref="A92" location="'24_099_1500 - Demolice haly'!C2" display="/"/>
    <hyperlink ref="A93" location="'24_099_1600 - Bourání kon...'!C2" display="/"/>
    <hyperlink ref="A94" location="'24_099_1700 - Vnitřní vyb...'!C2" display="/"/>
    <hyperlink ref="A95" location="'24_035_8000 - Ostatní nák...'!C2" display="/"/>
    <hyperlink ref="A96" location="'24_035_9000 - Ostatní nák...'!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113</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1" customFormat="1" ht="12" customHeight="1">
      <c r="B8" s="21"/>
      <c r="D8" s="144" t="s">
        <v>209</v>
      </c>
      <c r="L8" s="21"/>
    </row>
    <row r="9" s="2" customFormat="1" ht="16.5" customHeight="1">
      <c r="A9" s="39"/>
      <c r="B9" s="45"/>
      <c r="C9" s="39"/>
      <c r="D9" s="39"/>
      <c r="E9" s="145" t="s">
        <v>732</v>
      </c>
      <c r="F9" s="39"/>
      <c r="G9" s="39"/>
      <c r="H9" s="39"/>
      <c r="I9" s="39"/>
      <c r="J9" s="39"/>
      <c r="K9" s="39"/>
      <c r="L9" s="146"/>
      <c r="S9" s="39"/>
      <c r="T9" s="39"/>
      <c r="U9" s="39"/>
      <c r="V9" s="39"/>
      <c r="W9" s="39"/>
      <c r="X9" s="39"/>
      <c r="Y9" s="39"/>
      <c r="Z9" s="39"/>
      <c r="AA9" s="39"/>
      <c r="AB9" s="39"/>
      <c r="AC9" s="39"/>
      <c r="AD9" s="39"/>
      <c r="AE9" s="39"/>
    </row>
    <row r="10" s="2" customFormat="1" ht="12" customHeight="1">
      <c r="A10" s="39"/>
      <c r="B10" s="45"/>
      <c r="C10" s="39"/>
      <c r="D10" s="144" t="s">
        <v>211</v>
      </c>
      <c r="E10" s="39"/>
      <c r="F10" s="39"/>
      <c r="G10" s="39"/>
      <c r="H10" s="39"/>
      <c r="I10" s="39"/>
      <c r="J10" s="39"/>
      <c r="K10" s="39"/>
      <c r="L10" s="146"/>
      <c r="S10" s="39"/>
      <c r="T10" s="39"/>
      <c r="U10" s="39"/>
      <c r="V10" s="39"/>
      <c r="W10" s="39"/>
      <c r="X10" s="39"/>
      <c r="Y10" s="39"/>
      <c r="Z10" s="39"/>
      <c r="AA10" s="39"/>
      <c r="AB10" s="39"/>
      <c r="AC10" s="39"/>
      <c r="AD10" s="39"/>
      <c r="AE10" s="39"/>
    </row>
    <row r="11" s="2" customFormat="1" ht="16.5" customHeight="1">
      <c r="A11" s="39"/>
      <c r="B11" s="45"/>
      <c r="C11" s="39"/>
      <c r="D11" s="39"/>
      <c r="E11" s="147" t="s">
        <v>1264</v>
      </c>
      <c r="F11" s="39"/>
      <c r="G11" s="39"/>
      <c r="H11" s="39"/>
      <c r="I11" s="39"/>
      <c r="J11" s="39"/>
      <c r="K11" s="39"/>
      <c r="L11" s="146"/>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s="2" customFormat="1" ht="12" customHeight="1">
      <c r="A14" s="39"/>
      <c r="B14" s="45"/>
      <c r="C14" s="39"/>
      <c r="D14" s="144" t="s">
        <v>21</v>
      </c>
      <c r="E14" s="39"/>
      <c r="F14" s="134" t="s">
        <v>22</v>
      </c>
      <c r="G14" s="39"/>
      <c r="H14" s="39"/>
      <c r="I14" s="144" t="s">
        <v>23</v>
      </c>
      <c r="J14" s="148" t="str">
        <f>'Rekapitulace stavby'!AN8</f>
        <v>19. 10. 2024</v>
      </c>
      <c r="K14" s="39"/>
      <c r="L14" s="146"/>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s="2" customFormat="1" ht="18" customHeight="1">
      <c r="A17" s="39"/>
      <c r="B17" s="45"/>
      <c r="C17" s="39"/>
      <c r="D17" s="39"/>
      <c r="E17" s="134" t="s">
        <v>734</v>
      </c>
      <c r="F17" s="39"/>
      <c r="G17" s="39"/>
      <c r="H17" s="39"/>
      <c r="I17" s="144" t="s">
        <v>28</v>
      </c>
      <c r="J17" s="134" t="s">
        <v>19</v>
      </c>
      <c r="K17" s="39"/>
      <c r="L17" s="146"/>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s="2" customFormat="1" ht="12" customHeight="1">
      <c r="A19" s="39"/>
      <c r="B19" s="45"/>
      <c r="C19" s="39"/>
      <c r="D19" s="144" t="s">
        <v>29</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34"/>
      <c r="G20" s="134"/>
      <c r="H20" s="134"/>
      <c r="I20" s="144" t="s">
        <v>28</v>
      </c>
      <c r="J20" s="34" t="str">
        <f>'Rekapitulace stavby'!AN14</f>
        <v>Vyplň údaj</v>
      </c>
      <c r="K20" s="39"/>
      <c r="L20" s="146"/>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s="2" customFormat="1" ht="12" customHeight="1">
      <c r="A22" s="39"/>
      <c r="B22" s="45"/>
      <c r="C22" s="39"/>
      <c r="D22" s="144" t="s">
        <v>31</v>
      </c>
      <c r="E22" s="39"/>
      <c r="F22" s="39"/>
      <c r="G22" s="39"/>
      <c r="H22" s="39"/>
      <c r="I22" s="144" t="s">
        <v>26</v>
      </c>
      <c r="J22" s="134" t="s">
        <v>19</v>
      </c>
      <c r="K22" s="39"/>
      <c r="L22" s="146"/>
      <c r="S22" s="39"/>
      <c r="T22" s="39"/>
      <c r="U22" s="39"/>
      <c r="V22" s="39"/>
      <c r="W22" s="39"/>
      <c r="X22" s="39"/>
      <c r="Y22" s="39"/>
      <c r="Z22" s="39"/>
      <c r="AA22" s="39"/>
      <c r="AB22" s="39"/>
      <c r="AC22" s="39"/>
      <c r="AD22" s="39"/>
      <c r="AE22" s="39"/>
    </row>
    <row r="23" s="2" customFormat="1" ht="18" customHeight="1">
      <c r="A23" s="39"/>
      <c r="B23" s="45"/>
      <c r="C23" s="39"/>
      <c r="D23" s="39"/>
      <c r="E23" s="134" t="s">
        <v>1265</v>
      </c>
      <c r="F23" s="39"/>
      <c r="G23" s="39"/>
      <c r="H23" s="39"/>
      <c r="I23" s="144" t="s">
        <v>28</v>
      </c>
      <c r="J23" s="134" t="s">
        <v>19</v>
      </c>
      <c r="K23" s="39"/>
      <c r="L23" s="146"/>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s="2" customFormat="1" ht="12" customHeight="1">
      <c r="A25" s="39"/>
      <c r="B25" s="45"/>
      <c r="C25" s="39"/>
      <c r="D25" s="144" t="s">
        <v>34</v>
      </c>
      <c r="E25" s="39"/>
      <c r="F25" s="39"/>
      <c r="G25" s="39"/>
      <c r="H25" s="39"/>
      <c r="I25" s="144" t="s">
        <v>26</v>
      </c>
      <c r="J25" s="134" t="s">
        <v>19</v>
      </c>
      <c r="K25" s="39"/>
      <c r="L25" s="146"/>
      <c r="S25" s="39"/>
      <c r="T25" s="39"/>
      <c r="U25" s="39"/>
      <c r="V25" s="39"/>
      <c r="W25" s="39"/>
      <c r="X25" s="39"/>
      <c r="Y25" s="39"/>
      <c r="Z25" s="39"/>
      <c r="AA25" s="39"/>
      <c r="AB25" s="39"/>
      <c r="AC25" s="39"/>
      <c r="AD25" s="39"/>
      <c r="AE25" s="39"/>
    </row>
    <row r="26" s="2" customFormat="1" ht="18" customHeight="1">
      <c r="A26" s="39"/>
      <c r="B26" s="45"/>
      <c r="C26" s="39"/>
      <c r="D26" s="39"/>
      <c r="E26" s="134" t="s">
        <v>22</v>
      </c>
      <c r="F26" s="39"/>
      <c r="G26" s="39"/>
      <c r="H26" s="39"/>
      <c r="I26" s="144" t="s">
        <v>28</v>
      </c>
      <c r="J26" s="134" t="s">
        <v>19</v>
      </c>
      <c r="K26" s="39"/>
      <c r="L26" s="146"/>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s="2" customFormat="1" ht="12" customHeight="1">
      <c r="A28" s="39"/>
      <c r="B28" s="45"/>
      <c r="C28" s="39"/>
      <c r="D28" s="144" t="s">
        <v>36</v>
      </c>
      <c r="E28" s="39"/>
      <c r="F28" s="39"/>
      <c r="G28" s="39"/>
      <c r="H28" s="39"/>
      <c r="I28" s="39"/>
      <c r="J28" s="39"/>
      <c r="K28" s="39"/>
      <c r="L28" s="146"/>
      <c r="S28" s="39"/>
      <c r="T28" s="39"/>
      <c r="U28" s="39"/>
      <c r="V28" s="39"/>
      <c r="W28" s="39"/>
      <c r="X28" s="39"/>
      <c r="Y28" s="39"/>
      <c r="Z28" s="39"/>
      <c r="AA28" s="39"/>
      <c r="AB28" s="39"/>
      <c r="AC28" s="39"/>
      <c r="AD28" s="39"/>
      <c r="AE28" s="39"/>
    </row>
    <row r="29"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25.44" customHeight="1">
      <c r="A32" s="39"/>
      <c r="B32" s="45"/>
      <c r="C32" s="39"/>
      <c r="D32" s="154" t="s">
        <v>38</v>
      </c>
      <c r="E32" s="39"/>
      <c r="F32" s="39"/>
      <c r="G32" s="39"/>
      <c r="H32" s="39"/>
      <c r="I32" s="39"/>
      <c r="J32" s="155">
        <f>ROUND(J91, 2)</f>
        <v>0</v>
      </c>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14.4" customHeight="1">
      <c r="A34" s="39"/>
      <c r="B34" s="45"/>
      <c r="C34" s="39"/>
      <c r="D34" s="39"/>
      <c r="E34" s="39"/>
      <c r="F34" s="156" t="s">
        <v>40</v>
      </c>
      <c r="G34" s="39"/>
      <c r="H34" s="39"/>
      <c r="I34" s="156" t="s">
        <v>39</v>
      </c>
      <c r="J34" s="156" t="s">
        <v>41</v>
      </c>
      <c r="K34" s="39"/>
      <c r="L34" s="146"/>
      <c r="S34" s="39"/>
      <c r="T34" s="39"/>
      <c r="U34" s="39"/>
      <c r="V34" s="39"/>
      <c r="W34" s="39"/>
      <c r="X34" s="39"/>
      <c r="Y34" s="39"/>
      <c r="Z34" s="39"/>
      <c r="AA34" s="39"/>
      <c r="AB34" s="39"/>
      <c r="AC34" s="39"/>
      <c r="AD34" s="39"/>
      <c r="AE34" s="39"/>
    </row>
    <row r="35" s="2" customFormat="1" ht="14.4" customHeight="1">
      <c r="A35" s="39"/>
      <c r="B35" s="45"/>
      <c r="C35" s="39"/>
      <c r="D35" s="157" t="s">
        <v>42</v>
      </c>
      <c r="E35" s="144" t="s">
        <v>43</v>
      </c>
      <c r="F35" s="158">
        <f>ROUND((SUM(BE91:BE135)),  2)</f>
        <v>0</v>
      </c>
      <c r="G35" s="39"/>
      <c r="H35" s="39"/>
      <c r="I35" s="159">
        <v>0.20999999999999999</v>
      </c>
      <c r="J35" s="158">
        <f>ROUND(((SUM(BE91:BE135))*I35),  2)</f>
        <v>0</v>
      </c>
      <c r="K35" s="39"/>
      <c r="L35" s="146"/>
      <c r="S35" s="39"/>
      <c r="T35" s="39"/>
      <c r="U35" s="39"/>
      <c r="V35" s="39"/>
      <c r="W35" s="39"/>
      <c r="X35" s="39"/>
      <c r="Y35" s="39"/>
      <c r="Z35" s="39"/>
      <c r="AA35" s="39"/>
      <c r="AB35" s="39"/>
      <c r="AC35" s="39"/>
      <c r="AD35" s="39"/>
      <c r="AE35" s="39"/>
    </row>
    <row r="36" s="2" customFormat="1" ht="14.4" customHeight="1">
      <c r="A36" s="39"/>
      <c r="B36" s="45"/>
      <c r="C36" s="39"/>
      <c r="D36" s="39"/>
      <c r="E36" s="144" t="s">
        <v>44</v>
      </c>
      <c r="F36" s="158">
        <f>ROUND((SUM(BF91:BF135)),  2)</f>
        <v>0</v>
      </c>
      <c r="G36" s="39"/>
      <c r="H36" s="39"/>
      <c r="I36" s="159">
        <v>0.12</v>
      </c>
      <c r="J36" s="158">
        <f>ROUND(((SUM(BF91:BF135))*I36),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45</v>
      </c>
      <c r="F37" s="158">
        <f>ROUND((SUM(BG91:BG135)),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46</v>
      </c>
      <c r="F38" s="158">
        <f>ROUND((SUM(BH91:BH135)),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47</v>
      </c>
      <c r="F39" s="158">
        <f>ROUND((SUM(BI91:BI135)),  2)</f>
        <v>0</v>
      </c>
      <c r="G39" s="39"/>
      <c r="H39" s="39"/>
      <c r="I39" s="159">
        <v>0</v>
      </c>
      <c r="J39" s="158">
        <f>0</f>
        <v>0</v>
      </c>
      <c r="K39" s="39"/>
      <c r="L39" s="146"/>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s="2" customFormat="1" ht="25.44" customHeight="1">
      <c r="A41" s="39"/>
      <c r="B41" s="45"/>
      <c r="C41" s="160"/>
      <c r="D41" s="161" t="s">
        <v>48</v>
      </c>
      <c r="E41" s="162"/>
      <c r="F41" s="162"/>
      <c r="G41" s="163" t="s">
        <v>49</v>
      </c>
      <c r="H41" s="164" t="s">
        <v>50</v>
      </c>
      <c r="I41" s="162"/>
      <c r="J41" s="165">
        <f>SUM(J32:J39)</f>
        <v>0</v>
      </c>
      <c r="K41" s="166"/>
      <c r="L41" s="146"/>
      <c r="S41" s="39"/>
      <c r="T41" s="39"/>
      <c r="U41" s="39"/>
      <c r="V41" s="39"/>
      <c r="W41" s="39"/>
      <c r="X41" s="39"/>
      <c r="Y41" s="39"/>
      <c r="Z41" s="39"/>
      <c r="AA41" s="39"/>
      <c r="AB41" s="39"/>
      <c r="AC41" s="39"/>
      <c r="AD41" s="39"/>
      <c r="AE41" s="39"/>
    </row>
    <row r="42"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214</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Sportovní hala Turnov</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209</v>
      </c>
      <c r="D51" s="23"/>
      <c r="E51" s="23"/>
      <c r="F51" s="23"/>
      <c r="G51" s="23"/>
      <c r="H51" s="23"/>
      <c r="I51" s="23"/>
      <c r="J51" s="23"/>
      <c r="K51" s="23"/>
      <c r="L51" s="21"/>
    </row>
    <row r="52" hidden="1" s="2" customFormat="1" ht="16.5" customHeight="1">
      <c r="A52" s="39"/>
      <c r="B52" s="40"/>
      <c r="C52" s="41"/>
      <c r="D52" s="41"/>
      <c r="E52" s="171" t="s">
        <v>732</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211</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SO306 - Retenční a požární nádrž</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19. 10. 2024</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Městská sportovní Turnov</v>
      </c>
      <c r="G58" s="41"/>
      <c r="H58" s="41"/>
      <c r="I58" s="33" t="s">
        <v>31</v>
      </c>
      <c r="J58" s="37" t="str">
        <f>E23</f>
        <v xml:space="preserve">RESTYL Plan s.r.o. </v>
      </c>
      <c r="K58" s="41"/>
      <c r="L58" s="146"/>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34</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215</v>
      </c>
      <c r="D61" s="173"/>
      <c r="E61" s="173"/>
      <c r="F61" s="173"/>
      <c r="G61" s="173"/>
      <c r="H61" s="173"/>
      <c r="I61" s="173"/>
      <c r="J61" s="174" t="s">
        <v>216</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70</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217</v>
      </c>
    </row>
    <row r="64" hidden="1" s="9" customFormat="1" ht="24.96" customHeight="1">
      <c r="A64" s="9"/>
      <c r="B64" s="176"/>
      <c r="C64" s="177"/>
      <c r="D64" s="178" t="s">
        <v>736</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737</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738</v>
      </c>
      <c r="E66" s="184"/>
      <c r="F66" s="184"/>
      <c r="G66" s="184"/>
      <c r="H66" s="184"/>
      <c r="I66" s="184"/>
      <c r="J66" s="185">
        <f>J112</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739</v>
      </c>
      <c r="E67" s="184"/>
      <c r="F67" s="184"/>
      <c r="G67" s="184"/>
      <c r="H67" s="184"/>
      <c r="I67" s="184"/>
      <c r="J67" s="185">
        <f>J114</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741</v>
      </c>
      <c r="E68" s="184"/>
      <c r="F68" s="184"/>
      <c r="G68" s="184"/>
      <c r="H68" s="184"/>
      <c r="I68" s="184"/>
      <c r="J68" s="185">
        <f>J117</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744</v>
      </c>
      <c r="E69" s="184"/>
      <c r="F69" s="184"/>
      <c r="G69" s="184"/>
      <c r="H69" s="184"/>
      <c r="I69" s="184"/>
      <c r="J69" s="185">
        <f>J134</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226</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Sportovní hala Turnov</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209</v>
      </c>
      <c r="D80" s="23"/>
      <c r="E80" s="23"/>
      <c r="F80" s="23"/>
      <c r="G80" s="23"/>
      <c r="H80" s="23"/>
      <c r="I80" s="23"/>
      <c r="J80" s="23"/>
      <c r="K80" s="23"/>
      <c r="L80" s="21"/>
    </row>
    <row r="81" s="2" customFormat="1" ht="16.5" customHeight="1">
      <c r="A81" s="39"/>
      <c r="B81" s="40"/>
      <c r="C81" s="41"/>
      <c r="D81" s="41"/>
      <c r="E81" s="171" t="s">
        <v>732</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211</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SO306 - Retenční a požární nádrž</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 xml:space="preserve"> </v>
      </c>
      <c r="G85" s="41"/>
      <c r="H85" s="41"/>
      <c r="I85" s="33" t="s">
        <v>23</v>
      </c>
      <c r="J85" s="73" t="str">
        <f>IF(J14="","",J14)</f>
        <v>19. 10. 2024</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 xml:space="preserve"> Městská sportovní Turnov</v>
      </c>
      <c r="G87" s="41"/>
      <c r="H87" s="41"/>
      <c r="I87" s="33" t="s">
        <v>31</v>
      </c>
      <c r="J87" s="37" t="str">
        <f>E23</f>
        <v xml:space="preserve">RESTYL Plan s.r.o. </v>
      </c>
      <c r="K87" s="41"/>
      <c r="L87" s="146"/>
      <c r="S87" s="39"/>
      <c r="T87" s="39"/>
      <c r="U87" s="39"/>
      <c r="V87" s="39"/>
      <c r="W87" s="39"/>
      <c r="X87" s="39"/>
      <c r="Y87" s="39"/>
      <c r="Z87" s="39"/>
      <c r="AA87" s="39"/>
      <c r="AB87" s="39"/>
      <c r="AC87" s="39"/>
      <c r="AD87" s="39"/>
      <c r="AE87" s="39"/>
    </row>
    <row r="88" s="2" customFormat="1" ht="15.15" customHeight="1">
      <c r="A88" s="39"/>
      <c r="B88" s="40"/>
      <c r="C88" s="33" t="s">
        <v>29</v>
      </c>
      <c r="D88" s="41"/>
      <c r="E88" s="41"/>
      <c r="F88" s="28" t="str">
        <f>IF(E20="","",E20)</f>
        <v>Vyplň údaj</v>
      </c>
      <c r="G88" s="41"/>
      <c r="H88" s="41"/>
      <c r="I88" s="33" t="s">
        <v>34</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227</v>
      </c>
      <c r="D90" s="190" t="s">
        <v>57</v>
      </c>
      <c r="E90" s="190" t="s">
        <v>53</v>
      </c>
      <c r="F90" s="190" t="s">
        <v>54</v>
      </c>
      <c r="G90" s="190" t="s">
        <v>228</v>
      </c>
      <c r="H90" s="190" t="s">
        <v>229</v>
      </c>
      <c r="I90" s="190" t="s">
        <v>230</v>
      </c>
      <c r="J90" s="190" t="s">
        <v>216</v>
      </c>
      <c r="K90" s="191" t="s">
        <v>231</v>
      </c>
      <c r="L90" s="192"/>
      <c r="M90" s="93" t="s">
        <v>19</v>
      </c>
      <c r="N90" s="94" t="s">
        <v>42</v>
      </c>
      <c r="O90" s="94" t="s">
        <v>232</v>
      </c>
      <c r="P90" s="94" t="s">
        <v>233</v>
      </c>
      <c r="Q90" s="94" t="s">
        <v>234</v>
      </c>
      <c r="R90" s="94" t="s">
        <v>235</v>
      </c>
      <c r="S90" s="94" t="s">
        <v>236</v>
      </c>
      <c r="T90" s="95" t="s">
        <v>237</v>
      </c>
      <c r="U90" s="187"/>
      <c r="V90" s="187"/>
      <c r="W90" s="187"/>
      <c r="X90" s="187"/>
      <c r="Y90" s="187"/>
      <c r="Z90" s="187"/>
      <c r="AA90" s="187"/>
      <c r="AB90" s="187"/>
      <c r="AC90" s="187"/>
      <c r="AD90" s="187"/>
      <c r="AE90" s="187"/>
    </row>
    <row r="91" s="2" customFormat="1" ht="22.8" customHeight="1">
      <c r="A91" s="39"/>
      <c r="B91" s="40"/>
      <c r="C91" s="100" t="s">
        <v>238</v>
      </c>
      <c r="D91" s="41"/>
      <c r="E91" s="41"/>
      <c r="F91" s="41"/>
      <c r="G91" s="41"/>
      <c r="H91" s="41"/>
      <c r="I91" s="41"/>
      <c r="J91" s="193">
        <f>BK91</f>
        <v>0</v>
      </c>
      <c r="K91" s="41"/>
      <c r="L91" s="45"/>
      <c r="M91" s="96"/>
      <c r="N91" s="194"/>
      <c r="O91" s="97"/>
      <c r="P91" s="195">
        <f>P92</f>
        <v>0</v>
      </c>
      <c r="Q91" s="97"/>
      <c r="R91" s="195">
        <f>R92</f>
        <v>265.30341399999998</v>
      </c>
      <c r="S91" s="97"/>
      <c r="T91" s="196">
        <f>T92</f>
        <v>0</v>
      </c>
      <c r="U91" s="39"/>
      <c r="V91" s="39"/>
      <c r="W91" s="39"/>
      <c r="X91" s="39"/>
      <c r="Y91" s="39"/>
      <c r="Z91" s="39"/>
      <c r="AA91" s="39"/>
      <c r="AB91" s="39"/>
      <c r="AC91" s="39"/>
      <c r="AD91" s="39"/>
      <c r="AE91" s="39"/>
      <c r="AT91" s="18" t="s">
        <v>71</v>
      </c>
      <c r="AU91" s="18" t="s">
        <v>217</v>
      </c>
      <c r="BK91" s="197">
        <f>BK92</f>
        <v>0</v>
      </c>
    </row>
    <row r="92" s="12" customFormat="1" ht="25.92" customHeight="1">
      <c r="A92" s="12"/>
      <c r="B92" s="198"/>
      <c r="C92" s="199"/>
      <c r="D92" s="200" t="s">
        <v>71</v>
      </c>
      <c r="E92" s="201" t="s">
        <v>745</v>
      </c>
      <c r="F92" s="201" t="s">
        <v>746</v>
      </c>
      <c r="G92" s="199"/>
      <c r="H92" s="199"/>
      <c r="I92" s="202"/>
      <c r="J92" s="203">
        <f>BK92</f>
        <v>0</v>
      </c>
      <c r="K92" s="199"/>
      <c r="L92" s="204"/>
      <c r="M92" s="205"/>
      <c r="N92" s="206"/>
      <c r="O92" s="206"/>
      <c r="P92" s="207">
        <f>P93+P112+P114+P117+P134</f>
        <v>0</v>
      </c>
      <c r="Q92" s="206"/>
      <c r="R92" s="207">
        <f>R93+R112+R114+R117+R134</f>
        <v>265.30341399999998</v>
      </c>
      <c r="S92" s="206"/>
      <c r="T92" s="208">
        <f>T93+T112+T114+T117+T134</f>
        <v>0</v>
      </c>
      <c r="U92" s="12"/>
      <c r="V92" s="12"/>
      <c r="W92" s="12"/>
      <c r="X92" s="12"/>
      <c r="Y92" s="12"/>
      <c r="Z92" s="12"/>
      <c r="AA92" s="12"/>
      <c r="AB92" s="12"/>
      <c r="AC92" s="12"/>
      <c r="AD92" s="12"/>
      <c r="AE92" s="12"/>
      <c r="AR92" s="209" t="s">
        <v>79</v>
      </c>
      <c r="AT92" s="210" t="s">
        <v>71</v>
      </c>
      <c r="AU92" s="210" t="s">
        <v>72</v>
      </c>
      <c r="AY92" s="209" t="s">
        <v>240</v>
      </c>
      <c r="BK92" s="211">
        <f>BK93+BK112+BK114+BK117+BK134</f>
        <v>0</v>
      </c>
    </row>
    <row r="93" s="12" customFormat="1" ht="22.8" customHeight="1">
      <c r="A93" s="12"/>
      <c r="B93" s="198"/>
      <c r="C93" s="199"/>
      <c r="D93" s="200" t="s">
        <v>71</v>
      </c>
      <c r="E93" s="212" t="s">
        <v>79</v>
      </c>
      <c r="F93" s="212" t="s">
        <v>303</v>
      </c>
      <c r="G93" s="199"/>
      <c r="H93" s="199"/>
      <c r="I93" s="202"/>
      <c r="J93" s="213">
        <f>BK93</f>
        <v>0</v>
      </c>
      <c r="K93" s="199"/>
      <c r="L93" s="204"/>
      <c r="M93" s="205"/>
      <c r="N93" s="206"/>
      <c r="O93" s="206"/>
      <c r="P93" s="207">
        <f>SUM(P94:P111)</f>
        <v>0</v>
      </c>
      <c r="Q93" s="206"/>
      <c r="R93" s="207">
        <f>SUM(R94:R111)</f>
        <v>4.0381400000000003</v>
      </c>
      <c r="S93" s="206"/>
      <c r="T93" s="208">
        <f>SUM(T94:T111)</f>
        <v>0</v>
      </c>
      <c r="U93" s="12"/>
      <c r="V93" s="12"/>
      <c r="W93" s="12"/>
      <c r="X93" s="12"/>
      <c r="Y93" s="12"/>
      <c r="Z93" s="12"/>
      <c r="AA93" s="12"/>
      <c r="AB93" s="12"/>
      <c r="AC93" s="12"/>
      <c r="AD93" s="12"/>
      <c r="AE93" s="12"/>
      <c r="AR93" s="209" t="s">
        <v>79</v>
      </c>
      <c r="AT93" s="210" t="s">
        <v>71</v>
      </c>
      <c r="AU93" s="210" t="s">
        <v>79</v>
      </c>
      <c r="AY93" s="209" t="s">
        <v>240</v>
      </c>
      <c r="BK93" s="211">
        <f>SUM(BK94:BK111)</f>
        <v>0</v>
      </c>
    </row>
    <row r="94" s="2" customFormat="1">
      <c r="A94" s="39"/>
      <c r="B94" s="40"/>
      <c r="C94" s="214" t="s">
        <v>79</v>
      </c>
      <c r="D94" s="214" t="s">
        <v>243</v>
      </c>
      <c r="E94" s="215" t="s">
        <v>747</v>
      </c>
      <c r="F94" s="216" t="s">
        <v>748</v>
      </c>
      <c r="G94" s="217" t="s">
        <v>293</v>
      </c>
      <c r="H94" s="218">
        <v>439</v>
      </c>
      <c r="I94" s="219"/>
      <c r="J94" s="220">
        <f>ROUND(I94*H94,2)</f>
        <v>0</v>
      </c>
      <c r="K94" s="216" t="s">
        <v>749</v>
      </c>
      <c r="L94" s="45"/>
      <c r="M94" s="221" t="s">
        <v>19</v>
      </c>
      <c r="N94" s="222" t="s">
        <v>43</v>
      </c>
      <c r="O94" s="85"/>
      <c r="P94" s="223">
        <f>O94*H94</f>
        <v>0</v>
      </c>
      <c r="Q94" s="223">
        <v>0</v>
      </c>
      <c r="R94" s="223">
        <f>Q94*H94</f>
        <v>0</v>
      </c>
      <c r="S94" s="223">
        <v>0</v>
      </c>
      <c r="T94" s="224">
        <f>S94*H94</f>
        <v>0</v>
      </c>
      <c r="U94" s="39"/>
      <c r="V94" s="39"/>
      <c r="W94" s="39"/>
      <c r="X94" s="39"/>
      <c r="Y94" s="39"/>
      <c r="Z94" s="39"/>
      <c r="AA94" s="39"/>
      <c r="AB94" s="39"/>
      <c r="AC94" s="39"/>
      <c r="AD94" s="39"/>
      <c r="AE94" s="39"/>
      <c r="AR94" s="225" t="s">
        <v>248</v>
      </c>
      <c r="AT94" s="225" t="s">
        <v>243</v>
      </c>
      <c r="AU94" s="225" t="s">
        <v>81</v>
      </c>
      <c r="AY94" s="18" t="s">
        <v>240</v>
      </c>
      <c r="BE94" s="226">
        <f>IF(N94="základní",J94,0)</f>
        <v>0</v>
      </c>
      <c r="BF94" s="226">
        <f>IF(N94="snížená",J94,0)</f>
        <v>0</v>
      </c>
      <c r="BG94" s="226">
        <f>IF(N94="zákl. přenesená",J94,0)</f>
        <v>0</v>
      </c>
      <c r="BH94" s="226">
        <f>IF(N94="sníž. přenesená",J94,0)</f>
        <v>0</v>
      </c>
      <c r="BI94" s="226">
        <f>IF(N94="nulová",J94,0)</f>
        <v>0</v>
      </c>
      <c r="BJ94" s="18" t="s">
        <v>79</v>
      </c>
      <c r="BK94" s="226">
        <f>ROUND(I94*H94,2)</f>
        <v>0</v>
      </c>
      <c r="BL94" s="18" t="s">
        <v>248</v>
      </c>
      <c r="BM94" s="225" t="s">
        <v>1266</v>
      </c>
    </row>
    <row r="95" s="2" customFormat="1" ht="44.25" customHeight="1">
      <c r="A95" s="39"/>
      <c r="B95" s="40"/>
      <c r="C95" s="214" t="s">
        <v>81</v>
      </c>
      <c r="D95" s="214" t="s">
        <v>243</v>
      </c>
      <c r="E95" s="215" t="s">
        <v>751</v>
      </c>
      <c r="F95" s="216" t="s">
        <v>752</v>
      </c>
      <c r="G95" s="217" t="s">
        <v>293</v>
      </c>
      <c r="H95" s="218">
        <v>9</v>
      </c>
      <c r="I95" s="219"/>
      <c r="J95" s="220">
        <f>ROUND(I95*H95,2)</f>
        <v>0</v>
      </c>
      <c r="K95" s="216" t="s">
        <v>749</v>
      </c>
      <c r="L95" s="45"/>
      <c r="M95" s="221" t="s">
        <v>19</v>
      </c>
      <c r="N95" s="222" t="s">
        <v>43</v>
      </c>
      <c r="O95" s="85"/>
      <c r="P95" s="223">
        <f>O95*H95</f>
        <v>0</v>
      </c>
      <c r="Q95" s="223">
        <v>0</v>
      </c>
      <c r="R95" s="223">
        <f>Q95*H95</f>
        <v>0</v>
      </c>
      <c r="S95" s="223">
        <v>0</v>
      </c>
      <c r="T95" s="224">
        <f>S95*H95</f>
        <v>0</v>
      </c>
      <c r="U95" s="39"/>
      <c r="V95" s="39"/>
      <c r="W95" s="39"/>
      <c r="X95" s="39"/>
      <c r="Y95" s="39"/>
      <c r="Z95" s="39"/>
      <c r="AA95" s="39"/>
      <c r="AB95" s="39"/>
      <c r="AC95" s="39"/>
      <c r="AD95" s="39"/>
      <c r="AE95" s="39"/>
      <c r="AR95" s="225" t="s">
        <v>248</v>
      </c>
      <c r="AT95" s="225" t="s">
        <v>243</v>
      </c>
      <c r="AU95" s="225" t="s">
        <v>81</v>
      </c>
      <c r="AY95" s="18" t="s">
        <v>240</v>
      </c>
      <c r="BE95" s="226">
        <f>IF(N95="základní",J95,0)</f>
        <v>0</v>
      </c>
      <c r="BF95" s="226">
        <f>IF(N95="snížená",J95,0)</f>
        <v>0</v>
      </c>
      <c r="BG95" s="226">
        <f>IF(N95="zákl. přenesená",J95,0)</f>
        <v>0</v>
      </c>
      <c r="BH95" s="226">
        <f>IF(N95="sníž. přenesená",J95,0)</f>
        <v>0</v>
      </c>
      <c r="BI95" s="226">
        <f>IF(N95="nulová",J95,0)</f>
        <v>0</v>
      </c>
      <c r="BJ95" s="18" t="s">
        <v>79</v>
      </c>
      <c r="BK95" s="226">
        <f>ROUND(I95*H95,2)</f>
        <v>0</v>
      </c>
      <c r="BL95" s="18" t="s">
        <v>248</v>
      </c>
      <c r="BM95" s="225" t="s">
        <v>1267</v>
      </c>
    </row>
    <row r="96" s="2" customFormat="1">
      <c r="A96" s="39"/>
      <c r="B96" s="40"/>
      <c r="C96" s="214" t="s">
        <v>149</v>
      </c>
      <c r="D96" s="214" t="s">
        <v>243</v>
      </c>
      <c r="E96" s="215" t="s">
        <v>754</v>
      </c>
      <c r="F96" s="216" t="s">
        <v>755</v>
      </c>
      <c r="G96" s="217" t="s">
        <v>251</v>
      </c>
      <c r="H96" s="218">
        <v>156</v>
      </c>
      <c r="I96" s="219"/>
      <c r="J96" s="220">
        <f>ROUND(I96*H96,2)</f>
        <v>0</v>
      </c>
      <c r="K96" s="216" t="s">
        <v>749</v>
      </c>
      <c r="L96" s="45"/>
      <c r="M96" s="221" t="s">
        <v>19</v>
      </c>
      <c r="N96" s="222" t="s">
        <v>43</v>
      </c>
      <c r="O96" s="85"/>
      <c r="P96" s="223">
        <f>O96*H96</f>
        <v>0</v>
      </c>
      <c r="Q96" s="223">
        <v>0.00084999999999999995</v>
      </c>
      <c r="R96" s="223">
        <f>Q96*H96</f>
        <v>0.1326</v>
      </c>
      <c r="S96" s="223">
        <v>0</v>
      </c>
      <c r="T96" s="224">
        <f>S96*H96</f>
        <v>0</v>
      </c>
      <c r="U96" s="39"/>
      <c r="V96" s="39"/>
      <c r="W96" s="39"/>
      <c r="X96" s="39"/>
      <c r="Y96" s="39"/>
      <c r="Z96" s="39"/>
      <c r="AA96" s="39"/>
      <c r="AB96" s="39"/>
      <c r="AC96" s="39"/>
      <c r="AD96" s="39"/>
      <c r="AE96" s="39"/>
      <c r="AR96" s="225" t="s">
        <v>248</v>
      </c>
      <c r="AT96" s="225" t="s">
        <v>243</v>
      </c>
      <c r="AU96" s="225" t="s">
        <v>81</v>
      </c>
      <c r="AY96" s="18" t="s">
        <v>240</v>
      </c>
      <c r="BE96" s="226">
        <f>IF(N96="základní",J96,0)</f>
        <v>0</v>
      </c>
      <c r="BF96" s="226">
        <f>IF(N96="snížená",J96,0)</f>
        <v>0</v>
      </c>
      <c r="BG96" s="226">
        <f>IF(N96="zákl. přenesená",J96,0)</f>
        <v>0</v>
      </c>
      <c r="BH96" s="226">
        <f>IF(N96="sníž. přenesená",J96,0)</f>
        <v>0</v>
      </c>
      <c r="BI96" s="226">
        <f>IF(N96="nulová",J96,0)</f>
        <v>0</v>
      </c>
      <c r="BJ96" s="18" t="s">
        <v>79</v>
      </c>
      <c r="BK96" s="226">
        <f>ROUND(I96*H96,2)</f>
        <v>0</v>
      </c>
      <c r="BL96" s="18" t="s">
        <v>248</v>
      </c>
      <c r="BM96" s="225" t="s">
        <v>1268</v>
      </c>
    </row>
    <row r="97" s="2" customFormat="1" ht="44.25" customHeight="1">
      <c r="A97" s="39"/>
      <c r="B97" s="40"/>
      <c r="C97" s="214" t="s">
        <v>248</v>
      </c>
      <c r="D97" s="214" t="s">
        <v>243</v>
      </c>
      <c r="E97" s="215" t="s">
        <v>757</v>
      </c>
      <c r="F97" s="216" t="s">
        <v>758</v>
      </c>
      <c r="G97" s="217" t="s">
        <v>251</v>
      </c>
      <c r="H97" s="218">
        <v>156</v>
      </c>
      <c r="I97" s="219"/>
      <c r="J97" s="220">
        <f>ROUND(I97*H97,2)</f>
        <v>0</v>
      </c>
      <c r="K97" s="216" t="s">
        <v>749</v>
      </c>
      <c r="L97" s="45"/>
      <c r="M97" s="221" t="s">
        <v>19</v>
      </c>
      <c r="N97" s="222" t="s">
        <v>43</v>
      </c>
      <c r="O97" s="85"/>
      <c r="P97" s="223">
        <f>O97*H97</f>
        <v>0</v>
      </c>
      <c r="Q97" s="223">
        <v>0</v>
      </c>
      <c r="R97" s="223">
        <f>Q97*H97</f>
        <v>0</v>
      </c>
      <c r="S97" s="223">
        <v>0</v>
      </c>
      <c r="T97" s="224">
        <f>S97*H97</f>
        <v>0</v>
      </c>
      <c r="U97" s="39"/>
      <c r="V97" s="39"/>
      <c r="W97" s="39"/>
      <c r="X97" s="39"/>
      <c r="Y97" s="39"/>
      <c r="Z97" s="39"/>
      <c r="AA97" s="39"/>
      <c r="AB97" s="39"/>
      <c r="AC97" s="39"/>
      <c r="AD97" s="39"/>
      <c r="AE97" s="39"/>
      <c r="AR97" s="225" t="s">
        <v>248</v>
      </c>
      <c r="AT97" s="225" t="s">
        <v>243</v>
      </c>
      <c r="AU97" s="225" t="s">
        <v>81</v>
      </c>
      <c r="AY97" s="18" t="s">
        <v>240</v>
      </c>
      <c r="BE97" s="226">
        <f>IF(N97="základní",J97,0)</f>
        <v>0</v>
      </c>
      <c r="BF97" s="226">
        <f>IF(N97="snížená",J97,0)</f>
        <v>0</v>
      </c>
      <c r="BG97" s="226">
        <f>IF(N97="zákl. přenesená",J97,0)</f>
        <v>0</v>
      </c>
      <c r="BH97" s="226">
        <f>IF(N97="sníž. přenesená",J97,0)</f>
        <v>0</v>
      </c>
      <c r="BI97" s="226">
        <f>IF(N97="nulová",J97,0)</f>
        <v>0</v>
      </c>
      <c r="BJ97" s="18" t="s">
        <v>79</v>
      </c>
      <c r="BK97" s="226">
        <f>ROUND(I97*H97,2)</f>
        <v>0</v>
      </c>
      <c r="BL97" s="18" t="s">
        <v>248</v>
      </c>
      <c r="BM97" s="225" t="s">
        <v>1269</v>
      </c>
    </row>
    <row r="98" s="2" customFormat="1">
      <c r="A98" s="39"/>
      <c r="B98" s="40"/>
      <c r="C98" s="214" t="s">
        <v>258</v>
      </c>
      <c r="D98" s="214" t="s">
        <v>243</v>
      </c>
      <c r="E98" s="215" t="s">
        <v>760</v>
      </c>
      <c r="F98" s="216" t="s">
        <v>761</v>
      </c>
      <c r="G98" s="217" t="s">
        <v>251</v>
      </c>
      <c r="H98" s="218">
        <v>148</v>
      </c>
      <c r="I98" s="219"/>
      <c r="J98" s="220">
        <f>ROUND(I98*H98,2)</f>
        <v>0</v>
      </c>
      <c r="K98" s="216" t="s">
        <v>749</v>
      </c>
      <c r="L98" s="45"/>
      <c r="M98" s="221" t="s">
        <v>19</v>
      </c>
      <c r="N98" s="222" t="s">
        <v>43</v>
      </c>
      <c r="O98" s="85"/>
      <c r="P98" s="223">
        <f>O98*H98</f>
        <v>0</v>
      </c>
      <c r="Q98" s="223">
        <v>0.00069999999999999999</v>
      </c>
      <c r="R98" s="223">
        <f>Q98*H98</f>
        <v>0.1036</v>
      </c>
      <c r="S98" s="223">
        <v>0</v>
      </c>
      <c r="T98" s="224">
        <f>S98*H98</f>
        <v>0</v>
      </c>
      <c r="U98" s="39"/>
      <c r="V98" s="39"/>
      <c r="W98" s="39"/>
      <c r="X98" s="39"/>
      <c r="Y98" s="39"/>
      <c r="Z98" s="39"/>
      <c r="AA98" s="39"/>
      <c r="AB98" s="39"/>
      <c r="AC98" s="39"/>
      <c r="AD98" s="39"/>
      <c r="AE98" s="39"/>
      <c r="AR98" s="225" t="s">
        <v>248</v>
      </c>
      <c r="AT98" s="225" t="s">
        <v>243</v>
      </c>
      <c r="AU98" s="225" t="s">
        <v>81</v>
      </c>
      <c r="AY98" s="18" t="s">
        <v>240</v>
      </c>
      <c r="BE98" s="226">
        <f>IF(N98="základní",J98,0)</f>
        <v>0</v>
      </c>
      <c r="BF98" s="226">
        <f>IF(N98="snížená",J98,0)</f>
        <v>0</v>
      </c>
      <c r="BG98" s="226">
        <f>IF(N98="zákl. přenesená",J98,0)</f>
        <v>0</v>
      </c>
      <c r="BH98" s="226">
        <f>IF(N98="sníž. přenesená",J98,0)</f>
        <v>0</v>
      </c>
      <c r="BI98" s="226">
        <f>IF(N98="nulová",J98,0)</f>
        <v>0</v>
      </c>
      <c r="BJ98" s="18" t="s">
        <v>79</v>
      </c>
      <c r="BK98" s="226">
        <f>ROUND(I98*H98,2)</f>
        <v>0</v>
      </c>
      <c r="BL98" s="18" t="s">
        <v>248</v>
      </c>
      <c r="BM98" s="225" t="s">
        <v>1270</v>
      </c>
    </row>
    <row r="99" s="2" customFormat="1" ht="44.25" customHeight="1">
      <c r="A99" s="39"/>
      <c r="B99" s="40"/>
      <c r="C99" s="214" t="s">
        <v>254</v>
      </c>
      <c r="D99" s="214" t="s">
        <v>243</v>
      </c>
      <c r="E99" s="215" t="s">
        <v>763</v>
      </c>
      <c r="F99" s="216" t="s">
        <v>764</v>
      </c>
      <c r="G99" s="217" t="s">
        <v>251</v>
      </c>
      <c r="H99" s="218">
        <v>148</v>
      </c>
      <c r="I99" s="219"/>
      <c r="J99" s="220">
        <f>ROUND(I99*H99,2)</f>
        <v>0</v>
      </c>
      <c r="K99" s="216" t="s">
        <v>749</v>
      </c>
      <c r="L99" s="45"/>
      <c r="M99" s="221" t="s">
        <v>19</v>
      </c>
      <c r="N99" s="222" t="s">
        <v>43</v>
      </c>
      <c r="O99" s="85"/>
      <c r="P99" s="223">
        <f>O99*H99</f>
        <v>0</v>
      </c>
      <c r="Q99" s="223">
        <v>0</v>
      </c>
      <c r="R99" s="223">
        <f>Q99*H99</f>
        <v>0</v>
      </c>
      <c r="S99" s="223">
        <v>0</v>
      </c>
      <c r="T99" s="224">
        <f>S99*H99</f>
        <v>0</v>
      </c>
      <c r="U99" s="39"/>
      <c r="V99" s="39"/>
      <c r="W99" s="39"/>
      <c r="X99" s="39"/>
      <c r="Y99" s="39"/>
      <c r="Z99" s="39"/>
      <c r="AA99" s="39"/>
      <c r="AB99" s="39"/>
      <c r="AC99" s="39"/>
      <c r="AD99" s="39"/>
      <c r="AE99" s="39"/>
      <c r="AR99" s="225" t="s">
        <v>248</v>
      </c>
      <c r="AT99" s="225" t="s">
        <v>243</v>
      </c>
      <c r="AU99" s="225" t="s">
        <v>81</v>
      </c>
      <c r="AY99" s="18" t="s">
        <v>240</v>
      </c>
      <c r="BE99" s="226">
        <f>IF(N99="základní",J99,0)</f>
        <v>0</v>
      </c>
      <c r="BF99" s="226">
        <f>IF(N99="snížená",J99,0)</f>
        <v>0</v>
      </c>
      <c r="BG99" s="226">
        <f>IF(N99="zákl. přenesená",J99,0)</f>
        <v>0</v>
      </c>
      <c r="BH99" s="226">
        <f>IF(N99="sníž. přenesená",J99,0)</f>
        <v>0</v>
      </c>
      <c r="BI99" s="226">
        <f>IF(N99="nulová",J99,0)</f>
        <v>0</v>
      </c>
      <c r="BJ99" s="18" t="s">
        <v>79</v>
      </c>
      <c r="BK99" s="226">
        <f>ROUND(I99*H99,2)</f>
        <v>0</v>
      </c>
      <c r="BL99" s="18" t="s">
        <v>248</v>
      </c>
      <c r="BM99" s="225" t="s">
        <v>1271</v>
      </c>
    </row>
    <row r="100" s="2" customFormat="1" ht="33" customHeight="1">
      <c r="A100" s="39"/>
      <c r="B100" s="40"/>
      <c r="C100" s="214" t="s">
        <v>265</v>
      </c>
      <c r="D100" s="214" t="s">
        <v>243</v>
      </c>
      <c r="E100" s="215" t="s">
        <v>766</v>
      </c>
      <c r="F100" s="216" t="s">
        <v>767</v>
      </c>
      <c r="G100" s="217" t="s">
        <v>293</v>
      </c>
      <c r="H100" s="218">
        <v>439</v>
      </c>
      <c r="I100" s="219"/>
      <c r="J100" s="220">
        <f>ROUND(I100*H100,2)</f>
        <v>0</v>
      </c>
      <c r="K100" s="216" t="s">
        <v>749</v>
      </c>
      <c r="L100" s="45"/>
      <c r="M100" s="221" t="s">
        <v>19</v>
      </c>
      <c r="N100" s="222" t="s">
        <v>43</v>
      </c>
      <c r="O100" s="85"/>
      <c r="P100" s="223">
        <f>O100*H100</f>
        <v>0</v>
      </c>
      <c r="Q100" s="223">
        <v>0.00046000000000000001</v>
      </c>
      <c r="R100" s="223">
        <f>Q100*H100</f>
        <v>0.20194000000000001</v>
      </c>
      <c r="S100" s="223">
        <v>0</v>
      </c>
      <c r="T100" s="224">
        <f>S100*H100</f>
        <v>0</v>
      </c>
      <c r="U100" s="39"/>
      <c r="V100" s="39"/>
      <c r="W100" s="39"/>
      <c r="X100" s="39"/>
      <c r="Y100" s="39"/>
      <c r="Z100" s="39"/>
      <c r="AA100" s="39"/>
      <c r="AB100" s="39"/>
      <c r="AC100" s="39"/>
      <c r="AD100" s="39"/>
      <c r="AE100" s="39"/>
      <c r="AR100" s="225" t="s">
        <v>248</v>
      </c>
      <c r="AT100" s="225" t="s">
        <v>243</v>
      </c>
      <c r="AU100" s="225" t="s">
        <v>81</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248</v>
      </c>
      <c r="BM100" s="225" t="s">
        <v>1272</v>
      </c>
    </row>
    <row r="101" s="2" customFormat="1">
      <c r="A101" s="39"/>
      <c r="B101" s="40"/>
      <c r="C101" s="214" t="s">
        <v>257</v>
      </c>
      <c r="D101" s="214" t="s">
        <v>243</v>
      </c>
      <c r="E101" s="215" t="s">
        <v>769</v>
      </c>
      <c r="F101" s="216" t="s">
        <v>770</v>
      </c>
      <c r="G101" s="217" t="s">
        <v>293</v>
      </c>
      <c r="H101" s="218">
        <v>439</v>
      </c>
      <c r="I101" s="219"/>
      <c r="J101" s="220">
        <f>ROUND(I101*H101,2)</f>
        <v>0</v>
      </c>
      <c r="K101" s="216" t="s">
        <v>749</v>
      </c>
      <c r="L101" s="45"/>
      <c r="M101" s="221" t="s">
        <v>19</v>
      </c>
      <c r="N101" s="222" t="s">
        <v>43</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248</v>
      </c>
      <c r="AT101" s="225" t="s">
        <v>243</v>
      </c>
      <c r="AU101" s="225" t="s">
        <v>81</v>
      </c>
      <c r="AY101" s="18" t="s">
        <v>240</v>
      </c>
      <c r="BE101" s="226">
        <f>IF(N101="základní",J101,0)</f>
        <v>0</v>
      </c>
      <c r="BF101" s="226">
        <f>IF(N101="snížená",J101,0)</f>
        <v>0</v>
      </c>
      <c r="BG101" s="226">
        <f>IF(N101="zákl. přenesená",J101,0)</f>
        <v>0</v>
      </c>
      <c r="BH101" s="226">
        <f>IF(N101="sníž. přenesená",J101,0)</f>
        <v>0</v>
      </c>
      <c r="BI101" s="226">
        <f>IF(N101="nulová",J101,0)</f>
        <v>0</v>
      </c>
      <c r="BJ101" s="18" t="s">
        <v>79</v>
      </c>
      <c r="BK101" s="226">
        <f>ROUND(I101*H101,2)</f>
        <v>0</v>
      </c>
      <c r="BL101" s="18" t="s">
        <v>248</v>
      </c>
      <c r="BM101" s="225" t="s">
        <v>1273</v>
      </c>
    </row>
    <row r="102" s="2" customFormat="1" ht="66.75" customHeight="1">
      <c r="A102" s="39"/>
      <c r="B102" s="40"/>
      <c r="C102" s="214" t="s">
        <v>272</v>
      </c>
      <c r="D102" s="214" t="s">
        <v>243</v>
      </c>
      <c r="E102" s="215" t="s">
        <v>772</v>
      </c>
      <c r="F102" s="216" t="s">
        <v>773</v>
      </c>
      <c r="G102" s="217" t="s">
        <v>293</v>
      </c>
      <c r="H102" s="218">
        <v>448</v>
      </c>
      <c r="I102" s="219"/>
      <c r="J102" s="220">
        <f>ROUND(I102*H102,2)</f>
        <v>0</v>
      </c>
      <c r="K102" s="216" t="s">
        <v>749</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81</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1274</v>
      </c>
    </row>
    <row r="103" s="2" customFormat="1">
      <c r="A103" s="39"/>
      <c r="B103" s="40"/>
      <c r="C103" s="214" t="s">
        <v>262</v>
      </c>
      <c r="D103" s="214" t="s">
        <v>243</v>
      </c>
      <c r="E103" s="215" t="s">
        <v>775</v>
      </c>
      <c r="F103" s="216" t="s">
        <v>776</v>
      </c>
      <c r="G103" s="217" t="s">
        <v>293</v>
      </c>
      <c r="H103" s="218">
        <v>81</v>
      </c>
      <c r="I103" s="219"/>
      <c r="J103" s="220">
        <f>ROUND(I103*H103,2)</f>
        <v>0</v>
      </c>
      <c r="K103" s="216" t="s">
        <v>749</v>
      </c>
      <c r="L103" s="45"/>
      <c r="M103" s="221" t="s">
        <v>19</v>
      </c>
      <c r="N103" s="222" t="s">
        <v>43</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248</v>
      </c>
      <c r="AT103" s="225" t="s">
        <v>243</v>
      </c>
      <c r="AU103" s="225" t="s">
        <v>81</v>
      </c>
      <c r="AY103" s="18" t="s">
        <v>240</v>
      </c>
      <c r="BE103" s="226">
        <f>IF(N103="základní",J103,0)</f>
        <v>0</v>
      </c>
      <c r="BF103" s="226">
        <f>IF(N103="snížená",J103,0)</f>
        <v>0</v>
      </c>
      <c r="BG103" s="226">
        <f>IF(N103="zákl. přenesená",J103,0)</f>
        <v>0</v>
      </c>
      <c r="BH103" s="226">
        <f>IF(N103="sníž. přenesená",J103,0)</f>
        <v>0</v>
      </c>
      <c r="BI103" s="226">
        <f>IF(N103="nulová",J103,0)</f>
        <v>0</v>
      </c>
      <c r="BJ103" s="18" t="s">
        <v>79</v>
      </c>
      <c r="BK103" s="226">
        <f>ROUND(I103*H103,2)</f>
        <v>0</v>
      </c>
      <c r="BL103" s="18" t="s">
        <v>248</v>
      </c>
      <c r="BM103" s="225" t="s">
        <v>1275</v>
      </c>
    </row>
    <row r="104" s="2" customFormat="1">
      <c r="A104" s="39"/>
      <c r="B104" s="40"/>
      <c r="C104" s="214" t="s">
        <v>279</v>
      </c>
      <c r="D104" s="214" t="s">
        <v>243</v>
      </c>
      <c r="E104" s="215" t="s">
        <v>778</v>
      </c>
      <c r="F104" s="216" t="s">
        <v>779</v>
      </c>
      <c r="G104" s="217" t="s">
        <v>293</v>
      </c>
      <c r="H104" s="218">
        <v>358</v>
      </c>
      <c r="I104" s="219"/>
      <c r="J104" s="220">
        <f>ROUND(I104*H104,2)</f>
        <v>0</v>
      </c>
      <c r="K104" s="216" t="s">
        <v>749</v>
      </c>
      <c r="L104" s="45"/>
      <c r="M104" s="221" t="s">
        <v>19</v>
      </c>
      <c r="N104" s="222" t="s">
        <v>43</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248</v>
      </c>
      <c r="AT104" s="225" t="s">
        <v>243</v>
      </c>
      <c r="AU104" s="225" t="s">
        <v>81</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248</v>
      </c>
      <c r="BM104" s="225" t="s">
        <v>1276</v>
      </c>
    </row>
    <row r="105" s="2" customFormat="1" ht="66.75" customHeight="1">
      <c r="A105" s="39"/>
      <c r="B105" s="40"/>
      <c r="C105" s="214" t="s">
        <v>8</v>
      </c>
      <c r="D105" s="214" t="s">
        <v>243</v>
      </c>
      <c r="E105" s="215" t="s">
        <v>781</v>
      </c>
      <c r="F105" s="216" t="s">
        <v>782</v>
      </c>
      <c r="G105" s="217" t="s">
        <v>293</v>
      </c>
      <c r="H105" s="218">
        <v>7160</v>
      </c>
      <c r="I105" s="219"/>
      <c r="J105" s="220">
        <f>ROUND(I105*H105,2)</f>
        <v>0</v>
      </c>
      <c r="K105" s="216" t="s">
        <v>749</v>
      </c>
      <c r="L105" s="45"/>
      <c r="M105" s="221" t="s">
        <v>19</v>
      </c>
      <c r="N105" s="222"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248</v>
      </c>
      <c r="AT105" s="225" t="s">
        <v>243</v>
      </c>
      <c r="AU105" s="225" t="s">
        <v>81</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1277</v>
      </c>
    </row>
    <row r="106" s="2" customFormat="1" ht="44.25" customHeight="1">
      <c r="A106" s="39"/>
      <c r="B106" s="40"/>
      <c r="C106" s="214" t="s">
        <v>287</v>
      </c>
      <c r="D106" s="214" t="s">
        <v>243</v>
      </c>
      <c r="E106" s="215" t="s">
        <v>784</v>
      </c>
      <c r="F106" s="216" t="s">
        <v>785</v>
      </c>
      <c r="G106" s="217" t="s">
        <v>786</v>
      </c>
      <c r="H106" s="218">
        <v>680.20000000000005</v>
      </c>
      <c r="I106" s="219"/>
      <c r="J106" s="220">
        <f>ROUND(I106*H106,2)</f>
        <v>0</v>
      </c>
      <c r="K106" s="216" t="s">
        <v>749</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81</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1278</v>
      </c>
    </row>
    <row r="107" s="2" customFormat="1">
      <c r="A107" s="39"/>
      <c r="B107" s="40"/>
      <c r="C107" s="214" t="s">
        <v>268</v>
      </c>
      <c r="D107" s="214" t="s">
        <v>243</v>
      </c>
      <c r="E107" s="215" t="s">
        <v>788</v>
      </c>
      <c r="F107" s="216" t="s">
        <v>789</v>
      </c>
      <c r="G107" s="217" t="s">
        <v>293</v>
      </c>
      <c r="H107" s="218">
        <v>358</v>
      </c>
      <c r="I107" s="219"/>
      <c r="J107" s="220">
        <f>ROUND(I107*H107,2)</f>
        <v>0</v>
      </c>
      <c r="K107" s="216" t="s">
        <v>749</v>
      </c>
      <c r="L107" s="45"/>
      <c r="M107" s="221" t="s">
        <v>19</v>
      </c>
      <c r="N107" s="222" t="s">
        <v>43</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248</v>
      </c>
      <c r="AT107" s="225" t="s">
        <v>243</v>
      </c>
      <c r="AU107" s="225" t="s">
        <v>81</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248</v>
      </c>
      <c r="BM107" s="225" t="s">
        <v>1279</v>
      </c>
    </row>
    <row r="108" s="2" customFormat="1" ht="44.25" customHeight="1">
      <c r="A108" s="39"/>
      <c r="B108" s="40"/>
      <c r="C108" s="214" t="s">
        <v>295</v>
      </c>
      <c r="D108" s="214" t="s">
        <v>243</v>
      </c>
      <c r="E108" s="215" t="s">
        <v>791</v>
      </c>
      <c r="F108" s="216" t="s">
        <v>792</v>
      </c>
      <c r="G108" s="217" t="s">
        <v>293</v>
      </c>
      <c r="H108" s="218">
        <v>81</v>
      </c>
      <c r="I108" s="219"/>
      <c r="J108" s="220">
        <f>ROUND(I108*H108,2)</f>
        <v>0</v>
      </c>
      <c r="K108" s="216" t="s">
        <v>749</v>
      </c>
      <c r="L108" s="45"/>
      <c r="M108" s="221" t="s">
        <v>19</v>
      </c>
      <c r="N108" s="222"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248</v>
      </c>
      <c r="AT108" s="225" t="s">
        <v>243</v>
      </c>
      <c r="AU108" s="225" t="s">
        <v>81</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248</v>
      </c>
      <c r="BM108" s="225" t="s">
        <v>1280</v>
      </c>
    </row>
    <row r="109" s="2" customFormat="1" ht="66.75" customHeight="1">
      <c r="A109" s="39"/>
      <c r="B109" s="40"/>
      <c r="C109" s="214" t="s">
        <v>271</v>
      </c>
      <c r="D109" s="214" t="s">
        <v>243</v>
      </c>
      <c r="E109" s="215" t="s">
        <v>794</v>
      </c>
      <c r="F109" s="216" t="s">
        <v>795</v>
      </c>
      <c r="G109" s="217" t="s">
        <v>293</v>
      </c>
      <c r="H109" s="218">
        <v>1.8</v>
      </c>
      <c r="I109" s="219"/>
      <c r="J109" s="220">
        <f>ROUND(I109*H109,2)</f>
        <v>0</v>
      </c>
      <c r="K109" s="216" t="s">
        <v>749</v>
      </c>
      <c r="L109" s="45"/>
      <c r="M109" s="221" t="s">
        <v>19</v>
      </c>
      <c r="N109" s="222" t="s">
        <v>43</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248</v>
      </c>
      <c r="AT109" s="225" t="s">
        <v>243</v>
      </c>
      <c r="AU109" s="225" t="s">
        <v>81</v>
      </c>
      <c r="AY109" s="18" t="s">
        <v>240</v>
      </c>
      <c r="BE109" s="226">
        <f>IF(N109="základní",J109,0)</f>
        <v>0</v>
      </c>
      <c r="BF109" s="226">
        <f>IF(N109="snížená",J109,0)</f>
        <v>0</v>
      </c>
      <c r="BG109" s="226">
        <f>IF(N109="zákl. přenesená",J109,0)</f>
        <v>0</v>
      </c>
      <c r="BH109" s="226">
        <f>IF(N109="sníž. přenesená",J109,0)</f>
        <v>0</v>
      </c>
      <c r="BI109" s="226">
        <f>IF(N109="nulová",J109,0)</f>
        <v>0</v>
      </c>
      <c r="BJ109" s="18" t="s">
        <v>79</v>
      </c>
      <c r="BK109" s="226">
        <f>ROUND(I109*H109,2)</f>
        <v>0</v>
      </c>
      <c r="BL109" s="18" t="s">
        <v>248</v>
      </c>
      <c r="BM109" s="225" t="s">
        <v>1281</v>
      </c>
    </row>
    <row r="110" s="2" customFormat="1" ht="16.5" customHeight="1">
      <c r="A110" s="39"/>
      <c r="B110" s="40"/>
      <c r="C110" s="238" t="s">
        <v>304</v>
      </c>
      <c r="D110" s="238" t="s">
        <v>797</v>
      </c>
      <c r="E110" s="239" t="s">
        <v>798</v>
      </c>
      <c r="F110" s="240" t="s">
        <v>799</v>
      </c>
      <c r="G110" s="241" t="s">
        <v>786</v>
      </c>
      <c r="H110" s="242">
        <v>3.6000000000000001</v>
      </c>
      <c r="I110" s="243"/>
      <c r="J110" s="244">
        <f>ROUND(I110*H110,2)</f>
        <v>0</v>
      </c>
      <c r="K110" s="240" t="s">
        <v>749</v>
      </c>
      <c r="L110" s="245"/>
      <c r="M110" s="246" t="s">
        <v>19</v>
      </c>
      <c r="N110" s="247" t="s">
        <v>43</v>
      </c>
      <c r="O110" s="85"/>
      <c r="P110" s="223">
        <f>O110*H110</f>
        <v>0</v>
      </c>
      <c r="Q110" s="223">
        <v>1</v>
      </c>
      <c r="R110" s="223">
        <f>Q110*H110</f>
        <v>3.6000000000000001</v>
      </c>
      <c r="S110" s="223">
        <v>0</v>
      </c>
      <c r="T110" s="224">
        <f>S110*H110</f>
        <v>0</v>
      </c>
      <c r="U110" s="39"/>
      <c r="V110" s="39"/>
      <c r="W110" s="39"/>
      <c r="X110" s="39"/>
      <c r="Y110" s="39"/>
      <c r="Z110" s="39"/>
      <c r="AA110" s="39"/>
      <c r="AB110" s="39"/>
      <c r="AC110" s="39"/>
      <c r="AD110" s="39"/>
      <c r="AE110" s="39"/>
      <c r="AR110" s="225" t="s">
        <v>257</v>
      </c>
      <c r="AT110" s="225" t="s">
        <v>797</v>
      </c>
      <c r="AU110" s="225" t="s">
        <v>81</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248</v>
      </c>
      <c r="BM110" s="225" t="s">
        <v>1282</v>
      </c>
    </row>
    <row r="111" s="13" customFormat="1">
      <c r="A111" s="13"/>
      <c r="B111" s="248"/>
      <c r="C111" s="249"/>
      <c r="D111" s="227" t="s">
        <v>801</v>
      </c>
      <c r="E111" s="250" t="s">
        <v>19</v>
      </c>
      <c r="F111" s="251" t="s">
        <v>1079</v>
      </c>
      <c r="G111" s="249"/>
      <c r="H111" s="252">
        <v>3.6000000000000001</v>
      </c>
      <c r="I111" s="253"/>
      <c r="J111" s="249"/>
      <c r="K111" s="249"/>
      <c r="L111" s="254"/>
      <c r="M111" s="255"/>
      <c r="N111" s="256"/>
      <c r="O111" s="256"/>
      <c r="P111" s="256"/>
      <c r="Q111" s="256"/>
      <c r="R111" s="256"/>
      <c r="S111" s="256"/>
      <c r="T111" s="257"/>
      <c r="U111" s="13"/>
      <c r="V111" s="13"/>
      <c r="W111" s="13"/>
      <c r="X111" s="13"/>
      <c r="Y111" s="13"/>
      <c r="Z111" s="13"/>
      <c r="AA111" s="13"/>
      <c r="AB111" s="13"/>
      <c r="AC111" s="13"/>
      <c r="AD111" s="13"/>
      <c r="AE111" s="13"/>
      <c r="AT111" s="258" t="s">
        <v>801</v>
      </c>
      <c r="AU111" s="258" t="s">
        <v>81</v>
      </c>
      <c r="AV111" s="13" t="s">
        <v>81</v>
      </c>
      <c r="AW111" s="13" t="s">
        <v>33</v>
      </c>
      <c r="AX111" s="13" t="s">
        <v>79</v>
      </c>
      <c r="AY111" s="258" t="s">
        <v>240</v>
      </c>
    </row>
    <row r="112" s="12" customFormat="1" ht="22.8" customHeight="1">
      <c r="A112" s="12"/>
      <c r="B112" s="198"/>
      <c r="C112" s="199"/>
      <c r="D112" s="200" t="s">
        <v>71</v>
      </c>
      <c r="E112" s="212" t="s">
        <v>149</v>
      </c>
      <c r="F112" s="212" t="s">
        <v>803</v>
      </c>
      <c r="G112" s="199"/>
      <c r="H112" s="199"/>
      <c r="I112" s="202"/>
      <c r="J112" s="213">
        <f>BK112</f>
        <v>0</v>
      </c>
      <c r="K112" s="199"/>
      <c r="L112" s="204"/>
      <c r="M112" s="205"/>
      <c r="N112" s="206"/>
      <c r="O112" s="206"/>
      <c r="P112" s="207">
        <f>P113</f>
        <v>0</v>
      </c>
      <c r="Q112" s="206"/>
      <c r="R112" s="207">
        <f>R113</f>
        <v>180</v>
      </c>
      <c r="S112" s="206"/>
      <c r="T112" s="208">
        <f>T113</f>
        <v>0</v>
      </c>
      <c r="U112" s="12"/>
      <c r="V112" s="12"/>
      <c r="W112" s="12"/>
      <c r="X112" s="12"/>
      <c r="Y112" s="12"/>
      <c r="Z112" s="12"/>
      <c r="AA112" s="12"/>
      <c r="AB112" s="12"/>
      <c r="AC112" s="12"/>
      <c r="AD112" s="12"/>
      <c r="AE112" s="12"/>
      <c r="AR112" s="209" t="s">
        <v>79</v>
      </c>
      <c r="AT112" s="210" t="s">
        <v>71</v>
      </c>
      <c r="AU112" s="210" t="s">
        <v>79</v>
      </c>
      <c r="AY112" s="209" t="s">
        <v>240</v>
      </c>
      <c r="BK112" s="211">
        <f>BK113</f>
        <v>0</v>
      </c>
    </row>
    <row r="113" s="2" customFormat="1" ht="78" customHeight="1">
      <c r="A113" s="39"/>
      <c r="B113" s="40"/>
      <c r="C113" s="214" t="s">
        <v>275</v>
      </c>
      <c r="D113" s="214" t="s">
        <v>243</v>
      </c>
      <c r="E113" s="215" t="s">
        <v>1283</v>
      </c>
      <c r="F113" s="216" t="s">
        <v>1284</v>
      </c>
      <c r="G113" s="217" t="s">
        <v>806</v>
      </c>
      <c r="H113" s="218">
        <v>1</v>
      </c>
      <c r="I113" s="219"/>
      <c r="J113" s="220">
        <f>ROUND(I113*H113,2)</f>
        <v>0</v>
      </c>
      <c r="K113" s="216" t="s">
        <v>247</v>
      </c>
      <c r="L113" s="45"/>
      <c r="M113" s="221" t="s">
        <v>19</v>
      </c>
      <c r="N113" s="222" t="s">
        <v>43</v>
      </c>
      <c r="O113" s="85"/>
      <c r="P113" s="223">
        <f>O113*H113</f>
        <v>0</v>
      </c>
      <c r="Q113" s="223">
        <v>180</v>
      </c>
      <c r="R113" s="223">
        <f>Q113*H113</f>
        <v>180</v>
      </c>
      <c r="S113" s="223">
        <v>0</v>
      </c>
      <c r="T113" s="224">
        <f>S113*H113</f>
        <v>0</v>
      </c>
      <c r="U113" s="39"/>
      <c r="V113" s="39"/>
      <c r="W113" s="39"/>
      <c r="X113" s="39"/>
      <c r="Y113" s="39"/>
      <c r="Z113" s="39"/>
      <c r="AA113" s="39"/>
      <c r="AB113" s="39"/>
      <c r="AC113" s="39"/>
      <c r="AD113" s="39"/>
      <c r="AE113" s="39"/>
      <c r="AR113" s="225" t="s">
        <v>248</v>
      </c>
      <c r="AT113" s="225" t="s">
        <v>243</v>
      </c>
      <c r="AU113" s="225" t="s">
        <v>81</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1285</v>
      </c>
    </row>
    <row r="114" s="12" customFormat="1" ht="22.8" customHeight="1">
      <c r="A114" s="12"/>
      <c r="B114" s="198"/>
      <c r="C114" s="199"/>
      <c r="D114" s="200" t="s">
        <v>71</v>
      </c>
      <c r="E114" s="212" t="s">
        <v>248</v>
      </c>
      <c r="F114" s="212" t="s">
        <v>811</v>
      </c>
      <c r="G114" s="199"/>
      <c r="H114" s="199"/>
      <c r="I114" s="202"/>
      <c r="J114" s="213">
        <f>BK114</f>
        <v>0</v>
      </c>
      <c r="K114" s="199"/>
      <c r="L114" s="204"/>
      <c r="M114" s="205"/>
      <c r="N114" s="206"/>
      <c r="O114" s="206"/>
      <c r="P114" s="207">
        <f>SUM(P115:P116)</f>
        <v>0</v>
      </c>
      <c r="Q114" s="206"/>
      <c r="R114" s="207">
        <f>SUM(R115:R116)</f>
        <v>79.940113999999994</v>
      </c>
      <c r="S114" s="206"/>
      <c r="T114" s="208">
        <f>SUM(T115:T116)</f>
        <v>0</v>
      </c>
      <c r="U114" s="12"/>
      <c r="V114" s="12"/>
      <c r="W114" s="12"/>
      <c r="X114" s="12"/>
      <c r="Y114" s="12"/>
      <c r="Z114" s="12"/>
      <c r="AA114" s="12"/>
      <c r="AB114" s="12"/>
      <c r="AC114" s="12"/>
      <c r="AD114" s="12"/>
      <c r="AE114" s="12"/>
      <c r="AR114" s="209" t="s">
        <v>79</v>
      </c>
      <c r="AT114" s="210" t="s">
        <v>71</v>
      </c>
      <c r="AU114" s="210" t="s">
        <v>79</v>
      </c>
      <c r="AY114" s="209" t="s">
        <v>240</v>
      </c>
      <c r="BK114" s="211">
        <f>SUM(BK115:BK116)</f>
        <v>0</v>
      </c>
    </row>
    <row r="115" s="2" customFormat="1" ht="33" customHeight="1">
      <c r="A115" s="39"/>
      <c r="B115" s="40"/>
      <c r="C115" s="214" t="s">
        <v>309</v>
      </c>
      <c r="D115" s="214" t="s">
        <v>243</v>
      </c>
      <c r="E115" s="215" t="s">
        <v>812</v>
      </c>
      <c r="F115" s="216" t="s">
        <v>813</v>
      </c>
      <c r="G115" s="217" t="s">
        <v>293</v>
      </c>
      <c r="H115" s="218">
        <v>19.399999999999999</v>
      </c>
      <c r="I115" s="219"/>
      <c r="J115" s="220">
        <f>ROUND(I115*H115,2)</f>
        <v>0</v>
      </c>
      <c r="K115" s="216" t="s">
        <v>749</v>
      </c>
      <c r="L115" s="45"/>
      <c r="M115" s="221" t="s">
        <v>19</v>
      </c>
      <c r="N115" s="222" t="s">
        <v>43</v>
      </c>
      <c r="O115" s="85"/>
      <c r="P115" s="223">
        <f>O115*H115</f>
        <v>0</v>
      </c>
      <c r="Q115" s="223">
        <v>1.8907700000000001</v>
      </c>
      <c r="R115" s="223">
        <f>Q115*H115</f>
        <v>36.680937999999998</v>
      </c>
      <c r="S115" s="223">
        <v>0</v>
      </c>
      <c r="T115" s="224">
        <f>S115*H115</f>
        <v>0</v>
      </c>
      <c r="U115" s="39"/>
      <c r="V115" s="39"/>
      <c r="W115" s="39"/>
      <c r="X115" s="39"/>
      <c r="Y115" s="39"/>
      <c r="Z115" s="39"/>
      <c r="AA115" s="39"/>
      <c r="AB115" s="39"/>
      <c r="AC115" s="39"/>
      <c r="AD115" s="39"/>
      <c r="AE115" s="39"/>
      <c r="AR115" s="225" t="s">
        <v>248</v>
      </c>
      <c r="AT115" s="225" t="s">
        <v>243</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1286</v>
      </c>
    </row>
    <row r="116" s="2" customFormat="1">
      <c r="A116" s="39"/>
      <c r="B116" s="40"/>
      <c r="C116" s="214" t="s">
        <v>278</v>
      </c>
      <c r="D116" s="214" t="s">
        <v>243</v>
      </c>
      <c r="E116" s="215" t="s">
        <v>1081</v>
      </c>
      <c r="F116" s="216" t="s">
        <v>1082</v>
      </c>
      <c r="G116" s="217" t="s">
        <v>293</v>
      </c>
      <c r="H116" s="218">
        <v>18.800000000000001</v>
      </c>
      <c r="I116" s="219"/>
      <c r="J116" s="220">
        <f>ROUND(I116*H116,2)</f>
        <v>0</v>
      </c>
      <c r="K116" s="216" t="s">
        <v>749</v>
      </c>
      <c r="L116" s="45"/>
      <c r="M116" s="221" t="s">
        <v>19</v>
      </c>
      <c r="N116" s="222" t="s">
        <v>43</v>
      </c>
      <c r="O116" s="85"/>
      <c r="P116" s="223">
        <f>O116*H116</f>
        <v>0</v>
      </c>
      <c r="Q116" s="223">
        <v>2.3010199999999998</v>
      </c>
      <c r="R116" s="223">
        <f>Q116*H116</f>
        <v>43.259175999999997</v>
      </c>
      <c r="S116" s="223">
        <v>0</v>
      </c>
      <c r="T116" s="224">
        <f>S116*H116</f>
        <v>0</v>
      </c>
      <c r="U116" s="39"/>
      <c r="V116" s="39"/>
      <c r="W116" s="39"/>
      <c r="X116" s="39"/>
      <c r="Y116" s="39"/>
      <c r="Z116" s="39"/>
      <c r="AA116" s="39"/>
      <c r="AB116" s="39"/>
      <c r="AC116" s="39"/>
      <c r="AD116" s="39"/>
      <c r="AE116" s="39"/>
      <c r="AR116" s="225" t="s">
        <v>248</v>
      </c>
      <c r="AT116" s="225" t="s">
        <v>243</v>
      </c>
      <c r="AU116" s="225" t="s">
        <v>81</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1287</v>
      </c>
    </row>
    <row r="117" s="12" customFormat="1" ht="22.8" customHeight="1">
      <c r="A117" s="12"/>
      <c r="B117" s="198"/>
      <c r="C117" s="199"/>
      <c r="D117" s="200" t="s">
        <v>71</v>
      </c>
      <c r="E117" s="212" t="s">
        <v>257</v>
      </c>
      <c r="F117" s="212" t="s">
        <v>828</v>
      </c>
      <c r="G117" s="199"/>
      <c r="H117" s="199"/>
      <c r="I117" s="202"/>
      <c r="J117" s="213">
        <f>BK117</f>
        <v>0</v>
      </c>
      <c r="K117" s="199"/>
      <c r="L117" s="204"/>
      <c r="M117" s="205"/>
      <c r="N117" s="206"/>
      <c r="O117" s="206"/>
      <c r="P117" s="207">
        <f>SUM(P118:P133)</f>
        <v>0</v>
      </c>
      <c r="Q117" s="206"/>
      <c r="R117" s="207">
        <f>SUM(R118:R133)</f>
        <v>1.3251599999999999</v>
      </c>
      <c r="S117" s="206"/>
      <c r="T117" s="208">
        <f>SUM(T118:T133)</f>
        <v>0</v>
      </c>
      <c r="U117" s="12"/>
      <c r="V117" s="12"/>
      <c r="W117" s="12"/>
      <c r="X117" s="12"/>
      <c r="Y117" s="12"/>
      <c r="Z117" s="12"/>
      <c r="AA117" s="12"/>
      <c r="AB117" s="12"/>
      <c r="AC117" s="12"/>
      <c r="AD117" s="12"/>
      <c r="AE117" s="12"/>
      <c r="AR117" s="209" t="s">
        <v>79</v>
      </c>
      <c r="AT117" s="210" t="s">
        <v>71</v>
      </c>
      <c r="AU117" s="210" t="s">
        <v>79</v>
      </c>
      <c r="AY117" s="209" t="s">
        <v>240</v>
      </c>
      <c r="BK117" s="211">
        <f>SUM(BK118:BK133)</f>
        <v>0</v>
      </c>
    </row>
    <row r="118" s="2" customFormat="1" ht="33" customHeight="1">
      <c r="A118" s="39"/>
      <c r="B118" s="40"/>
      <c r="C118" s="214" t="s">
        <v>7</v>
      </c>
      <c r="D118" s="214" t="s">
        <v>243</v>
      </c>
      <c r="E118" s="215" t="s">
        <v>1288</v>
      </c>
      <c r="F118" s="216" t="s">
        <v>1289</v>
      </c>
      <c r="G118" s="217" t="s">
        <v>261</v>
      </c>
      <c r="H118" s="218">
        <v>10</v>
      </c>
      <c r="I118" s="219"/>
      <c r="J118" s="220">
        <f>ROUND(I118*H118,2)</f>
        <v>0</v>
      </c>
      <c r="K118" s="216" t="s">
        <v>749</v>
      </c>
      <c r="L118" s="45"/>
      <c r="M118" s="221" t="s">
        <v>19</v>
      </c>
      <c r="N118" s="222" t="s">
        <v>43</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248</v>
      </c>
      <c r="AT118" s="225" t="s">
        <v>243</v>
      </c>
      <c r="AU118" s="225" t="s">
        <v>81</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1290</v>
      </c>
    </row>
    <row r="119" s="2" customFormat="1" ht="16.5" customHeight="1">
      <c r="A119" s="39"/>
      <c r="B119" s="40"/>
      <c r="C119" s="238" t="s">
        <v>283</v>
      </c>
      <c r="D119" s="238" t="s">
        <v>797</v>
      </c>
      <c r="E119" s="239" t="s">
        <v>1291</v>
      </c>
      <c r="F119" s="240" t="s">
        <v>1292</v>
      </c>
      <c r="G119" s="241" t="s">
        <v>261</v>
      </c>
      <c r="H119" s="242">
        <v>12</v>
      </c>
      <c r="I119" s="243"/>
      <c r="J119" s="244">
        <f>ROUND(I119*H119,2)</f>
        <v>0</v>
      </c>
      <c r="K119" s="240" t="s">
        <v>749</v>
      </c>
      <c r="L119" s="245"/>
      <c r="M119" s="246" t="s">
        <v>19</v>
      </c>
      <c r="N119" s="247" t="s">
        <v>43</v>
      </c>
      <c r="O119" s="85"/>
      <c r="P119" s="223">
        <f>O119*H119</f>
        <v>0</v>
      </c>
      <c r="Q119" s="223">
        <v>0.021499999999999998</v>
      </c>
      <c r="R119" s="223">
        <f>Q119*H119</f>
        <v>0.25800000000000001</v>
      </c>
      <c r="S119" s="223">
        <v>0</v>
      </c>
      <c r="T119" s="224">
        <f>S119*H119</f>
        <v>0</v>
      </c>
      <c r="U119" s="39"/>
      <c r="V119" s="39"/>
      <c r="W119" s="39"/>
      <c r="X119" s="39"/>
      <c r="Y119" s="39"/>
      <c r="Z119" s="39"/>
      <c r="AA119" s="39"/>
      <c r="AB119" s="39"/>
      <c r="AC119" s="39"/>
      <c r="AD119" s="39"/>
      <c r="AE119" s="39"/>
      <c r="AR119" s="225" t="s">
        <v>257</v>
      </c>
      <c r="AT119" s="225" t="s">
        <v>797</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1293</v>
      </c>
    </row>
    <row r="120" s="13" customFormat="1">
      <c r="A120" s="13"/>
      <c r="B120" s="248"/>
      <c r="C120" s="249"/>
      <c r="D120" s="227" t="s">
        <v>801</v>
      </c>
      <c r="E120" s="250" t="s">
        <v>19</v>
      </c>
      <c r="F120" s="251" t="s">
        <v>1294</v>
      </c>
      <c r="G120" s="249"/>
      <c r="H120" s="252">
        <v>12</v>
      </c>
      <c r="I120" s="253"/>
      <c r="J120" s="249"/>
      <c r="K120" s="249"/>
      <c r="L120" s="254"/>
      <c r="M120" s="255"/>
      <c r="N120" s="256"/>
      <c r="O120" s="256"/>
      <c r="P120" s="256"/>
      <c r="Q120" s="256"/>
      <c r="R120" s="256"/>
      <c r="S120" s="256"/>
      <c r="T120" s="257"/>
      <c r="U120" s="13"/>
      <c r="V120" s="13"/>
      <c r="W120" s="13"/>
      <c r="X120" s="13"/>
      <c r="Y120" s="13"/>
      <c r="Z120" s="13"/>
      <c r="AA120" s="13"/>
      <c r="AB120" s="13"/>
      <c r="AC120" s="13"/>
      <c r="AD120" s="13"/>
      <c r="AE120" s="13"/>
      <c r="AT120" s="258" t="s">
        <v>801</v>
      </c>
      <c r="AU120" s="258" t="s">
        <v>81</v>
      </c>
      <c r="AV120" s="13" t="s">
        <v>81</v>
      </c>
      <c r="AW120" s="13" t="s">
        <v>33</v>
      </c>
      <c r="AX120" s="13" t="s">
        <v>79</v>
      </c>
      <c r="AY120" s="258" t="s">
        <v>240</v>
      </c>
    </row>
    <row r="121" s="2" customFormat="1">
      <c r="A121" s="39"/>
      <c r="B121" s="40"/>
      <c r="C121" s="214" t="s">
        <v>318</v>
      </c>
      <c r="D121" s="214" t="s">
        <v>243</v>
      </c>
      <c r="E121" s="215" t="s">
        <v>1295</v>
      </c>
      <c r="F121" s="216" t="s">
        <v>1296</v>
      </c>
      <c r="G121" s="217" t="s">
        <v>806</v>
      </c>
      <c r="H121" s="218">
        <v>2</v>
      </c>
      <c r="I121" s="219"/>
      <c r="J121" s="220">
        <f>ROUND(I121*H121,2)</f>
        <v>0</v>
      </c>
      <c r="K121" s="216" t="s">
        <v>749</v>
      </c>
      <c r="L121" s="45"/>
      <c r="M121" s="221" t="s">
        <v>19</v>
      </c>
      <c r="N121" s="222" t="s">
        <v>43</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248</v>
      </c>
      <c r="AT121" s="225" t="s">
        <v>243</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1297</v>
      </c>
    </row>
    <row r="122" s="2" customFormat="1">
      <c r="A122" s="39"/>
      <c r="B122" s="40"/>
      <c r="C122" s="238" t="s">
        <v>286</v>
      </c>
      <c r="D122" s="238" t="s">
        <v>797</v>
      </c>
      <c r="E122" s="239" t="s">
        <v>1298</v>
      </c>
      <c r="F122" s="240" t="s">
        <v>1299</v>
      </c>
      <c r="G122" s="241" t="s">
        <v>806</v>
      </c>
      <c r="H122" s="242">
        <v>1</v>
      </c>
      <c r="I122" s="243"/>
      <c r="J122" s="244">
        <f>ROUND(I122*H122,2)</f>
        <v>0</v>
      </c>
      <c r="K122" s="240" t="s">
        <v>749</v>
      </c>
      <c r="L122" s="245"/>
      <c r="M122" s="246" t="s">
        <v>19</v>
      </c>
      <c r="N122" s="247" t="s">
        <v>43</v>
      </c>
      <c r="O122" s="85"/>
      <c r="P122" s="223">
        <f>O122*H122</f>
        <v>0</v>
      </c>
      <c r="Q122" s="223">
        <v>0.0101</v>
      </c>
      <c r="R122" s="223">
        <f>Q122*H122</f>
        <v>0.0101</v>
      </c>
      <c r="S122" s="223">
        <v>0</v>
      </c>
      <c r="T122" s="224">
        <f>S122*H122</f>
        <v>0</v>
      </c>
      <c r="U122" s="39"/>
      <c r="V122" s="39"/>
      <c r="W122" s="39"/>
      <c r="X122" s="39"/>
      <c r="Y122" s="39"/>
      <c r="Z122" s="39"/>
      <c r="AA122" s="39"/>
      <c r="AB122" s="39"/>
      <c r="AC122" s="39"/>
      <c r="AD122" s="39"/>
      <c r="AE122" s="39"/>
      <c r="AR122" s="225" t="s">
        <v>257</v>
      </c>
      <c r="AT122" s="225" t="s">
        <v>797</v>
      </c>
      <c r="AU122" s="225" t="s">
        <v>81</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248</v>
      </c>
      <c r="BM122" s="225" t="s">
        <v>1300</v>
      </c>
    </row>
    <row r="123" s="2" customFormat="1">
      <c r="A123" s="39"/>
      <c r="B123" s="40"/>
      <c r="C123" s="238" t="s">
        <v>323</v>
      </c>
      <c r="D123" s="238" t="s">
        <v>797</v>
      </c>
      <c r="E123" s="239" t="s">
        <v>1301</v>
      </c>
      <c r="F123" s="240" t="s">
        <v>1302</v>
      </c>
      <c r="G123" s="241" t="s">
        <v>806</v>
      </c>
      <c r="H123" s="242">
        <v>1</v>
      </c>
      <c r="I123" s="243"/>
      <c r="J123" s="244">
        <f>ROUND(I123*H123,2)</f>
        <v>0</v>
      </c>
      <c r="K123" s="240" t="s">
        <v>749</v>
      </c>
      <c r="L123" s="245"/>
      <c r="M123" s="246" t="s">
        <v>19</v>
      </c>
      <c r="N123" s="247" t="s">
        <v>43</v>
      </c>
      <c r="O123" s="85"/>
      <c r="P123" s="223">
        <f>O123*H123</f>
        <v>0</v>
      </c>
      <c r="Q123" s="223">
        <v>0.0088000000000000005</v>
      </c>
      <c r="R123" s="223">
        <f>Q123*H123</f>
        <v>0.0088000000000000005</v>
      </c>
      <c r="S123" s="223">
        <v>0</v>
      </c>
      <c r="T123" s="224">
        <f>S123*H123</f>
        <v>0</v>
      </c>
      <c r="U123" s="39"/>
      <c r="V123" s="39"/>
      <c r="W123" s="39"/>
      <c r="X123" s="39"/>
      <c r="Y123" s="39"/>
      <c r="Z123" s="39"/>
      <c r="AA123" s="39"/>
      <c r="AB123" s="39"/>
      <c r="AC123" s="39"/>
      <c r="AD123" s="39"/>
      <c r="AE123" s="39"/>
      <c r="AR123" s="225" t="s">
        <v>257</v>
      </c>
      <c r="AT123" s="225" t="s">
        <v>797</v>
      </c>
      <c r="AU123" s="225" t="s">
        <v>81</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1303</v>
      </c>
    </row>
    <row r="124" s="2" customFormat="1">
      <c r="A124" s="39"/>
      <c r="B124" s="40"/>
      <c r="C124" s="214" t="s">
        <v>290</v>
      </c>
      <c r="D124" s="214" t="s">
        <v>243</v>
      </c>
      <c r="E124" s="215" t="s">
        <v>1304</v>
      </c>
      <c r="F124" s="216" t="s">
        <v>1305</v>
      </c>
      <c r="G124" s="217" t="s">
        <v>806</v>
      </c>
      <c r="H124" s="218">
        <v>1</v>
      </c>
      <c r="I124" s="219"/>
      <c r="J124" s="220">
        <f>ROUND(I124*H124,2)</f>
        <v>0</v>
      </c>
      <c r="K124" s="216" t="s">
        <v>749</v>
      </c>
      <c r="L124" s="45"/>
      <c r="M124" s="221" t="s">
        <v>19</v>
      </c>
      <c r="N124" s="222" t="s">
        <v>43</v>
      </c>
      <c r="O124" s="85"/>
      <c r="P124" s="223">
        <f>O124*H124</f>
        <v>0</v>
      </c>
      <c r="Q124" s="223">
        <v>0.00166</v>
      </c>
      <c r="R124" s="223">
        <f>Q124*H124</f>
        <v>0.00166</v>
      </c>
      <c r="S124" s="223">
        <v>0</v>
      </c>
      <c r="T124" s="224">
        <f>S124*H124</f>
        <v>0</v>
      </c>
      <c r="U124" s="39"/>
      <c r="V124" s="39"/>
      <c r="W124" s="39"/>
      <c r="X124" s="39"/>
      <c r="Y124" s="39"/>
      <c r="Z124" s="39"/>
      <c r="AA124" s="39"/>
      <c r="AB124" s="39"/>
      <c r="AC124" s="39"/>
      <c r="AD124" s="39"/>
      <c r="AE124" s="39"/>
      <c r="AR124" s="225" t="s">
        <v>248</v>
      </c>
      <c r="AT124" s="225" t="s">
        <v>243</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1306</v>
      </c>
    </row>
    <row r="125" s="2" customFormat="1">
      <c r="A125" s="39"/>
      <c r="B125" s="40"/>
      <c r="C125" s="238" t="s">
        <v>328</v>
      </c>
      <c r="D125" s="238" t="s">
        <v>797</v>
      </c>
      <c r="E125" s="239" t="s">
        <v>1307</v>
      </c>
      <c r="F125" s="240" t="s">
        <v>1308</v>
      </c>
      <c r="G125" s="241" t="s">
        <v>806</v>
      </c>
      <c r="H125" s="242">
        <v>1</v>
      </c>
      <c r="I125" s="243"/>
      <c r="J125" s="244">
        <f>ROUND(I125*H125,2)</f>
        <v>0</v>
      </c>
      <c r="K125" s="240" t="s">
        <v>749</v>
      </c>
      <c r="L125" s="245"/>
      <c r="M125" s="246" t="s">
        <v>19</v>
      </c>
      <c r="N125" s="247" t="s">
        <v>43</v>
      </c>
      <c r="O125" s="85"/>
      <c r="P125" s="223">
        <f>O125*H125</f>
        <v>0</v>
      </c>
      <c r="Q125" s="223">
        <v>0.027</v>
      </c>
      <c r="R125" s="223">
        <f>Q125*H125</f>
        <v>0.027</v>
      </c>
      <c r="S125" s="223">
        <v>0</v>
      </c>
      <c r="T125" s="224">
        <f>S125*H125</f>
        <v>0</v>
      </c>
      <c r="U125" s="39"/>
      <c r="V125" s="39"/>
      <c r="W125" s="39"/>
      <c r="X125" s="39"/>
      <c r="Y125" s="39"/>
      <c r="Z125" s="39"/>
      <c r="AA125" s="39"/>
      <c r="AB125" s="39"/>
      <c r="AC125" s="39"/>
      <c r="AD125" s="39"/>
      <c r="AE125" s="39"/>
      <c r="AR125" s="225" t="s">
        <v>257</v>
      </c>
      <c r="AT125" s="225" t="s">
        <v>797</v>
      </c>
      <c r="AU125" s="225" t="s">
        <v>81</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248</v>
      </c>
      <c r="BM125" s="225" t="s">
        <v>1309</v>
      </c>
    </row>
    <row r="126" s="2" customFormat="1">
      <c r="A126" s="39"/>
      <c r="B126" s="40"/>
      <c r="C126" s="214" t="s">
        <v>294</v>
      </c>
      <c r="D126" s="214" t="s">
        <v>243</v>
      </c>
      <c r="E126" s="215" t="s">
        <v>1310</v>
      </c>
      <c r="F126" s="216" t="s">
        <v>1311</v>
      </c>
      <c r="G126" s="217" t="s">
        <v>806</v>
      </c>
      <c r="H126" s="218">
        <v>1</v>
      </c>
      <c r="I126" s="219"/>
      <c r="J126" s="220">
        <f>ROUND(I126*H126,2)</f>
        <v>0</v>
      </c>
      <c r="K126" s="216" t="s">
        <v>749</v>
      </c>
      <c r="L126" s="45"/>
      <c r="M126" s="221" t="s">
        <v>19</v>
      </c>
      <c r="N126" s="222" t="s">
        <v>43</v>
      </c>
      <c r="O126" s="85"/>
      <c r="P126" s="223">
        <f>O126*H126</f>
        <v>0</v>
      </c>
      <c r="Q126" s="223">
        <v>0.00069999999999999999</v>
      </c>
      <c r="R126" s="223">
        <f>Q126*H126</f>
        <v>0.00069999999999999999</v>
      </c>
      <c r="S126" s="223">
        <v>0</v>
      </c>
      <c r="T126" s="224">
        <f>S126*H126</f>
        <v>0</v>
      </c>
      <c r="U126" s="39"/>
      <c r="V126" s="39"/>
      <c r="W126" s="39"/>
      <c r="X126" s="39"/>
      <c r="Y126" s="39"/>
      <c r="Z126" s="39"/>
      <c r="AA126" s="39"/>
      <c r="AB126" s="39"/>
      <c r="AC126" s="39"/>
      <c r="AD126" s="39"/>
      <c r="AE126" s="39"/>
      <c r="AR126" s="225" t="s">
        <v>248</v>
      </c>
      <c r="AT126" s="225" t="s">
        <v>243</v>
      </c>
      <c r="AU126" s="225" t="s">
        <v>81</v>
      </c>
      <c r="AY126" s="18" t="s">
        <v>240</v>
      </c>
      <c r="BE126" s="226">
        <f>IF(N126="základní",J126,0)</f>
        <v>0</v>
      </c>
      <c r="BF126" s="226">
        <f>IF(N126="snížená",J126,0)</f>
        <v>0</v>
      </c>
      <c r="BG126" s="226">
        <f>IF(N126="zákl. přenesená",J126,0)</f>
        <v>0</v>
      </c>
      <c r="BH126" s="226">
        <f>IF(N126="sníž. přenesená",J126,0)</f>
        <v>0</v>
      </c>
      <c r="BI126" s="226">
        <f>IF(N126="nulová",J126,0)</f>
        <v>0</v>
      </c>
      <c r="BJ126" s="18" t="s">
        <v>79</v>
      </c>
      <c r="BK126" s="226">
        <f>ROUND(I126*H126,2)</f>
        <v>0</v>
      </c>
      <c r="BL126" s="18" t="s">
        <v>248</v>
      </c>
      <c r="BM126" s="225" t="s">
        <v>1312</v>
      </c>
    </row>
    <row r="127" s="2" customFormat="1" ht="16.5" customHeight="1">
      <c r="A127" s="39"/>
      <c r="B127" s="40"/>
      <c r="C127" s="238" t="s">
        <v>334</v>
      </c>
      <c r="D127" s="238" t="s">
        <v>797</v>
      </c>
      <c r="E127" s="239" t="s">
        <v>1313</v>
      </c>
      <c r="F127" s="240" t="s">
        <v>1314</v>
      </c>
      <c r="G127" s="241" t="s">
        <v>806</v>
      </c>
      <c r="H127" s="242">
        <v>1</v>
      </c>
      <c r="I127" s="243"/>
      <c r="J127" s="244">
        <f>ROUND(I127*H127,2)</f>
        <v>0</v>
      </c>
      <c r="K127" s="240" t="s">
        <v>247</v>
      </c>
      <c r="L127" s="245"/>
      <c r="M127" s="246" t="s">
        <v>19</v>
      </c>
      <c r="N127" s="247" t="s">
        <v>43</v>
      </c>
      <c r="O127" s="85"/>
      <c r="P127" s="223">
        <f>O127*H127</f>
        <v>0</v>
      </c>
      <c r="Q127" s="223">
        <v>0.01</v>
      </c>
      <c r="R127" s="223">
        <f>Q127*H127</f>
        <v>0.01</v>
      </c>
      <c r="S127" s="223">
        <v>0</v>
      </c>
      <c r="T127" s="224">
        <f>S127*H127</f>
        <v>0</v>
      </c>
      <c r="U127" s="39"/>
      <c r="V127" s="39"/>
      <c r="W127" s="39"/>
      <c r="X127" s="39"/>
      <c r="Y127" s="39"/>
      <c r="Z127" s="39"/>
      <c r="AA127" s="39"/>
      <c r="AB127" s="39"/>
      <c r="AC127" s="39"/>
      <c r="AD127" s="39"/>
      <c r="AE127" s="39"/>
      <c r="AR127" s="225" t="s">
        <v>257</v>
      </c>
      <c r="AT127" s="225" t="s">
        <v>797</v>
      </c>
      <c r="AU127" s="225" t="s">
        <v>81</v>
      </c>
      <c r="AY127" s="18" t="s">
        <v>240</v>
      </c>
      <c r="BE127" s="226">
        <f>IF(N127="základní",J127,0)</f>
        <v>0</v>
      </c>
      <c r="BF127" s="226">
        <f>IF(N127="snížená",J127,0)</f>
        <v>0</v>
      </c>
      <c r="BG127" s="226">
        <f>IF(N127="zákl. přenesená",J127,0)</f>
        <v>0</v>
      </c>
      <c r="BH127" s="226">
        <f>IF(N127="sníž. přenesená",J127,0)</f>
        <v>0</v>
      </c>
      <c r="BI127" s="226">
        <f>IF(N127="nulová",J127,0)</f>
        <v>0</v>
      </c>
      <c r="BJ127" s="18" t="s">
        <v>79</v>
      </c>
      <c r="BK127" s="226">
        <f>ROUND(I127*H127,2)</f>
        <v>0</v>
      </c>
      <c r="BL127" s="18" t="s">
        <v>248</v>
      </c>
      <c r="BM127" s="225" t="s">
        <v>1315</v>
      </c>
    </row>
    <row r="128" s="2" customFormat="1">
      <c r="A128" s="39"/>
      <c r="B128" s="40"/>
      <c r="C128" s="214" t="s">
        <v>298</v>
      </c>
      <c r="D128" s="214" t="s">
        <v>243</v>
      </c>
      <c r="E128" s="215" t="s">
        <v>1316</v>
      </c>
      <c r="F128" s="216" t="s">
        <v>1317</v>
      </c>
      <c r="G128" s="217" t="s">
        <v>806</v>
      </c>
      <c r="H128" s="218">
        <v>1</v>
      </c>
      <c r="I128" s="219"/>
      <c r="J128" s="220">
        <f>ROUND(I128*H128,2)</f>
        <v>0</v>
      </c>
      <c r="K128" s="216" t="s">
        <v>749</v>
      </c>
      <c r="L128" s="45"/>
      <c r="M128" s="221" t="s">
        <v>19</v>
      </c>
      <c r="N128" s="222" t="s">
        <v>43</v>
      </c>
      <c r="O128" s="85"/>
      <c r="P128" s="223">
        <f>O128*H128</f>
        <v>0</v>
      </c>
      <c r="Q128" s="223">
        <v>0.0013600000000000001</v>
      </c>
      <c r="R128" s="223">
        <f>Q128*H128</f>
        <v>0.0013600000000000001</v>
      </c>
      <c r="S128" s="223">
        <v>0</v>
      </c>
      <c r="T128" s="224">
        <f>S128*H128</f>
        <v>0</v>
      </c>
      <c r="U128" s="39"/>
      <c r="V128" s="39"/>
      <c r="W128" s="39"/>
      <c r="X128" s="39"/>
      <c r="Y128" s="39"/>
      <c r="Z128" s="39"/>
      <c r="AA128" s="39"/>
      <c r="AB128" s="39"/>
      <c r="AC128" s="39"/>
      <c r="AD128" s="39"/>
      <c r="AE128" s="39"/>
      <c r="AR128" s="225" t="s">
        <v>248</v>
      </c>
      <c r="AT128" s="225" t="s">
        <v>243</v>
      </c>
      <c r="AU128" s="225" t="s">
        <v>81</v>
      </c>
      <c r="AY128" s="18" t="s">
        <v>240</v>
      </c>
      <c r="BE128" s="226">
        <f>IF(N128="základní",J128,0)</f>
        <v>0</v>
      </c>
      <c r="BF128" s="226">
        <f>IF(N128="snížená",J128,0)</f>
        <v>0</v>
      </c>
      <c r="BG128" s="226">
        <f>IF(N128="zákl. přenesená",J128,0)</f>
        <v>0</v>
      </c>
      <c r="BH128" s="226">
        <f>IF(N128="sníž. přenesená",J128,0)</f>
        <v>0</v>
      </c>
      <c r="BI128" s="226">
        <f>IF(N128="nulová",J128,0)</f>
        <v>0</v>
      </c>
      <c r="BJ128" s="18" t="s">
        <v>79</v>
      </c>
      <c r="BK128" s="226">
        <f>ROUND(I128*H128,2)</f>
        <v>0</v>
      </c>
      <c r="BL128" s="18" t="s">
        <v>248</v>
      </c>
      <c r="BM128" s="225" t="s">
        <v>1318</v>
      </c>
    </row>
    <row r="129" s="2" customFormat="1" ht="21.75" customHeight="1">
      <c r="A129" s="39"/>
      <c r="B129" s="40"/>
      <c r="C129" s="238" t="s">
        <v>341</v>
      </c>
      <c r="D129" s="238" t="s">
        <v>797</v>
      </c>
      <c r="E129" s="239" t="s">
        <v>1319</v>
      </c>
      <c r="F129" s="240" t="s">
        <v>1320</v>
      </c>
      <c r="G129" s="241" t="s">
        <v>806</v>
      </c>
      <c r="H129" s="242">
        <v>1</v>
      </c>
      <c r="I129" s="243"/>
      <c r="J129" s="244">
        <f>ROUND(I129*H129,2)</f>
        <v>0</v>
      </c>
      <c r="K129" s="240" t="s">
        <v>247</v>
      </c>
      <c r="L129" s="245"/>
      <c r="M129" s="246" t="s">
        <v>19</v>
      </c>
      <c r="N129" s="247" t="s">
        <v>43</v>
      </c>
      <c r="O129" s="85"/>
      <c r="P129" s="223">
        <f>O129*H129</f>
        <v>0</v>
      </c>
      <c r="Q129" s="223">
        <v>0.087999999999999995</v>
      </c>
      <c r="R129" s="223">
        <f>Q129*H129</f>
        <v>0.087999999999999995</v>
      </c>
      <c r="S129" s="223">
        <v>0</v>
      </c>
      <c r="T129" s="224">
        <f>S129*H129</f>
        <v>0</v>
      </c>
      <c r="U129" s="39"/>
      <c r="V129" s="39"/>
      <c r="W129" s="39"/>
      <c r="X129" s="39"/>
      <c r="Y129" s="39"/>
      <c r="Z129" s="39"/>
      <c r="AA129" s="39"/>
      <c r="AB129" s="39"/>
      <c r="AC129" s="39"/>
      <c r="AD129" s="39"/>
      <c r="AE129" s="39"/>
      <c r="AR129" s="225" t="s">
        <v>257</v>
      </c>
      <c r="AT129" s="225" t="s">
        <v>797</v>
      </c>
      <c r="AU129" s="225" t="s">
        <v>81</v>
      </c>
      <c r="AY129" s="18" t="s">
        <v>240</v>
      </c>
      <c r="BE129" s="226">
        <f>IF(N129="základní",J129,0)</f>
        <v>0</v>
      </c>
      <c r="BF129" s="226">
        <f>IF(N129="snížená",J129,0)</f>
        <v>0</v>
      </c>
      <c r="BG129" s="226">
        <f>IF(N129="zákl. přenesená",J129,0)</f>
        <v>0</v>
      </c>
      <c r="BH129" s="226">
        <f>IF(N129="sníž. přenesená",J129,0)</f>
        <v>0</v>
      </c>
      <c r="BI129" s="226">
        <f>IF(N129="nulová",J129,0)</f>
        <v>0</v>
      </c>
      <c r="BJ129" s="18" t="s">
        <v>79</v>
      </c>
      <c r="BK129" s="226">
        <f>ROUND(I129*H129,2)</f>
        <v>0</v>
      </c>
      <c r="BL129" s="18" t="s">
        <v>248</v>
      </c>
      <c r="BM129" s="225" t="s">
        <v>1321</v>
      </c>
    </row>
    <row r="130" s="2" customFormat="1" ht="21.75" customHeight="1">
      <c r="A130" s="39"/>
      <c r="B130" s="40"/>
      <c r="C130" s="214" t="s">
        <v>301</v>
      </c>
      <c r="D130" s="214" t="s">
        <v>243</v>
      </c>
      <c r="E130" s="215" t="s">
        <v>1035</v>
      </c>
      <c r="F130" s="216" t="s">
        <v>1036</v>
      </c>
      <c r="G130" s="217" t="s">
        <v>261</v>
      </c>
      <c r="H130" s="218">
        <v>10</v>
      </c>
      <c r="I130" s="219"/>
      <c r="J130" s="220">
        <f>ROUND(I130*H130,2)</f>
        <v>0</v>
      </c>
      <c r="K130" s="216" t="s">
        <v>749</v>
      </c>
      <c r="L130" s="45"/>
      <c r="M130" s="221" t="s">
        <v>19</v>
      </c>
      <c r="N130" s="222" t="s">
        <v>43</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248</v>
      </c>
      <c r="AT130" s="225" t="s">
        <v>243</v>
      </c>
      <c r="AU130" s="225" t="s">
        <v>81</v>
      </c>
      <c r="AY130" s="18" t="s">
        <v>240</v>
      </c>
      <c r="BE130" s="226">
        <f>IF(N130="základní",J130,0)</f>
        <v>0</v>
      </c>
      <c r="BF130" s="226">
        <f>IF(N130="snížená",J130,0)</f>
        <v>0</v>
      </c>
      <c r="BG130" s="226">
        <f>IF(N130="zákl. přenesená",J130,0)</f>
        <v>0</v>
      </c>
      <c r="BH130" s="226">
        <f>IF(N130="sníž. přenesená",J130,0)</f>
        <v>0</v>
      </c>
      <c r="BI130" s="226">
        <f>IF(N130="nulová",J130,0)</f>
        <v>0</v>
      </c>
      <c r="BJ130" s="18" t="s">
        <v>79</v>
      </c>
      <c r="BK130" s="226">
        <f>ROUND(I130*H130,2)</f>
        <v>0</v>
      </c>
      <c r="BL130" s="18" t="s">
        <v>248</v>
      </c>
      <c r="BM130" s="225" t="s">
        <v>1322</v>
      </c>
    </row>
    <row r="131" s="2" customFormat="1">
      <c r="A131" s="39"/>
      <c r="B131" s="40"/>
      <c r="C131" s="214" t="s">
        <v>348</v>
      </c>
      <c r="D131" s="214" t="s">
        <v>243</v>
      </c>
      <c r="E131" s="215" t="s">
        <v>1323</v>
      </c>
      <c r="F131" s="216" t="s">
        <v>1324</v>
      </c>
      <c r="G131" s="217" t="s">
        <v>261</v>
      </c>
      <c r="H131" s="218">
        <v>10</v>
      </c>
      <c r="I131" s="219"/>
      <c r="J131" s="220">
        <f>ROUND(I131*H131,2)</f>
        <v>0</v>
      </c>
      <c r="K131" s="216" t="s">
        <v>749</v>
      </c>
      <c r="L131" s="45"/>
      <c r="M131" s="221" t="s">
        <v>19</v>
      </c>
      <c r="N131" s="222" t="s">
        <v>43</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248</v>
      </c>
      <c r="AT131" s="225" t="s">
        <v>243</v>
      </c>
      <c r="AU131" s="225" t="s">
        <v>81</v>
      </c>
      <c r="AY131" s="18" t="s">
        <v>240</v>
      </c>
      <c r="BE131" s="226">
        <f>IF(N131="základní",J131,0)</f>
        <v>0</v>
      </c>
      <c r="BF131" s="226">
        <f>IF(N131="snížená",J131,0)</f>
        <v>0</v>
      </c>
      <c r="BG131" s="226">
        <f>IF(N131="zákl. přenesená",J131,0)</f>
        <v>0</v>
      </c>
      <c r="BH131" s="226">
        <f>IF(N131="sníž. přenesená",J131,0)</f>
        <v>0</v>
      </c>
      <c r="BI131" s="226">
        <f>IF(N131="nulová",J131,0)</f>
        <v>0</v>
      </c>
      <c r="BJ131" s="18" t="s">
        <v>79</v>
      </c>
      <c r="BK131" s="226">
        <f>ROUND(I131*H131,2)</f>
        <v>0</v>
      </c>
      <c r="BL131" s="18" t="s">
        <v>248</v>
      </c>
      <c r="BM131" s="225" t="s">
        <v>1325</v>
      </c>
    </row>
    <row r="132" s="2" customFormat="1">
      <c r="A132" s="39"/>
      <c r="B132" s="40"/>
      <c r="C132" s="214" t="s">
        <v>306</v>
      </c>
      <c r="D132" s="214" t="s">
        <v>243</v>
      </c>
      <c r="E132" s="215" t="s">
        <v>860</v>
      </c>
      <c r="F132" s="216" t="s">
        <v>861</v>
      </c>
      <c r="G132" s="217" t="s">
        <v>806</v>
      </c>
      <c r="H132" s="218">
        <v>2</v>
      </c>
      <c r="I132" s="219"/>
      <c r="J132" s="220">
        <f>ROUND(I132*H132,2)</f>
        <v>0</v>
      </c>
      <c r="K132" s="216" t="s">
        <v>749</v>
      </c>
      <c r="L132" s="45"/>
      <c r="M132" s="221" t="s">
        <v>19</v>
      </c>
      <c r="N132" s="222" t="s">
        <v>43</v>
      </c>
      <c r="O132" s="85"/>
      <c r="P132" s="223">
        <f>O132*H132</f>
        <v>0</v>
      </c>
      <c r="Q132" s="223">
        <v>0.45937</v>
      </c>
      <c r="R132" s="223">
        <f>Q132*H132</f>
        <v>0.91874</v>
      </c>
      <c r="S132" s="223">
        <v>0</v>
      </c>
      <c r="T132" s="224">
        <f>S132*H132</f>
        <v>0</v>
      </c>
      <c r="U132" s="39"/>
      <c r="V132" s="39"/>
      <c r="W132" s="39"/>
      <c r="X132" s="39"/>
      <c r="Y132" s="39"/>
      <c r="Z132" s="39"/>
      <c r="AA132" s="39"/>
      <c r="AB132" s="39"/>
      <c r="AC132" s="39"/>
      <c r="AD132" s="39"/>
      <c r="AE132" s="39"/>
      <c r="AR132" s="225" t="s">
        <v>248</v>
      </c>
      <c r="AT132" s="225" t="s">
        <v>243</v>
      </c>
      <c r="AU132" s="225" t="s">
        <v>81</v>
      </c>
      <c r="AY132" s="18" t="s">
        <v>240</v>
      </c>
      <c r="BE132" s="226">
        <f>IF(N132="základní",J132,0)</f>
        <v>0</v>
      </c>
      <c r="BF132" s="226">
        <f>IF(N132="snížená",J132,0)</f>
        <v>0</v>
      </c>
      <c r="BG132" s="226">
        <f>IF(N132="zákl. přenesená",J132,0)</f>
        <v>0</v>
      </c>
      <c r="BH132" s="226">
        <f>IF(N132="sníž. přenesená",J132,0)</f>
        <v>0</v>
      </c>
      <c r="BI132" s="226">
        <f>IF(N132="nulová",J132,0)</f>
        <v>0</v>
      </c>
      <c r="BJ132" s="18" t="s">
        <v>79</v>
      </c>
      <c r="BK132" s="226">
        <f>ROUND(I132*H132,2)</f>
        <v>0</v>
      </c>
      <c r="BL132" s="18" t="s">
        <v>248</v>
      </c>
      <c r="BM132" s="225" t="s">
        <v>1326</v>
      </c>
    </row>
    <row r="133" s="2" customFormat="1">
      <c r="A133" s="39"/>
      <c r="B133" s="40"/>
      <c r="C133" s="214" t="s">
        <v>355</v>
      </c>
      <c r="D133" s="214" t="s">
        <v>243</v>
      </c>
      <c r="E133" s="215" t="s">
        <v>1327</v>
      </c>
      <c r="F133" s="216" t="s">
        <v>1328</v>
      </c>
      <c r="G133" s="217" t="s">
        <v>806</v>
      </c>
      <c r="H133" s="218">
        <v>1</v>
      </c>
      <c r="I133" s="219"/>
      <c r="J133" s="220">
        <f>ROUND(I133*H133,2)</f>
        <v>0</v>
      </c>
      <c r="K133" s="216" t="s">
        <v>749</v>
      </c>
      <c r="L133" s="45"/>
      <c r="M133" s="221" t="s">
        <v>19</v>
      </c>
      <c r="N133" s="222" t="s">
        <v>43</v>
      </c>
      <c r="O133" s="85"/>
      <c r="P133" s="223">
        <f>O133*H133</f>
        <v>0</v>
      </c>
      <c r="Q133" s="223">
        <v>0.00080000000000000004</v>
      </c>
      <c r="R133" s="223">
        <f>Q133*H133</f>
        <v>0.00080000000000000004</v>
      </c>
      <c r="S133" s="223">
        <v>0</v>
      </c>
      <c r="T133" s="224">
        <f>S133*H133</f>
        <v>0</v>
      </c>
      <c r="U133" s="39"/>
      <c r="V133" s="39"/>
      <c r="W133" s="39"/>
      <c r="X133" s="39"/>
      <c r="Y133" s="39"/>
      <c r="Z133" s="39"/>
      <c r="AA133" s="39"/>
      <c r="AB133" s="39"/>
      <c r="AC133" s="39"/>
      <c r="AD133" s="39"/>
      <c r="AE133" s="39"/>
      <c r="AR133" s="225" t="s">
        <v>248</v>
      </c>
      <c r="AT133" s="225" t="s">
        <v>243</v>
      </c>
      <c r="AU133" s="225" t="s">
        <v>81</v>
      </c>
      <c r="AY133" s="18" t="s">
        <v>240</v>
      </c>
      <c r="BE133" s="226">
        <f>IF(N133="základní",J133,0)</f>
        <v>0</v>
      </c>
      <c r="BF133" s="226">
        <f>IF(N133="snížená",J133,0)</f>
        <v>0</v>
      </c>
      <c r="BG133" s="226">
        <f>IF(N133="zákl. přenesená",J133,0)</f>
        <v>0</v>
      </c>
      <c r="BH133" s="226">
        <f>IF(N133="sníž. přenesená",J133,0)</f>
        <v>0</v>
      </c>
      <c r="BI133" s="226">
        <f>IF(N133="nulová",J133,0)</f>
        <v>0</v>
      </c>
      <c r="BJ133" s="18" t="s">
        <v>79</v>
      </c>
      <c r="BK133" s="226">
        <f>ROUND(I133*H133,2)</f>
        <v>0</v>
      </c>
      <c r="BL133" s="18" t="s">
        <v>248</v>
      </c>
      <c r="BM133" s="225" t="s">
        <v>1329</v>
      </c>
    </row>
    <row r="134" s="12" customFormat="1" ht="22.8" customHeight="1">
      <c r="A134" s="12"/>
      <c r="B134" s="198"/>
      <c r="C134" s="199"/>
      <c r="D134" s="200" t="s">
        <v>71</v>
      </c>
      <c r="E134" s="212" t="s">
        <v>971</v>
      </c>
      <c r="F134" s="212" t="s">
        <v>972</v>
      </c>
      <c r="G134" s="199"/>
      <c r="H134" s="199"/>
      <c r="I134" s="202"/>
      <c r="J134" s="213">
        <f>BK134</f>
        <v>0</v>
      </c>
      <c r="K134" s="199"/>
      <c r="L134" s="204"/>
      <c r="M134" s="205"/>
      <c r="N134" s="206"/>
      <c r="O134" s="206"/>
      <c r="P134" s="207">
        <f>P135</f>
        <v>0</v>
      </c>
      <c r="Q134" s="206"/>
      <c r="R134" s="207">
        <f>R135</f>
        <v>0</v>
      </c>
      <c r="S134" s="206"/>
      <c r="T134" s="208">
        <f>T135</f>
        <v>0</v>
      </c>
      <c r="U134" s="12"/>
      <c r="V134" s="12"/>
      <c r="W134" s="12"/>
      <c r="X134" s="12"/>
      <c r="Y134" s="12"/>
      <c r="Z134" s="12"/>
      <c r="AA134" s="12"/>
      <c r="AB134" s="12"/>
      <c r="AC134" s="12"/>
      <c r="AD134" s="12"/>
      <c r="AE134" s="12"/>
      <c r="AR134" s="209" t="s">
        <v>79</v>
      </c>
      <c r="AT134" s="210" t="s">
        <v>71</v>
      </c>
      <c r="AU134" s="210" t="s">
        <v>79</v>
      </c>
      <c r="AY134" s="209" t="s">
        <v>240</v>
      </c>
      <c r="BK134" s="211">
        <f>BK135</f>
        <v>0</v>
      </c>
    </row>
    <row r="135" s="2" customFormat="1">
      <c r="A135" s="39"/>
      <c r="B135" s="40"/>
      <c r="C135" s="214" t="s">
        <v>308</v>
      </c>
      <c r="D135" s="214" t="s">
        <v>243</v>
      </c>
      <c r="E135" s="215" t="s">
        <v>1330</v>
      </c>
      <c r="F135" s="216" t="s">
        <v>1331</v>
      </c>
      <c r="G135" s="217" t="s">
        <v>786</v>
      </c>
      <c r="H135" s="218">
        <v>265.303</v>
      </c>
      <c r="I135" s="219"/>
      <c r="J135" s="220">
        <f>ROUND(I135*H135,2)</f>
        <v>0</v>
      </c>
      <c r="K135" s="216" t="s">
        <v>749</v>
      </c>
      <c r="L135" s="45"/>
      <c r="M135" s="234" t="s">
        <v>19</v>
      </c>
      <c r="N135" s="235" t="s">
        <v>43</v>
      </c>
      <c r="O135" s="232"/>
      <c r="P135" s="236">
        <f>O135*H135</f>
        <v>0</v>
      </c>
      <c r="Q135" s="236">
        <v>0</v>
      </c>
      <c r="R135" s="236">
        <f>Q135*H135</f>
        <v>0</v>
      </c>
      <c r="S135" s="236">
        <v>0</v>
      </c>
      <c r="T135" s="237">
        <f>S135*H135</f>
        <v>0</v>
      </c>
      <c r="U135" s="39"/>
      <c r="V135" s="39"/>
      <c r="W135" s="39"/>
      <c r="X135" s="39"/>
      <c r="Y135" s="39"/>
      <c r="Z135" s="39"/>
      <c r="AA135" s="39"/>
      <c r="AB135" s="39"/>
      <c r="AC135" s="39"/>
      <c r="AD135" s="39"/>
      <c r="AE135" s="39"/>
      <c r="AR135" s="225" t="s">
        <v>248</v>
      </c>
      <c r="AT135" s="225" t="s">
        <v>243</v>
      </c>
      <c r="AU135" s="225" t="s">
        <v>81</v>
      </c>
      <c r="AY135" s="18" t="s">
        <v>240</v>
      </c>
      <c r="BE135" s="226">
        <f>IF(N135="základní",J135,0)</f>
        <v>0</v>
      </c>
      <c r="BF135" s="226">
        <f>IF(N135="snížená",J135,0)</f>
        <v>0</v>
      </c>
      <c r="BG135" s="226">
        <f>IF(N135="zákl. přenesená",J135,0)</f>
        <v>0</v>
      </c>
      <c r="BH135" s="226">
        <f>IF(N135="sníž. přenesená",J135,0)</f>
        <v>0</v>
      </c>
      <c r="BI135" s="226">
        <f>IF(N135="nulová",J135,0)</f>
        <v>0</v>
      </c>
      <c r="BJ135" s="18" t="s">
        <v>79</v>
      </c>
      <c r="BK135" s="226">
        <f>ROUND(I135*H135,2)</f>
        <v>0</v>
      </c>
      <c r="BL135" s="18" t="s">
        <v>248</v>
      </c>
      <c r="BM135" s="225" t="s">
        <v>1332</v>
      </c>
    </row>
    <row r="136" s="2" customFormat="1" ht="6.96" customHeight="1">
      <c r="A136" s="39"/>
      <c r="B136" s="60"/>
      <c r="C136" s="61"/>
      <c r="D136" s="61"/>
      <c r="E136" s="61"/>
      <c r="F136" s="61"/>
      <c r="G136" s="61"/>
      <c r="H136" s="61"/>
      <c r="I136" s="61"/>
      <c r="J136" s="61"/>
      <c r="K136" s="61"/>
      <c r="L136" s="45"/>
      <c r="M136" s="39"/>
      <c r="O136" s="39"/>
      <c r="P136" s="39"/>
      <c r="Q136" s="39"/>
      <c r="R136" s="39"/>
      <c r="S136" s="39"/>
      <c r="T136" s="39"/>
      <c r="U136" s="39"/>
      <c r="V136" s="39"/>
      <c r="W136" s="39"/>
      <c r="X136" s="39"/>
      <c r="Y136" s="39"/>
      <c r="Z136" s="39"/>
      <c r="AA136" s="39"/>
      <c r="AB136" s="39"/>
      <c r="AC136" s="39"/>
      <c r="AD136" s="39"/>
      <c r="AE136" s="39"/>
    </row>
  </sheetData>
  <sheetProtection sheet="1" autoFilter="0" formatColumns="0" formatRows="0" objects="1" scenarios="1" spinCount="100000" saltValue="dGefYFuZGVBqenkwPpbvwDkQIbCsZ9c2xfOQfNNeZfqwdGOfLpm7gx+Fwpro+33K1LW44Zwv9XZR7O37wyZolg==" hashValue="RTWuH8aOgogd/18nR5TcFDXWw6VSotKT2vdNT+5ismTFKlXfp/r2RU4IaoH3bwJzelTQMAEk34Lj5OqJK3iSNQ==" algorithmName="SHA-512" password="CC35"/>
  <autoFilter ref="C90:K135"/>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119</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1" customFormat="1" ht="12" customHeight="1">
      <c r="B8" s="21"/>
      <c r="D8" s="144" t="s">
        <v>209</v>
      </c>
      <c r="L8" s="21"/>
    </row>
    <row r="9" s="2" customFormat="1" ht="16.5" customHeight="1">
      <c r="A9" s="39"/>
      <c r="B9" s="45"/>
      <c r="C9" s="39"/>
      <c r="D9" s="39"/>
      <c r="E9" s="145" t="s">
        <v>1333</v>
      </c>
      <c r="F9" s="39"/>
      <c r="G9" s="39"/>
      <c r="H9" s="39"/>
      <c r="I9" s="39"/>
      <c r="J9" s="39"/>
      <c r="K9" s="39"/>
      <c r="L9" s="146"/>
      <c r="S9" s="39"/>
      <c r="T9" s="39"/>
      <c r="U9" s="39"/>
      <c r="V9" s="39"/>
      <c r="W9" s="39"/>
      <c r="X9" s="39"/>
      <c r="Y9" s="39"/>
      <c r="Z9" s="39"/>
      <c r="AA9" s="39"/>
      <c r="AB9" s="39"/>
      <c r="AC9" s="39"/>
      <c r="AD9" s="39"/>
      <c r="AE9" s="39"/>
    </row>
    <row r="10" s="2" customFormat="1" ht="12" customHeight="1">
      <c r="A10" s="39"/>
      <c r="B10" s="45"/>
      <c r="C10" s="39"/>
      <c r="D10" s="144" t="s">
        <v>211</v>
      </c>
      <c r="E10" s="39"/>
      <c r="F10" s="39"/>
      <c r="G10" s="39"/>
      <c r="H10" s="39"/>
      <c r="I10" s="39"/>
      <c r="J10" s="39"/>
      <c r="K10" s="39"/>
      <c r="L10" s="146"/>
      <c r="S10" s="39"/>
      <c r="T10" s="39"/>
      <c r="U10" s="39"/>
      <c r="V10" s="39"/>
      <c r="W10" s="39"/>
      <c r="X10" s="39"/>
      <c r="Y10" s="39"/>
      <c r="Z10" s="39"/>
      <c r="AA10" s="39"/>
      <c r="AB10" s="39"/>
      <c r="AC10" s="39"/>
      <c r="AD10" s="39"/>
      <c r="AE10" s="39"/>
    </row>
    <row r="11" s="2" customFormat="1" ht="16.5" customHeight="1">
      <c r="A11" s="39"/>
      <c r="B11" s="45"/>
      <c r="C11" s="39"/>
      <c r="D11" s="39"/>
      <c r="E11" s="147" t="s">
        <v>1334</v>
      </c>
      <c r="F11" s="39"/>
      <c r="G11" s="39"/>
      <c r="H11" s="39"/>
      <c r="I11" s="39"/>
      <c r="J11" s="39"/>
      <c r="K11" s="39"/>
      <c r="L11" s="146"/>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s="2" customFormat="1" ht="12" customHeight="1">
      <c r="A14" s="39"/>
      <c r="B14" s="45"/>
      <c r="C14" s="39"/>
      <c r="D14" s="144" t="s">
        <v>21</v>
      </c>
      <c r="E14" s="39"/>
      <c r="F14" s="134" t="s">
        <v>22</v>
      </c>
      <c r="G14" s="39"/>
      <c r="H14" s="39"/>
      <c r="I14" s="144" t="s">
        <v>23</v>
      </c>
      <c r="J14" s="148" t="str">
        <f>'Rekapitulace stavby'!AN8</f>
        <v>19. 10. 2024</v>
      </c>
      <c r="K14" s="39"/>
      <c r="L14" s="146"/>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s="2" customFormat="1" ht="18" customHeight="1">
      <c r="A17" s="39"/>
      <c r="B17" s="45"/>
      <c r="C17" s="39"/>
      <c r="D17" s="39"/>
      <c r="E17" s="134" t="s">
        <v>27</v>
      </c>
      <c r="F17" s="39"/>
      <c r="G17" s="39"/>
      <c r="H17" s="39"/>
      <c r="I17" s="144" t="s">
        <v>28</v>
      </c>
      <c r="J17" s="134" t="s">
        <v>19</v>
      </c>
      <c r="K17" s="39"/>
      <c r="L17" s="146"/>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s="2" customFormat="1" ht="12" customHeight="1">
      <c r="A19" s="39"/>
      <c r="B19" s="45"/>
      <c r="C19" s="39"/>
      <c r="D19" s="144" t="s">
        <v>29</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34"/>
      <c r="G20" s="134"/>
      <c r="H20" s="134"/>
      <c r="I20" s="144" t="s">
        <v>28</v>
      </c>
      <c r="J20" s="34" t="str">
        <f>'Rekapitulace stavby'!AN14</f>
        <v>Vyplň údaj</v>
      </c>
      <c r="K20" s="39"/>
      <c r="L20" s="146"/>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s="2" customFormat="1" ht="12" customHeight="1">
      <c r="A22" s="39"/>
      <c r="B22" s="45"/>
      <c r="C22" s="39"/>
      <c r="D22" s="144" t="s">
        <v>31</v>
      </c>
      <c r="E22" s="39"/>
      <c r="F22" s="39"/>
      <c r="G22" s="39"/>
      <c r="H22" s="39"/>
      <c r="I22" s="144" t="s">
        <v>26</v>
      </c>
      <c r="J22" s="134" t="s">
        <v>19</v>
      </c>
      <c r="K22" s="39"/>
      <c r="L22" s="146"/>
      <c r="S22" s="39"/>
      <c r="T22" s="39"/>
      <c r="U22" s="39"/>
      <c r="V22" s="39"/>
      <c r="W22" s="39"/>
      <c r="X22" s="39"/>
      <c r="Y22" s="39"/>
      <c r="Z22" s="39"/>
      <c r="AA22" s="39"/>
      <c r="AB22" s="39"/>
      <c r="AC22" s="39"/>
      <c r="AD22" s="39"/>
      <c r="AE22" s="39"/>
    </row>
    <row r="23" s="2" customFormat="1" ht="18" customHeight="1">
      <c r="A23" s="39"/>
      <c r="B23" s="45"/>
      <c r="C23" s="39"/>
      <c r="D23" s="39"/>
      <c r="E23" s="134" t="s">
        <v>32</v>
      </c>
      <c r="F23" s="39"/>
      <c r="G23" s="39"/>
      <c r="H23" s="39"/>
      <c r="I23" s="144" t="s">
        <v>28</v>
      </c>
      <c r="J23" s="134" t="s">
        <v>19</v>
      </c>
      <c r="K23" s="39"/>
      <c r="L23" s="146"/>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s="2" customFormat="1" ht="12" customHeight="1">
      <c r="A25" s="39"/>
      <c r="B25" s="45"/>
      <c r="C25" s="39"/>
      <c r="D25" s="144" t="s">
        <v>34</v>
      </c>
      <c r="E25" s="39"/>
      <c r="F25" s="39"/>
      <c r="G25" s="39"/>
      <c r="H25" s="39"/>
      <c r="I25" s="144" t="s">
        <v>26</v>
      </c>
      <c r="J25" s="134" t="s">
        <v>19</v>
      </c>
      <c r="K25" s="39"/>
      <c r="L25" s="146"/>
      <c r="S25" s="39"/>
      <c r="T25" s="39"/>
      <c r="U25" s="39"/>
      <c r="V25" s="39"/>
      <c r="W25" s="39"/>
      <c r="X25" s="39"/>
      <c r="Y25" s="39"/>
      <c r="Z25" s="39"/>
      <c r="AA25" s="39"/>
      <c r="AB25" s="39"/>
      <c r="AC25" s="39"/>
      <c r="AD25" s="39"/>
      <c r="AE25" s="39"/>
    </row>
    <row r="26" s="2" customFormat="1" ht="18" customHeight="1">
      <c r="A26" s="39"/>
      <c r="B26" s="45"/>
      <c r="C26" s="39"/>
      <c r="D26" s="39"/>
      <c r="E26" s="134" t="s">
        <v>35</v>
      </c>
      <c r="F26" s="39"/>
      <c r="G26" s="39"/>
      <c r="H26" s="39"/>
      <c r="I26" s="144" t="s">
        <v>28</v>
      </c>
      <c r="J26" s="134" t="s">
        <v>19</v>
      </c>
      <c r="K26" s="39"/>
      <c r="L26" s="146"/>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s="2" customFormat="1" ht="12" customHeight="1">
      <c r="A28" s="39"/>
      <c r="B28" s="45"/>
      <c r="C28" s="39"/>
      <c r="D28" s="144" t="s">
        <v>36</v>
      </c>
      <c r="E28" s="39"/>
      <c r="F28" s="39"/>
      <c r="G28" s="39"/>
      <c r="H28" s="39"/>
      <c r="I28" s="39"/>
      <c r="J28" s="39"/>
      <c r="K28" s="39"/>
      <c r="L28" s="146"/>
      <c r="S28" s="39"/>
      <c r="T28" s="39"/>
      <c r="U28" s="39"/>
      <c r="V28" s="39"/>
      <c r="W28" s="39"/>
      <c r="X28" s="39"/>
      <c r="Y28" s="39"/>
      <c r="Z28" s="39"/>
      <c r="AA28" s="39"/>
      <c r="AB28" s="39"/>
      <c r="AC28" s="39"/>
      <c r="AD28" s="39"/>
      <c r="AE28" s="39"/>
    </row>
    <row r="29"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25.44" customHeight="1">
      <c r="A32" s="39"/>
      <c r="B32" s="45"/>
      <c r="C32" s="39"/>
      <c r="D32" s="154" t="s">
        <v>38</v>
      </c>
      <c r="E32" s="39"/>
      <c r="F32" s="39"/>
      <c r="G32" s="39"/>
      <c r="H32" s="39"/>
      <c r="I32" s="39"/>
      <c r="J32" s="155">
        <f>ROUND(J95, 2)</f>
        <v>0</v>
      </c>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14.4" customHeight="1">
      <c r="A34" s="39"/>
      <c r="B34" s="45"/>
      <c r="C34" s="39"/>
      <c r="D34" s="39"/>
      <c r="E34" s="39"/>
      <c r="F34" s="156" t="s">
        <v>40</v>
      </c>
      <c r="G34" s="39"/>
      <c r="H34" s="39"/>
      <c r="I34" s="156" t="s">
        <v>39</v>
      </c>
      <c r="J34" s="156" t="s">
        <v>41</v>
      </c>
      <c r="K34" s="39"/>
      <c r="L34" s="146"/>
      <c r="S34" s="39"/>
      <c r="T34" s="39"/>
      <c r="U34" s="39"/>
      <c r="V34" s="39"/>
      <c r="W34" s="39"/>
      <c r="X34" s="39"/>
      <c r="Y34" s="39"/>
      <c r="Z34" s="39"/>
      <c r="AA34" s="39"/>
      <c r="AB34" s="39"/>
      <c r="AC34" s="39"/>
      <c r="AD34" s="39"/>
      <c r="AE34" s="39"/>
    </row>
    <row r="35" s="2" customFormat="1" ht="14.4" customHeight="1">
      <c r="A35" s="39"/>
      <c r="B35" s="45"/>
      <c r="C35" s="39"/>
      <c r="D35" s="157" t="s">
        <v>42</v>
      </c>
      <c r="E35" s="144" t="s">
        <v>43</v>
      </c>
      <c r="F35" s="158">
        <f>ROUND((SUM(BE95:BE400)),  2)</f>
        <v>0</v>
      </c>
      <c r="G35" s="39"/>
      <c r="H35" s="39"/>
      <c r="I35" s="159">
        <v>0.20999999999999999</v>
      </c>
      <c r="J35" s="158">
        <f>ROUND(((SUM(BE95:BE400))*I35),  2)</f>
        <v>0</v>
      </c>
      <c r="K35" s="39"/>
      <c r="L35" s="146"/>
      <c r="S35" s="39"/>
      <c r="T35" s="39"/>
      <c r="U35" s="39"/>
      <c r="V35" s="39"/>
      <c r="W35" s="39"/>
      <c r="X35" s="39"/>
      <c r="Y35" s="39"/>
      <c r="Z35" s="39"/>
      <c r="AA35" s="39"/>
      <c r="AB35" s="39"/>
      <c r="AC35" s="39"/>
      <c r="AD35" s="39"/>
      <c r="AE35" s="39"/>
    </row>
    <row r="36" s="2" customFormat="1" ht="14.4" customHeight="1">
      <c r="A36" s="39"/>
      <c r="B36" s="45"/>
      <c r="C36" s="39"/>
      <c r="D36" s="39"/>
      <c r="E36" s="144" t="s">
        <v>44</v>
      </c>
      <c r="F36" s="158">
        <f>ROUND((SUM(BF95:BF400)),  2)</f>
        <v>0</v>
      </c>
      <c r="G36" s="39"/>
      <c r="H36" s="39"/>
      <c r="I36" s="159">
        <v>0.12</v>
      </c>
      <c r="J36" s="158">
        <f>ROUND(((SUM(BF95:BF400))*I36),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45</v>
      </c>
      <c r="F37" s="158">
        <f>ROUND((SUM(BG95:BG400)),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46</v>
      </c>
      <c r="F38" s="158">
        <f>ROUND((SUM(BH95:BH400)),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47</v>
      </c>
      <c r="F39" s="158">
        <f>ROUND((SUM(BI95:BI400)),  2)</f>
        <v>0</v>
      </c>
      <c r="G39" s="39"/>
      <c r="H39" s="39"/>
      <c r="I39" s="159">
        <v>0</v>
      </c>
      <c r="J39" s="158">
        <f>0</f>
        <v>0</v>
      </c>
      <c r="K39" s="39"/>
      <c r="L39" s="146"/>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s="2" customFormat="1" ht="25.44" customHeight="1">
      <c r="A41" s="39"/>
      <c r="B41" s="45"/>
      <c r="C41" s="160"/>
      <c r="D41" s="161" t="s">
        <v>48</v>
      </c>
      <c r="E41" s="162"/>
      <c r="F41" s="162"/>
      <c r="G41" s="163" t="s">
        <v>49</v>
      </c>
      <c r="H41" s="164" t="s">
        <v>50</v>
      </c>
      <c r="I41" s="162"/>
      <c r="J41" s="165">
        <f>SUM(J32:J39)</f>
        <v>0</v>
      </c>
      <c r="K41" s="166"/>
      <c r="L41" s="146"/>
      <c r="S41" s="39"/>
      <c r="T41" s="39"/>
      <c r="U41" s="39"/>
      <c r="V41" s="39"/>
      <c r="W41" s="39"/>
      <c r="X41" s="39"/>
      <c r="Y41" s="39"/>
      <c r="Z41" s="39"/>
      <c r="AA41" s="39"/>
      <c r="AB41" s="39"/>
      <c r="AC41" s="39"/>
      <c r="AD41" s="39"/>
      <c r="AE41" s="39"/>
    </row>
    <row r="42"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214</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Sportovní hala Turnov</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209</v>
      </c>
      <c r="D51" s="23"/>
      <c r="E51" s="23"/>
      <c r="F51" s="23"/>
      <c r="G51" s="23"/>
      <c r="H51" s="23"/>
      <c r="I51" s="23"/>
      <c r="J51" s="23"/>
      <c r="K51" s="23"/>
      <c r="L51" s="21"/>
    </row>
    <row r="52" hidden="1" s="2" customFormat="1" ht="16.5" customHeight="1">
      <c r="A52" s="39"/>
      <c r="B52" s="40"/>
      <c r="C52" s="41"/>
      <c r="D52" s="41"/>
      <c r="E52" s="171" t="s">
        <v>1333</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211</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24_099_1100 - Základové konstrukce</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19. 10. 2024</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Městská sportovní Turnov</v>
      </c>
      <c r="G58" s="41"/>
      <c r="H58" s="41"/>
      <c r="I58" s="33" t="s">
        <v>31</v>
      </c>
      <c r="J58" s="37" t="str">
        <f>E23</f>
        <v>RESTYL Plan s.r.o.</v>
      </c>
      <c r="K58" s="41"/>
      <c r="L58" s="146"/>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34</v>
      </c>
      <c r="J59" s="37" t="str">
        <f>E26</f>
        <v>Ing.R. Hladký</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215</v>
      </c>
      <c r="D61" s="173"/>
      <c r="E61" s="173"/>
      <c r="F61" s="173"/>
      <c r="G61" s="173"/>
      <c r="H61" s="173"/>
      <c r="I61" s="173"/>
      <c r="J61" s="174" t="s">
        <v>216</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70</v>
      </c>
      <c r="D63" s="41"/>
      <c r="E63" s="41"/>
      <c r="F63" s="41"/>
      <c r="G63" s="41"/>
      <c r="H63" s="41"/>
      <c r="I63" s="41"/>
      <c r="J63" s="103">
        <f>J95</f>
        <v>0</v>
      </c>
      <c r="K63" s="41"/>
      <c r="L63" s="146"/>
      <c r="S63" s="39"/>
      <c r="T63" s="39"/>
      <c r="U63" s="39"/>
      <c r="V63" s="39"/>
      <c r="W63" s="39"/>
      <c r="X63" s="39"/>
      <c r="Y63" s="39"/>
      <c r="Z63" s="39"/>
      <c r="AA63" s="39"/>
      <c r="AB63" s="39"/>
      <c r="AC63" s="39"/>
      <c r="AD63" s="39"/>
      <c r="AE63" s="39"/>
      <c r="AU63" s="18" t="s">
        <v>217</v>
      </c>
    </row>
    <row r="64" hidden="1" s="9" customFormat="1" ht="24.96" customHeight="1">
      <c r="A64" s="9"/>
      <c r="B64" s="176"/>
      <c r="C64" s="177"/>
      <c r="D64" s="178" t="s">
        <v>736</v>
      </c>
      <c r="E64" s="179"/>
      <c r="F64" s="179"/>
      <c r="G64" s="179"/>
      <c r="H64" s="179"/>
      <c r="I64" s="179"/>
      <c r="J64" s="180">
        <f>J96</f>
        <v>0</v>
      </c>
      <c r="K64" s="177"/>
      <c r="L64" s="181"/>
      <c r="S64" s="9"/>
      <c r="T64" s="9"/>
      <c r="U64" s="9"/>
      <c r="V64" s="9"/>
      <c r="W64" s="9"/>
      <c r="X64" s="9"/>
      <c r="Y64" s="9"/>
      <c r="Z64" s="9"/>
      <c r="AA64" s="9"/>
      <c r="AB64" s="9"/>
      <c r="AC64" s="9"/>
      <c r="AD64" s="9"/>
      <c r="AE64" s="9"/>
    </row>
    <row r="65" hidden="1" s="10" customFormat="1" ht="19.92" customHeight="1">
      <c r="A65" s="10"/>
      <c r="B65" s="182"/>
      <c r="C65" s="126"/>
      <c r="D65" s="183" t="s">
        <v>737</v>
      </c>
      <c r="E65" s="184"/>
      <c r="F65" s="184"/>
      <c r="G65" s="184"/>
      <c r="H65" s="184"/>
      <c r="I65" s="184"/>
      <c r="J65" s="185">
        <f>J97</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1335</v>
      </c>
      <c r="E66" s="184"/>
      <c r="F66" s="184"/>
      <c r="G66" s="184"/>
      <c r="H66" s="184"/>
      <c r="I66" s="184"/>
      <c r="J66" s="185">
        <f>J154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739</v>
      </c>
      <c r="E67" s="184"/>
      <c r="F67" s="184"/>
      <c r="G67" s="184"/>
      <c r="H67" s="184"/>
      <c r="I67" s="184"/>
      <c r="J67" s="185">
        <f>J304</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740</v>
      </c>
      <c r="E68" s="184"/>
      <c r="F68" s="184"/>
      <c r="G68" s="184"/>
      <c r="H68" s="184"/>
      <c r="I68" s="184"/>
      <c r="J68" s="185">
        <f>J331</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1336</v>
      </c>
      <c r="E69" s="184"/>
      <c r="F69" s="184"/>
      <c r="G69" s="184"/>
      <c r="H69" s="184"/>
      <c r="I69" s="184"/>
      <c r="J69" s="185">
        <f>J353</f>
        <v>0</v>
      </c>
      <c r="K69" s="126"/>
      <c r="L69" s="186"/>
      <c r="S69" s="10"/>
      <c r="T69" s="10"/>
      <c r="U69" s="10"/>
      <c r="V69" s="10"/>
      <c r="W69" s="10"/>
      <c r="X69" s="10"/>
      <c r="Y69" s="10"/>
      <c r="Z69" s="10"/>
      <c r="AA69" s="10"/>
      <c r="AB69" s="10"/>
      <c r="AC69" s="10"/>
      <c r="AD69" s="10"/>
      <c r="AE69" s="10"/>
    </row>
    <row r="70" hidden="1" s="9" customFormat="1" ht="24.96" customHeight="1">
      <c r="A70" s="9"/>
      <c r="B70" s="176"/>
      <c r="C70" s="177"/>
      <c r="D70" s="178" t="s">
        <v>1337</v>
      </c>
      <c r="E70" s="179"/>
      <c r="F70" s="179"/>
      <c r="G70" s="179"/>
      <c r="H70" s="179"/>
      <c r="I70" s="179"/>
      <c r="J70" s="180">
        <f>J355</f>
        <v>0</v>
      </c>
      <c r="K70" s="177"/>
      <c r="L70" s="181"/>
      <c r="S70" s="9"/>
      <c r="T70" s="9"/>
      <c r="U70" s="9"/>
      <c r="V70" s="9"/>
      <c r="W70" s="9"/>
      <c r="X70" s="9"/>
      <c r="Y70" s="9"/>
      <c r="Z70" s="9"/>
      <c r="AA70" s="9"/>
      <c r="AB70" s="9"/>
      <c r="AC70" s="9"/>
      <c r="AD70" s="9"/>
      <c r="AE70" s="9"/>
    </row>
    <row r="71" hidden="1" s="10" customFormat="1" ht="19.92" customHeight="1">
      <c r="A71" s="10"/>
      <c r="B71" s="182"/>
      <c r="C71" s="126"/>
      <c r="D71" s="183" t="s">
        <v>1338</v>
      </c>
      <c r="E71" s="184"/>
      <c r="F71" s="184"/>
      <c r="G71" s="184"/>
      <c r="H71" s="184"/>
      <c r="I71" s="184"/>
      <c r="J71" s="185">
        <f>J356</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1339</v>
      </c>
      <c r="E72" s="184"/>
      <c r="F72" s="184"/>
      <c r="G72" s="184"/>
      <c r="H72" s="184"/>
      <c r="I72" s="184"/>
      <c r="J72" s="185">
        <f>J393</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1340</v>
      </c>
      <c r="E73" s="179"/>
      <c r="F73" s="179"/>
      <c r="G73" s="179"/>
      <c r="H73" s="179"/>
      <c r="I73" s="179"/>
      <c r="J73" s="180">
        <f>J398</f>
        <v>0</v>
      </c>
      <c r="K73" s="177"/>
      <c r="L73" s="181"/>
      <c r="S73" s="9"/>
      <c r="T73" s="9"/>
      <c r="U73" s="9"/>
      <c r="V73" s="9"/>
      <c r="W73" s="9"/>
      <c r="X73" s="9"/>
      <c r="Y73" s="9"/>
      <c r="Z73" s="9"/>
      <c r="AA73" s="9"/>
      <c r="AB73" s="9"/>
      <c r="AC73" s="9"/>
      <c r="AD73" s="9"/>
      <c r="AE73" s="9"/>
    </row>
    <row r="74" hidden="1" s="2" customFormat="1" ht="21.84"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6"/>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6"/>
      <c r="S79" s="39"/>
      <c r="T79" s="39"/>
      <c r="U79" s="39"/>
      <c r="V79" s="39"/>
      <c r="W79" s="39"/>
      <c r="X79" s="39"/>
      <c r="Y79" s="39"/>
      <c r="Z79" s="39"/>
      <c r="AA79" s="39"/>
      <c r="AB79" s="39"/>
      <c r="AC79" s="39"/>
      <c r="AD79" s="39"/>
      <c r="AE79" s="39"/>
    </row>
    <row r="80" s="2" customFormat="1" ht="24.96" customHeight="1">
      <c r="A80" s="39"/>
      <c r="B80" s="40"/>
      <c r="C80" s="24" t="s">
        <v>226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171" t="str">
        <f>E7</f>
        <v>Sportovní hala Turnov</v>
      </c>
      <c r="F83" s="33"/>
      <c r="G83" s="33"/>
      <c r="H83" s="33"/>
      <c r="I83" s="41"/>
      <c r="J83" s="41"/>
      <c r="K83" s="41"/>
      <c r="L83" s="146"/>
      <c r="S83" s="39"/>
      <c r="T83" s="39"/>
      <c r="U83" s="39"/>
      <c r="V83" s="39"/>
      <c r="W83" s="39"/>
      <c r="X83" s="39"/>
      <c r="Y83" s="39"/>
      <c r="Z83" s="39"/>
      <c r="AA83" s="39"/>
      <c r="AB83" s="39"/>
      <c r="AC83" s="39"/>
      <c r="AD83" s="39"/>
      <c r="AE83" s="39"/>
    </row>
    <row r="84" s="1" customFormat="1" ht="12" customHeight="1">
      <c r="B84" s="22"/>
      <c r="C84" s="33" t="s">
        <v>209</v>
      </c>
      <c r="D84" s="23"/>
      <c r="E84" s="23"/>
      <c r="F84" s="23"/>
      <c r="G84" s="23"/>
      <c r="H84" s="23"/>
      <c r="I84" s="23"/>
      <c r="J84" s="23"/>
      <c r="K84" s="23"/>
      <c r="L84" s="21"/>
    </row>
    <row r="85" s="2" customFormat="1" ht="16.5" customHeight="1">
      <c r="A85" s="39"/>
      <c r="B85" s="40"/>
      <c r="C85" s="41"/>
      <c r="D85" s="41"/>
      <c r="E85" s="171" t="s">
        <v>1333</v>
      </c>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211</v>
      </c>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6.5" customHeight="1">
      <c r="A87" s="39"/>
      <c r="B87" s="40"/>
      <c r="C87" s="41"/>
      <c r="D87" s="41"/>
      <c r="E87" s="70" t="str">
        <f>E11</f>
        <v>24_099_1100 - Základové konstrukce</v>
      </c>
      <c r="F87" s="41"/>
      <c r="G87" s="41"/>
      <c r="H87" s="41"/>
      <c r="I87" s="41"/>
      <c r="J87" s="41"/>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2" customHeight="1">
      <c r="A89" s="39"/>
      <c r="B89" s="40"/>
      <c r="C89" s="33" t="s">
        <v>21</v>
      </c>
      <c r="D89" s="41"/>
      <c r="E89" s="41"/>
      <c r="F89" s="28" t="str">
        <f>F14</f>
        <v xml:space="preserve"> </v>
      </c>
      <c r="G89" s="41"/>
      <c r="H89" s="41"/>
      <c r="I89" s="33" t="s">
        <v>23</v>
      </c>
      <c r="J89" s="73" t="str">
        <f>IF(J14="","",J14)</f>
        <v>19. 10. 2024</v>
      </c>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5.15" customHeight="1">
      <c r="A91" s="39"/>
      <c r="B91" s="40"/>
      <c r="C91" s="33" t="s">
        <v>25</v>
      </c>
      <c r="D91" s="41"/>
      <c r="E91" s="41"/>
      <c r="F91" s="28" t="str">
        <f>E17</f>
        <v>Městská sportovní Turnov</v>
      </c>
      <c r="G91" s="41"/>
      <c r="H91" s="41"/>
      <c r="I91" s="33" t="s">
        <v>31</v>
      </c>
      <c r="J91" s="37" t="str">
        <f>E23</f>
        <v>RESTYL Plan s.r.o.</v>
      </c>
      <c r="K91" s="41"/>
      <c r="L91" s="146"/>
      <c r="S91" s="39"/>
      <c r="T91" s="39"/>
      <c r="U91" s="39"/>
      <c r="V91" s="39"/>
      <c r="W91" s="39"/>
      <c r="X91" s="39"/>
      <c r="Y91" s="39"/>
      <c r="Z91" s="39"/>
      <c r="AA91" s="39"/>
      <c r="AB91" s="39"/>
      <c r="AC91" s="39"/>
      <c r="AD91" s="39"/>
      <c r="AE91" s="39"/>
    </row>
    <row r="92" s="2" customFormat="1" ht="15.15" customHeight="1">
      <c r="A92" s="39"/>
      <c r="B92" s="40"/>
      <c r="C92" s="33" t="s">
        <v>29</v>
      </c>
      <c r="D92" s="41"/>
      <c r="E92" s="41"/>
      <c r="F92" s="28" t="str">
        <f>IF(E20="","",E20)</f>
        <v>Vyplň údaj</v>
      </c>
      <c r="G92" s="41"/>
      <c r="H92" s="41"/>
      <c r="I92" s="33" t="s">
        <v>34</v>
      </c>
      <c r="J92" s="37" t="str">
        <f>E26</f>
        <v>Ing.R. Hladký</v>
      </c>
      <c r="K92" s="41"/>
      <c r="L92" s="146"/>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146"/>
      <c r="S93" s="39"/>
      <c r="T93" s="39"/>
      <c r="U93" s="39"/>
      <c r="V93" s="39"/>
      <c r="W93" s="39"/>
      <c r="X93" s="39"/>
      <c r="Y93" s="39"/>
      <c r="Z93" s="39"/>
      <c r="AA93" s="39"/>
      <c r="AB93" s="39"/>
      <c r="AC93" s="39"/>
      <c r="AD93" s="39"/>
      <c r="AE93" s="39"/>
    </row>
    <row r="94" s="11" customFormat="1" ht="29.28" customHeight="1">
      <c r="A94" s="187"/>
      <c r="B94" s="188"/>
      <c r="C94" s="189" t="s">
        <v>227</v>
      </c>
      <c r="D94" s="190" t="s">
        <v>57</v>
      </c>
      <c r="E94" s="190" t="s">
        <v>53</v>
      </c>
      <c r="F94" s="190" t="s">
        <v>54</v>
      </c>
      <c r="G94" s="190" t="s">
        <v>228</v>
      </c>
      <c r="H94" s="190" t="s">
        <v>229</v>
      </c>
      <c r="I94" s="190" t="s">
        <v>230</v>
      </c>
      <c r="J94" s="190" t="s">
        <v>216</v>
      </c>
      <c r="K94" s="191" t="s">
        <v>231</v>
      </c>
      <c r="L94" s="192"/>
      <c r="M94" s="93" t="s">
        <v>19</v>
      </c>
      <c r="N94" s="94" t="s">
        <v>42</v>
      </c>
      <c r="O94" s="94" t="s">
        <v>232</v>
      </c>
      <c r="P94" s="94" t="s">
        <v>233</v>
      </c>
      <c r="Q94" s="94" t="s">
        <v>234</v>
      </c>
      <c r="R94" s="94" t="s">
        <v>235</v>
      </c>
      <c r="S94" s="94" t="s">
        <v>236</v>
      </c>
      <c r="T94" s="95" t="s">
        <v>237</v>
      </c>
      <c r="U94" s="187"/>
      <c r="V94" s="187"/>
      <c r="W94" s="187"/>
      <c r="X94" s="187"/>
      <c r="Y94" s="187"/>
      <c r="Z94" s="187"/>
      <c r="AA94" s="187"/>
      <c r="AB94" s="187"/>
      <c r="AC94" s="187"/>
      <c r="AD94" s="187"/>
      <c r="AE94" s="187"/>
    </row>
    <row r="95" s="2" customFormat="1" ht="22.8" customHeight="1">
      <c r="A95" s="39"/>
      <c r="B95" s="40"/>
      <c r="C95" s="100" t="s">
        <v>238</v>
      </c>
      <c r="D95" s="41"/>
      <c r="E95" s="41"/>
      <c r="F95" s="41"/>
      <c r="G95" s="41"/>
      <c r="H95" s="41"/>
      <c r="I95" s="41"/>
      <c r="J95" s="193">
        <f>BK95</f>
        <v>0</v>
      </c>
      <c r="K95" s="41"/>
      <c r="L95" s="45"/>
      <c r="M95" s="96"/>
      <c r="N95" s="194"/>
      <c r="O95" s="97"/>
      <c r="P95" s="195">
        <f>P96+P355+P398</f>
        <v>0</v>
      </c>
      <c r="Q95" s="97"/>
      <c r="R95" s="195">
        <f>R96+R355+R398</f>
        <v>3149.45282903</v>
      </c>
      <c r="S95" s="97"/>
      <c r="T95" s="196">
        <f>T96+T355+T398</f>
        <v>1.1604399999999999</v>
      </c>
      <c r="U95" s="39"/>
      <c r="V95" s="39"/>
      <c r="W95" s="39"/>
      <c r="X95" s="39"/>
      <c r="Y95" s="39"/>
      <c r="Z95" s="39"/>
      <c r="AA95" s="39"/>
      <c r="AB95" s="39"/>
      <c r="AC95" s="39"/>
      <c r="AD95" s="39"/>
      <c r="AE95" s="39"/>
      <c r="AT95" s="18" t="s">
        <v>71</v>
      </c>
      <c r="AU95" s="18" t="s">
        <v>217</v>
      </c>
      <c r="BK95" s="197">
        <f>BK96+BK355+BK398</f>
        <v>0</v>
      </c>
    </row>
    <row r="96" s="12" customFormat="1" ht="25.92" customHeight="1">
      <c r="A96" s="12"/>
      <c r="B96" s="198"/>
      <c r="C96" s="199"/>
      <c r="D96" s="200" t="s">
        <v>71</v>
      </c>
      <c r="E96" s="201" t="s">
        <v>745</v>
      </c>
      <c r="F96" s="201" t="s">
        <v>746</v>
      </c>
      <c r="G96" s="199"/>
      <c r="H96" s="199"/>
      <c r="I96" s="202"/>
      <c r="J96" s="203">
        <f>BK96</f>
        <v>0</v>
      </c>
      <c r="K96" s="199"/>
      <c r="L96" s="204"/>
      <c r="M96" s="205"/>
      <c r="N96" s="206"/>
      <c r="O96" s="206"/>
      <c r="P96" s="207">
        <f>P97+P154+P304+P331+P353</f>
        <v>0</v>
      </c>
      <c r="Q96" s="206"/>
      <c r="R96" s="207">
        <f>R97+R154+R304+R331+R353</f>
        <v>3106.5156740299999</v>
      </c>
      <c r="S96" s="206"/>
      <c r="T96" s="208">
        <f>T97+T154+T304+T331+T353</f>
        <v>1.1604399999999999</v>
      </c>
      <c r="U96" s="12"/>
      <c r="V96" s="12"/>
      <c r="W96" s="12"/>
      <c r="X96" s="12"/>
      <c r="Y96" s="12"/>
      <c r="Z96" s="12"/>
      <c r="AA96" s="12"/>
      <c r="AB96" s="12"/>
      <c r="AC96" s="12"/>
      <c r="AD96" s="12"/>
      <c r="AE96" s="12"/>
      <c r="AR96" s="209" t="s">
        <v>79</v>
      </c>
      <c r="AT96" s="210" t="s">
        <v>71</v>
      </c>
      <c r="AU96" s="210" t="s">
        <v>72</v>
      </c>
      <c r="AY96" s="209" t="s">
        <v>240</v>
      </c>
      <c r="BK96" s="211">
        <f>BK97+BK154+BK304+BK331+BK353</f>
        <v>0</v>
      </c>
    </row>
    <row r="97" s="12" customFormat="1" ht="22.8" customHeight="1">
      <c r="A97" s="12"/>
      <c r="B97" s="198"/>
      <c r="C97" s="199"/>
      <c r="D97" s="200" t="s">
        <v>71</v>
      </c>
      <c r="E97" s="212" t="s">
        <v>79</v>
      </c>
      <c r="F97" s="212" t="s">
        <v>303</v>
      </c>
      <c r="G97" s="199"/>
      <c r="H97" s="199"/>
      <c r="I97" s="202"/>
      <c r="J97" s="213">
        <f>BK97</f>
        <v>0</v>
      </c>
      <c r="K97" s="199"/>
      <c r="L97" s="204"/>
      <c r="M97" s="205"/>
      <c r="N97" s="206"/>
      <c r="O97" s="206"/>
      <c r="P97" s="207">
        <f>SUM(P98:P153)</f>
        <v>0</v>
      </c>
      <c r="Q97" s="206"/>
      <c r="R97" s="207">
        <f>SUM(R98:R153)</f>
        <v>318.47199999999998</v>
      </c>
      <c r="S97" s="206"/>
      <c r="T97" s="208">
        <f>SUM(T98:T153)</f>
        <v>0</v>
      </c>
      <c r="U97" s="12"/>
      <c r="V97" s="12"/>
      <c r="W97" s="12"/>
      <c r="X97" s="12"/>
      <c r="Y97" s="12"/>
      <c r="Z97" s="12"/>
      <c r="AA97" s="12"/>
      <c r="AB97" s="12"/>
      <c r="AC97" s="12"/>
      <c r="AD97" s="12"/>
      <c r="AE97" s="12"/>
      <c r="AR97" s="209" t="s">
        <v>79</v>
      </c>
      <c r="AT97" s="210" t="s">
        <v>71</v>
      </c>
      <c r="AU97" s="210" t="s">
        <v>79</v>
      </c>
      <c r="AY97" s="209" t="s">
        <v>240</v>
      </c>
      <c r="BK97" s="211">
        <f>SUM(BK98:BK153)</f>
        <v>0</v>
      </c>
    </row>
    <row r="98" s="2" customFormat="1" ht="44.25" customHeight="1">
      <c r="A98" s="39"/>
      <c r="B98" s="40"/>
      <c r="C98" s="214" t="s">
        <v>79</v>
      </c>
      <c r="D98" s="214" t="s">
        <v>243</v>
      </c>
      <c r="E98" s="215" t="s">
        <v>1341</v>
      </c>
      <c r="F98" s="216" t="s">
        <v>1342</v>
      </c>
      <c r="G98" s="217" t="s">
        <v>293</v>
      </c>
      <c r="H98" s="218">
        <v>5</v>
      </c>
      <c r="I98" s="219"/>
      <c r="J98" s="220">
        <f>ROUND(I98*H98,2)</f>
        <v>0</v>
      </c>
      <c r="K98" s="216" t="s">
        <v>1343</v>
      </c>
      <c r="L98" s="45"/>
      <c r="M98" s="221" t="s">
        <v>19</v>
      </c>
      <c r="N98" s="222" t="s">
        <v>43</v>
      </c>
      <c r="O98" s="85"/>
      <c r="P98" s="223">
        <f>O98*H98</f>
        <v>0</v>
      </c>
      <c r="Q98" s="223">
        <v>0</v>
      </c>
      <c r="R98" s="223">
        <f>Q98*H98</f>
        <v>0</v>
      </c>
      <c r="S98" s="223">
        <v>0</v>
      </c>
      <c r="T98" s="224">
        <f>S98*H98</f>
        <v>0</v>
      </c>
      <c r="U98" s="39"/>
      <c r="V98" s="39"/>
      <c r="W98" s="39"/>
      <c r="X98" s="39"/>
      <c r="Y98" s="39"/>
      <c r="Z98" s="39"/>
      <c r="AA98" s="39"/>
      <c r="AB98" s="39"/>
      <c r="AC98" s="39"/>
      <c r="AD98" s="39"/>
      <c r="AE98" s="39"/>
      <c r="AR98" s="225" t="s">
        <v>248</v>
      </c>
      <c r="AT98" s="225" t="s">
        <v>243</v>
      </c>
      <c r="AU98" s="225" t="s">
        <v>81</v>
      </c>
      <c r="AY98" s="18" t="s">
        <v>240</v>
      </c>
      <c r="BE98" s="226">
        <f>IF(N98="základní",J98,0)</f>
        <v>0</v>
      </c>
      <c r="BF98" s="226">
        <f>IF(N98="snížená",J98,0)</f>
        <v>0</v>
      </c>
      <c r="BG98" s="226">
        <f>IF(N98="zákl. přenesená",J98,0)</f>
        <v>0</v>
      </c>
      <c r="BH98" s="226">
        <f>IF(N98="sníž. přenesená",J98,0)</f>
        <v>0</v>
      </c>
      <c r="BI98" s="226">
        <f>IF(N98="nulová",J98,0)</f>
        <v>0</v>
      </c>
      <c r="BJ98" s="18" t="s">
        <v>79</v>
      </c>
      <c r="BK98" s="226">
        <f>ROUND(I98*H98,2)</f>
        <v>0</v>
      </c>
      <c r="BL98" s="18" t="s">
        <v>248</v>
      </c>
      <c r="BM98" s="225" t="s">
        <v>1344</v>
      </c>
    </row>
    <row r="99" s="13" customFormat="1">
      <c r="A99" s="13"/>
      <c r="B99" s="248"/>
      <c r="C99" s="249"/>
      <c r="D99" s="227" t="s">
        <v>801</v>
      </c>
      <c r="E99" s="250" t="s">
        <v>19</v>
      </c>
      <c r="F99" s="251" t="s">
        <v>1345</v>
      </c>
      <c r="G99" s="249"/>
      <c r="H99" s="252">
        <v>5</v>
      </c>
      <c r="I99" s="253"/>
      <c r="J99" s="249"/>
      <c r="K99" s="249"/>
      <c r="L99" s="254"/>
      <c r="M99" s="255"/>
      <c r="N99" s="256"/>
      <c r="O99" s="256"/>
      <c r="P99" s="256"/>
      <c r="Q99" s="256"/>
      <c r="R99" s="256"/>
      <c r="S99" s="256"/>
      <c r="T99" s="257"/>
      <c r="U99" s="13"/>
      <c r="V99" s="13"/>
      <c r="W99" s="13"/>
      <c r="X99" s="13"/>
      <c r="Y99" s="13"/>
      <c r="Z99" s="13"/>
      <c r="AA99" s="13"/>
      <c r="AB99" s="13"/>
      <c r="AC99" s="13"/>
      <c r="AD99" s="13"/>
      <c r="AE99" s="13"/>
      <c r="AT99" s="258" t="s">
        <v>801</v>
      </c>
      <c r="AU99" s="258" t="s">
        <v>81</v>
      </c>
      <c r="AV99" s="13" t="s">
        <v>81</v>
      </c>
      <c r="AW99" s="13" t="s">
        <v>33</v>
      </c>
      <c r="AX99" s="13" t="s">
        <v>79</v>
      </c>
      <c r="AY99" s="258" t="s">
        <v>240</v>
      </c>
    </row>
    <row r="100" s="2" customFormat="1">
      <c r="A100" s="39"/>
      <c r="B100" s="40"/>
      <c r="C100" s="214" t="s">
        <v>81</v>
      </c>
      <c r="D100" s="214" t="s">
        <v>243</v>
      </c>
      <c r="E100" s="215" t="s">
        <v>1346</v>
      </c>
      <c r="F100" s="216" t="s">
        <v>1347</v>
      </c>
      <c r="G100" s="217" t="s">
        <v>293</v>
      </c>
      <c r="H100" s="218">
        <v>105.181</v>
      </c>
      <c r="I100" s="219"/>
      <c r="J100" s="220">
        <f>ROUND(I100*H100,2)</f>
        <v>0</v>
      </c>
      <c r="K100" s="216" t="s">
        <v>749</v>
      </c>
      <c r="L100" s="45"/>
      <c r="M100" s="221" t="s">
        <v>19</v>
      </c>
      <c r="N100" s="222" t="s">
        <v>43</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248</v>
      </c>
      <c r="AT100" s="225" t="s">
        <v>243</v>
      </c>
      <c r="AU100" s="225" t="s">
        <v>81</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248</v>
      </c>
      <c r="BM100" s="225" t="s">
        <v>1348</v>
      </c>
    </row>
    <row r="101" s="14" customFormat="1">
      <c r="A101" s="14"/>
      <c r="B101" s="259"/>
      <c r="C101" s="260"/>
      <c r="D101" s="227" t="s">
        <v>801</v>
      </c>
      <c r="E101" s="261" t="s">
        <v>19</v>
      </c>
      <c r="F101" s="262" t="s">
        <v>1349</v>
      </c>
      <c r="G101" s="260"/>
      <c r="H101" s="261" t="s">
        <v>19</v>
      </c>
      <c r="I101" s="263"/>
      <c r="J101" s="260"/>
      <c r="K101" s="260"/>
      <c r="L101" s="264"/>
      <c r="M101" s="265"/>
      <c r="N101" s="266"/>
      <c r="O101" s="266"/>
      <c r="P101" s="266"/>
      <c r="Q101" s="266"/>
      <c r="R101" s="266"/>
      <c r="S101" s="266"/>
      <c r="T101" s="267"/>
      <c r="U101" s="14"/>
      <c r="V101" s="14"/>
      <c r="W101" s="14"/>
      <c r="X101" s="14"/>
      <c r="Y101" s="14"/>
      <c r="Z101" s="14"/>
      <c r="AA101" s="14"/>
      <c r="AB101" s="14"/>
      <c r="AC101" s="14"/>
      <c r="AD101" s="14"/>
      <c r="AE101" s="14"/>
      <c r="AT101" s="268" t="s">
        <v>801</v>
      </c>
      <c r="AU101" s="268" t="s">
        <v>81</v>
      </c>
      <c r="AV101" s="14" t="s">
        <v>79</v>
      </c>
      <c r="AW101" s="14" t="s">
        <v>33</v>
      </c>
      <c r="AX101" s="14" t="s">
        <v>72</v>
      </c>
      <c r="AY101" s="268" t="s">
        <v>240</v>
      </c>
    </row>
    <row r="102" s="13" customFormat="1">
      <c r="A102" s="13"/>
      <c r="B102" s="248"/>
      <c r="C102" s="249"/>
      <c r="D102" s="227" t="s">
        <v>801</v>
      </c>
      <c r="E102" s="250" t="s">
        <v>19</v>
      </c>
      <c r="F102" s="251" t="s">
        <v>1350</v>
      </c>
      <c r="G102" s="249"/>
      <c r="H102" s="252">
        <v>8.5679999999999996</v>
      </c>
      <c r="I102" s="253"/>
      <c r="J102" s="249"/>
      <c r="K102" s="249"/>
      <c r="L102" s="254"/>
      <c r="M102" s="255"/>
      <c r="N102" s="256"/>
      <c r="O102" s="256"/>
      <c r="P102" s="256"/>
      <c r="Q102" s="256"/>
      <c r="R102" s="256"/>
      <c r="S102" s="256"/>
      <c r="T102" s="257"/>
      <c r="U102" s="13"/>
      <c r="V102" s="13"/>
      <c r="W102" s="13"/>
      <c r="X102" s="13"/>
      <c r="Y102" s="13"/>
      <c r="Z102" s="13"/>
      <c r="AA102" s="13"/>
      <c r="AB102" s="13"/>
      <c r="AC102" s="13"/>
      <c r="AD102" s="13"/>
      <c r="AE102" s="13"/>
      <c r="AT102" s="258" t="s">
        <v>801</v>
      </c>
      <c r="AU102" s="258" t="s">
        <v>81</v>
      </c>
      <c r="AV102" s="13" t="s">
        <v>81</v>
      </c>
      <c r="AW102" s="13" t="s">
        <v>33</v>
      </c>
      <c r="AX102" s="13" t="s">
        <v>72</v>
      </c>
      <c r="AY102" s="258" t="s">
        <v>240</v>
      </c>
    </row>
    <row r="103" s="13" customFormat="1">
      <c r="A103" s="13"/>
      <c r="B103" s="248"/>
      <c r="C103" s="249"/>
      <c r="D103" s="227" t="s">
        <v>801</v>
      </c>
      <c r="E103" s="250" t="s">
        <v>19</v>
      </c>
      <c r="F103" s="251" t="s">
        <v>1351</v>
      </c>
      <c r="G103" s="249"/>
      <c r="H103" s="252">
        <v>9.0269999999999992</v>
      </c>
      <c r="I103" s="253"/>
      <c r="J103" s="249"/>
      <c r="K103" s="249"/>
      <c r="L103" s="254"/>
      <c r="M103" s="255"/>
      <c r="N103" s="256"/>
      <c r="O103" s="256"/>
      <c r="P103" s="256"/>
      <c r="Q103" s="256"/>
      <c r="R103" s="256"/>
      <c r="S103" s="256"/>
      <c r="T103" s="257"/>
      <c r="U103" s="13"/>
      <c r="V103" s="13"/>
      <c r="W103" s="13"/>
      <c r="X103" s="13"/>
      <c r="Y103" s="13"/>
      <c r="Z103" s="13"/>
      <c r="AA103" s="13"/>
      <c r="AB103" s="13"/>
      <c r="AC103" s="13"/>
      <c r="AD103" s="13"/>
      <c r="AE103" s="13"/>
      <c r="AT103" s="258" t="s">
        <v>801</v>
      </c>
      <c r="AU103" s="258" t="s">
        <v>81</v>
      </c>
      <c r="AV103" s="13" t="s">
        <v>81</v>
      </c>
      <c r="AW103" s="13" t="s">
        <v>33</v>
      </c>
      <c r="AX103" s="13" t="s">
        <v>72</v>
      </c>
      <c r="AY103" s="258" t="s">
        <v>240</v>
      </c>
    </row>
    <row r="104" s="13" customFormat="1">
      <c r="A104" s="13"/>
      <c r="B104" s="248"/>
      <c r="C104" s="249"/>
      <c r="D104" s="227" t="s">
        <v>801</v>
      </c>
      <c r="E104" s="250" t="s">
        <v>19</v>
      </c>
      <c r="F104" s="251" t="s">
        <v>1352</v>
      </c>
      <c r="G104" s="249"/>
      <c r="H104" s="252">
        <v>28.462</v>
      </c>
      <c r="I104" s="253"/>
      <c r="J104" s="249"/>
      <c r="K104" s="249"/>
      <c r="L104" s="254"/>
      <c r="M104" s="255"/>
      <c r="N104" s="256"/>
      <c r="O104" s="256"/>
      <c r="P104" s="256"/>
      <c r="Q104" s="256"/>
      <c r="R104" s="256"/>
      <c r="S104" s="256"/>
      <c r="T104" s="257"/>
      <c r="U104" s="13"/>
      <c r="V104" s="13"/>
      <c r="W104" s="13"/>
      <c r="X104" s="13"/>
      <c r="Y104" s="13"/>
      <c r="Z104" s="13"/>
      <c r="AA104" s="13"/>
      <c r="AB104" s="13"/>
      <c r="AC104" s="13"/>
      <c r="AD104" s="13"/>
      <c r="AE104" s="13"/>
      <c r="AT104" s="258" t="s">
        <v>801</v>
      </c>
      <c r="AU104" s="258" t="s">
        <v>81</v>
      </c>
      <c r="AV104" s="13" t="s">
        <v>81</v>
      </c>
      <c r="AW104" s="13" t="s">
        <v>33</v>
      </c>
      <c r="AX104" s="13" t="s">
        <v>72</v>
      </c>
      <c r="AY104" s="258" t="s">
        <v>240</v>
      </c>
    </row>
    <row r="105" s="13" customFormat="1">
      <c r="A105" s="13"/>
      <c r="B105" s="248"/>
      <c r="C105" s="249"/>
      <c r="D105" s="227" t="s">
        <v>801</v>
      </c>
      <c r="E105" s="250" t="s">
        <v>19</v>
      </c>
      <c r="F105" s="251" t="s">
        <v>1353</v>
      </c>
      <c r="G105" s="249"/>
      <c r="H105" s="252">
        <v>35.661999999999999</v>
      </c>
      <c r="I105" s="253"/>
      <c r="J105" s="249"/>
      <c r="K105" s="249"/>
      <c r="L105" s="254"/>
      <c r="M105" s="255"/>
      <c r="N105" s="256"/>
      <c r="O105" s="256"/>
      <c r="P105" s="256"/>
      <c r="Q105" s="256"/>
      <c r="R105" s="256"/>
      <c r="S105" s="256"/>
      <c r="T105" s="257"/>
      <c r="U105" s="13"/>
      <c r="V105" s="13"/>
      <c r="W105" s="13"/>
      <c r="X105" s="13"/>
      <c r="Y105" s="13"/>
      <c r="Z105" s="13"/>
      <c r="AA105" s="13"/>
      <c r="AB105" s="13"/>
      <c r="AC105" s="13"/>
      <c r="AD105" s="13"/>
      <c r="AE105" s="13"/>
      <c r="AT105" s="258" t="s">
        <v>801</v>
      </c>
      <c r="AU105" s="258" t="s">
        <v>81</v>
      </c>
      <c r="AV105" s="13" t="s">
        <v>81</v>
      </c>
      <c r="AW105" s="13" t="s">
        <v>33</v>
      </c>
      <c r="AX105" s="13" t="s">
        <v>72</v>
      </c>
      <c r="AY105" s="258" t="s">
        <v>240</v>
      </c>
    </row>
    <row r="106" s="13" customFormat="1">
      <c r="A106" s="13"/>
      <c r="B106" s="248"/>
      <c r="C106" s="249"/>
      <c r="D106" s="227" t="s">
        <v>801</v>
      </c>
      <c r="E106" s="250" t="s">
        <v>19</v>
      </c>
      <c r="F106" s="251" t="s">
        <v>1354</v>
      </c>
      <c r="G106" s="249"/>
      <c r="H106" s="252">
        <v>28.462</v>
      </c>
      <c r="I106" s="253"/>
      <c r="J106" s="249"/>
      <c r="K106" s="249"/>
      <c r="L106" s="254"/>
      <c r="M106" s="255"/>
      <c r="N106" s="256"/>
      <c r="O106" s="256"/>
      <c r="P106" s="256"/>
      <c r="Q106" s="256"/>
      <c r="R106" s="256"/>
      <c r="S106" s="256"/>
      <c r="T106" s="257"/>
      <c r="U106" s="13"/>
      <c r="V106" s="13"/>
      <c r="W106" s="13"/>
      <c r="X106" s="13"/>
      <c r="Y106" s="13"/>
      <c r="Z106" s="13"/>
      <c r="AA106" s="13"/>
      <c r="AB106" s="13"/>
      <c r="AC106" s="13"/>
      <c r="AD106" s="13"/>
      <c r="AE106" s="13"/>
      <c r="AT106" s="258" t="s">
        <v>801</v>
      </c>
      <c r="AU106" s="258" t="s">
        <v>81</v>
      </c>
      <c r="AV106" s="13" t="s">
        <v>81</v>
      </c>
      <c r="AW106" s="13" t="s">
        <v>33</v>
      </c>
      <c r="AX106" s="13" t="s">
        <v>72</v>
      </c>
      <c r="AY106" s="258" t="s">
        <v>240</v>
      </c>
    </row>
    <row r="107" s="13" customFormat="1">
      <c r="A107" s="13"/>
      <c r="B107" s="248"/>
      <c r="C107" s="249"/>
      <c r="D107" s="227" t="s">
        <v>801</v>
      </c>
      <c r="E107" s="250" t="s">
        <v>19</v>
      </c>
      <c r="F107" s="251" t="s">
        <v>1355</v>
      </c>
      <c r="G107" s="249"/>
      <c r="H107" s="252">
        <v>-5</v>
      </c>
      <c r="I107" s="253"/>
      <c r="J107" s="249"/>
      <c r="K107" s="249"/>
      <c r="L107" s="254"/>
      <c r="M107" s="255"/>
      <c r="N107" s="256"/>
      <c r="O107" s="256"/>
      <c r="P107" s="256"/>
      <c r="Q107" s="256"/>
      <c r="R107" s="256"/>
      <c r="S107" s="256"/>
      <c r="T107" s="257"/>
      <c r="U107" s="13"/>
      <c r="V107" s="13"/>
      <c r="W107" s="13"/>
      <c r="X107" s="13"/>
      <c r="Y107" s="13"/>
      <c r="Z107" s="13"/>
      <c r="AA107" s="13"/>
      <c r="AB107" s="13"/>
      <c r="AC107" s="13"/>
      <c r="AD107" s="13"/>
      <c r="AE107" s="13"/>
      <c r="AT107" s="258" t="s">
        <v>801</v>
      </c>
      <c r="AU107" s="258" t="s">
        <v>81</v>
      </c>
      <c r="AV107" s="13" t="s">
        <v>81</v>
      </c>
      <c r="AW107" s="13" t="s">
        <v>33</v>
      </c>
      <c r="AX107" s="13" t="s">
        <v>72</v>
      </c>
      <c r="AY107" s="258" t="s">
        <v>240</v>
      </c>
    </row>
    <row r="108" s="15" customFormat="1">
      <c r="A108" s="15"/>
      <c r="B108" s="269"/>
      <c r="C108" s="270"/>
      <c r="D108" s="227" t="s">
        <v>801</v>
      </c>
      <c r="E108" s="271" t="s">
        <v>19</v>
      </c>
      <c r="F108" s="272" t="s">
        <v>1356</v>
      </c>
      <c r="G108" s="270"/>
      <c r="H108" s="273">
        <v>105.181</v>
      </c>
      <c r="I108" s="274"/>
      <c r="J108" s="270"/>
      <c r="K108" s="270"/>
      <c r="L108" s="275"/>
      <c r="M108" s="276"/>
      <c r="N108" s="277"/>
      <c r="O108" s="277"/>
      <c r="P108" s="277"/>
      <c r="Q108" s="277"/>
      <c r="R108" s="277"/>
      <c r="S108" s="277"/>
      <c r="T108" s="278"/>
      <c r="U108" s="15"/>
      <c r="V108" s="15"/>
      <c r="W108" s="15"/>
      <c r="X108" s="15"/>
      <c r="Y108" s="15"/>
      <c r="Z108" s="15"/>
      <c r="AA108" s="15"/>
      <c r="AB108" s="15"/>
      <c r="AC108" s="15"/>
      <c r="AD108" s="15"/>
      <c r="AE108" s="15"/>
      <c r="AT108" s="279" t="s">
        <v>801</v>
      </c>
      <c r="AU108" s="279" t="s">
        <v>81</v>
      </c>
      <c r="AV108" s="15" t="s">
        <v>149</v>
      </c>
      <c r="AW108" s="15" t="s">
        <v>33</v>
      </c>
      <c r="AX108" s="15" t="s">
        <v>79</v>
      </c>
      <c r="AY108" s="279" t="s">
        <v>240</v>
      </c>
    </row>
    <row r="109" s="2" customFormat="1">
      <c r="A109" s="39"/>
      <c r="B109" s="40"/>
      <c r="C109" s="214" t="s">
        <v>149</v>
      </c>
      <c r="D109" s="214" t="s">
        <v>243</v>
      </c>
      <c r="E109" s="215" t="s">
        <v>1357</v>
      </c>
      <c r="F109" s="216" t="s">
        <v>1358</v>
      </c>
      <c r="G109" s="217" t="s">
        <v>293</v>
      </c>
      <c r="H109" s="218">
        <v>10</v>
      </c>
      <c r="I109" s="219"/>
      <c r="J109" s="220">
        <f>ROUND(I109*H109,2)</f>
        <v>0</v>
      </c>
      <c r="K109" s="216" t="s">
        <v>1343</v>
      </c>
      <c r="L109" s="45"/>
      <c r="M109" s="221" t="s">
        <v>19</v>
      </c>
      <c r="N109" s="222" t="s">
        <v>43</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248</v>
      </c>
      <c r="AT109" s="225" t="s">
        <v>243</v>
      </c>
      <c r="AU109" s="225" t="s">
        <v>81</v>
      </c>
      <c r="AY109" s="18" t="s">
        <v>240</v>
      </c>
      <c r="BE109" s="226">
        <f>IF(N109="základní",J109,0)</f>
        <v>0</v>
      </c>
      <c r="BF109" s="226">
        <f>IF(N109="snížená",J109,0)</f>
        <v>0</v>
      </c>
      <c r="BG109" s="226">
        <f>IF(N109="zákl. přenesená",J109,0)</f>
        <v>0</v>
      </c>
      <c r="BH109" s="226">
        <f>IF(N109="sníž. přenesená",J109,0)</f>
        <v>0</v>
      </c>
      <c r="BI109" s="226">
        <f>IF(N109="nulová",J109,0)</f>
        <v>0</v>
      </c>
      <c r="BJ109" s="18" t="s">
        <v>79</v>
      </c>
      <c r="BK109" s="226">
        <f>ROUND(I109*H109,2)</f>
        <v>0</v>
      </c>
      <c r="BL109" s="18" t="s">
        <v>248</v>
      </c>
      <c r="BM109" s="225" t="s">
        <v>1359</v>
      </c>
    </row>
    <row r="110" s="13" customFormat="1">
      <c r="A110" s="13"/>
      <c r="B110" s="248"/>
      <c r="C110" s="249"/>
      <c r="D110" s="227" t="s">
        <v>801</v>
      </c>
      <c r="E110" s="250" t="s">
        <v>19</v>
      </c>
      <c r="F110" s="251" t="s">
        <v>1360</v>
      </c>
      <c r="G110" s="249"/>
      <c r="H110" s="252">
        <v>10</v>
      </c>
      <c r="I110" s="253"/>
      <c r="J110" s="249"/>
      <c r="K110" s="249"/>
      <c r="L110" s="254"/>
      <c r="M110" s="255"/>
      <c r="N110" s="256"/>
      <c r="O110" s="256"/>
      <c r="P110" s="256"/>
      <c r="Q110" s="256"/>
      <c r="R110" s="256"/>
      <c r="S110" s="256"/>
      <c r="T110" s="257"/>
      <c r="U110" s="13"/>
      <c r="V110" s="13"/>
      <c r="W110" s="13"/>
      <c r="X110" s="13"/>
      <c r="Y110" s="13"/>
      <c r="Z110" s="13"/>
      <c r="AA110" s="13"/>
      <c r="AB110" s="13"/>
      <c r="AC110" s="13"/>
      <c r="AD110" s="13"/>
      <c r="AE110" s="13"/>
      <c r="AT110" s="258" t="s">
        <v>801</v>
      </c>
      <c r="AU110" s="258" t="s">
        <v>81</v>
      </c>
      <c r="AV110" s="13" t="s">
        <v>81</v>
      </c>
      <c r="AW110" s="13" t="s">
        <v>33</v>
      </c>
      <c r="AX110" s="13" t="s">
        <v>79</v>
      </c>
      <c r="AY110" s="258" t="s">
        <v>240</v>
      </c>
    </row>
    <row r="111" s="2" customFormat="1" ht="44.25" customHeight="1">
      <c r="A111" s="39"/>
      <c r="B111" s="40"/>
      <c r="C111" s="214" t="s">
        <v>248</v>
      </c>
      <c r="D111" s="214" t="s">
        <v>243</v>
      </c>
      <c r="E111" s="215" t="s">
        <v>1361</v>
      </c>
      <c r="F111" s="216" t="s">
        <v>1362</v>
      </c>
      <c r="G111" s="217" t="s">
        <v>293</v>
      </c>
      <c r="H111" s="218">
        <v>63.165999999999997</v>
      </c>
      <c r="I111" s="219"/>
      <c r="J111" s="220">
        <f>ROUND(I111*H111,2)</f>
        <v>0</v>
      </c>
      <c r="K111" s="216" t="s">
        <v>749</v>
      </c>
      <c r="L111" s="45"/>
      <c r="M111" s="221" t="s">
        <v>19</v>
      </c>
      <c r="N111" s="222" t="s">
        <v>43</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248</v>
      </c>
      <c r="AT111" s="225" t="s">
        <v>243</v>
      </c>
      <c r="AU111" s="225" t="s">
        <v>81</v>
      </c>
      <c r="AY111" s="18" t="s">
        <v>240</v>
      </c>
      <c r="BE111" s="226">
        <f>IF(N111="základní",J111,0)</f>
        <v>0</v>
      </c>
      <c r="BF111" s="226">
        <f>IF(N111="snížená",J111,0)</f>
        <v>0</v>
      </c>
      <c r="BG111" s="226">
        <f>IF(N111="zákl. přenesená",J111,0)</f>
        <v>0</v>
      </c>
      <c r="BH111" s="226">
        <f>IF(N111="sníž. přenesená",J111,0)</f>
        <v>0</v>
      </c>
      <c r="BI111" s="226">
        <f>IF(N111="nulová",J111,0)</f>
        <v>0</v>
      </c>
      <c r="BJ111" s="18" t="s">
        <v>79</v>
      </c>
      <c r="BK111" s="226">
        <f>ROUND(I111*H111,2)</f>
        <v>0</v>
      </c>
      <c r="BL111" s="18" t="s">
        <v>248</v>
      </c>
      <c r="BM111" s="225" t="s">
        <v>1363</v>
      </c>
    </row>
    <row r="112" s="14" customFormat="1">
      <c r="A112" s="14"/>
      <c r="B112" s="259"/>
      <c r="C112" s="260"/>
      <c r="D112" s="227" t="s">
        <v>801</v>
      </c>
      <c r="E112" s="261" t="s">
        <v>19</v>
      </c>
      <c r="F112" s="262" t="s">
        <v>1349</v>
      </c>
      <c r="G112" s="260"/>
      <c r="H112" s="261" t="s">
        <v>19</v>
      </c>
      <c r="I112" s="263"/>
      <c r="J112" s="260"/>
      <c r="K112" s="260"/>
      <c r="L112" s="264"/>
      <c r="M112" s="265"/>
      <c r="N112" s="266"/>
      <c r="O112" s="266"/>
      <c r="P112" s="266"/>
      <c r="Q112" s="266"/>
      <c r="R112" s="266"/>
      <c r="S112" s="266"/>
      <c r="T112" s="267"/>
      <c r="U112" s="14"/>
      <c r="V112" s="14"/>
      <c r="W112" s="14"/>
      <c r="X112" s="14"/>
      <c r="Y112" s="14"/>
      <c r="Z112" s="14"/>
      <c r="AA112" s="14"/>
      <c r="AB112" s="14"/>
      <c r="AC112" s="14"/>
      <c r="AD112" s="14"/>
      <c r="AE112" s="14"/>
      <c r="AT112" s="268" t="s">
        <v>801</v>
      </c>
      <c r="AU112" s="268" t="s">
        <v>81</v>
      </c>
      <c r="AV112" s="14" t="s">
        <v>79</v>
      </c>
      <c r="AW112" s="14" t="s">
        <v>33</v>
      </c>
      <c r="AX112" s="14" t="s">
        <v>72</v>
      </c>
      <c r="AY112" s="268" t="s">
        <v>240</v>
      </c>
    </row>
    <row r="113" s="14" customFormat="1">
      <c r="A113" s="14"/>
      <c r="B113" s="259"/>
      <c r="C113" s="260"/>
      <c r="D113" s="227" t="s">
        <v>801</v>
      </c>
      <c r="E113" s="261" t="s">
        <v>19</v>
      </c>
      <c r="F113" s="262" t="s">
        <v>1364</v>
      </c>
      <c r="G113" s="260"/>
      <c r="H113" s="261" t="s">
        <v>19</v>
      </c>
      <c r="I113" s="263"/>
      <c r="J113" s="260"/>
      <c r="K113" s="260"/>
      <c r="L113" s="264"/>
      <c r="M113" s="265"/>
      <c r="N113" s="266"/>
      <c r="O113" s="266"/>
      <c r="P113" s="266"/>
      <c r="Q113" s="266"/>
      <c r="R113" s="266"/>
      <c r="S113" s="266"/>
      <c r="T113" s="267"/>
      <c r="U113" s="14"/>
      <c r="V113" s="14"/>
      <c r="W113" s="14"/>
      <c r="X113" s="14"/>
      <c r="Y113" s="14"/>
      <c r="Z113" s="14"/>
      <c r="AA113" s="14"/>
      <c r="AB113" s="14"/>
      <c r="AC113" s="14"/>
      <c r="AD113" s="14"/>
      <c r="AE113" s="14"/>
      <c r="AT113" s="268" t="s">
        <v>801</v>
      </c>
      <c r="AU113" s="268" t="s">
        <v>81</v>
      </c>
      <c r="AV113" s="14" t="s">
        <v>79</v>
      </c>
      <c r="AW113" s="14" t="s">
        <v>33</v>
      </c>
      <c r="AX113" s="14" t="s">
        <v>72</v>
      </c>
      <c r="AY113" s="268" t="s">
        <v>240</v>
      </c>
    </row>
    <row r="114" s="13" customFormat="1">
      <c r="A114" s="13"/>
      <c r="B114" s="248"/>
      <c r="C114" s="249"/>
      <c r="D114" s="227" t="s">
        <v>801</v>
      </c>
      <c r="E114" s="250" t="s">
        <v>19</v>
      </c>
      <c r="F114" s="251" t="s">
        <v>1365</v>
      </c>
      <c r="G114" s="249"/>
      <c r="H114" s="252">
        <v>20.117999999999999</v>
      </c>
      <c r="I114" s="253"/>
      <c r="J114" s="249"/>
      <c r="K114" s="249"/>
      <c r="L114" s="254"/>
      <c r="M114" s="255"/>
      <c r="N114" s="256"/>
      <c r="O114" s="256"/>
      <c r="P114" s="256"/>
      <c r="Q114" s="256"/>
      <c r="R114" s="256"/>
      <c r="S114" s="256"/>
      <c r="T114" s="257"/>
      <c r="U114" s="13"/>
      <c r="V114" s="13"/>
      <c r="W114" s="13"/>
      <c r="X114" s="13"/>
      <c r="Y114" s="13"/>
      <c r="Z114" s="13"/>
      <c r="AA114" s="13"/>
      <c r="AB114" s="13"/>
      <c r="AC114" s="13"/>
      <c r="AD114" s="13"/>
      <c r="AE114" s="13"/>
      <c r="AT114" s="258" t="s">
        <v>801</v>
      </c>
      <c r="AU114" s="258" t="s">
        <v>81</v>
      </c>
      <c r="AV114" s="13" t="s">
        <v>81</v>
      </c>
      <c r="AW114" s="13" t="s">
        <v>33</v>
      </c>
      <c r="AX114" s="13" t="s">
        <v>72</v>
      </c>
      <c r="AY114" s="258" t="s">
        <v>240</v>
      </c>
    </row>
    <row r="115" s="13" customFormat="1">
      <c r="A115" s="13"/>
      <c r="B115" s="248"/>
      <c r="C115" s="249"/>
      <c r="D115" s="227" t="s">
        <v>801</v>
      </c>
      <c r="E115" s="250" t="s">
        <v>19</v>
      </c>
      <c r="F115" s="251" t="s">
        <v>1366</v>
      </c>
      <c r="G115" s="249"/>
      <c r="H115" s="252">
        <v>17.238</v>
      </c>
      <c r="I115" s="253"/>
      <c r="J115" s="249"/>
      <c r="K115" s="249"/>
      <c r="L115" s="254"/>
      <c r="M115" s="255"/>
      <c r="N115" s="256"/>
      <c r="O115" s="256"/>
      <c r="P115" s="256"/>
      <c r="Q115" s="256"/>
      <c r="R115" s="256"/>
      <c r="S115" s="256"/>
      <c r="T115" s="257"/>
      <c r="U115" s="13"/>
      <c r="V115" s="13"/>
      <c r="W115" s="13"/>
      <c r="X115" s="13"/>
      <c r="Y115" s="13"/>
      <c r="Z115" s="13"/>
      <c r="AA115" s="13"/>
      <c r="AB115" s="13"/>
      <c r="AC115" s="13"/>
      <c r="AD115" s="13"/>
      <c r="AE115" s="13"/>
      <c r="AT115" s="258" t="s">
        <v>801</v>
      </c>
      <c r="AU115" s="258" t="s">
        <v>81</v>
      </c>
      <c r="AV115" s="13" t="s">
        <v>81</v>
      </c>
      <c r="AW115" s="13" t="s">
        <v>33</v>
      </c>
      <c r="AX115" s="13" t="s">
        <v>72</v>
      </c>
      <c r="AY115" s="258" t="s">
        <v>240</v>
      </c>
    </row>
    <row r="116" s="13" customFormat="1">
      <c r="A116" s="13"/>
      <c r="B116" s="248"/>
      <c r="C116" s="249"/>
      <c r="D116" s="227" t="s">
        <v>801</v>
      </c>
      <c r="E116" s="250" t="s">
        <v>19</v>
      </c>
      <c r="F116" s="251" t="s">
        <v>1367</v>
      </c>
      <c r="G116" s="249"/>
      <c r="H116" s="252">
        <v>11.310000000000001</v>
      </c>
      <c r="I116" s="253"/>
      <c r="J116" s="249"/>
      <c r="K116" s="249"/>
      <c r="L116" s="254"/>
      <c r="M116" s="255"/>
      <c r="N116" s="256"/>
      <c r="O116" s="256"/>
      <c r="P116" s="256"/>
      <c r="Q116" s="256"/>
      <c r="R116" s="256"/>
      <c r="S116" s="256"/>
      <c r="T116" s="257"/>
      <c r="U116" s="13"/>
      <c r="V116" s="13"/>
      <c r="W116" s="13"/>
      <c r="X116" s="13"/>
      <c r="Y116" s="13"/>
      <c r="Z116" s="13"/>
      <c r="AA116" s="13"/>
      <c r="AB116" s="13"/>
      <c r="AC116" s="13"/>
      <c r="AD116" s="13"/>
      <c r="AE116" s="13"/>
      <c r="AT116" s="258" t="s">
        <v>801</v>
      </c>
      <c r="AU116" s="258" t="s">
        <v>81</v>
      </c>
      <c r="AV116" s="13" t="s">
        <v>81</v>
      </c>
      <c r="AW116" s="13" t="s">
        <v>33</v>
      </c>
      <c r="AX116" s="13" t="s">
        <v>72</v>
      </c>
      <c r="AY116" s="258" t="s">
        <v>240</v>
      </c>
    </row>
    <row r="117" s="13" customFormat="1">
      <c r="A117" s="13"/>
      <c r="B117" s="248"/>
      <c r="C117" s="249"/>
      <c r="D117" s="227" t="s">
        <v>801</v>
      </c>
      <c r="E117" s="250" t="s">
        <v>19</v>
      </c>
      <c r="F117" s="251" t="s">
        <v>1368</v>
      </c>
      <c r="G117" s="249"/>
      <c r="H117" s="252">
        <v>13.252000000000001</v>
      </c>
      <c r="I117" s="253"/>
      <c r="J117" s="249"/>
      <c r="K117" s="249"/>
      <c r="L117" s="254"/>
      <c r="M117" s="255"/>
      <c r="N117" s="256"/>
      <c r="O117" s="256"/>
      <c r="P117" s="256"/>
      <c r="Q117" s="256"/>
      <c r="R117" s="256"/>
      <c r="S117" s="256"/>
      <c r="T117" s="257"/>
      <c r="U117" s="13"/>
      <c r="V117" s="13"/>
      <c r="W117" s="13"/>
      <c r="X117" s="13"/>
      <c r="Y117" s="13"/>
      <c r="Z117" s="13"/>
      <c r="AA117" s="13"/>
      <c r="AB117" s="13"/>
      <c r="AC117" s="13"/>
      <c r="AD117" s="13"/>
      <c r="AE117" s="13"/>
      <c r="AT117" s="258" t="s">
        <v>801</v>
      </c>
      <c r="AU117" s="258" t="s">
        <v>81</v>
      </c>
      <c r="AV117" s="13" t="s">
        <v>81</v>
      </c>
      <c r="AW117" s="13" t="s">
        <v>33</v>
      </c>
      <c r="AX117" s="13" t="s">
        <v>72</v>
      </c>
      <c r="AY117" s="258" t="s">
        <v>240</v>
      </c>
    </row>
    <row r="118" s="13" customFormat="1">
      <c r="A118" s="13"/>
      <c r="B118" s="248"/>
      <c r="C118" s="249"/>
      <c r="D118" s="227" t="s">
        <v>801</v>
      </c>
      <c r="E118" s="250" t="s">
        <v>19</v>
      </c>
      <c r="F118" s="251" t="s">
        <v>1369</v>
      </c>
      <c r="G118" s="249"/>
      <c r="H118" s="252">
        <v>3.8119999999999998</v>
      </c>
      <c r="I118" s="253"/>
      <c r="J118" s="249"/>
      <c r="K118" s="249"/>
      <c r="L118" s="254"/>
      <c r="M118" s="255"/>
      <c r="N118" s="256"/>
      <c r="O118" s="256"/>
      <c r="P118" s="256"/>
      <c r="Q118" s="256"/>
      <c r="R118" s="256"/>
      <c r="S118" s="256"/>
      <c r="T118" s="257"/>
      <c r="U118" s="13"/>
      <c r="V118" s="13"/>
      <c r="W118" s="13"/>
      <c r="X118" s="13"/>
      <c r="Y118" s="13"/>
      <c r="Z118" s="13"/>
      <c r="AA118" s="13"/>
      <c r="AB118" s="13"/>
      <c r="AC118" s="13"/>
      <c r="AD118" s="13"/>
      <c r="AE118" s="13"/>
      <c r="AT118" s="258" t="s">
        <v>801</v>
      </c>
      <c r="AU118" s="258" t="s">
        <v>81</v>
      </c>
      <c r="AV118" s="13" t="s">
        <v>81</v>
      </c>
      <c r="AW118" s="13" t="s">
        <v>33</v>
      </c>
      <c r="AX118" s="13" t="s">
        <v>72</v>
      </c>
      <c r="AY118" s="258" t="s">
        <v>240</v>
      </c>
    </row>
    <row r="119" s="13" customFormat="1">
      <c r="A119" s="13"/>
      <c r="B119" s="248"/>
      <c r="C119" s="249"/>
      <c r="D119" s="227" t="s">
        <v>801</v>
      </c>
      <c r="E119" s="250" t="s">
        <v>19</v>
      </c>
      <c r="F119" s="251" t="s">
        <v>1370</v>
      </c>
      <c r="G119" s="249"/>
      <c r="H119" s="252">
        <v>0</v>
      </c>
      <c r="I119" s="253"/>
      <c r="J119" s="249"/>
      <c r="K119" s="249"/>
      <c r="L119" s="254"/>
      <c r="M119" s="255"/>
      <c r="N119" s="256"/>
      <c r="O119" s="256"/>
      <c r="P119" s="256"/>
      <c r="Q119" s="256"/>
      <c r="R119" s="256"/>
      <c r="S119" s="256"/>
      <c r="T119" s="257"/>
      <c r="U119" s="13"/>
      <c r="V119" s="13"/>
      <c r="W119" s="13"/>
      <c r="X119" s="13"/>
      <c r="Y119" s="13"/>
      <c r="Z119" s="13"/>
      <c r="AA119" s="13"/>
      <c r="AB119" s="13"/>
      <c r="AC119" s="13"/>
      <c r="AD119" s="13"/>
      <c r="AE119" s="13"/>
      <c r="AT119" s="258" t="s">
        <v>801</v>
      </c>
      <c r="AU119" s="258" t="s">
        <v>81</v>
      </c>
      <c r="AV119" s="13" t="s">
        <v>81</v>
      </c>
      <c r="AW119" s="13" t="s">
        <v>33</v>
      </c>
      <c r="AX119" s="13" t="s">
        <v>72</v>
      </c>
      <c r="AY119" s="258" t="s">
        <v>240</v>
      </c>
    </row>
    <row r="120" s="13" customFormat="1">
      <c r="A120" s="13"/>
      <c r="B120" s="248"/>
      <c r="C120" s="249"/>
      <c r="D120" s="227" t="s">
        <v>801</v>
      </c>
      <c r="E120" s="250" t="s">
        <v>19</v>
      </c>
      <c r="F120" s="251" t="s">
        <v>1371</v>
      </c>
      <c r="G120" s="249"/>
      <c r="H120" s="252">
        <v>1.52</v>
      </c>
      <c r="I120" s="253"/>
      <c r="J120" s="249"/>
      <c r="K120" s="249"/>
      <c r="L120" s="254"/>
      <c r="M120" s="255"/>
      <c r="N120" s="256"/>
      <c r="O120" s="256"/>
      <c r="P120" s="256"/>
      <c r="Q120" s="256"/>
      <c r="R120" s="256"/>
      <c r="S120" s="256"/>
      <c r="T120" s="257"/>
      <c r="U120" s="13"/>
      <c r="V120" s="13"/>
      <c r="W120" s="13"/>
      <c r="X120" s="13"/>
      <c r="Y120" s="13"/>
      <c r="Z120" s="13"/>
      <c r="AA120" s="13"/>
      <c r="AB120" s="13"/>
      <c r="AC120" s="13"/>
      <c r="AD120" s="13"/>
      <c r="AE120" s="13"/>
      <c r="AT120" s="258" t="s">
        <v>801</v>
      </c>
      <c r="AU120" s="258" t="s">
        <v>81</v>
      </c>
      <c r="AV120" s="13" t="s">
        <v>81</v>
      </c>
      <c r="AW120" s="13" t="s">
        <v>33</v>
      </c>
      <c r="AX120" s="13" t="s">
        <v>72</v>
      </c>
      <c r="AY120" s="258" t="s">
        <v>240</v>
      </c>
    </row>
    <row r="121" s="14" customFormat="1">
      <c r="A121" s="14"/>
      <c r="B121" s="259"/>
      <c r="C121" s="260"/>
      <c r="D121" s="227" t="s">
        <v>801</v>
      </c>
      <c r="E121" s="261" t="s">
        <v>19</v>
      </c>
      <c r="F121" s="262" t="s">
        <v>1372</v>
      </c>
      <c r="G121" s="260"/>
      <c r="H121" s="261" t="s">
        <v>19</v>
      </c>
      <c r="I121" s="263"/>
      <c r="J121" s="260"/>
      <c r="K121" s="260"/>
      <c r="L121" s="264"/>
      <c r="M121" s="265"/>
      <c r="N121" s="266"/>
      <c r="O121" s="266"/>
      <c r="P121" s="266"/>
      <c r="Q121" s="266"/>
      <c r="R121" s="266"/>
      <c r="S121" s="266"/>
      <c r="T121" s="267"/>
      <c r="U121" s="14"/>
      <c r="V121" s="14"/>
      <c r="W121" s="14"/>
      <c r="X121" s="14"/>
      <c r="Y121" s="14"/>
      <c r="Z121" s="14"/>
      <c r="AA121" s="14"/>
      <c r="AB121" s="14"/>
      <c r="AC121" s="14"/>
      <c r="AD121" s="14"/>
      <c r="AE121" s="14"/>
      <c r="AT121" s="268" t="s">
        <v>801</v>
      </c>
      <c r="AU121" s="268" t="s">
        <v>81</v>
      </c>
      <c r="AV121" s="14" t="s">
        <v>79</v>
      </c>
      <c r="AW121" s="14" t="s">
        <v>33</v>
      </c>
      <c r="AX121" s="14" t="s">
        <v>72</v>
      </c>
      <c r="AY121" s="268" t="s">
        <v>240</v>
      </c>
    </row>
    <row r="122" s="13" customFormat="1">
      <c r="A122" s="13"/>
      <c r="B122" s="248"/>
      <c r="C122" s="249"/>
      <c r="D122" s="227" t="s">
        <v>801</v>
      </c>
      <c r="E122" s="250" t="s">
        <v>19</v>
      </c>
      <c r="F122" s="251" t="s">
        <v>1373</v>
      </c>
      <c r="G122" s="249"/>
      <c r="H122" s="252">
        <v>5.9160000000000004</v>
      </c>
      <c r="I122" s="253"/>
      <c r="J122" s="249"/>
      <c r="K122" s="249"/>
      <c r="L122" s="254"/>
      <c r="M122" s="255"/>
      <c r="N122" s="256"/>
      <c r="O122" s="256"/>
      <c r="P122" s="256"/>
      <c r="Q122" s="256"/>
      <c r="R122" s="256"/>
      <c r="S122" s="256"/>
      <c r="T122" s="257"/>
      <c r="U122" s="13"/>
      <c r="V122" s="13"/>
      <c r="W122" s="13"/>
      <c r="X122" s="13"/>
      <c r="Y122" s="13"/>
      <c r="Z122" s="13"/>
      <c r="AA122" s="13"/>
      <c r="AB122" s="13"/>
      <c r="AC122" s="13"/>
      <c r="AD122" s="13"/>
      <c r="AE122" s="13"/>
      <c r="AT122" s="258" t="s">
        <v>801</v>
      </c>
      <c r="AU122" s="258" t="s">
        <v>81</v>
      </c>
      <c r="AV122" s="13" t="s">
        <v>81</v>
      </c>
      <c r="AW122" s="13" t="s">
        <v>33</v>
      </c>
      <c r="AX122" s="13" t="s">
        <v>72</v>
      </c>
      <c r="AY122" s="258" t="s">
        <v>240</v>
      </c>
    </row>
    <row r="123" s="13" customFormat="1">
      <c r="A123" s="13"/>
      <c r="B123" s="248"/>
      <c r="C123" s="249"/>
      <c r="D123" s="227" t="s">
        <v>801</v>
      </c>
      <c r="E123" s="250" t="s">
        <v>19</v>
      </c>
      <c r="F123" s="251" t="s">
        <v>1374</v>
      </c>
      <c r="G123" s="249"/>
      <c r="H123" s="252">
        <v>-10</v>
      </c>
      <c r="I123" s="253"/>
      <c r="J123" s="249"/>
      <c r="K123" s="249"/>
      <c r="L123" s="254"/>
      <c r="M123" s="255"/>
      <c r="N123" s="256"/>
      <c r="O123" s="256"/>
      <c r="P123" s="256"/>
      <c r="Q123" s="256"/>
      <c r="R123" s="256"/>
      <c r="S123" s="256"/>
      <c r="T123" s="257"/>
      <c r="U123" s="13"/>
      <c r="V123" s="13"/>
      <c r="W123" s="13"/>
      <c r="X123" s="13"/>
      <c r="Y123" s="13"/>
      <c r="Z123" s="13"/>
      <c r="AA123" s="13"/>
      <c r="AB123" s="13"/>
      <c r="AC123" s="13"/>
      <c r="AD123" s="13"/>
      <c r="AE123" s="13"/>
      <c r="AT123" s="258" t="s">
        <v>801</v>
      </c>
      <c r="AU123" s="258" t="s">
        <v>81</v>
      </c>
      <c r="AV123" s="13" t="s">
        <v>81</v>
      </c>
      <c r="AW123" s="13" t="s">
        <v>33</v>
      </c>
      <c r="AX123" s="13" t="s">
        <v>72</v>
      </c>
      <c r="AY123" s="258" t="s">
        <v>240</v>
      </c>
    </row>
    <row r="124" s="15" customFormat="1">
      <c r="A124" s="15"/>
      <c r="B124" s="269"/>
      <c r="C124" s="270"/>
      <c r="D124" s="227" t="s">
        <v>801</v>
      </c>
      <c r="E124" s="271" t="s">
        <v>19</v>
      </c>
      <c r="F124" s="272" t="s">
        <v>1356</v>
      </c>
      <c r="G124" s="270"/>
      <c r="H124" s="273">
        <v>63.165999999999997</v>
      </c>
      <c r="I124" s="274"/>
      <c r="J124" s="270"/>
      <c r="K124" s="270"/>
      <c r="L124" s="275"/>
      <c r="M124" s="276"/>
      <c r="N124" s="277"/>
      <c r="O124" s="277"/>
      <c r="P124" s="277"/>
      <c r="Q124" s="277"/>
      <c r="R124" s="277"/>
      <c r="S124" s="277"/>
      <c r="T124" s="278"/>
      <c r="U124" s="15"/>
      <c r="V124" s="15"/>
      <c r="W124" s="15"/>
      <c r="X124" s="15"/>
      <c r="Y124" s="15"/>
      <c r="Z124" s="15"/>
      <c r="AA124" s="15"/>
      <c r="AB124" s="15"/>
      <c r="AC124" s="15"/>
      <c r="AD124" s="15"/>
      <c r="AE124" s="15"/>
      <c r="AT124" s="279" t="s">
        <v>801</v>
      </c>
      <c r="AU124" s="279" t="s">
        <v>81</v>
      </c>
      <c r="AV124" s="15" t="s">
        <v>149</v>
      </c>
      <c r="AW124" s="15" t="s">
        <v>33</v>
      </c>
      <c r="AX124" s="15" t="s">
        <v>79</v>
      </c>
      <c r="AY124" s="279" t="s">
        <v>240</v>
      </c>
    </row>
    <row r="125" s="2" customFormat="1">
      <c r="A125" s="39"/>
      <c r="B125" s="40"/>
      <c r="C125" s="214" t="s">
        <v>258</v>
      </c>
      <c r="D125" s="214" t="s">
        <v>243</v>
      </c>
      <c r="E125" s="215" t="s">
        <v>1375</v>
      </c>
      <c r="F125" s="216" t="s">
        <v>1376</v>
      </c>
      <c r="G125" s="217" t="s">
        <v>293</v>
      </c>
      <c r="H125" s="218">
        <v>544.63900000000001</v>
      </c>
      <c r="I125" s="219"/>
      <c r="J125" s="220">
        <f>ROUND(I125*H125,2)</f>
        <v>0</v>
      </c>
      <c r="K125" s="216" t="s">
        <v>749</v>
      </c>
      <c r="L125" s="45"/>
      <c r="M125" s="221" t="s">
        <v>19</v>
      </c>
      <c r="N125" s="222" t="s">
        <v>43</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248</v>
      </c>
      <c r="AT125" s="225" t="s">
        <v>243</v>
      </c>
      <c r="AU125" s="225" t="s">
        <v>81</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248</v>
      </c>
      <c r="BM125" s="225" t="s">
        <v>1377</v>
      </c>
    </row>
    <row r="126" s="13" customFormat="1">
      <c r="A126" s="13"/>
      <c r="B126" s="248"/>
      <c r="C126" s="249"/>
      <c r="D126" s="227" t="s">
        <v>801</v>
      </c>
      <c r="E126" s="250" t="s">
        <v>19</v>
      </c>
      <c r="F126" s="251" t="s">
        <v>1378</v>
      </c>
      <c r="G126" s="249"/>
      <c r="H126" s="252">
        <v>544.63900000000001</v>
      </c>
      <c r="I126" s="253"/>
      <c r="J126" s="249"/>
      <c r="K126" s="249"/>
      <c r="L126" s="254"/>
      <c r="M126" s="255"/>
      <c r="N126" s="256"/>
      <c r="O126" s="256"/>
      <c r="P126" s="256"/>
      <c r="Q126" s="256"/>
      <c r="R126" s="256"/>
      <c r="S126" s="256"/>
      <c r="T126" s="257"/>
      <c r="U126" s="13"/>
      <c r="V126" s="13"/>
      <c r="W126" s="13"/>
      <c r="X126" s="13"/>
      <c r="Y126" s="13"/>
      <c r="Z126" s="13"/>
      <c r="AA126" s="13"/>
      <c r="AB126" s="13"/>
      <c r="AC126" s="13"/>
      <c r="AD126" s="13"/>
      <c r="AE126" s="13"/>
      <c r="AT126" s="258" t="s">
        <v>801</v>
      </c>
      <c r="AU126" s="258" t="s">
        <v>81</v>
      </c>
      <c r="AV126" s="13" t="s">
        <v>81</v>
      </c>
      <c r="AW126" s="13" t="s">
        <v>33</v>
      </c>
      <c r="AX126" s="13" t="s">
        <v>79</v>
      </c>
      <c r="AY126" s="258" t="s">
        <v>240</v>
      </c>
    </row>
    <row r="127" s="2" customFormat="1" ht="44.25" customHeight="1">
      <c r="A127" s="39"/>
      <c r="B127" s="40"/>
      <c r="C127" s="214" t="s">
        <v>254</v>
      </c>
      <c r="D127" s="214" t="s">
        <v>243</v>
      </c>
      <c r="E127" s="215" t="s">
        <v>1379</v>
      </c>
      <c r="F127" s="216" t="s">
        <v>1380</v>
      </c>
      <c r="G127" s="217" t="s">
        <v>293</v>
      </c>
      <c r="H127" s="218">
        <v>15</v>
      </c>
      <c r="I127" s="219"/>
      <c r="J127" s="220">
        <f>ROUND(I127*H127,2)</f>
        <v>0</v>
      </c>
      <c r="K127" s="216" t="s">
        <v>749</v>
      </c>
      <c r="L127" s="45"/>
      <c r="M127" s="221" t="s">
        <v>19</v>
      </c>
      <c r="N127" s="222" t="s">
        <v>43</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248</v>
      </c>
      <c r="AT127" s="225" t="s">
        <v>243</v>
      </c>
      <c r="AU127" s="225" t="s">
        <v>81</v>
      </c>
      <c r="AY127" s="18" t="s">
        <v>240</v>
      </c>
      <c r="BE127" s="226">
        <f>IF(N127="základní",J127,0)</f>
        <v>0</v>
      </c>
      <c r="BF127" s="226">
        <f>IF(N127="snížená",J127,0)</f>
        <v>0</v>
      </c>
      <c r="BG127" s="226">
        <f>IF(N127="zákl. přenesená",J127,0)</f>
        <v>0</v>
      </c>
      <c r="BH127" s="226">
        <f>IF(N127="sníž. přenesená",J127,0)</f>
        <v>0</v>
      </c>
      <c r="BI127" s="226">
        <f>IF(N127="nulová",J127,0)</f>
        <v>0</v>
      </c>
      <c r="BJ127" s="18" t="s">
        <v>79</v>
      </c>
      <c r="BK127" s="226">
        <f>ROUND(I127*H127,2)</f>
        <v>0</v>
      </c>
      <c r="BL127" s="18" t="s">
        <v>248</v>
      </c>
      <c r="BM127" s="225" t="s">
        <v>1381</v>
      </c>
    </row>
    <row r="128" s="13" customFormat="1">
      <c r="A128" s="13"/>
      <c r="B128" s="248"/>
      <c r="C128" s="249"/>
      <c r="D128" s="227" t="s">
        <v>801</v>
      </c>
      <c r="E128" s="250" t="s">
        <v>19</v>
      </c>
      <c r="F128" s="251" t="s">
        <v>1382</v>
      </c>
      <c r="G128" s="249"/>
      <c r="H128" s="252">
        <v>15</v>
      </c>
      <c r="I128" s="253"/>
      <c r="J128" s="249"/>
      <c r="K128" s="249"/>
      <c r="L128" s="254"/>
      <c r="M128" s="255"/>
      <c r="N128" s="256"/>
      <c r="O128" s="256"/>
      <c r="P128" s="256"/>
      <c r="Q128" s="256"/>
      <c r="R128" s="256"/>
      <c r="S128" s="256"/>
      <c r="T128" s="257"/>
      <c r="U128" s="13"/>
      <c r="V128" s="13"/>
      <c r="W128" s="13"/>
      <c r="X128" s="13"/>
      <c r="Y128" s="13"/>
      <c r="Z128" s="13"/>
      <c r="AA128" s="13"/>
      <c r="AB128" s="13"/>
      <c r="AC128" s="13"/>
      <c r="AD128" s="13"/>
      <c r="AE128" s="13"/>
      <c r="AT128" s="258" t="s">
        <v>801</v>
      </c>
      <c r="AU128" s="258" t="s">
        <v>81</v>
      </c>
      <c r="AV128" s="13" t="s">
        <v>81</v>
      </c>
      <c r="AW128" s="13" t="s">
        <v>33</v>
      </c>
      <c r="AX128" s="13" t="s">
        <v>79</v>
      </c>
      <c r="AY128" s="258" t="s">
        <v>240</v>
      </c>
    </row>
    <row r="129" s="2" customFormat="1" ht="16.5" customHeight="1">
      <c r="A129" s="39"/>
      <c r="B129" s="40"/>
      <c r="C129" s="214" t="s">
        <v>265</v>
      </c>
      <c r="D129" s="214" t="s">
        <v>243</v>
      </c>
      <c r="E129" s="215" t="s">
        <v>1383</v>
      </c>
      <c r="F129" s="216" t="s">
        <v>1384</v>
      </c>
      <c r="G129" s="217" t="s">
        <v>293</v>
      </c>
      <c r="H129" s="218">
        <v>514.63900000000001</v>
      </c>
      <c r="I129" s="219"/>
      <c r="J129" s="220">
        <f>ROUND(I129*H129,2)</f>
        <v>0</v>
      </c>
      <c r="K129" s="216" t="s">
        <v>1343</v>
      </c>
      <c r="L129" s="45"/>
      <c r="M129" s="221" t="s">
        <v>19</v>
      </c>
      <c r="N129" s="222" t="s">
        <v>43</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248</v>
      </c>
      <c r="AT129" s="225" t="s">
        <v>243</v>
      </c>
      <c r="AU129" s="225" t="s">
        <v>81</v>
      </c>
      <c r="AY129" s="18" t="s">
        <v>240</v>
      </c>
      <c r="BE129" s="226">
        <f>IF(N129="základní",J129,0)</f>
        <v>0</v>
      </c>
      <c r="BF129" s="226">
        <f>IF(N129="snížená",J129,0)</f>
        <v>0</v>
      </c>
      <c r="BG129" s="226">
        <f>IF(N129="zákl. přenesená",J129,0)</f>
        <v>0</v>
      </c>
      <c r="BH129" s="226">
        <f>IF(N129="sníž. přenesená",J129,0)</f>
        <v>0</v>
      </c>
      <c r="BI129" s="226">
        <f>IF(N129="nulová",J129,0)</f>
        <v>0</v>
      </c>
      <c r="BJ129" s="18" t="s">
        <v>79</v>
      </c>
      <c r="BK129" s="226">
        <f>ROUND(I129*H129,2)</f>
        <v>0</v>
      </c>
      <c r="BL129" s="18" t="s">
        <v>248</v>
      </c>
      <c r="BM129" s="225" t="s">
        <v>1385</v>
      </c>
    </row>
    <row r="130" s="13" customFormat="1">
      <c r="A130" s="13"/>
      <c r="B130" s="248"/>
      <c r="C130" s="249"/>
      <c r="D130" s="227" t="s">
        <v>801</v>
      </c>
      <c r="E130" s="250" t="s">
        <v>19</v>
      </c>
      <c r="F130" s="251" t="s">
        <v>1386</v>
      </c>
      <c r="G130" s="249"/>
      <c r="H130" s="252">
        <v>514.63900000000001</v>
      </c>
      <c r="I130" s="253"/>
      <c r="J130" s="249"/>
      <c r="K130" s="249"/>
      <c r="L130" s="254"/>
      <c r="M130" s="255"/>
      <c r="N130" s="256"/>
      <c r="O130" s="256"/>
      <c r="P130" s="256"/>
      <c r="Q130" s="256"/>
      <c r="R130" s="256"/>
      <c r="S130" s="256"/>
      <c r="T130" s="257"/>
      <c r="U130" s="13"/>
      <c r="V130" s="13"/>
      <c r="W130" s="13"/>
      <c r="X130" s="13"/>
      <c r="Y130" s="13"/>
      <c r="Z130" s="13"/>
      <c r="AA130" s="13"/>
      <c r="AB130" s="13"/>
      <c r="AC130" s="13"/>
      <c r="AD130" s="13"/>
      <c r="AE130" s="13"/>
      <c r="AT130" s="258" t="s">
        <v>801</v>
      </c>
      <c r="AU130" s="258" t="s">
        <v>81</v>
      </c>
      <c r="AV130" s="13" t="s">
        <v>81</v>
      </c>
      <c r="AW130" s="13" t="s">
        <v>33</v>
      </c>
      <c r="AX130" s="13" t="s">
        <v>79</v>
      </c>
      <c r="AY130" s="258" t="s">
        <v>240</v>
      </c>
    </row>
    <row r="131" s="2" customFormat="1" ht="44.25" customHeight="1">
      <c r="A131" s="39"/>
      <c r="B131" s="40"/>
      <c r="C131" s="214" t="s">
        <v>257</v>
      </c>
      <c r="D131" s="214" t="s">
        <v>243</v>
      </c>
      <c r="E131" s="215" t="s">
        <v>784</v>
      </c>
      <c r="F131" s="216" t="s">
        <v>785</v>
      </c>
      <c r="G131" s="217" t="s">
        <v>786</v>
      </c>
      <c r="H131" s="218">
        <v>1029.278</v>
      </c>
      <c r="I131" s="219"/>
      <c r="J131" s="220">
        <f>ROUND(I131*H131,2)</f>
        <v>0</v>
      </c>
      <c r="K131" s="216" t="s">
        <v>749</v>
      </c>
      <c r="L131" s="45"/>
      <c r="M131" s="221" t="s">
        <v>19</v>
      </c>
      <c r="N131" s="222" t="s">
        <v>43</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248</v>
      </c>
      <c r="AT131" s="225" t="s">
        <v>243</v>
      </c>
      <c r="AU131" s="225" t="s">
        <v>81</v>
      </c>
      <c r="AY131" s="18" t="s">
        <v>240</v>
      </c>
      <c r="BE131" s="226">
        <f>IF(N131="základní",J131,0)</f>
        <v>0</v>
      </c>
      <c r="BF131" s="226">
        <f>IF(N131="snížená",J131,0)</f>
        <v>0</v>
      </c>
      <c r="BG131" s="226">
        <f>IF(N131="zákl. přenesená",J131,0)</f>
        <v>0</v>
      </c>
      <c r="BH131" s="226">
        <f>IF(N131="sníž. přenesená",J131,0)</f>
        <v>0</v>
      </c>
      <c r="BI131" s="226">
        <f>IF(N131="nulová",J131,0)</f>
        <v>0</v>
      </c>
      <c r="BJ131" s="18" t="s">
        <v>79</v>
      </c>
      <c r="BK131" s="226">
        <f>ROUND(I131*H131,2)</f>
        <v>0</v>
      </c>
      <c r="BL131" s="18" t="s">
        <v>248</v>
      </c>
      <c r="BM131" s="225" t="s">
        <v>1387</v>
      </c>
    </row>
    <row r="132" s="13" customFormat="1">
      <c r="A132" s="13"/>
      <c r="B132" s="248"/>
      <c r="C132" s="249"/>
      <c r="D132" s="227" t="s">
        <v>801</v>
      </c>
      <c r="E132" s="250" t="s">
        <v>19</v>
      </c>
      <c r="F132" s="251" t="s">
        <v>1388</v>
      </c>
      <c r="G132" s="249"/>
      <c r="H132" s="252">
        <v>1029.278</v>
      </c>
      <c r="I132" s="253"/>
      <c r="J132" s="249"/>
      <c r="K132" s="249"/>
      <c r="L132" s="254"/>
      <c r="M132" s="255"/>
      <c r="N132" s="256"/>
      <c r="O132" s="256"/>
      <c r="P132" s="256"/>
      <c r="Q132" s="256"/>
      <c r="R132" s="256"/>
      <c r="S132" s="256"/>
      <c r="T132" s="257"/>
      <c r="U132" s="13"/>
      <c r="V132" s="13"/>
      <c r="W132" s="13"/>
      <c r="X132" s="13"/>
      <c r="Y132" s="13"/>
      <c r="Z132" s="13"/>
      <c r="AA132" s="13"/>
      <c r="AB132" s="13"/>
      <c r="AC132" s="13"/>
      <c r="AD132" s="13"/>
      <c r="AE132" s="13"/>
      <c r="AT132" s="258" t="s">
        <v>801</v>
      </c>
      <c r="AU132" s="258" t="s">
        <v>81</v>
      </c>
      <c r="AV132" s="13" t="s">
        <v>81</v>
      </c>
      <c r="AW132" s="13" t="s">
        <v>33</v>
      </c>
      <c r="AX132" s="13" t="s">
        <v>79</v>
      </c>
      <c r="AY132" s="258" t="s">
        <v>240</v>
      </c>
    </row>
    <row r="133" s="2" customFormat="1" ht="66.75" customHeight="1">
      <c r="A133" s="39"/>
      <c r="B133" s="40"/>
      <c r="C133" s="214" t="s">
        <v>272</v>
      </c>
      <c r="D133" s="214" t="s">
        <v>243</v>
      </c>
      <c r="E133" s="215" t="s">
        <v>1389</v>
      </c>
      <c r="F133" s="216" t="s">
        <v>1390</v>
      </c>
      <c r="G133" s="217" t="s">
        <v>293</v>
      </c>
      <c r="H133" s="218">
        <v>10</v>
      </c>
      <c r="I133" s="219"/>
      <c r="J133" s="220">
        <f>ROUND(I133*H133,2)</f>
        <v>0</v>
      </c>
      <c r="K133" s="216" t="s">
        <v>1343</v>
      </c>
      <c r="L133" s="45"/>
      <c r="M133" s="221" t="s">
        <v>19</v>
      </c>
      <c r="N133" s="222" t="s">
        <v>43</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248</v>
      </c>
      <c r="AT133" s="225" t="s">
        <v>243</v>
      </c>
      <c r="AU133" s="225" t="s">
        <v>81</v>
      </c>
      <c r="AY133" s="18" t="s">
        <v>240</v>
      </c>
      <c r="BE133" s="226">
        <f>IF(N133="základní",J133,0)</f>
        <v>0</v>
      </c>
      <c r="BF133" s="226">
        <f>IF(N133="snížená",J133,0)</f>
        <v>0</v>
      </c>
      <c r="BG133" s="226">
        <f>IF(N133="zákl. přenesená",J133,0)</f>
        <v>0</v>
      </c>
      <c r="BH133" s="226">
        <f>IF(N133="sníž. přenesená",J133,0)</f>
        <v>0</v>
      </c>
      <c r="BI133" s="226">
        <f>IF(N133="nulová",J133,0)</f>
        <v>0</v>
      </c>
      <c r="BJ133" s="18" t="s">
        <v>79</v>
      </c>
      <c r="BK133" s="226">
        <f>ROUND(I133*H133,2)</f>
        <v>0</v>
      </c>
      <c r="BL133" s="18" t="s">
        <v>248</v>
      </c>
      <c r="BM133" s="225" t="s">
        <v>1391</v>
      </c>
    </row>
    <row r="134" s="13" customFormat="1">
      <c r="A134" s="13"/>
      <c r="B134" s="248"/>
      <c r="C134" s="249"/>
      <c r="D134" s="227" t="s">
        <v>801</v>
      </c>
      <c r="E134" s="250" t="s">
        <v>19</v>
      </c>
      <c r="F134" s="251" t="s">
        <v>1392</v>
      </c>
      <c r="G134" s="249"/>
      <c r="H134" s="252">
        <v>10</v>
      </c>
      <c r="I134" s="253"/>
      <c r="J134" s="249"/>
      <c r="K134" s="249"/>
      <c r="L134" s="254"/>
      <c r="M134" s="255"/>
      <c r="N134" s="256"/>
      <c r="O134" s="256"/>
      <c r="P134" s="256"/>
      <c r="Q134" s="256"/>
      <c r="R134" s="256"/>
      <c r="S134" s="256"/>
      <c r="T134" s="257"/>
      <c r="U134" s="13"/>
      <c r="V134" s="13"/>
      <c r="W134" s="13"/>
      <c r="X134" s="13"/>
      <c r="Y134" s="13"/>
      <c r="Z134" s="13"/>
      <c r="AA134" s="13"/>
      <c r="AB134" s="13"/>
      <c r="AC134" s="13"/>
      <c r="AD134" s="13"/>
      <c r="AE134" s="13"/>
      <c r="AT134" s="258" t="s">
        <v>801</v>
      </c>
      <c r="AU134" s="258" t="s">
        <v>81</v>
      </c>
      <c r="AV134" s="13" t="s">
        <v>81</v>
      </c>
      <c r="AW134" s="13" t="s">
        <v>33</v>
      </c>
      <c r="AX134" s="13" t="s">
        <v>72</v>
      </c>
      <c r="AY134" s="258" t="s">
        <v>240</v>
      </c>
    </row>
    <row r="135" s="16" customFormat="1">
      <c r="A135" s="16"/>
      <c r="B135" s="280"/>
      <c r="C135" s="281"/>
      <c r="D135" s="227" t="s">
        <v>801</v>
      </c>
      <c r="E135" s="282" t="s">
        <v>19</v>
      </c>
      <c r="F135" s="283" t="s">
        <v>1393</v>
      </c>
      <c r="G135" s="281"/>
      <c r="H135" s="284">
        <v>10</v>
      </c>
      <c r="I135" s="285"/>
      <c r="J135" s="281"/>
      <c r="K135" s="281"/>
      <c r="L135" s="286"/>
      <c r="M135" s="287"/>
      <c r="N135" s="288"/>
      <c r="O135" s="288"/>
      <c r="P135" s="288"/>
      <c r="Q135" s="288"/>
      <c r="R135" s="288"/>
      <c r="S135" s="288"/>
      <c r="T135" s="289"/>
      <c r="U135" s="16"/>
      <c r="V135" s="16"/>
      <c r="W135" s="16"/>
      <c r="X135" s="16"/>
      <c r="Y135" s="16"/>
      <c r="Z135" s="16"/>
      <c r="AA135" s="16"/>
      <c r="AB135" s="16"/>
      <c r="AC135" s="16"/>
      <c r="AD135" s="16"/>
      <c r="AE135" s="16"/>
      <c r="AT135" s="290" t="s">
        <v>801</v>
      </c>
      <c r="AU135" s="290" t="s">
        <v>81</v>
      </c>
      <c r="AV135" s="16" t="s">
        <v>248</v>
      </c>
      <c r="AW135" s="16" t="s">
        <v>33</v>
      </c>
      <c r="AX135" s="16" t="s">
        <v>79</v>
      </c>
      <c r="AY135" s="290" t="s">
        <v>240</v>
      </c>
    </row>
    <row r="136" s="2" customFormat="1" ht="66.75" customHeight="1">
      <c r="A136" s="39"/>
      <c r="B136" s="40"/>
      <c r="C136" s="214" t="s">
        <v>262</v>
      </c>
      <c r="D136" s="214" t="s">
        <v>243</v>
      </c>
      <c r="E136" s="215" t="s">
        <v>1394</v>
      </c>
      <c r="F136" s="216" t="s">
        <v>1395</v>
      </c>
      <c r="G136" s="217" t="s">
        <v>293</v>
      </c>
      <c r="H136" s="218">
        <v>20</v>
      </c>
      <c r="I136" s="219"/>
      <c r="J136" s="220">
        <f>ROUND(I136*H136,2)</f>
        <v>0</v>
      </c>
      <c r="K136" s="216" t="s">
        <v>749</v>
      </c>
      <c r="L136" s="45"/>
      <c r="M136" s="221" t="s">
        <v>19</v>
      </c>
      <c r="N136" s="222" t="s">
        <v>43</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248</v>
      </c>
      <c r="AT136" s="225" t="s">
        <v>243</v>
      </c>
      <c r="AU136" s="225" t="s">
        <v>81</v>
      </c>
      <c r="AY136" s="18" t="s">
        <v>240</v>
      </c>
      <c r="BE136" s="226">
        <f>IF(N136="základní",J136,0)</f>
        <v>0</v>
      </c>
      <c r="BF136" s="226">
        <f>IF(N136="snížená",J136,0)</f>
        <v>0</v>
      </c>
      <c r="BG136" s="226">
        <f>IF(N136="zákl. přenesená",J136,0)</f>
        <v>0</v>
      </c>
      <c r="BH136" s="226">
        <f>IF(N136="sníž. přenesená",J136,0)</f>
        <v>0</v>
      </c>
      <c r="BI136" s="226">
        <f>IF(N136="nulová",J136,0)</f>
        <v>0</v>
      </c>
      <c r="BJ136" s="18" t="s">
        <v>79</v>
      </c>
      <c r="BK136" s="226">
        <f>ROUND(I136*H136,2)</f>
        <v>0</v>
      </c>
      <c r="BL136" s="18" t="s">
        <v>248</v>
      </c>
      <c r="BM136" s="225" t="s">
        <v>1396</v>
      </c>
    </row>
    <row r="137" s="13" customFormat="1">
      <c r="A137" s="13"/>
      <c r="B137" s="248"/>
      <c r="C137" s="249"/>
      <c r="D137" s="227" t="s">
        <v>801</v>
      </c>
      <c r="E137" s="250" t="s">
        <v>19</v>
      </c>
      <c r="F137" s="251" t="s">
        <v>278</v>
      </c>
      <c r="G137" s="249"/>
      <c r="H137" s="252">
        <v>20</v>
      </c>
      <c r="I137" s="253"/>
      <c r="J137" s="249"/>
      <c r="K137" s="249"/>
      <c r="L137" s="254"/>
      <c r="M137" s="255"/>
      <c r="N137" s="256"/>
      <c r="O137" s="256"/>
      <c r="P137" s="256"/>
      <c r="Q137" s="256"/>
      <c r="R137" s="256"/>
      <c r="S137" s="256"/>
      <c r="T137" s="257"/>
      <c r="U137" s="13"/>
      <c r="V137" s="13"/>
      <c r="W137" s="13"/>
      <c r="X137" s="13"/>
      <c r="Y137" s="13"/>
      <c r="Z137" s="13"/>
      <c r="AA137" s="13"/>
      <c r="AB137" s="13"/>
      <c r="AC137" s="13"/>
      <c r="AD137" s="13"/>
      <c r="AE137" s="13"/>
      <c r="AT137" s="258" t="s">
        <v>801</v>
      </c>
      <c r="AU137" s="258" t="s">
        <v>81</v>
      </c>
      <c r="AV137" s="13" t="s">
        <v>81</v>
      </c>
      <c r="AW137" s="13" t="s">
        <v>33</v>
      </c>
      <c r="AX137" s="13" t="s">
        <v>79</v>
      </c>
      <c r="AY137" s="258" t="s">
        <v>240</v>
      </c>
    </row>
    <row r="138" s="2" customFormat="1" ht="66.75" customHeight="1">
      <c r="A138" s="39"/>
      <c r="B138" s="40"/>
      <c r="C138" s="214" t="s">
        <v>279</v>
      </c>
      <c r="D138" s="214" t="s">
        <v>243</v>
      </c>
      <c r="E138" s="215" t="s">
        <v>1397</v>
      </c>
      <c r="F138" s="216" t="s">
        <v>1390</v>
      </c>
      <c r="G138" s="217" t="s">
        <v>293</v>
      </c>
      <c r="H138" s="218">
        <v>15</v>
      </c>
      <c r="I138" s="219"/>
      <c r="J138" s="220">
        <f>ROUND(I138*H138,2)</f>
        <v>0</v>
      </c>
      <c r="K138" s="216" t="s">
        <v>749</v>
      </c>
      <c r="L138" s="45"/>
      <c r="M138" s="221" t="s">
        <v>19</v>
      </c>
      <c r="N138" s="222" t="s">
        <v>43</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248</v>
      </c>
      <c r="AT138" s="225" t="s">
        <v>243</v>
      </c>
      <c r="AU138" s="225" t="s">
        <v>81</v>
      </c>
      <c r="AY138" s="18" t="s">
        <v>240</v>
      </c>
      <c r="BE138" s="226">
        <f>IF(N138="základní",J138,0)</f>
        <v>0</v>
      </c>
      <c r="BF138" s="226">
        <f>IF(N138="snížená",J138,0)</f>
        <v>0</v>
      </c>
      <c r="BG138" s="226">
        <f>IF(N138="zákl. přenesená",J138,0)</f>
        <v>0</v>
      </c>
      <c r="BH138" s="226">
        <f>IF(N138="sníž. přenesená",J138,0)</f>
        <v>0</v>
      </c>
      <c r="BI138" s="226">
        <f>IF(N138="nulová",J138,0)</f>
        <v>0</v>
      </c>
      <c r="BJ138" s="18" t="s">
        <v>79</v>
      </c>
      <c r="BK138" s="226">
        <f>ROUND(I138*H138,2)</f>
        <v>0</v>
      </c>
      <c r="BL138" s="18" t="s">
        <v>248</v>
      </c>
      <c r="BM138" s="225" t="s">
        <v>1398</v>
      </c>
    </row>
    <row r="139" s="2" customFormat="1" ht="66.75" customHeight="1">
      <c r="A139" s="39"/>
      <c r="B139" s="40"/>
      <c r="C139" s="214" t="s">
        <v>8</v>
      </c>
      <c r="D139" s="214" t="s">
        <v>243</v>
      </c>
      <c r="E139" s="215" t="s">
        <v>1394</v>
      </c>
      <c r="F139" s="216" t="s">
        <v>1395</v>
      </c>
      <c r="G139" s="217" t="s">
        <v>293</v>
      </c>
      <c r="H139" s="218">
        <v>64.617999999999995</v>
      </c>
      <c r="I139" s="219"/>
      <c r="J139" s="220">
        <f>ROUND(I139*H139,2)</f>
        <v>0</v>
      </c>
      <c r="K139" s="216" t="s">
        <v>749</v>
      </c>
      <c r="L139" s="45"/>
      <c r="M139" s="221" t="s">
        <v>19</v>
      </c>
      <c r="N139" s="222" t="s">
        <v>43</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248</v>
      </c>
      <c r="AT139" s="225" t="s">
        <v>243</v>
      </c>
      <c r="AU139" s="225" t="s">
        <v>81</v>
      </c>
      <c r="AY139" s="18" t="s">
        <v>240</v>
      </c>
      <c r="BE139" s="226">
        <f>IF(N139="základní",J139,0)</f>
        <v>0</v>
      </c>
      <c r="BF139" s="226">
        <f>IF(N139="snížená",J139,0)</f>
        <v>0</v>
      </c>
      <c r="BG139" s="226">
        <f>IF(N139="zákl. přenesená",J139,0)</f>
        <v>0</v>
      </c>
      <c r="BH139" s="226">
        <f>IF(N139="sníž. přenesená",J139,0)</f>
        <v>0</v>
      </c>
      <c r="BI139" s="226">
        <f>IF(N139="nulová",J139,0)</f>
        <v>0</v>
      </c>
      <c r="BJ139" s="18" t="s">
        <v>79</v>
      </c>
      <c r="BK139" s="226">
        <f>ROUND(I139*H139,2)</f>
        <v>0</v>
      </c>
      <c r="BL139" s="18" t="s">
        <v>248</v>
      </c>
      <c r="BM139" s="225" t="s">
        <v>1399</v>
      </c>
    </row>
    <row r="140" s="14" customFormat="1">
      <c r="A140" s="14"/>
      <c r="B140" s="259"/>
      <c r="C140" s="260"/>
      <c r="D140" s="227" t="s">
        <v>801</v>
      </c>
      <c r="E140" s="261" t="s">
        <v>19</v>
      </c>
      <c r="F140" s="262" t="s">
        <v>1349</v>
      </c>
      <c r="G140" s="260"/>
      <c r="H140" s="261" t="s">
        <v>19</v>
      </c>
      <c r="I140" s="263"/>
      <c r="J140" s="260"/>
      <c r="K140" s="260"/>
      <c r="L140" s="264"/>
      <c r="M140" s="265"/>
      <c r="N140" s="266"/>
      <c r="O140" s="266"/>
      <c r="P140" s="266"/>
      <c r="Q140" s="266"/>
      <c r="R140" s="266"/>
      <c r="S140" s="266"/>
      <c r="T140" s="267"/>
      <c r="U140" s="14"/>
      <c r="V140" s="14"/>
      <c r="W140" s="14"/>
      <c r="X140" s="14"/>
      <c r="Y140" s="14"/>
      <c r="Z140" s="14"/>
      <c r="AA140" s="14"/>
      <c r="AB140" s="14"/>
      <c r="AC140" s="14"/>
      <c r="AD140" s="14"/>
      <c r="AE140" s="14"/>
      <c r="AT140" s="268" t="s">
        <v>801</v>
      </c>
      <c r="AU140" s="268" t="s">
        <v>81</v>
      </c>
      <c r="AV140" s="14" t="s">
        <v>79</v>
      </c>
      <c r="AW140" s="14" t="s">
        <v>33</v>
      </c>
      <c r="AX140" s="14" t="s">
        <v>72</v>
      </c>
      <c r="AY140" s="268" t="s">
        <v>240</v>
      </c>
    </row>
    <row r="141" s="13" customFormat="1">
      <c r="A141" s="13"/>
      <c r="B141" s="248"/>
      <c r="C141" s="249"/>
      <c r="D141" s="227" t="s">
        <v>801</v>
      </c>
      <c r="E141" s="250" t="s">
        <v>19</v>
      </c>
      <c r="F141" s="251" t="s">
        <v>1400</v>
      </c>
      <c r="G141" s="249"/>
      <c r="H141" s="252">
        <v>4.8399999999999999</v>
      </c>
      <c r="I141" s="253"/>
      <c r="J141" s="249"/>
      <c r="K141" s="249"/>
      <c r="L141" s="254"/>
      <c r="M141" s="255"/>
      <c r="N141" s="256"/>
      <c r="O141" s="256"/>
      <c r="P141" s="256"/>
      <c r="Q141" s="256"/>
      <c r="R141" s="256"/>
      <c r="S141" s="256"/>
      <c r="T141" s="257"/>
      <c r="U141" s="13"/>
      <c r="V141" s="13"/>
      <c r="W141" s="13"/>
      <c r="X141" s="13"/>
      <c r="Y141" s="13"/>
      <c r="Z141" s="13"/>
      <c r="AA141" s="13"/>
      <c r="AB141" s="13"/>
      <c r="AC141" s="13"/>
      <c r="AD141" s="13"/>
      <c r="AE141" s="13"/>
      <c r="AT141" s="258" t="s">
        <v>801</v>
      </c>
      <c r="AU141" s="258" t="s">
        <v>81</v>
      </c>
      <c r="AV141" s="13" t="s">
        <v>81</v>
      </c>
      <c r="AW141" s="13" t="s">
        <v>33</v>
      </c>
      <c r="AX141" s="13" t="s">
        <v>72</v>
      </c>
      <c r="AY141" s="258" t="s">
        <v>240</v>
      </c>
    </row>
    <row r="142" s="13" customFormat="1">
      <c r="A142" s="13"/>
      <c r="B142" s="248"/>
      <c r="C142" s="249"/>
      <c r="D142" s="227" t="s">
        <v>801</v>
      </c>
      <c r="E142" s="250" t="s">
        <v>19</v>
      </c>
      <c r="F142" s="251" t="s">
        <v>1401</v>
      </c>
      <c r="G142" s="249"/>
      <c r="H142" s="252">
        <v>6.6399999999999997</v>
      </c>
      <c r="I142" s="253"/>
      <c r="J142" s="249"/>
      <c r="K142" s="249"/>
      <c r="L142" s="254"/>
      <c r="M142" s="255"/>
      <c r="N142" s="256"/>
      <c r="O142" s="256"/>
      <c r="P142" s="256"/>
      <c r="Q142" s="256"/>
      <c r="R142" s="256"/>
      <c r="S142" s="256"/>
      <c r="T142" s="257"/>
      <c r="U142" s="13"/>
      <c r="V142" s="13"/>
      <c r="W142" s="13"/>
      <c r="X142" s="13"/>
      <c r="Y142" s="13"/>
      <c r="Z142" s="13"/>
      <c r="AA142" s="13"/>
      <c r="AB142" s="13"/>
      <c r="AC142" s="13"/>
      <c r="AD142" s="13"/>
      <c r="AE142" s="13"/>
      <c r="AT142" s="258" t="s">
        <v>801</v>
      </c>
      <c r="AU142" s="258" t="s">
        <v>81</v>
      </c>
      <c r="AV142" s="13" t="s">
        <v>81</v>
      </c>
      <c r="AW142" s="13" t="s">
        <v>33</v>
      </c>
      <c r="AX142" s="13" t="s">
        <v>72</v>
      </c>
      <c r="AY142" s="258" t="s">
        <v>240</v>
      </c>
    </row>
    <row r="143" s="13" customFormat="1">
      <c r="A143" s="13"/>
      <c r="B143" s="248"/>
      <c r="C143" s="249"/>
      <c r="D143" s="227" t="s">
        <v>801</v>
      </c>
      <c r="E143" s="250" t="s">
        <v>19</v>
      </c>
      <c r="F143" s="251" t="s">
        <v>1402</v>
      </c>
      <c r="G143" s="249"/>
      <c r="H143" s="252">
        <v>20.765999999999998</v>
      </c>
      <c r="I143" s="253"/>
      <c r="J143" s="249"/>
      <c r="K143" s="249"/>
      <c r="L143" s="254"/>
      <c r="M143" s="255"/>
      <c r="N143" s="256"/>
      <c r="O143" s="256"/>
      <c r="P143" s="256"/>
      <c r="Q143" s="256"/>
      <c r="R143" s="256"/>
      <c r="S143" s="256"/>
      <c r="T143" s="257"/>
      <c r="U143" s="13"/>
      <c r="V143" s="13"/>
      <c r="W143" s="13"/>
      <c r="X143" s="13"/>
      <c r="Y143" s="13"/>
      <c r="Z143" s="13"/>
      <c r="AA143" s="13"/>
      <c r="AB143" s="13"/>
      <c r="AC143" s="13"/>
      <c r="AD143" s="13"/>
      <c r="AE143" s="13"/>
      <c r="AT143" s="258" t="s">
        <v>801</v>
      </c>
      <c r="AU143" s="258" t="s">
        <v>81</v>
      </c>
      <c r="AV143" s="13" t="s">
        <v>81</v>
      </c>
      <c r="AW143" s="13" t="s">
        <v>33</v>
      </c>
      <c r="AX143" s="13" t="s">
        <v>72</v>
      </c>
      <c r="AY143" s="258" t="s">
        <v>240</v>
      </c>
    </row>
    <row r="144" s="13" customFormat="1">
      <c r="A144" s="13"/>
      <c r="B144" s="248"/>
      <c r="C144" s="249"/>
      <c r="D144" s="227" t="s">
        <v>801</v>
      </c>
      <c r="E144" s="250" t="s">
        <v>19</v>
      </c>
      <c r="F144" s="251" t="s">
        <v>1403</v>
      </c>
      <c r="G144" s="249"/>
      <c r="H144" s="252">
        <v>26.606000000000002</v>
      </c>
      <c r="I144" s="253"/>
      <c r="J144" s="249"/>
      <c r="K144" s="249"/>
      <c r="L144" s="254"/>
      <c r="M144" s="255"/>
      <c r="N144" s="256"/>
      <c r="O144" s="256"/>
      <c r="P144" s="256"/>
      <c r="Q144" s="256"/>
      <c r="R144" s="256"/>
      <c r="S144" s="256"/>
      <c r="T144" s="257"/>
      <c r="U144" s="13"/>
      <c r="V144" s="13"/>
      <c r="W144" s="13"/>
      <c r="X144" s="13"/>
      <c r="Y144" s="13"/>
      <c r="Z144" s="13"/>
      <c r="AA144" s="13"/>
      <c r="AB144" s="13"/>
      <c r="AC144" s="13"/>
      <c r="AD144" s="13"/>
      <c r="AE144" s="13"/>
      <c r="AT144" s="258" t="s">
        <v>801</v>
      </c>
      <c r="AU144" s="258" t="s">
        <v>81</v>
      </c>
      <c r="AV144" s="13" t="s">
        <v>81</v>
      </c>
      <c r="AW144" s="13" t="s">
        <v>33</v>
      </c>
      <c r="AX144" s="13" t="s">
        <v>72</v>
      </c>
      <c r="AY144" s="258" t="s">
        <v>240</v>
      </c>
    </row>
    <row r="145" s="13" customFormat="1">
      <c r="A145" s="13"/>
      <c r="B145" s="248"/>
      <c r="C145" s="249"/>
      <c r="D145" s="227" t="s">
        <v>801</v>
      </c>
      <c r="E145" s="250" t="s">
        <v>19</v>
      </c>
      <c r="F145" s="251" t="s">
        <v>1404</v>
      </c>
      <c r="G145" s="249"/>
      <c r="H145" s="252">
        <v>20.765999999999998</v>
      </c>
      <c r="I145" s="253"/>
      <c r="J145" s="249"/>
      <c r="K145" s="249"/>
      <c r="L145" s="254"/>
      <c r="M145" s="255"/>
      <c r="N145" s="256"/>
      <c r="O145" s="256"/>
      <c r="P145" s="256"/>
      <c r="Q145" s="256"/>
      <c r="R145" s="256"/>
      <c r="S145" s="256"/>
      <c r="T145" s="257"/>
      <c r="U145" s="13"/>
      <c r="V145" s="13"/>
      <c r="W145" s="13"/>
      <c r="X145" s="13"/>
      <c r="Y145" s="13"/>
      <c r="Z145" s="13"/>
      <c r="AA145" s="13"/>
      <c r="AB145" s="13"/>
      <c r="AC145" s="13"/>
      <c r="AD145" s="13"/>
      <c r="AE145" s="13"/>
      <c r="AT145" s="258" t="s">
        <v>801</v>
      </c>
      <c r="AU145" s="258" t="s">
        <v>81</v>
      </c>
      <c r="AV145" s="13" t="s">
        <v>81</v>
      </c>
      <c r="AW145" s="13" t="s">
        <v>33</v>
      </c>
      <c r="AX145" s="13" t="s">
        <v>72</v>
      </c>
      <c r="AY145" s="258" t="s">
        <v>240</v>
      </c>
    </row>
    <row r="146" s="13" customFormat="1">
      <c r="A146" s="13"/>
      <c r="B146" s="248"/>
      <c r="C146" s="249"/>
      <c r="D146" s="227" t="s">
        <v>801</v>
      </c>
      <c r="E146" s="250" t="s">
        <v>19</v>
      </c>
      <c r="F146" s="251" t="s">
        <v>1405</v>
      </c>
      <c r="G146" s="249"/>
      <c r="H146" s="252">
        <v>-15</v>
      </c>
      <c r="I146" s="253"/>
      <c r="J146" s="249"/>
      <c r="K146" s="249"/>
      <c r="L146" s="254"/>
      <c r="M146" s="255"/>
      <c r="N146" s="256"/>
      <c r="O146" s="256"/>
      <c r="P146" s="256"/>
      <c r="Q146" s="256"/>
      <c r="R146" s="256"/>
      <c r="S146" s="256"/>
      <c r="T146" s="257"/>
      <c r="U146" s="13"/>
      <c r="V146" s="13"/>
      <c r="W146" s="13"/>
      <c r="X146" s="13"/>
      <c r="Y146" s="13"/>
      <c r="Z146" s="13"/>
      <c r="AA146" s="13"/>
      <c r="AB146" s="13"/>
      <c r="AC146" s="13"/>
      <c r="AD146" s="13"/>
      <c r="AE146" s="13"/>
      <c r="AT146" s="258" t="s">
        <v>801</v>
      </c>
      <c r="AU146" s="258" t="s">
        <v>81</v>
      </c>
      <c r="AV146" s="13" t="s">
        <v>81</v>
      </c>
      <c r="AW146" s="13" t="s">
        <v>33</v>
      </c>
      <c r="AX146" s="13" t="s">
        <v>72</v>
      </c>
      <c r="AY146" s="258" t="s">
        <v>240</v>
      </c>
    </row>
    <row r="147" s="15" customFormat="1">
      <c r="A147" s="15"/>
      <c r="B147" s="269"/>
      <c r="C147" s="270"/>
      <c r="D147" s="227" t="s">
        <v>801</v>
      </c>
      <c r="E147" s="271" t="s">
        <v>19</v>
      </c>
      <c r="F147" s="272" t="s">
        <v>1356</v>
      </c>
      <c r="G147" s="270"/>
      <c r="H147" s="273">
        <v>64.617999999999995</v>
      </c>
      <c r="I147" s="274"/>
      <c r="J147" s="270"/>
      <c r="K147" s="270"/>
      <c r="L147" s="275"/>
      <c r="M147" s="276"/>
      <c r="N147" s="277"/>
      <c r="O147" s="277"/>
      <c r="P147" s="277"/>
      <c r="Q147" s="277"/>
      <c r="R147" s="277"/>
      <c r="S147" s="277"/>
      <c r="T147" s="278"/>
      <c r="U147" s="15"/>
      <c r="V147" s="15"/>
      <c r="W147" s="15"/>
      <c r="X147" s="15"/>
      <c r="Y147" s="15"/>
      <c r="Z147" s="15"/>
      <c r="AA147" s="15"/>
      <c r="AB147" s="15"/>
      <c r="AC147" s="15"/>
      <c r="AD147" s="15"/>
      <c r="AE147" s="15"/>
      <c r="AT147" s="279" t="s">
        <v>801</v>
      </c>
      <c r="AU147" s="279" t="s">
        <v>81</v>
      </c>
      <c r="AV147" s="15" t="s">
        <v>149</v>
      </c>
      <c r="AW147" s="15" t="s">
        <v>33</v>
      </c>
      <c r="AX147" s="15" t="s">
        <v>79</v>
      </c>
      <c r="AY147" s="279" t="s">
        <v>240</v>
      </c>
    </row>
    <row r="148" s="2" customFormat="1" ht="16.5" customHeight="1">
      <c r="A148" s="39"/>
      <c r="B148" s="40"/>
      <c r="C148" s="238" t="s">
        <v>287</v>
      </c>
      <c r="D148" s="238" t="s">
        <v>797</v>
      </c>
      <c r="E148" s="239" t="s">
        <v>1406</v>
      </c>
      <c r="F148" s="240" t="s">
        <v>1407</v>
      </c>
      <c r="G148" s="241" t="s">
        <v>786</v>
      </c>
      <c r="H148" s="242">
        <v>318.47199999999998</v>
      </c>
      <c r="I148" s="243"/>
      <c r="J148" s="244">
        <f>ROUND(I148*H148,2)</f>
        <v>0</v>
      </c>
      <c r="K148" s="240" t="s">
        <v>749</v>
      </c>
      <c r="L148" s="245"/>
      <c r="M148" s="246" t="s">
        <v>19</v>
      </c>
      <c r="N148" s="247" t="s">
        <v>43</v>
      </c>
      <c r="O148" s="85"/>
      <c r="P148" s="223">
        <f>O148*H148</f>
        <v>0</v>
      </c>
      <c r="Q148" s="223">
        <v>1</v>
      </c>
      <c r="R148" s="223">
        <f>Q148*H148</f>
        <v>318.47199999999998</v>
      </c>
      <c r="S148" s="223">
        <v>0</v>
      </c>
      <c r="T148" s="224">
        <f>S148*H148</f>
        <v>0</v>
      </c>
      <c r="U148" s="39"/>
      <c r="V148" s="39"/>
      <c r="W148" s="39"/>
      <c r="X148" s="39"/>
      <c r="Y148" s="39"/>
      <c r="Z148" s="39"/>
      <c r="AA148" s="39"/>
      <c r="AB148" s="39"/>
      <c r="AC148" s="39"/>
      <c r="AD148" s="39"/>
      <c r="AE148" s="39"/>
      <c r="AR148" s="225" t="s">
        <v>257</v>
      </c>
      <c r="AT148" s="225" t="s">
        <v>797</v>
      </c>
      <c r="AU148" s="225" t="s">
        <v>81</v>
      </c>
      <c r="AY148" s="18" t="s">
        <v>240</v>
      </c>
      <c r="BE148" s="226">
        <f>IF(N148="základní",J148,0)</f>
        <v>0</v>
      </c>
      <c r="BF148" s="226">
        <f>IF(N148="snížená",J148,0)</f>
        <v>0</v>
      </c>
      <c r="BG148" s="226">
        <f>IF(N148="zákl. přenesená",J148,0)</f>
        <v>0</v>
      </c>
      <c r="BH148" s="226">
        <f>IF(N148="sníž. přenesená",J148,0)</f>
        <v>0</v>
      </c>
      <c r="BI148" s="226">
        <f>IF(N148="nulová",J148,0)</f>
        <v>0</v>
      </c>
      <c r="BJ148" s="18" t="s">
        <v>79</v>
      </c>
      <c r="BK148" s="226">
        <f>ROUND(I148*H148,2)</f>
        <v>0</v>
      </c>
      <c r="BL148" s="18" t="s">
        <v>248</v>
      </c>
      <c r="BM148" s="225" t="s">
        <v>1408</v>
      </c>
    </row>
    <row r="149" s="13" customFormat="1">
      <c r="A149" s="13"/>
      <c r="B149" s="248"/>
      <c r="C149" s="249"/>
      <c r="D149" s="227" t="s">
        <v>801</v>
      </c>
      <c r="E149" s="250" t="s">
        <v>19</v>
      </c>
      <c r="F149" s="251" t="s">
        <v>1409</v>
      </c>
      <c r="G149" s="249"/>
      <c r="H149" s="252">
        <v>159.23599999999999</v>
      </c>
      <c r="I149" s="253"/>
      <c r="J149" s="249"/>
      <c r="K149" s="249"/>
      <c r="L149" s="254"/>
      <c r="M149" s="255"/>
      <c r="N149" s="256"/>
      <c r="O149" s="256"/>
      <c r="P149" s="256"/>
      <c r="Q149" s="256"/>
      <c r="R149" s="256"/>
      <c r="S149" s="256"/>
      <c r="T149" s="257"/>
      <c r="U149" s="13"/>
      <c r="V149" s="13"/>
      <c r="W149" s="13"/>
      <c r="X149" s="13"/>
      <c r="Y149" s="13"/>
      <c r="Z149" s="13"/>
      <c r="AA149" s="13"/>
      <c r="AB149" s="13"/>
      <c r="AC149" s="13"/>
      <c r="AD149" s="13"/>
      <c r="AE149" s="13"/>
      <c r="AT149" s="258" t="s">
        <v>801</v>
      </c>
      <c r="AU149" s="258" t="s">
        <v>81</v>
      </c>
      <c r="AV149" s="13" t="s">
        <v>81</v>
      </c>
      <c r="AW149" s="13" t="s">
        <v>33</v>
      </c>
      <c r="AX149" s="13" t="s">
        <v>79</v>
      </c>
      <c r="AY149" s="258" t="s">
        <v>240</v>
      </c>
    </row>
    <row r="150" s="13" customFormat="1">
      <c r="A150" s="13"/>
      <c r="B150" s="248"/>
      <c r="C150" s="249"/>
      <c r="D150" s="227" t="s">
        <v>801</v>
      </c>
      <c r="E150" s="249"/>
      <c r="F150" s="251" t="s">
        <v>1410</v>
      </c>
      <c r="G150" s="249"/>
      <c r="H150" s="252">
        <v>318.47199999999998</v>
      </c>
      <c r="I150" s="253"/>
      <c r="J150" s="249"/>
      <c r="K150" s="249"/>
      <c r="L150" s="254"/>
      <c r="M150" s="255"/>
      <c r="N150" s="256"/>
      <c r="O150" s="256"/>
      <c r="P150" s="256"/>
      <c r="Q150" s="256"/>
      <c r="R150" s="256"/>
      <c r="S150" s="256"/>
      <c r="T150" s="257"/>
      <c r="U150" s="13"/>
      <c r="V150" s="13"/>
      <c r="W150" s="13"/>
      <c r="X150" s="13"/>
      <c r="Y150" s="13"/>
      <c r="Z150" s="13"/>
      <c r="AA150" s="13"/>
      <c r="AB150" s="13"/>
      <c r="AC150" s="13"/>
      <c r="AD150" s="13"/>
      <c r="AE150" s="13"/>
      <c r="AT150" s="258" t="s">
        <v>801</v>
      </c>
      <c r="AU150" s="258" t="s">
        <v>81</v>
      </c>
      <c r="AV150" s="13" t="s">
        <v>81</v>
      </c>
      <c r="AW150" s="13" t="s">
        <v>4</v>
      </c>
      <c r="AX150" s="13" t="s">
        <v>79</v>
      </c>
      <c r="AY150" s="258" t="s">
        <v>240</v>
      </c>
    </row>
    <row r="151" s="2" customFormat="1" ht="33" customHeight="1">
      <c r="A151" s="39"/>
      <c r="B151" s="40"/>
      <c r="C151" s="214" t="s">
        <v>268</v>
      </c>
      <c r="D151" s="214" t="s">
        <v>243</v>
      </c>
      <c r="E151" s="215" t="s">
        <v>1411</v>
      </c>
      <c r="F151" s="216" t="s">
        <v>1412</v>
      </c>
      <c r="G151" s="217" t="s">
        <v>251</v>
      </c>
      <c r="H151" s="218">
        <v>2938</v>
      </c>
      <c r="I151" s="219"/>
      <c r="J151" s="220">
        <f>ROUND(I151*H151,2)</f>
        <v>0</v>
      </c>
      <c r="K151" s="216" t="s">
        <v>749</v>
      </c>
      <c r="L151" s="45"/>
      <c r="M151" s="221" t="s">
        <v>19</v>
      </c>
      <c r="N151" s="222" t="s">
        <v>43</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248</v>
      </c>
      <c r="AT151" s="225" t="s">
        <v>243</v>
      </c>
      <c r="AU151" s="225" t="s">
        <v>81</v>
      </c>
      <c r="AY151" s="18" t="s">
        <v>240</v>
      </c>
      <c r="BE151" s="226">
        <f>IF(N151="základní",J151,0)</f>
        <v>0</v>
      </c>
      <c r="BF151" s="226">
        <f>IF(N151="snížená",J151,0)</f>
        <v>0</v>
      </c>
      <c r="BG151" s="226">
        <f>IF(N151="zákl. přenesená",J151,0)</f>
        <v>0</v>
      </c>
      <c r="BH151" s="226">
        <f>IF(N151="sníž. přenesená",J151,0)</f>
        <v>0</v>
      </c>
      <c r="BI151" s="226">
        <f>IF(N151="nulová",J151,0)</f>
        <v>0</v>
      </c>
      <c r="BJ151" s="18" t="s">
        <v>79</v>
      </c>
      <c r="BK151" s="226">
        <f>ROUND(I151*H151,2)</f>
        <v>0</v>
      </c>
      <c r="BL151" s="18" t="s">
        <v>248</v>
      </c>
      <c r="BM151" s="225" t="s">
        <v>1413</v>
      </c>
    </row>
    <row r="152" s="13" customFormat="1">
      <c r="A152" s="13"/>
      <c r="B152" s="248"/>
      <c r="C152" s="249"/>
      <c r="D152" s="227" t="s">
        <v>801</v>
      </c>
      <c r="E152" s="250" t="s">
        <v>19</v>
      </c>
      <c r="F152" s="251" t="s">
        <v>1414</v>
      </c>
      <c r="G152" s="249"/>
      <c r="H152" s="252">
        <v>2938</v>
      </c>
      <c r="I152" s="253"/>
      <c r="J152" s="249"/>
      <c r="K152" s="249"/>
      <c r="L152" s="254"/>
      <c r="M152" s="255"/>
      <c r="N152" s="256"/>
      <c r="O152" s="256"/>
      <c r="P152" s="256"/>
      <c r="Q152" s="256"/>
      <c r="R152" s="256"/>
      <c r="S152" s="256"/>
      <c r="T152" s="257"/>
      <c r="U152" s="13"/>
      <c r="V152" s="13"/>
      <c r="W152" s="13"/>
      <c r="X152" s="13"/>
      <c r="Y152" s="13"/>
      <c r="Z152" s="13"/>
      <c r="AA152" s="13"/>
      <c r="AB152" s="13"/>
      <c r="AC152" s="13"/>
      <c r="AD152" s="13"/>
      <c r="AE152" s="13"/>
      <c r="AT152" s="258" t="s">
        <v>801</v>
      </c>
      <c r="AU152" s="258" t="s">
        <v>81</v>
      </c>
      <c r="AV152" s="13" t="s">
        <v>81</v>
      </c>
      <c r="AW152" s="13" t="s">
        <v>33</v>
      </c>
      <c r="AX152" s="13" t="s">
        <v>72</v>
      </c>
      <c r="AY152" s="258" t="s">
        <v>240</v>
      </c>
    </row>
    <row r="153" s="15" customFormat="1">
      <c r="A153" s="15"/>
      <c r="B153" s="269"/>
      <c r="C153" s="270"/>
      <c r="D153" s="227" t="s">
        <v>801</v>
      </c>
      <c r="E153" s="271" t="s">
        <v>19</v>
      </c>
      <c r="F153" s="272" t="s">
        <v>1356</v>
      </c>
      <c r="G153" s="270"/>
      <c r="H153" s="273">
        <v>2938</v>
      </c>
      <c r="I153" s="274"/>
      <c r="J153" s="270"/>
      <c r="K153" s="270"/>
      <c r="L153" s="275"/>
      <c r="M153" s="276"/>
      <c r="N153" s="277"/>
      <c r="O153" s="277"/>
      <c r="P153" s="277"/>
      <c r="Q153" s="277"/>
      <c r="R153" s="277"/>
      <c r="S153" s="277"/>
      <c r="T153" s="278"/>
      <c r="U153" s="15"/>
      <c r="V153" s="15"/>
      <c r="W153" s="15"/>
      <c r="X153" s="15"/>
      <c r="Y153" s="15"/>
      <c r="Z153" s="15"/>
      <c r="AA153" s="15"/>
      <c r="AB153" s="15"/>
      <c r="AC153" s="15"/>
      <c r="AD153" s="15"/>
      <c r="AE153" s="15"/>
      <c r="AT153" s="279" t="s">
        <v>801</v>
      </c>
      <c r="AU153" s="279" t="s">
        <v>81</v>
      </c>
      <c r="AV153" s="15" t="s">
        <v>149</v>
      </c>
      <c r="AW153" s="15" t="s">
        <v>33</v>
      </c>
      <c r="AX153" s="15" t="s">
        <v>79</v>
      </c>
      <c r="AY153" s="279" t="s">
        <v>240</v>
      </c>
    </row>
    <row r="154" s="12" customFormat="1" ht="22.8" customHeight="1">
      <c r="A154" s="12"/>
      <c r="B154" s="198"/>
      <c r="C154" s="199"/>
      <c r="D154" s="200" t="s">
        <v>71</v>
      </c>
      <c r="E154" s="212" t="s">
        <v>81</v>
      </c>
      <c r="F154" s="212" t="s">
        <v>1415</v>
      </c>
      <c r="G154" s="199"/>
      <c r="H154" s="199"/>
      <c r="I154" s="202"/>
      <c r="J154" s="213">
        <f>BK154</f>
        <v>0</v>
      </c>
      <c r="K154" s="199"/>
      <c r="L154" s="204"/>
      <c r="M154" s="205"/>
      <c r="N154" s="206"/>
      <c r="O154" s="206"/>
      <c r="P154" s="207">
        <f>SUM(P155:P303)</f>
        <v>0</v>
      </c>
      <c r="Q154" s="206"/>
      <c r="R154" s="207">
        <f>SUM(R155:R303)</f>
        <v>1726.7677075099998</v>
      </c>
      <c r="S154" s="206"/>
      <c r="T154" s="208">
        <f>SUM(T155:T303)</f>
        <v>0</v>
      </c>
      <c r="U154" s="12"/>
      <c r="V154" s="12"/>
      <c r="W154" s="12"/>
      <c r="X154" s="12"/>
      <c r="Y154" s="12"/>
      <c r="Z154" s="12"/>
      <c r="AA154" s="12"/>
      <c r="AB154" s="12"/>
      <c r="AC154" s="12"/>
      <c r="AD154" s="12"/>
      <c r="AE154" s="12"/>
      <c r="AR154" s="209" t="s">
        <v>79</v>
      </c>
      <c r="AT154" s="210" t="s">
        <v>71</v>
      </c>
      <c r="AU154" s="210" t="s">
        <v>79</v>
      </c>
      <c r="AY154" s="209" t="s">
        <v>240</v>
      </c>
      <c r="BK154" s="211">
        <f>SUM(BK155:BK303)</f>
        <v>0</v>
      </c>
    </row>
    <row r="155" s="2" customFormat="1" ht="33" customHeight="1">
      <c r="A155" s="39"/>
      <c r="B155" s="40"/>
      <c r="C155" s="214" t="s">
        <v>295</v>
      </c>
      <c r="D155" s="214" t="s">
        <v>243</v>
      </c>
      <c r="E155" s="215" t="s">
        <v>1416</v>
      </c>
      <c r="F155" s="216" t="s">
        <v>1417</v>
      </c>
      <c r="G155" s="217" t="s">
        <v>1418</v>
      </c>
      <c r="H155" s="218">
        <v>300</v>
      </c>
      <c r="I155" s="219"/>
      <c r="J155" s="220">
        <f>ROUND(I155*H155,2)</f>
        <v>0</v>
      </c>
      <c r="K155" s="216" t="s">
        <v>247</v>
      </c>
      <c r="L155" s="45"/>
      <c r="M155" s="221" t="s">
        <v>19</v>
      </c>
      <c r="N155" s="222" t="s">
        <v>43</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248</v>
      </c>
      <c r="AT155" s="225" t="s">
        <v>243</v>
      </c>
      <c r="AU155" s="225" t="s">
        <v>81</v>
      </c>
      <c r="AY155" s="18" t="s">
        <v>240</v>
      </c>
      <c r="BE155" s="226">
        <f>IF(N155="základní",J155,0)</f>
        <v>0</v>
      </c>
      <c r="BF155" s="226">
        <f>IF(N155="snížená",J155,0)</f>
        <v>0</v>
      </c>
      <c r="BG155" s="226">
        <f>IF(N155="zákl. přenesená",J155,0)</f>
        <v>0</v>
      </c>
      <c r="BH155" s="226">
        <f>IF(N155="sníž. přenesená",J155,0)</f>
        <v>0</v>
      </c>
      <c r="BI155" s="226">
        <f>IF(N155="nulová",J155,0)</f>
        <v>0</v>
      </c>
      <c r="BJ155" s="18" t="s">
        <v>79</v>
      </c>
      <c r="BK155" s="226">
        <f>ROUND(I155*H155,2)</f>
        <v>0</v>
      </c>
      <c r="BL155" s="18" t="s">
        <v>248</v>
      </c>
      <c r="BM155" s="225" t="s">
        <v>1419</v>
      </c>
    </row>
    <row r="156" s="13" customFormat="1">
      <c r="A156" s="13"/>
      <c r="B156" s="248"/>
      <c r="C156" s="249"/>
      <c r="D156" s="227" t="s">
        <v>801</v>
      </c>
      <c r="E156" s="250" t="s">
        <v>19</v>
      </c>
      <c r="F156" s="251" t="s">
        <v>1420</v>
      </c>
      <c r="G156" s="249"/>
      <c r="H156" s="252">
        <v>300</v>
      </c>
      <c r="I156" s="253"/>
      <c r="J156" s="249"/>
      <c r="K156" s="249"/>
      <c r="L156" s="254"/>
      <c r="M156" s="255"/>
      <c r="N156" s="256"/>
      <c r="O156" s="256"/>
      <c r="P156" s="256"/>
      <c r="Q156" s="256"/>
      <c r="R156" s="256"/>
      <c r="S156" s="256"/>
      <c r="T156" s="257"/>
      <c r="U156" s="13"/>
      <c r="V156" s="13"/>
      <c r="W156" s="13"/>
      <c r="X156" s="13"/>
      <c r="Y156" s="13"/>
      <c r="Z156" s="13"/>
      <c r="AA156" s="13"/>
      <c r="AB156" s="13"/>
      <c r="AC156" s="13"/>
      <c r="AD156" s="13"/>
      <c r="AE156" s="13"/>
      <c r="AT156" s="258" t="s">
        <v>801</v>
      </c>
      <c r="AU156" s="258" t="s">
        <v>81</v>
      </c>
      <c r="AV156" s="13" t="s">
        <v>81</v>
      </c>
      <c r="AW156" s="13" t="s">
        <v>33</v>
      </c>
      <c r="AX156" s="13" t="s">
        <v>79</v>
      </c>
      <c r="AY156" s="258" t="s">
        <v>240</v>
      </c>
    </row>
    <row r="157" s="2" customFormat="1" ht="33" customHeight="1">
      <c r="A157" s="39"/>
      <c r="B157" s="40"/>
      <c r="C157" s="214" t="s">
        <v>271</v>
      </c>
      <c r="D157" s="214" t="s">
        <v>243</v>
      </c>
      <c r="E157" s="215" t="s">
        <v>1421</v>
      </c>
      <c r="F157" s="216" t="s">
        <v>1422</v>
      </c>
      <c r="G157" s="217" t="s">
        <v>1418</v>
      </c>
      <c r="H157" s="218">
        <v>90</v>
      </c>
      <c r="I157" s="219"/>
      <c r="J157" s="220">
        <f>ROUND(I157*H157,2)</f>
        <v>0</v>
      </c>
      <c r="K157" s="216" t="s">
        <v>247</v>
      </c>
      <c r="L157" s="45"/>
      <c r="M157" s="221" t="s">
        <v>19</v>
      </c>
      <c r="N157" s="222" t="s">
        <v>43</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248</v>
      </c>
      <c r="AT157" s="225" t="s">
        <v>243</v>
      </c>
      <c r="AU157" s="225" t="s">
        <v>81</v>
      </c>
      <c r="AY157" s="18" t="s">
        <v>240</v>
      </c>
      <c r="BE157" s="226">
        <f>IF(N157="základní",J157,0)</f>
        <v>0</v>
      </c>
      <c r="BF157" s="226">
        <f>IF(N157="snížená",J157,0)</f>
        <v>0</v>
      </c>
      <c r="BG157" s="226">
        <f>IF(N157="zákl. přenesená",J157,0)</f>
        <v>0</v>
      </c>
      <c r="BH157" s="226">
        <f>IF(N157="sníž. přenesená",J157,0)</f>
        <v>0</v>
      </c>
      <c r="BI157" s="226">
        <f>IF(N157="nulová",J157,0)</f>
        <v>0</v>
      </c>
      <c r="BJ157" s="18" t="s">
        <v>79</v>
      </c>
      <c r="BK157" s="226">
        <f>ROUND(I157*H157,2)</f>
        <v>0</v>
      </c>
      <c r="BL157" s="18" t="s">
        <v>248</v>
      </c>
      <c r="BM157" s="225" t="s">
        <v>1423</v>
      </c>
    </row>
    <row r="158" s="13" customFormat="1">
      <c r="A158" s="13"/>
      <c r="B158" s="248"/>
      <c r="C158" s="249"/>
      <c r="D158" s="227" t="s">
        <v>801</v>
      </c>
      <c r="E158" s="250" t="s">
        <v>19</v>
      </c>
      <c r="F158" s="251" t="s">
        <v>1424</v>
      </c>
      <c r="G158" s="249"/>
      <c r="H158" s="252">
        <v>90</v>
      </c>
      <c r="I158" s="253"/>
      <c r="J158" s="249"/>
      <c r="K158" s="249"/>
      <c r="L158" s="254"/>
      <c r="M158" s="255"/>
      <c r="N158" s="256"/>
      <c r="O158" s="256"/>
      <c r="P158" s="256"/>
      <c r="Q158" s="256"/>
      <c r="R158" s="256"/>
      <c r="S158" s="256"/>
      <c r="T158" s="257"/>
      <c r="U158" s="13"/>
      <c r="V158" s="13"/>
      <c r="W158" s="13"/>
      <c r="X158" s="13"/>
      <c r="Y158" s="13"/>
      <c r="Z158" s="13"/>
      <c r="AA158" s="13"/>
      <c r="AB158" s="13"/>
      <c r="AC158" s="13"/>
      <c r="AD158" s="13"/>
      <c r="AE158" s="13"/>
      <c r="AT158" s="258" t="s">
        <v>801</v>
      </c>
      <c r="AU158" s="258" t="s">
        <v>81</v>
      </c>
      <c r="AV158" s="13" t="s">
        <v>81</v>
      </c>
      <c r="AW158" s="13" t="s">
        <v>33</v>
      </c>
      <c r="AX158" s="13" t="s">
        <v>79</v>
      </c>
      <c r="AY158" s="258" t="s">
        <v>240</v>
      </c>
    </row>
    <row r="159" s="2" customFormat="1">
      <c r="A159" s="39"/>
      <c r="B159" s="40"/>
      <c r="C159" s="214" t="s">
        <v>304</v>
      </c>
      <c r="D159" s="214" t="s">
        <v>243</v>
      </c>
      <c r="E159" s="215" t="s">
        <v>1425</v>
      </c>
      <c r="F159" s="216" t="s">
        <v>1426</v>
      </c>
      <c r="G159" s="217" t="s">
        <v>806</v>
      </c>
      <c r="H159" s="218">
        <v>13</v>
      </c>
      <c r="I159" s="219"/>
      <c r="J159" s="220">
        <f>ROUND(I159*H159,2)</f>
        <v>0</v>
      </c>
      <c r="K159" s="216" t="s">
        <v>247</v>
      </c>
      <c r="L159" s="45"/>
      <c r="M159" s="221" t="s">
        <v>19</v>
      </c>
      <c r="N159" s="222" t="s">
        <v>43</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248</v>
      </c>
      <c r="AT159" s="225" t="s">
        <v>243</v>
      </c>
      <c r="AU159" s="225" t="s">
        <v>81</v>
      </c>
      <c r="AY159" s="18" t="s">
        <v>240</v>
      </c>
      <c r="BE159" s="226">
        <f>IF(N159="základní",J159,0)</f>
        <v>0</v>
      </c>
      <c r="BF159" s="226">
        <f>IF(N159="snížená",J159,0)</f>
        <v>0</v>
      </c>
      <c r="BG159" s="226">
        <f>IF(N159="zákl. přenesená",J159,0)</f>
        <v>0</v>
      </c>
      <c r="BH159" s="226">
        <f>IF(N159="sníž. přenesená",J159,0)</f>
        <v>0</v>
      </c>
      <c r="BI159" s="226">
        <f>IF(N159="nulová",J159,0)</f>
        <v>0</v>
      </c>
      <c r="BJ159" s="18" t="s">
        <v>79</v>
      </c>
      <c r="BK159" s="226">
        <f>ROUND(I159*H159,2)</f>
        <v>0</v>
      </c>
      <c r="BL159" s="18" t="s">
        <v>248</v>
      </c>
      <c r="BM159" s="225" t="s">
        <v>1427</v>
      </c>
    </row>
    <row r="160" s="2" customFormat="1">
      <c r="A160" s="39"/>
      <c r="B160" s="40"/>
      <c r="C160" s="214" t="s">
        <v>275</v>
      </c>
      <c r="D160" s="214" t="s">
        <v>243</v>
      </c>
      <c r="E160" s="215" t="s">
        <v>1428</v>
      </c>
      <c r="F160" s="216" t="s">
        <v>1429</v>
      </c>
      <c r="G160" s="217" t="s">
        <v>806</v>
      </c>
      <c r="H160" s="218">
        <v>36</v>
      </c>
      <c r="I160" s="219"/>
      <c r="J160" s="220">
        <f>ROUND(I160*H160,2)</f>
        <v>0</v>
      </c>
      <c r="K160" s="216" t="s">
        <v>247</v>
      </c>
      <c r="L160" s="45"/>
      <c r="M160" s="221" t="s">
        <v>19</v>
      </c>
      <c r="N160" s="222" t="s">
        <v>43</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248</v>
      </c>
      <c r="AT160" s="225" t="s">
        <v>243</v>
      </c>
      <c r="AU160" s="225" t="s">
        <v>81</v>
      </c>
      <c r="AY160" s="18" t="s">
        <v>240</v>
      </c>
      <c r="BE160" s="226">
        <f>IF(N160="základní",J160,0)</f>
        <v>0</v>
      </c>
      <c r="BF160" s="226">
        <f>IF(N160="snížená",J160,0)</f>
        <v>0</v>
      </c>
      <c r="BG160" s="226">
        <f>IF(N160="zákl. přenesená",J160,0)</f>
        <v>0</v>
      </c>
      <c r="BH160" s="226">
        <f>IF(N160="sníž. přenesená",J160,0)</f>
        <v>0</v>
      </c>
      <c r="BI160" s="226">
        <f>IF(N160="nulová",J160,0)</f>
        <v>0</v>
      </c>
      <c r="BJ160" s="18" t="s">
        <v>79</v>
      </c>
      <c r="BK160" s="226">
        <f>ROUND(I160*H160,2)</f>
        <v>0</v>
      </c>
      <c r="BL160" s="18" t="s">
        <v>248</v>
      </c>
      <c r="BM160" s="225" t="s">
        <v>1430</v>
      </c>
    </row>
    <row r="161" s="13" customFormat="1">
      <c r="A161" s="13"/>
      <c r="B161" s="248"/>
      <c r="C161" s="249"/>
      <c r="D161" s="227" t="s">
        <v>801</v>
      </c>
      <c r="E161" s="250" t="s">
        <v>19</v>
      </c>
      <c r="F161" s="251" t="s">
        <v>1431</v>
      </c>
      <c r="G161" s="249"/>
      <c r="H161" s="252">
        <v>36</v>
      </c>
      <c r="I161" s="253"/>
      <c r="J161" s="249"/>
      <c r="K161" s="249"/>
      <c r="L161" s="254"/>
      <c r="M161" s="255"/>
      <c r="N161" s="256"/>
      <c r="O161" s="256"/>
      <c r="P161" s="256"/>
      <c r="Q161" s="256"/>
      <c r="R161" s="256"/>
      <c r="S161" s="256"/>
      <c r="T161" s="257"/>
      <c r="U161" s="13"/>
      <c r="V161" s="13"/>
      <c r="W161" s="13"/>
      <c r="X161" s="13"/>
      <c r="Y161" s="13"/>
      <c r="Z161" s="13"/>
      <c r="AA161" s="13"/>
      <c r="AB161" s="13"/>
      <c r="AC161" s="13"/>
      <c r="AD161" s="13"/>
      <c r="AE161" s="13"/>
      <c r="AT161" s="258" t="s">
        <v>801</v>
      </c>
      <c r="AU161" s="258" t="s">
        <v>81</v>
      </c>
      <c r="AV161" s="13" t="s">
        <v>81</v>
      </c>
      <c r="AW161" s="13" t="s">
        <v>33</v>
      </c>
      <c r="AX161" s="13" t="s">
        <v>79</v>
      </c>
      <c r="AY161" s="258" t="s">
        <v>240</v>
      </c>
    </row>
    <row r="162" s="2" customFormat="1">
      <c r="A162" s="39"/>
      <c r="B162" s="40"/>
      <c r="C162" s="214" t="s">
        <v>309</v>
      </c>
      <c r="D162" s="214" t="s">
        <v>243</v>
      </c>
      <c r="E162" s="215" t="s">
        <v>1432</v>
      </c>
      <c r="F162" s="216" t="s">
        <v>1433</v>
      </c>
      <c r="G162" s="217" t="s">
        <v>806</v>
      </c>
      <c r="H162" s="218">
        <v>13</v>
      </c>
      <c r="I162" s="219"/>
      <c r="J162" s="220">
        <f>ROUND(I162*H162,2)</f>
        <v>0</v>
      </c>
      <c r="K162" s="216" t="s">
        <v>247</v>
      </c>
      <c r="L162" s="45"/>
      <c r="M162" s="221" t="s">
        <v>19</v>
      </c>
      <c r="N162" s="222" t="s">
        <v>43</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248</v>
      </c>
      <c r="AT162" s="225" t="s">
        <v>243</v>
      </c>
      <c r="AU162" s="225" t="s">
        <v>81</v>
      </c>
      <c r="AY162" s="18" t="s">
        <v>240</v>
      </c>
      <c r="BE162" s="226">
        <f>IF(N162="základní",J162,0)</f>
        <v>0</v>
      </c>
      <c r="BF162" s="226">
        <f>IF(N162="snížená",J162,0)</f>
        <v>0</v>
      </c>
      <c r="BG162" s="226">
        <f>IF(N162="zákl. přenesená",J162,0)</f>
        <v>0</v>
      </c>
      <c r="BH162" s="226">
        <f>IF(N162="sníž. přenesená",J162,0)</f>
        <v>0</v>
      </c>
      <c r="BI162" s="226">
        <f>IF(N162="nulová",J162,0)</f>
        <v>0</v>
      </c>
      <c r="BJ162" s="18" t="s">
        <v>79</v>
      </c>
      <c r="BK162" s="226">
        <f>ROUND(I162*H162,2)</f>
        <v>0</v>
      </c>
      <c r="BL162" s="18" t="s">
        <v>248</v>
      </c>
      <c r="BM162" s="225" t="s">
        <v>1434</v>
      </c>
    </row>
    <row r="163" s="13" customFormat="1">
      <c r="A163" s="13"/>
      <c r="B163" s="248"/>
      <c r="C163" s="249"/>
      <c r="D163" s="227" t="s">
        <v>801</v>
      </c>
      <c r="E163" s="250" t="s">
        <v>19</v>
      </c>
      <c r="F163" s="251" t="s">
        <v>287</v>
      </c>
      <c r="G163" s="249"/>
      <c r="H163" s="252">
        <v>13</v>
      </c>
      <c r="I163" s="253"/>
      <c r="J163" s="249"/>
      <c r="K163" s="249"/>
      <c r="L163" s="254"/>
      <c r="M163" s="255"/>
      <c r="N163" s="256"/>
      <c r="O163" s="256"/>
      <c r="P163" s="256"/>
      <c r="Q163" s="256"/>
      <c r="R163" s="256"/>
      <c r="S163" s="256"/>
      <c r="T163" s="257"/>
      <c r="U163" s="13"/>
      <c r="V163" s="13"/>
      <c r="W163" s="13"/>
      <c r="X163" s="13"/>
      <c r="Y163" s="13"/>
      <c r="Z163" s="13"/>
      <c r="AA163" s="13"/>
      <c r="AB163" s="13"/>
      <c r="AC163" s="13"/>
      <c r="AD163" s="13"/>
      <c r="AE163" s="13"/>
      <c r="AT163" s="258" t="s">
        <v>801</v>
      </c>
      <c r="AU163" s="258" t="s">
        <v>81</v>
      </c>
      <c r="AV163" s="13" t="s">
        <v>81</v>
      </c>
      <c r="AW163" s="13" t="s">
        <v>33</v>
      </c>
      <c r="AX163" s="13" t="s">
        <v>79</v>
      </c>
      <c r="AY163" s="258" t="s">
        <v>240</v>
      </c>
    </row>
    <row r="164" s="2" customFormat="1">
      <c r="A164" s="39"/>
      <c r="B164" s="40"/>
      <c r="C164" s="214" t="s">
        <v>278</v>
      </c>
      <c r="D164" s="214" t="s">
        <v>243</v>
      </c>
      <c r="E164" s="215" t="s">
        <v>1435</v>
      </c>
      <c r="F164" s="216" t="s">
        <v>1436</v>
      </c>
      <c r="G164" s="217" t="s">
        <v>806</v>
      </c>
      <c r="H164" s="218">
        <v>1</v>
      </c>
      <c r="I164" s="219"/>
      <c r="J164" s="220">
        <f>ROUND(I164*H164,2)</f>
        <v>0</v>
      </c>
      <c r="K164" s="216" t="s">
        <v>247</v>
      </c>
      <c r="L164" s="45"/>
      <c r="M164" s="221" t="s">
        <v>19</v>
      </c>
      <c r="N164" s="222" t="s">
        <v>43</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248</v>
      </c>
      <c r="AT164" s="225" t="s">
        <v>243</v>
      </c>
      <c r="AU164" s="225" t="s">
        <v>81</v>
      </c>
      <c r="AY164" s="18" t="s">
        <v>240</v>
      </c>
      <c r="BE164" s="226">
        <f>IF(N164="základní",J164,0)</f>
        <v>0</v>
      </c>
      <c r="BF164" s="226">
        <f>IF(N164="snížená",J164,0)</f>
        <v>0</v>
      </c>
      <c r="BG164" s="226">
        <f>IF(N164="zákl. přenesená",J164,0)</f>
        <v>0</v>
      </c>
      <c r="BH164" s="226">
        <f>IF(N164="sníž. přenesená",J164,0)</f>
        <v>0</v>
      </c>
      <c r="BI164" s="226">
        <f>IF(N164="nulová",J164,0)</f>
        <v>0</v>
      </c>
      <c r="BJ164" s="18" t="s">
        <v>79</v>
      </c>
      <c r="BK164" s="226">
        <f>ROUND(I164*H164,2)</f>
        <v>0</v>
      </c>
      <c r="BL164" s="18" t="s">
        <v>248</v>
      </c>
      <c r="BM164" s="225" t="s">
        <v>1437</v>
      </c>
    </row>
    <row r="165" s="2" customFormat="1">
      <c r="A165" s="39"/>
      <c r="B165" s="40"/>
      <c r="C165" s="214" t="s">
        <v>7</v>
      </c>
      <c r="D165" s="214" t="s">
        <v>243</v>
      </c>
      <c r="E165" s="215" t="s">
        <v>1438</v>
      </c>
      <c r="F165" s="216" t="s">
        <v>1439</v>
      </c>
      <c r="G165" s="217" t="s">
        <v>806</v>
      </c>
      <c r="H165" s="218">
        <v>2</v>
      </c>
      <c r="I165" s="219"/>
      <c r="J165" s="220">
        <f>ROUND(I165*H165,2)</f>
        <v>0</v>
      </c>
      <c r="K165" s="216" t="s">
        <v>247</v>
      </c>
      <c r="L165" s="45"/>
      <c r="M165" s="221" t="s">
        <v>19</v>
      </c>
      <c r="N165" s="222" t="s">
        <v>43</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248</v>
      </c>
      <c r="AT165" s="225" t="s">
        <v>243</v>
      </c>
      <c r="AU165" s="225" t="s">
        <v>81</v>
      </c>
      <c r="AY165" s="18" t="s">
        <v>240</v>
      </c>
      <c r="BE165" s="226">
        <f>IF(N165="základní",J165,0)</f>
        <v>0</v>
      </c>
      <c r="BF165" s="226">
        <f>IF(N165="snížená",J165,0)</f>
        <v>0</v>
      </c>
      <c r="BG165" s="226">
        <f>IF(N165="zákl. přenesená",J165,0)</f>
        <v>0</v>
      </c>
      <c r="BH165" s="226">
        <f>IF(N165="sníž. přenesená",J165,0)</f>
        <v>0</v>
      </c>
      <c r="BI165" s="226">
        <f>IF(N165="nulová",J165,0)</f>
        <v>0</v>
      </c>
      <c r="BJ165" s="18" t="s">
        <v>79</v>
      </c>
      <c r="BK165" s="226">
        <f>ROUND(I165*H165,2)</f>
        <v>0</v>
      </c>
      <c r="BL165" s="18" t="s">
        <v>248</v>
      </c>
      <c r="BM165" s="225" t="s">
        <v>1440</v>
      </c>
    </row>
    <row r="166" s="13" customFormat="1">
      <c r="A166" s="13"/>
      <c r="B166" s="248"/>
      <c r="C166" s="249"/>
      <c r="D166" s="227" t="s">
        <v>801</v>
      </c>
      <c r="E166" s="250" t="s">
        <v>19</v>
      </c>
      <c r="F166" s="251" t="s">
        <v>81</v>
      </c>
      <c r="G166" s="249"/>
      <c r="H166" s="252">
        <v>2</v>
      </c>
      <c r="I166" s="253"/>
      <c r="J166" s="249"/>
      <c r="K166" s="249"/>
      <c r="L166" s="254"/>
      <c r="M166" s="255"/>
      <c r="N166" s="256"/>
      <c r="O166" s="256"/>
      <c r="P166" s="256"/>
      <c r="Q166" s="256"/>
      <c r="R166" s="256"/>
      <c r="S166" s="256"/>
      <c r="T166" s="257"/>
      <c r="U166" s="13"/>
      <c r="V166" s="13"/>
      <c r="W166" s="13"/>
      <c r="X166" s="13"/>
      <c r="Y166" s="13"/>
      <c r="Z166" s="13"/>
      <c r="AA166" s="13"/>
      <c r="AB166" s="13"/>
      <c r="AC166" s="13"/>
      <c r="AD166" s="13"/>
      <c r="AE166" s="13"/>
      <c r="AT166" s="258" t="s">
        <v>801</v>
      </c>
      <c r="AU166" s="258" t="s">
        <v>81</v>
      </c>
      <c r="AV166" s="13" t="s">
        <v>81</v>
      </c>
      <c r="AW166" s="13" t="s">
        <v>33</v>
      </c>
      <c r="AX166" s="13" t="s">
        <v>79</v>
      </c>
      <c r="AY166" s="258" t="s">
        <v>240</v>
      </c>
    </row>
    <row r="167" s="2" customFormat="1">
      <c r="A167" s="39"/>
      <c r="B167" s="40"/>
      <c r="C167" s="214" t="s">
        <v>283</v>
      </c>
      <c r="D167" s="214" t="s">
        <v>243</v>
      </c>
      <c r="E167" s="215" t="s">
        <v>1441</v>
      </c>
      <c r="F167" s="216" t="s">
        <v>1442</v>
      </c>
      <c r="G167" s="217" t="s">
        <v>251</v>
      </c>
      <c r="H167" s="218">
        <v>51.329000000000001</v>
      </c>
      <c r="I167" s="219"/>
      <c r="J167" s="220">
        <f>ROUND(I167*H167,2)</f>
        <v>0</v>
      </c>
      <c r="K167" s="216" t="s">
        <v>247</v>
      </c>
      <c r="L167" s="45"/>
      <c r="M167" s="221" t="s">
        <v>19</v>
      </c>
      <c r="N167" s="222" t="s">
        <v>43</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248</v>
      </c>
      <c r="AT167" s="225" t="s">
        <v>243</v>
      </c>
      <c r="AU167" s="225" t="s">
        <v>81</v>
      </c>
      <c r="AY167" s="18" t="s">
        <v>240</v>
      </c>
      <c r="BE167" s="226">
        <f>IF(N167="základní",J167,0)</f>
        <v>0</v>
      </c>
      <c r="BF167" s="226">
        <f>IF(N167="snížená",J167,0)</f>
        <v>0</v>
      </c>
      <c r="BG167" s="226">
        <f>IF(N167="zákl. přenesená",J167,0)</f>
        <v>0</v>
      </c>
      <c r="BH167" s="226">
        <f>IF(N167="sníž. přenesená",J167,0)</f>
        <v>0</v>
      </c>
      <c r="BI167" s="226">
        <f>IF(N167="nulová",J167,0)</f>
        <v>0</v>
      </c>
      <c r="BJ167" s="18" t="s">
        <v>79</v>
      </c>
      <c r="BK167" s="226">
        <f>ROUND(I167*H167,2)</f>
        <v>0</v>
      </c>
      <c r="BL167" s="18" t="s">
        <v>248</v>
      </c>
      <c r="BM167" s="225" t="s">
        <v>1443</v>
      </c>
    </row>
    <row r="168" s="13" customFormat="1">
      <c r="A168" s="13"/>
      <c r="B168" s="248"/>
      <c r="C168" s="249"/>
      <c r="D168" s="227" t="s">
        <v>801</v>
      </c>
      <c r="E168" s="250" t="s">
        <v>19</v>
      </c>
      <c r="F168" s="251" t="s">
        <v>1444</v>
      </c>
      <c r="G168" s="249"/>
      <c r="H168" s="252">
        <v>51.329000000000001</v>
      </c>
      <c r="I168" s="253"/>
      <c r="J168" s="249"/>
      <c r="K168" s="249"/>
      <c r="L168" s="254"/>
      <c r="M168" s="255"/>
      <c r="N168" s="256"/>
      <c r="O168" s="256"/>
      <c r="P168" s="256"/>
      <c r="Q168" s="256"/>
      <c r="R168" s="256"/>
      <c r="S168" s="256"/>
      <c r="T168" s="257"/>
      <c r="U168" s="13"/>
      <c r="V168" s="13"/>
      <c r="W168" s="13"/>
      <c r="X168" s="13"/>
      <c r="Y168" s="13"/>
      <c r="Z168" s="13"/>
      <c r="AA168" s="13"/>
      <c r="AB168" s="13"/>
      <c r="AC168" s="13"/>
      <c r="AD168" s="13"/>
      <c r="AE168" s="13"/>
      <c r="AT168" s="258" t="s">
        <v>801</v>
      </c>
      <c r="AU168" s="258" t="s">
        <v>81</v>
      </c>
      <c r="AV168" s="13" t="s">
        <v>81</v>
      </c>
      <c r="AW168" s="13" t="s">
        <v>33</v>
      </c>
      <c r="AX168" s="13" t="s">
        <v>79</v>
      </c>
      <c r="AY168" s="258" t="s">
        <v>240</v>
      </c>
    </row>
    <row r="169" s="2" customFormat="1">
      <c r="A169" s="39"/>
      <c r="B169" s="40"/>
      <c r="C169" s="214" t="s">
        <v>318</v>
      </c>
      <c r="D169" s="214" t="s">
        <v>243</v>
      </c>
      <c r="E169" s="215" t="s">
        <v>1445</v>
      </c>
      <c r="F169" s="216" t="s">
        <v>1446</v>
      </c>
      <c r="G169" s="217" t="s">
        <v>381</v>
      </c>
      <c r="H169" s="218">
        <v>8</v>
      </c>
      <c r="I169" s="219"/>
      <c r="J169" s="220">
        <f>ROUND(I169*H169,2)</f>
        <v>0</v>
      </c>
      <c r="K169" s="216" t="s">
        <v>247</v>
      </c>
      <c r="L169" s="45"/>
      <c r="M169" s="221" t="s">
        <v>19</v>
      </c>
      <c r="N169" s="222" t="s">
        <v>43</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248</v>
      </c>
      <c r="AT169" s="225" t="s">
        <v>243</v>
      </c>
      <c r="AU169" s="225" t="s">
        <v>81</v>
      </c>
      <c r="AY169" s="18" t="s">
        <v>240</v>
      </c>
      <c r="BE169" s="226">
        <f>IF(N169="základní",J169,0)</f>
        <v>0</v>
      </c>
      <c r="BF169" s="226">
        <f>IF(N169="snížená",J169,0)</f>
        <v>0</v>
      </c>
      <c r="BG169" s="226">
        <f>IF(N169="zákl. přenesená",J169,0)</f>
        <v>0</v>
      </c>
      <c r="BH169" s="226">
        <f>IF(N169="sníž. přenesená",J169,0)</f>
        <v>0</v>
      </c>
      <c r="BI169" s="226">
        <f>IF(N169="nulová",J169,0)</f>
        <v>0</v>
      </c>
      <c r="BJ169" s="18" t="s">
        <v>79</v>
      </c>
      <c r="BK169" s="226">
        <f>ROUND(I169*H169,2)</f>
        <v>0</v>
      </c>
      <c r="BL169" s="18" t="s">
        <v>248</v>
      </c>
      <c r="BM169" s="225" t="s">
        <v>1447</v>
      </c>
    </row>
    <row r="170" s="13" customFormat="1">
      <c r="A170" s="13"/>
      <c r="B170" s="248"/>
      <c r="C170" s="249"/>
      <c r="D170" s="227" t="s">
        <v>801</v>
      </c>
      <c r="E170" s="250" t="s">
        <v>19</v>
      </c>
      <c r="F170" s="251" t="s">
        <v>1448</v>
      </c>
      <c r="G170" s="249"/>
      <c r="H170" s="252">
        <v>2</v>
      </c>
      <c r="I170" s="253"/>
      <c r="J170" s="249"/>
      <c r="K170" s="249"/>
      <c r="L170" s="254"/>
      <c r="M170" s="255"/>
      <c r="N170" s="256"/>
      <c r="O170" s="256"/>
      <c r="P170" s="256"/>
      <c r="Q170" s="256"/>
      <c r="R170" s="256"/>
      <c r="S170" s="256"/>
      <c r="T170" s="257"/>
      <c r="U170" s="13"/>
      <c r="V170" s="13"/>
      <c r="W170" s="13"/>
      <c r="X170" s="13"/>
      <c r="Y170" s="13"/>
      <c r="Z170" s="13"/>
      <c r="AA170" s="13"/>
      <c r="AB170" s="13"/>
      <c r="AC170" s="13"/>
      <c r="AD170" s="13"/>
      <c r="AE170" s="13"/>
      <c r="AT170" s="258" t="s">
        <v>801</v>
      </c>
      <c r="AU170" s="258" t="s">
        <v>81</v>
      </c>
      <c r="AV170" s="13" t="s">
        <v>81</v>
      </c>
      <c r="AW170" s="13" t="s">
        <v>33</v>
      </c>
      <c r="AX170" s="13" t="s">
        <v>72</v>
      </c>
      <c r="AY170" s="258" t="s">
        <v>240</v>
      </c>
    </row>
    <row r="171" s="13" customFormat="1">
      <c r="A171" s="13"/>
      <c r="B171" s="248"/>
      <c r="C171" s="249"/>
      <c r="D171" s="227" t="s">
        <v>801</v>
      </c>
      <c r="E171" s="250" t="s">
        <v>19</v>
      </c>
      <c r="F171" s="251" t="s">
        <v>1449</v>
      </c>
      <c r="G171" s="249"/>
      <c r="H171" s="252">
        <v>2</v>
      </c>
      <c r="I171" s="253"/>
      <c r="J171" s="249"/>
      <c r="K171" s="249"/>
      <c r="L171" s="254"/>
      <c r="M171" s="255"/>
      <c r="N171" s="256"/>
      <c r="O171" s="256"/>
      <c r="P171" s="256"/>
      <c r="Q171" s="256"/>
      <c r="R171" s="256"/>
      <c r="S171" s="256"/>
      <c r="T171" s="257"/>
      <c r="U171" s="13"/>
      <c r="V171" s="13"/>
      <c r="W171" s="13"/>
      <c r="X171" s="13"/>
      <c r="Y171" s="13"/>
      <c r="Z171" s="13"/>
      <c r="AA171" s="13"/>
      <c r="AB171" s="13"/>
      <c r="AC171" s="13"/>
      <c r="AD171" s="13"/>
      <c r="AE171" s="13"/>
      <c r="AT171" s="258" t="s">
        <v>801</v>
      </c>
      <c r="AU171" s="258" t="s">
        <v>81</v>
      </c>
      <c r="AV171" s="13" t="s">
        <v>81</v>
      </c>
      <c r="AW171" s="13" t="s">
        <v>33</v>
      </c>
      <c r="AX171" s="13" t="s">
        <v>72</v>
      </c>
      <c r="AY171" s="258" t="s">
        <v>240</v>
      </c>
    </row>
    <row r="172" s="13" customFormat="1">
      <c r="A172" s="13"/>
      <c r="B172" s="248"/>
      <c r="C172" s="249"/>
      <c r="D172" s="227" t="s">
        <v>801</v>
      </c>
      <c r="E172" s="250" t="s">
        <v>19</v>
      </c>
      <c r="F172" s="251" t="s">
        <v>1450</v>
      </c>
      <c r="G172" s="249"/>
      <c r="H172" s="252">
        <v>2</v>
      </c>
      <c r="I172" s="253"/>
      <c r="J172" s="249"/>
      <c r="K172" s="249"/>
      <c r="L172" s="254"/>
      <c r="M172" s="255"/>
      <c r="N172" s="256"/>
      <c r="O172" s="256"/>
      <c r="P172" s="256"/>
      <c r="Q172" s="256"/>
      <c r="R172" s="256"/>
      <c r="S172" s="256"/>
      <c r="T172" s="257"/>
      <c r="U172" s="13"/>
      <c r="V172" s="13"/>
      <c r="W172" s="13"/>
      <c r="X172" s="13"/>
      <c r="Y172" s="13"/>
      <c r="Z172" s="13"/>
      <c r="AA172" s="13"/>
      <c r="AB172" s="13"/>
      <c r="AC172" s="13"/>
      <c r="AD172" s="13"/>
      <c r="AE172" s="13"/>
      <c r="AT172" s="258" t="s">
        <v>801</v>
      </c>
      <c r="AU172" s="258" t="s">
        <v>81</v>
      </c>
      <c r="AV172" s="13" t="s">
        <v>81</v>
      </c>
      <c r="AW172" s="13" t="s">
        <v>33</v>
      </c>
      <c r="AX172" s="13" t="s">
        <v>72</v>
      </c>
      <c r="AY172" s="258" t="s">
        <v>240</v>
      </c>
    </row>
    <row r="173" s="13" customFormat="1">
      <c r="A173" s="13"/>
      <c r="B173" s="248"/>
      <c r="C173" s="249"/>
      <c r="D173" s="227" t="s">
        <v>801</v>
      </c>
      <c r="E173" s="250" t="s">
        <v>19</v>
      </c>
      <c r="F173" s="251" t="s">
        <v>1451</v>
      </c>
      <c r="G173" s="249"/>
      <c r="H173" s="252">
        <v>2</v>
      </c>
      <c r="I173" s="253"/>
      <c r="J173" s="249"/>
      <c r="K173" s="249"/>
      <c r="L173" s="254"/>
      <c r="M173" s="255"/>
      <c r="N173" s="256"/>
      <c r="O173" s="256"/>
      <c r="P173" s="256"/>
      <c r="Q173" s="256"/>
      <c r="R173" s="256"/>
      <c r="S173" s="256"/>
      <c r="T173" s="257"/>
      <c r="U173" s="13"/>
      <c r="V173" s="13"/>
      <c r="W173" s="13"/>
      <c r="X173" s="13"/>
      <c r="Y173" s="13"/>
      <c r="Z173" s="13"/>
      <c r="AA173" s="13"/>
      <c r="AB173" s="13"/>
      <c r="AC173" s="13"/>
      <c r="AD173" s="13"/>
      <c r="AE173" s="13"/>
      <c r="AT173" s="258" t="s">
        <v>801</v>
      </c>
      <c r="AU173" s="258" t="s">
        <v>81</v>
      </c>
      <c r="AV173" s="13" t="s">
        <v>81</v>
      </c>
      <c r="AW173" s="13" t="s">
        <v>33</v>
      </c>
      <c r="AX173" s="13" t="s">
        <v>72</v>
      </c>
      <c r="AY173" s="258" t="s">
        <v>240</v>
      </c>
    </row>
    <row r="174" s="15" customFormat="1">
      <c r="A174" s="15"/>
      <c r="B174" s="269"/>
      <c r="C174" s="270"/>
      <c r="D174" s="227" t="s">
        <v>801</v>
      </c>
      <c r="E174" s="271" t="s">
        <v>19</v>
      </c>
      <c r="F174" s="272" t="s">
        <v>1356</v>
      </c>
      <c r="G174" s="270"/>
      <c r="H174" s="273">
        <v>8</v>
      </c>
      <c r="I174" s="274"/>
      <c r="J174" s="270"/>
      <c r="K174" s="270"/>
      <c r="L174" s="275"/>
      <c r="M174" s="276"/>
      <c r="N174" s="277"/>
      <c r="O174" s="277"/>
      <c r="P174" s="277"/>
      <c r="Q174" s="277"/>
      <c r="R174" s="277"/>
      <c r="S174" s="277"/>
      <c r="T174" s="278"/>
      <c r="U174" s="15"/>
      <c r="V174" s="15"/>
      <c r="W174" s="15"/>
      <c r="X174" s="15"/>
      <c r="Y174" s="15"/>
      <c r="Z174" s="15"/>
      <c r="AA174" s="15"/>
      <c r="AB174" s="15"/>
      <c r="AC174" s="15"/>
      <c r="AD174" s="15"/>
      <c r="AE174" s="15"/>
      <c r="AT174" s="279" t="s">
        <v>801</v>
      </c>
      <c r="AU174" s="279" t="s">
        <v>81</v>
      </c>
      <c r="AV174" s="15" t="s">
        <v>149</v>
      </c>
      <c r="AW174" s="15" t="s">
        <v>33</v>
      </c>
      <c r="AX174" s="15" t="s">
        <v>79</v>
      </c>
      <c r="AY174" s="279" t="s">
        <v>240</v>
      </c>
    </row>
    <row r="175" s="2" customFormat="1">
      <c r="A175" s="39"/>
      <c r="B175" s="40"/>
      <c r="C175" s="214" t="s">
        <v>286</v>
      </c>
      <c r="D175" s="214" t="s">
        <v>243</v>
      </c>
      <c r="E175" s="215" t="s">
        <v>1452</v>
      </c>
      <c r="F175" s="216" t="s">
        <v>1453</v>
      </c>
      <c r="G175" s="217" t="s">
        <v>381</v>
      </c>
      <c r="H175" s="218">
        <v>2</v>
      </c>
      <c r="I175" s="219"/>
      <c r="J175" s="220">
        <f>ROUND(I175*H175,2)</f>
        <v>0</v>
      </c>
      <c r="K175" s="216" t="s">
        <v>247</v>
      </c>
      <c r="L175" s="45"/>
      <c r="M175" s="221" t="s">
        <v>19</v>
      </c>
      <c r="N175" s="222" t="s">
        <v>43</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248</v>
      </c>
      <c r="AT175" s="225" t="s">
        <v>243</v>
      </c>
      <c r="AU175" s="225" t="s">
        <v>81</v>
      </c>
      <c r="AY175" s="18" t="s">
        <v>240</v>
      </c>
      <c r="BE175" s="226">
        <f>IF(N175="základní",J175,0)</f>
        <v>0</v>
      </c>
      <c r="BF175" s="226">
        <f>IF(N175="snížená",J175,0)</f>
        <v>0</v>
      </c>
      <c r="BG175" s="226">
        <f>IF(N175="zákl. přenesená",J175,0)</f>
        <v>0</v>
      </c>
      <c r="BH175" s="226">
        <f>IF(N175="sníž. přenesená",J175,0)</f>
        <v>0</v>
      </c>
      <c r="BI175" s="226">
        <f>IF(N175="nulová",J175,0)</f>
        <v>0</v>
      </c>
      <c r="BJ175" s="18" t="s">
        <v>79</v>
      </c>
      <c r="BK175" s="226">
        <f>ROUND(I175*H175,2)</f>
        <v>0</v>
      </c>
      <c r="BL175" s="18" t="s">
        <v>248</v>
      </c>
      <c r="BM175" s="225" t="s">
        <v>1454</v>
      </c>
    </row>
    <row r="176" s="13" customFormat="1">
      <c r="A176" s="13"/>
      <c r="B176" s="248"/>
      <c r="C176" s="249"/>
      <c r="D176" s="227" t="s">
        <v>801</v>
      </c>
      <c r="E176" s="250" t="s">
        <v>19</v>
      </c>
      <c r="F176" s="251" t="s">
        <v>1449</v>
      </c>
      <c r="G176" s="249"/>
      <c r="H176" s="252">
        <v>2</v>
      </c>
      <c r="I176" s="253"/>
      <c r="J176" s="249"/>
      <c r="K176" s="249"/>
      <c r="L176" s="254"/>
      <c r="M176" s="255"/>
      <c r="N176" s="256"/>
      <c r="O176" s="256"/>
      <c r="P176" s="256"/>
      <c r="Q176" s="256"/>
      <c r="R176" s="256"/>
      <c r="S176" s="256"/>
      <c r="T176" s="257"/>
      <c r="U176" s="13"/>
      <c r="V176" s="13"/>
      <c r="W176" s="13"/>
      <c r="X176" s="13"/>
      <c r="Y176" s="13"/>
      <c r="Z176" s="13"/>
      <c r="AA176" s="13"/>
      <c r="AB176" s="13"/>
      <c r="AC176" s="13"/>
      <c r="AD176" s="13"/>
      <c r="AE176" s="13"/>
      <c r="AT176" s="258" t="s">
        <v>801</v>
      </c>
      <c r="AU176" s="258" t="s">
        <v>81</v>
      </c>
      <c r="AV176" s="13" t="s">
        <v>81</v>
      </c>
      <c r="AW176" s="13" t="s">
        <v>33</v>
      </c>
      <c r="AX176" s="13" t="s">
        <v>79</v>
      </c>
      <c r="AY176" s="258" t="s">
        <v>240</v>
      </c>
    </row>
    <row r="177" s="13" customFormat="1">
      <c r="A177" s="13"/>
      <c r="B177" s="248"/>
      <c r="C177" s="249"/>
      <c r="D177" s="227" t="s">
        <v>801</v>
      </c>
      <c r="E177" s="250" t="s">
        <v>19</v>
      </c>
      <c r="F177" s="251" t="s">
        <v>1451</v>
      </c>
      <c r="G177" s="249"/>
      <c r="H177" s="252">
        <v>2</v>
      </c>
      <c r="I177" s="253"/>
      <c r="J177" s="249"/>
      <c r="K177" s="249"/>
      <c r="L177" s="254"/>
      <c r="M177" s="255"/>
      <c r="N177" s="256"/>
      <c r="O177" s="256"/>
      <c r="P177" s="256"/>
      <c r="Q177" s="256"/>
      <c r="R177" s="256"/>
      <c r="S177" s="256"/>
      <c r="T177" s="257"/>
      <c r="U177" s="13"/>
      <c r="V177" s="13"/>
      <c r="W177" s="13"/>
      <c r="X177" s="13"/>
      <c r="Y177" s="13"/>
      <c r="Z177" s="13"/>
      <c r="AA177" s="13"/>
      <c r="AB177" s="13"/>
      <c r="AC177" s="13"/>
      <c r="AD177" s="13"/>
      <c r="AE177" s="13"/>
      <c r="AT177" s="258" t="s">
        <v>801</v>
      </c>
      <c r="AU177" s="258" t="s">
        <v>81</v>
      </c>
      <c r="AV177" s="13" t="s">
        <v>81</v>
      </c>
      <c r="AW177" s="13" t="s">
        <v>33</v>
      </c>
      <c r="AX177" s="13" t="s">
        <v>72</v>
      </c>
      <c r="AY177" s="258" t="s">
        <v>240</v>
      </c>
    </row>
    <row r="178" s="15" customFormat="1">
      <c r="A178" s="15"/>
      <c r="B178" s="269"/>
      <c r="C178" s="270"/>
      <c r="D178" s="227" t="s">
        <v>801</v>
      </c>
      <c r="E178" s="271" t="s">
        <v>19</v>
      </c>
      <c r="F178" s="272" t="s">
        <v>1356</v>
      </c>
      <c r="G178" s="270"/>
      <c r="H178" s="273">
        <v>4</v>
      </c>
      <c r="I178" s="274"/>
      <c r="J178" s="270"/>
      <c r="K178" s="270"/>
      <c r="L178" s="275"/>
      <c r="M178" s="276"/>
      <c r="N178" s="277"/>
      <c r="O178" s="277"/>
      <c r="P178" s="277"/>
      <c r="Q178" s="277"/>
      <c r="R178" s="277"/>
      <c r="S178" s="277"/>
      <c r="T178" s="278"/>
      <c r="U178" s="15"/>
      <c r="V178" s="15"/>
      <c r="W178" s="15"/>
      <c r="X178" s="15"/>
      <c r="Y178" s="15"/>
      <c r="Z178" s="15"/>
      <c r="AA178" s="15"/>
      <c r="AB178" s="15"/>
      <c r="AC178" s="15"/>
      <c r="AD178" s="15"/>
      <c r="AE178" s="15"/>
      <c r="AT178" s="279" t="s">
        <v>801</v>
      </c>
      <c r="AU178" s="279" t="s">
        <v>81</v>
      </c>
      <c r="AV178" s="15" t="s">
        <v>149</v>
      </c>
      <c r="AW178" s="15" t="s">
        <v>33</v>
      </c>
      <c r="AX178" s="15" t="s">
        <v>72</v>
      </c>
      <c r="AY178" s="279" t="s">
        <v>240</v>
      </c>
    </row>
    <row r="179" s="2" customFormat="1">
      <c r="A179" s="39"/>
      <c r="B179" s="40"/>
      <c r="C179" s="214" t="s">
        <v>323</v>
      </c>
      <c r="D179" s="214" t="s">
        <v>243</v>
      </c>
      <c r="E179" s="215" t="s">
        <v>1455</v>
      </c>
      <c r="F179" s="216" t="s">
        <v>1456</v>
      </c>
      <c r="G179" s="217" t="s">
        <v>381</v>
      </c>
      <c r="H179" s="218">
        <v>2</v>
      </c>
      <c r="I179" s="219"/>
      <c r="J179" s="220">
        <f>ROUND(I179*H179,2)</f>
        <v>0</v>
      </c>
      <c r="K179" s="216" t="s">
        <v>247</v>
      </c>
      <c r="L179" s="45"/>
      <c r="M179" s="221" t="s">
        <v>19</v>
      </c>
      <c r="N179" s="222" t="s">
        <v>43</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248</v>
      </c>
      <c r="AT179" s="225" t="s">
        <v>243</v>
      </c>
      <c r="AU179" s="225" t="s">
        <v>81</v>
      </c>
      <c r="AY179" s="18" t="s">
        <v>240</v>
      </c>
      <c r="BE179" s="226">
        <f>IF(N179="základní",J179,0)</f>
        <v>0</v>
      </c>
      <c r="BF179" s="226">
        <f>IF(N179="snížená",J179,0)</f>
        <v>0</v>
      </c>
      <c r="BG179" s="226">
        <f>IF(N179="zákl. přenesená",J179,0)</f>
        <v>0</v>
      </c>
      <c r="BH179" s="226">
        <f>IF(N179="sníž. přenesená",J179,0)</f>
        <v>0</v>
      </c>
      <c r="BI179" s="226">
        <f>IF(N179="nulová",J179,0)</f>
        <v>0</v>
      </c>
      <c r="BJ179" s="18" t="s">
        <v>79</v>
      </c>
      <c r="BK179" s="226">
        <f>ROUND(I179*H179,2)</f>
        <v>0</v>
      </c>
      <c r="BL179" s="18" t="s">
        <v>248</v>
      </c>
      <c r="BM179" s="225" t="s">
        <v>1457</v>
      </c>
    </row>
    <row r="180" s="13" customFormat="1">
      <c r="A180" s="13"/>
      <c r="B180" s="248"/>
      <c r="C180" s="249"/>
      <c r="D180" s="227" t="s">
        <v>801</v>
      </c>
      <c r="E180" s="250" t="s">
        <v>19</v>
      </c>
      <c r="F180" s="251" t="s">
        <v>1450</v>
      </c>
      <c r="G180" s="249"/>
      <c r="H180" s="252">
        <v>2</v>
      </c>
      <c r="I180" s="253"/>
      <c r="J180" s="249"/>
      <c r="K180" s="249"/>
      <c r="L180" s="254"/>
      <c r="M180" s="255"/>
      <c r="N180" s="256"/>
      <c r="O180" s="256"/>
      <c r="P180" s="256"/>
      <c r="Q180" s="256"/>
      <c r="R180" s="256"/>
      <c r="S180" s="256"/>
      <c r="T180" s="257"/>
      <c r="U180" s="13"/>
      <c r="V180" s="13"/>
      <c r="W180" s="13"/>
      <c r="X180" s="13"/>
      <c r="Y180" s="13"/>
      <c r="Z180" s="13"/>
      <c r="AA180" s="13"/>
      <c r="AB180" s="13"/>
      <c r="AC180" s="13"/>
      <c r="AD180" s="13"/>
      <c r="AE180" s="13"/>
      <c r="AT180" s="258" t="s">
        <v>801</v>
      </c>
      <c r="AU180" s="258" t="s">
        <v>81</v>
      </c>
      <c r="AV180" s="13" t="s">
        <v>81</v>
      </c>
      <c r="AW180" s="13" t="s">
        <v>33</v>
      </c>
      <c r="AX180" s="13" t="s">
        <v>79</v>
      </c>
      <c r="AY180" s="258" t="s">
        <v>240</v>
      </c>
    </row>
    <row r="181" s="15" customFormat="1">
      <c r="A181" s="15"/>
      <c r="B181" s="269"/>
      <c r="C181" s="270"/>
      <c r="D181" s="227" t="s">
        <v>801</v>
      </c>
      <c r="E181" s="271" t="s">
        <v>19</v>
      </c>
      <c r="F181" s="272" t="s">
        <v>1356</v>
      </c>
      <c r="G181" s="270"/>
      <c r="H181" s="273">
        <v>2</v>
      </c>
      <c r="I181" s="274"/>
      <c r="J181" s="270"/>
      <c r="K181" s="270"/>
      <c r="L181" s="275"/>
      <c r="M181" s="276"/>
      <c r="N181" s="277"/>
      <c r="O181" s="277"/>
      <c r="P181" s="277"/>
      <c r="Q181" s="277"/>
      <c r="R181" s="277"/>
      <c r="S181" s="277"/>
      <c r="T181" s="278"/>
      <c r="U181" s="15"/>
      <c r="V181" s="15"/>
      <c r="W181" s="15"/>
      <c r="X181" s="15"/>
      <c r="Y181" s="15"/>
      <c r="Z181" s="15"/>
      <c r="AA181" s="15"/>
      <c r="AB181" s="15"/>
      <c r="AC181" s="15"/>
      <c r="AD181" s="15"/>
      <c r="AE181" s="15"/>
      <c r="AT181" s="279" t="s">
        <v>801</v>
      </c>
      <c r="AU181" s="279" t="s">
        <v>81</v>
      </c>
      <c r="AV181" s="15" t="s">
        <v>149</v>
      </c>
      <c r="AW181" s="15" t="s">
        <v>33</v>
      </c>
      <c r="AX181" s="15" t="s">
        <v>72</v>
      </c>
      <c r="AY181" s="279" t="s">
        <v>240</v>
      </c>
    </row>
    <row r="182" s="2" customFormat="1">
      <c r="A182" s="39"/>
      <c r="B182" s="40"/>
      <c r="C182" s="214" t="s">
        <v>290</v>
      </c>
      <c r="D182" s="214" t="s">
        <v>243</v>
      </c>
      <c r="E182" s="215" t="s">
        <v>1458</v>
      </c>
      <c r="F182" s="216" t="s">
        <v>1459</v>
      </c>
      <c r="G182" s="217" t="s">
        <v>381</v>
      </c>
      <c r="H182" s="218">
        <v>1</v>
      </c>
      <c r="I182" s="219"/>
      <c r="J182" s="220">
        <f>ROUND(I182*H182,2)</f>
        <v>0</v>
      </c>
      <c r="K182" s="216" t="s">
        <v>247</v>
      </c>
      <c r="L182" s="45"/>
      <c r="M182" s="221" t="s">
        <v>19</v>
      </c>
      <c r="N182" s="222" t="s">
        <v>43</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248</v>
      </c>
      <c r="AT182" s="225" t="s">
        <v>243</v>
      </c>
      <c r="AU182" s="225" t="s">
        <v>81</v>
      </c>
      <c r="AY182" s="18" t="s">
        <v>240</v>
      </c>
      <c r="BE182" s="226">
        <f>IF(N182="základní",J182,0)</f>
        <v>0</v>
      </c>
      <c r="BF182" s="226">
        <f>IF(N182="snížená",J182,0)</f>
        <v>0</v>
      </c>
      <c r="BG182" s="226">
        <f>IF(N182="zákl. přenesená",J182,0)</f>
        <v>0</v>
      </c>
      <c r="BH182" s="226">
        <f>IF(N182="sníž. přenesená",J182,0)</f>
        <v>0</v>
      </c>
      <c r="BI182" s="226">
        <f>IF(N182="nulová",J182,0)</f>
        <v>0</v>
      </c>
      <c r="BJ182" s="18" t="s">
        <v>79</v>
      </c>
      <c r="BK182" s="226">
        <f>ROUND(I182*H182,2)</f>
        <v>0</v>
      </c>
      <c r="BL182" s="18" t="s">
        <v>248</v>
      </c>
      <c r="BM182" s="225" t="s">
        <v>1460</v>
      </c>
    </row>
    <row r="183" s="2" customFormat="1">
      <c r="A183" s="39"/>
      <c r="B183" s="40"/>
      <c r="C183" s="214" t="s">
        <v>328</v>
      </c>
      <c r="D183" s="214" t="s">
        <v>243</v>
      </c>
      <c r="E183" s="215" t="s">
        <v>1461</v>
      </c>
      <c r="F183" s="216" t="s">
        <v>1462</v>
      </c>
      <c r="G183" s="217" t="s">
        <v>261</v>
      </c>
      <c r="H183" s="218">
        <v>396.04500000000002</v>
      </c>
      <c r="I183" s="219"/>
      <c r="J183" s="220">
        <f>ROUND(I183*H183,2)</f>
        <v>0</v>
      </c>
      <c r="K183" s="216" t="s">
        <v>749</v>
      </c>
      <c r="L183" s="45"/>
      <c r="M183" s="221" t="s">
        <v>19</v>
      </c>
      <c r="N183" s="222" t="s">
        <v>43</v>
      </c>
      <c r="O183" s="85"/>
      <c r="P183" s="223">
        <f>O183*H183</f>
        <v>0</v>
      </c>
      <c r="Q183" s="223">
        <v>0.00048999999999999998</v>
      </c>
      <c r="R183" s="223">
        <f>Q183*H183</f>
        <v>0.19406205000000001</v>
      </c>
      <c r="S183" s="223">
        <v>0</v>
      </c>
      <c r="T183" s="224">
        <f>S183*H183</f>
        <v>0</v>
      </c>
      <c r="U183" s="39"/>
      <c r="V183" s="39"/>
      <c r="W183" s="39"/>
      <c r="X183" s="39"/>
      <c r="Y183" s="39"/>
      <c r="Z183" s="39"/>
      <c r="AA183" s="39"/>
      <c r="AB183" s="39"/>
      <c r="AC183" s="39"/>
      <c r="AD183" s="39"/>
      <c r="AE183" s="39"/>
      <c r="AR183" s="225" t="s">
        <v>248</v>
      </c>
      <c r="AT183" s="225" t="s">
        <v>243</v>
      </c>
      <c r="AU183" s="225" t="s">
        <v>81</v>
      </c>
      <c r="AY183" s="18" t="s">
        <v>240</v>
      </c>
      <c r="BE183" s="226">
        <f>IF(N183="základní",J183,0)</f>
        <v>0</v>
      </c>
      <c r="BF183" s="226">
        <f>IF(N183="snížená",J183,0)</f>
        <v>0</v>
      </c>
      <c r="BG183" s="226">
        <f>IF(N183="zákl. přenesená",J183,0)</f>
        <v>0</v>
      </c>
      <c r="BH183" s="226">
        <f>IF(N183="sníž. přenesená",J183,0)</f>
        <v>0</v>
      </c>
      <c r="BI183" s="226">
        <f>IF(N183="nulová",J183,0)</f>
        <v>0</v>
      </c>
      <c r="BJ183" s="18" t="s">
        <v>79</v>
      </c>
      <c r="BK183" s="226">
        <f>ROUND(I183*H183,2)</f>
        <v>0</v>
      </c>
      <c r="BL183" s="18" t="s">
        <v>248</v>
      </c>
      <c r="BM183" s="225" t="s">
        <v>1463</v>
      </c>
    </row>
    <row r="184" s="13" customFormat="1">
      <c r="A184" s="13"/>
      <c r="B184" s="248"/>
      <c r="C184" s="249"/>
      <c r="D184" s="227" t="s">
        <v>801</v>
      </c>
      <c r="E184" s="250" t="s">
        <v>19</v>
      </c>
      <c r="F184" s="251" t="s">
        <v>1464</v>
      </c>
      <c r="G184" s="249"/>
      <c r="H184" s="252">
        <v>97.760000000000005</v>
      </c>
      <c r="I184" s="253"/>
      <c r="J184" s="249"/>
      <c r="K184" s="249"/>
      <c r="L184" s="254"/>
      <c r="M184" s="255"/>
      <c r="N184" s="256"/>
      <c r="O184" s="256"/>
      <c r="P184" s="256"/>
      <c r="Q184" s="256"/>
      <c r="R184" s="256"/>
      <c r="S184" s="256"/>
      <c r="T184" s="257"/>
      <c r="U184" s="13"/>
      <c r="V184" s="13"/>
      <c r="W184" s="13"/>
      <c r="X184" s="13"/>
      <c r="Y184" s="13"/>
      <c r="Z184" s="13"/>
      <c r="AA184" s="13"/>
      <c r="AB184" s="13"/>
      <c r="AC184" s="13"/>
      <c r="AD184" s="13"/>
      <c r="AE184" s="13"/>
      <c r="AT184" s="258" t="s">
        <v>801</v>
      </c>
      <c r="AU184" s="258" t="s">
        <v>81</v>
      </c>
      <c r="AV184" s="13" t="s">
        <v>81</v>
      </c>
      <c r="AW184" s="13" t="s">
        <v>33</v>
      </c>
      <c r="AX184" s="13" t="s">
        <v>72</v>
      </c>
      <c r="AY184" s="258" t="s">
        <v>240</v>
      </c>
    </row>
    <row r="185" s="13" customFormat="1">
      <c r="A185" s="13"/>
      <c r="B185" s="248"/>
      <c r="C185" s="249"/>
      <c r="D185" s="227" t="s">
        <v>801</v>
      </c>
      <c r="E185" s="250" t="s">
        <v>19</v>
      </c>
      <c r="F185" s="251" t="s">
        <v>1465</v>
      </c>
      <c r="G185" s="249"/>
      <c r="H185" s="252">
        <v>298.28500000000003</v>
      </c>
      <c r="I185" s="253"/>
      <c r="J185" s="249"/>
      <c r="K185" s="249"/>
      <c r="L185" s="254"/>
      <c r="M185" s="255"/>
      <c r="N185" s="256"/>
      <c r="O185" s="256"/>
      <c r="P185" s="256"/>
      <c r="Q185" s="256"/>
      <c r="R185" s="256"/>
      <c r="S185" s="256"/>
      <c r="T185" s="257"/>
      <c r="U185" s="13"/>
      <c r="V185" s="13"/>
      <c r="W185" s="13"/>
      <c r="X185" s="13"/>
      <c r="Y185" s="13"/>
      <c r="Z185" s="13"/>
      <c r="AA185" s="13"/>
      <c r="AB185" s="13"/>
      <c r="AC185" s="13"/>
      <c r="AD185" s="13"/>
      <c r="AE185" s="13"/>
      <c r="AT185" s="258" t="s">
        <v>801</v>
      </c>
      <c r="AU185" s="258" t="s">
        <v>81</v>
      </c>
      <c r="AV185" s="13" t="s">
        <v>81</v>
      </c>
      <c r="AW185" s="13" t="s">
        <v>33</v>
      </c>
      <c r="AX185" s="13" t="s">
        <v>72</v>
      </c>
      <c r="AY185" s="258" t="s">
        <v>240</v>
      </c>
    </row>
    <row r="186" s="15" customFormat="1">
      <c r="A186" s="15"/>
      <c r="B186" s="269"/>
      <c r="C186" s="270"/>
      <c r="D186" s="227" t="s">
        <v>801</v>
      </c>
      <c r="E186" s="271" t="s">
        <v>19</v>
      </c>
      <c r="F186" s="272" t="s">
        <v>1356</v>
      </c>
      <c r="G186" s="270"/>
      <c r="H186" s="273">
        <v>396.04500000000002</v>
      </c>
      <c r="I186" s="274"/>
      <c r="J186" s="270"/>
      <c r="K186" s="270"/>
      <c r="L186" s="275"/>
      <c r="M186" s="276"/>
      <c r="N186" s="277"/>
      <c r="O186" s="277"/>
      <c r="P186" s="277"/>
      <c r="Q186" s="277"/>
      <c r="R186" s="277"/>
      <c r="S186" s="277"/>
      <c r="T186" s="278"/>
      <c r="U186" s="15"/>
      <c r="V186" s="15"/>
      <c r="W186" s="15"/>
      <c r="X186" s="15"/>
      <c r="Y186" s="15"/>
      <c r="Z186" s="15"/>
      <c r="AA186" s="15"/>
      <c r="AB186" s="15"/>
      <c r="AC186" s="15"/>
      <c r="AD186" s="15"/>
      <c r="AE186" s="15"/>
      <c r="AT186" s="279" t="s">
        <v>801</v>
      </c>
      <c r="AU186" s="279" t="s">
        <v>81</v>
      </c>
      <c r="AV186" s="15" t="s">
        <v>149</v>
      </c>
      <c r="AW186" s="15" t="s">
        <v>33</v>
      </c>
      <c r="AX186" s="15" t="s">
        <v>79</v>
      </c>
      <c r="AY186" s="279" t="s">
        <v>240</v>
      </c>
    </row>
    <row r="187" s="2" customFormat="1">
      <c r="A187" s="39"/>
      <c r="B187" s="40"/>
      <c r="C187" s="214" t="s">
        <v>294</v>
      </c>
      <c r="D187" s="214" t="s">
        <v>243</v>
      </c>
      <c r="E187" s="215" t="s">
        <v>1466</v>
      </c>
      <c r="F187" s="216" t="s">
        <v>1467</v>
      </c>
      <c r="G187" s="217" t="s">
        <v>261</v>
      </c>
      <c r="H187" s="218">
        <v>141.19999999999999</v>
      </c>
      <c r="I187" s="219"/>
      <c r="J187" s="220">
        <f>ROUND(I187*H187,2)</f>
        <v>0</v>
      </c>
      <c r="K187" s="216" t="s">
        <v>749</v>
      </c>
      <c r="L187" s="45"/>
      <c r="M187" s="221" t="s">
        <v>19</v>
      </c>
      <c r="N187" s="222" t="s">
        <v>43</v>
      </c>
      <c r="O187" s="85"/>
      <c r="P187" s="223">
        <f>O187*H187</f>
        <v>0</v>
      </c>
      <c r="Q187" s="223">
        <v>0.00133</v>
      </c>
      <c r="R187" s="223">
        <f>Q187*H187</f>
        <v>0.18779599999999999</v>
      </c>
      <c r="S187" s="223">
        <v>0</v>
      </c>
      <c r="T187" s="224">
        <f>S187*H187</f>
        <v>0</v>
      </c>
      <c r="U187" s="39"/>
      <c r="V187" s="39"/>
      <c r="W187" s="39"/>
      <c r="X187" s="39"/>
      <c r="Y187" s="39"/>
      <c r="Z187" s="39"/>
      <c r="AA187" s="39"/>
      <c r="AB187" s="39"/>
      <c r="AC187" s="39"/>
      <c r="AD187" s="39"/>
      <c r="AE187" s="39"/>
      <c r="AR187" s="225" t="s">
        <v>248</v>
      </c>
      <c r="AT187" s="225" t="s">
        <v>243</v>
      </c>
      <c r="AU187" s="225" t="s">
        <v>81</v>
      </c>
      <c r="AY187" s="18" t="s">
        <v>240</v>
      </c>
      <c r="BE187" s="226">
        <f>IF(N187="základní",J187,0)</f>
        <v>0</v>
      </c>
      <c r="BF187" s="226">
        <f>IF(N187="snížená",J187,0)</f>
        <v>0</v>
      </c>
      <c r="BG187" s="226">
        <f>IF(N187="zákl. přenesená",J187,0)</f>
        <v>0</v>
      </c>
      <c r="BH187" s="226">
        <f>IF(N187="sníž. přenesená",J187,0)</f>
        <v>0</v>
      </c>
      <c r="BI187" s="226">
        <f>IF(N187="nulová",J187,0)</f>
        <v>0</v>
      </c>
      <c r="BJ187" s="18" t="s">
        <v>79</v>
      </c>
      <c r="BK187" s="226">
        <f>ROUND(I187*H187,2)</f>
        <v>0</v>
      </c>
      <c r="BL187" s="18" t="s">
        <v>248</v>
      </c>
      <c r="BM187" s="225" t="s">
        <v>1468</v>
      </c>
    </row>
    <row r="188" s="13" customFormat="1">
      <c r="A188" s="13"/>
      <c r="B188" s="248"/>
      <c r="C188" s="249"/>
      <c r="D188" s="227" t="s">
        <v>801</v>
      </c>
      <c r="E188" s="250" t="s">
        <v>19</v>
      </c>
      <c r="F188" s="251" t="s">
        <v>1469</v>
      </c>
      <c r="G188" s="249"/>
      <c r="H188" s="252">
        <v>141.19999999999999</v>
      </c>
      <c r="I188" s="253"/>
      <c r="J188" s="249"/>
      <c r="K188" s="249"/>
      <c r="L188" s="254"/>
      <c r="M188" s="255"/>
      <c r="N188" s="256"/>
      <c r="O188" s="256"/>
      <c r="P188" s="256"/>
      <c r="Q188" s="256"/>
      <c r="R188" s="256"/>
      <c r="S188" s="256"/>
      <c r="T188" s="257"/>
      <c r="U188" s="13"/>
      <c r="V188" s="13"/>
      <c r="W188" s="13"/>
      <c r="X188" s="13"/>
      <c r="Y188" s="13"/>
      <c r="Z188" s="13"/>
      <c r="AA188" s="13"/>
      <c r="AB188" s="13"/>
      <c r="AC188" s="13"/>
      <c r="AD188" s="13"/>
      <c r="AE188" s="13"/>
      <c r="AT188" s="258" t="s">
        <v>801</v>
      </c>
      <c r="AU188" s="258" t="s">
        <v>81</v>
      </c>
      <c r="AV188" s="13" t="s">
        <v>81</v>
      </c>
      <c r="AW188" s="13" t="s">
        <v>33</v>
      </c>
      <c r="AX188" s="13" t="s">
        <v>79</v>
      </c>
      <c r="AY188" s="258" t="s">
        <v>240</v>
      </c>
    </row>
    <row r="189" s="2" customFormat="1">
      <c r="A189" s="39"/>
      <c r="B189" s="40"/>
      <c r="C189" s="214" t="s">
        <v>334</v>
      </c>
      <c r="D189" s="214" t="s">
        <v>243</v>
      </c>
      <c r="E189" s="215" t="s">
        <v>1470</v>
      </c>
      <c r="F189" s="216" t="s">
        <v>1471</v>
      </c>
      <c r="G189" s="217" t="s">
        <v>293</v>
      </c>
      <c r="H189" s="218">
        <v>1.5780000000000001</v>
      </c>
      <c r="I189" s="219"/>
      <c r="J189" s="220">
        <f>ROUND(I189*H189,2)</f>
        <v>0</v>
      </c>
      <c r="K189" s="216" t="s">
        <v>749</v>
      </c>
      <c r="L189" s="45"/>
      <c r="M189" s="221" t="s">
        <v>19</v>
      </c>
      <c r="N189" s="222" t="s">
        <v>43</v>
      </c>
      <c r="O189" s="85"/>
      <c r="P189" s="223">
        <f>O189*H189</f>
        <v>0</v>
      </c>
      <c r="Q189" s="223">
        <v>2.3010199999999998</v>
      </c>
      <c r="R189" s="223">
        <f>Q189*H189</f>
        <v>3.6310095599999999</v>
      </c>
      <c r="S189" s="223">
        <v>0</v>
      </c>
      <c r="T189" s="224">
        <f>S189*H189</f>
        <v>0</v>
      </c>
      <c r="U189" s="39"/>
      <c r="V189" s="39"/>
      <c r="W189" s="39"/>
      <c r="X189" s="39"/>
      <c r="Y189" s="39"/>
      <c r="Z189" s="39"/>
      <c r="AA189" s="39"/>
      <c r="AB189" s="39"/>
      <c r="AC189" s="39"/>
      <c r="AD189" s="39"/>
      <c r="AE189" s="39"/>
      <c r="AR189" s="225" t="s">
        <v>248</v>
      </c>
      <c r="AT189" s="225" t="s">
        <v>243</v>
      </c>
      <c r="AU189" s="225" t="s">
        <v>81</v>
      </c>
      <c r="AY189" s="18" t="s">
        <v>240</v>
      </c>
      <c r="BE189" s="226">
        <f>IF(N189="základní",J189,0)</f>
        <v>0</v>
      </c>
      <c r="BF189" s="226">
        <f>IF(N189="snížená",J189,0)</f>
        <v>0</v>
      </c>
      <c r="BG189" s="226">
        <f>IF(N189="zákl. přenesená",J189,0)</f>
        <v>0</v>
      </c>
      <c r="BH189" s="226">
        <f>IF(N189="sníž. přenesená",J189,0)</f>
        <v>0</v>
      </c>
      <c r="BI189" s="226">
        <f>IF(N189="nulová",J189,0)</f>
        <v>0</v>
      </c>
      <c r="BJ189" s="18" t="s">
        <v>79</v>
      </c>
      <c r="BK189" s="226">
        <f>ROUND(I189*H189,2)</f>
        <v>0</v>
      </c>
      <c r="BL189" s="18" t="s">
        <v>248</v>
      </c>
      <c r="BM189" s="225" t="s">
        <v>1472</v>
      </c>
    </row>
    <row r="190" s="14" customFormat="1">
      <c r="A190" s="14"/>
      <c r="B190" s="259"/>
      <c r="C190" s="260"/>
      <c r="D190" s="227" t="s">
        <v>801</v>
      </c>
      <c r="E190" s="261" t="s">
        <v>19</v>
      </c>
      <c r="F190" s="262" t="s">
        <v>1473</v>
      </c>
      <c r="G190" s="260"/>
      <c r="H190" s="261" t="s">
        <v>19</v>
      </c>
      <c r="I190" s="263"/>
      <c r="J190" s="260"/>
      <c r="K190" s="260"/>
      <c r="L190" s="264"/>
      <c r="M190" s="265"/>
      <c r="N190" s="266"/>
      <c r="O190" s="266"/>
      <c r="P190" s="266"/>
      <c r="Q190" s="266"/>
      <c r="R190" s="266"/>
      <c r="S190" s="266"/>
      <c r="T190" s="267"/>
      <c r="U190" s="14"/>
      <c r="V190" s="14"/>
      <c r="W190" s="14"/>
      <c r="X190" s="14"/>
      <c r="Y190" s="14"/>
      <c r="Z190" s="14"/>
      <c r="AA190" s="14"/>
      <c r="AB190" s="14"/>
      <c r="AC190" s="14"/>
      <c r="AD190" s="14"/>
      <c r="AE190" s="14"/>
      <c r="AT190" s="268" t="s">
        <v>801</v>
      </c>
      <c r="AU190" s="268" t="s">
        <v>81</v>
      </c>
      <c r="AV190" s="14" t="s">
        <v>79</v>
      </c>
      <c r="AW190" s="14" t="s">
        <v>33</v>
      </c>
      <c r="AX190" s="14" t="s">
        <v>72</v>
      </c>
      <c r="AY190" s="268" t="s">
        <v>240</v>
      </c>
    </row>
    <row r="191" s="13" customFormat="1">
      <c r="A191" s="13"/>
      <c r="B191" s="248"/>
      <c r="C191" s="249"/>
      <c r="D191" s="227" t="s">
        <v>801</v>
      </c>
      <c r="E191" s="250" t="s">
        <v>19</v>
      </c>
      <c r="F191" s="251" t="s">
        <v>1474</v>
      </c>
      <c r="G191" s="249"/>
      <c r="H191" s="252">
        <v>0.40600000000000003</v>
      </c>
      <c r="I191" s="253"/>
      <c r="J191" s="249"/>
      <c r="K191" s="249"/>
      <c r="L191" s="254"/>
      <c r="M191" s="255"/>
      <c r="N191" s="256"/>
      <c r="O191" s="256"/>
      <c r="P191" s="256"/>
      <c r="Q191" s="256"/>
      <c r="R191" s="256"/>
      <c r="S191" s="256"/>
      <c r="T191" s="257"/>
      <c r="U191" s="13"/>
      <c r="V191" s="13"/>
      <c r="W191" s="13"/>
      <c r="X191" s="13"/>
      <c r="Y191" s="13"/>
      <c r="Z191" s="13"/>
      <c r="AA191" s="13"/>
      <c r="AB191" s="13"/>
      <c r="AC191" s="13"/>
      <c r="AD191" s="13"/>
      <c r="AE191" s="13"/>
      <c r="AT191" s="258" t="s">
        <v>801</v>
      </c>
      <c r="AU191" s="258" t="s">
        <v>81</v>
      </c>
      <c r="AV191" s="13" t="s">
        <v>81</v>
      </c>
      <c r="AW191" s="13" t="s">
        <v>33</v>
      </c>
      <c r="AX191" s="13" t="s">
        <v>72</v>
      </c>
      <c r="AY191" s="258" t="s">
        <v>240</v>
      </c>
    </row>
    <row r="192" s="13" customFormat="1">
      <c r="A192" s="13"/>
      <c r="B192" s="248"/>
      <c r="C192" s="249"/>
      <c r="D192" s="227" t="s">
        <v>801</v>
      </c>
      <c r="E192" s="250" t="s">
        <v>19</v>
      </c>
      <c r="F192" s="251" t="s">
        <v>1475</v>
      </c>
      <c r="G192" s="249"/>
      <c r="H192" s="252">
        <v>0.20000000000000001</v>
      </c>
      <c r="I192" s="253"/>
      <c r="J192" s="249"/>
      <c r="K192" s="249"/>
      <c r="L192" s="254"/>
      <c r="M192" s="255"/>
      <c r="N192" s="256"/>
      <c r="O192" s="256"/>
      <c r="P192" s="256"/>
      <c r="Q192" s="256"/>
      <c r="R192" s="256"/>
      <c r="S192" s="256"/>
      <c r="T192" s="257"/>
      <c r="U192" s="13"/>
      <c r="V192" s="13"/>
      <c r="W192" s="13"/>
      <c r="X192" s="13"/>
      <c r="Y192" s="13"/>
      <c r="Z192" s="13"/>
      <c r="AA192" s="13"/>
      <c r="AB192" s="13"/>
      <c r="AC192" s="13"/>
      <c r="AD192" s="13"/>
      <c r="AE192" s="13"/>
      <c r="AT192" s="258" t="s">
        <v>801</v>
      </c>
      <c r="AU192" s="258" t="s">
        <v>81</v>
      </c>
      <c r="AV192" s="13" t="s">
        <v>81</v>
      </c>
      <c r="AW192" s="13" t="s">
        <v>33</v>
      </c>
      <c r="AX192" s="13" t="s">
        <v>72</v>
      </c>
      <c r="AY192" s="258" t="s">
        <v>240</v>
      </c>
    </row>
    <row r="193" s="13" customFormat="1">
      <c r="A193" s="13"/>
      <c r="B193" s="248"/>
      <c r="C193" s="249"/>
      <c r="D193" s="227" t="s">
        <v>801</v>
      </c>
      <c r="E193" s="250" t="s">
        <v>19</v>
      </c>
      <c r="F193" s="251" t="s">
        <v>1476</v>
      </c>
      <c r="G193" s="249"/>
      <c r="H193" s="252">
        <v>0.32400000000000001</v>
      </c>
      <c r="I193" s="253"/>
      <c r="J193" s="249"/>
      <c r="K193" s="249"/>
      <c r="L193" s="254"/>
      <c r="M193" s="255"/>
      <c r="N193" s="256"/>
      <c r="O193" s="256"/>
      <c r="P193" s="256"/>
      <c r="Q193" s="256"/>
      <c r="R193" s="256"/>
      <c r="S193" s="256"/>
      <c r="T193" s="257"/>
      <c r="U193" s="13"/>
      <c r="V193" s="13"/>
      <c r="W193" s="13"/>
      <c r="X193" s="13"/>
      <c r="Y193" s="13"/>
      <c r="Z193" s="13"/>
      <c r="AA193" s="13"/>
      <c r="AB193" s="13"/>
      <c r="AC193" s="13"/>
      <c r="AD193" s="13"/>
      <c r="AE193" s="13"/>
      <c r="AT193" s="258" t="s">
        <v>801</v>
      </c>
      <c r="AU193" s="258" t="s">
        <v>81</v>
      </c>
      <c r="AV193" s="13" t="s">
        <v>81</v>
      </c>
      <c r="AW193" s="13" t="s">
        <v>33</v>
      </c>
      <c r="AX193" s="13" t="s">
        <v>72</v>
      </c>
      <c r="AY193" s="258" t="s">
        <v>240</v>
      </c>
    </row>
    <row r="194" s="13" customFormat="1">
      <c r="A194" s="13"/>
      <c r="B194" s="248"/>
      <c r="C194" s="249"/>
      <c r="D194" s="227" t="s">
        <v>801</v>
      </c>
      <c r="E194" s="250" t="s">
        <v>19</v>
      </c>
      <c r="F194" s="251" t="s">
        <v>1477</v>
      </c>
      <c r="G194" s="249"/>
      <c r="H194" s="252">
        <v>0.32400000000000001</v>
      </c>
      <c r="I194" s="253"/>
      <c r="J194" s="249"/>
      <c r="K194" s="249"/>
      <c r="L194" s="254"/>
      <c r="M194" s="255"/>
      <c r="N194" s="256"/>
      <c r="O194" s="256"/>
      <c r="P194" s="256"/>
      <c r="Q194" s="256"/>
      <c r="R194" s="256"/>
      <c r="S194" s="256"/>
      <c r="T194" s="257"/>
      <c r="U194" s="13"/>
      <c r="V194" s="13"/>
      <c r="W194" s="13"/>
      <c r="X194" s="13"/>
      <c r="Y194" s="13"/>
      <c r="Z194" s="13"/>
      <c r="AA194" s="13"/>
      <c r="AB194" s="13"/>
      <c r="AC194" s="13"/>
      <c r="AD194" s="13"/>
      <c r="AE194" s="13"/>
      <c r="AT194" s="258" t="s">
        <v>801</v>
      </c>
      <c r="AU194" s="258" t="s">
        <v>81</v>
      </c>
      <c r="AV194" s="13" t="s">
        <v>81</v>
      </c>
      <c r="AW194" s="13" t="s">
        <v>33</v>
      </c>
      <c r="AX194" s="13" t="s">
        <v>72</v>
      </c>
      <c r="AY194" s="258" t="s">
        <v>240</v>
      </c>
    </row>
    <row r="195" s="13" customFormat="1">
      <c r="A195" s="13"/>
      <c r="B195" s="248"/>
      <c r="C195" s="249"/>
      <c r="D195" s="227" t="s">
        <v>801</v>
      </c>
      <c r="E195" s="250" t="s">
        <v>19</v>
      </c>
      <c r="F195" s="251" t="s">
        <v>1478</v>
      </c>
      <c r="G195" s="249"/>
      <c r="H195" s="252">
        <v>0.32400000000000001</v>
      </c>
      <c r="I195" s="253"/>
      <c r="J195" s="249"/>
      <c r="K195" s="249"/>
      <c r="L195" s="254"/>
      <c r="M195" s="255"/>
      <c r="N195" s="256"/>
      <c r="O195" s="256"/>
      <c r="P195" s="256"/>
      <c r="Q195" s="256"/>
      <c r="R195" s="256"/>
      <c r="S195" s="256"/>
      <c r="T195" s="257"/>
      <c r="U195" s="13"/>
      <c r="V195" s="13"/>
      <c r="W195" s="13"/>
      <c r="X195" s="13"/>
      <c r="Y195" s="13"/>
      <c r="Z195" s="13"/>
      <c r="AA195" s="13"/>
      <c r="AB195" s="13"/>
      <c r="AC195" s="13"/>
      <c r="AD195" s="13"/>
      <c r="AE195" s="13"/>
      <c r="AT195" s="258" t="s">
        <v>801</v>
      </c>
      <c r="AU195" s="258" t="s">
        <v>81</v>
      </c>
      <c r="AV195" s="13" t="s">
        <v>81</v>
      </c>
      <c r="AW195" s="13" t="s">
        <v>33</v>
      </c>
      <c r="AX195" s="13" t="s">
        <v>72</v>
      </c>
      <c r="AY195" s="258" t="s">
        <v>240</v>
      </c>
    </row>
    <row r="196" s="15" customFormat="1">
      <c r="A196" s="15"/>
      <c r="B196" s="269"/>
      <c r="C196" s="270"/>
      <c r="D196" s="227" t="s">
        <v>801</v>
      </c>
      <c r="E196" s="271" t="s">
        <v>19</v>
      </c>
      <c r="F196" s="272" t="s">
        <v>1356</v>
      </c>
      <c r="G196" s="270"/>
      <c r="H196" s="273">
        <v>1.5780000000000001</v>
      </c>
      <c r="I196" s="274"/>
      <c r="J196" s="270"/>
      <c r="K196" s="270"/>
      <c r="L196" s="275"/>
      <c r="M196" s="276"/>
      <c r="N196" s="277"/>
      <c r="O196" s="277"/>
      <c r="P196" s="277"/>
      <c r="Q196" s="277"/>
      <c r="R196" s="277"/>
      <c r="S196" s="277"/>
      <c r="T196" s="278"/>
      <c r="U196" s="15"/>
      <c r="V196" s="15"/>
      <c r="W196" s="15"/>
      <c r="X196" s="15"/>
      <c r="Y196" s="15"/>
      <c r="Z196" s="15"/>
      <c r="AA196" s="15"/>
      <c r="AB196" s="15"/>
      <c r="AC196" s="15"/>
      <c r="AD196" s="15"/>
      <c r="AE196" s="15"/>
      <c r="AT196" s="279" t="s">
        <v>801</v>
      </c>
      <c r="AU196" s="279" t="s">
        <v>81</v>
      </c>
      <c r="AV196" s="15" t="s">
        <v>149</v>
      </c>
      <c r="AW196" s="15" t="s">
        <v>33</v>
      </c>
      <c r="AX196" s="15" t="s">
        <v>79</v>
      </c>
      <c r="AY196" s="279" t="s">
        <v>240</v>
      </c>
    </row>
    <row r="197" s="2" customFormat="1" ht="33" customHeight="1">
      <c r="A197" s="39"/>
      <c r="B197" s="40"/>
      <c r="C197" s="214" t="s">
        <v>298</v>
      </c>
      <c r="D197" s="214" t="s">
        <v>243</v>
      </c>
      <c r="E197" s="215" t="s">
        <v>1479</v>
      </c>
      <c r="F197" s="216" t="s">
        <v>1480</v>
      </c>
      <c r="G197" s="217" t="s">
        <v>293</v>
      </c>
      <c r="H197" s="218">
        <v>6.7050000000000001</v>
      </c>
      <c r="I197" s="219"/>
      <c r="J197" s="220">
        <f>ROUND(I197*H197,2)</f>
        <v>0</v>
      </c>
      <c r="K197" s="216" t="s">
        <v>749</v>
      </c>
      <c r="L197" s="45"/>
      <c r="M197" s="221" t="s">
        <v>19</v>
      </c>
      <c r="N197" s="222" t="s">
        <v>43</v>
      </c>
      <c r="O197" s="85"/>
      <c r="P197" s="223">
        <f>O197*H197</f>
        <v>0</v>
      </c>
      <c r="Q197" s="223">
        <v>2.5018699999999998</v>
      </c>
      <c r="R197" s="223">
        <f>Q197*H197</f>
        <v>16.775038349999999</v>
      </c>
      <c r="S197" s="223">
        <v>0</v>
      </c>
      <c r="T197" s="224">
        <f>S197*H197</f>
        <v>0</v>
      </c>
      <c r="U197" s="39"/>
      <c r="V197" s="39"/>
      <c r="W197" s="39"/>
      <c r="X197" s="39"/>
      <c r="Y197" s="39"/>
      <c r="Z197" s="39"/>
      <c r="AA197" s="39"/>
      <c r="AB197" s="39"/>
      <c r="AC197" s="39"/>
      <c r="AD197" s="39"/>
      <c r="AE197" s="39"/>
      <c r="AR197" s="225" t="s">
        <v>248</v>
      </c>
      <c r="AT197" s="225" t="s">
        <v>243</v>
      </c>
      <c r="AU197" s="225" t="s">
        <v>81</v>
      </c>
      <c r="AY197" s="18" t="s">
        <v>240</v>
      </c>
      <c r="BE197" s="226">
        <f>IF(N197="základní",J197,0)</f>
        <v>0</v>
      </c>
      <c r="BF197" s="226">
        <f>IF(N197="snížená",J197,0)</f>
        <v>0</v>
      </c>
      <c r="BG197" s="226">
        <f>IF(N197="zákl. přenesená",J197,0)</f>
        <v>0</v>
      </c>
      <c r="BH197" s="226">
        <f>IF(N197="sníž. přenesená",J197,0)</f>
        <v>0</v>
      </c>
      <c r="BI197" s="226">
        <f>IF(N197="nulová",J197,0)</f>
        <v>0</v>
      </c>
      <c r="BJ197" s="18" t="s">
        <v>79</v>
      </c>
      <c r="BK197" s="226">
        <f>ROUND(I197*H197,2)</f>
        <v>0</v>
      </c>
      <c r="BL197" s="18" t="s">
        <v>248</v>
      </c>
      <c r="BM197" s="225" t="s">
        <v>1481</v>
      </c>
    </row>
    <row r="198" s="13" customFormat="1">
      <c r="A198" s="13"/>
      <c r="B198" s="248"/>
      <c r="C198" s="249"/>
      <c r="D198" s="227" t="s">
        <v>801</v>
      </c>
      <c r="E198" s="250" t="s">
        <v>19</v>
      </c>
      <c r="F198" s="251" t="s">
        <v>1482</v>
      </c>
      <c r="G198" s="249"/>
      <c r="H198" s="252">
        <v>1.8</v>
      </c>
      <c r="I198" s="253"/>
      <c r="J198" s="249"/>
      <c r="K198" s="249"/>
      <c r="L198" s="254"/>
      <c r="M198" s="255"/>
      <c r="N198" s="256"/>
      <c r="O198" s="256"/>
      <c r="P198" s="256"/>
      <c r="Q198" s="256"/>
      <c r="R198" s="256"/>
      <c r="S198" s="256"/>
      <c r="T198" s="257"/>
      <c r="U198" s="13"/>
      <c r="V198" s="13"/>
      <c r="W198" s="13"/>
      <c r="X198" s="13"/>
      <c r="Y198" s="13"/>
      <c r="Z198" s="13"/>
      <c r="AA198" s="13"/>
      <c r="AB198" s="13"/>
      <c r="AC198" s="13"/>
      <c r="AD198" s="13"/>
      <c r="AE198" s="13"/>
      <c r="AT198" s="258" t="s">
        <v>801</v>
      </c>
      <c r="AU198" s="258" t="s">
        <v>81</v>
      </c>
      <c r="AV198" s="13" t="s">
        <v>81</v>
      </c>
      <c r="AW198" s="13" t="s">
        <v>33</v>
      </c>
      <c r="AX198" s="13" t="s">
        <v>72</v>
      </c>
      <c r="AY198" s="258" t="s">
        <v>240</v>
      </c>
    </row>
    <row r="199" s="13" customFormat="1">
      <c r="A199" s="13"/>
      <c r="B199" s="248"/>
      <c r="C199" s="249"/>
      <c r="D199" s="227" t="s">
        <v>801</v>
      </c>
      <c r="E199" s="250" t="s">
        <v>19</v>
      </c>
      <c r="F199" s="251" t="s">
        <v>1483</v>
      </c>
      <c r="G199" s="249"/>
      <c r="H199" s="252">
        <v>0.76500000000000001</v>
      </c>
      <c r="I199" s="253"/>
      <c r="J199" s="249"/>
      <c r="K199" s="249"/>
      <c r="L199" s="254"/>
      <c r="M199" s="255"/>
      <c r="N199" s="256"/>
      <c r="O199" s="256"/>
      <c r="P199" s="256"/>
      <c r="Q199" s="256"/>
      <c r="R199" s="256"/>
      <c r="S199" s="256"/>
      <c r="T199" s="257"/>
      <c r="U199" s="13"/>
      <c r="V199" s="13"/>
      <c r="W199" s="13"/>
      <c r="X199" s="13"/>
      <c r="Y199" s="13"/>
      <c r="Z199" s="13"/>
      <c r="AA199" s="13"/>
      <c r="AB199" s="13"/>
      <c r="AC199" s="13"/>
      <c r="AD199" s="13"/>
      <c r="AE199" s="13"/>
      <c r="AT199" s="258" t="s">
        <v>801</v>
      </c>
      <c r="AU199" s="258" t="s">
        <v>81</v>
      </c>
      <c r="AV199" s="13" t="s">
        <v>81</v>
      </c>
      <c r="AW199" s="13" t="s">
        <v>33</v>
      </c>
      <c r="AX199" s="13" t="s">
        <v>72</v>
      </c>
      <c r="AY199" s="258" t="s">
        <v>240</v>
      </c>
    </row>
    <row r="200" s="13" customFormat="1">
      <c r="A200" s="13"/>
      <c r="B200" s="248"/>
      <c r="C200" s="249"/>
      <c r="D200" s="227" t="s">
        <v>801</v>
      </c>
      <c r="E200" s="250" t="s">
        <v>19</v>
      </c>
      <c r="F200" s="251" t="s">
        <v>1484</v>
      </c>
      <c r="G200" s="249"/>
      <c r="H200" s="252">
        <v>1.3799999999999999</v>
      </c>
      <c r="I200" s="253"/>
      <c r="J200" s="249"/>
      <c r="K200" s="249"/>
      <c r="L200" s="254"/>
      <c r="M200" s="255"/>
      <c r="N200" s="256"/>
      <c r="O200" s="256"/>
      <c r="P200" s="256"/>
      <c r="Q200" s="256"/>
      <c r="R200" s="256"/>
      <c r="S200" s="256"/>
      <c r="T200" s="257"/>
      <c r="U200" s="13"/>
      <c r="V200" s="13"/>
      <c r="W200" s="13"/>
      <c r="X200" s="13"/>
      <c r="Y200" s="13"/>
      <c r="Z200" s="13"/>
      <c r="AA200" s="13"/>
      <c r="AB200" s="13"/>
      <c r="AC200" s="13"/>
      <c r="AD200" s="13"/>
      <c r="AE200" s="13"/>
      <c r="AT200" s="258" t="s">
        <v>801</v>
      </c>
      <c r="AU200" s="258" t="s">
        <v>81</v>
      </c>
      <c r="AV200" s="13" t="s">
        <v>81</v>
      </c>
      <c r="AW200" s="13" t="s">
        <v>33</v>
      </c>
      <c r="AX200" s="13" t="s">
        <v>72</v>
      </c>
      <c r="AY200" s="258" t="s">
        <v>240</v>
      </c>
    </row>
    <row r="201" s="13" customFormat="1">
      <c r="A201" s="13"/>
      <c r="B201" s="248"/>
      <c r="C201" s="249"/>
      <c r="D201" s="227" t="s">
        <v>801</v>
      </c>
      <c r="E201" s="250" t="s">
        <v>19</v>
      </c>
      <c r="F201" s="251" t="s">
        <v>1485</v>
      </c>
      <c r="G201" s="249"/>
      <c r="H201" s="252">
        <v>1.3799999999999999</v>
      </c>
      <c r="I201" s="253"/>
      <c r="J201" s="249"/>
      <c r="K201" s="249"/>
      <c r="L201" s="254"/>
      <c r="M201" s="255"/>
      <c r="N201" s="256"/>
      <c r="O201" s="256"/>
      <c r="P201" s="256"/>
      <c r="Q201" s="256"/>
      <c r="R201" s="256"/>
      <c r="S201" s="256"/>
      <c r="T201" s="257"/>
      <c r="U201" s="13"/>
      <c r="V201" s="13"/>
      <c r="W201" s="13"/>
      <c r="X201" s="13"/>
      <c r="Y201" s="13"/>
      <c r="Z201" s="13"/>
      <c r="AA201" s="13"/>
      <c r="AB201" s="13"/>
      <c r="AC201" s="13"/>
      <c r="AD201" s="13"/>
      <c r="AE201" s="13"/>
      <c r="AT201" s="258" t="s">
        <v>801</v>
      </c>
      <c r="AU201" s="258" t="s">
        <v>81</v>
      </c>
      <c r="AV201" s="13" t="s">
        <v>81</v>
      </c>
      <c r="AW201" s="13" t="s">
        <v>33</v>
      </c>
      <c r="AX201" s="13" t="s">
        <v>72</v>
      </c>
      <c r="AY201" s="258" t="s">
        <v>240</v>
      </c>
    </row>
    <row r="202" s="13" customFormat="1">
      <c r="A202" s="13"/>
      <c r="B202" s="248"/>
      <c r="C202" s="249"/>
      <c r="D202" s="227" t="s">
        <v>801</v>
      </c>
      <c r="E202" s="250" t="s">
        <v>19</v>
      </c>
      <c r="F202" s="251" t="s">
        <v>1486</v>
      </c>
      <c r="G202" s="249"/>
      <c r="H202" s="252">
        <v>1.3799999999999999</v>
      </c>
      <c r="I202" s="253"/>
      <c r="J202" s="249"/>
      <c r="K202" s="249"/>
      <c r="L202" s="254"/>
      <c r="M202" s="255"/>
      <c r="N202" s="256"/>
      <c r="O202" s="256"/>
      <c r="P202" s="256"/>
      <c r="Q202" s="256"/>
      <c r="R202" s="256"/>
      <c r="S202" s="256"/>
      <c r="T202" s="257"/>
      <c r="U202" s="13"/>
      <c r="V202" s="13"/>
      <c r="W202" s="13"/>
      <c r="X202" s="13"/>
      <c r="Y202" s="13"/>
      <c r="Z202" s="13"/>
      <c r="AA202" s="13"/>
      <c r="AB202" s="13"/>
      <c r="AC202" s="13"/>
      <c r="AD202" s="13"/>
      <c r="AE202" s="13"/>
      <c r="AT202" s="258" t="s">
        <v>801</v>
      </c>
      <c r="AU202" s="258" t="s">
        <v>81</v>
      </c>
      <c r="AV202" s="13" t="s">
        <v>81</v>
      </c>
      <c r="AW202" s="13" t="s">
        <v>33</v>
      </c>
      <c r="AX202" s="13" t="s">
        <v>72</v>
      </c>
      <c r="AY202" s="258" t="s">
        <v>240</v>
      </c>
    </row>
    <row r="203" s="15" customFormat="1">
      <c r="A203" s="15"/>
      <c r="B203" s="269"/>
      <c r="C203" s="270"/>
      <c r="D203" s="227" t="s">
        <v>801</v>
      </c>
      <c r="E203" s="271" t="s">
        <v>19</v>
      </c>
      <c r="F203" s="272" t="s">
        <v>1356</v>
      </c>
      <c r="G203" s="270"/>
      <c r="H203" s="273">
        <v>6.7050000000000001</v>
      </c>
      <c r="I203" s="274"/>
      <c r="J203" s="270"/>
      <c r="K203" s="270"/>
      <c r="L203" s="275"/>
      <c r="M203" s="276"/>
      <c r="N203" s="277"/>
      <c r="O203" s="277"/>
      <c r="P203" s="277"/>
      <c r="Q203" s="277"/>
      <c r="R203" s="277"/>
      <c r="S203" s="277"/>
      <c r="T203" s="278"/>
      <c r="U203" s="15"/>
      <c r="V203" s="15"/>
      <c r="W203" s="15"/>
      <c r="X203" s="15"/>
      <c r="Y203" s="15"/>
      <c r="Z203" s="15"/>
      <c r="AA203" s="15"/>
      <c r="AB203" s="15"/>
      <c r="AC203" s="15"/>
      <c r="AD203" s="15"/>
      <c r="AE203" s="15"/>
      <c r="AT203" s="279" t="s">
        <v>801</v>
      </c>
      <c r="AU203" s="279" t="s">
        <v>81</v>
      </c>
      <c r="AV203" s="15" t="s">
        <v>149</v>
      </c>
      <c r="AW203" s="15" t="s">
        <v>33</v>
      </c>
      <c r="AX203" s="15" t="s">
        <v>79</v>
      </c>
      <c r="AY203" s="279" t="s">
        <v>240</v>
      </c>
    </row>
    <row r="204" s="2" customFormat="1" ht="33" customHeight="1">
      <c r="A204" s="39"/>
      <c r="B204" s="40"/>
      <c r="C204" s="214" t="s">
        <v>341</v>
      </c>
      <c r="D204" s="214" t="s">
        <v>243</v>
      </c>
      <c r="E204" s="215" t="s">
        <v>1487</v>
      </c>
      <c r="F204" s="216" t="s">
        <v>1488</v>
      </c>
      <c r="G204" s="217" t="s">
        <v>293</v>
      </c>
      <c r="H204" s="218">
        <v>577.59900000000005</v>
      </c>
      <c r="I204" s="219"/>
      <c r="J204" s="220">
        <f>ROUND(I204*H204,2)</f>
        <v>0</v>
      </c>
      <c r="K204" s="216" t="s">
        <v>749</v>
      </c>
      <c r="L204" s="45"/>
      <c r="M204" s="221" t="s">
        <v>19</v>
      </c>
      <c r="N204" s="222" t="s">
        <v>43</v>
      </c>
      <c r="O204" s="85"/>
      <c r="P204" s="223">
        <f>O204*H204</f>
        <v>0</v>
      </c>
      <c r="Q204" s="223">
        <v>2.5018699999999998</v>
      </c>
      <c r="R204" s="223">
        <f>Q204*H204</f>
        <v>1445.07761013</v>
      </c>
      <c r="S204" s="223">
        <v>0</v>
      </c>
      <c r="T204" s="224">
        <f>S204*H204</f>
        <v>0</v>
      </c>
      <c r="U204" s="39"/>
      <c r="V204" s="39"/>
      <c r="W204" s="39"/>
      <c r="X204" s="39"/>
      <c r="Y204" s="39"/>
      <c r="Z204" s="39"/>
      <c r="AA204" s="39"/>
      <c r="AB204" s="39"/>
      <c r="AC204" s="39"/>
      <c r="AD204" s="39"/>
      <c r="AE204" s="39"/>
      <c r="AR204" s="225" t="s">
        <v>248</v>
      </c>
      <c r="AT204" s="225" t="s">
        <v>243</v>
      </c>
      <c r="AU204" s="225" t="s">
        <v>81</v>
      </c>
      <c r="AY204" s="18" t="s">
        <v>240</v>
      </c>
      <c r="BE204" s="226">
        <f>IF(N204="základní",J204,0)</f>
        <v>0</v>
      </c>
      <c r="BF204" s="226">
        <f>IF(N204="snížená",J204,0)</f>
        <v>0</v>
      </c>
      <c r="BG204" s="226">
        <f>IF(N204="zákl. přenesená",J204,0)</f>
        <v>0</v>
      </c>
      <c r="BH204" s="226">
        <f>IF(N204="sníž. přenesená",J204,0)</f>
        <v>0</v>
      </c>
      <c r="BI204" s="226">
        <f>IF(N204="nulová",J204,0)</f>
        <v>0</v>
      </c>
      <c r="BJ204" s="18" t="s">
        <v>79</v>
      </c>
      <c r="BK204" s="226">
        <f>ROUND(I204*H204,2)</f>
        <v>0</v>
      </c>
      <c r="BL204" s="18" t="s">
        <v>248</v>
      </c>
      <c r="BM204" s="225" t="s">
        <v>1489</v>
      </c>
    </row>
    <row r="205" s="13" customFormat="1">
      <c r="A205" s="13"/>
      <c r="B205" s="248"/>
      <c r="C205" s="249"/>
      <c r="D205" s="227" t="s">
        <v>801</v>
      </c>
      <c r="E205" s="250" t="s">
        <v>19</v>
      </c>
      <c r="F205" s="251" t="s">
        <v>1490</v>
      </c>
      <c r="G205" s="249"/>
      <c r="H205" s="252">
        <v>576.60199999999998</v>
      </c>
      <c r="I205" s="253"/>
      <c r="J205" s="249"/>
      <c r="K205" s="249"/>
      <c r="L205" s="254"/>
      <c r="M205" s="255"/>
      <c r="N205" s="256"/>
      <c r="O205" s="256"/>
      <c r="P205" s="256"/>
      <c r="Q205" s="256"/>
      <c r="R205" s="256"/>
      <c r="S205" s="256"/>
      <c r="T205" s="257"/>
      <c r="U205" s="13"/>
      <c r="V205" s="13"/>
      <c r="W205" s="13"/>
      <c r="X205" s="13"/>
      <c r="Y205" s="13"/>
      <c r="Z205" s="13"/>
      <c r="AA205" s="13"/>
      <c r="AB205" s="13"/>
      <c r="AC205" s="13"/>
      <c r="AD205" s="13"/>
      <c r="AE205" s="13"/>
      <c r="AT205" s="258" t="s">
        <v>801</v>
      </c>
      <c r="AU205" s="258" t="s">
        <v>81</v>
      </c>
      <c r="AV205" s="13" t="s">
        <v>81</v>
      </c>
      <c r="AW205" s="13" t="s">
        <v>33</v>
      </c>
      <c r="AX205" s="13" t="s">
        <v>72</v>
      </c>
      <c r="AY205" s="258" t="s">
        <v>240</v>
      </c>
    </row>
    <row r="206" s="13" customFormat="1">
      <c r="A206" s="13"/>
      <c r="B206" s="248"/>
      <c r="C206" s="249"/>
      <c r="D206" s="227" t="s">
        <v>801</v>
      </c>
      <c r="E206" s="250" t="s">
        <v>19</v>
      </c>
      <c r="F206" s="251" t="s">
        <v>1491</v>
      </c>
      <c r="G206" s="249"/>
      <c r="H206" s="252">
        <v>0.997</v>
      </c>
      <c r="I206" s="253"/>
      <c r="J206" s="249"/>
      <c r="K206" s="249"/>
      <c r="L206" s="254"/>
      <c r="M206" s="255"/>
      <c r="N206" s="256"/>
      <c r="O206" s="256"/>
      <c r="P206" s="256"/>
      <c r="Q206" s="256"/>
      <c r="R206" s="256"/>
      <c r="S206" s="256"/>
      <c r="T206" s="257"/>
      <c r="U206" s="13"/>
      <c r="V206" s="13"/>
      <c r="W206" s="13"/>
      <c r="X206" s="13"/>
      <c r="Y206" s="13"/>
      <c r="Z206" s="13"/>
      <c r="AA206" s="13"/>
      <c r="AB206" s="13"/>
      <c r="AC206" s="13"/>
      <c r="AD206" s="13"/>
      <c r="AE206" s="13"/>
      <c r="AT206" s="258" t="s">
        <v>801</v>
      </c>
      <c r="AU206" s="258" t="s">
        <v>81</v>
      </c>
      <c r="AV206" s="13" t="s">
        <v>81</v>
      </c>
      <c r="AW206" s="13" t="s">
        <v>33</v>
      </c>
      <c r="AX206" s="13" t="s">
        <v>72</v>
      </c>
      <c r="AY206" s="258" t="s">
        <v>240</v>
      </c>
    </row>
    <row r="207" s="15" customFormat="1">
      <c r="A207" s="15"/>
      <c r="B207" s="269"/>
      <c r="C207" s="270"/>
      <c r="D207" s="227" t="s">
        <v>801</v>
      </c>
      <c r="E207" s="271" t="s">
        <v>19</v>
      </c>
      <c r="F207" s="272" t="s">
        <v>1356</v>
      </c>
      <c r="G207" s="270"/>
      <c r="H207" s="273">
        <v>577.59900000000005</v>
      </c>
      <c r="I207" s="274"/>
      <c r="J207" s="270"/>
      <c r="K207" s="270"/>
      <c r="L207" s="275"/>
      <c r="M207" s="276"/>
      <c r="N207" s="277"/>
      <c r="O207" s="277"/>
      <c r="P207" s="277"/>
      <c r="Q207" s="277"/>
      <c r="R207" s="277"/>
      <c r="S207" s="277"/>
      <c r="T207" s="278"/>
      <c r="U207" s="15"/>
      <c r="V207" s="15"/>
      <c r="W207" s="15"/>
      <c r="X207" s="15"/>
      <c r="Y207" s="15"/>
      <c r="Z207" s="15"/>
      <c r="AA207" s="15"/>
      <c r="AB207" s="15"/>
      <c r="AC207" s="15"/>
      <c r="AD207" s="15"/>
      <c r="AE207" s="15"/>
      <c r="AT207" s="279" t="s">
        <v>801</v>
      </c>
      <c r="AU207" s="279" t="s">
        <v>81</v>
      </c>
      <c r="AV207" s="15" t="s">
        <v>149</v>
      </c>
      <c r="AW207" s="15" t="s">
        <v>33</v>
      </c>
      <c r="AX207" s="15" t="s">
        <v>79</v>
      </c>
      <c r="AY207" s="279" t="s">
        <v>240</v>
      </c>
    </row>
    <row r="208" s="2" customFormat="1" ht="16.5" customHeight="1">
      <c r="A208" s="39"/>
      <c r="B208" s="40"/>
      <c r="C208" s="214" t="s">
        <v>301</v>
      </c>
      <c r="D208" s="214" t="s">
        <v>243</v>
      </c>
      <c r="E208" s="215" t="s">
        <v>1492</v>
      </c>
      <c r="F208" s="216" t="s">
        <v>1493</v>
      </c>
      <c r="G208" s="217" t="s">
        <v>251</v>
      </c>
      <c r="H208" s="218">
        <v>12.6</v>
      </c>
      <c r="I208" s="219"/>
      <c r="J208" s="220">
        <f>ROUND(I208*H208,2)</f>
        <v>0</v>
      </c>
      <c r="K208" s="216" t="s">
        <v>749</v>
      </c>
      <c r="L208" s="45"/>
      <c r="M208" s="221" t="s">
        <v>19</v>
      </c>
      <c r="N208" s="222" t="s">
        <v>43</v>
      </c>
      <c r="O208" s="85"/>
      <c r="P208" s="223">
        <f>O208*H208</f>
        <v>0</v>
      </c>
      <c r="Q208" s="223">
        <v>0.0029399999999999999</v>
      </c>
      <c r="R208" s="223">
        <f>Q208*H208</f>
        <v>0.037044000000000001</v>
      </c>
      <c r="S208" s="223">
        <v>0</v>
      </c>
      <c r="T208" s="224">
        <f>S208*H208</f>
        <v>0</v>
      </c>
      <c r="U208" s="39"/>
      <c r="V208" s="39"/>
      <c r="W208" s="39"/>
      <c r="X208" s="39"/>
      <c r="Y208" s="39"/>
      <c r="Z208" s="39"/>
      <c r="AA208" s="39"/>
      <c r="AB208" s="39"/>
      <c r="AC208" s="39"/>
      <c r="AD208" s="39"/>
      <c r="AE208" s="39"/>
      <c r="AR208" s="225" t="s">
        <v>248</v>
      </c>
      <c r="AT208" s="225" t="s">
        <v>243</v>
      </c>
      <c r="AU208" s="225" t="s">
        <v>81</v>
      </c>
      <c r="AY208" s="18" t="s">
        <v>240</v>
      </c>
      <c r="BE208" s="226">
        <f>IF(N208="základní",J208,0)</f>
        <v>0</v>
      </c>
      <c r="BF208" s="226">
        <f>IF(N208="snížená",J208,0)</f>
        <v>0</v>
      </c>
      <c r="BG208" s="226">
        <f>IF(N208="zákl. přenesená",J208,0)</f>
        <v>0</v>
      </c>
      <c r="BH208" s="226">
        <f>IF(N208="sníž. přenesená",J208,0)</f>
        <v>0</v>
      </c>
      <c r="BI208" s="226">
        <f>IF(N208="nulová",J208,0)</f>
        <v>0</v>
      </c>
      <c r="BJ208" s="18" t="s">
        <v>79</v>
      </c>
      <c r="BK208" s="226">
        <f>ROUND(I208*H208,2)</f>
        <v>0</v>
      </c>
      <c r="BL208" s="18" t="s">
        <v>248</v>
      </c>
      <c r="BM208" s="225" t="s">
        <v>1494</v>
      </c>
    </row>
    <row r="209" s="13" customFormat="1">
      <c r="A209" s="13"/>
      <c r="B209" s="248"/>
      <c r="C209" s="249"/>
      <c r="D209" s="227" t="s">
        <v>801</v>
      </c>
      <c r="E209" s="250" t="s">
        <v>19</v>
      </c>
      <c r="F209" s="251" t="s">
        <v>1495</v>
      </c>
      <c r="G209" s="249"/>
      <c r="H209" s="252">
        <v>2.9399999999999999</v>
      </c>
      <c r="I209" s="253"/>
      <c r="J209" s="249"/>
      <c r="K209" s="249"/>
      <c r="L209" s="254"/>
      <c r="M209" s="255"/>
      <c r="N209" s="256"/>
      <c r="O209" s="256"/>
      <c r="P209" s="256"/>
      <c r="Q209" s="256"/>
      <c r="R209" s="256"/>
      <c r="S209" s="256"/>
      <c r="T209" s="257"/>
      <c r="U209" s="13"/>
      <c r="V209" s="13"/>
      <c r="W209" s="13"/>
      <c r="X209" s="13"/>
      <c r="Y209" s="13"/>
      <c r="Z209" s="13"/>
      <c r="AA209" s="13"/>
      <c r="AB209" s="13"/>
      <c r="AC209" s="13"/>
      <c r="AD209" s="13"/>
      <c r="AE209" s="13"/>
      <c r="AT209" s="258" t="s">
        <v>801</v>
      </c>
      <c r="AU209" s="258" t="s">
        <v>81</v>
      </c>
      <c r="AV209" s="13" t="s">
        <v>81</v>
      </c>
      <c r="AW209" s="13" t="s">
        <v>33</v>
      </c>
      <c r="AX209" s="13" t="s">
        <v>72</v>
      </c>
      <c r="AY209" s="258" t="s">
        <v>240</v>
      </c>
    </row>
    <row r="210" s="13" customFormat="1">
      <c r="A210" s="13"/>
      <c r="B210" s="248"/>
      <c r="C210" s="249"/>
      <c r="D210" s="227" t="s">
        <v>801</v>
      </c>
      <c r="E210" s="250" t="s">
        <v>19</v>
      </c>
      <c r="F210" s="251" t="s">
        <v>1496</v>
      </c>
      <c r="G210" s="249"/>
      <c r="H210" s="252">
        <v>1.9199999999999999</v>
      </c>
      <c r="I210" s="253"/>
      <c r="J210" s="249"/>
      <c r="K210" s="249"/>
      <c r="L210" s="254"/>
      <c r="M210" s="255"/>
      <c r="N210" s="256"/>
      <c r="O210" s="256"/>
      <c r="P210" s="256"/>
      <c r="Q210" s="256"/>
      <c r="R210" s="256"/>
      <c r="S210" s="256"/>
      <c r="T210" s="257"/>
      <c r="U210" s="13"/>
      <c r="V210" s="13"/>
      <c r="W210" s="13"/>
      <c r="X210" s="13"/>
      <c r="Y210" s="13"/>
      <c r="Z210" s="13"/>
      <c r="AA210" s="13"/>
      <c r="AB210" s="13"/>
      <c r="AC210" s="13"/>
      <c r="AD210" s="13"/>
      <c r="AE210" s="13"/>
      <c r="AT210" s="258" t="s">
        <v>801</v>
      </c>
      <c r="AU210" s="258" t="s">
        <v>81</v>
      </c>
      <c r="AV210" s="13" t="s">
        <v>81</v>
      </c>
      <c r="AW210" s="13" t="s">
        <v>33</v>
      </c>
      <c r="AX210" s="13" t="s">
        <v>72</v>
      </c>
      <c r="AY210" s="258" t="s">
        <v>240</v>
      </c>
    </row>
    <row r="211" s="13" customFormat="1">
      <c r="A211" s="13"/>
      <c r="B211" s="248"/>
      <c r="C211" s="249"/>
      <c r="D211" s="227" t="s">
        <v>801</v>
      </c>
      <c r="E211" s="250" t="s">
        <v>19</v>
      </c>
      <c r="F211" s="251" t="s">
        <v>1497</v>
      </c>
      <c r="G211" s="249"/>
      <c r="H211" s="252">
        <v>2.5800000000000001</v>
      </c>
      <c r="I211" s="253"/>
      <c r="J211" s="249"/>
      <c r="K211" s="249"/>
      <c r="L211" s="254"/>
      <c r="M211" s="255"/>
      <c r="N211" s="256"/>
      <c r="O211" s="256"/>
      <c r="P211" s="256"/>
      <c r="Q211" s="256"/>
      <c r="R211" s="256"/>
      <c r="S211" s="256"/>
      <c r="T211" s="257"/>
      <c r="U211" s="13"/>
      <c r="V211" s="13"/>
      <c r="W211" s="13"/>
      <c r="X211" s="13"/>
      <c r="Y211" s="13"/>
      <c r="Z211" s="13"/>
      <c r="AA211" s="13"/>
      <c r="AB211" s="13"/>
      <c r="AC211" s="13"/>
      <c r="AD211" s="13"/>
      <c r="AE211" s="13"/>
      <c r="AT211" s="258" t="s">
        <v>801</v>
      </c>
      <c r="AU211" s="258" t="s">
        <v>81</v>
      </c>
      <c r="AV211" s="13" t="s">
        <v>81</v>
      </c>
      <c r="AW211" s="13" t="s">
        <v>33</v>
      </c>
      <c r="AX211" s="13" t="s">
        <v>72</v>
      </c>
      <c r="AY211" s="258" t="s">
        <v>240</v>
      </c>
    </row>
    <row r="212" s="13" customFormat="1">
      <c r="A212" s="13"/>
      <c r="B212" s="248"/>
      <c r="C212" s="249"/>
      <c r="D212" s="227" t="s">
        <v>801</v>
      </c>
      <c r="E212" s="250" t="s">
        <v>19</v>
      </c>
      <c r="F212" s="251" t="s">
        <v>1498</v>
      </c>
      <c r="G212" s="249"/>
      <c r="H212" s="252">
        <v>2.5800000000000001</v>
      </c>
      <c r="I212" s="253"/>
      <c r="J212" s="249"/>
      <c r="K212" s="249"/>
      <c r="L212" s="254"/>
      <c r="M212" s="255"/>
      <c r="N212" s="256"/>
      <c r="O212" s="256"/>
      <c r="P212" s="256"/>
      <c r="Q212" s="256"/>
      <c r="R212" s="256"/>
      <c r="S212" s="256"/>
      <c r="T212" s="257"/>
      <c r="U212" s="13"/>
      <c r="V212" s="13"/>
      <c r="W212" s="13"/>
      <c r="X212" s="13"/>
      <c r="Y212" s="13"/>
      <c r="Z212" s="13"/>
      <c r="AA212" s="13"/>
      <c r="AB212" s="13"/>
      <c r="AC212" s="13"/>
      <c r="AD212" s="13"/>
      <c r="AE212" s="13"/>
      <c r="AT212" s="258" t="s">
        <v>801</v>
      </c>
      <c r="AU212" s="258" t="s">
        <v>81</v>
      </c>
      <c r="AV212" s="13" t="s">
        <v>81</v>
      </c>
      <c r="AW212" s="13" t="s">
        <v>33</v>
      </c>
      <c r="AX212" s="13" t="s">
        <v>72</v>
      </c>
      <c r="AY212" s="258" t="s">
        <v>240</v>
      </c>
    </row>
    <row r="213" s="13" customFormat="1">
      <c r="A213" s="13"/>
      <c r="B213" s="248"/>
      <c r="C213" s="249"/>
      <c r="D213" s="227" t="s">
        <v>801</v>
      </c>
      <c r="E213" s="250" t="s">
        <v>19</v>
      </c>
      <c r="F213" s="251" t="s">
        <v>1499</v>
      </c>
      <c r="G213" s="249"/>
      <c r="H213" s="252">
        <v>2.5800000000000001</v>
      </c>
      <c r="I213" s="253"/>
      <c r="J213" s="249"/>
      <c r="K213" s="249"/>
      <c r="L213" s="254"/>
      <c r="M213" s="255"/>
      <c r="N213" s="256"/>
      <c r="O213" s="256"/>
      <c r="P213" s="256"/>
      <c r="Q213" s="256"/>
      <c r="R213" s="256"/>
      <c r="S213" s="256"/>
      <c r="T213" s="257"/>
      <c r="U213" s="13"/>
      <c r="V213" s="13"/>
      <c r="W213" s="13"/>
      <c r="X213" s="13"/>
      <c r="Y213" s="13"/>
      <c r="Z213" s="13"/>
      <c r="AA213" s="13"/>
      <c r="AB213" s="13"/>
      <c r="AC213" s="13"/>
      <c r="AD213" s="13"/>
      <c r="AE213" s="13"/>
      <c r="AT213" s="258" t="s">
        <v>801</v>
      </c>
      <c r="AU213" s="258" t="s">
        <v>81</v>
      </c>
      <c r="AV213" s="13" t="s">
        <v>81</v>
      </c>
      <c r="AW213" s="13" t="s">
        <v>33</v>
      </c>
      <c r="AX213" s="13" t="s">
        <v>72</v>
      </c>
      <c r="AY213" s="258" t="s">
        <v>240</v>
      </c>
    </row>
    <row r="214" s="15" customFormat="1">
      <c r="A214" s="15"/>
      <c r="B214" s="269"/>
      <c r="C214" s="270"/>
      <c r="D214" s="227" t="s">
        <v>801</v>
      </c>
      <c r="E214" s="271" t="s">
        <v>19</v>
      </c>
      <c r="F214" s="272" t="s">
        <v>1356</v>
      </c>
      <c r="G214" s="270"/>
      <c r="H214" s="273">
        <v>12.6</v>
      </c>
      <c r="I214" s="274"/>
      <c r="J214" s="270"/>
      <c r="K214" s="270"/>
      <c r="L214" s="275"/>
      <c r="M214" s="276"/>
      <c r="N214" s="277"/>
      <c r="O214" s="277"/>
      <c r="P214" s="277"/>
      <c r="Q214" s="277"/>
      <c r="R214" s="277"/>
      <c r="S214" s="277"/>
      <c r="T214" s="278"/>
      <c r="U214" s="15"/>
      <c r="V214" s="15"/>
      <c r="W214" s="15"/>
      <c r="X214" s="15"/>
      <c r="Y214" s="15"/>
      <c r="Z214" s="15"/>
      <c r="AA214" s="15"/>
      <c r="AB214" s="15"/>
      <c r="AC214" s="15"/>
      <c r="AD214" s="15"/>
      <c r="AE214" s="15"/>
      <c r="AT214" s="279" t="s">
        <v>801</v>
      </c>
      <c r="AU214" s="279" t="s">
        <v>81</v>
      </c>
      <c r="AV214" s="15" t="s">
        <v>149</v>
      </c>
      <c r="AW214" s="15" t="s">
        <v>33</v>
      </c>
      <c r="AX214" s="15" t="s">
        <v>79</v>
      </c>
      <c r="AY214" s="279" t="s">
        <v>240</v>
      </c>
    </row>
    <row r="215" s="2" customFormat="1" ht="16.5" customHeight="1">
      <c r="A215" s="39"/>
      <c r="B215" s="40"/>
      <c r="C215" s="214" t="s">
        <v>348</v>
      </c>
      <c r="D215" s="214" t="s">
        <v>243</v>
      </c>
      <c r="E215" s="215" t="s">
        <v>1492</v>
      </c>
      <c r="F215" s="216" t="s">
        <v>1493</v>
      </c>
      <c r="G215" s="217" t="s">
        <v>251</v>
      </c>
      <c r="H215" s="218">
        <v>39.167000000000002</v>
      </c>
      <c r="I215" s="219"/>
      <c r="J215" s="220">
        <f>ROUND(I215*H215,2)</f>
        <v>0</v>
      </c>
      <c r="K215" s="216" t="s">
        <v>749</v>
      </c>
      <c r="L215" s="45"/>
      <c r="M215" s="221" t="s">
        <v>19</v>
      </c>
      <c r="N215" s="222" t="s">
        <v>43</v>
      </c>
      <c r="O215" s="85"/>
      <c r="P215" s="223">
        <f>O215*H215</f>
        <v>0</v>
      </c>
      <c r="Q215" s="223">
        <v>0.0029399999999999999</v>
      </c>
      <c r="R215" s="223">
        <f>Q215*H215</f>
        <v>0.11515098</v>
      </c>
      <c r="S215" s="223">
        <v>0</v>
      </c>
      <c r="T215" s="224">
        <f>S215*H215</f>
        <v>0</v>
      </c>
      <c r="U215" s="39"/>
      <c r="V215" s="39"/>
      <c r="W215" s="39"/>
      <c r="X215" s="39"/>
      <c r="Y215" s="39"/>
      <c r="Z215" s="39"/>
      <c r="AA215" s="39"/>
      <c r="AB215" s="39"/>
      <c r="AC215" s="39"/>
      <c r="AD215" s="39"/>
      <c r="AE215" s="39"/>
      <c r="AR215" s="225" t="s">
        <v>248</v>
      </c>
      <c r="AT215" s="225" t="s">
        <v>243</v>
      </c>
      <c r="AU215" s="225" t="s">
        <v>81</v>
      </c>
      <c r="AY215" s="18" t="s">
        <v>240</v>
      </c>
      <c r="BE215" s="226">
        <f>IF(N215="základní",J215,0)</f>
        <v>0</v>
      </c>
      <c r="BF215" s="226">
        <f>IF(N215="snížená",J215,0)</f>
        <v>0</v>
      </c>
      <c r="BG215" s="226">
        <f>IF(N215="zákl. přenesená",J215,0)</f>
        <v>0</v>
      </c>
      <c r="BH215" s="226">
        <f>IF(N215="sníž. přenesená",J215,0)</f>
        <v>0</v>
      </c>
      <c r="BI215" s="226">
        <f>IF(N215="nulová",J215,0)</f>
        <v>0</v>
      </c>
      <c r="BJ215" s="18" t="s">
        <v>79</v>
      </c>
      <c r="BK215" s="226">
        <f>ROUND(I215*H215,2)</f>
        <v>0</v>
      </c>
      <c r="BL215" s="18" t="s">
        <v>248</v>
      </c>
      <c r="BM215" s="225" t="s">
        <v>1500</v>
      </c>
    </row>
    <row r="216" s="13" customFormat="1">
      <c r="A216" s="13"/>
      <c r="B216" s="248"/>
      <c r="C216" s="249"/>
      <c r="D216" s="227" t="s">
        <v>801</v>
      </c>
      <c r="E216" s="250" t="s">
        <v>19</v>
      </c>
      <c r="F216" s="251" t="s">
        <v>1501</v>
      </c>
      <c r="G216" s="249"/>
      <c r="H216" s="252">
        <v>39.167000000000002</v>
      </c>
      <c r="I216" s="253"/>
      <c r="J216" s="249"/>
      <c r="K216" s="249"/>
      <c r="L216" s="254"/>
      <c r="M216" s="255"/>
      <c r="N216" s="256"/>
      <c r="O216" s="256"/>
      <c r="P216" s="256"/>
      <c r="Q216" s="256"/>
      <c r="R216" s="256"/>
      <c r="S216" s="256"/>
      <c r="T216" s="257"/>
      <c r="U216" s="13"/>
      <c r="V216" s="13"/>
      <c r="W216" s="13"/>
      <c r="X216" s="13"/>
      <c r="Y216" s="13"/>
      <c r="Z216" s="13"/>
      <c r="AA216" s="13"/>
      <c r="AB216" s="13"/>
      <c r="AC216" s="13"/>
      <c r="AD216" s="13"/>
      <c r="AE216" s="13"/>
      <c r="AT216" s="258" t="s">
        <v>801</v>
      </c>
      <c r="AU216" s="258" t="s">
        <v>81</v>
      </c>
      <c r="AV216" s="13" t="s">
        <v>81</v>
      </c>
      <c r="AW216" s="13" t="s">
        <v>33</v>
      </c>
      <c r="AX216" s="13" t="s">
        <v>79</v>
      </c>
      <c r="AY216" s="258" t="s">
        <v>240</v>
      </c>
    </row>
    <row r="217" s="2" customFormat="1" ht="16.5" customHeight="1">
      <c r="A217" s="39"/>
      <c r="B217" s="40"/>
      <c r="C217" s="214" t="s">
        <v>306</v>
      </c>
      <c r="D217" s="214" t="s">
        <v>243</v>
      </c>
      <c r="E217" s="215" t="s">
        <v>1502</v>
      </c>
      <c r="F217" s="216" t="s">
        <v>1503</v>
      </c>
      <c r="G217" s="217" t="s">
        <v>251</v>
      </c>
      <c r="H217" s="218">
        <v>12.6</v>
      </c>
      <c r="I217" s="219"/>
      <c r="J217" s="220">
        <f>ROUND(I217*H217,2)</f>
        <v>0</v>
      </c>
      <c r="K217" s="216" t="s">
        <v>749</v>
      </c>
      <c r="L217" s="45"/>
      <c r="M217" s="221" t="s">
        <v>19</v>
      </c>
      <c r="N217" s="222" t="s">
        <v>43</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248</v>
      </c>
      <c r="AT217" s="225" t="s">
        <v>243</v>
      </c>
      <c r="AU217" s="225" t="s">
        <v>81</v>
      </c>
      <c r="AY217" s="18" t="s">
        <v>240</v>
      </c>
      <c r="BE217" s="226">
        <f>IF(N217="základní",J217,0)</f>
        <v>0</v>
      </c>
      <c r="BF217" s="226">
        <f>IF(N217="snížená",J217,0)</f>
        <v>0</v>
      </c>
      <c r="BG217" s="226">
        <f>IF(N217="zákl. přenesená",J217,0)</f>
        <v>0</v>
      </c>
      <c r="BH217" s="226">
        <f>IF(N217="sníž. přenesená",J217,0)</f>
        <v>0</v>
      </c>
      <c r="BI217" s="226">
        <f>IF(N217="nulová",J217,0)</f>
        <v>0</v>
      </c>
      <c r="BJ217" s="18" t="s">
        <v>79</v>
      </c>
      <c r="BK217" s="226">
        <f>ROUND(I217*H217,2)</f>
        <v>0</v>
      </c>
      <c r="BL217" s="18" t="s">
        <v>248</v>
      </c>
      <c r="BM217" s="225" t="s">
        <v>1504</v>
      </c>
    </row>
    <row r="218" s="2" customFormat="1" ht="16.5" customHeight="1">
      <c r="A218" s="39"/>
      <c r="B218" s="40"/>
      <c r="C218" s="214" t="s">
        <v>355</v>
      </c>
      <c r="D218" s="214" t="s">
        <v>243</v>
      </c>
      <c r="E218" s="215" t="s">
        <v>1502</v>
      </c>
      <c r="F218" s="216" t="s">
        <v>1503</v>
      </c>
      <c r="G218" s="217" t="s">
        <v>251</v>
      </c>
      <c r="H218" s="218">
        <v>39.167000000000002</v>
      </c>
      <c r="I218" s="219"/>
      <c r="J218" s="220">
        <f>ROUND(I218*H218,2)</f>
        <v>0</v>
      </c>
      <c r="K218" s="216" t="s">
        <v>749</v>
      </c>
      <c r="L218" s="45"/>
      <c r="M218" s="221" t="s">
        <v>19</v>
      </c>
      <c r="N218" s="222" t="s">
        <v>43</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248</v>
      </c>
      <c r="AT218" s="225" t="s">
        <v>243</v>
      </c>
      <c r="AU218" s="225" t="s">
        <v>81</v>
      </c>
      <c r="AY218" s="18" t="s">
        <v>240</v>
      </c>
      <c r="BE218" s="226">
        <f>IF(N218="základní",J218,0)</f>
        <v>0</v>
      </c>
      <c r="BF218" s="226">
        <f>IF(N218="snížená",J218,0)</f>
        <v>0</v>
      </c>
      <c r="BG218" s="226">
        <f>IF(N218="zákl. přenesená",J218,0)</f>
        <v>0</v>
      </c>
      <c r="BH218" s="226">
        <f>IF(N218="sníž. přenesená",J218,0)</f>
        <v>0</v>
      </c>
      <c r="BI218" s="226">
        <f>IF(N218="nulová",J218,0)</f>
        <v>0</v>
      </c>
      <c r="BJ218" s="18" t="s">
        <v>79</v>
      </c>
      <c r="BK218" s="226">
        <f>ROUND(I218*H218,2)</f>
        <v>0</v>
      </c>
      <c r="BL218" s="18" t="s">
        <v>248</v>
      </c>
      <c r="BM218" s="225" t="s">
        <v>1505</v>
      </c>
    </row>
    <row r="219" s="2" customFormat="1">
      <c r="A219" s="39"/>
      <c r="B219" s="40"/>
      <c r="C219" s="214" t="s">
        <v>308</v>
      </c>
      <c r="D219" s="214" t="s">
        <v>243</v>
      </c>
      <c r="E219" s="215" t="s">
        <v>1506</v>
      </c>
      <c r="F219" s="216" t="s">
        <v>1507</v>
      </c>
      <c r="G219" s="217" t="s">
        <v>786</v>
      </c>
      <c r="H219" s="218">
        <v>52.384</v>
      </c>
      <c r="I219" s="219"/>
      <c r="J219" s="220">
        <f>ROUND(I219*H219,2)</f>
        <v>0</v>
      </c>
      <c r="K219" s="216" t="s">
        <v>749</v>
      </c>
      <c r="L219" s="45"/>
      <c r="M219" s="221" t="s">
        <v>19</v>
      </c>
      <c r="N219" s="222" t="s">
        <v>43</v>
      </c>
      <c r="O219" s="85"/>
      <c r="P219" s="223">
        <f>O219*H219</f>
        <v>0</v>
      </c>
      <c r="Q219" s="223">
        <v>1.06277</v>
      </c>
      <c r="R219" s="223">
        <f>Q219*H219</f>
        <v>55.672143679999998</v>
      </c>
      <c r="S219" s="223">
        <v>0</v>
      </c>
      <c r="T219" s="224">
        <f>S219*H219</f>
        <v>0</v>
      </c>
      <c r="U219" s="39"/>
      <c r="V219" s="39"/>
      <c r="W219" s="39"/>
      <c r="X219" s="39"/>
      <c r="Y219" s="39"/>
      <c r="Z219" s="39"/>
      <c r="AA219" s="39"/>
      <c r="AB219" s="39"/>
      <c r="AC219" s="39"/>
      <c r="AD219" s="39"/>
      <c r="AE219" s="39"/>
      <c r="AR219" s="225" t="s">
        <v>248</v>
      </c>
      <c r="AT219" s="225" t="s">
        <v>243</v>
      </c>
      <c r="AU219" s="225" t="s">
        <v>81</v>
      </c>
      <c r="AY219" s="18" t="s">
        <v>240</v>
      </c>
      <c r="BE219" s="226">
        <f>IF(N219="základní",J219,0)</f>
        <v>0</v>
      </c>
      <c r="BF219" s="226">
        <f>IF(N219="snížená",J219,0)</f>
        <v>0</v>
      </c>
      <c r="BG219" s="226">
        <f>IF(N219="zákl. přenesená",J219,0)</f>
        <v>0</v>
      </c>
      <c r="BH219" s="226">
        <f>IF(N219="sníž. přenesená",J219,0)</f>
        <v>0</v>
      </c>
      <c r="BI219" s="226">
        <f>IF(N219="nulová",J219,0)</f>
        <v>0</v>
      </c>
      <c r="BJ219" s="18" t="s">
        <v>79</v>
      </c>
      <c r="BK219" s="226">
        <f>ROUND(I219*H219,2)</f>
        <v>0</v>
      </c>
      <c r="BL219" s="18" t="s">
        <v>248</v>
      </c>
      <c r="BM219" s="225" t="s">
        <v>1508</v>
      </c>
    </row>
    <row r="220" s="13" customFormat="1">
      <c r="A220" s="13"/>
      <c r="B220" s="248"/>
      <c r="C220" s="249"/>
      <c r="D220" s="227" t="s">
        <v>801</v>
      </c>
      <c r="E220" s="250" t="s">
        <v>19</v>
      </c>
      <c r="F220" s="251" t="s">
        <v>1509</v>
      </c>
      <c r="G220" s="249"/>
      <c r="H220" s="252">
        <v>52.384</v>
      </c>
      <c r="I220" s="253"/>
      <c r="J220" s="249"/>
      <c r="K220" s="249"/>
      <c r="L220" s="254"/>
      <c r="M220" s="255"/>
      <c r="N220" s="256"/>
      <c r="O220" s="256"/>
      <c r="P220" s="256"/>
      <c r="Q220" s="256"/>
      <c r="R220" s="256"/>
      <c r="S220" s="256"/>
      <c r="T220" s="257"/>
      <c r="U220" s="13"/>
      <c r="V220" s="13"/>
      <c r="W220" s="13"/>
      <c r="X220" s="13"/>
      <c r="Y220" s="13"/>
      <c r="Z220" s="13"/>
      <c r="AA220" s="13"/>
      <c r="AB220" s="13"/>
      <c r="AC220" s="13"/>
      <c r="AD220" s="13"/>
      <c r="AE220" s="13"/>
      <c r="AT220" s="258" t="s">
        <v>801</v>
      </c>
      <c r="AU220" s="258" t="s">
        <v>81</v>
      </c>
      <c r="AV220" s="13" t="s">
        <v>81</v>
      </c>
      <c r="AW220" s="13" t="s">
        <v>33</v>
      </c>
      <c r="AX220" s="13" t="s">
        <v>72</v>
      </c>
      <c r="AY220" s="258" t="s">
        <v>240</v>
      </c>
    </row>
    <row r="221" s="15" customFormat="1">
      <c r="A221" s="15"/>
      <c r="B221" s="269"/>
      <c r="C221" s="270"/>
      <c r="D221" s="227" t="s">
        <v>801</v>
      </c>
      <c r="E221" s="271" t="s">
        <v>19</v>
      </c>
      <c r="F221" s="272" t="s">
        <v>1356</v>
      </c>
      <c r="G221" s="270"/>
      <c r="H221" s="273">
        <v>52.384</v>
      </c>
      <c r="I221" s="274"/>
      <c r="J221" s="270"/>
      <c r="K221" s="270"/>
      <c r="L221" s="275"/>
      <c r="M221" s="276"/>
      <c r="N221" s="277"/>
      <c r="O221" s="277"/>
      <c r="P221" s="277"/>
      <c r="Q221" s="277"/>
      <c r="R221" s="277"/>
      <c r="S221" s="277"/>
      <c r="T221" s="278"/>
      <c r="U221" s="15"/>
      <c r="V221" s="15"/>
      <c r="W221" s="15"/>
      <c r="X221" s="15"/>
      <c r="Y221" s="15"/>
      <c r="Z221" s="15"/>
      <c r="AA221" s="15"/>
      <c r="AB221" s="15"/>
      <c r="AC221" s="15"/>
      <c r="AD221" s="15"/>
      <c r="AE221" s="15"/>
      <c r="AT221" s="279" t="s">
        <v>801</v>
      </c>
      <c r="AU221" s="279" t="s">
        <v>81</v>
      </c>
      <c r="AV221" s="15" t="s">
        <v>149</v>
      </c>
      <c r="AW221" s="15" t="s">
        <v>33</v>
      </c>
      <c r="AX221" s="15" t="s">
        <v>79</v>
      </c>
      <c r="AY221" s="279" t="s">
        <v>240</v>
      </c>
    </row>
    <row r="222" s="2" customFormat="1">
      <c r="A222" s="39"/>
      <c r="B222" s="40"/>
      <c r="C222" s="214" t="s">
        <v>364</v>
      </c>
      <c r="D222" s="214" t="s">
        <v>243</v>
      </c>
      <c r="E222" s="215" t="s">
        <v>1506</v>
      </c>
      <c r="F222" s="216" t="s">
        <v>1507</v>
      </c>
      <c r="G222" s="217" t="s">
        <v>786</v>
      </c>
      <c r="H222" s="218">
        <v>0.22900000000000001</v>
      </c>
      <c r="I222" s="219"/>
      <c r="J222" s="220">
        <f>ROUND(I222*H222,2)</f>
        <v>0</v>
      </c>
      <c r="K222" s="216" t="s">
        <v>749</v>
      </c>
      <c r="L222" s="45"/>
      <c r="M222" s="221" t="s">
        <v>19</v>
      </c>
      <c r="N222" s="222" t="s">
        <v>43</v>
      </c>
      <c r="O222" s="85"/>
      <c r="P222" s="223">
        <f>O222*H222</f>
        <v>0</v>
      </c>
      <c r="Q222" s="223">
        <v>1.06277</v>
      </c>
      <c r="R222" s="223">
        <f>Q222*H222</f>
        <v>0.24337433</v>
      </c>
      <c r="S222" s="223">
        <v>0</v>
      </c>
      <c r="T222" s="224">
        <f>S222*H222</f>
        <v>0</v>
      </c>
      <c r="U222" s="39"/>
      <c r="V222" s="39"/>
      <c r="W222" s="39"/>
      <c r="X222" s="39"/>
      <c r="Y222" s="39"/>
      <c r="Z222" s="39"/>
      <c r="AA222" s="39"/>
      <c r="AB222" s="39"/>
      <c r="AC222" s="39"/>
      <c r="AD222" s="39"/>
      <c r="AE222" s="39"/>
      <c r="AR222" s="225" t="s">
        <v>248</v>
      </c>
      <c r="AT222" s="225" t="s">
        <v>243</v>
      </c>
      <c r="AU222" s="225" t="s">
        <v>81</v>
      </c>
      <c r="AY222" s="18" t="s">
        <v>240</v>
      </c>
      <c r="BE222" s="226">
        <f>IF(N222="základní",J222,0)</f>
        <v>0</v>
      </c>
      <c r="BF222" s="226">
        <f>IF(N222="snížená",J222,0)</f>
        <v>0</v>
      </c>
      <c r="BG222" s="226">
        <f>IF(N222="zákl. přenesená",J222,0)</f>
        <v>0</v>
      </c>
      <c r="BH222" s="226">
        <f>IF(N222="sníž. přenesená",J222,0)</f>
        <v>0</v>
      </c>
      <c r="BI222" s="226">
        <f>IF(N222="nulová",J222,0)</f>
        <v>0</v>
      </c>
      <c r="BJ222" s="18" t="s">
        <v>79</v>
      </c>
      <c r="BK222" s="226">
        <f>ROUND(I222*H222,2)</f>
        <v>0</v>
      </c>
      <c r="BL222" s="18" t="s">
        <v>248</v>
      </c>
      <c r="BM222" s="225" t="s">
        <v>1510</v>
      </c>
    </row>
    <row r="223" s="13" customFormat="1">
      <c r="A223" s="13"/>
      <c r="B223" s="248"/>
      <c r="C223" s="249"/>
      <c r="D223" s="227" t="s">
        <v>801</v>
      </c>
      <c r="E223" s="250" t="s">
        <v>19</v>
      </c>
      <c r="F223" s="251" t="s">
        <v>1511</v>
      </c>
      <c r="G223" s="249"/>
      <c r="H223" s="252">
        <v>0.062</v>
      </c>
      <c r="I223" s="253"/>
      <c r="J223" s="249"/>
      <c r="K223" s="249"/>
      <c r="L223" s="254"/>
      <c r="M223" s="255"/>
      <c r="N223" s="256"/>
      <c r="O223" s="256"/>
      <c r="P223" s="256"/>
      <c r="Q223" s="256"/>
      <c r="R223" s="256"/>
      <c r="S223" s="256"/>
      <c r="T223" s="257"/>
      <c r="U223" s="13"/>
      <c r="V223" s="13"/>
      <c r="W223" s="13"/>
      <c r="X223" s="13"/>
      <c r="Y223" s="13"/>
      <c r="Z223" s="13"/>
      <c r="AA223" s="13"/>
      <c r="AB223" s="13"/>
      <c r="AC223" s="13"/>
      <c r="AD223" s="13"/>
      <c r="AE223" s="13"/>
      <c r="AT223" s="258" t="s">
        <v>801</v>
      </c>
      <c r="AU223" s="258" t="s">
        <v>81</v>
      </c>
      <c r="AV223" s="13" t="s">
        <v>81</v>
      </c>
      <c r="AW223" s="13" t="s">
        <v>33</v>
      </c>
      <c r="AX223" s="13" t="s">
        <v>72</v>
      </c>
      <c r="AY223" s="258" t="s">
        <v>240</v>
      </c>
    </row>
    <row r="224" s="13" customFormat="1">
      <c r="A224" s="13"/>
      <c r="B224" s="248"/>
      <c r="C224" s="249"/>
      <c r="D224" s="227" t="s">
        <v>801</v>
      </c>
      <c r="E224" s="250" t="s">
        <v>19</v>
      </c>
      <c r="F224" s="251" t="s">
        <v>1512</v>
      </c>
      <c r="G224" s="249"/>
      <c r="H224" s="252">
        <v>0.025999999999999999</v>
      </c>
      <c r="I224" s="253"/>
      <c r="J224" s="249"/>
      <c r="K224" s="249"/>
      <c r="L224" s="254"/>
      <c r="M224" s="255"/>
      <c r="N224" s="256"/>
      <c r="O224" s="256"/>
      <c r="P224" s="256"/>
      <c r="Q224" s="256"/>
      <c r="R224" s="256"/>
      <c r="S224" s="256"/>
      <c r="T224" s="257"/>
      <c r="U224" s="13"/>
      <c r="V224" s="13"/>
      <c r="W224" s="13"/>
      <c r="X224" s="13"/>
      <c r="Y224" s="13"/>
      <c r="Z224" s="13"/>
      <c r="AA224" s="13"/>
      <c r="AB224" s="13"/>
      <c r="AC224" s="13"/>
      <c r="AD224" s="13"/>
      <c r="AE224" s="13"/>
      <c r="AT224" s="258" t="s">
        <v>801</v>
      </c>
      <c r="AU224" s="258" t="s">
        <v>81</v>
      </c>
      <c r="AV224" s="13" t="s">
        <v>81</v>
      </c>
      <c r="AW224" s="13" t="s">
        <v>33</v>
      </c>
      <c r="AX224" s="13" t="s">
        <v>72</v>
      </c>
      <c r="AY224" s="258" t="s">
        <v>240</v>
      </c>
    </row>
    <row r="225" s="13" customFormat="1">
      <c r="A225" s="13"/>
      <c r="B225" s="248"/>
      <c r="C225" s="249"/>
      <c r="D225" s="227" t="s">
        <v>801</v>
      </c>
      <c r="E225" s="250" t="s">
        <v>19</v>
      </c>
      <c r="F225" s="251" t="s">
        <v>1513</v>
      </c>
      <c r="G225" s="249"/>
      <c r="H225" s="252">
        <v>0.047</v>
      </c>
      <c r="I225" s="253"/>
      <c r="J225" s="249"/>
      <c r="K225" s="249"/>
      <c r="L225" s="254"/>
      <c r="M225" s="255"/>
      <c r="N225" s="256"/>
      <c r="O225" s="256"/>
      <c r="P225" s="256"/>
      <c r="Q225" s="256"/>
      <c r="R225" s="256"/>
      <c r="S225" s="256"/>
      <c r="T225" s="257"/>
      <c r="U225" s="13"/>
      <c r="V225" s="13"/>
      <c r="W225" s="13"/>
      <c r="X225" s="13"/>
      <c r="Y225" s="13"/>
      <c r="Z225" s="13"/>
      <c r="AA225" s="13"/>
      <c r="AB225" s="13"/>
      <c r="AC225" s="13"/>
      <c r="AD225" s="13"/>
      <c r="AE225" s="13"/>
      <c r="AT225" s="258" t="s">
        <v>801</v>
      </c>
      <c r="AU225" s="258" t="s">
        <v>81</v>
      </c>
      <c r="AV225" s="13" t="s">
        <v>81</v>
      </c>
      <c r="AW225" s="13" t="s">
        <v>33</v>
      </c>
      <c r="AX225" s="13" t="s">
        <v>72</v>
      </c>
      <c r="AY225" s="258" t="s">
        <v>240</v>
      </c>
    </row>
    <row r="226" s="13" customFormat="1">
      <c r="A226" s="13"/>
      <c r="B226" s="248"/>
      <c r="C226" s="249"/>
      <c r="D226" s="227" t="s">
        <v>801</v>
      </c>
      <c r="E226" s="250" t="s">
        <v>19</v>
      </c>
      <c r="F226" s="251" t="s">
        <v>1514</v>
      </c>
      <c r="G226" s="249"/>
      <c r="H226" s="252">
        <v>0.047</v>
      </c>
      <c r="I226" s="253"/>
      <c r="J226" s="249"/>
      <c r="K226" s="249"/>
      <c r="L226" s="254"/>
      <c r="M226" s="255"/>
      <c r="N226" s="256"/>
      <c r="O226" s="256"/>
      <c r="P226" s="256"/>
      <c r="Q226" s="256"/>
      <c r="R226" s="256"/>
      <c r="S226" s="256"/>
      <c r="T226" s="257"/>
      <c r="U226" s="13"/>
      <c r="V226" s="13"/>
      <c r="W226" s="13"/>
      <c r="X226" s="13"/>
      <c r="Y226" s="13"/>
      <c r="Z226" s="13"/>
      <c r="AA226" s="13"/>
      <c r="AB226" s="13"/>
      <c r="AC226" s="13"/>
      <c r="AD226" s="13"/>
      <c r="AE226" s="13"/>
      <c r="AT226" s="258" t="s">
        <v>801</v>
      </c>
      <c r="AU226" s="258" t="s">
        <v>81</v>
      </c>
      <c r="AV226" s="13" t="s">
        <v>81</v>
      </c>
      <c r="AW226" s="13" t="s">
        <v>33</v>
      </c>
      <c r="AX226" s="13" t="s">
        <v>72</v>
      </c>
      <c r="AY226" s="258" t="s">
        <v>240</v>
      </c>
    </row>
    <row r="227" s="13" customFormat="1">
      <c r="A227" s="13"/>
      <c r="B227" s="248"/>
      <c r="C227" s="249"/>
      <c r="D227" s="227" t="s">
        <v>801</v>
      </c>
      <c r="E227" s="250" t="s">
        <v>19</v>
      </c>
      <c r="F227" s="251" t="s">
        <v>1515</v>
      </c>
      <c r="G227" s="249"/>
      <c r="H227" s="252">
        <v>0.047</v>
      </c>
      <c r="I227" s="253"/>
      <c r="J227" s="249"/>
      <c r="K227" s="249"/>
      <c r="L227" s="254"/>
      <c r="M227" s="255"/>
      <c r="N227" s="256"/>
      <c r="O227" s="256"/>
      <c r="P227" s="256"/>
      <c r="Q227" s="256"/>
      <c r="R227" s="256"/>
      <c r="S227" s="256"/>
      <c r="T227" s="257"/>
      <c r="U227" s="13"/>
      <c r="V227" s="13"/>
      <c r="W227" s="13"/>
      <c r="X227" s="13"/>
      <c r="Y227" s="13"/>
      <c r="Z227" s="13"/>
      <c r="AA227" s="13"/>
      <c r="AB227" s="13"/>
      <c r="AC227" s="13"/>
      <c r="AD227" s="13"/>
      <c r="AE227" s="13"/>
      <c r="AT227" s="258" t="s">
        <v>801</v>
      </c>
      <c r="AU227" s="258" t="s">
        <v>81</v>
      </c>
      <c r="AV227" s="13" t="s">
        <v>81</v>
      </c>
      <c r="AW227" s="13" t="s">
        <v>33</v>
      </c>
      <c r="AX227" s="13" t="s">
        <v>72</v>
      </c>
      <c r="AY227" s="258" t="s">
        <v>240</v>
      </c>
    </row>
    <row r="228" s="15" customFormat="1">
      <c r="A228" s="15"/>
      <c r="B228" s="269"/>
      <c r="C228" s="270"/>
      <c r="D228" s="227" t="s">
        <v>801</v>
      </c>
      <c r="E228" s="271" t="s">
        <v>19</v>
      </c>
      <c r="F228" s="272" t="s">
        <v>1356</v>
      </c>
      <c r="G228" s="270"/>
      <c r="H228" s="273">
        <v>0.22900000000000001</v>
      </c>
      <c r="I228" s="274"/>
      <c r="J228" s="270"/>
      <c r="K228" s="270"/>
      <c r="L228" s="275"/>
      <c r="M228" s="276"/>
      <c r="N228" s="277"/>
      <c r="O228" s="277"/>
      <c r="P228" s="277"/>
      <c r="Q228" s="277"/>
      <c r="R228" s="277"/>
      <c r="S228" s="277"/>
      <c r="T228" s="278"/>
      <c r="U228" s="15"/>
      <c r="V228" s="15"/>
      <c r="W228" s="15"/>
      <c r="X228" s="15"/>
      <c r="Y228" s="15"/>
      <c r="Z228" s="15"/>
      <c r="AA228" s="15"/>
      <c r="AB228" s="15"/>
      <c r="AC228" s="15"/>
      <c r="AD228" s="15"/>
      <c r="AE228" s="15"/>
      <c r="AT228" s="279" t="s">
        <v>801</v>
      </c>
      <c r="AU228" s="279" t="s">
        <v>81</v>
      </c>
      <c r="AV228" s="15" t="s">
        <v>149</v>
      </c>
      <c r="AW228" s="15" t="s">
        <v>33</v>
      </c>
      <c r="AX228" s="15" t="s">
        <v>79</v>
      </c>
      <c r="AY228" s="279" t="s">
        <v>240</v>
      </c>
    </row>
    <row r="229" s="2" customFormat="1" ht="33" customHeight="1">
      <c r="A229" s="39"/>
      <c r="B229" s="40"/>
      <c r="C229" s="214" t="s">
        <v>311</v>
      </c>
      <c r="D229" s="214" t="s">
        <v>243</v>
      </c>
      <c r="E229" s="215" t="s">
        <v>1516</v>
      </c>
      <c r="F229" s="216" t="s">
        <v>1517</v>
      </c>
      <c r="G229" s="217" t="s">
        <v>293</v>
      </c>
      <c r="H229" s="218">
        <v>67.771000000000001</v>
      </c>
      <c r="I229" s="219"/>
      <c r="J229" s="220">
        <f>ROUND(I229*H229,2)</f>
        <v>0</v>
      </c>
      <c r="K229" s="216" t="s">
        <v>749</v>
      </c>
      <c r="L229" s="45"/>
      <c r="M229" s="221" t="s">
        <v>19</v>
      </c>
      <c r="N229" s="222" t="s">
        <v>43</v>
      </c>
      <c r="O229" s="85"/>
      <c r="P229" s="223">
        <f>O229*H229</f>
        <v>0</v>
      </c>
      <c r="Q229" s="223">
        <v>2.5018699999999998</v>
      </c>
      <c r="R229" s="223">
        <f>Q229*H229</f>
        <v>169.55423177</v>
      </c>
      <c r="S229" s="223">
        <v>0</v>
      </c>
      <c r="T229" s="224">
        <f>S229*H229</f>
        <v>0</v>
      </c>
      <c r="U229" s="39"/>
      <c r="V229" s="39"/>
      <c r="W229" s="39"/>
      <c r="X229" s="39"/>
      <c r="Y229" s="39"/>
      <c r="Z229" s="39"/>
      <c r="AA229" s="39"/>
      <c r="AB229" s="39"/>
      <c r="AC229" s="39"/>
      <c r="AD229" s="39"/>
      <c r="AE229" s="39"/>
      <c r="AR229" s="225" t="s">
        <v>248</v>
      </c>
      <c r="AT229" s="225" t="s">
        <v>243</v>
      </c>
      <c r="AU229" s="225" t="s">
        <v>81</v>
      </c>
      <c r="AY229" s="18" t="s">
        <v>240</v>
      </c>
      <c r="BE229" s="226">
        <f>IF(N229="základní",J229,0)</f>
        <v>0</v>
      </c>
      <c r="BF229" s="226">
        <f>IF(N229="snížená",J229,0)</f>
        <v>0</v>
      </c>
      <c r="BG229" s="226">
        <f>IF(N229="zákl. přenesená",J229,0)</f>
        <v>0</v>
      </c>
      <c r="BH229" s="226">
        <f>IF(N229="sníž. přenesená",J229,0)</f>
        <v>0</v>
      </c>
      <c r="BI229" s="226">
        <f>IF(N229="nulová",J229,0)</f>
        <v>0</v>
      </c>
      <c r="BJ229" s="18" t="s">
        <v>79</v>
      </c>
      <c r="BK229" s="226">
        <f>ROUND(I229*H229,2)</f>
        <v>0</v>
      </c>
      <c r="BL229" s="18" t="s">
        <v>248</v>
      </c>
      <c r="BM229" s="225" t="s">
        <v>1518</v>
      </c>
    </row>
    <row r="230" s="14" customFormat="1">
      <c r="A230" s="14"/>
      <c r="B230" s="259"/>
      <c r="C230" s="260"/>
      <c r="D230" s="227" t="s">
        <v>801</v>
      </c>
      <c r="E230" s="261" t="s">
        <v>19</v>
      </c>
      <c r="F230" s="262" t="s">
        <v>1349</v>
      </c>
      <c r="G230" s="260"/>
      <c r="H230" s="261" t="s">
        <v>19</v>
      </c>
      <c r="I230" s="263"/>
      <c r="J230" s="260"/>
      <c r="K230" s="260"/>
      <c r="L230" s="264"/>
      <c r="M230" s="265"/>
      <c r="N230" s="266"/>
      <c r="O230" s="266"/>
      <c r="P230" s="266"/>
      <c r="Q230" s="266"/>
      <c r="R230" s="266"/>
      <c r="S230" s="266"/>
      <c r="T230" s="267"/>
      <c r="U230" s="14"/>
      <c r="V230" s="14"/>
      <c r="W230" s="14"/>
      <c r="X230" s="14"/>
      <c r="Y230" s="14"/>
      <c r="Z230" s="14"/>
      <c r="AA230" s="14"/>
      <c r="AB230" s="14"/>
      <c r="AC230" s="14"/>
      <c r="AD230" s="14"/>
      <c r="AE230" s="14"/>
      <c r="AT230" s="268" t="s">
        <v>801</v>
      </c>
      <c r="AU230" s="268" t="s">
        <v>81</v>
      </c>
      <c r="AV230" s="14" t="s">
        <v>79</v>
      </c>
      <c r="AW230" s="14" t="s">
        <v>33</v>
      </c>
      <c r="AX230" s="14" t="s">
        <v>72</v>
      </c>
      <c r="AY230" s="268" t="s">
        <v>240</v>
      </c>
    </row>
    <row r="231" s="14" customFormat="1">
      <c r="A231" s="14"/>
      <c r="B231" s="259"/>
      <c r="C231" s="260"/>
      <c r="D231" s="227" t="s">
        <v>801</v>
      </c>
      <c r="E231" s="261" t="s">
        <v>19</v>
      </c>
      <c r="F231" s="262" t="s">
        <v>1519</v>
      </c>
      <c r="G231" s="260"/>
      <c r="H231" s="261" t="s">
        <v>19</v>
      </c>
      <c r="I231" s="263"/>
      <c r="J231" s="260"/>
      <c r="K231" s="260"/>
      <c r="L231" s="264"/>
      <c r="M231" s="265"/>
      <c r="N231" s="266"/>
      <c r="O231" s="266"/>
      <c r="P231" s="266"/>
      <c r="Q231" s="266"/>
      <c r="R231" s="266"/>
      <c r="S231" s="266"/>
      <c r="T231" s="267"/>
      <c r="U231" s="14"/>
      <c r="V231" s="14"/>
      <c r="W231" s="14"/>
      <c r="X231" s="14"/>
      <c r="Y231" s="14"/>
      <c r="Z231" s="14"/>
      <c r="AA231" s="14"/>
      <c r="AB231" s="14"/>
      <c r="AC231" s="14"/>
      <c r="AD231" s="14"/>
      <c r="AE231" s="14"/>
      <c r="AT231" s="268" t="s">
        <v>801</v>
      </c>
      <c r="AU231" s="268" t="s">
        <v>81</v>
      </c>
      <c r="AV231" s="14" t="s">
        <v>79</v>
      </c>
      <c r="AW231" s="14" t="s">
        <v>33</v>
      </c>
      <c r="AX231" s="14" t="s">
        <v>72</v>
      </c>
      <c r="AY231" s="268" t="s">
        <v>240</v>
      </c>
    </row>
    <row r="232" s="13" customFormat="1">
      <c r="A232" s="13"/>
      <c r="B232" s="248"/>
      <c r="C232" s="249"/>
      <c r="D232" s="227" t="s">
        <v>801</v>
      </c>
      <c r="E232" s="250" t="s">
        <v>19</v>
      </c>
      <c r="F232" s="251" t="s">
        <v>1520</v>
      </c>
      <c r="G232" s="249"/>
      <c r="H232" s="252">
        <v>17.045000000000002</v>
      </c>
      <c r="I232" s="253"/>
      <c r="J232" s="249"/>
      <c r="K232" s="249"/>
      <c r="L232" s="254"/>
      <c r="M232" s="255"/>
      <c r="N232" s="256"/>
      <c r="O232" s="256"/>
      <c r="P232" s="256"/>
      <c r="Q232" s="256"/>
      <c r="R232" s="256"/>
      <c r="S232" s="256"/>
      <c r="T232" s="257"/>
      <c r="U232" s="13"/>
      <c r="V232" s="13"/>
      <c r="W232" s="13"/>
      <c r="X232" s="13"/>
      <c r="Y232" s="13"/>
      <c r="Z232" s="13"/>
      <c r="AA232" s="13"/>
      <c r="AB232" s="13"/>
      <c r="AC232" s="13"/>
      <c r="AD232" s="13"/>
      <c r="AE232" s="13"/>
      <c r="AT232" s="258" t="s">
        <v>801</v>
      </c>
      <c r="AU232" s="258" t="s">
        <v>81</v>
      </c>
      <c r="AV232" s="13" t="s">
        <v>81</v>
      </c>
      <c r="AW232" s="13" t="s">
        <v>33</v>
      </c>
      <c r="AX232" s="13" t="s">
        <v>72</v>
      </c>
      <c r="AY232" s="258" t="s">
        <v>240</v>
      </c>
    </row>
    <row r="233" s="13" customFormat="1">
      <c r="A233" s="13"/>
      <c r="B233" s="248"/>
      <c r="C233" s="249"/>
      <c r="D233" s="227" t="s">
        <v>801</v>
      </c>
      <c r="E233" s="250" t="s">
        <v>19</v>
      </c>
      <c r="F233" s="251" t="s">
        <v>1521</v>
      </c>
      <c r="G233" s="249"/>
      <c r="H233" s="252">
        <v>9.282</v>
      </c>
      <c r="I233" s="253"/>
      <c r="J233" s="249"/>
      <c r="K233" s="249"/>
      <c r="L233" s="254"/>
      <c r="M233" s="255"/>
      <c r="N233" s="256"/>
      <c r="O233" s="256"/>
      <c r="P233" s="256"/>
      <c r="Q233" s="256"/>
      <c r="R233" s="256"/>
      <c r="S233" s="256"/>
      <c r="T233" s="257"/>
      <c r="U233" s="13"/>
      <c r="V233" s="13"/>
      <c r="W233" s="13"/>
      <c r="X233" s="13"/>
      <c r="Y233" s="13"/>
      <c r="Z233" s="13"/>
      <c r="AA233" s="13"/>
      <c r="AB233" s="13"/>
      <c r="AC233" s="13"/>
      <c r="AD233" s="13"/>
      <c r="AE233" s="13"/>
      <c r="AT233" s="258" t="s">
        <v>801</v>
      </c>
      <c r="AU233" s="258" t="s">
        <v>81</v>
      </c>
      <c r="AV233" s="13" t="s">
        <v>81</v>
      </c>
      <c r="AW233" s="13" t="s">
        <v>33</v>
      </c>
      <c r="AX233" s="13" t="s">
        <v>72</v>
      </c>
      <c r="AY233" s="258" t="s">
        <v>240</v>
      </c>
    </row>
    <row r="234" s="13" customFormat="1">
      <c r="A234" s="13"/>
      <c r="B234" s="248"/>
      <c r="C234" s="249"/>
      <c r="D234" s="227" t="s">
        <v>801</v>
      </c>
      <c r="E234" s="250" t="s">
        <v>19</v>
      </c>
      <c r="F234" s="251" t="s">
        <v>1522</v>
      </c>
      <c r="G234" s="249"/>
      <c r="H234" s="252">
        <v>6.0899999999999999</v>
      </c>
      <c r="I234" s="253"/>
      <c r="J234" s="249"/>
      <c r="K234" s="249"/>
      <c r="L234" s="254"/>
      <c r="M234" s="255"/>
      <c r="N234" s="256"/>
      <c r="O234" s="256"/>
      <c r="P234" s="256"/>
      <c r="Q234" s="256"/>
      <c r="R234" s="256"/>
      <c r="S234" s="256"/>
      <c r="T234" s="257"/>
      <c r="U234" s="13"/>
      <c r="V234" s="13"/>
      <c r="W234" s="13"/>
      <c r="X234" s="13"/>
      <c r="Y234" s="13"/>
      <c r="Z234" s="13"/>
      <c r="AA234" s="13"/>
      <c r="AB234" s="13"/>
      <c r="AC234" s="13"/>
      <c r="AD234" s="13"/>
      <c r="AE234" s="13"/>
      <c r="AT234" s="258" t="s">
        <v>801</v>
      </c>
      <c r="AU234" s="258" t="s">
        <v>81</v>
      </c>
      <c r="AV234" s="13" t="s">
        <v>81</v>
      </c>
      <c r="AW234" s="13" t="s">
        <v>33</v>
      </c>
      <c r="AX234" s="13" t="s">
        <v>72</v>
      </c>
      <c r="AY234" s="258" t="s">
        <v>240</v>
      </c>
    </row>
    <row r="235" s="13" customFormat="1">
      <c r="A235" s="13"/>
      <c r="B235" s="248"/>
      <c r="C235" s="249"/>
      <c r="D235" s="227" t="s">
        <v>801</v>
      </c>
      <c r="E235" s="250" t="s">
        <v>19</v>
      </c>
      <c r="F235" s="251" t="s">
        <v>1523</v>
      </c>
      <c r="G235" s="249"/>
      <c r="H235" s="252">
        <v>10.004</v>
      </c>
      <c r="I235" s="253"/>
      <c r="J235" s="249"/>
      <c r="K235" s="249"/>
      <c r="L235" s="254"/>
      <c r="M235" s="255"/>
      <c r="N235" s="256"/>
      <c r="O235" s="256"/>
      <c r="P235" s="256"/>
      <c r="Q235" s="256"/>
      <c r="R235" s="256"/>
      <c r="S235" s="256"/>
      <c r="T235" s="257"/>
      <c r="U235" s="13"/>
      <c r="V235" s="13"/>
      <c r="W235" s="13"/>
      <c r="X235" s="13"/>
      <c r="Y235" s="13"/>
      <c r="Z235" s="13"/>
      <c r="AA235" s="13"/>
      <c r="AB235" s="13"/>
      <c r="AC235" s="13"/>
      <c r="AD235" s="13"/>
      <c r="AE235" s="13"/>
      <c r="AT235" s="258" t="s">
        <v>801</v>
      </c>
      <c r="AU235" s="258" t="s">
        <v>81</v>
      </c>
      <c r="AV235" s="13" t="s">
        <v>81</v>
      </c>
      <c r="AW235" s="13" t="s">
        <v>33</v>
      </c>
      <c r="AX235" s="13" t="s">
        <v>72</v>
      </c>
      <c r="AY235" s="258" t="s">
        <v>240</v>
      </c>
    </row>
    <row r="236" s="13" customFormat="1">
      <c r="A236" s="13"/>
      <c r="B236" s="248"/>
      <c r="C236" s="249"/>
      <c r="D236" s="227" t="s">
        <v>801</v>
      </c>
      <c r="E236" s="250" t="s">
        <v>19</v>
      </c>
      <c r="F236" s="251" t="s">
        <v>1524</v>
      </c>
      <c r="G236" s="249"/>
      <c r="H236" s="252">
        <v>2.5950000000000002</v>
      </c>
      <c r="I236" s="253"/>
      <c r="J236" s="249"/>
      <c r="K236" s="249"/>
      <c r="L236" s="254"/>
      <c r="M236" s="255"/>
      <c r="N236" s="256"/>
      <c r="O236" s="256"/>
      <c r="P236" s="256"/>
      <c r="Q236" s="256"/>
      <c r="R236" s="256"/>
      <c r="S236" s="256"/>
      <c r="T236" s="257"/>
      <c r="U236" s="13"/>
      <c r="V236" s="13"/>
      <c r="W236" s="13"/>
      <c r="X236" s="13"/>
      <c r="Y236" s="13"/>
      <c r="Z236" s="13"/>
      <c r="AA236" s="13"/>
      <c r="AB236" s="13"/>
      <c r="AC236" s="13"/>
      <c r="AD236" s="13"/>
      <c r="AE236" s="13"/>
      <c r="AT236" s="258" t="s">
        <v>801</v>
      </c>
      <c r="AU236" s="258" t="s">
        <v>81</v>
      </c>
      <c r="AV236" s="13" t="s">
        <v>81</v>
      </c>
      <c r="AW236" s="13" t="s">
        <v>33</v>
      </c>
      <c r="AX236" s="13" t="s">
        <v>72</v>
      </c>
      <c r="AY236" s="258" t="s">
        <v>240</v>
      </c>
    </row>
    <row r="237" s="13" customFormat="1">
      <c r="A237" s="13"/>
      <c r="B237" s="248"/>
      <c r="C237" s="249"/>
      <c r="D237" s="227" t="s">
        <v>801</v>
      </c>
      <c r="E237" s="250" t="s">
        <v>19</v>
      </c>
      <c r="F237" s="251" t="s">
        <v>1525</v>
      </c>
      <c r="G237" s="249"/>
      <c r="H237" s="252">
        <v>2.6400000000000001</v>
      </c>
      <c r="I237" s="253"/>
      <c r="J237" s="249"/>
      <c r="K237" s="249"/>
      <c r="L237" s="254"/>
      <c r="M237" s="255"/>
      <c r="N237" s="256"/>
      <c r="O237" s="256"/>
      <c r="P237" s="256"/>
      <c r="Q237" s="256"/>
      <c r="R237" s="256"/>
      <c r="S237" s="256"/>
      <c r="T237" s="257"/>
      <c r="U237" s="13"/>
      <c r="V237" s="13"/>
      <c r="W237" s="13"/>
      <c r="X237" s="13"/>
      <c r="Y237" s="13"/>
      <c r="Z237" s="13"/>
      <c r="AA237" s="13"/>
      <c r="AB237" s="13"/>
      <c r="AC237" s="13"/>
      <c r="AD237" s="13"/>
      <c r="AE237" s="13"/>
      <c r="AT237" s="258" t="s">
        <v>801</v>
      </c>
      <c r="AU237" s="258" t="s">
        <v>81</v>
      </c>
      <c r="AV237" s="13" t="s">
        <v>81</v>
      </c>
      <c r="AW237" s="13" t="s">
        <v>33</v>
      </c>
      <c r="AX237" s="13" t="s">
        <v>72</v>
      </c>
      <c r="AY237" s="258" t="s">
        <v>240</v>
      </c>
    </row>
    <row r="238" s="13" customFormat="1">
      <c r="A238" s="13"/>
      <c r="B238" s="248"/>
      <c r="C238" s="249"/>
      <c r="D238" s="227" t="s">
        <v>801</v>
      </c>
      <c r="E238" s="250" t="s">
        <v>19</v>
      </c>
      <c r="F238" s="251" t="s">
        <v>1526</v>
      </c>
      <c r="G238" s="249"/>
      <c r="H238" s="252">
        <v>3.746</v>
      </c>
      <c r="I238" s="253"/>
      <c r="J238" s="249"/>
      <c r="K238" s="249"/>
      <c r="L238" s="254"/>
      <c r="M238" s="255"/>
      <c r="N238" s="256"/>
      <c r="O238" s="256"/>
      <c r="P238" s="256"/>
      <c r="Q238" s="256"/>
      <c r="R238" s="256"/>
      <c r="S238" s="256"/>
      <c r="T238" s="257"/>
      <c r="U238" s="13"/>
      <c r="V238" s="13"/>
      <c r="W238" s="13"/>
      <c r="X238" s="13"/>
      <c r="Y238" s="13"/>
      <c r="Z238" s="13"/>
      <c r="AA238" s="13"/>
      <c r="AB238" s="13"/>
      <c r="AC238" s="13"/>
      <c r="AD238" s="13"/>
      <c r="AE238" s="13"/>
      <c r="AT238" s="258" t="s">
        <v>801</v>
      </c>
      <c r="AU238" s="258" t="s">
        <v>81</v>
      </c>
      <c r="AV238" s="13" t="s">
        <v>81</v>
      </c>
      <c r="AW238" s="13" t="s">
        <v>33</v>
      </c>
      <c r="AX238" s="13" t="s">
        <v>72</v>
      </c>
      <c r="AY238" s="258" t="s">
        <v>240</v>
      </c>
    </row>
    <row r="239" s="14" customFormat="1">
      <c r="A239" s="14"/>
      <c r="B239" s="259"/>
      <c r="C239" s="260"/>
      <c r="D239" s="227" t="s">
        <v>801</v>
      </c>
      <c r="E239" s="261" t="s">
        <v>19</v>
      </c>
      <c r="F239" s="262" t="s">
        <v>1527</v>
      </c>
      <c r="G239" s="260"/>
      <c r="H239" s="261" t="s">
        <v>19</v>
      </c>
      <c r="I239" s="263"/>
      <c r="J239" s="260"/>
      <c r="K239" s="260"/>
      <c r="L239" s="264"/>
      <c r="M239" s="265"/>
      <c r="N239" s="266"/>
      <c r="O239" s="266"/>
      <c r="P239" s="266"/>
      <c r="Q239" s="266"/>
      <c r="R239" s="266"/>
      <c r="S239" s="266"/>
      <c r="T239" s="267"/>
      <c r="U239" s="14"/>
      <c r="V239" s="14"/>
      <c r="W239" s="14"/>
      <c r="X239" s="14"/>
      <c r="Y239" s="14"/>
      <c r="Z239" s="14"/>
      <c r="AA239" s="14"/>
      <c r="AB239" s="14"/>
      <c r="AC239" s="14"/>
      <c r="AD239" s="14"/>
      <c r="AE239" s="14"/>
      <c r="AT239" s="268" t="s">
        <v>801</v>
      </c>
      <c r="AU239" s="268" t="s">
        <v>81</v>
      </c>
      <c r="AV239" s="14" t="s">
        <v>79</v>
      </c>
      <c r="AW239" s="14" t="s">
        <v>33</v>
      </c>
      <c r="AX239" s="14" t="s">
        <v>72</v>
      </c>
      <c r="AY239" s="268" t="s">
        <v>240</v>
      </c>
    </row>
    <row r="240" s="13" customFormat="1">
      <c r="A240" s="13"/>
      <c r="B240" s="248"/>
      <c r="C240" s="249"/>
      <c r="D240" s="227" t="s">
        <v>801</v>
      </c>
      <c r="E240" s="250" t="s">
        <v>19</v>
      </c>
      <c r="F240" s="251" t="s">
        <v>1528</v>
      </c>
      <c r="G240" s="249"/>
      <c r="H240" s="252">
        <v>5.1749999999999998</v>
      </c>
      <c r="I240" s="253"/>
      <c r="J240" s="249"/>
      <c r="K240" s="249"/>
      <c r="L240" s="254"/>
      <c r="M240" s="255"/>
      <c r="N240" s="256"/>
      <c r="O240" s="256"/>
      <c r="P240" s="256"/>
      <c r="Q240" s="256"/>
      <c r="R240" s="256"/>
      <c r="S240" s="256"/>
      <c r="T240" s="257"/>
      <c r="U240" s="13"/>
      <c r="V240" s="13"/>
      <c r="W240" s="13"/>
      <c r="X240" s="13"/>
      <c r="Y240" s="13"/>
      <c r="Z240" s="13"/>
      <c r="AA240" s="13"/>
      <c r="AB240" s="13"/>
      <c r="AC240" s="13"/>
      <c r="AD240" s="13"/>
      <c r="AE240" s="13"/>
      <c r="AT240" s="258" t="s">
        <v>801</v>
      </c>
      <c r="AU240" s="258" t="s">
        <v>81</v>
      </c>
      <c r="AV240" s="13" t="s">
        <v>81</v>
      </c>
      <c r="AW240" s="13" t="s">
        <v>33</v>
      </c>
      <c r="AX240" s="13" t="s">
        <v>72</v>
      </c>
      <c r="AY240" s="258" t="s">
        <v>240</v>
      </c>
    </row>
    <row r="241" s="13" customFormat="1">
      <c r="A241" s="13"/>
      <c r="B241" s="248"/>
      <c r="C241" s="249"/>
      <c r="D241" s="227" t="s">
        <v>801</v>
      </c>
      <c r="E241" s="250" t="s">
        <v>19</v>
      </c>
      <c r="F241" s="251" t="s">
        <v>1529</v>
      </c>
      <c r="G241" s="249"/>
      <c r="H241" s="252">
        <v>3.496</v>
      </c>
      <c r="I241" s="253"/>
      <c r="J241" s="249"/>
      <c r="K241" s="249"/>
      <c r="L241" s="254"/>
      <c r="M241" s="255"/>
      <c r="N241" s="256"/>
      <c r="O241" s="256"/>
      <c r="P241" s="256"/>
      <c r="Q241" s="256"/>
      <c r="R241" s="256"/>
      <c r="S241" s="256"/>
      <c r="T241" s="257"/>
      <c r="U241" s="13"/>
      <c r="V241" s="13"/>
      <c r="W241" s="13"/>
      <c r="X241" s="13"/>
      <c r="Y241" s="13"/>
      <c r="Z241" s="13"/>
      <c r="AA241" s="13"/>
      <c r="AB241" s="13"/>
      <c r="AC241" s="13"/>
      <c r="AD241" s="13"/>
      <c r="AE241" s="13"/>
      <c r="AT241" s="258" t="s">
        <v>801</v>
      </c>
      <c r="AU241" s="258" t="s">
        <v>81</v>
      </c>
      <c r="AV241" s="13" t="s">
        <v>81</v>
      </c>
      <c r="AW241" s="13" t="s">
        <v>33</v>
      </c>
      <c r="AX241" s="13" t="s">
        <v>72</v>
      </c>
      <c r="AY241" s="258" t="s">
        <v>240</v>
      </c>
    </row>
    <row r="242" s="13" customFormat="1">
      <c r="A242" s="13"/>
      <c r="B242" s="248"/>
      <c r="C242" s="249"/>
      <c r="D242" s="227" t="s">
        <v>801</v>
      </c>
      <c r="E242" s="250" t="s">
        <v>19</v>
      </c>
      <c r="F242" s="251" t="s">
        <v>1530</v>
      </c>
      <c r="G242" s="249"/>
      <c r="H242" s="252">
        <v>3.0960000000000001</v>
      </c>
      <c r="I242" s="253"/>
      <c r="J242" s="249"/>
      <c r="K242" s="249"/>
      <c r="L242" s="254"/>
      <c r="M242" s="255"/>
      <c r="N242" s="256"/>
      <c r="O242" s="256"/>
      <c r="P242" s="256"/>
      <c r="Q242" s="256"/>
      <c r="R242" s="256"/>
      <c r="S242" s="256"/>
      <c r="T242" s="257"/>
      <c r="U242" s="13"/>
      <c r="V242" s="13"/>
      <c r="W242" s="13"/>
      <c r="X242" s="13"/>
      <c r="Y242" s="13"/>
      <c r="Z242" s="13"/>
      <c r="AA242" s="13"/>
      <c r="AB242" s="13"/>
      <c r="AC242" s="13"/>
      <c r="AD242" s="13"/>
      <c r="AE242" s="13"/>
      <c r="AT242" s="258" t="s">
        <v>801</v>
      </c>
      <c r="AU242" s="258" t="s">
        <v>81</v>
      </c>
      <c r="AV242" s="13" t="s">
        <v>81</v>
      </c>
      <c r="AW242" s="13" t="s">
        <v>33</v>
      </c>
      <c r="AX242" s="13" t="s">
        <v>72</v>
      </c>
      <c r="AY242" s="258" t="s">
        <v>240</v>
      </c>
    </row>
    <row r="243" s="13" customFormat="1">
      <c r="A243" s="13"/>
      <c r="B243" s="248"/>
      <c r="C243" s="249"/>
      <c r="D243" s="227" t="s">
        <v>801</v>
      </c>
      <c r="E243" s="250" t="s">
        <v>19</v>
      </c>
      <c r="F243" s="251" t="s">
        <v>1531</v>
      </c>
      <c r="G243" s="249"/>
      <c r="H243" s="252">
        <v>3.7959999999999998</v>
      </c>
      <c r="I243" s="253"/>
      <c r="J243" s="249"/>
      <c r="K243" s="249"/>
      <c r="L243" s="254"/>
      <c r="M243" s="255"/>
      <c r="N243" s="256"/>
      <c r="O243" s="256"/>
      <c r="P243" s="256"/>
      <c r="Q243" s="256"/>
      <c r="R243" s="256"/>
      <c r="S243" s="256"/>
      <c r="T243" s="257"/>
      <c r="U243" s="13"/>
      <c r="V243" s="13"/>
      <c r="W243" s="13"/>
      <c r="X243" s="13"/>
      <c r="Y243" s="13"/>
      <c r="Z243" s="13"/>
      <c r="AA243" s="13"/>
      <c r="AB243" s="13"/>
      <c r="AC243" s="13"/>
      <c r="AD243" s="13"/>
      <c r="AE243" s="13"/>
      <c r="AT243" s="258" t="s">
        <v>801</v>
      </c>
      <c r="AU243" s="258" t="s">
        <v>81</v>
      </c>
      <c r="AV243" s="13" t="s">
        <v>81</v>
      </c>
      <c r="AW243" s="13" t="s">
        <v>33</v>
      </c>
      <c r="AX243" s="13" t="s">
        <v>72</v>
      </c>
      <c r="AY243" s="258" t="s">
        <v>240</v>
      </c>
    </row>
    <row r="244" s="13" customFormat="1">
      <c r="A244" s="13"/>
      <c r="B244" s="248"/>
      <c r="C244" s="249"/>
      <c r="D244" s="227" t="s">
        <v>801</v>
      </c>
      <c r="E244" s="250" t="s">
        <v>19</v>
      </c>
      <c r="F244" s="251" t="s">
        <v>1532</v>
      </c>
      <c r="G244" s="249"/>
      <c r="H244" s="252">
        <v>0.80600000000000005</v>
      </c>
      <c r="I244" s="253"/>
      <c r="J244" s="249"/>
      <c r="K244" s="249"/>
      <c r="L244" s="254"/>
      <c r="M244" s="255"/>
      <c r="N244" s="256"/>
      <c r="O244" s="256"/>
      <c r="P244" s="256"/>
      <c r="Q244" s="256"/>
      <c r="R244" s="256"/>
      <c r="S244" s="256"/>
      <c r="T244" s="257"/>
      <c r="U244" s="13"/>
      <c r="V244" s="13"/>
      <c r="W244" s="13"/>
      <c r="X244" s="13"/>
      <c r="Y244" s="13"/>
      <c r="Z244" s="13"/>
      <c r="AA244" s="13"/>
      <c r="AB244" s="13"/>
      <c r="AC244" s="13"/>
      <c r="AD244" s="13"/>
      <c r="AE244" s="13"/>
      <c r="AT244" s="258" t="s">
        <v>801</v>
      </c>
      <c r="AU244" s="258" t="s">
        <v>81</v>
      </c>
      <c r="AV244" s="13" t="s">
        <v>81</v>
      </c>
      <c r="AW244" s="13" t="s">
        <v>33</v>
      </c>
      <c r="AX244" s="13" t="s">
        <v>72</v>
      </c>
      <c r="AY244" s="258" t="s">
        <v>240</v>
      </c>
    </row>
    <row r="245" s="15" customFormat="1">
      <c r="A245" s="15"/>
      <c r="B245" s="269"/>
      <c r="C245" s="270"/>
      <c r="D245" s="227" t="s">
        <v>801</v>
      </c>
      <c r="E245" s="271" t="s">
        <v>19</v>
      </c>
      <c r="F245" s="272" t="s">
        <v>1356</v>
      </c>
      <c r="G245" s="270"/>
      <c r="H245" s="273">
        <v>67.771000000000001</v>
      </c>
      <c r="I245" s="274"/>
      <c r="J245" s="270"/>
      <c r="K245" s="270"/>
      <c r="L245" s="275"/>
      <c r="M245" s="276"/>
      <c r="N245" s="277"/>
      <c r="O245" s="277"/>
      <c r="P245" s="277"/>
      <c r="Q245" s="277"/>
      <c r="R245" s="277"/>
      <c r="S245" s="277"/>
      <c r="T245" s="278"/>
      <c r="U245" s="15"/>
      <c r="V245" s="15"/>
      <c r="W245" s="15"/>
      <c r="X245" s="15"/>
      <c r="Y245" s="15"/>
      <c r="Z245" s="15"/>
      <c r="AA245" s="15"/>
      <c r="AB245" s="15"/>
      <c r="AC245" s="15"/>
      <c r="AD245" s="15"/>
      <c r="AE245" s="15"/>
      <c r="AT245" s="279" t="s">
        <v>801</v>
      </c>
      <c r="AU245" s="279" t="s">
        <v>81</v>
      </c>
      <c r="AV245" s="15" t="s">
        <v>149</v>
      </c>
      <c r="AW245" s="15" t="s">
        <v>33</v>
      </c>
      <c r="AX245" s="15" t="s">
        <v>79</v>
      </c>
      <c r="AY245" s="279" t="s">
        <v>240</v>
      </c>
    </row>
    <row r="246" s="2" customFormat="1" ht="16.5" customHeight="1">
      <c r="A246" s="39"/>
      <c r="B246" s="40"/>
      <c r="C246" s="214" t="s">
        <v>371</v>
      </c>
      <c r="D246" s="214" t="s">
        <v>243</v>
      </c>
      <c r="E246" s="215" t="s">
        <v>1533</v>
      </c>
      <c r="F246" s="216" t="s">
        <v>1534</v>
      </c>
      <c r="G246" s="217" t="s">
        <v>251</v>
      </c>
      <c r="H246" s="218">
        <v>145.03700000000001</v>
      </c>
      <c r="I246" s="219"/>
      <c r="J246" s="220">
        <f>ROUND(I246*H246,2)</f>
        <v>0</v>
      </c>
      <c r="K246" s="216" t="s">
        <v>1343</v>
      </c>
      <c r="L246" s="45"/>
      <c r="M246" s="221" t="s">
        <v>19</v>
      </c>
      <c r="N246" s="222" t="s">
        <v>43</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248</v>
      </c>
      <c r="AT246" s="225" t="s">
        <v>243</v>
      </c>
      <c r="AU246" s="225" t="s">
        <v>81</v>
      </c>
      <c r="AY246" s="18" t="s">
        <v>240</v>
      </c>
      <c r="BE246" s="226">
        <f>IF(N246="základní",J246,0)</f>
        <v>0</v>
      </c>
      <c r="BF246" s="226">
        <f>IF(N246="snížená",J246,0)</f>
        <v>0</v>
      </c>
      <c r="BG246" s="226">
        <f>IF(N246="zákl. přenesená",J246,0)</f>
        <v>0</v>
      </c>
      <c r="BH246" s="226">
        <f>IF(N246="sníž. přenesená",J246,0)</f>
        <v>0</v>
      </c>
      <c r="BI246" s="226">
        <f>IF(N246="nulová",J246,0)</f>
        <v>0</v>
      </c>
      <c r="BJ246" s="18" t="s">
        <v>79</v>
      </c>
      <c r="BK246" s="226">
        <f>ROUND(I246*H246,2)</f>
        <v>0</v>
      </c>
      <c r="BL246" s="18" t="s">
        <v>248</v>
      </c>
      <c r="BM246" s="225" t="s">
        <v>1535</v>
      </c>
    </row>
    <row r="247" s="14" customFormat="1">
      <c r="A247" s="14"/>
      <c r="B247" s="259"/>
      <c r="C247" s="260"/>
      <c r="D247" s="227" t="s">
        <v>801</v>
      </c>
      <c r="E247" s="261" t="s">
        <v>19</v>
      </c>
      <c r="F247" s="262" t="s">
        <v>1349</v>
      </c>
      <c r="G247" s="260"/>
      <c r="H247" s="261" t="s">
        <v>19</v>
      </c>
      <c r="I247" s="263"/>
      <c r="J247" s="260"/>
      <c r="K247" s="260"/>
      <c r="L247" s="264"/>
      <c r="M247" s="265"/>
      <c r="N247" s="266"/>
      <c r="O247" s="266"/>
      <c r="P247" s="266"/>
      <c r="Q247" s="266"/>
      <c r="R247" s="266"/>
      <c r="S247" s="266"/>
      <c r="T247" s="267"/>
      <c r="U247" s="14"/>
      <c r="V247" s="14"/>
      <c r="W247" s="14"/>
      <c r="X247" s="14"/>
      <c r="Y247" s="14"/>
      <c r="Z247" s="14"/>
      <c r="AA247" s="14"/>
      <c r="AB247" s="14"/>
      <c r="AC247" s="14"/>
      <c r="AD247" s="14"/>
      <c r="AE247" s="14"/>
      <c r="AT247" s="268" t="s">
        <v>801</v>
      </c>
      <c r="AU247" s="268" t="s">
        <v>81</v>
      </c>
      <c r="AV247" s="14" t="s">
        <v>79</v>
      </c>
      <c r="AW247" s="14" t="s">
        <v>33</v>
      </c>
      <c r="AX247" s="14" t="s">
        <v>72</v>
      </c>
      <c r="AY247" s="268" t="s">
        <v>240</v>
      </c>
    </row>
    <row r="248" s="14" customFormat="1">
      <c r="A248" s="14"/>
      <c r="B248" s="259"/>
      <c r="C248" s="260"/>
      <c r="D248" s="227" t="s">
        <v>801</v>
      </c>
      <c r="E248" s="261" t="s">
        <v>19</v>
      </c>
      <c r="F248" s="262" t="s">
        <v>1519</v>
      </c>
      <c r="G248" s="260"/>
      <c r="H248" s="261" t="s">
        <v>19</v>
      </c>
      <c r="I248" s="263"/>
      <c r="J248" s="260"/>
      <c r="K248" s="260"/>
      <c r="L248" s="264"/>
      <c r="M248" s="265"/>
      <c r="N248" s="266"/>
      <c r="O248" s="266"/>
      <c r="P248" s="266"/>
      <c r="Q248" s="266"/>
      <c r="R248" s="266"/>
      <c r="S248" s="266"/>
      <c r="T248" s="267"/>
      <c r="U248" s="14"/>
      <c r="V248" s="14"/>
      <c r="W248" s="14"/>
      <c r="X248" s="14"/>
      <c r="Y248" s="14"/>
      <c r="Z248" s="14"/>
      <c r="AA248" s="14"/>
      <c r="AB248" s="14"/>
      <c r="AC248" s="14"/>
      <c r="AD248" s="14"/>
      <c r="AE248" s="14"/>
      <c r="AT248" s="268" t="s">
        <v>801</v>
      </c>
      <c r="AU248" s="268" t="s">
        <v>81</v>
      </c>
      <c r="AV248" s="14" t="s">
        <v>79</v>
      </c>
      <c r="AW248" s="14" t="s">
        <v>33</v>
      </c>
      <c r="AX248" s="14" t="s">
        <v>72</v>
      </c>
      <c r="AY248" s="268" t="s">
        <v>240</v>
      </c>
    </row>
    <row r="249" s="14" customFormat="1">
      <c r="A249" s="14"/>
      <c r="B249" s="259"/>
      <c r="C249" s="260"/>
      <c r="D249" s="227" t="s">
        <v>801</v>
      </c>
      <c r="E249" s="261" t="s">
        <v>19</v>
      </c>
      <c r="F249" s="262" t="s">
        <v>1527</v>
      </c>
      <c r="G249" s="260"/>
      <c r="H249" s="261" t="s">
        <v>19</v>
      </c>
      <c r="I249" s="263"/>
      <c r="J249" s="260"/>
      <c r="K249" s="260"/>
      <c r="L249" s="264"/>
      <c r="M249" s="265"/>
      <c r="N249" s="266"/>
      <c r="O249" s="266"/>
      <c r="P249" s="266"/>
      <c r="Q249" s="266"/>
      <c r="R249" s="266"/>
      <c r="S249" s="266"/>
      <c r="T249" s="267"/>
      <c r="U249" s="14"/>
      <c r="V249" s="14"/>
      <c r="W249" s="14"/>
      <c r="X249" s="14"/>
      <c r="Y249" s="14"/>
      <c r="Z249" s="14"/>
      <c r="AA249" s="14"/>
      <c r="AB249" s="14"/>
      <c r="AC249" s="14"/>
      <c r="AD249" s="14"/>
      <c r="AE249" s="14"/>
      <c r="AT249" s="268" t="s">
        <v>801</v>
      </c>
      <c r="AU249" s="268" t="s">
        <v>81</v>
      </c>
      <c r="AV249" s="14" t="s">
        <v>79</v>
      </c>
      <c r="AW249" s="14" t="s">
        <v>33</v>
      </c>
      <c r="AX249" s="14" t="s">
        <v>72</v>
      </c>
      <c r="AY249" s="268" t="s">
        <v>240</v>
      </c>
    </row>
    <row r="250" s="13" customFormat="1">
      <c r="A250" s="13"/>
      <c r="B250" s="248"/>
      <c r="C250" s="249"/>
      <c r="D250" s="227" t="s">
        <v>801</v>
      </c>
      <c r="E250" s="250" t="s">
        <v>19</v>
      </c>
      <c r="F250" s="251" t="s">
        <v>1536</v>
      </c>
      <c r="G250" s="249"/>
      <c r="H250" s="252">
        <v>41.049999999999997</v>
      </c>
      <c r="I250" s="253"/>
      <c r="J250" s="249"/>
      <c r="K250" s="249"/>
      <c r="L250" s="254"/>
      <c r="M250" s="255"/>
      <c r="N250" s="256"/>
      <c r="O250" s="256"/>
      <c r="P250" s="256"/>
      <c r="Q250" s="256"/>
      <c r="R250" s="256"/>
      <c r="S250" s="256"/>
      <c r="T250" s="257"/>
      <c r="U250" s="13"/>
      <c r="V250" s="13"/>
      <c r="W250" s="13"/>
      <c r="X250" s="13"/>
      <c r="Y250" s="13"/>
      <c r="Z250" s="13"/>
      <c r="AA250" s="13"/>
      <c r="AB250" s="13"/>
      <c r="AC250" s="13"/>
      <c r="AD250" s="13"/>
      <c r="AE250" s="13"/>
      <c r="AT250" s="258" t="s">
        <v>801</v>
      </c>
      <c r="AU250" s="258" t="s">
        <v>81</v>
      </c>
      <c r="AV250" s="13" t="s">
        <v>81</v>
      </c>
      <c r="AW250" s="13" t="s">
        <v>33</v>
      </c>
      <c r="AX250" s="13" t="s">
        <v>72</v>
      </c>
      <c r="AY250" s="258" t="s">
        <v>240</v>
      </c>
    </row>
    <row r="251" s="13" customFormat="1">
      <c r="A251" s="13"/>
      <c r="B251" s="248"/>
      <c r="C251" s="249"/>
      <c r="D251" s="227" t="s">
        <v>801</v>
      </c>
      <c r="E251" s="250" t="s">
        <v>19</v>
      </c>
      <c r="F251" s="251" t="s">
        <v>1537</v>
      </c>
      <c r="G251" s="249"/>
      <c r="H251" s="252">
        <v>23.315999999999999</v>
      </c>
      <c r="I251" s="253"/>
      <c r="J251" s="249"/>
      <c r="K251" s="249"/>
      <c r="L251" s="254"/>
      <c r="M251" s="255"/>
      <c r="N251" s="256"/>
      <c r="O251" s="256"/>
      <c r="P251" s="256"/>
      <c r="Q251" s="256"/>
      <c r="R251" s="256"/>
      <c r="S251" s="256"/>
      <c r="T251" s="257"/>
      <c r="U251" s="13"/>
      <c r="V251" s="13"/>
      <c r="W251" s="13"/>
      <c r="X251" s="13"/>
      <c r="Y251" s="13"/>
      <c r="Z251" s="13"/>
      <c r="AA251" s="13"/>
      <c r="AB251" s="13"/>
      <c r="AC251" s="13"/>
      <c r="AD251" s="13"/>
      <c r="AE251" s="13"/>
      <c r="AT251" s="258" t="s">
        <v>801</v>
      </c>
      <c r="AU251" s="258" t="s">
        <v>81</v>
      </c>
      <c r="AV251" s="13" t="s">
        <v>81</v>
      </c>
      <c r="AW251" s="13" t="s">
        <v>33</v>
      </c>
      <c r="AX251" s="13" t="s">
        <v>72</v>
      </c>
      <c r="AY251" s="258" t="s">
        <v>240</v>
      </c>
    </row>
    <row r="252" s="13" customFormat="1">
      <c r="A252" s="13"/>
      <c r="B252" s="248"/>
      <c r="C252" s="249"/>
      <c r="D252" s="227" t="s">
        <v>801</v>
      </c>
      <c r="E252" s="250" t="s">
        <v>19</v>
      </c>
      <c r="F252" s="251" t="s">
        <v>1538</v>
      </c>
      <c r="G252" s="249"/>
      <c r="H252" s="252">
        <v>20.456</v>
      </c>
      <c r="I252" s="253"/>
      <c r="J252" s="249"/>
      <c r="K252" s="249"/>
      <c r="L252" s="254"/>
      <c r="M252" s="255"/>
      <c r="N252" s="256"/>
      <c r="O252" s="256"/>
      <c r="P252" s="256"/>
      <c r="Q252" s="256"/>
      <c r="R252" s="256"/>
      <c r="S252" s="256"/>
      <c r="T252" s="257"/>
      <c r="U252" s="13"/>
      <c r="V252" s="13"/>
      <c r="W252" s="13"/>
      <c r="X252" s="13"/>
      <c r="Y252" s="13"/>
      <c r="Z252" s="13"/>
      <c r="AA252" s="13"/>
      <c r="AB252" s="13"/>
      <c r="AC252" s="13"/>
      <c r="AD252" s="13"/>
      <c r="AE252" s="13"/>
      <c r="AT252" s="258" t="s">
        <v>801</v>
      </c>
      <c r="AU252" s="258" t="s">
        <v>81</v>
      </c>
      <c r="AV252" s="13" t="s">
        <v>81</v>
      </c>
      <c r="AW252" s="13" t="s">
        <v>33</v>
      </c>
      <c r="AX252" s="13" t="s">
        <v>72</v>
      </c>
      <c r="AY252" s="258" t="s">
        <v>240</v>
      </c>
    </row>
    <row r="253" s="13" customFormat="1">
      <c r="A253" s="13"/>
      <c r="B253" s="248"/>
      <c r="C253" s="249"/>
      <c r="D253" s="227" t="s">
        <v>801</v>
      </c>
      <c r="E253" s="250" t="s">
        <v>19</v>
      </c>
      <c r="F253" s="251" t="s">
        <v>1539</v>
      </c>
      <c r="G253" s="249"/>
      <c r="H253" s="252">
        <v>25.004000000000001</v>
      </c>
      <c r="I253" s="253"/>
      <c r="J253" s="249"/>
      <c r="K253" s="249"/>
      <c r="L253" s="254"/>
      <c r="M253" s="255"/>
      <c r="N253" s="256"/>
      <c r="O253" s="256"/>
      <c r="P253" s="256"/>
      <c r="Q253" s="256"/>
      <c r="R253" s="256"/>
      <c r="S253" s="256"/>
      <c r="T253" s="257"/>
      <c r="U253" s="13"/>
      <c r="V253" s="13"/>
      <c r="W253" s="13"/>
      <c r="X253" s="13"/>
      <c r="Y253" s="13"/>
      <c r="Z253" s="13"/>
      <c r="AA253" s="13"/>
      <c r="AB253" s="13"/>
      <c r="AC253" s="13"/>
      <c r="AD253" s="13"/>
      <c r="AE253" s="13"/>
      <c r="AT253" s="258" t="s">
        <v>801</v>
      </c>
      <c r="AU253" s="258" t="s">
        <v>81</v>
      </c>
      <c r="AV253" s="13" t="s">
        <v>81</v>
      </c>
      <c r="AW253" s="13" t="s">
        <v>33</v>
      </c>
      <c r="AX253" s="13" t="s">
        <v>72</v>
      </c>
      <c r="AY253" s="258" t="s">
        <v>240</v>
      </c>
    </row>
    <row r="254" s="13" customFormat="1">
      <c r="A254" s="13"/>
      <c r="B254" s="248"/>
      <c r="C254" s="249"/>
      <c r="D254" s="227" t="s">
        <v>801</v>
      </c>
      <c r="E254" s="250" t="s">
        <v>19</v>
      </c>
      <c r="F254" s="251" t="s">
        <v>1540</v>
      </c>
      <c r="G254" s="249"/>
      <c r="H254" s="252">
        <v>5.4859999999999998</v>
      </c>
      <c r="I254" s="253"/>
      <c r="J254" s="249"/>
      <c r="K254" s="249"/>
      <c r="L254" s="254"/>
      <c r="M254" s="255"/>
      <c r="N254" s="256"/>
      <c r="O254" s="256"/>
      <c r="P254" s="256"/>
      <c r="Q254" s="256"/>
      <c r="R254" s="256"/>
      <c r="S254" s="256"/>
      <c r="T254" s="257"/>
      <c r="U254" s="13"/>
      <c r="V254" s="13"/>
      <c r="W254" s="13"/>
      <c r="X254" s="13"/>
      <c r="Y254" s="13"/>
      <c r="Z254" s="13"/>
      <c r="AA254" s="13"/>
      <c r="AB254" s="13"/>
      <c r="AC254" s="13"/>
      <c r="AD254" s="13"/>
      <c r="AE254" s="13"/>
      <c r="AT254" s="258" t="s">
        <v>801</v>
      </c>
      <c r="AU254" s="258" t="s">
        <v>81</v>
      </c>
      <c r="AV254" s="13" t="s">
        <v>81</v>
      </c>
      <c r="AW254" s="13" t="s">
        <v>33</v>
      </c>
      <c r="AX254" s="13" t="s">
        <v>72</v>
      </c>
      <c r="AY254" s="258" t="s">
        <v>240</v>
      </c>
    </row>
    <row r="255" s="13" customFormat="1">
      <c r="A255" s="13"/>
      <c r="B255" s="248"/>
      <c r="C255" s="249"/>
      <c r="D255" s="227" t="s">
        <v>801</v>
      </c>
      <c r="E255" s="250" t="s">
        <v>19</v>
      </c>
      <c r="F255" s="251" t="s">
        <v>1541</v>
      </c>
      <c r="G255" s="249"/>
      <c r="H255" s="252">
        <v>8.7240000000000002</v>
      </c>
      <c r="I255" s="253"/>
      <c r="J255" s="249"/>
      <c r="K255" s="249"/>
      <c r="L255" s="254"/>
      <c r="M255" s="255"/>
      <c r="N255" s="256"/>
      <c r="O255" s="256"/>
      <c r="P255" s="256"/>
      <c r="Q255" s="256"/>
      <c r="R255" s="256"/>
      <c r="S255" s="256"/>
      <c r="T255" s="257"/>
      <c r="U255" s="13"/>
      <c r="V255" s="13"/>
      <c r="W255" s="13"/>
      <c r="X255" s="13"/>
      <c r="Y255" s="13"/>
      <c r="Z255" s="13"/>
      <c r="AA255" s="13"/>
      <c r="AB255" s="13"/>
      <c r="AC255" s="13"/>
      <c r="AD255" s="13"/>
      <c r="AE255" s="13"/>
      <c r="AT255" s="258" t="s">
        <v>801</v>
      </c>
      <c r="AU255" s="258" t="s">
        <v>81</v>
      </c>
      <c r="AV255" s="13" t="s">
        <v>81</v>
      </c>
      <c r="AW255" s="13" t="s">
        <v>33</v>
      </c>
      <c r="AX255" s="13" t="s">
        <v>72</v>
      </c>
      <c r="AY255" s="258" t="s">
        <v>240</v>
      </c>
    </row>
    <row r="256" s="13" customFormat="1">
      <c r="A256" s="13"/>
      <c r="B256" s="248"/>
      <c r="C256" s="249"/>
      <c r="D256" s="227" t="s">
        <v>801</v>
      </c>
      <c r="E256" s="250" t="s">
        <v>19</v>
      </c>
      <c r="F256" s="251" t="s">
        <v>1542</v>
      </c>
      <c r="G256" s="249"/>
      <c r="H256" s="252">
        <v>13.321</v>
      </c>
      <c r="I256" s="253"/>
      <c r="J256" s="249"/>
      <c r="K256" s="249"/>
      <c r="L256" s="254"/>
      <c r="M256" s="255"/>
      <c r="N256" s="256"/>
      <c r="O256" s="256"/>
      <c r="P256" s="256"/>
      <c r="Q256" s="256"/>
      <c r="R256" s="256"/>
      <c r="S256" s="256"/>
      <c r="T256" s="257"/>
      <c r="U256" s="13"/>
      <c r="V256" s="13"/>
      <c r="W256" s="13"/>
      <c r="X256" s="13"/>
      <c r="Y256" s="13"/>
      <c r="Z256" s="13"/>
      <c r="AA256" s="13"/>
      <c r="AB256" s="13"/>
      <c r="AC256" s="13"/>
      <c r="AD256" s="13"/>
      <c r="AE256" s="13"/>
      <c r="AT256" s="258" t="s">
        <v>801</v>
      </c>
      <c r="AU256" s="258" t="s">
        <v>81</v>
      </c>
      <c r="AV256" s="13" t="s">
        <v>81</v>
      </c>
      <c r="AW256" s="13" t="s">
        <v>33</v>
      </c>
      <c r="AX256" s="13" t="s">
        <v>72</v>
      </c>
      <c r="AY256" s="258" t="s">
        <v>240</v>
      </c>
    </row>
    <row r="257" s="13" customFormat="1">
      <c r="A257" s="13"/>
      <c r="B257" s="248"/>
      <c r="C257" s="249"/>
      <c r="D257" s="227" t="s">
        <v>801</v>
      </c>
      <c r="E257" s="250" t="s">
        <v>19</v>
      </c>
      <c r="F257" s="251" t="s">
        <v>1543</v>
      </c>
      <c r="G257" s="249"/>
      <c r="H257" s="252">
        <v>7.6799999999999997</v>
      </c>
      <c r="I257" s="253"/>
      <c r="J257" s="249"/>
      <c r="K257" s="249"/>
      <c r="L257" s="254"/>
      <c r="M257" s="255"/>
      <c r="N257" s="256"/>
      <c r="O257" s="256"/>
      <c r="P257" s="256"/>
      <c r="Q257" s="256"/>
      <c r="R257" s="256"/>
      <c r="S257" s="256"/>
      <c r="T257" s="257"/>
      <c r="U257" s="13"/>
      <c r="V257" s="13"/>
      <c r="W257" s="13"/>
      <c r="X257" s="13"/>
      <c r="Y257" s="13"/>
      <c r="Z257" s="13"/>
      <c r="AA257" s="13"/>
      <c r="AB257" s="13"/>
      <c r="AC257" s="13"/>
      <c r="AD257" s="13"/>
      <c r="AE257" s="13"/>
      <c r="AT257" s="258" t="s">
        <v>801</v>
      </c>
      <c r="AU257" s="258" t="s">
        <v>81</v>
      </c>
      <c r="AV257" s="13" t="s">
        <v>81</v>
      </c>
      <c r="AW257" s="13" t="s">
        <v>33</v>
      </c>
      <c r="AX257" s="13" t="s">
        <v>72</v>
      </c>
      <c r="AY257" s="258" t="s">
        <v>240</v>
      </c>
    </row>
    <row r="258" s="15" customFormat="1">
      <c r="A258" s="15"/>
      <c r="B258" s="269"/>
      <c r="C258" s="270"/>
      <c r="D258" s="227" t="s">
        <v>801</v>
      </c>
      <c r="E258" s="271" t="s">
        <v>19</v>
      </c>
      <c r="F258" s="272" t="s">
        <v>1356</v>
      </c>
      <c r="G258" s="270"/>
      <c r="H258" s="273">
        <v>145.03700000000001</v>
      </c>
      <c r="I258" s="274"/>
      <c r="J258" s="270"/>
      <c r="K258" s="270"/>
      <c r="L258" s="275"/>
      <c r="M258" s="276"/>
      <c r="N258" s="277"/>
      <c r="O258" s="277"/>
      <c r="P258" s="277"/>
      <c r="Q258" s="277"/>
      <c r="R258" s="277"/>
      <c r="S258" s="277"/>
      <c r="T258" s="278"/>
      <c r="U258" s="15"/>
      <c r="V258" s="15"/>
      <c r="W258" s="15"/>
      <c r="X258" s="15"/>
      <c r="Y258" s="15"/>
      <c r="Z258" s="15"/>
      <c r="AA258" s="15"/>
      <c r="AB258" s="15"/>
      <c r="AC258" s="15"/>
      <c r="AD258" s="15"/>
      <c r="AE258" s="15"/>
      <c r="AT258" s="279" t="s">
        <v>801</v>
      </c>
      <c r="AU258" s="279" t="s">
        <v>81</v>
      </c>
      <c r="AV258" s="15" t="s">
        <v>149</v>
      </c>
      <c r="AW258" s="15" t="s">
        <v>33</v>
      </c>
      <c r="AX258" s="15" t="s">
        <v>79</v>
      </c>
      <c r="AY258" s="279" t="s">
        <v>240</v>
      </c>
    </row>
    <row r="259" s="2" customFormat="1" ht="16.5" customHeight="1">
      <c r="A259" s="39"/>
      <c r="B259" s="40"/>
      <c r="C259" s="214" t="s">
        <v>313</v>
      </c>
      <c r="D259" s="214" t="s">
        <v>243</v>
      </c>
      <c r="E259" s="215" t="s">
        <v>1544</v>
      </c>
      <c r="F259" s="216" t="s">
        <v>1545</v>
      </c>
      <c r="G259" s="217" t="s">
        <v>251</v>
      </c>
      <c r="H259" s="218">
        <v>145.03700000000001</v>
      </c>
      <c r="I259" s="219"/>
      <c r="J259" s="220">
        <f>ROUND(I259*H259,2)</f>
        <v>0</v>
      </c>
      <c r="K259" s="216" t="s">
        <v>749</v>
      </c>
      <c r="L259" s="45"/>
      <c r="M259" s="221" t="s">
        <v>19</v>
      </c>
      <c r="N259" s="222" t="s">
        <v>43</v>
      </c>
      <c r="O259" s="85"/>
      <c r="P259" s="223">
        <f>O259*H259</f>
        <v>0</v>
      </c>
      <c r="Q259" s="223">
        <v>0</v>
      </c>
      <c r="R259" s="223">
        <f>Q259*H259</f>
        <v>0</v>
      </c>
      <c r="S259" s="223">
        <v>0</v>
      </c>
      <c r="T259" s="224">
        <f>S259*H259</f>
        <v>0</v>
      </c>
      <c r="U259" s="39"/>
      <c r="V259" s="39"/>
      <c r="W259" s="39"/>
      <c r="X259" s="39"/>
      <c r="Y259" s="39"/>
      <c r="Z259" s="39"/>
      <c r="AA259" s="39"/>
      <c r="AB259" s="39"/>
      <c r="AC259" s="39"/>
      <c r="AD259" s="39"/>
      <c r="AE259" s="39"/>
      <c r="AR259" s="225" t="s">
        <v>248</v>
      </c>
      <c r="AT259" s="225" t="s">
        <v>243</v>
      </c>
      <c r="AU259" s="225" t="s">
        <v>81</v>
      </c>
      <c r="AY259" s="18" t="s">
        <v>240</v>
      </c>
      <c r="BE259" s="226">
        <f>IF(N259="základní",J259,0)</f>
        <v>0</v>
      </c>
      <c r="BF259" s="226">
        <f>IF(N259="snížená",J259,0)</f>
        <v>0</v>
      </c>
      <c r="BG259" s="226">
        <f>IF(N259="zákl. přenesená",J259,0)</f>
        <v>0</v>
      </c>
      <c r="BH259" s="226">
        <f>IF(N259="sníž. přenesená",J259,0)</f>
        <v>0</v>
      </c>
      <c r="BI259" s="226">
        <f>IF(N259="nulová",J259,0)</f>
        <v>0</v>
      </c>
      <c r="BJ259" s="18" t="s">
        <v>79</v>
      </c>
      <c r="BK259" s="226">
        <f>ROUND(I259*H259,2)</f>
        <v>0</v>
      </c>
      <c r="BL259" s="18" t="s">
        <v>248</v>
      </c>
      <c r="BM259" s="225" t="s">
        <v>1546</v>
      </c>
    </row>
    <row r="260" s="2" customFormat="1">
      <c r="A260" s="39"/>
      <c r="B260" s="40"/>
      <c r="C260" s="214" t="s">
        <v>378</v>
      </c>
      <c r="D260" s="214" t="s">
        <v>243</v>
      </c>
      <c r="E260" s="215" t="s">
        <v>1547</v>
      </c>
      <c r="F260" s="216" t="s">
        <v>1548</v>
      </c>
      <c r="G260" s="217" t="s">
        <v>786</v>
      </c>
      <c r="H260" s="218">
        <v>1.4119999999999999</v>
      </c>
      <c r="I260" s="219"/>
      <c r="J260" s="220">
        <f>ROUND(I260*H260,2)</f>
        <v>0</v>
      </c>
      <c r="K260" s="216" t="s">
        <v>749</v>
      </c>
      <c r="L260" s="45"/>
      <c r="M260" s="221" t="s">
        <v>19</v>
      </c>
      <c r="N260" s="222" t="s">
        <v>43</v>
      </c>
      <c r="O260" s="85"/>
      <c r="P260" s="223">
        <f>O260*H260</f>
        <v>0</v>
      </c>
      <c r="Q260" s="223">
        <v>1.0606199999999999</v>
      </c>
      <c r="R260" s="223">
        <f>Q260*H260</f>
        <v>1.4975954399999998</v>
      </c>
      <c r="S260" s="223">
        <v>0</v>
      </c>
      <c r="T260" s="224">
        <f>S260*H260</f>
        <v>0</v>
      </c>
      <c r="U260" s="39"/>
      <c r="V260" s="39"/>
      <c r="W260" s="39"/>
      <c r="X260" s="39"/>
      <c r="Y260" s="39"/>
      <c r="Z260" s="39"/>
      <c r="AA260" s="39"/>
      <c r="AB260" s="39"/>
      <c r="AC260" s="39"/>
      <c r="AD260" s="39"/>
      <c r="AE260" s="39"/>
      <c r="AR260" s="225" t="s">
        <v>248</v>
      </c>
      <c r="AT260" s="225" t="s">
        <v>243</v>
      </c>
      <c r="AU260" s="225" t="s">
        <v>81</v>
      </c>
      <c r="AY260" s="18" t="s">
        <v>240</v>
      </c>
      <c r="BE260" s="226">
        <f>IF(N260="základní",J260,0)</f>
        <v>0</v>
      </c>
      <c r="BF260" s="226">
        <f>IF(N260="snížená",J260,0)</f>
        <v>0</v>
      </c>
      <c r="BG260" s="226">
        <f>IF(N260="zákl. přenesená",J260,0)</f>
        <v>0</v>
      </c>
      <c r="BH260" s="226">
        <f>IF(N260="sníž. přenesená",J260,0)</f>
        <v>0</v>
      </c>
      <c r="BI260" s="226">
        <f>IF(N260="nulová",J260,0)</f>
        <v>0</v>
      </c>
      <c r="BJ260" s="18" t="s">
        <v>79</v>
      </c>
      <c r="BK260" s="226">
        <f>ROUND(I260*H260,2)</f>
        <v>0</v>
      </c>
      <c r="BL260" s="18" t="s">
        <v>248</v>
      </c>
      <c r="BM260" s="225" t="s">
        <v>1549</v>
      </c>
    </row>
    <row r="261" s="14" customFormat="1">
      <c r="A261" s="14"/>
      <c r="B261" s="259"/>
      <c r="C261" s="260"/>
      <c r="D261" s="227" t="s">
        <v>801</v>
      </c>
      <c r="E261" s="261" t="s">
        <v>19</v>
      </c>
      <c r="F261" s="262" t="s">
        <v>1527</v>
      </c>
      <c r="G261" s="260"/>
      <c r="H261" s="261" t="s">
        <v>19</v>
      </c>
      <c r="I261" s="263"/>
      <c r="J261" s="260"/>
      <c r="K261" s="260"/>
      <c r="L261" s="264"/>
      <c r="M261" s="265"/>
      <c r="N261" s="266"/>
      <c r="O261" s="266"/>
      <c r="P261" s="266"/>
      <c r="Q261" s="266"/>
      <c r="R261" s="266"/>
      <c r="S261" s="266"/>
      <c r="T261" s="267"/>
      <c r="U261" s="14"/>
      <c r="V261" s="14"/>
      <c r="W261" s="14"/>
      <c r="X261" s="14"/>
      <c r="Y261" s="14"/>
      <c r="Z261" s="14"/>
      <c r="AA261" s="14"/>
      <c r="AB261" s="14"/>
      <c r="AC261" s="14"/>
      <c r="AD261" s="14"/>
      <c r="AE261" s="14"/>
      <c r="AT261" s="268" t="s">
        <v>801</v>
      </c>
      <c r="AU261" s="268" t="s">
        <v>81</v>
      </c>
      <c r="AV261" s="14" t="s">
        <v>79</v>
      </c>
      <c r="AW261" s="14" t="s">
        <v>33</v>
      </c>
      <c r="AX261" s="14" t="s">
        <v>72</v>
      </c>
      <c r="AY261" s="268" t="s">
        <v>240</v>
      </c>
    </row>
    <row r="262" s="13" customFormat="1">
      <c r="A262" s="13"/>
      <c r="B262" s="248"/>
      <c r="C262" s="249"/>
      <c r="D262" s="227" t="s">
        <v>801</v>
      </c>
      <c r="E262" s="250" t="s">
        <v>19</v>
      </c>
      <c r="F262" s="251" t="s">
        <v>1520</v>
      </c>
      <c r="G262" s="249"/>
      <c r="H262" s="252">
        <v>17.045000000000002</v>
      </c>
      <c r="I262" s="253"/>
      <c r="J262" s="249"/>
      <c r="K262" s="249"/>
      <c r="L262" s="254"/>
      <c r="M262" s="255"/>
      <c r="N262" s="256"/>
      <c r="O262" s="256"/>
      <c r="P262" s="256"/>
      <c r="Q262" s="256"/>
      <c r="R262" s="256"/>
      <c r="S262" s="256"/>
      <c r="T262" s="257"/>
      <c r="U262" s="13"/>
      <c r="V262" s="13"/>
      <c r="W262" s="13"/>
      <c r="X262" s="13"/>
      <c r="Y262" s="13"/>
      <c r="Z262" s="13"/>
      <c r="AA262" s="13"/>
      <c r="AB262" s="13"/>
      <c r="AC262" s="13"/>
      <c r="AD262" s="13"/>
      <c r="AE262" s="13"/>
      <c r="AT262" s="258" t="s">
        <v>801</v>
      </c>
      <c r="AU262" s="258" t="s">
        <v>81</v>
      </c>
      <c r="AV262" s="13" t="s">
        <v>81</v>
      </c>
      <c r="AW262" s="13" t="s">
        <v>33</v>
      </c>
      <c r="AX262" s="13" t="s">
        <v>72</v>
      </c>
      <c r="AY262" s="258" t="s">
        <v>240</v>
      </c>
    </row>
    <row r="263" s="13" customFormat="1">
      <c r="A263" s="13"/>
      <c r="B263" s="248"/>
      <c r="C263" s="249"/>
      <c r="D263" s="227" t="s">
        <v>801</v>
      </c>
      <c r="E263" s="250" t="s">
        <v>19</v>
      </c>
      <c r="F263" s="251" t="s">
        <v>1529</v>
      </c>
      <c r="G263" s="249"/>
      <c r="H263" s="252">
        <v>3.496</v>
      </c>
      <c r="I263" s="253"/>
      <c r="J263" s="249"/>
      <c r="K263" s="249"/>
      <c r="L263" s="254"/>
      <c r="M263" s="255"/>
      <c r="N263" s="256"/>
      <c r="O263" s="256"/>
      <c r="P263" s="256"/>
      <c r="Q263" s="256"/>
      <c r="R263" s="256"/>
      <c r="S263" s="256"/>
      <c r="T263" s="257"/>
      <c r="U263" s="13"/>
      <c r="V263" s="13"/>
      <c r="W263" s="13"/>
      <c r="X263" s="13"/>
      <c r="Y263" s="13"/>
      <c r="Z263" s="13"/>
      <c r="AA263" s="13"/>
      <c r="AB263" s="13"/>
      <c r="AC263" s="13"/>
      <c r="AD263" s="13"/>
      <c r="AE263" s="13"/>
      <c r="AT263" s="258" t="s">
        <v>801</v>
      </c>
      <c r="AU263" s="258" t="s">
        <v>81</v>
      </c>
      <c r="AV263" s="13" t="s">
        <v>81</v>
      </c>
      <c r="AW263" s="13" t="s">
        <v>33</v>
      </c>
      <c r="AX263" s="13" t="s">
        <v>72</v>
      </c>
      <c r="AY263" s="258" t="s">
        <v>240</v>
      </c>
    </row>
    <row r="264" s="13" customFormat="1">
      <c r="A264" s="13"/>
      <c r="B264" s="248"/>
      <c r="C264" s="249"/>
      <c r="D264" s="227" t="s">
        <v>801</v>
      </c>
      <c r="E264" s="250" t="s">
        <v>19</v>
      </c>
      <c r="F264" s="251" t="s">
        <v>1530</v>
      </c>
      <c r="G264" s="249"/>
      <c r="H264" s="252">
        <v>3.0960000000000001</v>
      </c>
      <c r="I264" s="253"/>
      <c r="J264" s="249"/>
      <c r="K264" s="249"/>
      <c r="L264" s="254"/>
      <c r="M264" s="255"/>
      <c r="N264" s="256"/>
      <c r="O264" s="256"/>
      <c r="P264" s="256"/>
      <c r="Q264" s="256"/>
      <c r="R264" s="256"/>
      <c r="S264" s="256"/>
      <c r="T264" s="257"/>
      <c r="U264" s="13"/>
      <c r="V264" s="13"/>
      <c r="W264" s="13"/>
      <c r="X264" s="13"/>
      <c r="Y264" s="13"/>
      <c r="Z264" s="13"/>
      <c r="AA264" s="13"/>
      <c r="AB264" s="13"/>
      <c r="AC264" s="13"/>
      <c r="AD264" s="13"/>
      <c r="AE264" s="13"/>
      <c r="AT264" s="258" t="s">
        <v>801</v>
      </c>
      <c r="AU264" s="258" t="s">
        <v>81</v>
      </c>
      <c r="AV264" s="13" t="s">
        <v>81</v>
      </c>
      <c r="AW264" s="13" t="s">
        <v>33</v>
      </c>
      <c r="AX264" s="13" t="s">
        <v>72</v>
      </c>
      <c r="AY264" s="258" t="s">
        <v>240</v>
      </c>
    </row>
    <row r="265" s="13" customFormat="1">
      <c r="A265" s="13"/>
      <c r="B265" s="248"/>
      <c r="C265" s="249"/>
      <c r="D265" s="227" t="s">
        <v>801</v>
      </c>
      <c r="E265" s="250" t="s">
        <v>19</v>
      </c>
      <c r="F265" s="251" t="s">
        <v>1531</v>
      </c>
      <c r="G265" s="249"/>
      <c r="H265" s="252">
        <v>3.7959999999999998</v>
      </c>
      <c r="I265" s="253"/>
      <c r="J265" s="249"/>
      <c r="K265" s="249"/>
      <c r="L265" s="254"/>
      <c r="M265" s="255"/>
      <c r="N265" s="256"/>
      <c r="O265" s="256"/>
      <c r="P265" s="256"/>
      <c r="Q265" s="256"/>
      <c r="R265" s="256"/>
      <c r="S265" s="256"/>
      <c r="T265" s="257"/>
      <c r="U265" s="13"/>
      <c r="V265" s="13"/>
      <c r="W265" s="13"/>
      <c r="X265" s="13"/>
      <c r="Y265" s="13"/>
      <c r="Z265" s="13"/>
      <c r="AA265" s="13"/>
      <c r="AB265" s="13"/>
      <c r="AC265" s="13"/>
      <c r="AD265" s="13"/>
      <c r="AE265" s="13"/>
      <c r="AT265" s="258" t="s">
        <v>801</v>
      </c>
      <c r="AU265" s="258" t="s">
        <v>81</v>
      </c>
      <c r="AV265" s="13" t="s">
        <v>81</v>
      </c>
      <c r="AW265" s="13" t="s">
        <v>33</v>
      </c>
      <c r="AX265" s="13" t="s">
        <v>72</v>
      </c>
      <c r="AY265" s="258" t="s">
        <v>240</v>
      </c>
    </row>
    <row r="266" s="13" customFormat="1">
      <c r="A266" s="13"/>
      <c r="B266" s="248"/>
      <c r="C266" s="249"/>
      <c r="D266" s="227" t="s">
        <v>801</v>
      </c>
      <c r="E266" s="250" t="s">
        <v>19</v>
      </c>
      <c r="F266" s="251" t="s">
        <v>1532</v>
      </c>
      <c r="G266" s="249"/>
      <c r="H266" s="252">
        <v>0.80600000000000005</v>
      </c>
      <c r="I266" s="253"/>
      <c r="J266" s="249"/>
      <c r="K266" s="249"/>
      <c r="L266" s="254"/>
      <c r="M266" s="255"/>
      <c r="N266" s="256"/>
      <c r="O266" s="256"/>
      <c r="P266" s="256"/>
      <c r="Q266" s="256"/>
      <c r="R266" s="256"/>
      <c r="S266" s="256"/>
      <c r="T266" s="257"/>
      <c r="U266" s="13"/>
      <c r="V266" s="13"/>
      <c r="W266" s="13"/>
      <c r="X266" s="13"/>
      <c r="Y266" s="13"/>
      <c r="Z266" s="13"/>
      <c r="AA266" s="13"/>
      <c r="AB266" s="13"/>
      <c r="AC266" s="13"/>
      <c r="AD266" s="13"/>
      <c r="AE266" s="13"/>
      <c r="AT266" s="258" t="s">
        <v>801</v>
      </c>
      <c r="AU266" s="258" t="s">
        <v>81</v>
      </c>
      <c r="AV266" s="13" t="s">
        <v>81</v>
      </c>
      <c r="AW266" s="13" t="s">
        <v>33</v>
      </c>
      <c r="AX266" s="13" t="s">
        <v>72</v>
      </c>
      <c r="AY266" s="258" t="s">
        <v>240</v>
      </c>
    </row>
    <row r="267" s="15" customFormat="1">
      <c r="A267" s="15"/>
      <c r="B267" s="269"/>
      <c r="C267" s="270"/>
      <c r="D267" s="227" t="s">
        <v>801</v>
      </c>
      <c r="E267" s="271" t="s">
        <v>19</v>
      </c>
      <c r="F267" s="272" t="s">
        <v>1356</v>
      </c>
      <c r="G267" s="270"/>
      <c r="H267" s="273">
        <v>28.239000000000001</v>
      </c>
      <c r="I267" s="274"/>
      <c r="J267" s="270"/>
      <c r="K267" s="270"/>
      <c r="L267" s="275"/>
      <c r="M267" s="276"/>
      <c r="N267" s="277"/>
      <c r="O267" s="277"/>
      <c r="P267" s="277"/>
      <c r="Q267" s="277"/>
      <c r="R267" s="277"/>
      <c r="S267" s="277"/>
      <c r="T267" s="278"/>
      <c r="U267" s="15"/>
      <c r="V267" s="15"/>
      <c r="W267" s="15"/>
      <c r="X267" s="15"/>
      <c r="Y267" s="15"/>
      <c r="Z267" s="15"/>
      <c r="AA267" s="15"/>
      <c r="AB267" s="15"/>
      <c r="AC267" s="15"/>
      <c r="AD267" s="15"/>
      <c r="AE267" s="15"/>
      <c r="AT267" s="279" t="s">
        <v>801</v>
      </c>
      <c r="AU267" s="279" t="s">
        <v>81</v>
      </c>
      <c r="AV267" s="15" t="s">
        <v>149</v>
      </c>
      <c r="AW267" s="15" t="s">
        <v>33</v>
      </c>
      <c r="AX267" s="15" t="s">
        <v>72</v>
      </c>
      <c r="AY267" s="279" t="s">
        <v>240</v>
      </c>
    </row>
    <row r="268" s="13" customFormat="1">
      <c r="A268" s="13"/>
      <c r="B268" s="248"/>
      <c r="C268" s="249"/>
      <c r="D268" s="227" t="s">
        <v>801</v>
      </c>
      <c r="E268" s="250" t="s">
        <v>19</v>
      </c>
      <c r="F268" s="251" t="s">
        <v>1550</v>
      </c>
      <c r="G268" s="249"/>
      <c r="H268" s="252">
        <v>1.4119999999999999</v>
      </c>
      <c r="I268" s="253"/>
      <c r="J268" s="249"/>
      <c r="K268" s="249"/>
      <c r="L268" s="254"/>
      <c r="M268" s="255"/>
      <c r="N268" s="256"/>
      <c r="O268" s="256"/>
      <c r="P268" s="256"/>
      <c r="Q268" s="256"/>
      <c r="R268" s="256"/>
      <c r="S268" s="256"/>
      <c r="T268" s="257"/>
      <c r="U268" s="13"/>
      <c r="V268" s="13"/>
      <c r="W268" s="13"/>
      <c r="X268" s="13"/>
      <c r="Y268" s="13"/>
      <c r="Z268" s="13"/>
      <c r="AA268" s="13"/>
      <c r="AB268" s="13"/>
      <c r="AC268" s="13"/>
      <c r="AD268" s="13"/>
      <c r="AE268" s="13"/>
      <c r="AT268" s="258" t="s">
        <v>801</v>
      </c>
      <c r="AU268" s="258" t="s">
        <v>81</v>
      </c>
      <c r="AV268" s="13" t="s">
        <v>81</v>
      </c>
      <c r="AW268" s="13" t="s">
        <v>33</v>
      </c>
      <c r="AX268" s="13" t="s">
        <v>79</v>
      </c>
      <c r="AY268" s="258" t="s">
        <v>240</v>
      </c>
    </row>
    <row r="269" s="2" customFormat="1">
      <c r="A269" s="39"/>
      <c r="B269" s="40"/>
      <c r="C269" s="214" t="s">
        <v>315</v>
      </c>
      <c r="D269" s="214" t="s">
        <v>243</v>
      </c>
      <c r="E269" s="215" t="s">
        <v>1551</v>
      </c>
      <c r="F269" s="216" t="s">
        <v>1552</v>
      </c>
      <c r="G269" s="217" t="s">
        <v>786</v>
      </c>
      <c r="H269" s="218">
        <v>1.022</v>
      </c>
      <c r="I269" s="219"/>
      <c r="J269" s="220">
        <f>ROUND(I269*H269,2)</f>
        <v>0</v>
      </c>
      <c r="K269" s="216" t="s">
        <v>749</v>
      </c>
      <c r="L269" s="45"/>
      <c r="M269" s="221" t="s">
        <v>19</v>
      </c>
      <c r="N269" s="222" t="s">
        <v>43</v>
      </c>
      <c r="O269" s="85"/>
      <c r="P269" s="223">
        <f>O269*H269</f>
        <v>0</v>
      </c>
      <c r="Q269" s="223">
        <v>1.06277</v>
      </c>
      <c r="R269" s="223">
        <f>Q269*H269</f>
        <v>1.08615094</v>
      </c>
      <c r="S269" s="223">
        <v>0</v>
      </c>
      <c r="T269" s="224">
        <f>S269*H269</f>
        <v>0</v>
      </c>
      <c r="U269" s="39"/>
      <c r="V269" s="39"/>
      <c r="W269" s="39"/>
      <c r="X269" s="39"/>
      <c r="Y269" s="39"/>
      <c r="Z269" s="39"/>
      <c r="AA269" s="39"/>
      <c r="AB269" s="39"/>
      <c r="AC269" s="39"/>
      <c r="AD269" s="39"/>
      <c r="AE269" s="39"/>
      <c r="AR269" s="225" t="s">
        <v>248</v>
      </c>
      <c r="AT269" s="225" t="s">
        <v>243</v>
      </c>
      <c r="AU269" s="225" t="s">
        <v>81</v>
      </c>
      <c r="AY269" s="18" t="s">
        <v>240</v>
      </c>
      <c r="BE269" s="226">
        <f>IF(N269="základní",J269,0)</f>
        <v>0</v>
      </c>
      <c r="BF269" s="226">
        <f>IF(N269="snížená",J269,0)</f>
        <v>0</v>
      </c>
      <c r="BG269" s="226">
        <f>IF(N269="zákl. přenesená",J269,0)</f>
        <v>0</v>
      </c>
      <c r="BH269" s="226">
        <f>IF(N269="sníž. přenesená",J269,0)</f>
        <v>0</v>
      </c>
      <c r="BI269" s="226">
        <f>IF(N269="nulová",J269,0)</f>
        <v>0</v>
      </c>
      <c r="BJ269" s="18" t="s">
        <v>79</v>
      </c>
      <c r="BK269" s="226">
        <f>ROUND(I269*H269,2)</f>
        <v>0</v>
      </c>
      <c r="BL269" s="18" t="s">
        <v>248</v>
      </c>
      <c r="BM269" s="225" t="s">
        <v>1553</v>
      </c>
    </row>
    <row r="270" s="14" customFormat="1">
      <c r="A270" s="14"/>
      <c r="B270" s="259"/>
      <c r="C270" s="260"/>
      <c r="D270" s="227" t="s">
        <v>801</v>
      </c>
      <c r="E270" s="261" t="s">
        <v>19</v>
      </c>
      <c r="F270" s="262" t="s">
        <v>1349</v>
      </c>
      <c r="G270" s="260"/>
      <c r="H270" s="261" t="s">
        <v>19</v>
      </c>
      <c r="I270" s="263"/>
      <c r="J270" s="260"/>
      <c r="K270" s="260"/>
      <c r="L270" s="264"/>
      <c r="M270" s="265"/>
      <c r="N270" s="266"/>
      <c r="O270" s="266"/>
      <c r="P270" s="266"/>
      <c r="Q270" s="266"/>
      <c r="R270" s="266"/>
      <c r="S270" s="266"/>
      <c r="T270" s="267"/>
      <c r="U270" s="14"/>
      <c r="V270" s="14"/>
      <c r="W270" s="14"/>
      <c r="X270" s="14"/>
      <c r="Y270" s="14"/>
      <c r="Z270" s="14"/>
      <c r="AA270" s="14"/>
      <c r="AB270" s="14"/>
      <c r="AC270" s="14"/>
      <c r="AD270" s="14"/>
      <c r="AE270" s="14"/>
      <c r="AT270" s="268" t="s">
        <v>801</v>
      </c>
      <c r="AU270" s="268" t="s">
        <v>81</v>
      </c>
      <c r="AV270" s="14" t="s">
        <v>79</v>
      </c>
      <c r="AW270" s="14" t="s">
        <v>33</v>
      </c>
      <c r="AX270" s="14" t="s">
        <v>72</v>
      </c>
      <c r="AY270" s="268" t="s">
        <v>240</v>
      </c>
    </row>
    <row r="271" s="14" customFormat="1">
      <c r="A271" s="14"/>
      <c r="B271" s="259"/>
      <c r="C271" s="260"/>
      <c r="D271" s="227" t="s">
        <v>801</v>
      </c>
      <c r="E271" s="261" t="s">
        <v>19</v>
      </c>
      <c r="F271" s="262" t="s">
        <v>1519</v>
      </c>
      <c r="G271" s="260"/>
      <c r="H271" s="261" t="s">
        <v>19</v>
      </c>
      <c r="I271" s="263"/>
      <c r="J271" s="260"/>
      <c r="K271" s="260"/>
      <c r="L271" s="264"/>
      <c r="M271" s="265"/>
      <c r="N271" s="266"/>
      <c r="O271" s="266"/>
      <c r="P271" s="266"/>
      <c r="Q271" s="266"/>
      <c r="R271" s="266"/>
      <c r="S271" s="266"/>
      <c r="T271" s="267"/>
      <c r="U271" s="14"/>
      <c r="V271" s="14"/>
      <c r="W271" s="14"/>
      <c r="X271" s="14"/>
      <c r="Y271" s="14"/>
      <c r="Z271" s="14"/>
      <c r="AA271" s="14"/>
      <c r="AB271" s="14"/>
      <c r="AC271" s="14"/>
      <c r="AD271" s="14"/>
      <c r="AE271" s="14"/>
      <c r="AT271" s="268" t="s">
        <v>801</v>
      </c>
      <c r="AU271" s="268" t="s">
        <v>81</v>
      </c>
      <c r="AV271" s="14" t="s">
        <v>79</v>
      </c>
      <c r="AW271" s="14" t="s">
        <v>33</v>
      </c>
      <c r="AX271" s="14" t="s">
        <v>72</v>
      </c>
      <c r="AY271" s="268" t="s">
        <v>240</v>
      </c>
    </row>
    <row r="272" s="13" customFormat="1">
      <c r="A272" s="13"/>
      <c r="B272" s="248"/>
      <c r="C272" s="249"/>
      <c r="D272" s="227" t="s">
        <v>801</v>
      </c>
      <c r="E272" s="250" t="s">
        <v>19</v>
      </c>
      <c r="F272" s="251" t="s">
        <v>1554</v>
      </c>
      <c r="G272" s="249"/>
      <c r="H272" s="252">
        <v>0.222</v>
      </c>
      <c r="I272" s="253"/>
      <c r="J272" s="249"/>
      <c r="K272" s="249"/>
      <c r="L272" s="254"/>
      <c r="M272" s="255"/>
      <c r="N272" s="256"/>
      <c r="O272" s="256"/>
      <c r="P272" s="256"/>
      <c r="Q272" s="256"/>
      <c r="R272" s="256"/>
      <c r="S272" s="256"/>
      <c r="T272" s="257"/>
      <c r="U272" s="13"/>
      <c r="V272" s="13"/>
      <c r="W272" s="13"/>
      <c r="X272" s="13"/>
      <c r="Y272" s="13"/>
      <c r="Z272" s="13"/>
      <c r="AA272" s="13"/>
      <c r="AB272" s="13"/>
      <c r="AC272" s="13"/>
      <c r="AD272" s="13"/>
      <c r="AE272" s="13"/>
      <c r="AT272" s="258" t="s">
        <v>801</v>
      </c>
      <c r="AU272" s="258" t="s">
        <v>81</v>
      </c>
      <c r="AV272" s="13" t="s">
        <v>81</v>
      </c>
      <c r="AW272" s="13" t="s">
        <v>33</v>
      </c>
      <c r="AX272" s="13" t="s">
        <v>72</v>
      </c>
      <c r="AY272" s="258" t="s">
        <v>240</v>
      </c>
    </row>
    <row r="273" s="13" customFormat="1">
      <c r="A273" s="13"/>
      <c r="B273" s="248"/>
      <c r="C273" s="249"/>
      <c r="D273" s="227" t="s">
        <v>801</v>
      </c>
      <c r="E273" s="250" t="s">
        <v>19</v>
      </c>
      <c r="F273" s="251" t="s">
        <v>1555</v>
      </c>
      <c r="G273" s="249"/>
      <c r="H273" s="252">
        <v>0.18099999999999999</v>
      </c>
      <c r="I273" s="253"/>
      <c r="J273" s="249"/>
      <c r="K273" s="249"/>
      <c r="L273" s="254"/>
      <c r="M273" s="255"/>
      <c r="N273" s="256"/>
      <c r="O273" s="256"/>
      <c r="P273" s="256"/>
      <c r="Q273" s="256"/>
      <c r="R273" s="256"/>
      <c r="S273" s="256"/>
      <c r="T273" s="257"/>
      <c r="U273" s="13"/>
      <c r="V273" s="13"/>
      <c r="W273" s="13"/>
      <c r="X273" s="13"/>
      <c r="Y273" s="13"/>
      <c r="Z273" s="13"/>
      <c r="AA273" s="13"/>
      <c r="AB273" s="13"/>
      <c r="AC273" s="13"/>
      <c r="AD273" s="13"/>
      <c r="AE273" s="13"/>
      <c r="AT273" s="258" t="s">
        <v>801</v>
      </c>
      <c r="AU273" s="258" t="s">
        <v>81</v>
      </c>
      <c r="AV273" s="13" t="s">
        <v>81</v>
      </c>
      <c r="AW273" s="13" t="s">
        <v>33</v>
      </c>
      <c r="AX273" s="13" t="s">
        <v>72</v>
      </c>
      <c r="AY273" s="258" t="s">
        <v>240</v>
      </c>
    </row>
    <row r="274" s="13" customFormat="1">
      <c r="A274" s="13"/>
      <c r="B274" s="248"/>
      <c r="C274" s="249"/>
      <c r="D274" s="227" t="s">
        <v>801</v>
      </c>
      <c r="E274" s="250" t="s">
        <v>19</v>
      </c>
      <c r="F274" s="251" t="s">
        <v>1556</v>
      </c>
      <c r="G274" s="249"/>
      <c r="H274" s="252">
        <v>0.11799999999999999</v>
      </c>
      <c r="I274" s="253"/>
      <c r="J274" s="249"/>
      <c r="K274" s="249"/>
      <c r="L274" s="254"/>
      <c r="M274" s="255"/>
      <c r="N274" s="256"/>
      <c r="O274" s="256"/>
      <c r="P274" s="256"/>
      <c r="Q274" s="256"/>
      <c r="R274" s="256"/>
      <c r="S274" s="256"/>
      <c r="T274" s="257"/>
      <c r="U274" s="13"/>
      <c r="V274" s="13"/>
      <c r="W274" s="13"/>
      <c r="X274" s="13"/>
      <c r="Y274" s="13"/>
      <c r="Z274" s="13"/>
      <c r="AA274" s="13"/>
      <c r="AB274" s="13"/>
      <c r="AC274" s="13"/>
      <c r="AD274" s="13"/>
      <c r="AE274" s="13"/>
      <c r="AT274" s="258" t="s">
        <v>801</v>
      </c>
      <c r="AU274" s="258" t="s">
        <v>81</v>
      </c>
      <c r="AV274" s="13" t="s">
        <v>81</v>
      </c>
      <c r="AW274" s="13" t="s">
        <v>33</v>
      </c>
      <c r="AX274" s="13" t="s">
        <v>72</v>
      </c>
      <c r="AY274" s="258" t="s">
        <v>240</v>
      </c>
    </row>
    <row r="275" s="13" customFormat="1">
      <c r="A275" s="13"/>
      <c r="B275" s="248"/>
      <c r="C275" s="249"/>
      <c r="D275" s="227" t="s">
        <v>801</v>
      </c>
      <c r="E275" s="250" t="s">
        <v>19</v>
      </c>
      <c r="F275" s="251" t="s">
        <v>1557</v>
      </c>
      <c r="G275" s="249"/>
      <c r="H275" s="252">
        <v>0.22800000000000001</v>
      </c>
      <c r="I275" s="253"/>
      <c r="J275" s="249"/>
      <c r="K275" s="249"/>
      <c r="L275" s="254"/>
      <c r="M275" s="255"/>
      <c r="N275" s="256"/>
      <c r="O275" s="256"/>
      <c r="P275" s="256"/>
      <c r="Q275" s="256"/>
      <c r="R275" s="256"/>
      <c r="S275" s="256"/>
      <c r="T275" s="257"/>
      <c r="U275" s="13"/>
      <c r="V275" s="13"/>
      <c r="W275" s="13"/>
      <c r="X275" s="13"/>
      <c r="Y275" s="13"/>
      <c r="Z275" s="13"/>
      <c r="AA275" s="13"/>
      <c r="AB275" s="13"/>
      <c r="AC275" s="13"/>
      <c r="AD275" s="13"/>
      <c r="AE275" s="13"/>
      <c r="AT275" s="258" t="s">
        <v>801</v>
      </c>
      <c r="AU275" s="258" t="s">
        <v>81</v>
      </c>
      <c r="AV275" s="13" t="s">
        <v>81</v>
      </c>
      <c r="AW275" s="13" t="s">
        <v>33</v>
      </c>
      <c r="AX275" s="13" t="s">
        <v>72</v>
      </c>
      <c r="AY275" s="258" t="s">
        <v>240</v>
      </c>
    </row>
    <row r="276" s="13" customFormat="1">
      <c r="A276" s="13"/>
      <c r="B276" s="248"/>
      <c r="C276" s="249"/>
      <c r="D276" s="227" t="s">
        <v>801</v>
      </c>
      <c r="E276" s="250" t="s">
        <v>19</v>
      </c>
      <c r="F276" s="251" t="s">
        <v>1558</v>
      </c>
      <c r="G276" s="249"/>
      <c r="H276" s="252">
        <v>0.055</v>
      </c>
      <c r="I276" s="253"/>
      <c r="J276" s="249"/>
      <c r="K276" s="249"/>
      <c r="L276" s="254"/>
      <c r="M276" s="255"/>
      <c r="N276" s="256"/>
      <c r="O276" s="256"/>
      <c r="P276" s="256"/>
      <c r="Q276" s="256"/>
      <c r="R276" s="256"/>
      <c r="S276" s="256"/>
      <c r="T276" s="257"/>
      <c r="U276" s="13"/>
      <c r="V276" s="13"/>
      <c r="W276" s="13"/>
      <c r="X276" s="13"/>
      <c r="Y276" s="13"/>
      <c r="Z276" s="13"/>
      <c r="AA276" s="13"/>
      <c r="AB276" s="13"/>
      <c r="AC276" s="13"/>
      <c r="AD276" s="13"/>
      <c r="AE276" s="13"/>
      <c r="AT276" s="258" t="s">
        <v>801</v>
      </c>
      <c r="AU276" s="258" t="s">
        <v>81</v>
      </c>
      <c r="AV276" s="13" t="s">
        <v>81</v>
      </c>
      <c r="AW276" s="13" t="s">
        <v>33</v>
      </c>
      <c r="AX276" s="13" t="s">
        <v>72</v>
      </c>
      <c r="AY276" s="258" t="s">
        <v>240</v>
      </c>
    </row>
    <row r="277" s="13" customFormat="1">
      <c r="A277" s="13"/>
      <c r="B277" s="248"/>
      <c r="C277" s="249"/>
      <c r="D277" s="227" t="s">
        <v>801</v>
      </c>
      <c r="E277" s="250" t="s">
        <v>19</v>
      </c>
      <c r="F277" s="251" t="s">
        <v>1559</v>
      </c>
      <c r="G277" s="249"/>
      <c r="H277" s="252">
        <v>0.089999999999999997</v>
      </c>
      <c r="I277" s="253"/>
      <c r="J277" s="249"/>
      <c r="K277" s="249"/>
      <c r="L277" s="254"/>
      <c r="M277" s="255"/>
      <c r="N277" s="256"/>
      <c r="O277" s="256"/>
      <c r="P277" s="256"/>
      <c r="Q277" s="256"/>
      <c r="R277" s="256"/>
      <c r="S277" s="256"/>
      <c r="T277" s="257"/>
      <c r="U277" s="13"/>
      <c r="V277" s="13"/>
      <c r="W277" s="13"/>
      <c r="X277" s="13"/>
      <c r="Y277" s="13"/>
      <c r="Z277" s="13"/>
      <c r="AA277" s="13"/>
      <c r="AB277" s="13"/>
      <c r="AC277" s="13"/>
      <c r="AD277" s="13"/>
      <c r="AE277" s="13"/>
      <c r="AT277" s="258" t="s">
        <v>801</v>
      </c>
      <c r="AU277" s="258" t="s">
        <v>81</v>
      </c>
      <c r="AV277" s="13" t="s">
        <v>81</v>
      </c>
      <c r="AW277" s="13" t="s">
        <v>33</v>
      </c>
      <c r="AX277" s="13" t="s">
        <v>72</v>
      </c>
      <c r="AY277" s="258" t="s">
        <v>240</v>
      </c>
    </row>
    <row r="278" s="13" customFormat="1">
      <c r="A278" s="13"/>
      <c r="B278" s="248"/>
      <c r="C278" s="249"/>
      <c r="D278" s="227" t="s">
        <v>801</v>
      </c>
      <c r="E278" s="250" t="s">
        <v>19</v>
      </c>
      <c r="F278" s="251" t="s">
        <v>1560</v>
      </c>
      <c r="G278" s="249"/>
      <c r="H278" s="252">
        <v>0.128</v>
      </c>
      <c r="I278" s="253"/>
      <c r="J278" s="249"/>
      <c r="K278" s="249"/>
      <c r="L278" s="254"/>
      <c r="M278" s="255"/>
      <c r="N278" s="256"/>
      <c r="O278" s="256"/>
      <c r="P278" s="256"/>
      <c r="Q278" s="256"/>
      <c r="R278" s="256"/>
      <c r="S278" s="256"/>
      <c r="T278" s="257"/>
      <c r="U278" s="13"/>
      <c r="V278" s="13"/>
      <c r="W278" s="13"/>
      <c r="X278" s="13"/>
      <c r="Y278" s="13"/>
      <c r="Z278" s="13"/>
      <c r="AA278" s="13"/>
      <c r="AB278" s="13"/>
      <c r="AC278" s="13"/>
      <c r="AD278" s="13"/>
      <c r="AE278" s="13"/>
      <c r="AT278" s="258" t="s">
        <v>801</v>
      </c>
      <c r="AU278" s="258" t="s">
        <v>81</v>
      </c>
      <c r="AV278" s="13" t="s">
        <v>81</v>
      </c>
      <c r="AW278" s="13" t="s">
        <v>33</v>
      </c>
      <c r="AX278" s="13" t="s">
        <v>72</v>
      </c>
      <c r="AY278" s="258" t="s">
        <v>240</v>
      </c>
    </row>
    <row r="279" s="15" customFormat="1">
      <c r="A279" s="15"/>
      <c r="B279" s="269"/>
      <c r="C279" s="270"/>
      <c r="D279" s="227" t="s">
        <v>801</v>
      </c>
      <c r="E279" s="271" t="s">
        <v>19</v>
      </c>
      <c r="F279" s="272" t="s">
        <v>1356</v>
      </c>
      <c r="G279" s="270"/>
      <c r="H279" s="273">
        <v>1.022</v>
      </c>
      <c r="I279" s="274"/>
      <c r="J279" s="270"/>
      <c r="K279" s="270"/>
      <c r="L279" s="275"/>
      <c r="M279" s="276"/>
      <c r="N279" s="277"/>
      <c r="O279" s="277"/>
      <c r="P279" s="277"/>
      <c r="Q279" s="277"/>
      <c r="R279" s="277"/>
      <c r="S279" s="277"/>
      <c r="T279" s="278"/>
      <c r="U279" s="15"/>
      <c r="V279" s="15"/>
      <c r="W279" s="15"/>
      <c r="X279" s="15"/>
      <c r="Y279" s="15"/>
      <c r="Z279" s="15"/>
      <c r="AA279" s="15"/>
      <c r="AB279" s="15"/>
      <c r="AC279" s="15"/>
      <c r="AD279" s="15"/>
      <c r="AE279" s="15"/>
      <c r="AT279" s="279" t="s">
        <v>801</v>
      </c>
      <c r="AU279" s="279" t="s">
        <v>81</v>
      </c>
      <c r="AV279" s="15" t="s">
        <v>149</v>
      </c>
      <c r="AW279" s="15" t="s">
        <v>33</v>
      </c>
      <c r="AX279" s="15" t="s">
        <v>79</v>
      </c>
      <c r="AY279" s="279" t="s">
        <v>240</v>
      </c>
    </row>
    <row r="280" s="2" customFormat="1">
      <c r="A280" s="39"/>
      <c r="B280" s="40"/>
      <c r="C280" s="214" t="s">
        <v>388</v>
      </c>
      <c r="D280" s="214" t="s">
        <v>243</v>
      </c>
      <c r="E280" s="215" t="s">
        <v>1561</v>
      </c>
      <c r="F280" s="216" t="s">
        <v>1562</v>
      </c>
      <c r="G280" s="217" t="s">
        <v>293</v>
      </c>
      <c r="H280" s="218">
        <v>0.60799999999999998</v>
      </c>
      <c r="I280" s="219"/>
      <c r="J280" s="220">
        <f>ROUND(I280*H280,2)</f>
        <v>0</v>
      </c>
      <c r="K280" s="216" t="s">
        <v>749</v>
      </c>
      <c r="L280" s="45"/>
      <c r="M280" s="221" t="s">
        <v>19</v>
      </c>
      <c r="N280" s="222" t="s">
        <v>43</v>
      </c>
      <c r="O280" s="85"/>
      <c r="P280" s="223">
        <f>O280*H280</f>
        <v>0</v>
      </c>
      <c r="Q280" s="223">
        <v>2.3010199999999998</v>
      </c>
      <c r="R280" s="223">
        <f>Q280*H280</f>
        <v>1.3990201599999999</v>
      </c>
      <c r="S280" s="223">
        <v>0</v>
      </c>
      <c r="T280" s="224">
        <f>S280*H280</f>
        <v>0</v>
      </c>
      <c r="U280" s="39"/>
      <c r="V280" s="39"/>
      <c r="W280" s="39"/>
      <c r="X280" s="39"/>
      <c r="Y280" s="39"/>
      <c r="Z280" s="39"/>
      <c r="AA280" s="39"/>
      <c r="AB280" s="39"/>
      <c r="AC280" s="39"/>
      <c r="AD280" s="39"/>
      <c r="AE280" s="39"/>
      <c r="AR280" s="225" t="s">
        <v>248</v>
      </c>
      <c r="AT280" s="225" t="s">
        <v>243</v>
      </c>
      <c r="AU280" s="225" t="s">
        <v>81</v>
      </c>
      <c r="AY280" s="18" t="s">
        <v>240</v>
      </c>
      <c r="BE280" s="226">
        <f>IF(N280="základní",J280,0)</f>
        <v>0</v>
      </c>
      <c r="BF280" s="226">
        <f>IF(N280="snížená",J280,0)</f>
        <v>0</v>
      </c>
      <c r="BG280" s="226">
        <f>IF(N280="zákl. přenesená",J280,0)</f>
        <v>0</v>
      </c>
      <c r="BH280" s="226">
        <f>IF(N280="sníž. přenesená",J280,0)</f>
        <v>0</v>
      </c>
      <c r="BI280" s="226">
        <f>IF(N280="nulová",J280,0)</f>
        <v>0</v>
      </c>
      <c r="BJ280" s="18" t="s">
        <v>79</v>
      </c>
      <c r="BK280" s="226">
        <f>ROUND(I280*H280,2)</f>
        <v>0</v>
      </c>
      <c r="BL280" s="18" t="s">
        <v>248</v>
      </c>
      <c r="BM280" s="225" t="s">
        <v>1563</v>
      </c>
    </row>
    <row r="281" s="14" customFormat="1">
      <c r="A281" s="14"/>
      <c r="B281" s="259"/>
      <c r="C281" s="260"/>
      <c r="D281" s="227" t="s">
        <v>801</v>
      </c>
      <c r="E281" s="261" t="s">
        <v>19</v>
      </c>
      <c r="F281" s="262" t="s">
        <v>1349</v>
      </c>
      <c r="G281" s="260"/>
      <c r="H281" s="261" t="s">
        <v>19</v>
      </c>
      <c r="I281" s="263"/>
      <c r="J281" s="260"/>
      <c r="K281" s="260"/>
      <c r="L281" s="264"/>
      <c r="M281" s="265"/>
      <c r="N281" s="266"/>
      <c r="O281" s="266"/>
      <c r="P281" s="266"/>
      <c r="Q281" s="266"/>
      <c r="R281" s="266"/>
      <c r="S281" s="266"/>
      <c r="T281" s="267"/>
      <c r="U281" s="14"/>
      <c r="V281" s="14"/>
      <c r="W281" s="14"/>
      <c r="X281" s="14"/>
      <c r="Y281" s="14"/>
      <c r="Z281" s="14"/>
      <c r="AA281" s="14"/>
      <c r="AB281" s="14"/>
      <c r="AC281" s="14"/>
      <c r="AD281" s="14"/>
      <c r="AE281" s="14"/>
      <c r="AT281" s="268" t="s">
        <v>801</v>
      </c>
      <c r="AU281" s="268" t="s">
        <v>81</v>
      </c>
      <c r="AV281" s="14" t="s">
        <v>79</v>
      </c>
      <c r="AW281" s="14" t="s">
        <v>33</v>
      </c>
      <c r="AX281" s="14" t="s">
        <v>72</v>
      </c>
      <c r="AY281" s="268" t="s">
        <v>240</v>
      </c>
    </row>
    <row r="282" s="13" customFormat="1">
      <c r="A282" s="13"/>
      <c r="B282" s="248"/>
      <c r="C282" s="249"/>
      <c r="D282" s="227" t="s">
        <v>801</v>
      </c>
      <c r="E282" s="250" t="s">
        <v>19</v>
      </c>
      <c r="F282" s="251" t="s">
        <v>1564</v>
      </c>
      <c r="G282" s="249"/>
      <c r="H282" s="252">
        <v>0.60799999999999998</v>
      </c>
      <c r="I282" s="253"/>
      <c r="J282" s="249"/>
      <c r="K282" s="249"/>
      <c r="L282" s="254"/>
      <c r="M282" s="255"/>
      <c r="N282" s="256"/>
      <c r="O282" s="256"/>
      <c r="P282" s="256"/>
      <c r="Q282" s="256"/>
      <c r="R282" s="256"/>
      <c r="S282" s="256"/>
      <c r="T282" s="257"/>
      <c r="U282" s="13"/>
      <c r="V282" s="13"/>
      <c r="W282" s="13"/>
      <c r="X282" s="13"/>
      <c r="Y282" s="13"/>
      <c r="Z282" s="13"/>
      <c r="AA282" s="13"/>
      <c r="AB282" s="13"/>
      <c r="AC282" s="13"/>
      <c r="AD282" s="13"/>
      <c r="AE282" s="13"/>
      <c r="AT282" s="258" t="s">
        <v>801</v>
      </c>
      <c r="AU282" s="258" t="s">
        <v>81</v>
      </c>
      <c r="AV282" s="13" t="s">
        <v>81</v>
      </c>
      <c r="AW282" s="13" t="s">
        <v>33</v>
      </c>
      <c r="AX282" s="13" t="s">
        <v>72</v>
      </c>
      <c r="AY282" s="258" t="s">
        <v>240</v>
      </c>
    </row>
    <row r="283" s="15" customFormat="1">
      <c r="A283" s="15"/>
      <c r="B283" s="269"/>
      <c r="C283" s="270"/>
      <c r="D283" s="227" t="s">
        <v>801</v>
      </c>
      <c r="E283" s="271" t="s">
        <v>19</v>
      </c>
      <c r="F283" s="272" t="s">
        <v>1356</v>
      </c>
      <c r="G283" s="270"/>
      <c r="H283" s="273">
        <v>0.60799999999999998</v>
      </c>
      <c r="I283" s="274"/>
      <c r="J283" s="270"/>
      <c r="K283" s="270"/>
      <c r="L283" s="275"/>
      <c r="M283" s="276"/>
      <c r="N283" s="277"/>
      <c r="O283" s="277"/>
      <c r="P283" s="277"/>
      <c r="Q283" s="277"/>
      <c r="R283" s="277"/>
      <c r="S283" s="277"/>
      <c r="T283" s="278"/>
      <c r="U283" s="15"/>
      <c r="V283" s="15"/>
      <c r="W283" s="15"/>
      <c r="X283" s="15"/>
      <c r="Y283" s="15"/>
      <c r="Z283" s="15"/>
      <c r="AA283" s="15"/>
      <c r="AB283" s="15"/>
      <c r="AC283" s="15"/>
      <c r="AD283" s="15"/>
      <c r="AE283" s="15"/>
      <c r="AT283" s="279" t="s">
        <v>801</v>
      </c>
      <c r="AU283" s="279" t="s">
        <v>81</v>
      </c>
      <c r="AV283" s="15" t="s">
        <v>149</v>
      </c>
      <c r="AW283" s="15" t="s">
        <v>33</v>
      </c>
      <c r="AX283" s="15" t="s">
        <v>79</v>
      </c>
      <c r="AY283" s="279" t="s">
        <v>240</v>
      </c>
    </row>
    <row r="284" s="2" customFormat="1" ht="16.5" customHeight="1">
      <c r="A284" s="39"/>
      <c r="B284" s="40"/>
      <c r="C284" s="214" t="s">
        <v>317</v>
      </c>
      <c r="D284" s="214" t="s">
        <v>243</v>
      </c>
      <c r="E284" s="215" t="s">
        <v>1565</v>
      </c>
      <c r="F284" s="216" t="s">
        <v>1566</v>
      </c>
      <c r="G284" s="217" t="s">
        <v>251</v>
      </c>
      <c r="H284" s="218">
        <v>17.632000000000001</v>
      </c>
      <c r="I284" s="219"/>
      <c r="J284" s="220">
        <f>ROUND(I284*H284,2)</f>
        <v>0</v>
      </c>
      <c r="K284" s="216" t="s">
        <v>749</v>
      </c>
      <c r="L284" s="45"/>
      <c r="M284" s="221" t="s">
        <v>19</v>
      </c>
      <c r="N284" s="222" t="s">
        <v>43</v>
      </c>
      <c r="O284" s="85"/>
      <c r="P284" s="223">
        <f>O284*H284</f>
        <v>0</v>
      </c>
      <c r="Q284" s="223">
        <v>0.00264</v>
      </c>
      <c r="R284" s="223">
        <f>Q284*H284</f>
        <v>0.046548480000000003</v>
      </c>
      <c r="S284" s="223">
        <v>0</v>
      </c>
      <c r="T284" s="224">
        <f>S284*H284</f>
        <v>0</v>
      </c>
      <c r="U284" s="39"/>
      <c r="V284" s="39"/>
      <c r="W284" s="39"/>
      <c r="X284" s="39"/>
      <c r="Y284" s="39"/>
      <c r="Z284" s="39"/>
      <c r="AA284" s="39"/>
      <c r="AB284" s="39"/>
      <c r="AC284" s="39"/>
      <c r="AD284" s="39"/>
      <c r="AE284" s="39"/>
      <c r="AR284" s="225" t="s">
        <v>248</v>
      </c>
      <c r="AT284" s="225" t="s">
        <v>243</v>
      </c>
      <c r="AU284" s="225" t="s">
        <v>81</v>
      </c>
      <c r="AY284" s="18" t="s">
        <v>240</v>
      </c>
      <c r="BE284" s="226">
        <f>IF(N284="základní",J284,0)</f>
        <v>0</v>
      </c>
      <c r="BF284" s="226">
        <f>IF(N284="snížená",J284,0)</f>
        <v>0</v>
      </c>
      <c r="BG284" s="226">
        <f>IF(N284="zákl. přenesená",J284,0)</f>
        <v>0</v>
      </c>
      <c r="BH284" s="226">
        <f>IF(N284="sníž. přenesená",J284,0)</f>
        <v>0</v>
      </c>
      <c r="BI284" s="226">
        <f>IF(N284="nulová",J284,0)</f>
        <v>0</v>
      </c>
      <c r="BJ284" s="18" t="s">
        <v>79</v>
      </c>
      <c r="BK284" s="226">
        <f>ROUND(I284*H284,2)</f>
        <v>0</v>
      </c>
      <c r="BL284" s="18" t="s">
        <v>248</v>
      </c>
      <c r="BM284" s="225" t="s">
        <v>1567</v>
      </c>
    </row>
    <row r="285" s="14" customFormat="1">
      <c r="A285" s="14"/>
      <c r="B285" s="259"/>
      <c r="C285" s="260"/>
      <c r="D285" s="227" t="s">
        <v>801</v>
      </c>
      <c r="E285" s="261" t="s">
        <v>19</v>
      </c>
      <c r="F285" s="262" t="s">
        <v>1349</v>
      </c>
      <c r="G285" s="260"/>
      <c r="H285" s="261" t="s">
        <v>19</v>
      </c>
      <c r="I285" s="263"/>
      <c r="J285" s="260"/>
      <c r="K285" s="260"/>
      <c r="L285" s="264"/>
      <c r="M285" s="265"/>
      <c r="N285" s="266"/>
      <c r="O285" s="266"/>
      <c r="P285" s="266"/>
      <c r="Q285" s="266"/>
      <c r="R285" s="266"/>
      <c r="S285" s="266"/>
      <c r="T285" s="267"/>
      <c r="U285" s="14"/>
      <c r="V285" s="14"/>
      <c r="W285" s="14"/>
      <c r="X285" s="14"/>
      <c r="Y285" s="14"/>
      <c r="Z285" s="14"/>
      <c r="AA285" s="14"/>
      <c r="AB285" s="14"/>
      <c r="AC285" s="14"/>
      <c r="AD285" s="14"/>
      <c r="AE285" s="14"/>
      <c r="AT285" s="268" t="s">
        <v>801</v>
      </c>
      <c r="AU285" s="268" t="s">
        <v>81</v>
      </c>
      <c r="AV285" s="14" t="s">
        <v>79</v>
      </c>
      <c r="AW285" s="14" t="s">
        <v>33</v>
      </c>
      <c r="AX285" s="14" t="s">
        <v>72</v>
      </c>
      <c r="AY285" s="268" t="s">
        <v>240</v>
      </c>
    </row>
    <row r="286" s="13" customFormat="1">
      <c r="A286" s="13"/>
      <c r="B286" s="248"/>
      <c r="C286" s="249"/>
      <c r="D286" s="227" t="s">
        <v>801</v>
      </c>
      <c r="E286" s="250" t="s">
        <v>19</v>
      </c>
      <c r="F286" s="251" t="s">
        <v>1568</v>
      </c>
      <c r="G286" s="249"/>
      <c r="H286" s="252">
        <v>17.632000000000001</v>
      </c>
      <c r="I286" s="253"/>
      <c r="J286" s="249"/>
      <c r="K286" s="249"/>
      <c r="L286" s="254"/>
      <c r="M286" s="255"/>
      <c r="N286" s="256"/>
      <c r="O286" s="256"/>
      <c r="P286" s="256"/>
      <c r="Q286" s="256"/>
      <c r="R286" s="256"/>
      <c r="S286" s="256"/>
      <c r="T286" s="257"/>
      <c r="U286" s="13"/>
      <c r="V286" s="13"/>
      <c r="W286" s="13"/>
      <c r="X286" s="13"/>
      <c r="Y286" s="13"/>
      <c r="Z286" s="13"/>
      <c r="AA286" s="13"/>
      <c r="AB286" s="13"/>
      <c r="AC286" s="13"/>
      <c r="AD286" s="13"/>
      <c r="AE286" s="13"/>
      <c r="AT286" s="258" t="s">
        <v>801</v>
      </c>
      <c r="AU286" s="258" t="s">
        <v>81</v>
      </c>
      <c r="AV286" s="13" t="s">
        <v>81</v>
      </c>
      <c r="AW286" s="13" t="s">
        <v>33</v>
      </c>
      <c r="AX286" s="13" t="s">
        <v>72</v>
      </c>
      <c r="AY286" s="258" t="s">
        <v>240</v>
      </c>
    </row>
    <row r="287" s="15" customFormat="1">
      <c r="A287" s="15"/>
      <c r="B287" s="269"/>
      <c r="C287" s="270"/>
      <c r="D287" s="227" t="s">
        <v>801</v>
      </c>
      <c r="E287" s="271" t="s">
        <v>19</v>
      </c>
      <c r="F287" s="272" t="s">
        <v>1356</v>
      </c>
      <c r="G287" s="270"/>
      <c r="H287" s="273">
        <v>17.632000000000001</v>
      </c>
      <c r="I287" s="274"/>
      <c r="J287" s="270"/>
      <c r="K287" s="270"/>
      <c r="L287" s="275"/>
      <c r="M287" s="276"/>
      <c r="N287" s="277"/>
      <c r="O287" s="277"/>
      <c r="P287" s="277"/>
      <c r="Q287" s="277"/>
      <c r="R287" s="277"/>
      <c r="S287" s="277"/>
      <c r="T287" s="278"/>
      <c r="U287" s="15"/>
      <c r="V287" s="15"/>
      <c r="W287" s="15"/>
      <c r="X287" s="15"/>
      <c r="Y287" s="15"/>
      <c r="Z287" s="15"/>
      <c r="AA287" s="15"/>
      <c r="AB287" s="15"/>
      <c r="AC287" s="15"/>
      <c r="AD287" s="15"/>
      <c r="AE287" s="15"/>
      <c r="AT287" s="279" t="s">
        <v>801</v>
      </c>
      <c r="AU287" s="279" t="s">
        <v>81</v>
      </c>
      <c r="AV287" s="15" t="s">
        <v>149</v>
      </c>
      <c r="AW287" s="15" t="s">
        <v>33</v>
      </c>
      <c r="AX287" s="15" t="s">
        <v>79</v>
      </c>
      <c r="AY287" s="279" t="s">
        <v>240</v>
      </c>
    </row>
    <row r="288" s="2" customFormat="1" ht="16.5" customHeight="1">
      <c r="A288" s="39"/>
      <c r="B288" s="40"/>
      <c r="C288" s="214" t="s">
        <v>397</v>
      </c>
      <c r="D288" s="214" t="s">
        <v>243</v>
      </c>
      <c r="E288" s="215" t="s">
        <v>1569</v>
      </c>
      <c r="F288" s="216" t="s">
        <v>1570</v>
      </c>
      <c r="G288" s="217" t="s">
        <v>251</v>
      </c>
      <c r="H288" s="218">
        <v>17.632000000000001</v>
      </c>
      <c r="I288" s="219"/>
      <c r="J288" s="220">
        <f>ROUND(I288*H288,2)</f>
        <v>0</v>
      </c>
      <c r="K288" s="216" t="s">
        <v>749</v>
      </c>
      <c r="L288" s="45"/>
      <c r="M288" s="221" t="s">
        <v>19</v>
      </c>
      <c r="N288" s="222" t="s">
        <v>43</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248</v>
      </c>
      <c r="AT288" s="225" t="s">
        <v>243</v>
      </c>
      <c r="AU288" s="225" t="s">
        <v>81</v>
      </c>
      <c r="AY288" s="18" t="s">
        <v>240</v>
      </c>
      <c r="BE288" s="226">
        <f>IF(N288="základní",J288,0)</f>
        <v>0</v>
      </c>
      <c r="BF288" s="226">
        <f>IF(N288="snížená",J288,0)</f>
        <v>0</v>
      </c>
      <c r="BG288" s="226">
        <f>IF(N288="zákl. přenesená",J288,0)</f>
        <v>0</v>
      </c>
      <c r="BH288" s="226">
        <f>IF(N288="sníž. přenesená",J288,0)</f>
        <v>0</v>
      </c>
      <c r="BI288" s="226">
        <f>IF(N288="nulová",J288,0)</f>
        <v>0</v>
      </c>
      <c r="BJ288" s="18" t="s">
        <v>79</v>
      </c>
      <c r="BK288" s="226">
        <f>ROUND(I288*H288,2)</f>
        <v>0</v>
      </c>
      <c r="BL288" s="18" t="s">
        <v>248</v>
      </c>
      <c r="BM288" s="225" t="s">
        <v>1571</v>
      </c>
    </row>
    <row r="289" s="2" customFormat="1" ht="44.25" customHeight="1">
      <c r="A289" s="39"/>
      <c r="B289" s="40"/>
      <c r="C289" s="214" t="s">
        <v>320</v>
      </c>
      <c r="D289" s="214" t="s">
        <v>243</v>
      </c>
      <c r="E289" s="215" t="s">
        <v>1572</v>
      </c>
      <c r="F289" s="216" t="s">
        <v>1573</v>
      </c>
      <c r="G289" s="217" t="s">
        <v>251</v>
      </c>
      <c r="H289" s="218">
        <v>6.1600000000000001</v>
      </c>
      <c r="I289" s="219"/>
      <c r="J289" s="220">
        <f>ROUND(I289*H289,2)</f>
        <v>0</v>
      </c>
      <c r="K289" s="216" t="s">
        <v>749</v>
      </c>
      <c r="L289" s="45"/>
      <c r="M289" s="221" t="s">
        <v>19</v>
      </c>
      <c r="N289" s="222" t="s">
        <v>43</v>
      </c>
      <c r="O289" s="85"/>
      <c r="P289" s="223">
        <f>O289*H289</f>
        <v>0</v>
      </c>
      <c r="Q289" s="223">
        <v>0.50100999999999996</v>
      </c>
      <c r="R289" s="223">
        <f>Q289*H289</f>
        <v>3.0862216</v>
      </c>
      <c r="S289" s="223">
        <v>0</v>
      </c>
      <c r="T289" s="224">
        <f>S289*H289</f>
        <v>0</v>
      </c>
      <c r="U289" s="39"/>
      <c r="V289" s="39"/>
      <c r="W289" s="39"/>
      <c r="X289" s="39"/>
      <c r="Y289" s="39"/>
      <c r="Z289" s="39"/>
      <c r="AA289" s="39"/>
      <c r="AB289" s="39"/>
      <c r="AC289" s="39"/>
      <c r="AD289" s="39"/>
      <c r="AE289" s="39"/>
      <c r="AR289" s="225" t="s">
        <v>248</v>
      </c>
      <c r="AT289" s="225" t="s">
        <v>243</v>
      </c>
      <c r="AU289" s="225" t="s">
        <v>81</v>
      </c>
      <c r="AY289" s="18" t="s">
        <v>240</v>
      </c>
      <c r="BE289" s="226">
        <f>IF(N289="základní",J289,0)</f>
        <v>0</v>
      </c>
      <c r="BF289" s="226">
        <f>IF(N289="snížená",J289,0)</f>
        <v>0</v>
      </c>
      <c r="BG289" s="226">
        <f>IF(N289="zákl. přenesená",J289,0)</f>
        <v>0</v>
      </c>
      <c r="BH289" s="226">
        <f>IF(N289="sníž. přenesená",J289,0)</f>
        <v>0</v>
      </c>
      <c r="BI289" s="226">
        <f>IF(N289="nulová",J289,0)</f>
        <v>0</v>
      </c>
      <c r="BJ289" s="18" t="s">
        <v>79</v>
      </c>
      <c r="BK289" s="226">
        <f>ROUND(I289*H289,2)</f>
        <v>0</v>
      </c>
      <c r="BL289" s="18" t="s">
        <v>248</v>
      </c>
      <c r="BM289" s="225" t="s">
        <v>1574</v>
      </c>
    </row>
    <row r="290" s="13" customFormat="1">
      <c r="A290" s="13"/>
      <c r="B290" s="248"/>
      <c r="C290" s="249"/>
      <c r="D290" s="227" t="s">
        <v>801</v>
      </c>
      <c r="E290" s="250" t="s">
        <v>19</v>
      </c>
      <c r="F290" s="251" t="s">
        <v>1575</v>
      </c>
      <c r="G290" s="249"/>
      <c r="H290" s="252">
        <v>6.1600000000000001</v>
      </c>
      <c r="I290" s="253"/>
      <c r="J290" s="249"/>
      <c r="K290" s="249"/>
      <c r="L290" s="254"/>
      <c r="M290" s="255"/>
      <c r="N290" s="256"/>
      <c r="O290" s="256"/>
      <c r="P290" s="256"/>
      <c r="Q290" s="256"/>
      <c r="R290" s="256"/>
      <c r="S290" s="256"/>
      <c r="T290" s="257"/>
      <c r="U290" s="13"/>
      <c r="V290" s="13"/>
      <c r="W290" s="13"/>
      <c r="X290" s="13"/>
      <c r="Y290" s="13"/>
      <c r="Z290" s="13"/>
      <c r="AA290" s="13"/>
      <c r="AB290" s="13"/>
      <c r="AC290" s="13"/>
      <c r="AD290" s="13"/>
      <c r="AE290" s="13"/>
      <c r="AT290" s="258" t="s">
        <v>801</v>
      </c>
      <c r="AU290" s="258" t="s">
        <v>81</v>
      </c>
      <c r="AV290" s="13" t="s">
        <v>81</v>
      </c>
      <c r="AW290" s="13" t="s">
        <v>33</v>
      </c>
      <c r="AX290" s="13" t="s">
        <v>79</v>
      </c>
      <c r="AY290" s="258" t="s">
        <v>240</v>
      </c>
    </row>
    <row r="291" s="2" customFormat="1" ht="44.25" customHeight="1">
      <c r="A291" s="39"/>
      <c r="B291" s="40"/>
      <c r="C291" s="214" t="s">
        <v>406</v>
      </c>
      <c r="D291" s="214" t="s">
        <v>243</v>
      </c>
      <c r="E291" s="215" t="s">
        <v>1576</v>
      </c>
      <c r="F291" s="216" t="s">
        <v>1577</v>
      </c>
      <c r="G291" s="217" t="s">
        <v>251</v>
      </c>
      <c r="H291" s="218">
        <v>45.247999999999998</v>
      </c>
      <c r="I291" s="219"/>
      <c r="J291" s="220">
        <f>ROUND(I291*H291,2)</f>
        <v>0</v>
      </c>
      <c r="K291" s="216" t="s">
        <v>749</v>
      </c>
      <c r="L291" s="45"/>
      <c r="M291" s="221" t="s">
        <v>19</v>
      </c>
      <c r="N291" s="222" t="s">
        <v>43</v>
      </c>
      <c r="O291" s="85"/>
      <c r="P291" s="223">
        <f>O291*H291</f>
        <v>0</v>
      </c>
      <c r="Q291" s="223">
        <v>0.61207999999999996</v>
      </c>
      <c r="R291" s="223">
        <f>Q291*H291</f>
        <v>27.695395839999996</v>
      </c>
      <c r="S291" s="223">
        <v>0</v>
      </c>
      <c r="T291" s="224">
        <f>S291*H291</f>
        <v>0</v>
      </c>
      <c r="U291" s="39"/>
      <c r="V291" s="39"/>
      <c r="W291" s="39"/>
      <c r="X291" s="39"/>
      <c r="Y291" s="39"/>
      <c r="Z291" s="39"/>
      <c r="AA291" s="39"/>
      <c r="AB291" s="39"/>
      <c r="AC291" s="39"/>
      <c r="AD291" s="39"/>
      <c r="AE291" s="39"/>
      <c r="AR291" s="225" t="s">
        <v>248</v>
      </c>
      <c r="AT291" s="225" t="s">
        <v>243</v>
      </c>
      <c r="AU291" s="225" t="s">
        <v>81</v>
      </c>
      <c r="AY291" s="18" t="s">
        <v>240</v>
      </c>
      <c r="BE291" s="226">
        <f>IF(N291="základní",J291,0)</f>
        <v>0</v>
      </c>
      <c r="BF291" s="226">
        <f>IF(N291="snížená",J291,0)</f>
        <v>0</v>
      </c>
      <c r="BG291" s="226">
        <f>IF(N291="zákl. přenesená",J291,0)</f>
        <v>0</v>
      </c>
      <c r="BH291" s="226">
        <f>IF(N291="sníž. přenesená",J291,0)</f>
        <v>0</v>
      </c>
      <c r="BI291" s="226">
        <f>IF(N291="nulová",J291,0)</f>
        <v>0</v>
      </c>
      <c r="BJ291" s="18" t="s">
        <v>79</v>
      </c>
      <c r="BK291" s="226">
        <f>ROUND(I291*H291,2)</f>
        <v>0</v>
      </c>
      <c r="BL291" s="18" t="s">
        <v>248</v>
      </c>
      <c r="BM291" s="225" t="s">
        <v>1578</v>
      </c>
    </row>
    <row r="292" s="14" customFormat="1">
      <c r="A292" s="14"/>
      <c r="B292" s="259"/>
      <c r="C292" s="260"/>
      <c r="D292" s="227" t="s">
        <v>801</v>
      </c>
      <c r="E292" s="261" t="s">
        <v>19</v>
      </c>
      <c r="F292" s="262" t="s">
        <v>1579</v>
      </c>
      <c r="G292" s="260"/>
      <c r="H292" s="261" t="s">
        <v>19</v>
      </c>
      <c r="I292" s="263"/>
      <c r="J292" s="260"/>
      <c r="K292" s="260"/>
      <c r="L292" s="264"/>
      <c r="M292" s="265"/>
      <c r="N292" s="266"/>
      <c r="O292" s="266"/>
      <c r="P292" s="266"/>
      <c r="Q292" s="266"/>
      <c r="R292" s="266"/>
      <c r="S292" s="266"/>
      <c r="T292" s="267"/>
      <c r="U292" s="14"/>
      <c r="V292" s="14"/>
      <c r="W292" s="14"/>
      <c r="X292" s="14"/>
      <c r="Y292" s="14"/>
      <c r="Z292" s="14"/>
      <c r="AA292" s="14"/>
      <c r="AB292" s="14"/>
      <c r="AC292" s="14"/>
      <c r="AD292" s="14"/>
      <c r="AE292" s="14"/>
      <c r="AT292" s="268" t="s">
        <v>801</v>
      </c>
      <c r="AU292" s="268" t="s">
        <v>81</v>
      </c>
      <c r="AV292" s="14" t="s">
        <v>79</v>
      </c>
      <c r="AW292" s="14" t="s">
        <v>33</v>
      </c>
      <c r="AX292" s="14" t="s">
        <v>72</v>
      </c>
      <c r="AY292" s="268" t="s">
        <v>240</v>
      </c>
    </row>
    <row r="293" s="13" customFormat="1">
      <c r="A293" s="13"/>
      <c r="B293" s="248"/>
      <c r="C293" s="249"/>
      <c r="D293" s="227" t="s">
        <v>801</v>
      </c>
      <c r="E293" s="250" t="s">
        <v>19</v>
      </c>
      <c r="F293" s="251" t="s">
        <v>1580</v>
      </c>
      <c r="G293" s="249"/>
      <c r="H293" s="252">
        <v>14.4</v>
      </c>
      <c r="I293" s="253"/>
      <c r="J293" s="249"/>
      <c r="K293" s="249"/>
      <c r="L293" s="254"/>
      <c r="M293" s="255"/>
      <c r="N293" s="256"/>
      <c r="O293" s="256"/>
      <c r="P293" s="256"/>
      <c r="Q293" s="256"/>
      <c r="R293" s="256"/>
      <c r="S293" s="256"/>
      <c r="T293" s="257"/>
      <c r="U293" s="13"/>
      <c r="V293" s="13"/>
      <c r="W293" s="13"/>
      <c r="X293" s="13"/>
      <c r="Y293" s="13"/>
      <c r="Z293" s="13"/>
      <c r="AA293" s="13"/>
      <c r="AB293" s="13"/>
      <c r="AC293" s="13"/>
      <c r="AD293" s="13"/>
      <c r="AE293" s="13"/>
      <c r="AT293" s="258" t="s">
        <v>801</v>
      </c>
      <c r="AU293" s="258" t="s">
        <v>81</v>
      </c>
      <c r="AV293" s="13" t="s">
        <v>81</v>
      </c>
      <c r="AW293" s="13" t="s">
        <v>33</v>
      </c>
      <c r="AX293" s="13" t="s">
        <v>72</v>
      </c>
      <c r="AY293" s="258" t="s">
        <v>240</v>
      </c>
    </row>
    <row r="294" s="13" customFormat="1">
      <c r="A294" s="13"/>
      <c r="B294" s="248"/>
      <c r="C294" s="249"/>
      <c r="D294" s="227" t="s">
        <v>801</v>
      </c>
      <c r="E294" s="250" t="s">
        <v>19</v>
      </c>
      <c r="F294" s="251" t="s">
        <v>1581</v>
      </c>
      <c r="G294" s="249"/>
      <c r="H294" s="252">
        <v>16.704000000000001</v>
      </c>
      <c r="I294" s="253"/>
      <c r="J294" s="249"/>
      <c r="K294" s="249"/>
      <c r="L294" s="254"/>
      <c r="M294" s="255"/>
      <c r="N294" s="256"/>
      <c r="O294" s="256"/>
      <c r="P294" s="256"/>
      <c r="Q294" s="256"/>
      <c r="R294" s="256"/>
      <c r="S294" s="256"/>
      <c r="T294" s="257"/>
      <c r="U294" s="13"/>
      <c r="V294" s="13"/>
      <c r="W294" s="13"/>
      <c r="X294" s="13"/>
      <c r="Y294" s="13"/>
      <c r="Z294" s="13"/>
      <c r="AA294" s="13"/>
      <c r="AB294" s="13"/>
      <c r="AC294" s="13"/>
      <c r="AD294" s="13"/>
      <c r="AE294" s="13"/>
      <c r="AT294" s="258" t="s">
        <v>801</v>
      </c>
      <c r="AU294" s="258" t="s">
        <v>81</v>
      </c>
      <c r="AV294" s="13" t="s">
        <v>81</v>
      </c>
      <c r="AW294" s="13" t="s">
        <v>33</v>
      </c>
      <c r="AX294" s="13" t="s">
        <v>72</v>
      </c>
      <c r="AY294" s="258" t="s">
        <v>240</v>
      </c>
    </row>
    <row r="295" s="13" customFormat="1">
      <c r="A295" s="13"/>
      <c r="B295" s="248"/>
      <c r="C295" s="249"/>
      <c r="D295" s="227" t="s">
        <v>801</v>
      </c>
      <c r="E295" s="250" t="s">
        <v>19</v>
      </c>
      <c r="F295" s="251" t="s">
        <v>1582</v>
      </c>
      <c r="G295" s="249"/>
      <c r="H295" s="252">
        <v>14.144</v>
      </c>
      <c r="I295" s="253"/>
      <c r="J295" s="249"/>
      <c r="K295" s="249"/>
      <c r="L295" s="254"/>
      <c r="M295" s="255"/>
      <c r="N295" s="256"/>
      <c r="O295" s="256"/>
      <c r="P295" s="256"/>
      <c r="Q295" s="256"/>
      <c r="R295" s="256"/>
      <c r="S295" s="256"/>
      <c r="T295" s="257"/>
      <c r="U295" s="13"/>
      <c r="V295" s="13"/>
      <c r="W295" s="13"/>
      <c r="X295" s="13"/>
      <c r="Y295" s="13"/>
      <c r="Z295" s="13"/>
      <c r="AA295" s="13"/>
      <c r="AB295" s="13"/>
      <c r="AC295" s="13"/>
      <c r="AD295" s="13"/>
      <c r="AE295" s="13"/>
      <c r="AT295" s="258" t="s">
        <v>801</v>
      </c>
      <c r="AU295" s="258" t="s">
        <v>81</v>
      </c>
      <c r="AV295" s="13" t="s">
        <v>81</v>
      </c>
      <c r="AW295" s="13" t="s">
        <v>33</v>
      </c>
      <c r="AX295" s="13" t="s">
        <v>72</v>
      </c>
      <c r="AY295" s="258" t="s">
        <v>240</v>
      </c>
    </row>
    <row r="296" s="15" customFormat="1">
      <c r="A296" s="15"/>
      <c r="B296" s="269"/>
      <c r="C296" s="270"/>
      <c r="D296" s="227" t="s">
        <v>801</v>
      </c>
      <c r="E296" s="271" t="s">
        <v>19</v>
      </c>
      <c r="F296" s="272" t="s">
        <v>1356</v>
      </c>
      <c r="G296" s="270"/>
      <c r="H296" s="273">
        <v>45.247999999999998</v>
      </c>
      <c r="I296" s="274"/>
      <c r="J296" s="270"/>
      <c r="K296" s="270"/>
      <c r="L296" s="275"/>
      <c r="M296" s="276"/>
      <c r="N296" s="277"/>
      <c r="O296" s="277"/>
      <c r="P296" s="277"/>
      <c r="Q296" s="277"/>
      <c r="R296" s="277"/>
      <c r="S296" s="277"/>
      <c r="T296" s="278"/>
      <c r="U296" s="15"/>
      <c r="V296" s="15"/>
      <c r="W296" s="15"/>
      <c r="X296" s="15"/>
      <c r="Y296" s="15"/>
      <c r="Z296" s="15"/>
      <c r="AA296" s="15"/>
      <c r="AB296" s="15"/>
      <c r="AC296" s="15"/>
      <c r="AD296" s="15"/>
      <c r="AE296" s="15"/>
      <c r="AT296" s="279" t="s">
        <v>801</v>
      </c>
      <c r="AU296" s="279" t="s">
        <v>81</v>
      </c>
      <c r="AV296" s="15" t="s">
        <v>149</v>
      </c>
      <c r="AW296" s="15" t="s">
        <v>33</v>
      </c>
      <c r="AX296" s="15" t="s">
        <v>79</v>
      </c>
      <c r="AY296" s="279" t="s">
        <v>240</v>
      </c>
    </row>
    <row r="297" s="2" customFormat="1" ht="55.5" customHeight="1">
      <c r="A297" s="39"/>
      <c r="B297" s="40"/>
      <c r="C297" s="214" t="s">
        <v>322</v>
      </c>
      <c r="D297" s="214" t="s">
        <v>243</v>
      </c>
      <c r="E297" s="215" t="s">
        <v>1583</v>
      </c>
      <c r="F297" s="216" t="s">
        <v>1584</v>
      </c>
      <c r="G297" s="217" t="s">
        <v>786</v>
      </c>
      <c r="H297" s="218">
        <v>0.443</v>
      </c>
      <c r="I297" s="219"/>
      <c r="J297" s="220">
        <f>ROUND(I297*H297,2)</f>
        <v>0</v>
      </c>
      <c r="K297" s="216" t="s">
        <v>749</v>
      </c>
      <c r="L297" s="45"/>
      <c r="M297" s="221" t="s">
        <v>19</v>
      </c>
      <c r="N297" s="222" t="s">
        <v>43</v>
      </c>
      <c r="O297" s="85"/>
      <c r="P297" s="223">
        <f>O297*H297</f>
        <v>0</v>
      </c>
      <c r="Q297" s="223">
        <v>1.0593999999999999</v>
      </c>
      <c r="R297" s="223">
        <f>Q297*H297</f>
        <v>0.46931419999999996</v>
      </c>
      <c r="S297" s="223">
        <v>0</v>
      </c>
      <c r="T297" s="224">
        <f>S297*H297</f>
        <v>0</v>
      </c>
      <c r="U297" s="39"/>
      <c r="V297" s="39"/>
      <c r="W297" s="39"/>
      <c r="X297" s="39"/>
      <c r="Y297" s="39"/>
      <c r="Z297" s="39"/>
      <c r="AA297" s="39"/>
      <c r="AB297" s="39"/>
      <c r="AC297" s="39"/>
      <c r="AD297" s="39"/>
      <c r="AE297" s="39"/>
      <c r="AR297" s="225" t="s">
        <v>248</v>
      </c>
      <c r="AT297" s="225" t="s">
        <v>243</v>
      </c>
      <c r="AU297" s="225" t="s">
        <v>81</v>
      </c>
      <c r="AY297" s="18" t="s">
        <v>240</v>
      </c>
      <c r="BE297" s="226">
        <f>IF(N297="základní",J297,0)</f>
        <v>0</v>
      </c>
      <c r="BF297" s="226">
        <f>IF(N297="snížená",J297,0)</f>
        <v>0</v>
      </c>
      <c r="BG297" s="226">
        <f>IF(N297="zákl. přenesená",J297,0)</f>
        <v>0</v>
      </c>
      <c r="BH297" s="226">
        <f>IF(N297="sníž. přenesená",J297,0)</f>
        <v>0</v>
      </c>
      <c r="BI297" s="226">
        <f>IF(N297="nulová",J297,0)</f>
        <v>0</v>
      </c>
      <c r="BJ297" s="18" t="s">
        <v>79</v>
      </c>
      <c r="BK297" s="226">
        <f>ROUND(I297*H297,2)</f>
        <v>0</v>
      </c>
      <c r="BL297" s="18" t="s">
        <v>248</v>
      </c>
      <c r="BM297" s="225" t="s">
        <v>1585</v>
      </c>
    </row>
    <row r="298" s="14" customFormat="1">
      <c r="A298" s="14"/>
      <c r="B298" s="259"/>
      <c r="C298" s="260"/>
      <c r="D298" s="227" t="s">
        <v>801</v>
      </c>
      <c r="E298" s="261" t="s">
        <v>19</v>
      </c>
      <c r="F298" s="262" t="s">
        <v>1579</v>
      </c>
      <c r="G298" s="260"/>
      <c r="H298" s="261" t="s">
        <v>19</v>
      </c>
      <c r="I298" s="263"/>
      <c r="J298" s="260"/>
      <c r="K298" s="260"/>
      <c r="L298" s="264"/>
      <c r="M298" s="265"/>
      <c r="N298" s="266"/>
      <c r="O298" s="266"/>
      <c r="P298" s="266"/>
      <c r="Q298" s="266"/>
      <c r="R298" s="266"/>
      <c r="S298" s="266"/>
      <c r="T298" s="267"/>
      <c r="U298" s="14"/>
      <c r="V298" s="14"/>
      <c r="W298" s="14"/>
      <c r="X298" s="14"/>
      <c r="Y298" s="14"/>
      <c r="Z298" s="14"/>
      <c r="AA298" s="14"/>
      <c r="AB298" s="14"/>
      <c r="AC298" s="14"/>
      <c r="AD298" s="14"/>
      <c r="AE298" s="14"/>
      <c r="AT298" s="268" t="s">
        <v>801</v>
      </c>
      <c r="AU298" s="268" t="s">
        <v>81</v>
      </c>
      <c r="AV298" s="14" t="s">
        <v>79</v>
      </c>
      <c r="AW298" s="14" t="s">
        <v>33</v>
      </c>
      <c r="AX298" s="14" t="s">
        <v>72</v>
      </c>
      <c r="AY298" s="268" t="s">
        <v>240</v>
      </c>
    </row>
    <row r="299" s="13" customFormat="1">
      <c r="A299" s="13"/>
      <c r="B299" s="248"/>
      <c r="C299" s="249"/>
      <c r="D299" s="227" t="s">
        <v>801</v>
      </c>
      <c r="E299" s="250" t="s">
        <v>19</v>
      </c>
      <c r="F299" s="251" t="s">
        <v>1586</v>
      </c>
      <c r="G299" s="249"/>
      <c r="H299" s="252">
        <v>0.052999999999999998</v>
      </c>
      <c r="I299" s="253"/>
      <c r="J299" s="249"/>
      <c r="K299" s="249"/>
      <c r="L299" s="254"/>
      <c r="M299" s="255"/>
      <c r="N299" s="256"/>
      <c r="O299" s="256"/>
      <c r="P299" s="256"/>
      <c r="Q299" s="256"/>
      <c r="R299" s="256"/>
      <c r="S299" s="256"/>
      <c r="T299" s="257"/>
      <c r="U299" s="13"/>
      <c r="V299" s="13"/>
      <c r="W299" s="13"/>
      <c r="X299" s="13"/>
      <c r="Y299" s="13"/>
      <c r="Z299" s="13"/>
      <c r="AA299" s="13"/>
      <c r="AB299" s="13"/>
      <c r="AC299" s="13"/>
      <c r="AD299" s="13"/>
      <c r="AE299" s="13"/>
      <c r="AT299" s="258" t="s">
        <v>801</v>
      </c>
      <c r="AU299" s="258" t="s">
        <v>81</v>
      </c>
      <c r="AV299" s="13" t="s">
        <v>81</v>
      </c>
      <c r="AW299" s="13" t="s">
        <v>33</v>
      </c>
      <c r="AX299" s="13" t="s">
        <v>72</v>
      </c>
      <c r="AY299" s="258" t="s">
        <v>240</v>
      </c>
    </row>
    <row r="300" s="13" customFormat="1">
      <c r="A300" s="13"/>
      <c r="B300" s="248"/>
      <c r="C300" s="249"/>
      <c r="D300" s="227" t="s">
        <v>801</v>
      </c>
      <c r="E300" s="250" t="s">
        <v>19</v>
      </c>
      <c r="F300" s="251" t="s">
        <v>1587</v>
      </c>
      <c r="G300" s="249"/>
      <c r="H300" s="252">
        <v>0.124</v>
      </c>
      <c r="I300" s="253"/>
      <c r="J300" s="249"/>
      <c r="K300" s="249"/>
      <c r="L300" s="254"/>
      <c r="M300" s="255"/>
      <c r="N300" s="256"/>
      <c r="O300" s="256"/>
      <c r="P300" s="256"/>
      <c r="Q300" s="256"/>
      <c r="R300" s="256"/>
      <c r="S300" s="256"/>
      <c r="T300" s="257"/>
      <c r="U300" s="13"/>
      <c r="V300" s="13"/>
      <c r="W300" s="13"/>
      <c r="X300" s="13"/>
      <c r="Y300" s="13"/>
      <c r="Z300" s="13"/>
      <c r="AA300" s="13"/>
      <c r="AB300" s="13"/>
      <c r="AC300" s="13"/>
      <c r="AD300" s="13"/>
      <c r="AE300" s="13"/>
      <c r="AT300" s="258" t="s">
        <v>801</v>
      </c>
      <c r="AU300" s="258" t="s">
        <v>81</v>
      </c>
      <c r="AV300" s="13" t="s">
        <v>81</v>
      </c>
      <c r="AW300" s="13" t="s">
        <v>33</v>
      </c>
      <c r="AX300" s="13" t="s">
        <v>72</v>
      </c>
      <c r="AY300" s="258" t="s">
        <v>240</v>
      </c>
    </row>
    <row r="301" s="13" customFormat="1">
      <c r="A301" s="13"/>
      <c r="B301" s="248"/>
      <c r="C301" s="249"/>
      <c r="D301" s="227" t="s">
        <v>801</v>
      </c>
      <c r="E301" s="250" t="s">
        <v>19</v>
      </c>
      <c r="F301" s="251" t="s">
        <v>1588</v>
      </c>
      <c r="G301" s="249"/>
      <c r="H301" s="252">
        <v>0.14399999999999999</v>
      </c>
      <c r="I301" s="253"/>
      <c r="J301" s="249"/>
      <c r="K301" s="249"/>
      <c r="L301" s="254"/>
      <c r="M301" s="255"/>
      <c r="N301" s="256"/>
      <c r="O301" s="256"/>
      <c r="P301" s="256"/>
      <c r="Q301" s="256"/>
      <c r="R301" s="256"/>
      <c r="S301" s="256"/>
      <c r="T301" s="257"/>
      <c r="U301" s="13"/>
      <c r="V301" s="13"/>
      <c r="W301" s="13"/>
      <c r="X301" s="13"/>
      <c r="Y301" s="13"/>
      <c r="Z301" s="13"/>
      <c r="AA301" s="13"/>
      <c r="AB301" s="13"/>
      <c r="AC301" s="13"/>
      <c r="AD301" s="13"/>
      <c r="AE301" s="13"/>
      <c r="AT301" s="258" t="s">
        <v>801</v>
      </c>
      <c r="AU301" s="258" t="s">
        <v>81</v>
      </c>
      <c r="AV301" s="13" t="s">
        <v>81</v>
      </c>
      <c r="AW301" s="13" t="s">
        <v>33</v>
      </c>
      <c r="AX301" s="13" t="s">
        <v>72</v>
      </c>
      <c r="AY301" s="258" t="s">
        <v>240</v>
      </c>
    </row>
    <row r="302" s="13" customFormat="1">
      <c r="A302" s="13"/>
      <c r="B302" s="248"/>
      <c r="C302" s="249"/>
      <c r="D302" s="227" t="s">
        <v>801</v>
      </c>
      <c r="E302" s="250" t="s">
        <v>19</v>
      </c>
      <c r="F302" s="251" t="s">
        <v>1589</v>
      </c>
      <c r="G302" s="249"/>
      <c r="H302" s="252">
        <v>0.122</v>
      </c>
      <c r="I302" s="253"/>
      <c r="J302" s="249"/>
      <c r="K302" s="249"/>
      <c r="L302" s="254"/>
      <c r="M302" s="255"/>
      <c r="N302" s="256"/>
      <c r="O302" s="256"/>
      <c r="P302" s="256"/>
      <c r="Q302" s="256"/>
      <c r="R302" s="256"/>
      <c r="S302" s="256"/>
      <c r="T302" s="257"/>
      <c r="U302" s="13"/>
      <c r="V302" s="13"/>
      <c r="W302" s="13"/>
      <c r="X302" s="13"/>
      <c r="Y302" s="13"/>
      <c r="Z302" s="13"/>
      <c r="AA302" s="13"/>
      <c r="AB302" s="13"/>
      <c r="AC302" s="13"/>
      <c r="AD302" s="13"/>
      <c r="AE302" s="13"/>
      <c r="AT302" s="258" t="s">
        <v>801</v>
      </c>
      <c r="AU302" s="258" t="s">
        <v>81</v>
      </c>
      <c r="AV302" s="13" t="s">
        <v>81</v>
      </c>
      <c r="AW302" s="13" t="s">
        <v>33</v>
      </c>
      <c r="AX302" s="13" t="s">
        <v>72</v>
      </c>
      <c r="AY302" s="258" t="s">
        <v>240</v>
      </c>
    </row>
    <row r="303" s="15" customFormat="1">
      <c r="A303" s="15"/>
      <c r="B303" s="269"/>
      <c r="C303" s="270"/>
      <c r="D303" s="227" t="s">
        <v>801</v>
      </c>
      <c r="E303" s="271" t="s">
        <v>19</v>
      </c>
      <c r="F303" s="272" t="s">
        <v>1356</v>
      </c>
      <c r="G303" s="270"/>
      <c r="H303" s="273">
        <v>0.443</v>
      </c>
      <c r="I303" s="274"/>
      <c r="J303" s="270"/>
      <c r="K303" s="270"/>
      <c r="L303" s="275"/>
      <c r="M303" s="276"/>
      <c r="N303" s="277"/>
      <c r="O303" s="277"/>
      <c r="P303" s="277"/>
      <c r="Q303" s="277"/>
      <c r="R303" s="277"/>
      <c r="S303" s="277"/>
      <c r="T303" s="278"/>
      <c r="U303" s="15"/>
      <c r="V303" s="15"/>
      <c r="W303" s="15"/>
      <c r="X303" s="15"/>
      <c r="Y303" s="15"/>
      <c r="Z303" s="15"/>
      <c r="AA303" s="15"/>
      <c r="AB303" s="15"/>
      <c r="AC303" s="15"/>
      <c r="AD303" s="15"/>
      <c r="AE303" s="15"/>
      <c r="AT303" s="279" t="s">
        <v>801</v>
      </c>
      <c r="AU303" s="279" t="s">
        <v>81</v>
      </c>
      <c r="AV303" s="15" t="s">
        <v>149</v>
      </c>
      <c r="AW303" s="15" t="s">
        <v>33</v>
      </c>
      <c r="AX303" s="15" t="s">
        <v>79</v>
      </c>
      <c r="AY303" s="279" t="s">
        <v>240</v>
      </c>
    </row>
    <row r="304" s="12" customFormat="1" ht="22.8" customHeight="1">
      <c r="A304" s="12"/>
      <c r="B304" s="198"/>
      <c r="C304" s="199"/>
      <c r="D304" s="200" t="s">
        <v>71</v>
      </c>
      <c r="E304" s="212" t="s">
        <v>248</v>
      </c>
      <c r="F304" s="212" t="s">
        <v>811</v>
      </c>
      <c r="G304" s="199"/>
      <c r="H304" s="199"/>
      <c r="I304" s="202"/>
      <c r="J304" s="213">
        <f>BK304</f>
        <v>0</v>
      </c>
      <c r="K304" s="199"/>
      <c r="L304" s="204"/>
      <c r="M304" s="205"/>
      <c r="N304" s="206"/>
      <c r="O304" s="206"/>
      <c r="P304" s="207">
        <f>SUM(P305:P330)</f>
        <v>0</v>
      </c>
      <c r="Q304" s="206"/>
      <c r="R304" s="207">
        <f>SUM(R305:R330)</f>
        <v>5.4768641799999997</v>
      </c>
      <c r="S304" s="206"/>
      <c r="T304" s="208">
        <f>SUM(T305:T330)</f>
        <v>0</v>
      </c>
      <c r="U304" s="12"/>
      <c r="V304" s="12"/>
      <c r="W304" s="12"/>
      <c r="X304" s="12"/>
      <c r="Y304" s="12"/>
      <c r="Z304" s="12"/>
      <c r="AA304" s="12"/>
      <c r="AB304" s="12"/>
      <c r="AC304" s="12"/>
      <c r="AD304" s="12"/>
      <c r="AE304" s="12"/>
      <c r="AR304" s="209" t="s">
        <v>79</v>
      </c>
      <c r="AT304" s="210" t="s">
        <v>71</v>
      </c>
      <c r="AU304" s="210" t="s">
        <v>79</v>
      </c>
      <c r="AY304" s="209" t="s">
        <v>240</v>
      </c>
      <c r="BK304" s="211">
        <f>SUM(BK305:BK330)</f>
        <v>0</v>
      </c>
    </row>
    <row r="305" s="2" customFormat="1">
      <c r="A305" s="39"/>
      <c r="B305" s="40"/>
      <c r="C305" s="214" t="s">
        <v>413</v>
      </c>
      <c r="D305" s="214" t="s">
        <v>243</v>
      </c>
      <c r="E305" s="215" t="s">
        <v>1590</v>
      </c>
      <c r="F305" s="216" t="s">
        <v>1591</v>
      </c>
      <c r="G305" s="217" t="s">
        <v>293</v>
      </c>
      <c r="H305" s="218">
        <v>2.0880000000000001</v>
      </c>
      <c r="I305" s="219"/>
      <c r="J305" s="220">
        <f>ROUND(I305*H305,2)</f>
        <v>0</v>
      </c>
      <c r="K305" s="216" t="s">
        <v>749</v>
      </c>
      <c r="L305" s="45"/>
      <c r="M305" s="221" t="s">
        <v>19</v>
      </c>
      <c r="N305" s="222" t="s">
        <v>43</v>
      </c>
      <c r="O305" s="85"/>
      <c r="P305" s="223">
        <f>O305*H305</f>
        <v>0</v>
      </c>
      <c r="Q305" s="223">
        <v>2.5020099999999998</v>
      </c>
      <c r="R305" s="223">
        <f>Q305*H305</f>
        <v>5.22419688</v>
      </c>
      <c r="S305" s="223">
        <v>0</v>
      </c>
      <c r="T305" s="224">
        <f>S305*H305</f>
        <v>0</v>
      </c>
      <c r="U305" s="39"/>
      <c r="V305" s="39"/>
      <c r="W305" s="39"/>
      <c r="X305" s="39"/>
      <c r="Y305" s="39"/>
      <c r="Z305" s="39"/>
      <c r="AA305" s="39"/>
      <c r="AB305" s="39"/>
      <c r="AC305" s="39"/>
      <c r="AD305" s="39"/>
      <c r="AE305" s="39"/>
      <c r="AR305" s="225" t="s">
        <v>248</v>
      </c>
      <c r="AT305" s="225" t="s">
        <v>243</v>
      </c>
      <c r="AU305" s="225" t="s">
        <v>81</v>
      </c>
      <c r="AY305" s="18" t="s">
        <v>240</v>
      </c>
      <c r="BE305" s="226">
        <f>IF(N305="základní",J305,0)</f>
        <v>0</v>
      </c>
      <c r="BF305" s="226">
        <f>IF(N305="snížená",J305,0)</f>
        <v>0</v>
      </c>
      <c r="BG305" s="226">
        <f>IF(N305="zákl. přenesená",J305,0)</f>
        <v>0</v>
      </c>
      <c r="BH305" s="226">
        <f>IF(N305="sníž. přenesená",J305,0)</f>
        <v>0</v>
      </c>
      <c r="BI305" s="226">
        <f>IF(N305="nulová",J305,0)</f>
        <v>0</v>
      </c>
      <c r="BJ305" s="18" t="s">
        <v>79</v>
      </c>
      <c r="BK305" s="226">
        <f>ROUND(I305*H305,2)</f>
        <v>0</v>
      </c>
      <c r="BL305" s="18" t="s">
        <v>248</v>
      </c>
      <c r="BM305" s="225" t="s">
        <v>1592</v>
      </c>
    </row>
    <row r="306" s="13" customFormat="1">
      <c r="A306" s="13"/>
      <c r="B306" s="248"/>
      <c r="C306" s="249"/>
      <c r="D306" s="227" t="s">
        <v>801</v>
      </c>
      <c r="E306" s="250" t="s">
        <v>19</v>
      </c>
      <c r="F306" s="251" t="s">
        <v>1593</v>
      </c>
      <c r="G306" s="249"/>
      <c r="H306" s="252">
        <v>0.26400000000000001</v>
      </c>
      <c r="I306" s="253"/>
      <c r="J306" s="249"/>
      <c r="K306" s="249"/>
      <c r="L306" s="254"/>
      <c r="M306" s="255"/>
      <c r="N306" s="256"/>
      <c r="O306" s="256"/>
      <c r="P306" s="256"/>
      <c r="Q306" s="256"/>
      <c r="R306" s="256"/>
      <c r="S306" s="256"/>
      <c r="T306" s="257"/>
      <c r="U306" s="13"/>
      <c r="V306" s="13"/>
      <c r="W306" s="13"/>
      <c r="X306" s="13"/>
      <c r="Y306" s="13"/>
      <c r="Z306" s="13"/>
      <c r="AA306" s="13"/>
      <c r="AB306" s="13"/>
      <c r="AC306" s="13"/>
      <c r="AD306" s="13"/>
      <c r="AE306" s="13"/>
      <c r="AT306" s="258" t="s">
        <v>801</v>
      </c>
      <c r="AU306" s="258" t="s">
        <v>81</v>
      </c>
      <c r="AV306" s="13" t="s">
        <v>81</v>
      </c>
      <c r="AW306" s="13" t="s">
        <v>33</v>
      </c>
      <c r="AX306" s="13" t="s">
        <v>72</v>
      </c>
      <c r="AY306" s="258" t="s">
        <v>240</v>
      </c>
    </row>
    <row r="307" s="13" customFormat="1">
      <c r="A307" s="13"/>
      <c r="B307" s="248"/>
      <c r="C307" s="249"/>
      <c r="D307" s="227" t="s">
        <v>801</v>
      </c>
      <c r="E307" s="250" t="s">
        <v>19</v>
      </c>
      <c r="F307" s="251" t="s">
        <v>1594</v>
      </c>
      <c r="G307" s="249"/>
      <c r="H307" s="252">
        <v>0.60799999999999998</v>
      </c>
      <c r="I307" s="253"/>
      <c r="J307" s="249"/>
      <c r="K307" s="249"/>
      <c r="L307" s="254"/>
      <c r="M307" s="255"/>
      <c r="N307" s="256"/>
      <c r="O307" s="256"/>
      <c r="P307" s="256"/>
      <c r="Q307" s="256"/>
      <c r="R307" s="256"/>
      <c r="S307" s="256"/>
      <c r="T307" s="257"/>
      <c r="U307" s="13"/>
      <c r="V307" s="13"/>
      <c r="W307" s="13"/>
      <c r="X307" s="13"/>
      <c r="Y307" s="13"/>
      <c r="Z307" s="13"/>
      <c r="AA307" s="13"/>
      <c r="AB307" s="13"/>
      <c r="AC307" s="13"/>
      <c r="AD307" s="13"/>
      <c r="AE307" s="13"/>
      <c r="AT307" s="258" t="s">
        <v>801</v>
      </c>
      <c r="AU307" s="258" t="s">
        <v>81</v>
      </c>
      <c r="AV307" s="13" t="s">
        <v>81</v>
      </c>
      <c r="AW307" s="13" t="s">
        <v>33</v>
      </c>
      <c r="AX307" s="13" t="s">
        <v>72</v>
      </c>
      <c r="AY307" s="258" t="s">
        <v>240</v>
      </c>
    </row>
    <row r="308" s="13" customFormat="1">
      <c r="A308" s="13"/>
      <c r="B308" s="248"/>
      <c r="C308" s="249"/>
      <c r="D308" s="227" t="s">
        <v>801</v>
      </c>
      <c r="E308" s="250" t="s">
        <v>19</v>
      </c>
      <c r="F308" s="251" t="s">
        <v>1595</v>
      </c>
      <c r="G308" s="249"/>
      <c r="H308" s="252">
        <v>0.60799999999999998</v>
      </c>
      <c r="I308" s="253"/>
      <c r="J308" s="249"/>
      <c r="K308" s="249"/>
      <c r="L308" s="254"/>
      <c r="M308" s="255"/>
      <c r="N308" s="256"/>
      <c r="O308" s="256"/>
      <c r="P308" s="256"/>
      <c r="Q308" s="256"/>
      <c r="R308" s="256"/>
      <c r="S308" s="256"/>
      <c r="T308" s="257"/>
      <c r="U308" s="13"/>
      <c r="V308" s="13"/>
      <c r="W308" s="13"/>
      <c r="X308" s="13"/>
      <c r="Y308" s="13"/>
      <c r="Z308" s="13"/>
      <c r="AA308" s="13"/>
      <c r="AB308" s="13"/>
      <c r="AC308" s="13"/>
      <c r="AD308" s="13"/>
      <c r="AE308" s="13"/>
      <c r="AT308" s="258" t="s">
        <v>801</v>
      </c>
      <c r="AU308" s="258" t="s">
        <v>81</v>
      </c>
      <c r="AV308" s="13" t="s">
        <v>81</v>
      </c>
      <c r="AW308" s="13" t="s">
        <v>33</v>
      </c>
      <c r="AX308" s="13" t="s">
        <v>72</v>
      </c>
      <c r="AY308" s="258" t="s">
        <v>240</v>
      </c>
    </row>
    <row r="309" s="13" customFormat="1">
      <c r="A309" s="13"/>
      <c r="B309" s="248"/>
      <c r="C309" s="249"/>
      <c r="D309" s="227" t="s">
        <v>801</v>
      </c>
      <c r="E309" s="250" t="s">
        <v>19</v>
      </c>
      <c r="F309" s="251" t="s">
        <v>1596</v>
      </c>
      <c r="G309" s="249"/>
      <c r="H309" s="252">
        <v>0.60799999999999998</v>
      </c>
      <c r="I309" s="253"/>
      <c r="J309" s="249"/>
      <c r="K309" s="249"/>
      <c r="L309" s="254"/>
      <c r="M309" s="255"/>
      <c r="N309" s="256"/>
      <c r="O309" s="256"/>
      <c r="P309" s="256"/>
      <c r="Q309" s="256"/>
      <c r="R309" s="256"/>
      <c r="S309" s="256"/>
      <c r="T309" s="257"/>
      <c r="U309" s="13"/>
      <c r="V309" s="13"/>
      <c r="W309" s="13"/>
      <c r="X309" s="13"/>
      <c r="Y309" s="13"/>
      <c r="Z309" s="13"/>
      <c r="AA309" s="13"/>
      <c r="AB309" s="13"/>
      <c r="AC309" s="13"/>
      <c r="AD309" s="13"/>
      <c r="AE309" s="13"/>
      <c r="AT309" s="258" t="s">
        <v>801</v>
      </c>
      <c r="AU309" s="258" t="s">
        <v>81</v>
      </c>
      <c r="AV309" s="13" t="s">
        <v>81</v>
      </c>
      <c r="AW309" s="13" t="s">
        <v>33</v>
      </c>
      <c r="AX309" s="13" t="s">
        <v>72</v>
      </c>
      <c r="AY309" s="258" t="s">
        <v>240</v>
      </c>
    </row>
    <row r="310" s="15" customFormat="1">
      <c r="A310" s="15"/>
      <c r="B310" s="269"/>
      <c r="C310" s="270"/>
      <c r="D310" s="227" t="s">
        <v>801</v>
      </c>
      <c r="E310" s="271" t="s">
        <v>19</v>
      </c>
      <c r="F310" s="272" t="s">
        <v>1356</v>
      </c>
      <c r="G310" s="270"/>
      <c r="H310" s="273">
        <v>2.0880000000000001</v>
      </c>
      <c r="I310" s="274"/>
      <c r="J310" s="270"/>
      <c r="K310" s="270"/>
      <c r="L310" s="275"/>
      <c r="M310" s="276"/>
      <c r="N310" s="277"/>
      <c r="O310" s="277"/>
      <c r="P310" s="277"/>
      <c r="Q310" s="277"/>
      <c r="R310" s="277"/>
      <c r="S310" s="277"/>
      <c r="T310" s="278"/>
      <c r="U310" s="15"/>
      <c r="V310" s="15"/>
      <c r="W310" s="15"/>
      <c r="X310" s="15"/>
      <c r="Y310" s="15"/>
      <c r="Z310" s="15"/>
      <c r="AA310" s="15"/>
      <c r="AB310" s="15"/>
      <c r="AC310" s="15"/>
      <c r="AD310" s="15"/>
      <c r="AE310" s="15"/>
      <c r="AT310" s="279" t="s">
        <v>801</v>
      </c>
      <c r="AU310" s="279" t="s">
        <v>81</v>
      </c>
      <c r="AV310" s="15" t="s">
        <v>149</v>
      </c>
      <c r="AW310" s="15" t="s">
        <v>33</v>
      </c>
      <c r="AX310" s="15" t="s">
        <v>79</v>
      </c>
      <c r="AY310" s="279" t="s">
        <v>240</v>
      </c>
    </row>
    <row r="311" s="2" customFormat="1">
      <c r="A311" s="39"/>
      <c r="B311" s="40"/>
      <c r="C311" s="214" t="s">
        <v>325</v>
      </c>
      <c r="D311" s="214" t="s">
        <v>243</v>
      </c>
      <c r="E311" s="215" t="s">
        <v>1597</v>
      </c>
      <c r="F311" s="216" t="s">
        <v>1598</v>
      </c>
      <c r="G311" s="217" t="s">
        <v>251</v>
      </c>
      <c r="H311" s="218">
        <v>12.16</v>
      </c>
      <c r="I311" s="219"/>
      <c r="J311" s="220">
        <f>ROUND(I311*H311,2)</f>
        <v>0</v>
      </c>
      <c r="K311" s="216" t="s">
        <v>749</v>
      </c>
      <c r="L311" s="45"/>
      <c r="M311" s="221" t="s">
        <v>19</v>
      </c>
      <c r="N311" s="222" t="s">
        <v>43</v>
      </c>
      <c r="O311" s="85"/>
      <c r="P311" s="223">
        <f>O311*H311</f>
        <v>0</v>
      </c>
      <c r="Q311" s="223">
        <v>0.0053299999999999997</v>
      </c>
      <c r="R311" s="223">
        <f>Q311*H311</f>
        <v>0.06481279999999999</v>
      </c>
      <c r="S311" s="223">
        <v>0</v>
      </c>
      <c r="T311" s="224">
        <f>S311*H311</f>
        <v>0</v>
      </c>
      <c r="U311" s="39"/>
      <c r="V311" s="39"/>
      <c r="W311" s="39"/>
      <c r="X311" s="39"/>
      <c r="Y311" s="39"/>
      <c r="Z311" s="39"/>
      <c r="AA311" s="39"/>
      <c r="AB311" s="39"/>
      <c r="AC311" s="39"/>
      <c r="AD311" s="39"/>
      <c r="AE311" s="39"/>
      <c r="AR311" s="225" t="s">
        <v>248</v>
      </c>
      <c r="AT311" s="225" t="s">
        <v>243</v>
      </c>
      <c r="AU311" s="225" t="s">
        <v>81</v>
      </c>
      <c r="AY311" s="18" t="s">
        <v>240</v>
      </c>
      <c r="BE311" s="226">
        <f>IF(N311="základní",J311,0)</f>
        <v>0</v>
      </c>
      <c r="BF311" s="226">
        <f>IF(N311="snížená",J311,0)</f>
        <v>0</v>
      </c>
      <c r="BG311" s="226">
        <f>IF(N311="zákl. přenesená",J311,0)</f>
        <v>0</v>
      </c>
      <c r="BH311" s="226">
        <f>IF(N311="sníž. přenesená",J311,0)</f>
        <v>0</v>
      </c>
      <c r="BI311" s="226">
        <f>IF(N311="nulová",J311,0)</f>
        <v>0</v>
      </c>
      <c r="BJ311" s="18" t="s">
        <v>79</v>
      </c>
      <c r="BK311" s="226">
        <f>ROUND(I311*H311,2)</f>
        <v>0</v>
      </c>
      <c r="BL311" s="18" t="s">
        <v>248</v>
      </c>
      <c r="BM311" s="225" t="s">
        <v>1599</v>
      </c>
    </row>
    <row r="312" s="13" customFormat="1">
      <c r="A312" s="13"/>
      <c r="B312" s="248"/>
      <c r="C312" s="249"/>
      <c r="D312" s="227" t="s">
        <v>801</v>
      </c>
      <c r="E312" s="250" t="s">
        <v>19</v>
      </c>
      <c r="F312" s="251" t="s">
        <v>1600</v>
      </c>
      <c r="G312" s="249"/>
      <c r="H312" s="252">
        <v>1.96</v>
      </c>
      <c r="I312" s="253"/>
      <c r="J312" s="249"/>
      <c r="K312" s="249"/>
      <c r="L312" s="254"/>
      <c r="M312" s="255"/>
      <c r="N312" s="256"/>
      <c r="O312" s="256"/>
      <c r="P312" s="256"/>
      <c r="Q312" s="256"/>
      <c r="R312" s="256"/>
      <c r="S312" s="256"/>
      <c r="T312" s="257"/>
      <c r="U312" s="13"/>
      <c r="V312" s="13"/>
      <c r="W312" s="13"/>
      <c r="X312" s="13"/>
      <c r="Y312" s="13"/>
      <c r="Z312" s="13"/>
      <c r="AA312" s="13"/>
      <c r="AB312" s="13"/>
      <c r="AC312" s="13"/>
      <c r="AD312" s="13"/>
      <c r="AE312" s="13"/>
      <c r="AT312" s="258" t="s">
        <v>801</v>
      </c>
      <c r="AU312" s="258" t="s">
        <v>81</v>
      </c>
      <c r="AV312" s="13" t="s">
        <v>81</v>
      </c>
      <c r="AW312" s="13" t="s">
        <v>33</v>
      </c>
      <c r="AX312" s="13" t="s">
        <v>72</v>
      </c>
      <c r="AY312" s="258" t="s">
        <v>240</v>
      </c>
    </row>
    <row r="313" s="13" customFormat="1">
      <c r="A313" s="13"/>
      <c r="B313" s="248"/>
      <c r="C313" s="249"/>
      <c r="D313" s="227" t="s">
        <v>801</v>
      </c>
      <c r="E313" s="250" t="s">
        <v>19</v>
      </c>
      <c r="F313" s="251" t="s">
        <v>1601</v>
      </c>
      <c r="G313" s="249"/>
      <c r="H313" s="252">
        <v>3.3999999999999999</v>
      </c>
      <c r="I313" s="253"/>
      <c r="J313" s="249"/>
      <c r="K313" s="249"/>
      <c r="L313" s="254"/>
      <c r="M313" s="255"/>
      <c r="N313" s="256"/>
      <c r="O313" s="256"/>
      <c r="P313" s="256"/>
      <c r="Q313" s="256"/>
      <c r="R313" s="256"/>
      <c r="S313" s="256"/>
      <c r="T313" s="257"/>
      <c r="U313" s="13"/>
      <c r="V313" s="13"/>
      <c r="W313" s="13"/>
      <c r="X313" s="13"/>
      <c r="Y313" s="13"/>
      <c r="Z313" s="13"/>
      <c r="AA313" s="13"/>
      <c r="AB313" s="13"/>
      <c r="AC313" s="13"/>
      <c r="AD313" s="13"/>
      <c r="AE313" s="13"/>
      <c r="AT313" s="258" t="s">
        <v>801</v>
      </c>
      <c r="AU313" s="258" t="s">
        <v>81</v>
      </c>
      <c r="AV313" s="13" t="s">
        <v>81</v>
      </c>
      <c r="AW313" s="13" t="s">
        <v>33</v>
      </c>
      <c r="AX313" s="13" t="s">
        <v>72</v>
      </c>
      <c r="AY313" s="258" t="s">
        <v>240</v>
      </c>
    </row>
    <row r="314" s="13" customFormat="1">
      <c r="A314" s="13"/>
      <c r="B314" s="248"/>
      <c r="C314" s="249"/>
      <c r="D314" s="227" t="s">
        <v>801</v>
      </c>
      <c r="E314" s="250" t="s">
        <v>19</v>
      </c>
      <c r="F314" s="251" t="s">
        <v>1602</v>
      </c>
      <c r="G314" s="249"/>
      <c r="H314" s="252">
        <v>3.3999999999999999</v>
      </c>
      <c r="I314" s="253"/>
      <c r="J314" s="249"/>
      <c r="K314" s="249"/>
      <c r="L314" s="254"/>
      <c r="M314" s="255"/>
      <c r="N314" s="256"/>
      <c r="O314" s="256"/>
      <c r="P314" s="256"/>
      <c r="Q314" s="256"/>
      <c r="R314" s="256"/>
      <c r="S314" s="256"/>
      <c r="T314" s="257"/>
      <c r="U314" s="13"/>
      <c r="V314" s="13"/>
      <c r="W314" s="13"/>
      <c r="X314" s="13"/>
      <c r="Y314" s="13"/>
      <c r="Z314" s="13"/>
      <c r="AA314" s="13"/>
      <c r="AB314" s="13"/>
      <c r="AC314" s="13"/>
      <c r="AD314" s="13"/>
      <c r="AE314" s="13"/>
      <c r="AT314" s="258" t="s">
        <v>801</v>
      </c>
      <c r="AU314" s="258" t="s">
        <v>81</v>
      </c>
      <c r="AV314" s="13" t="s">
        <v>81</v>
      </c>
      <c r="AW314" s="13" t="s">
        <v>33</v>
      </c>
      <c r="AX314" s="13" t="s">
        <v>72</v>
      </c>
      <c r="AY314" s="258" t="s">
        <v>240</v>
      </c>
    </row>
    <row r="315" s="13" customFormat="1">
      <c r="A315" s="13"/>
      <c r="B315" s="248"/>
      <c r="C315" s="249"/>
      <c r="D315" s="227" t="s">
        <v>801</v>
      </c>
      <c r="E315" s="250" t="s">
        <v>19</v>
      </c>
      <c r="F315" s="251" t="s">
        <v>1603</v>
      </c>
      <c r="G315" s="249"/>
      <c r="H315" s="252">
        <v>3.3999999999999999</v>
      </c>
      <c r="I315" s="253"/>
      <c r="J315" s="249"/>
      <c r="K315" s="249"/>
      <c r="L315" s="254"/>
      <c r="M315" s="255"/>
      <c r="N315" s="256"/>
      <c r="O315" s="256"/>
      <c r="P315" s="256"/>
      <c r="Q315" s="256"/>
      <c r="R315" s="256"/>
      <c r="S315" s="256"/>
      <c r="T315" s="257"/>
      <c r="U315" s="13"/>
      <c r="V315" s="13"/>
      <c r="W315" s="13"/>
      <c r="X315" s="13"/>
      <c r="Y315" s="13"/>
      <c r="Z315" s="13"/>
      <c r="AA315" s="13"/>
      <c r="AB315" s="13"/>
      <c r="AC315" s="13"/>
      <c r="AD315" s="13"/>
      <c r="AE315" s="13"/>
      <c r="AT315" s="258" t="s">
        <v>801</v>
      </c>
      <c r="AU315" s="258" t="s">
        <v>81</v>
      </c>
      <c r="AV315" s="13" t="s">
        <v>81</v>
      </c>
      <c r="AW315" s="13" t="s">
        <v>33</v>
      </c>
      <c r="AX315" s="13" t="s">
        <v>72</v>
      </c>
      <c r="AY315" s="258" t="s">
        <v>240</v>
      </c>
    </row>
    <row r="316" s="15" customFormat="1">
      <c r="A316" s="15"/>
      <c r="B316" s="269"/>
      <c r="C316" s="270"/>
      <c r="D316" s="227" t="s">
        <v>801</v>
      </c>
      <c r="E316" s="271" t="s">
        <v>19</v>
      </c>
      <c r="F316" s="272" t="s">
        <v>1356</v>
      </c>
      <c r="G316" s="270"/>
      <c r="H316" s="273">
        <v>12.16</v>
      </c>
      <c r="I316" s="274"/>
      <c r="J316" s="270"/>
      <c r="K316" s="270"/>
      <c r="L316" s="275"/>
      <c r="M316" s="276"/>
      <c r="N316" s="277"/>
      <c r="O316" s="277"/>
      <c r="P316" s="277"/>
      <c r="Q316" s="277"/>
      <c r="R316" s="277"/>
      <c r="S316" s="277"/>
      <c r="T316" s="278"/>
      <c r="U316" s="15"/>
      <c r="V316" s="15"/>
      <c r="W316" s="15"/>
      <c r="X316" s="15"/>
      <c r="Y316" s="15"/>
      <c r="Z316" s="15"/>
      <c r="AA316" s="15"/>
      <c r="AB316" s="15"/>
      <c r="AC316" s="15"/>
      <c r="AD316" s="15"/>
      <c r="AE316" s="15"/>
      <c r="AT316" s="279" t="s">
        <v>801</v>
      </c>
      <c r="AU316" s="279" t="s">
        <v>81</v>
      </c>
      <c r="AV316" s="15" t="s">
        <v>149</v>
      </c>
      <c r="AW316" s="15" t="s">
        <v>33</v>
      </c>
      <c r="AX316" s="15" t="s">
        <v>79</v>
      </c>
      <c r="AY316" s="279" t="s">
        <v>240</v>
      </c>
    </row>
    <row r="317" s="2" customFormat="1">
      <c r="A317" s="39"/>
      <c r="B317" s="40"/>
      <c r="C317" s="214" t="s">
        <v>421</v>
      </c>
      <c r="D317" s="214" t="s">
        <v>243</v>
      </c>
      <c r="E317" s="215" t="s">
        <v>1604</v>
      </c>
      <c r="F317" s="216" t="s">
        <v>1605</v>
      </c>
      <c r="G317" s="217" t="s">
        <v>251</v>
      </c>
      <c r="H317" s="218">
        <v>12.16</v>
      </c>
      <c r="I317" s="219"/>
      <c r="J317" s="220">
        <f>ROUND(I317*H317,2)</f>
        <v>0</v>
      </c>
      <c r="K317" s="216" t="s">
        <v>749</v>
      </c>
      <c r="L317" s="45"/>
      <c r="M317" s="221" t="s">
        <v>19</v>
      </c>
      <c r="N317" s="222" t="s">
        <v>43</v>
      </c>
      <c r="O317" s="85"/>
      <c r="P317" s="223">
        <f>O317*H317</f>
        <v>0</v>
      </c>
      <c r="Q317" s="223">
        <v>0</v>
      </c>
      <c r="R317" s="223">
        <f>Q317*H317</f>
        <v>0</v>
      </c>
      <c r="S317" s="223">
        <v>0</v>
      </c>
      <c r="T317" s="224">
        <f>S317*H317</f>
        <v>0</v>
      </c>
      <c r="U317" s="39"/>
      <c r="V317" s="39"/>
      <c r="W317" s="39"/>
      <c r="X317" s="39"/>
      <c r="Y317" s="39"/>
      <c r="Z317" s="39"/>
      <c r="AA317" s="39"/>
      <c r="AB317" s="39"/>
      <c r="AC317" s="39"/>
      <c r="AD317" s="39"/>
      <c r="AE317" s="39"/>
      <c r="AR317" s="225" t="s">
        <v>248</v>
      </c>
      <c r="AT317" s="225" t="s">
        <v>243</v>
      </c>
      <c r="AU317" s="225" t="s">
        <v>81</v>
      </c>
      <c r="AY317" s="18" t="s">
        <v>240</v>
      </c>
      <c r="BE317" s="226">
        <f>IF(N317="základní",J317,0)</f>
        <v>0</v>
      </c>
      <c r="BF317" s="226">
        <f>IF(N317="snížená",J317,0)</f>
        <v>0</v>
      </c>
      <c r="BG317" s="226">
        <f>IF(N317="zákl. přenesená",J317,0)</f>
        <v>0</v>
      </c>
      <c r="BH317" s="226">
        <f>IF(N317="sníž. přenesená",J317,0)</f>
        <v>0</v>
      </c>
      <c r="BI317" s="226">
        <f>IF(N317="nulová",J317,0)</f>
        <v>0</v>
      </c>
      <c r="BJ317" s="18" t="s">
        <v>79</v>
      </c>
      <c r="BK317" s="226">
        <f>ROUND(I317*H317,2)</f>
        <v>0</v>
      </c>
      <c r="BL317" s="18" t="s">
        <v>248</v>
      </c>
      <c r="BM317" s="225" t="s">
        <v>1606</v>
      </c>
    </row>
    <row r="318" s="2" customFormat="1">
      <c r="A318" s="39"/>
      <c r="B318" s="40"/>
      <c r="C318" s="214" t="s">
        <v>327</v>
      </c>
      <c r="D318" s="214" t="s">
        <v>243</v>
      </c>
      <c r="E318" s="215" t="s">
        <v>1607</v>
      </c>
      <c r="F318" s="216" t="s">
        <v>1608</v>
      </c>
      <c r="G318" s="217" t="s">
        <v>251</v>
      </c>
      <c r="H318" s="218">
        <v>4.7599999999999998</v>
      </c>
      <c r="I318" s="219"/>
      <c r="J318" s="220">
        <f>ROUND(I318*H318,2)</f>
        <v>0</v>
      </c>
      <c r="K318" s="216" t="s">
        <v>749</v>
      </c>
      <c r="L318" s="45"/>
      <c r="M318" s="221" t="s">
        <v>19</v>
      </c>
      <c r="N318" s="222" t="s">
        <v>43</v>
      </c>
      <c r="O318" s="85"/>
      <c r="P318" s="223">
        <f>O318*H318</f>
        <v>0</v>
      </c>
      <c r="Q318" s="223">
        <v>0.00088000000000000003</v>
      </c>
      <c r="R318" s="223">
        <f>Q318*H318</f>
        <v>0.0041888000000000003</v>
      </c>
      <c r="S318" s="223">
        <v>0</v>
      </c>
      <c r="T318" s="224">
        <f>S318*H318</f>
        <v>0</v>
      </c>
      <c r="U318" s="39"/>
      <c r="V318" s="39"/>
      <c r="W318" s="39"/>
      <c r="X318" s="39"/>
      <c r="Y318" s="39"/>
      <c r="Z318" s="39"/>
      <c r="AA318" s="39"/>
      <c r="AB318" s="39"/>
      <c r="AC318" s="39"/>
      <c r="AD318" s="39"/>
      <c r="AE318" s="39"/>
      <c r="AR318" s="225" t="s">
        <v>248</v>
      </c>
      <c r="AT318" s="225" t="s">
        <v>243</v>
      </c>
      <c r="AU318" s="225" t="s">
        <v>81</v>
      </c>
      <c r="AY318" s="18" t="s">
        <v>240</v>
      </c>
      <c r="BE318" s="226">
        <f>IF(N318="základní",J318,0)</f>
        <v>0</v>
      </c>
      <c r="BF318" s="226">
        <f>IF(N318="snížená",J318,0)</f>
        <v>0</v>
      </c>
      <c r="BG318" s="226">
        <f>IF(N318="zákl. přenesená",J318,0)</f>
        <v>0</v>
      </c>
      <c r="BH318" s="226">
        <f>IF(N318="sníž. přenesená",J318,0)</f>
        <v>0</v>
      </c>
      <c r="BI318" s="226">
        <f>IF(N318="nulová",J318,0)</f>
        <v>0</v>
      </c>
      <c r="BJ318" s="18" t="s">
        <v>79</v>
      </c>
      <c r="BK318" s="226">
        <f>ROUND(I318*H318,2)</f>
        <v>0</v>
      </c>
      <c r="BL318" s="18" t="s">
        <v>248</v>
      </c>
      <c r="BM318" s="225" t="s">
        <v>1609</v>
      </c>
    </row>
    <row r="319" s="13" customFormat="1">
      <c r="A319" s="13"/>
      <c r="B319" s="248"/>
      <c r="C319" s="249"/>
      <c r="D319" s="227" t="s">
        <v>801</v>
      </c>
      <c r="E319" s="250" t="s">
        <v>19</v>
      </c>
      <c r="F319" s="251" t="s">
        <v>1610</v>
      </c>
      <c r="G319" s="249"/>
      <c r="H319" s="252">
        <v>0.44</v>
      </c>
      <c r="I319" s="253"/>
      <c r="J319" s="249"/>
      <c r="K319" s="249"/>
      <c r="L319" s="254"/>
      <c r="M319" s="255"/>
      <c r="N319" s="256"/>
      <c r="O319" s="256"/>
      <c r="P319" s="256"/>
      <c r="Q319" s="256"/>
      <c r="R319" s="256"/>
      <c r="S319" s="256"/>
      <c r="T319" s="257"/>
      <c r="U319" s="13"/>
      <c r="V319" s="13"/>
      <c r="W319" s="13"/>
      <c r="X319" s="13"/>
      <c r="Y319" s="13"/>
      <c r="Z319" s="13"/>
      <c r="AA319" s="13"/>
      <c r="AB319" s="13"/>
      <c r="AC319" s="13"/>
      <c r="AD319" s="13"/>
      <c r="AE319" s="13"/>
      <c r="AT319" s="258" t="s">
        <v>801</v>
      </c>
      <c r="AU319" s="258" t="s">
        <v>81</v>
      </c>
      <c r="AV319" s="13" t="s">
        <v>81</v>
      </c>
      <c r="AW319" s="13" t="s">
        <v>33</v>
      </c>
      <c r="AX319" s="13" t="s">
        <v>72</v>
      </c>
      <c r="AY319" s="258" t="s">
        <v>240</v>
      </c>
    </row>
    <row r="320" s="13" customFormat="1">
      <c r="A320" s="13"/>
      <c r="B320" s="248"/>
      <c r="C320" s="249"/>
      <c r="D320" s="227" t="s">
        <v>801</v>
      </c>
      <c r="E320" s="250" t="s">
        <v>19</v>
      </c>
      <c r="F320" s="251" t="s">
        <v>1611</v>
      </c>
      <c r="G320" s="249"/>
      <c r="H320" s="252">
        <v>1.44</v>
      </c>
      <c r="I320" s="253"/>
      <c r="J320" s="249"/>
      <c r="K320" s="249"/>
      <c r="L320" s="254"/>
      <c r="M320" s="255"/>
      <c r="N320" s="256"/>
      <c r="O320" s="256"/>
      <c r="P320" s="256"/>
      <c r="Q320" s="256"/>
      <c r="R320" s="256"/>
      <c r="S320" s="256"/>
      <c r="T320" s="257"/>
      <c r="U320" s="13"/>
      <c r="V320" s="13"/>
      <c r="W320" s="13"/>
      <c r="X320" s="13"/>
      <c r="Y320" s="13"/>
      <c r="Z320" s="13"/>
      <c r="AA320" s="13"/>
      <c r="AB320" s="13"/>
      <c r="AC320" s="13"/>
      <c r="AD320" s="13"/>
      <c r="AE320" s="13"/>
      <c r="AT320" s="258" t="s">
        <v>801</v>
      </c>
      <c r="AU320" s="258" t="s">
        <v>81</v>
      </c>
      <c r="AV320" s="13" t="s">
        <v>81</v>
      </c>
      <c r="AW320" s="13" t="s">
        <v>33</v>
      </c>
      <c r="AX320" s="13" t="s">
        <v>72</v>
      </c>
      <c r="AY320" s="258" t="s">
        <v>240</v>
      </c>
    </row>
    <row r="321" s="13" customFormat="1">
      <c r="A321" s="13"/>
      <c r="B321" s="248"/>
      <c r="C321" s="249"/>
      <c r="D321" s="227" t="s">
        <v>801</v>
      </c>
      <c r="E321" s="250" t="s">
        <v>19</v>
      </c>
      <c r="F321" s="251" t="s">
        <v>1612</v>
      </c>
      <c r="G321" s="249"/>
      <c r="H321" s="252">
        <v>1.44</v>
      </c>
      <c r="I321" s="253"/>
      <c r="J321" s="249"/>
      <c r="K321" s="249"/>
      <c r="L321" s="254"/>
      <c r="M321" s="255"/>
      <c r="N321" s="256"/>
      <c r="O321" s="256"/>
      <c r="P321" s="256"/>
      <c r="Q321" s="256"/>
      <c r="R321" s="256"/>
      <c r="S321" s="256"/>
      <c r="T321" s="257"/>
      <c r="U321" s="13"/>
      <c r="V321" s="13"/>
      <c r="W321" s="13"/>
      <c r="X321" s="13"/>
      <c r="Y321" s="13"/>
      <c r="Z321" s="13"/>
      <c r="AA321" s="13"/>
      <c r="AB321" s="13"/>
      <c r="AC321" s="13"/>
      <c r="AD321" s="13"/>
      <c r="AE321" s="13"/>
      <c r="AT321" s="258" t="s">
        <v>801</v>
      </c>
      <c r="AU321" s="258" t="s">
        <v>81</v>
      </c>
      <c r="AV321" s="13" t="s">
        <v>81</v>
      </c>
      <c r="AW321" s="13" t="s">
        <v>33</v>
      </c>
      <c r="AX321" s="13" t="s">
        <v>72</v>
      </c>
      <c r="AY321" s="258" t="s">
        <v>240</v>
      </c>
    </row>
    <row r="322" s="13" customFormat="1">
      <c r="A322" s="13"/>
      <c r="B322" s="248"/>
      <c r="C322" s="249"/>
      <c r="D322" s="227" t="s">
        <v>801</v>
      </c>
      <c r="E322" s="250" t="s">
        <v>19</v>
      </c>
      <c r="F322" s="251" t="s">
        <v>1613</v>
      </c>
      <c r="G322" s="249"/>
      <c r="H322" s="252">
        <v>1.44</v>
      </c>
      <c r="I322" s="253"/>
      <c r="J322" s="249"/>
      <c r="K322" s="249"/>
      <c r="L322" s="254"/>
      <c r="M322" s="255"/>
      <c r="N322" s="256"/>
      <c r="O322" s="256"/>
      <c r="P322" s="256"/>
      <c r="Q322" s="256"/>
      <c r="R322" s="256"/>
      <c r="S322" s="256"/>
      <c r="T322" s="257"/>
      <c r="U322" s="13"/>
      <c r="V322" s="13"/>
      <c r="W322" s="13"/>
      <c r="X322" s="13"/>
      <c r="Y322" s="13"/>
      <c r="Z322" s="13"/>
      <c r="AA322" s="13"/>
      <c r="AB322" s="13"/>
      <c r="AC322" s="13"/>
      <c r="AD322" s="13"/>
      <c r="AE322" s="13"/>
      <c r="AT322" s="258" t="s">
        <v>801</v>
      </c>
      <c r="AU322" s="258" t="s">
        <v>81</v>
      </c>
      <c r="AV322" s="13" t="s">
        <v>81</v>
      </c>
      <c r="AW322" s="13" t="s">
        <v>33</v>
      </c>
      <c r="AX322" s="13" t="s">
        <v>72</v>
      </c>
      <c r="AY322" s="258" t="s">
        <v>240</v>
      </c>
    </row>
    <row r="323" s="15" customFormat="1">
      <c r="A323" s="15"/>
      <c r="B323" s="269"/>
      <c r="C323" s="270"/>
      <c r="D323" s="227" t="s">
        <v>801</v>
      </c>
      <c r="E323" s="271" t="s">
        <v>19</v>
      </c>
      <c r="F323" s="272" t="s">
        <v>1356</v>
      </c>
      <c r="G323" s="270"/>
      <c r="H323" s="273">
        <v>4.7599999999999998</v>
      </c>
      <c r="I323" s="274"/>
      <c r="J323" s="270"/>
      <c r="K323" s="270"/>
      <c r="L323" s="275"/>
      <c r="M323" s="276"/>
      <c r="N323" s="277"/>
      <c r="O323" s="277"/>
      <c r="P323" s="277"/>
      <c r="Q323" s="277"/>
      <c r="R323" s="277"/>
      <c r="S323" s="277"/>
      <c r="T323" s="278"/>
      <c r="U323" s="15"/>
      <c r="V323" s="15"/>
      <c r="W323" s="15"/>
      <c r="X323" s="15"/>
      <c r="Y323" s="15"/>
      <c r="Z323" s="15"/>
      <c r="AA323" s="15"/>
      <c r="AB323" s="15"/>
      <c r="AC323" s="15"/>
      <c r="AD323" s="15"/>
      <c r="AE323" s="15"/>
      <c r="AT323" s="279" t="s">
        <v>801</v>
      </c>
      <c r="AU323" s="279" t="s">
        <v>81</v>
      </c>
      <c r="AV323" s="15" t="s">
        <v>149</v>
      </c>
      <c r="AW323" s="15" t="s">
        <v>33</v>
      </c>
      <c r="AX323" s="15" t="s">
        <v>79</v>
      </c>
      <c r="AY323" s="279" t="s">
        <v>240</v>
      </c>
    </row>
    <row r="324" s="2" customFormat="1">
      <c r="A324" s="39"/>
      <c r="B324" s="40"/>
      <c r="C324" s="214" t="s">
        <v>428</v>
      </c>
      <c r="D324" s="214" t="s">
        <v>243</v>
      </c>
      <c r="E324" s="215" t="s">
        <v>1614</v>
      </c>
      <c r="F324" s="216" t="s">
        <v>1615</v>
      </c>
      <c r="G324" s="217" t="s">
        <v>251</v>
      </c>
      <c r="H324" s="218">
        <v>4.7599999999999998</v>
      </c>
      <c r="I324" s="219"/>
      <c r="J324" s="220">
        <f>ROUND(I324*H324,2)</f>
        <v>0</v>
      </c>
      <c r="K324" s="216" t="s">
        <v>749</v>
      </c>
      <c r="L324" s="45"/>
      <c r="M324" s="221" t="s">
        <v>19</v>
      </c>
      <c r="N324" s="222" t="s">
        <v>43</v>
      </c>
      <c r="O324" s="85"/>
      <c r="P324" s="223">
        <f>O324*H324</f>
        <v>0</v>
      </c>
      <c r="Q324" s="223">
        <v>0</v>
      </c>
      <c r="R324" s="223">
        <f>Q324*H324</f>
        <v>0</v>
      </c>
      <c r="S324" s="223">
        <v>0</v>
      </c>
      <c r="T324" s="224">
        <f>S324*H324</f>
        <v>0</v>
      </c>
      <c r="U324" s="39"/>
      <c r="V324" s="39"/>
      <c r="W324" s="39"/>
      <c r="X324" s="39"/>
      <c r="Y324" s="39"/>
      <c r="Z324" s="39"/>
      <c r="AA324" s="39"/>
      <c r="AB324" s="39"/>
      <c r="AC324" s="39"/>
      <c r="AD324" s="39"/>
      <c r="AE324" s="39"/>
      <c r="AR324" s="225" t="s">
        <v>248</v>
      </c>
      <c r="AT324" s="225" t="s">
        <v>243</v>
      </c>
      <c r="AU324" s="225" t="s">
        <v>81</v>
      </c>
      <c r="AY324" s="18" t="s">
        <v>240</v>
      </c>
      <c r="BE324" s="226">
        <f>IF(N324="základní",J324,0)</f>
        <v>0</v>
      </c>
      <c r="BF324" s="226">
        <f>IF(N324="snížená",J324,0)</f>
        <v>0</v>
      </c>
      <c r="BG324" s="226">
        <f>IF(N324="zákl. přenesená",J324,0)</f>
        <v>0</v>
      </c>
      <c r="BH324" s="226">
        <f>IF(N324="sníž. přenesená",J324,0)</f>
        <v>0</v>
      </c>
      <c r="BI324" s="226">
        <f>IF(N324="nulová",J324,0)</f>
        <v>0</v>
      </c>
      <c r="BJ324" s="18" t="s">
        <v>79</v>
      </c>
      <c r="BK324" s="226">
        <f>ROUND(I324*H324,2)</f>
        <v>0</v>
      </c>
      <c r="BL324" s="18" t="s">
        <v>248</v>
      </c>
      <c r="BM324" s="225" t="s">
        <v>1616</v>
      </c>
    </row>
    <row r="325" s="2" customFormat="1" ht="66.75" customHeight="1">
      <c r="A325" s="39"/>
      <c r="B325" s="40"/>
      <c r="C325" s="214" t="s">
        <v>331</v>
      </c>
      <c r="D325" s="214" t="s">
        <v>243</v>
      </c>
      <c r="E325" s="215" t="s">
        <v>1617</v>
      </c>
      <c r="F325" s="216" t="s">
        <v>1618</v>
      </c>
      <c r="G325" s="217" t="s">
        <v>786</v>
      </c>
      <c r="H325" s="218">
        <v>0.17399999999999999</v>
      </c>
      <c r="I325" s="219"/>
      <c r="J325" s="220">
        <f>ROUND(I325*H325,2)</f>
        <v>0</v>
      </c>
      <c r="K325" s="216" t="s">
        <v>749</v>
      </c>
      <c r="L325" s="45"/>
      <c r="M325" s="221" t="s">
        <v>19</v>
      </c>
      <c r="N325" s="222" t="s">
        <v>43</v>
      </c>
      <c r="O325" s="85"/>
      <c r="P325" s="223">
        <f>O325*H325</f>
        <v>0</v>
      </c>
      <c r="Q325" s="223">
        <v>1.05555</v>
      </c>
      <c r="R325" s="223">
        <f>Q325*H325</f>
        <v>0.18366569999999999</v>
      </c>
      <c r="S325" s="223">
        <v>0</v>
      </c>
      <c r="T325" s="224">
        <f>S325*H325</f>
        <v>0</v>
      </c>
      <c r="U325" s="39"/>
      <c r="V325" s="39"/>
      <c r="W325" s="39"/>
      <c r="X325" s="39"/>
      <c r="Y325" s="39"/>
      <c r="Z325" s="39"/>
      <c r="AA325" s="39"/>
      <c r="AB325" s="39"/>
      <c r="AC325" s="39"/>
      <c r="AD325" s="39"/>
      <c r="AE325" s="39"/>
      <c r="AR325" s="225" t="s">
        <v>248</v>
      </c>
      <c r="AT325" s="225" t="s">
        <v>243</v>
      </c>
      <c r="AU325" s="225" t="s">
        <v>81</v>
      </c>
      <c r="AY325" s="18" t="s">
        <v>240</v>
      </c>
      <c r="BE325" s="226">
        <f>IF(N325="základní",J325,0)</f>
        <v>0</v>
      </c>
      <c r="BF325" s="226">
        <f>IF(N325="snížená",J325,0)</f>
        <v>0</v>
      </c>
      <c r="BG325" s="226">
        <f>IF(N325="zákl. přenesená",J325,0)</f>
        <v>0</v>
      </c>
      <c r="BH325" s="226">
        <f>IF(N325="sníž. přenesená",J325,0)</f>
        <v>0</v>
      </c>
      <c r="BI325" s="226">
        <f>IF(N325="nulová",J325,0)</f>
        <v>0</v>
      </c>
      <c r="BJ325" s="18" t="s">
        <v>79</v>
      </c>
      <c r="BK325" s="226">
        <f>ROUND(I325*H325,2)</f>
        <v>0</v>
      </c>
      <c r="BL325" s="18" t="s">
        <v>248</v>
      </c>
      <c r="BM325" s="225" t="s">
        <v>1619</v>
      </c>
    </row>
    <row r="326" s="13" customFormat="1">
      <c r="A326" s="13"/>
      <c r="B326" s="248"/>
      <c r="C326" s="249"/>
      <c r="D326" s="227" t="s">
        <v>801</v>
      </c>
      <c r="E326" s="250" t="s">
        <v>19</v>
      </c>
      <c r="F326" s="251" t="s">
        <v>1620</v>
      </c>
      <c r="G326" s="249"/>
      <c r="H326" s="252">
        <v>0.0089999999999999993</v>
      </c>
      <c r="I326" s="253"/>
      <c r="J326" s="249"/>
      <c r="K326" s="249"/>
      <c r="L326" s="254"/>
      <c r="M326" s="255"/>
      <c r="N326" s="256"/>
      <c r="O326" s="256"/>
      <c r="P326" s="256"/>
      <c r="Q326" s="256"/>
      <c r="R326" s="256"/>
      <c r="S326" s="256"/>
      <c r="T326" s="257"/>
      <c r="U326" s="13"/>
      <c r="V326" s="13"/>
      <c r="W326" s="13"/>
      <c r="X326" s="13"/>
      <c r="Y326" s="13"/>
      <c r="Z326" s="13"/>
      <c r="AA326" s="13"/>
      <c r="AB326" s="13"/>
      <c r="AC326" s="13"/>
      <c r="AD326" s="13"/>
      <c r="AE326" s="13"/>
      <c r="AT326" s="258" t="s">
        <v>801</v>
      </c>
      <c r="AU326" s="258" t="s">
        <v>81</v>
      </c>
      <c r="AV326" s="13" t="s">
        <v>81</v>
      </c>
      <c r="AW326" s="13" t="s">
        <v>33</v>
      </c>
      <c r="AX326" s="13" t="s">
        <v>72</v>
      </c>
      <c r="AY326" s="258" t="s">
        <v>240</v>
      </c>
    </row>
    <row r="327" s="13" customFormat="1">
      <c r="A327" s="13"/>
      <c r="B327" s="248"/>
      <c r="C327" s="249"/>
      <c r="D327" s="227" t="s">
        <v>801</v>
      </c>
      <c r="E327" s="250" t="s">
        <v>19</v>
      </c>
      <c r="F327" s="251" t="s">
        <v>1621</v>
      </c>
      <c r="G327" s="249"/>
      <c r="H327" s="252">
        <v>0.055</v>
      </c>
      <c r="I327" s="253"/>
      <c r="J327" s="249"/>
      <c r="K327" s="249"/>
      <c r="L327" s="254"/>
      <c r="M327" s="255"/>
      <c r="N327" s="256"/>
      <c r="O327" s="256"/>
      <c r="P327" s="256"/>
      <c r="Q327" s="256"/>
      <c r="R327" s="256"/>
      <c r="S327" s="256"/>
      <c r="T327" s="257"/>
      <c r="U327" s="13"/>
      <c r="V327" s="13"/>
      <c r="W327" s="13"/>
      <c r="X327" s="13"/>
      <c r="Y327" s="13"/>
      <c r="Z327" s="13"/>
      <c r="AA327" s="13"/>
      <c r="AB327" s="13"/>
      <c r="AC327" s="13"/>
      <c r="AD327" s="13"/>
      <c r="AE327" s="13"/>
      <c r="AT327" s="258" t="s">
        <v>801</v>
      </c>
      <c r="AU327" s="258" t="s">
        <v>81</v>
      </c>
      <c r="AV327" s="13" t="s">
        <v>81</v>
      </c>
      <c r="AW327" s="13" t="s">
        <v>33</v>
      </c>
      <c r="AX327" s="13" t="s">
        <v>72</v>
      </c>
      <c r="AY327" s="258" t="s">
        <v>240</v>
      </c>
    </row>
    <row r="328" s="13" customFormat="1">
      <c r="A328" s="13"/>
      <c r="B328" s="248"/>
      <c r="C328" s="249"/>
      <c r="D328" s="227" t="s">
        <v>801</v>
      </c>
      <c r="E328" s="250" t="s">
        <v>19</v>
      </c>
      <c r="F328" s="251" t="s">
        <v>1622</v>
      </c>
      <c r="G328" s="249"/>
      <c r="H328" s="252">
        <v>0.055</v>
      </c>
      <c r="I328" s="253"/>
      <c r="J328" s="249"/>
      <c r="K328" s="249"/>
      <c r="L328" s="254"/>
      <c r="M328" s="255"/>
      <c r="N328" s="256"/>
      <c r="O328" s="256"/>
      <c r="P328" s="256"/>
      <c r="Q328" s="256"/>
      <c r="R328" s="256"/>
      <c r="S328" s="256"/>
      <c r="T328" s="257"/>
      <c r="U328" s="13"/>
      <c r="V328" s="13"/>
      <c r="W328" s="13"/>
      <c r="X328" s="13"/>
      <c r="Y328" s="13"/>
      <c r="Z328" s="13"/>
      <c r="AA328" s="13"/>
      <c r="AB328" s="13"/>
      <c r="AC328" s="13"/>
      <c r="AD328" s="13"/>
      <c r="AE328" s="13"/>
      <c r="AT328" s="258" t="s">
        <v>801</v>
      </c>
      <c r="AU328" s="258" t="s">
        <v>81</v>
      </c>
      <c r="AV328" s="13" t="s">
        <v>81</v>
      </c>
      <c r="AW328" s="13" t="s">
        <v>33</v>
      </c>
      <c r="AX328" s="13" t="s">
        <v>72</v>
      </c>
      <c r="AY328" s="258" t="s">
        <v>240</v>
      </c>
    </row>
    <row r="329" s="13" customFormat="1">
      <c r="A329" s="13"/>
      <c r="B329" s="248"/>
      <c r="C329" s="249"/>
      <c r="D329" s="227" t="s">
        <v>801</v>
      </c>
      <c r="E329" s="250" t="s">
        <v>19</v>
      </c>
      <c r="F329" s="251" t="s">
        <v>1623</v>
      </c>
      <c r="G329" s="249"/>
      <c r="H329" s="252">
        <v>0.055</v>
      </c>
      <c r="I329" s="253"/>
      <c r="J329" s="249"/>
      <c r="K329" s="249"/>
      <c r="L329" s="254"/>
      <c r="M329" s="255"/>
      <c r="N329" s="256"/>
      <c r="O329" s="256"/>
      <c r="P329" s="256"/>
      <c r="Q329" s="256"/>
      <c r="R329" s="256"/>
      <c r="S329" s="256"/>
      <c r="T329" s="257"/>
      <c r="U329" s="13"/>
      <c r="V329" s="13"/>
      <c r="W329" s="13"/>
      <c r="X329" s="13"/>
      <c r="Y329" s="13"/>
      <c r="Z329" s="13"/>
      <c r="AA329" s="13"/>
      <c r="AB329" s="13"/>
      <c r="AC329" s="13"/>
      <c r="AD329" s="13"/>
      <c r="AE329" s="13"/>
      <c r="AT329" s="258" t="s">
        <v>801</v>
      </c>
      <c r="AU329" s="258" t="s">
        <v>81</v>
      </c>
      <c r="AV329" s="13" t="s">
        <v>81</v>
      </c>
      <c r="AW329" s="13" t="s">
        <v>33</v>
      </c>
      <c r="AX329" s="13" t="s">
        <v>72</v>
      </c>
      <c r="AY329" s="258" t="s">
        <v>240</v>
      </c>
    </row>
    <row r="330" s="15" customFormat="1">
      <c r="A330" s="15"/>
      <c r="B330" s="269"/>
      <c r="C330" s="270"/>
      <c r="D330" s="227" t="s">
        <v>801</v>
      </c>
      <c r="E330" s="271" t="s">
        <v>19</v>
      </c>
      <c r="F330" s="272" t="s">
        <v>1356</v>
      </c>
      <c r="G330" s="270"/>
      <c r="H330" s="273">
        <v>0.17399999999999999</v>
      </c>
      <c r="I330" s="274"/>
      <c r="J330" s="270"/>
      <c r="K330" s="270"/>
      <c r="L330" s="275"/>
      <c r="M330" s="276"/>
      <c r="N330" s="277"/>
      <c r="O330" s="277"/>
      <c r="P330" s="277"/>
      <c r="Q330" s="277"/>
      <c r="R330" s="277"/>
      <c r="S330" s="277"/>
      <c r="T330" s="278"/>
      <c r="U330" s="15"/>
      <c r="V330" s="15"/>
      <c r="W330" s="15"/>
      <c r="X330" s="15"/>
      <c r="Y330" s="15"/>
      <c r="Z330" s="15"/>
      <c r="AA330" s="15"/>
      <c r="AB330" s="15"/>
      <c r="AC330" s="15"/>
      <c r="AD330" s="15"/>
      <c r="AE330" s="15"/>
      <c r="AT330" s="279" t="s">
        <v>801</v>
      </c>
      <c r="AU330" s="279" t="s">
        <v>81</v>
      </c>
      <c r="AV330" s="15" t="s">
        <v>149</v>
      </c>
      <c r="AW330" s="15" t="s">
        <v>33</v>
      </c>
      <c r="AX330" s="15" t="s">
        <v>79</v>
      </c>
      <c r="AY330" s="279" t="s">
        <v>240</v>
      </c>
    </row>
    <row r="331" s="12" customFormat="1" ht="22.8" customHeight="1">
      <c r="A331" s="12"/>
      <c r="B331" s="198"/>
      <c r="C331" s="199"/>
      <c r="D331" s="200" t="s">
        <v>71</v>
      </c>
      <c r="E331" s="212" t="s">
        <v>254</v>
      </c>
      <c r="F331" s="212" t="s">
        <v>815</v>
      </c>
      <c r="G331" s="199"/>
      <c r="H331" s="199"/>
      <c r="I331" s="202"/>
      <c r="J331" s="213">
        <f>BK331</f>
        <v>0</v>
      </c>
      <c r="K331" s="199"/>
      <c r="L331" s="204"/>
      <c r="M331" s="205"/>
      <c r="N331" s="206"/>
      <c r="O331" s="206"/>
      <c r="P331" s="207">
        <f>SUM(P332:P352)</f>
        <v>0</v>
      </c>
      <c r="Q331" s="206"/>
      <c r="R331" s="207">
        <f>SUM(R332:R352)</f>
        <v>1055.7991023400002</v>
      </c>
      <c r="S331" s="206"/>
      <c r="T331" s="208">
        <f>SUM(T332:T352)</f>
        <v>1.1604399999999999</v>
      </c>
      <c r="U331" s="12"/>
      <c r="V331" s="12"/>
      <c r="W331" s="12"/>
      <c r="X331" s="12"/>
      <c r="Y331" s="12"/>
      <c r="Z331" s="12"/>
      <c r="AA331" s="12"/>
      <c r="AB331" s="12"/>
      <c r="AC331" s="12"/>
      <c r="AD331" s="12"/>
      <c r="AE331" s="12"/>
      <c r="AR331" s="209" t="s">
        <v>79</v>
      </c>
      <c r="AT331" s="210" t="s">
        <v>71</v>
      </c>
      <c r="AU331" s="210" t="s">
        <v>79</v>
      </c>
      <c r="AY331" s="209" t="s">
        <v>240</v>
      </c>
      <c r="BK331" s="211">
        <f>SUM(BK332:BK352)</f>
        <v>0</v>
      </c>
    </row>
    <row r="332" s="2" customFormat="1">
      <c r="A332" s="39"/>
      <c r="B332" s="40"/>
      <c r="C332" s="214" t="s">
        <v>617</v>
      </c>
      <c r="D332" s="214" t="s">
        <v>243</v>
      </c>
      <c r="E332" s="215" t="s">
        <v>1624</v>
      </c>
      <c r="F332" s="216" t="s">
        <v>1625</v>
      </c>
      <c r="G332" s="217" t="s">
        <v>251</v>
      </c>
      <c r="H332" s="218">
        <v>58.021999999999998</v>
      </c>
      <c r="I332" s="219"/>
      <c r="J332" s="220">
        <f>ROUND(I332*H332,2)</f>
        <v>0</v>
      </c>
      <c r="K332" s="216" t="s">
        <v>749</v>
      </c>
      <c r="L332" s="45"/>
      <c r="M332" s="221" t="s">
        <v>19</v>
      </c>
      <c r="N332" s="222" t="s">
        <v>43</v>
      </c>
      <c r="O332" s="85"/>
      <c r="P332" s="223">
        <f>O332*H332</f>
        <v>0</v>
      </c>
      <c r="Q332" s="223">
        <v>0.019290000000000002</v>
      </c>
      <c r="R332" s="223">
        <f>Q332*H332</f>
        <v>1.11924438</v>
      </c>
      <c r="S332" s="223">
        <v>0.02</v>
      </c>
      <c r="T332" s="224">
        <f>S332*H332</f>
        <v>1.1604399999999999</v>
      </c>
      <c r="U332" s="39"/>
      <c r="V332" s="39"/>
      <c r="W332" s="39"/>
      <c r="X332" s="39"/>
      <c r="Y332" s="39"/>
      <c r="Z332" s="39"/>
      <c r="AA332" s="39"/>
      <c r="AB332" s="39"/>
      <c r="AC332" s="39"/>
      <c r="AD332" s="39"/>
      <c r="AE332" s="39"/>
      <c r="AR332" s="225" t="s">
        <v>248</v>
      </c>
      <c r="AT332" s="225" t="s">
        <v>243</v>
      </c>
      <c r="AU332" s="225" t="s">
        <v>81</v>
      </c>
      <c r="AY332" s="18" t="s">
        <v>240</v>
      </c>
      <c r="BE332" s="226">
        <f>IF(N332="základní",J332,0)</f>
        <v>0</v>
      </c>
      <c r="BF332" s="226">
        <f>IF(N332="snížená",J332,0)</f>
        <v>0</v>
      </c>
      <c r="BG332" s="226">
        <f>IF(N332="zákl. přenesená",J332,0)</f>
        <v>0</v>
      </c>
      <c r="BH332" s="226">
        <f>IF(N332="sníž. přenesená",J332,0)</f>
        <v>0</v>
      </c>
      <c r="BI332" s="226">
        <f>IF(N332="nulová",J332,0)</f>
        <v>0</v>
      </c>
      <c r="BJ332" s="18" t="s">
        <v>79</v>
      </c>
      <c r="BK332" s="226">
        <f>ROUND(I332*H332,2)</f>
        <v>0</v>
      </c>
      <c r="BL332" s="18" t="s">
        <v>248</v>
      </c>
      <c r="BM332" s="225" t="s">
        <v>1626</v>
      </c>
    </row>
    <row r="333" s="14" customFormat="1">
      <c r="A333" s="14"/>
      <c r="B333" s="259"/>
      <c r="C333" s="260"/>
      <c r="D333" s="227" t="s">
        <v>801</v>
      </c>
      <c r="E333" s="261" t="s">
        <v>19</v>
      </c>
      <c r="F333" s="262" t="s">
        <v>1627</v>
      </c>
      <c r="G333" s="260"/>
      <c r="H333" s="261" t="s">
        <v>19</v>
      </c>
      <c r="I333" s="263"/>
      <c r="J333" s="260"/>
      <c r="K333" s="260"/>
      <c r="L333" s="264"/>
      <c r="M333" s="265"/>
      <c r="N333" s="266"/>
      <c r="O333" s="266"/>
      <c r="P333" s="266"/>
      <c r="Q333" s="266"/>
      <c r="R333" s="266"/>
      <c r="S333" s="266"/>
      <c r="T333" s="267"/>
      <c r="U333" s="14"/>
      <c r="V333" s="14"/>
      <c r="W333" s="14"/>
      <c r="X333" s="14"/>
      <c r="Y333" s="14"/>
      <c r="Z333" s="14"/>
      <c r="AA333" s="14"/>
      <c r="AB333" s="14"/>
      <c r="AC333" s="14"/>
      <c r="AD333" s="14"/>
      <c r="AE333" s="14"/>
      <c r="AT333" s="268" t="s">
        <v>801</v>
      </c>
      <c r="AU333" s="268" t="s">
        <v>81</v>
      </c>
      <c r="AV333" s="14" t="s">
        <v>79</v>
      </c>
      <c r="AW333" s="14" t="s">
        <v>33</v>
      </c>
      <c r="AX333" s="14" t="s">
        <v>72</v>
      </c>
      <c r="AY333" s="268" t="s">
        <v>240</v>
      </c>
    </row>
    <row r="334" s="13" customFormat="1">
      <c r="A334" s="13"/>
      <c r="B334" s="248"/>
      <c r="C334" s="249"/>
      <c r="D334" s="227" t="s">
        <v>801</v>
      </c>
      <c r="E334" s="250" t="s">
        <v>19</v>
      </c>
      <c r="F334" s="251" t="s">
        <v>1628</v>
      </c>
      <c r="G334" s="249"/>
      <c r="H334" s="252">
        <v>4.2000000000000002</v>
      </c>
      <c r="I334" s="253"/>
      <c r="J334" s="249"/>
      <c r="K334" s="249"/>
      <c r="L334" s="254"/>
      <c r="M334" s="255"/>
      <c r="N334" s="256"/>
      <c r="O334" s="256"/>
      <c r="P334" s="256"/>
      <c r="Q334" s="256"/>
      <c r="R334" s="256"/>
      <c r="S334" s="256"/>
      <c r="T334" s="257"/>
      <c r="U334" s="13"/>
      <c r="V334" s="13"/>
      <c r="W334" s="13"/>
      <c r="X334" s="13"/>
      <c r="Y334" s="13"/>
      <c r="Z334" s="13"/>
      <c r="AA334" s="13"/>
      <c r="AB334" s="13"/>
      <c r="AC334" s="13"/>
      <c r="AD334" s="13"/>
      <c r="AE334" s="13"/>
      <c r="AT334" s="258" t="s">
        <v>801</v>
      </c>
      <c r="AU334" s="258" t="s">
        <v>81</v>
      </c>
      <c r="AV334" s="13" t="s">
        <v>81</v>
      </c>
      <c r="AW334" s="13" t="s">
        <v>33</v>
      </c>
      <c r="AX334" s="13" t="s">
        <v>72</v>
      </c>
      <c r="AY334" s="258" t="s">
        <v>240</v>
      </c>
    </row>
    <row r="335" s="13" customFormat="1">
      <c r="A335" s="13"/>
      <c r="B335" s="248"/>
      <c r="C335" s="249"/>
      <c r="D335" s="227" t="s">
        <v>801</v>
      </c>
      <c r="E335" s="250" t="s">
        <v>19</v>
      </c>
      <c r="F335" s="251" t="s">
        <v>1629</v>
      </c>
      <c r="G335" s="249"/>
      <c r="H335" s="252">
        <v>6.2400000000000002</v>
      </c>
      <c r="I335" s="253"/>
      <c r="J335" s="249"/>
      <c r="K335" s="249"/>
      <c r="L335" s="254"/>
      <c r="M335" s="255"/>
      <c r="N335" s="256"/>
      <c r="O335" s="256"/>
      <c r="P335" s="256"/>
      <c r="Q335" s="256"/>
      <c r="R335" s="256"/>
      <c r="S335" s="256"/>
      <c r="T335" s="257"/>
      <c r="U335" s="13"/>
      <c r="V335" s="13"/>
      <c r="W335" s="13"/>
      <c r="X335" s="13"/>
      <c r="Y335" s="13"/>
      <c r="Z335" s="13"/>
      <c r="AA335" s="13"/>
      <c r="AB335" s="13"/>
      <c r="AC335" s="13"/>
      <c r="AD335" s="13"/>
      <c r="AE335" s="13"/>
      <c r="AT335" s="258" t="s">
        <v>801</v>
      </c>
      <c r="AU335" s="258" t="s">
        <v>81</v>
      </c>
      <c r="AV335" s="13" t="s">
        <v>81</v>
      </c>
      <c r="AW335" s="13" t="s">
        <v>33</v>
      </c>
      <c r="AX335" s="13" t="s">
        <v>72</v>
      </c>
      <c r="AY335" s="258" t="s">
        <v>240</v>
      </c>
    </row>
    <row r="336" s="13" customFormat="1">
      <c r="A336" s="13"/>
      <c r="B336" s="248"/>
      <c r="C336" s="249"/>
      <c r="D336" s="227" t="s">
        <v>801</v>
      </c>
      <c r="E336" s="250" t="s">
        <v>19</v>
      </c>
      <c r="F336" s="251" t="s">
        <v>1630</v>
      </c>
      <c r="G336" s="249"/>
      <c r="H336" s="252">
        <v>14.874000000000001</v>
      </c>
      <c r="I336" s="253"/>
      <c r="J336" s="249"/>
      <c r="K336" s="249"/>
      <c r="L336" s="254"/>
      <c r="M336" s="255"/>
      <c r="N336" s="256"/>
      <c r="O336" s="256"/>
      <c r="P336" s="256"/>
      <c r="Q336" s="256"/>
      <c r="R336" s="256"/>
      <c r="S336" s="256"/>
      <c r="T336" s="257"/>
      <c r="U336" s="13"/>
      <c r="V336" s="13"/>
      <c r="W336" s="13"/>
      <c r="X336" s="13"/>
      <c r="Y336" s="13"/>
      <c r="Z336" s="13"/>
      <c r="AA336" s="13"/>
      <c r="AB336" s="13"/>
      <c r="AC336" s="13"/>
      <c r="AD336" s="13"/>
      <c r="AE336" s="13"/>
      <c r="AT336" s="258" t="s">
        <v>801</v>
      </c>
      <c r="AU336" s="258" t="s">
        <v>81</v>
      </c>
      <c r="AV336" s="13" t="s">
        <v>81</v>
      </c>
      <c r="AW336" s="13" t="s">
        <v>33</v>
      </c>
      <c r="AX336" s="13" t="s">
        <v>72</v>
      </c>
      <c r="AY336" s="258" t="s">
        <v>240</v>
      </c>
    </row>
    <row r="337" s="13" customFormat="1">
      <c r="A337" s="13"/>
      <c r="B337" s="248"/>
      <c r="C337" s="249"/>
      <c r="D337" s="227" t="s">
        <v>801</v>
      </c>
      <c r="E337" s="250" t="s">
        <v>19</v>
      </c>
      <c r="F337" s="251" t="s">
        <v>1631</v>
      </c>
      <c r="G337" s="249"/>
      <c r="H337" s="252">
        <v>17.834</v>
      </c>
      <c r="I337" s="253"/>
      <c r="J337" s="249"/>
      <c r="K337" s="249"/>
      <c r="L337" s="254"/>
      <c r="M337" s="255"/>
      <c r="N337" s="256"/>
      <c r="O337" s="256"/>
      <c r="P337" s="256"/>
      <c r="Q337" s="256"/>
      <c r="R337" s="256"/>
      <c r="S337" s="256"/>
      <c r="T337" s="257"/>
      <c r="U337" s="13"/>
      <c r="V337" s="13"/>
      <c r="W337" s="13"/>
      <c r="X337" s="13"/>
      <c r="Y337" s="13"/>
      <c r="Z337" s="13"/>
      <c r="AA337" s="13"/>
      <c r="AB337" s="13"/>
      <c r="AC337" s="13"/>
      <c r="AD337" s="13"/>
      <c r="AE337" s="13"/>
      <c r="AT337" s="258" t="s">
        <v>801</v>
      </c>
      <c r="AU337" s="258" t="s">
        <v>81</v>
      </c>
      <c r="AV337" s="13" t="s">
        <v>81</v>
      </c>
      <c r="AW337" s="13" t="s">
        <v>33</v>
      </c>
      <c r="AX337" s="13" t="s">
        <v>72</v>
      </c>
      <c r="AY337" s="258" t="s">
        <v>240</v>
      </c>
    </row>
    <row r="338" s="13" customFormat="1">
      <c r="A338" s="13"/>
      <c r="B338" s="248"/>
      <c r="C338" s="249"/>
      <c r="D338" s="227" t="s">
        <v>801</v>
      </c>
      <c r="E338" s="250" t="s">
        <v>19</v>
      </c>
      <c r="F338" s="251" t="s">
        <v>1632</v>
      </c>
      <c r="G338" s="249"/>
      <c r="H338" s="252">
        <v>14.874000000000001</v>
      </c>
      <c r="I338" s="253"/>
      <c r="J338" s="249"/>
      <c r="K338" s="249"/>
      <c r="L338" s="254"/>
      <c r="M338" s="255"/>
      <c r="N338" s="256"/>
      <c r="O338" s="256"/>
      <c r="P338" s="256"/>
      <c r="Q338" s="256"/>
      <c r="R338" s="256"/>
      <c r="S338" s="256"/>
      <c r="T338" s="257"/>
      <c r="U338" s="13"/>
      <c r="V338" s="13"/>
      <c r="W338" s="13"/>
      <c r="X338" s="13"/>
      <c r="Y338" s="13"/>
      <c r="Z338" s="13"/>
      <c r="AA338" s="13"/>
      <c r="AB338" s="13"/>
      <c r="AC338" s="13"/>
      <c r="AD338" s="13"/>
      <c r="AE338" s="13"/>
      <c r="AT338" s="258" t="s">
        <v>801</v>
      </c>
      <c r="AU338" s="258" t="s">
        <v>81</v>
      </c>
      <c r="AV338" s="13" t="s">
        <v>81</v>
      </c>
      <c r="AW338" s="13" t="s">
        <v>33</v>
      </c>
      <c r="AX338" s="13" t="s">
        <v>72</v>
      </c>
      <c r="AY338" s="258" t="s">
        <v>240</v>
      </c>
    </row>
    <row r="339" s="15" customFormat="1">
      <c r="A339" s="15"/>
      <c r="B339" s="269"/>
      <c r="C339" s="270"/>
      <c r="D339" s="227" t="s">
        <v>801</v>
      </c>
      <c r="E339" s="271" t="s">
        <v>19</v>
      </c>
      <c r="F339" s="272" t="s">
        <v>1356</v>
      </c>
      <c r="G339" s="270"/>
      <c r="H339" s="273">
        <v>58.021999999999998</v>
      </c>
      <c r="I339" s="274"/>
      <c r="J339" s="270"/>
      <c r="K339" s="270"/>
      <c r="L339" s="275"/>
      <c r="M339" s="276"/>
      <c r="N339" s="277"/>
      <c r="O339" s="277"/>
      <c r="P339" s="277"/>
      <c r="Q339" s="277"/>
      <c r="R339" s="277"/>
      <c r="S339" s="277"/>
      <c r="T339" s="278"/>
      <c r="U339" s="15"/>
      <c r="V339" s="15"/>
      <c r="W339" s="15"/>
      <c r="X339" s="15"/>
      <c r="Y339" s="15"/>
      <c r="Z339" s="15"/>
      <c r="AA339" s="15"/>
      <c r="AB339" s="15"/>
      <c r="AC339" s="15"/>
      <c r="AD339" s="15"/>
      <c r="AE339" s="15"/>
      <c r="AT339" s="279" t="s">
        <v>801</v>
      </c>
      <c r="AU339" s="279" t="s">
        <v>81</v>
      </c>
      <c r="AV339" s="15" t="s">
        <v>149</v>
      </c>
      <c r="AW339" s="15" t="s">
        <v>33</v>
      </c>
      <c r="AX339" s="15" t="s">
        <v>79</v>
      </c>
      <c r="AY339" s="279" t="s">
        <v>240</v>
      </c>
    </row>
    <row r="340" s="2" customFormat="1" ht="33" customHeight="1">
      <c r="A340" s="39"/>
      <c r="B340" s="40"/>
      <c r="C340" s="214" t="s">
        <v>333</v>
      </c>
      <c r="D340" s="214" t="s">
        <v>243</v>
      </c>
      <c r="E340" s="215" t="s">
        <v>1633</v>
      </c>
      <c r="F340" s="216" t="s">
        <v>1634</v>
      </c>
      <c r="G340" s="217" t="s">
        <v>293</v>
      </c>
      <c r="H340" s="218">
        <v>0.90800000000000003</v>
      </c>
      <c r="I340" s="219"/>
      <c r="J340" s="220">
        <f>ROUND(I340*H340,2)</f>
        <v>0</v>
      </c>
      <c r="K340" s="216" t="s">
        <v>749</v>
      </c>
      <c r="L340" s="45"/>
      <c r="M340" s="221" t="s">
        <v>19</v>
      </c>
      <c r="N340" s="222" t="s">
        <v>43</v>
      </c>
      <c r="O340" s="85"/>
      <c r="P340" s="223">
        <f>O340*H340</f>
        <v>0</v>
      </c>
      <c r="Q340" s="223">
        <v>2.5018699999999998</v>
      </c>
      <c r="R340" s="223">
        <f>Q340*H340</f>
        <v>2.27169796</v>
      </c>
      <c r="S340" s="223">
        <v>0</v>
      </c>
      <c r="T340" s="224">
        <f>S340*H340</f>
        <v>0</v>
      </c>
      <c r="U340" s="39"/>
      <c r="V340" s="39"/>
      <c r="W340" s="39"/>
      <c r="X340" s="39"/>
      <c r="Y340" s="39"/>
      <c r="Z340" s="39"/>
      <c r="AA340" s="39"/>
      <c r="AB340" s="39"/>
      <c r="AC340" s="39"/>
      <c r="AD340" s="39"/>
      <c r="AE340" s="39"/>
      <c r="AR340" s="225" t="s">
        <v>248</v>
      </c>
      <c r="AT340" s="225" t="s">
        <v>243</v>
      </c>
      <c r="AU340" s="225" t="s">
        <v>81</v>
      </c>
      <c r="AY340" s="18" t="s">
        <v>240</v>
      </c>
      <c r="BE340" s="226">
        <f>IF(N340="základní",J340,0)</f>
        <v>0</v>
      </c>
      <c r="BF340" s="226">
        <f>IF(N340="snížená",J340,0)</f>
        <v>0</v>
      </c>
      <c r="BG340" s="226">
        <f>IF(N340="zákl. přenesená",J340,0)</f>
        <v>0</v>
      </c>
      <c r="BH340" s="226">
        <f>IF(N340="sníž. přenesená",J340,0)</f>
        <v>0</v>
      </c>
      <c r="BI340" s="226">
        <f>IF(N340="nulová",J340,0)</f>
        <v>0</v>
      </c>
      <c r="BJ340" s="18" t="s">
        <v>79</v>
      </c>
      <c r="BK340" s="226">
        <f>ROUND(I340*H340,2)</f>
        <v>0</v>
      </c>
      <c r="BL340" s="18" t="s">
        <v>248</v>
      </c>
      <c r="BM340" s="225" t="s">
        <v>1635</v>
      </c>
    </row>
    <row r="341" s="13" customFormat="1">
      <c r="A341" s="13"/>
      <c r="B341" s="248"/>
      <c r="C341" s="249"/>
      <c r="D341" s="227" t="s">
        <v>801</v>
      </c>
      <c r="E341" s="250" t="s">
        <v>19</v>
      </c>
      <c r="F341" s="251" t="s">
        <v>1636</v>
      </c>
      <c r="G341" s="249"/>
      <c r="H341" s="252">
        <v>0.28799999999999998</v>
      </c>
      <c r="I341" s="253"/>
      <c r="J341" s="249"/>
      <c r="K341" s="249"/>
      <c r="L341" s="254"/>
      <c r="M341" s="255"/>
      <c r="N341" s="256"/>
      <c r="O341" s="256"/>
      <c r="P341" s="256"/>
      <c r="Q341" s="256"/>
      <c r="R341" s="256"/>
      <c r="S341" s="256"/>
      <c r="T341" s="257"/>
      <c r="U341" s="13"/>
      <c r="V341" s="13"/>
      <c r="W341" s="13"/>
      <c r="X341" s="13"/>
      <c r="Y341" s="13"/>
      <c r="Z341" s="13"/>
      <c r="AA341" s="13"/>
      <c r="AB341" s="13"/>
      <c r="AC341" s="13"/>
      <c r="AD341" s="13"/>
      <c r="AE341" s="13"/>
      <c r="AT341" s="258" t="s">
        <v>801</v>
      </c>
      <c r="AU341" s="258" t="s">
        <v>81</v>
      </c>
      <c r="AV341" s="13" t="s">
        <v>81</v>
      </c>
      <c r="AW341" s="13" t="s">
        <v>33</v>
      </c>
      <c r="AX341" s="13" t="s">
        <v>72</v>
      </c>
      <c r="AY341" s="258" t="s">
        <v>240</v>
      </c>
    </row>
    <row r="342" s="13" customFormat="1">
      <c r="A342" s="13"/>
      <c r="B342" s="248"/>
      <c r="C342" s="249"/>
      <c r="D342" s="227" t="s">
        <v>801</v>
      </c>
      <c r="E342" s="250" t="s">
        <v>19</v>
      </c>
      <c r="F342" s="251" t="s">
        <v>1637</v>
      </c>
      <c r="G342" s="249"/>
      <c r="H342" s="252">
        <v>0.080000000000000002</v>
      </c>
      <c r="I342" s="253"/>
      <c r="J342" s="249"/>
      <c r="K342" s="249"/>
      <c r="L342" s="254"/>
      <c r="M342" s="255"/>
      <c r="N342" s="256"/>
      <c r="O342" s="256"/>
      <c r="P342" s="256"/>
      <c r="Q342" s="256"/>
      <c r="R342" s="256"/>
      <c r="S342" s="256"/>
      <c r="T342" s="257"/>
      <c r="U342" s="13"/>
      <c r="V342" s="13"/>
      <c r="W342" s="13"/>
      <c r="X342" s="13"/>
      <c r="Y342" s="13"/>
      <c r="Z342" s="13"/>
      <c r="AA342" s="13"/>
      <c r="AB342" s="13"/>
      <c r="AC342" s="13"/>
      <c r="AD342" s="13"/>
      <c r="AE342" s="13"/>
      <c r="AT342" s="258" t="s">
        <v>801</v>
      </c>
      <c r="AU342" s="258" t="s">
        <v>81</v>
      </c>
      <c r="AV342" s="13" t="s">
        <v>81</v>
      </c>
      <c r="AW342" s="13" t="s">
        <v>33</v>
      </c>
      <c r="AX342" s="13" t="s">
        <v>72</v>
      </c>
      <c r="AY342" s="258" t="s">
        <v>240</v>
      </c>
    </row>
    <row r="343" s="13" customFormat="1">
      <c r="A343" s="13"/>
      <c r="B343" s="248"/>
      <c r="C343" s="249"/>
      <c r="D343" s="227" t="s">
        <v>801</v>
      </c>
      <c r="E343" s="250" t="s">
        <v>19</v>
      </c>
      <c r="F343" s="251" t="s">
        <v>1638</v>
      </c>
      <c r="G343" s="249"/>
      <c r="H343" s="252">
        <v>0.17999999999999999</v>
      </c>
      <c r="I343" s="253"/>
      <c r="J343" s="249"/>
      <c r="K343" s="249"/>
      <c r="L343" s="254"/>
      <c r="M343" s="255"/>
      <c r="N343" s="256"/>
      <c r="O343" s="256"/>
      <c r="P343" s="256"/>
      <c r="Q343" s="256"/>
      <c r="R343" s="256"/>
      <c r="S343" s="256"/>
      <c r="T343" s="257"/>
      <c r="U343" s="13"/>
      <c r="V343" s="13"/>
      <c r="W343" s="13"/>
      <c r="X343" s="13"/>
      <c r="Y343" s="13"/>
      <c r="Z343" s="13"/>
      <c r="AA343" s="13"/>
      <c r="AB343" s="13"/>
      <c r="AC343" s="13"/>
      <c r="AD343" s="13"/>
      <c r="AE343" s="13"/>
      <c r="AT343" s="258" t="s">
        <v>801</v>
      </c>
      <c r="AU343" s="258" t="s">
        <v>81</v>
      </c>
      <c r="AV343" s="13" t="s">
        <v>81</v>
      </c>
      <c r="AW343" s="13" t="s">
        <v>33</v>
      </c>
      <c r="AX343" s="13" t="s">
        <v>72</v>
      </c>
      <c r="AY343" s="258" t="s">
        <v>240</v>
      </c>
    </row>
    <row r="344" s="13" customFormat="1">
      <c r="A344" s="13"/>
      <c r="B344" s="248"/>
      <c r="C344" s="249"/>
      <c r="D344" s="227" t="s">
        <v>801</v>
      </c>
      <c r="E344" s="250" t="s">
        <v>19</v>
      </c>
      <c r="F344" s="251" t="s">
        <v>1639</v>
      </c>
      <c r="G344" s="249"/>
      <c r="H344" s="252">
        <v>0.17999999999999999</v>
      </c>
      <c r="I344" s="253"/>
      <c r="J344" s="249"/>
      <c r="K344" s="249"/>
      <c r="L344" s="254"/>
      <c r="M344" s="255"/>
      <c r="N344" s="256"/>
      <c r="O344" s="256"/>
      <c r="P344" s="256"/>
      <c r="Q344" s="256"/>
      <c r="R344" s="256"/>
      <c r="S344" s="256"/>
      <c r="T344" s="257"/>
      <c r="U344" s="13"/>
      <c r="V344" s="13"/>
      <c r="W344" s="13"/>
      <c r="X344" s="13"/>
      <c r="Y344" s="13"/>
      <c r="Z344" s="13"/>
      <c r="AA344" s="13"/>
      <c r="AB344" s="13"/>
      <c r="AC344" s="13"/>
      <c r="AD344" s="13"/>
      <c r="AE344" s="13"/>
      <c r="AT344" s="258" t="s">
        <v>801</v>
      </c>
      <c r="AU344" s="258" t="s">
        <v>81</v>
      </c>
      <c r="AV344" s="13" t="s">
        <v>81</v>
      </c>
      <c r="AW344" s="13" t="s">
        <v>33</v>
      </c>
      <c r="AX344" s="13" t="s">
        <v>72</v>
      </c>
      <c r="AY344" s="258" t="s">
        <v>240</v>
      </c>
    </row>
    <row r="345" s="13" customFormat="1">
      <c r="A345" s="13"/>
      <c r="B345" s="248"/>
      <c r="C345" s="249"/>
      <c r="D345" s="227" t="s">
        <v>801</v>
      </c>
      <c r="E345" s="250" t="s">
        <v>19</v>
      </c>
      <c r="F345" s="251" t="s">
        <v>1640</v>
      </c>
      <c r="G345" s="249"/>
      <c r="H345" s="252">
        <v>0.17999999999999999</v>
      </c>
      <c r="I345" s="253"/>
      <c r="J345" s="249"/>
      <c r="K345" s="249"/>
      <c r="L345" s="254"/>
      <c r="M345" s="255"/>
      <c r="N345" s="256"/>
      <c r="O345" s="256"/>
      <c r="P345" s="256"/>
      <c r="Q345" s="256"/>
      <c r="R345" s="256"/>
      <c r="S345" s="256"/>
      <c r="T345" s="257"/>
      <c r="U345" s="13"/>
      <c r="V345" s="13"/>
      <c r="W345" s="13"/>
      <c r="X345" s="13"/>
      <c r="Y345" s="13"/>
      <c r="Z345" s="13"/>
      <c r="AA345" s="13"/>
      <c r="AB345" s="13"/>
      <c r="AC345" s="13"/>
      <c r="AD345" s="13"/>
      <c r="AE345" s="13"/>
      <c r="AT345" s="258" t="s">
        <v>801</v>
      </c>
      <c r="AU345" s="258" t="s">
        <v>81</v>
      </c>
      <c r="AV345" s="13" t="s">
        <v>81</v>
      </c>
      <c r="AW345" s="13" t="s">
        <v>33</v>
      </c>
      <c r="AX345" s="13" t="s">
        <v>72</v>
      </c>
      <c r="AY345" s="258" t="s">
        <v>240</v>
      </c>
    </row>
    <row r="346" s="15" customFormat="1">
      <c r="A346" s="15"/>
      <c r="B346" s="269"/>
      <c r="C346" s="270"/>
      <c r="D346" s="227" t="s">
        <v>801</v>
      </c>
      <c r="E346" s="271" t="s">
        <v>19</v>
      </c>
      <c r="F346" s="272" t="s">
        <v>1356</v>
      </c>
      <c r="G346" s="270"/>
      <c r="H346" s="273">
        <v>0.90800000000000003</v>
      </c>
      <c r="I346" s="274"/>
      <c r="J346" s="270"/>
      <c r="K346" s="270"/>
      <c r="L346" s="275"/>
      <c r="M346" s="276"/>
      <c r="N346" s="277"/>
      <c r="O346" s="277"/>
      <c r="P346" s="277"/>
      <c r="Q346" s="277"/>
      <c r="R346" s="277"/>
      <c r="S346" s="277"/>
      <c r="T346" s="278"/>
      <c r="U346" s="15"/>
      <c r="V346" s="15"/>
      <c r="W346" s="15"/>
      <c r="X346" s="15"/>
      <c r="Y346" s="15"/>
      <c r="Z346" s="15"/>
      <c r="AA346" s="15"/>
      <c r="AB346" s="15"/>
      <c r="AC346" s="15"/>
      <c r="AD346" s="15"/>
      <c r="AE346" s="15"/>
      <c r="AT346" s="279" t="s">
        <v>801</v>
      </c>
      <c r="AU346" s="279" t="s">
        <v>81</v>
      </c>
      <c r="AV346" s="15" t="s">
        <v>149</v>
      </c>
      <c r="AW346" s="15" t="s">
        <v>33</v>
      </c>
      <c r="AX346" s="15" t="s">
        <v>79</v>
      </c>
      <c r="AY346" s="279" t="s">
        <v>240</v>
      </c>
    </row>
    <row r="347" s="2" customFormat="1" ht="33" customHeight="1">
      <c r="A347" s="39"/>
      <c r="B347" s="40"/>
      <c r="C347" s="214" t="s">
        <v>626</v>
      </c>
      <c r="D347" s="214" t="s">
        <v>243</v>
      </c>
      <c r="E347" s="215" t="s">
        <v>1641</v>
      </c>
      <c r="F347" s="216" t="s">
        <v>1642</v>
      </c>
      <c r="G347" s="217" t="s">
        <v>293</v>
      </c>
      <c r="H347" s="218">
        <v>487.226</v>
      </c>
      <c r="I347" s="219"/>
      <c r="J347" s="220">
        <f>ROUND(I347*H347,2)</f>
        <v>0</v>
      </c>
      <c r="K347" s="216" t="s">
        <v>749</v>
      </c>
      <c r="L347" s="45"/>
      <c r="M347" s="221" t="s">
        <v>19</v>
      </c>
      <c r="N347" s="222" t="s">
        <v>43</v>
      </c>
      <c r="O347" s="85"/>
      <c r="P347" s="223">
        <f>O347*H347</f>
        <v>0</v>
      </c>
      <c r="Q347" s="223">
        <v>2.1600000000000001</v>
      </c>
      <c r="R347" s="223">
        <f>Q347*H347</f>
        <v>1052.4081600000002</v>
      </c>
      <c r="S347" s="223">
        <v>0</v>
      </c>
      <c r="T347" s="224">
        <f>S347*H347</f>
        <v>0</v>
      </c>
      <c r="U347" s="39"/>
      <c r="V347" s="39"/>
      <c r="W347" s="39"/>
      <c r="X347" s="39"/>
      <c r="Y347" s="39"/>
      <c r="Z347" s="39"/>
      <c r="AA347" s="39"/>
      <c r="AB347" s="39"/>
      <c r="AC347" s="39"/>
      <c r="AD347" s="39"/>
      <c r="AE347" s="39"/>
      <c r="AR347" s="225" t="s">
        <v>248</v>
      </c>
      <c r="AT347" s="225" t="s">
        <v>243</v>
      </c>
      <c r="AU347" s="225" t="s">
        <v>81</v>
      </c>
      <c r="AY347" s="18" t="s">
        <v>240</v>
      </c>
      <c r="BE347" s="226">
        <f>IF(N347="základní",J347,0)</f>
        <v>0</v>
      </c>
      <c r="BF347" s="226">
        <f>IF(N347="snížená",J347,0)</f>
        <v>0</v>
      </c>
      <c r="BG347" s="226">
        <f>IF(N347="zákl. přenesená",J347,0)</f>
        <v>0</v>
      </c>
      <c r="BH347" s="226">
        <f>IF(N347="sníž. přenesená",J347,0)</f>
        <v>0</v>
      </c>
      <c r="BI347" s="226">
        <f>IF(N347="nulová",J347,0)</f>
        <v>0</v>
      </c>
      <c r="BJ347" s="18" t="s">
        <v>79</v>
      </c>
      <c r="BK347" s="226">
        <f>ROUND(I347*H347,2)</f>
        <v>0</v>
      </c>
      <c r="BL347" s="18" t="s">
        <v>248</v>
      </c>
      <c r="BM347" s="225" t="s">
        <v>1643</v>
      </c>
    </row>
    <row r="348" s="13" customFormat="1">
      <c r="A348" s="13"/>
      <c r="B348" s="248"/>
      <c r="C348" s="249"/>
      <c r="D348" s="227" t="s">
        <v>801</v>
      </c>
      <c r="E348" s="250" t="s">
        <v>19</v>
      </c>
      <c r="F348" s="251" t="s">
        <v>1644</v>
      </c>
      <c r="G348" s="249"/>
      <c r="H348" s="252">
        <v>289.625</v>
      </c>
      <c r="I348" s="253"/>
      <c r="J348" s="249"/>
      <c r="K348" s="249"/>
      <c r="L348" s="254"/>
      <c r="M348" s="255"/>
      <c r="N348" s="256"/>
      <c r="O348" s="256"/>
      <c r="P348" s="256"/>
      <c r="Q348" s="256"/>
      <c r="R348" s="256"/>
      <c r="S348" s="256"/>
      <c r="T348" s="257"/>
      <c r="U348" s="13"/>
      <c r="V348" s="13"/>
      <c r="W348" s="13"/>
      <c r="X348" s="13"/>
      <c r="Y348" s="13"/>
      <c r="Z348" s="13"/>
      <c r="AA348" s="13"/>
      <c r="AB348" s="13"/>
      <c r="AC348" s="13"/>
      <c r="AD348" s="13"/>
      <c r="AE348" s="13"/>
      <c r="AT348" s="258" t="s">
        <v>801</v>
      </c>
      <c r="AU348" s="258" t="s">
        <v>81</v>
      </c>
      <c r="AV348" s="13" t="s">
        <v>81</v>
      </c>
      <c r="AW348" s="13" t="s">
        <v>33</v>
      </c>
      <c r="AX348" s="13" t="s">
        <v>72</v>
      </c>
      <c r="AY348" s="258" t="s">
        <v>240</v>
      </c>
    </row>
    <row r="349" s="13" customFormat="1">
      <c r="A349" s="13"/>
      <c r="B349" s="248"/>
      <c r="C349" s="249"/>
      <c r="D349" s="227" t="s">
        <v>801</v>
      </c>
      <c r="E349" s="250" t="s">
        <v>19</v>
      </c>
      <c r="F349" s="251" t="s">
        <v>1645</v>
      </c>
      <c r="G349" s="249"/>
      <c r="H349" s="252">
        <v>93.900999999999996</v>
      </c>
      <c r="I349" s="253"/>
      <c r="J349" s="249"/>
      <c r="K349" s="249"/>
      <c r="L349" s="254"/>
      <c r="M349" s="255"/>
      <c r="N349" s="256"/>
      <c r="O349" s="256"/>
      <c r="P349" s="256"/>
      <c r="Q349" s="256"/>
      <c r="R349" s="256"/>
      <c r="S349" s="256"/>
      <c r="T349" s="257"/>
      <c r="U349" s="13"/>
      <c r="V349" s="13"/>
      <c r="W349" s="13"/>
      <c r="X349" s="13"/>
      <c r="Y349" s="13"/>
      <c r="Z349" s="13"/>
      <c r="AA349" s="13"/>
      <c r="AB349" s="13"/>
      <c r="AC349" s="13"/>
      <c r="AD349" s="13"/>
      <c r="AE349" s="13"/>
      <c r="AT349" s="258" t="s">
        <v>801</v>
      </c>
      <c r="AU349" s="258" t="s">
        <v>81</v>
      </c>
      <c r="AV349" s="13" t="s">
        <v>81</v>
      </c>
      <c r="AW349" s="13" t="s">
        <v>33</v>
      </c>
      <c r="AX349" s="13" t="s">
        <v>72</v>
      </c>
      <c r="AY349" s="258" t="s">
        <v>240</v>
      </c>
    </row>
    <row r="350" s="13" customFormat="1">
      <c r="A350" s="13"/>
      <c r="B350" s="248"/>
      <c r="C350" s="249"/>
      <c r="D350" s="227" t="s">
        <v>801</v>
      </c>
      <c r="E350" s="250" t="s">
        <v>19</v>
      </c>
      <c r="F350" s="251" t="s">
        <v>1646</v>
      </c>
      <c r="G350" s="249"/>
      <c r="H350" s="252">
        <v>93.700000000000003</v>
      </c>
      <c r="I350" s="253"/>
      <c r="J350" s="249"/>
      <c r="K350" s="249"/>
      <c r="L350" s="254"/>
      <c r="M350" s="255"/>
      <c r="N350" s="256"/>
      <c r="O350" s="256"/>
      <c r="P350" s="256"/>
      <c r="Q350" s="256"/>
      <c r="R350" s="256"/>
      <c r="S350" s="256"/>
      <c r="T350" s="257"/>
      <c r="U350" s="13"/>
      <c r="V350" s="13"/>
      <c r="W350" s="13"/>
      <c r="X350" s="13"/>
      <c r="Y350" s="13"/>
      <c r="Z350" s="13"/>
      <c r="AA350" s="13"/>
      <c r="AB350" s="13"/>
      <c r="AC350" s="13"/>
      <c r="AD350" s="13"/>
      <c r="AE350" s="13"/>
      <c r="AT350" s="258" t="s">
        <v>801</v>
      </c>
      <c r="AU350" s="258" t="s">
        <v>81</v>
      </c>
      <c r="AV350" s="13" t="s">
        <v>81</v>
      </c>
      <c r="AW350" s="13" t="s">
        <v>33</v>
      </c>
      <c r="AX350" s="13" t="s">
        <v>72</v>
      </c>
      <c r="AY350" s="258" t="s">
        <v>240</v>
      </c>
    </row>
    <row r="351" s="13" customFormat="1">
      <c r="A351" s="13"/>
      <c r="B351" s="248"/>
      <c r="C351" s="249"/>
      <c r="D351" s="227" t="s">
        <v>801</v>
      </c>
      <c r="E351" s="250" t="s">
        <v>19</v>
      </c>
      <c r="F351" s="251" t="s">
        <v>1647</v>
      </c>
      <c r="G351" s="249"/>
      <c r="H351" s="252">
        <v>10</v>
      </c>
      <c r="I351" s="253"/>
      <c r="J351" s="249"/>
      <c r="K351" s="249"/>
      <c r="L351" s="254"/>
      <c r="M351" s="255"/>
      <c r="N351" s="256"/>
      <c r="O351" s="256"/>
      <c r="P351" s="256"/>
      <c r="Q351" s="256"/>
      <c r="R351" s="256"/>
      <c r="S351" s="256"/>
      <c r="T351" s="257"/>
      <c r="U351" s="13"/>
      <c r="V351" s="13"/>
      <c r="W351" s="13"/>
      <c r="X351" s="13"/>
      <c r="Y351" s="13"/>
      <c r="Z351" s="13"/>
      <c r="AA351" s="13"/>
      <c r="AB351" s="13"/>
      <c r="AC351" s="13"/>
      <c r="AD351" s="13"/>
      <c r="AE351" s="13"/>
      <c r="AT351" s="258" t="s">
        <v>801</v>
      </c>
      <c r="AU351" s="258" t="s">
        <v>81</v>
      </c>
      <c r="AV351" s="13" t="s">
        <v>81</v>
      </c>
      <c r="AW351" s="13" t="s">
        <v>33</v>
      </c>
      <c r="AX351" s="13" t="s">
        <v>72</v>
      </c>
      <c r="AY351" s="258" t="s">
        <v>240</v>
      </c>
    </row>
    <row r="352" s="15" customFormat="1">
      <c r="A352" s="15"/>
      <c r="B352" s="269"/>
      <c r="C352" s="270"/>
      <c r="D352" s="227" t="s">
        <v>801</v>
      </c>
      <c r="E352" s="271" t="s">
        <v>19</v>
      </c>
      <c r="F352" s="272" t="s">
        <v>1356</v>
      </c>
      <c r="G352" s="270"/>
      <c r="H352" s="273">
        <v>487.226</v>
      </c>
      <c r="I352" s="274"/>
      <c r="J352" s="270"/>
      <c r="K352" s="270"/>
      <c r="L352" s="275"/>
      <c r="M352" s="276"/>
      <c r="N352" s="277"/>
      <c r="O352" s="277"/>
      <c r="P352" s="277"/>
      <c r="Q352" s="277"/>
      <c r="R352" s="277"/>
      <c r="S352" s="277"/>
      <c r="T352" s="278"/>
      <c r="U352" s="15"/>
      <c r="V352" s="15"/>
      <c r="W352" s="15"/>
      <c r="X352" s="15"/>
      <c r="Y352" s="15"/>
      <c r="Z352" s="15"/>
      <c r="AA352" s="15"/>
      <c r="AB352" s="15"/>
      <c r="AC352" s="15"/>
      <c r="AD352" s="15"/>
      <c r="AE352" s="15"/>
      <c r="AT352" s="279" t="s">
        <v>801</v>
      </c>
      <c r="AU352" s="279" t="s">
        <v>81</v>
      </c>
      <c r="AV352" s="15" t="s">
        <v>149</v>
      </c>
      <c r="AW352" s="15" t="s">
        <v>33</v>
      </c>
      <c r="AX352" s="15" t="s">
        <v>79</v>
      </c>
      <c r="AY352" s="279" t="s">
        <v>240</v>
      </c>
    </row>
    <row r="353" s="12" customFormat="1" ht="22.8" customHeight="1">
      <c r="A353" s="12"/>
      <c r="B353" s="198"/>
      <c r="C353" s="199"/>
      <c r="D353" s="200" t="s">
        <v>71</v>
      </c>
      <c r="E353" s="212" t="s">
        <v>1648</v>
      </c>
      <c r="F353" s="212" t="s">
        <v>1649</v>
      </c>
      <c r="G353" s="199"/>
      <c r="H353" s="199"/>
      <c r="I353" s="202"/>
      <c r="J353" s="213">
        <f>BK353</f>
        <v>0</v>
      </c>
      <c r="K353" s="199"/>
      <c r="L353" s="204"/>
      <c r="M353" s="205"/>
      <c r="N353" s="206"/>
      <c r="O353" s="206"/>
      <c r="P353" s="207">
        <f>P354</f>
        <v>0</v>
      </c>
      <c r="Q353" s="206"/>
      <c r="R353" s="207">
        <f>R354</f>
        <v>0</v>
      </c>
      <c r="S353" s="206"/>
      <c r="T353" s="208">
        <f>T354</f>
        <v>0</v>
      </c>
      <c r="U353" s="12"/>
      <c r="V353" s="12"/>
      <c r="W353" s="12"/>
      <c r="X353" s="12"/>
      <c r="Y353" s="12"/>
      <c r="Z353" s="12"/>
      <c r="AA353" s="12"/>
      <c r="AB353" s="12"/>
      <c r="AC353" s="12"/>
      <c r="AD353" s="12"/>
      <c r="AE353" s="12"/>
      <c r="AR353" s="209" t="s">
        <v>79</v>
      </c>
      <c r="AT353" s="210" t="s">
        <v>71</v>
      </c>
      <c r="AU353" s="210" t="s">
        <v>79</v>
      </c>
      <c r="AY353" s="209" t="s">
        <v>240</v>
      </c>
      <c r="BK353" s="211">
        <f>BK354</f>
        <v>0</v>
      </c>
    </row>
    <row r="354" s="2" customFormat="1" ht="55.5" customHeight="1">
      <c r="A354" s="39"/>
      <c r="B354" s="40"/>
      <c r="C354" s="214" t="s">
        <v>336</v>
      </c>
      <c r="D354" s="214" t="s">
        <v>243</v>
      </c>
      <c r="E354" s="215" t="s">
        <v>1650</v>
      </c>
      <c r="F354" s="216" t="s">
        <v>1651</v>
      </c>
      <c r="G354" s="217" t="s">
        <v>786</v>
      </c>
      <c r="H354" s="218">
        <v>3149.453</v>
      </c>
      <c r="I354" s="219"/>
      <c r="J354" s="220">
        <f>ROUND(I354*H354,2)</f>
        <v>0</v>
      </c>
      <c r="K354" s="216" t="s">
        <v>749</v>
      </c>
      <c r="L354" s="45"/>
      <c r="M354" s="221" t="s">
        <v>19</v>
      </c>
      <c r="N354" s="222" t="s">
        <v>43</v>
      </c>
      <c r="O354" s="85"/>
      <c r="P354" s="223">
        <f>O354*H354</f>
        <v>0</v>
      </c>
      <c r="Q354" s="223">
        <v>0</v>
      </c>
      <c r="R354" s="223">
        <f>Q354*H354</f>
        <v>0</v>
      </c>
      <c r="S354" s="223">
        <v>0</v>
      </c>
      <c r="T354" s="224">
        <f>S354*H354</f>
        <v>0</v>
      </c>
      <c r="U354" s="39"/>
      <c r="V354" s="39"/>
      <c r="W354" s="39"/>
      <c r="X354" s="39"/>
      <c r="Y354" s="39"/>
      <c r="Z354" s="39"/>
      <c r="AA354" s="39"/>
      <c r="AB354" s="39"/>
      <c r="AC354" s="39"/>
      <c r="AD354" s="39"/>
      <c r="AE354" s="39"/>
      <c r="AR354" s="225" t="s">
        <v>248</v>
      </c>
      <c r="AT354" s="225" t="s">
        <v>243</v>
      </c>
      <c r="AU354" s="225" t="s">
        <v>81</v>
      </c>
      <c r="AY354" s="18" t="s">
        <v>240</v>
      </c>
      <c r="BE354" s="226">
        <f>IF(N354="základní",J354,0)</f>
        <v>0</v>
      </c>
      <c r="BF354" s="226">
        <f>IF(N354="snížená",J354,0)</f>
        <v>0</v>
      </c>
      <c r="BG354" s="226">
        <f>IF(N354="zákl. přenesená",J354,0)</f>
        <v>0</v>
      </c>
      <c r="BH354" s="226">
        <f>IF(N354="sníž. přenesená",J354,0)</f>
        <v>0</v>
      </c>
      <c r="BI354" s="226">
        <f>IF(N354="nulová",J354,0)</f>
        <v>0</v>
      </c>
      <c r="BJ354" s="18" t="s">
        <v>79</v>
      </c>
      <c r="BK354" s="226">
        <f>ROUND(I354*H354,2)</f>
        <v>0</v>
      </c>
      <c r="BL354" s="18" t="s">
        <v>248</v>
      </c>
      <c r="BM354" s="225" t="s">
        <v>1652</v>
      </c>
    </row>
    <row r="355" s="12" customFormat="1" ht="25.92" customHeight="1">
      <c r="A355" s="12"/>
      <c r="B355" s="198"/>
      <c r="C355" s="199"/>
      <c r="D355" s="200" t="s">
        <v>71</v>
      </c>
      <c r="E355" s="201" t="s">
        <v>1653</v>
      </c>
      <c r="F355" s="201" t="s">
        <v>1654</v>
      </c>
      <c r="G355" s="199"/>
      <c r="H355" s="199"/>
      <c r="I355" s="202"/>
      <c r="J355" s="203">
        <f>BK355</f>
        <v>0</v>
      </c>
      <c r="K355" s="199"/>
      <c r="L355" s="204"/>
      <c r="M355" s="205"/>
      <c r="N355" s="206"/>
      <c r="O355" s="206"/>
      <c r="P355" s="207">
        <f>P356+P393</f>
        <v>0</v>
      </c>
      <c r="Q355" s="206"/>
      <c r="R355" s="207">
        <f>R356+R393</f>
        <v>42.937155000000004</v>
      </c>
      <c r="S355" s="206"/>
      <c r="T355" s="208">
        <f>T356+T393</f>
        <v>0</v>
      </c>
      <c r="U355" s="12"/>
      <c r="V355" s="12"/>
      <c r="W355" s="12"/>
      <c r="X355" s="12"/>
      <c r="Y355" s="12"/>
      <c r="Z355" s="12"/>
      <c r="AA355" s="12"/>
      <c r="AB355" s="12"/>
      <c r="AC355" s="12"/>
      <c r="AD355" s="12"/>
      <c r="AE355" s="12"/>
      <c r="AR355" s="209" t="s">
        <v>79</v>
      </c>
      <c r="AT355" s="210" t="s">
        <v>71</v>
      </c>
      <c r="AU355" s="210" t="s">
        <v>72</v>
      </c>
      <c r="AY355" s="209" t="s">
        <v>240</v>
      </c>
      <c r="BK355" s="211">
        <f>BK356+BK393</f>
        <v>0</v>
      </c>
    </row>
    <row r="356" s="12" customFormat="1" ht="22.8" customHeight="1">
      <c r="A356" s="12"/>
      <c r="B356" s="198"/>
      <c r="C356" s="199"/>
      <c r="D356" s="200" t="s">
        <v>71</v>
      </c>
      <c r="E356" s="212" t="s">
        <v>1655</v>
      </c>
      <c r="F356" s="212" t="s">
        <v>1656</v>
      </c>
      <c r="G356" s="199"/>
      <c r="H356" s="199"/>
      <c r="I356" s="202"/>
      <c r="J356" s="213">
        <f>BK356</f>
        <v>0</v>
      </c>
      <c r="K356" s="199"/>
      <c r="L356" s="204"/>
      <c r="M356" s="205"/>
      <c r="N356" s="206"/>
      <c r="O356" s="206"/>
      <c r="P356" s="207">
        <f>SUM(P357:P392)</f>
        <v>0</v>
      </c>
      <c r="Q356" s="206"/>
      <c r="R356" s="207">
        <f>SUM(R357:R392)</f>
        <v>42.937155000000004</v>
      </c>
      <c r="S356" s="206"/>
      <c r="T356" s="208">
        <f>SUM(T357:T392)</f>
        <v>0</v>
      </c>
      <c r="U356" s="12"/>
      <c r="V356" s="12"/>
      <c r="W356" s="12"/>
      <c r="X356" s="12"/>
      <c r="Y356" s="12"/>
      <c r="Z356" s="12"/>
      <c r="AA356" s="12"/>
      <c r="AB356" s="12"/>
      <c r="AC356" s="12"/>
      <c r="AD356" s="12"/>
      <c r="AE356" s="12"/>
      <c r="AR356" s="209" t="s">
        <v>79</v>
      </c>
      <c r="AT356" s="210" t="s">
        <v>71</v>
      </c>
      <c r="AU356" s="210" t="s">
        <v>79</v>
      </c>
      <c r="AY356" s="209" t="s">
        <v>240</v>
      </c>
      <c r="BK356" s="211">
        <f>SUM(BK357:BK392)</f>
        <v>0</v>
      </c>
    </row>
    <row r="357" s="2" customFormat="1">
      <c r="A357" s="39"/>
      <c r="B357" s="40"/>
      <c r="C357" s="214" t="s">
        <v>633</v>
      </c>
      <c r="D357" s="214" t="s">
        <v>243</v>
      </c>
      <c r="E357" s="215" t="s">
        <v>1657</v>
      </c>
      <c r="F357" s="216" t="s">
        <v>1658</v>
      </c>
      <c r="G357" s="217" t="s">
        <v>1418</v>
      </c>
      <c r="H357" s="218">
        <v>54.079999999999998</v>
      </c>
      <c r="I357" s="219"/>
      <c r="J357" s="220">
        <f>ROUND(I357*H357,2)</f>
        <v>0</v>
      </c>
      <c r="K357" s="216" t="s">
        <v>247</v>
      </c>
      <c r="L357" s="45"/>
      <c r="M357" s="221" t="s">
        <v>19</v>
      </c>
      <c r="N357" s="222" t="s">
        <v>43</v>
      </c>
      <c r="O357" s="85"/>
      <c r="P357" s="223">
        <f>O357*H357</f>
        <v>0</v>
      </c>
      <c r="Q357" s="223">
        <v>0</v>
      </c>
      <c r="R357" s="223">
        <f>Q357*H357</f>
        <v>0</v>
      </c>
      <c r="S357" s="223">
        <v>0</v>
      </c>
      <c r="T357" s="224">
        <f>S357*H357</f>
        <v>0</v>
      </c>
      <c r="U357" s="39"/>
      <c r="V357" s="39"/>
      <c r="W357" s="39"/>
      <c r="X357" s="39"/>
      <c r="Y357" s="39"/>
      <c r="Z357" s="39"/>
      <c r="AA357" s="39"/>
      <c r="AB357" s="39"/>
      <c r="AC357" s="39"/>
      <c r="AD357" s="39"/>
      <c r="AE357" s="39"/>
      <c r="AR357" s="225" t="s">
        <v>248</v>
      </c>
      <c r="AT357" s="225" t="s">
        <v>243</v>
      </c>
      <c r="AU357" s="225" t="s">
        <v>81</v>
      </c>
      <c r="AY357" s="18" t="s">
        <v>240</v>
      </c>
      <c r="BE357" s="226">
        <f>IF(N357="základní",J357,0)</f>
        <v>0</v>
      </c>
      <c r="BF357" s="226">
        <f>IF(N357="snížená",J357,0)</f>
        <v>0</v>
      </c>
      <c r="BG357" s="226">
        <f>IF(N357="zákl. přenesená",J357,0)</f>
        <v>0</v>
      </c>
      <c r="BH357" s="226">
        <f>IF(N357="sníž. přenesená",J357,0)</f>
        <v>0</v>
      </c>
      <c r="BI357" s="226">
        <f>IF(N357="nulová",J357,0)</f>
        <v>0</v>
      </c>
      <c r="BJ357" s="18" t="s">
        <v>79</v>
      </c>
      <c r="BK357" s="226">
        <f>ROUND(I357*H357,2)</f>
        <v>0</v>
      </c>
      <c r="BL357" s="18" t="s">
        <v>248</v>
      </c>
      <c r="BM357" s="225" t="s">
        <v>1659</v>
      </c>
    </row>
    <row r="358" s="13" customFormat="1">
      <c r="A358" s="13"/>
      <c r="B358" s="248"/>
      <c r="C358" s="249"/>
      <c r="D358" s="227" t="s">
        <v>801</v>
      </c>
      <c r="E358" s="250" t="s">
        <v>19</v>
      </c>
      <c r="F358" s="251" t="s">
        <v>1660</v>
      </c>
      <c r="G358" s="249"/>
      <c r="H358" s="252">
        <v>54.079999999999998</v>
      </c>
      <c r="I358" s="253"/>
      <c r="J358" s="249"/>
      <c r="K358" s="249"/>
      <c r="L358" s="254"/>
      <c r="M358" s="255"/>
      <c r="N358" s="256"/>
      <c r="O358" s="256"/>
      <c r="P358" s="256"/>
      <c r="Q358" s="256"/>
      <c r="R358" s="256"/>
      <c r="S358" s="256"/>
      <c r="T358" s="257"/>
      <c r="U358" s="13"/>
      <c r="V358" s="13"/>
      <c r="W358" s="13"/>
      <c r="X358" s="13"/>
      <c r="Y358" s="13"/>
      <c r="Z358" s="13"/>
      <c r="AA358" s="13"/>
      <c r="AB358" s="13"/>
      <c r="AC358" s="13"/>
      <c r="AD358" s="13"/>
      <c r="AE358" s="13"/>
      <c r="AT358" s="258" t="s">
        <v>801</v>
      </c>
      <c r="AU358" s="258" t="s">
        <v>81</v>
      </c>
      <c r="AV358" s="13" t="s">
        <v>81</v>
      </c>
      <c r="AW358" s="13" t="s">
        <v>33</v>
      </c>
      <c r="AX358" s="13" t="s">
        <v>79</v>
      </c>
      <c r="AY358" s="258" t="s">
        <v>240</v>
      </c>
    </row>
    <row r="359" s="2" customFormat="1">
      <c r="A359" s="39"/>
      <c r="B359" s="40"/>
      <c r="C359" s="214" t="s">
        <v>338</v>
      </c>
      <c r="D359" s="214" t="s">
        <v>243</v>
      </c>
      <c r="E359" s="215" t="s">
        <v>1661</v>
      </c>
      <c r="F359" s="216" t="s">
        <v>1662</v>
      </c>
      <c r="G359" s="217" t="s">
        <v>1418</v>
      </c>
      <c r="H359" s="218">
        <v>50</v>
      </c>
      <c r="I359" s="219"/>
      <c r="J359" s="220">
        <f>ROUND(I359*H359,2)</f>
        <v>0</v>
      </c>
      <c r="K359" s="216" t="s">
        <v>247</v>
      </c>
      <c r="L359" s="45"/>
      <c r="M359" s="221" t="s">
        <v>19</v>
      </c>
      <c r="N359" s="222" t="s">
        <v>43</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248</v>
      </c>
      <c r="AT359" s="225" t="s">
        <v>243</v>
      </c>
      <c r="AU359" s="225" t="s">
        <v>81</v>
      </c>
      <c r="AY359" s="18" t="s">
        <v>240</v>
      </c>
      <c r="BE359" s="226">
        <f>IF(N359="základní",J359,0)</f>
        <v>0</v>
      </c>
      <c r="BF359" s="226">
        <f>IF(N359="snížená",J359,0)</f>
        <v>0</v>
      </c>
      <c r="BG359" s="226">
        <f>IF(N359="zákl. přenesená",J359,0)</f>
        <v>0</v>
      </c>
      <c r="BH359" s="226">
        <f>IF(N359="sníž. přenesená",J359,0)</f>
        <v>0</v>
      </c>
      <c r="BI359" s="226">
        <f>IF(N359="nulová",J359,0)</f>
        <v>0</v>
      </c>
      <c r="BJ359" s="18" t="s">
        <v>79</v>
      </c>
      <c r="BK359" s="226">
        <f>ROUND(I359*H359,2)</f>
        <v>0</v>
      </c>
      <c r="BL359" s="18" t="s">
        <v>248</v>
      </c>
      <c r="BM359" s="225" t="s">
        <v>1663</v>
      </c>
    </row>
    <row r="360" s="13" customFormat="1">
      <c r="A360" s="13"/>
      <c r="B360" s="248"/>
      <c r="C360" s="249"/>
      <c r="D360" s="227" t="s">
        <v>801</v>
      </c>
      <c r="E360" s="250" t="s">
        <v>19</v>
      </c>
      <c r="F360" s="251" t="s">
        <v>1664</v>
      </c>
      <c r="G360" s="249"/>
      <c r="H360" s="252">
        <v>50</v>
      </c>
      <c r="I360" s="253"/>
      <c r="J360" s="249"/>
      <c r="K360" s="249"/>
      <c r="L360" s="254"/>
      <c r="M360" s="255"/>
      <c r="N360" s="256"/>
      <c r="O360" s="256"/>
      <c r="P360" s="256"/>
      <c r="Q360" s="256"/>
      <c r="R360" s="256"/>
      <c r="S360" s="256"/>
      <c r="T360" s="257"/>
      <c r="U360" s="13"/>
      <c r="V360" s="13"/>
      <c r="W360" s="13"/>
      <c r="X360" s="13"/>
      <c r="Y360" s="13"/>
      <c r="Z360" s="13"/>
      <c r="AA360" s="13"/>
      <c r="AB360" s="13"/>
      <c r="AC360" s="13"/>
      <c r="AD360" s="13"/>
      <c r="AE360" s="13"/>
      <c r="AT360" s="258" t="s">
        <v>801</v>
      </c>
      <c r="AU360" s="258" t="s">
        <v>81</v>
      </c>
      <c r="AV360" s="13" t="s">
        <v>81</v>
      </c>
      <c r="AW360" s="13" t="s">
        <v>33</v>
      </c>
      <c r="AX360" s="13" t="s">
        <v>79</v>
      </c>
      <c r="AY360" s="258" t="s">
        <v>240</v>
      </c>
    </row>
    <row r="361" s="2" customFormat="1">
      <c r="A361" s="39"/>
      <c r="B361" s="40"/>
      <c r="C361" s="214" t="s">
        <v>640</v>
      </c>
      <c r="D361" s="214" t="s">
        <v>243</v>
      </c>
      <c r="E361" s="215" t="s">
        <v>1665</v>
      </c>
      <c r="F361" s="216" t="s">
        <v>1666</v>
      </c>
      <c r="G361" s="217" t="s">
        <v>251</v>
      </c>
      <c r="H361" s="218">
        <v>2895.9200000000001</v>
      </c>
      <c r="I361" s="219"/>
      <c r="J361" s="220">
        <f>ROUND(I361*H361,2)</f>
        <v>0</v>
      </c>
      <c r="K361" s="216" t="s">
        <v>749</v>
      </c>
      <c r="L361" s="45"/>
      <c r="M361" s="221" t="s">
        <v>19</v>
      </c>
      <c r="N361" s="222" t="s">
        <v>43</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248</v>
      </c>
      <c r="AT361" s="225" t="s">
        <v>243</v>
      </c>
      <c r="AU361" s="225" t="s">
        <v>81</v>
      </c>
      <c r="AY361" s="18" t="s">
        <v>240</v>
      </c>
      <c r="BE361" s="226">
        <f>IF(N361="základní",J361,0)</f>
        <v>0</v>
      </c>
      <c r="BF361" s="226">
        <f>IF(N361="snížená",J361,0)</f>
        <v>0</v>
      </c>
      <c r="BG361" s="226">
        <f>IF(N361="zákl. přenesená",J361,0)</f>
        <v>0</v>
      </c>
      <c r="BH361" s="226">
        <f>IF(N361="sníž. přenesená",J361,0)</f>
        <v>0</v>
      </c>
      <c r="BI361" s="226">
        <f>IF(N361="nulová",J361,0)</f>
        <v>0</v>
      </c>
      <c r="BJ361" s="18" t="s">
        <v>79</v>
      </c>
      <c r="BK361" s="226">
        <f>ROUND(I361*H361,2)</f>
        <v>0</v>
      </c>
      <c r="BL361" s="18" t="s">
        <v>248</v>
      </c>
      <c r="BM361" s="225" t="s">
        <v>1667</v>
      </c>
    </row>
    <row r="362" s="13" customFormat="1">
      <c r="A362" s="13"/>
      <c r="B362" s="248"/>
      <c r="C362" s="249"/>
      <c r="D362" s="227" t="s">
        <v>801</v>
      </c>
      <c r="E362" s="250" t="s">
        <v>19</v>
      </c>
      <c r="F362" s="251" t="s">
        <v>1668</v>
      </c>
      <c r="G362" s="249"/>
      <c r="H362" s="252">
        <v>2883.0100000000002</v>
      </c>
      <c r="I362" s="253"/>
      <c r="J362" s="249"/>
      <c r="K362" s="249"/>
      <c r="L362" s="254"/>
      <c r="M362" s="255"/>
      <c r="N362" s="256"/>
      <c r="O362" s="256"/>
      <c r="P362" s="256"/>
      <c r="Q362" s="256"/>
      <c r="R362" s="256"/>
      <c r="S362" s="256"/>
      <c r="T362" s="257"/>
      <c r="U362" s="13"/>
      <c r="V362" s="13"/>
      <c r="W362" s="13"/>
      <c r="X362" s="13"/>
      <c r="Y362" s="13"/>
      <c r="Z362" s="13"/>
      <c r="AA362" s="13"/>
      <c r="AB362" s="13"/>
      <c r="AC362" s="13"/>
      <c r="AD362" s="13"/>
      <c r="AE362" s="13"/>
      <c r="AT362" s="258" t="s">
        <v>801</v>
      </c>
      <c r="AU362" s="258" t="s">
        <v>81</v>
      </c>
      <c r="AV362" s="13" t="s">
        <v>81</v>
      </c>
      <c r="AW362" s="13" t="s">
        <v>33</v>
      </c>
      <c r="AX362" s="13" t="s">
        <v>72</v>
      </c>
      <c r="AY362" s="258" t="s">
        <v>240</v>
      </c>
    </row>
    <row r="363" s="13" customFormat="1">
      <c r="A363" s="13"/>
      <c r="B363" s="248"/>
      <c r="C363" s="249"/>
      <c r="D363" s="227" t="s">
        <v>801</v>
      </c>
      <c r="E363" s="250" t="s">
        <v>19</v>
      </c>
      <c r="F363" s="251" t="s">
        <v>1669</v>
      </c>
      <c r="G363" s="249"/>
      <c r="H363" s="252">
        <v>2.7599999999999998</v>
      </c>
      <c r="I363" s="253"/>
      <c r="J363" s="249"/>
      <c r="K363" s="249"/>
      <c r="L363" s="254"/>
      <c r="M363" s="255"/>
      <c r="N363" s="256"/>
      <c r="O363" s="256"/>
      <c r="P363" s="256"/>
      <c r="Q363" s="256"/>
      <c r="R363" s="256"/>
      <c r="S363" s="256"/>
      <c r="T363" s="257"/>
      <c r="U363" s="13"/>
      <c r="V363" s="13"/>
      <c r="W363" s="13"/>
      <c r="X363" s="13"/>
      <c r="Y363" s="13"/>
      <c r="Z363" s="13"/>
      <c r="AA363" s="13"/>
      <c r="AB363" s="13"/>
      <c r="AC363" s="13"/>
      <c r="AD363" s="13"/>
      <c r="AE363" s="13"/>
      <c r="AT363" s="258" t="s">
        <v>801</v>
      </c>
      <c r="AU363" s="258" t="s">
        <v>81</v>
      </c>
      <c r="AV363" s="13" t="s">
        <v>81</v>
      </c>
      <c r="AW363" s="13" t="s">
        <v>33</v>
      </c>
      <c r="AX363" s="13" t="s">
        <v>72</v>
      </c>
      <c r="AY363" s="258" t="s">
        <v>240</v>
      </c>
    </row>
    <row r="364" s="13" customFormat="1">
      <c r="A364" s="13"/>
      <c r="B364" s="248"/>
      <c r="C364" s="249"/>
      <c r="D364" s="227" t="s">
        <v>801</v>
      </c>
      <c r="E364" s="250" t="s">
        <v>19</v>
      </c>
      <c r="F364" s="251" t="s">
        <v>1670</v>
      </c>
      <c r="G364" s="249"/>
      <c r="H364" s="252">
        <v>1.75</v>
      </c>
      <c r="I364" s="253"/>
      <c r="J364" s="249"/>
      <c r="K364" s="249"/>
      <c r="L364" s="254"/>
      <c r="M364" s="255"/>
      <c r="N364" s="256"/>
      <c r="O364" s="256"/>
      <c r="P364" s="256"/>
      <c r="Q364" s="256"/>
      <c r="R364" s="256"/>
      <c r="S364" s="256"/>
      <c r="T364" s="257"/>
      <c r="U364" s="13"/>
      <c r="V364" s="13"/>
      <c r="W364" s="13"/>
      <c r="X364" s="13"/>
      <c r="Y364" s="13"/>
      <c r="Z364" s="13"/>
      <c r="AA364" s="13"/>
      <c r="AB364" s="13"/>
      <c r="AC364" s="13"/>
      <c r="AD364" s="13"/>
      <c r="AE364" s="13"/>
      <c r="AT364" s="258" t="s">
        <v>801</v>
      </c>
      <c r="AU364" s="258" t="s">
        <v>81</v>
      </c>
      <c r="AV364" s="13" t="s">
        <v>81</v>
      </c>
      <c r="AW364" s="13" t="s">
        <v>33</v>
      </c>
      <c r="AX364" s="13" t="s">
        <v>72</v>
      </c>
      <c r="AY364" s="258" t="s">
        <v>240</v>
      </c>
    </row>
    <row r="365" s="13" customFormat="1">
      <c r="A365" s="13"/>
      <c r="B365" s="248"/>
      <c r="C365" s="249"/>
      <c r="D365" s="227" t="s">
        <v>801</v>
      </c>
      <c r="E365" s="250" t="s">
        <v>19</v>
      </c>
      <c r="F365" s="251" t="s">
        <v>1671</v>
      </c>
      <c r="G365" s="249"/>
      <c r="H365" s="252">
        <v>2.7999999999999998</v>
      </c>
      <c r="I365" s="253"/>
      <c r="J365" s="249"/>
      <c r="K365" s="249"/>
      <c r="L365" s="254"/>
      <c r="M365" s="255"/>
      <c r="N365" s="256"/>
      <c r="O365" s="256"/>
      <c r="P365" s="256"/>
      <c r="Q365" s="256"/>
      <c r="R365" s="256"/>
      <c r="S365" s="256"/>
      <c r="T365" s="257"/>
      <c r="U365" s="13"/>
      <c r="V365" s="13"/>
      <c r="W365" s="13"/>
      <c r="X365" s="13"/>
      <c r="Y365" s="13"/>
      <c r="Z365" s="13"/>
      <c r="AA365" s="13"/>
      <c r="AB365" s="13"/>
      <c r="AC365" s="13"/>
      <c r="AD365" s="13"/>
      <c r="AE365" s="13"/>
      <c r="AT365" s="258" t="s">
        <v>801</v>
      </c>
      <c r="AU365" s="258" t="s">
        <v>81</v>
      </c>
      <c r="AV365" s="13" t="s">
        <v>81</v>
      </c>
      <c r="AW365" s="13" t="s">
        <v>33</v>
      </c>
      <c r="AX365" s="13" t="s">
        <v>72</v>
      </c>
      <c r="AY365" s="258" t="s">
        <v>240</v>
      </c>
    </row>
    <row r="366" s="13" customFormat="1">
      <c r="A366" s="13"/>
      <c r="B366" s="248"/>
      <c r="C366" s="249"/>
      <c r="D366" s="227" t="s">
        <v>801</v>
      </c>
      <c r="E366" s="250" t="s">
        <v>19</v>
      </c>
      <c r="F366" s="251" t="s">
        <v>1672</v>
      </c>
      <c r="G366" s="249"/>
      <c r="H366" s="252">
        <v>2.7999999999999998</v>
      </c>
      <c r="I366" s="253"/>
      <c r="J366" s="249"/>
      <c r="K366" s="249"/>
      <c r="L366" s="254"/>
      <c r="M366" s="255"/>
      <c r="N366" s="256"/>
      <c r="O366" s="256"/>
      <c r="P366" s="256"/>
      <c r="Q366" s="256"/>
      <c r="R366" s="256"/>
      <c r="S366" s="256"/>
      <c r="T366" s="257"/>
      <c r="U366" s="13"/>
      <c r="V366" s="13"/>
      <c r="W366" s="13"/>
      <c r="X366" s="13"/>
      <c r="Y366" s="13"/>
      <c r="Z366" s="13"/>
      <c r="AA366" s="13"/>
      <c r="AB366" s="13"/>
      <c r="AC366" s="13"/>
      <c r="AD366" s="13"/>
      <c r="AE366" s="13"/>
      <c r="AT366" s="258" t="s">
        <v>801</v>
      </c>
      <c r="AU366" s="258" t="s">
        <v>81</v>
      </c>
      <c r="AV366" s="13" t="s">
        <v>81</v>
      </c>
      <c r="AW366" s="13" t="s">
        <v>33</v>
      </c>
      <c r="AX366" s="13" t="s">
        <v>72</v>
      </c>
      <c r="AY366" s="258" t="s">
        <v>240</v>
      </c>
    </row>
    <row r="367" s="13" customFormat="1">
      <c r="A367" s="13"/>
      <c r="B367" s="248"/>
      <c r="C367" s="249"/>
      <c r="D367" s="227" t="s">
        <v>801</v>
      </c>
      <c r="E367" s="250" t="s">
        <v>19</v>
      </c>
      <c r="F367" s="251" t="s">
        <v>1673</v>
      </c>
      <c r="G367" s="249"/>
      <c r="H367" s="252">
        <v>2.7999999999999998</v>
      </c>
      <c r="I367" s="253"/>
      <c r="J367" s="249"/>
      <c r="K367" s="249"/>
      <c r="L367" s="254"/>
      <c r="M367" s="255"/>
      <c r="N367" s="256"/>
      <c r="O367" s="256"/>
      <c r="P367" s="256"/>
      <c r="Q367" s="256"/>
      <c r="R367" s="256"/>
      <c r="S367" s="256"/>
      <c r="T367" s="257"/>
      <c r="U367" s="13"/>
      <c r="V367" s="13"/>
      <c r="W367" s="13"/>
      <c r="X367" s="13"/>
      <c r="Y367" s="13"/>
      <c r="Z367" s="13"/>
      <c r="AA367" s="13"/>
      <c r="AB367" s="13"/>
      <c r="AC367" s="13"/>
      <c r="AD367" s="13"/>
      <c r="AE367" s="13"/>
      <c r="AT367" s="258" t="s">
        <v>801</v>
      </c>
      <c r="AU367" s="258" t="s">
        <v>81</v>
      </c>
      <c r="AV367" s="13" t="s">
        <v>81</v>
      </c>
      <c r="AW367" s="13" t="s">
        <v>33</v>
      </c>
      <c r="AX367" s="13" t="s">
        <v>72</v>
      </c>
      <c r="AY367" s="258" t="s">
        <v>240</v>
      </c>
    </row>
    <row r="368" s="15" customFormat="1">
      <c r="A368" s="15"/>
      <c r="B368" s="269"/>
      <c r="C368" s="270"/>
      <c r="D368" s="227" t="s">
        <v>801</v>
      </c>
      <c r="E368" s="271" t="s">
        <v>19</v>
      </c>
      <c r="F368" s="272" t="s">
        <v>1356</v>
      </c>
      <c r="G368" s="270"/>
      <c r="H368" s="273">
        <v>2895.9200000000001</v>
      </c>
      <c r="I368" s="274"/>
      <c r="J368" s="270"/>
      <c r="K368" s="270"/>
      <c r="L368" s="275"/>
      <c r="M368" s="276"/>
      <c r="N368" s="277"/>
      <c r="O368" s="277"/>
      <c r="P368" s="277"/>
      <c r="Q368" s="277"/>
      <c r="R368" s="277"/>
      <c r="S368" s="277"/>
      <c r="T368" s="278"/>
      <c r="U368" s="15"/>
      <c r="V368" s="15"/>
      <c r="W368" s="15"/>
      <c r="X368" s="15"/>
      <c r="Y368" s="15"/>
      <c r="Z368" s="15"/>
      <c r="AA368" s="15"/>
      <c r="AB368" s="15"/>
      <c r="AC368" s="15"/>
      <c r="AD368" s="15"/>
      <c r="AE368" s="15"/>
      <c r="AT368" s="279" t="s">
        <v>801</v>
      </c>
      <c r="AU368" s="279" t="s">
        <v>81</v>
      </c>
      <c r="AV368" s="15" t="s">
        <v>149</v>
      </c>
      <c r="AW368" s="15" t="s">
        <v>33</v>
      </c>
      <c r="AX368" s="15" t="s">
        <v>79</v>
      </c>
      <c r="AY368" s="279" t="s">
        <v>240</v>
      </c>
    </row>
    <row r="369" s="2" customFormat="1" ht="33" customHeight="1">
      <c r="A369" s="39"/>
      <c r="B369" s="40"/>
      <c r="C369" s="214" t="s">
        <v>344</v>
      </c>
      <c r="D369" s="214" t="s">
        <v>243</v>
      </c>
      <c r="E369" s="215" t="s">
        <v>1674</v>
      </c>
      <c r="F369" s="216" t="s">
        <v>1675</v>
      </c>
      <c r="G369" s="217" t="s">
        <v>251</v>
      </c>
      <c r="H369" s="218">
        <v>268.23700000000002</v>
      </c>
      <c r="I369" s="219"/>
      <c r="J369" s="220">
        <f>ROUND(I369*H369,2)</f>
        <v>0</v>
      </c>
      <c r="K369" s="216" t="s">
        <v>749</v>
      </c>
      <c r="L369" s="45"/>
      <c r="M369" s="221" t="s">
        <v>19</v>
      </c>
      <c r="N369" s="222" t="s">
        <v>43</v>
      </c>
      <c r="O369" s="85"/>
      <c r="P369" s="223">
        <f>O369*H369</f>
        <v>0</v>
      </c>
      <c r="Q369" s="223">
        <v>0</v>
      </c>
      <c r="R369" s="223">
        <f>Q369*H369</f>
        <v>0</v>
      </c>
      <c r="S369" s="223">
        <v>0</v>
      </c>
      <c r="T369" s="224">
        <f>S369*H369</f>
        <v>0</v>
      </c>
      <c r="U369" s="39"/>
      <c r="V369" s="39"/>
      <c r="W369" s="39"/>
      <c r="X369" s="39"/>
      <c r="Y369" s="39"/>
      <c r="Z369" s="39"/>
      <c r="AA369" s="39"/>
      <c r="AB369" s="39"/>
      <c r="AC369" s="39"/>
      <c r="AD369" s="39"/>
      <c r="AE369" s="39"/>
      <c r="AR369" s="225" t="s">
        <v>248</v>
      </c>
      <c r="AT369" s="225" t="s">
        <v>243</v>
      </c>
      <c r="AU369" s="225" t="s">
        <v>81</v>
      </c>
      <c r="AY369" s="18" t="s">
        <v>240</v>
      </c>
      <c r="BE369" s="226">
        <f>IF(N369="základní",J369,0)</f>
        <v>0</v>
      </c>
      <c r="BF369" s="226">
        <f>IF(N369="snížená",J369,0)</f>
        <v>0</v>
      </c>
      <c r="BG369" s="226">
        <f>IF(N369="zákl. přenesená",J369,0)</f>
        <v>0</v>
      </c>
      <c r="BH369" s="226">
        <f>IF(N369="sníž. přenesená",J369,0)</f>
        <v>0</v>
      </c>
      <c r="BI369" s="226">
        <f>IF(N369="nulová",J369,0)</f>
        <v>0</v>
      </c>
      <c r="BJ369" s="18" t="s">
        <v>79</v>
      </c>
      <c r="BK369" s="226">
        <f>ROUND(I369*H369,2)</f>
        <v>0</v>
      </c>
      <c r="BL369" s="18" t="s">
        <v>248</v>
      </c>
      <c r="BM369" s="225" t="s">
        <v>1676</v>
      </c>
    </row>
    <row r="370" s="13" customFormat="1">
      <c r="A370" s="13"/>
      <c r="B370" s="248"/>
      <c r="C370" s="249"/>
      <c r="D370" s="227" t="s">
        <v>801</v>
      </c>
      <c r="E370" s="250" t="s">
        <v>19</v>
      </c>
      <c r="F370" s="251" t="s">
        <v>1677</v>
      </c>
      <c r="G370" s="249"/>
      <c r="H370" s="252">
        <v>8.1999999999999993</v>
      </c>
      <c r="I370" s="253"/>
      <c r="J370" s="249"/>
      <c r="K370" s="249"/>
      <c r="L370" s="254"/>
      <c r="M370" s="255"/>
      <c r="N370" s="256"/>
      <c r="O370" s="256"/>
      <c r="P370" s="256"/>
      <c r="Q370" s="256"/>
      <c r="R370" s="256"/>
      <c r="S370" s="256"/>
      <c r="T370" s="257"/>
      <c r="U370" s="13"/>
      <c r="V370" s="13"/>
      <c r="W370" s="13"/>
      <c r="X370" s="13"/>
      <c r="Y370" s="13"/>
      <c r="Z370" s="13"/>
      <c r="AA370" s="13"/>
      <c r="AB370" s="13"/>
      <c r="AC370" s="13"/>
      <c r="AD370" s="13"/>
      <c r="AE370" s="13"/>
      <c r="AT370" s="258" t="s">
        <v>801</v>
      </c>
      <c r="AU370" s="258" t="s">
        <v>81</v>
      </c>
      <c r="AV370" s="13" t="s">
        <v>81</v>
      </c>
      <c r="AW370" s="13" t="s">
        <v>33</v>
      </c>
      <c r="AX370" s="13" t="s">
        <v>72</v>
      </c>
      <c r="AY370" s="258" t="s">
        <v>240</v>
      </c>
    </row>
    <row r="371" s="13" customFormat="1">
      <c r="A371" s="13"/>
      <c r="B371" s="248"/>
      <c r="C371" s="249"/>
      <c r="D371" s="227" t="s">
        <v>801</v>
      </c>
      <c r="E371" s="250" t="s">
        <v>19</v>
      </c>
      <c r="F371" s="251" t="s">
        <v>1678</v>
      </c>
      <c r="G371" s="249"/>
      <c r="H371" s="252">
        <v>8.3200000000000003</v>
      </c>
      <c r="I371" s="253"/>
      <c r="J371" s="249"/>
      <c r="K371" s="249"/>
      <c r="L371" s="254"/>
      <c r="M371" s="255"/>
      <c r="N371" s="256"/>
      <c r="O371" s="256"/>
      <c r="P371" s="256"/>
      <c r="Q371" s="256"/>
      <c r="R371" s="256"/>
      <c r="S371" s="256"/>
      <c r="T371" s="257"/>
      <c r="U371" s="13"/>
      <c r="V371" s="13"/>
      <c r="W371" s="13"/>
      <c r="X371" s="13"/>
      <c r="Y371" s="13"/>
      <c r="Z371" s="13"/>
      <c r="AA371" s="13"/>
      <c r="AB371" s="13"/>
      <c r="AC371" s="13"/>
      <c r="AD371" s="13"/>
      <c r="AE371" s="13"/>
      <c r="AT371" s="258" t="s">
        <v>801</v>
      </c>
      <c r="AU371" s="258" t="s">
        <v>81</v>
      </c>
      <c r="AV371" s="13" t="s">
        <v>81</v>
      </c>
      <c r="AW371" s="13" t="s">
        <v>33</v>
      </c>
      <c r="AX371" s="13" t="s">
        <v>72</v>
      </c>
      <c r="AY371" s="258" t="s">
        <v>240</v>
      </c>
    </row>
    <row r="372" s="13" customFormat="1">
      <c r="A372" s="13"/>
      <c r="B372" s="248"/>
      <c r="C372" s="249"/>
      <c r="D372" s="227" t="s">
        <v>801</v>
      </c>
      <c r="E372" s="250" t="s">
        <v>19</v>
      </c>
      <c r="F372" s="251" t="s">
        <v>1679</v>
      </c>
      <c r="G372" s="249"/>
      <c r="H372" s="252">
        <v>17.834</v>
      </c>
      <c r="I372" s="253"/>
      <c r="J372" s="249"/>
      <c r="K372" s="249"/>
      <c r="L372" s="254"/>
      <c r="M372" s="255"/>
      <c r="N372" s="256"/>
      <c r="O372" s="256"/>
      <c r="P372" s="256"/>
      <c r="Q372" s="256"/>
      <c r="R372" s="256"/>
      <c r="S372" s="256"/>
      <c r="T372" s="257"/>
      <c r="U372" s="13"/>
      <c r="V372" s="13"/>
      <c r="W372" s="13"/>
      <c r="X372" s="13"/>
      <c r="Y372" s="13"/>
      <c r="Z372" s="13"/>
      <c r="AA372" s="13"/>
      <c r="AB372" s="13"/>
      <c r="AC372" s="13"/>
      <c r="AD372" s="13"/>
      <c r="AE372" s="13"/>
      <c r="AT372" s="258" t="s">
        <v>801</v>
      </c>
      <c r="AU372" s="258" t="s">
        <v>81</v>
      </c>
      <c r="AV372" s="13" t="s">
        <v>81</v>
      </c>
      <c r="AW372" s="13" t="s">
        <v>33</v>
      </c>
      <c r="AX372" s="13" t="s">
        <v>72</v>
      </c>
      <c r="AY372" s="258" t="s">
        <v>240</v>
      </c>
    </row>
    <row r="373" s="13" customFormat="1">
      <c r="A373" s="13"/>
      <c r="B373" s="248"/>
      <c r="C373" s="249"/>
      <c r="D373" s="227" t="s">
        <v>801</v>
      </c>
      <c r="E373" s="250" t="s">
        <v>19</v>
      </c>
      <c r="F373" s="251" t="s">
        <v>1680</v>
      </c>
      <c r="G373" s="249"/>
      <c r="H373" s="252">
        <v>20.794</v>
      </c>
      <c r="I373" s="253"/>
      <c r="J373" s="249"/>
      <c r="K373" s="249"/>
      <c r="L373" s="254"/>
      <c r="M373" s="255"/>
      <c r="N373" s="256"/>
      <c r="O373" s="256"/>
      <c r="P373" s="256"/>
      <c r="Q373" s="256"/>
      <c r="R373" s="256"/>
      <c r="S373" s="256"/>
      <c r="T373" s="257"/>
      <c r="U373" s="13"/>
      <c r="V373" s="13"/>
      <c r="W373" s="13"/>
      <c r="X373" s="13"/>
      <c r="Y373" s="13"/>
      <c r="Z373" s="13"/>
      <c r="AA373" s="13"/>
      <c r="AB373" s="13"/>
      <c r="AC373" s="13"/>
      <c r="AD373" s="13"/>
      <c r="AE373" s="13"/>
      <c r="AT373" s="258" t="s">
        <v>801</v>
      </c>
      <c r="AU373" s="258" t="s">
        <v>81</v>
      </c>
      <c r="AV373" s="13" t="s">
        <v>81</v>
      </c>
      <c r="AW373" s="13" t="s">
        <v>33</v>
      </c>
      <c r="AX373" s="13" t="s">
        <v>72</v>
      </c>
      <c r="AY373" s="258" t="s">
        <v>240</v>
      </c>
    </row>
    <row r="374" s="13" customFormat="1">
      <c r="A374" s="13"/>
      <c r="B374" s="248"/>
      <c r="C374" s="249"/>
      <c r="D374" s="227" t="s">
        <v>801</v>
      </c>
      <c r="E374" s="250" t="s">
        <v>19</v>
      </c>
      <c r="F374" s="251" t="s">
        <v>1681</v>
      </c>
      <c r="G374" s="249"/>
      <c r="H374" s="252">
        <v>17.834</v>
      </c>
      <c r="I374" s="253"/>
      <c r="J374" s="249"/>
      <c r="K374" s="249"/>
      <c r="L374" s="254"/>
      <c r="M374" s="255"/>
      <c r="N374" s="256"/>
      <c r="O374" s="256"/>
      <c r="P374" s="256"/>
      <c r="Q374" s="256"/>
      <c r="R374" s="256"/>
      <c r="S374" s="256"/>
      <c r="T374" s="257"/>
      <c r="U374" s="13"/>
      <c r="V374" s="13"/>
      <c r="W374" s="13"/>
      <c r="X374" s="13"/>
      <c r="Y374" s="13"/>
      <c r="Z374" s="13"/>
      <c r="AA374" s="13"/>
      <c r="AB374" s="13"/>
      <c r="AC374" s="13"/>
      <c r="AD374" s="13"/>
      <c r="AE374" s="13"/>
      <c r="AT374" s="258" t="s">
        <v>801</v>
      </c>
      <c r="AU374" s="258" t="s">
        <v>81</v>
      </c>
      <c r="AV374" s="13" t="s">
        <v>81</v>
      </c>
      <c r="AW374" s="13" t="s">
        <v>33</v>
      </c>
      <c r="AX374" s="13" t="s">
        <v>72</v>
      </c>
      <c r="AY374" s="258" t="s">
        <v>240</v>
      </c>
    </row>
    <row r="375" s="13" customFormat="1">
      <c r="A375" s="13"/>
      <c r="B375" s="248"/>
      <c r="C375" s="249"/>
      <c r="D375" s="227" t="s">
        <v>801</v>
      </c>
      <c r="E375" s="250" t="s">
        <v>19</v>
      </c>
      <c r="F375" s="251" t="s">
        <v>1682</v>
      </c>
      <c r="G375" s="249"/>
      <c r="H375" s="252">
        <v>195.255</v>
      </c>
      <c r="I375" s="253"/>
      <c r="J375" s="249"/>
      <c r="K375" s="249"/>
      <c r="L375" s="254"/>
      <c r="M375" s="255"/>
      <c r="N375" s="256"/>
      <c r="O375" s="256"/>
      <c r="P375" s="256"/>
      <c r="Q375" s="256"/>
      <c r="R375" s="256"/>
      <c r="S375" s="256"/>
      <c r="T375" s="257"/>
      <c r="U375" s="13"/>
      <c r="V375" s="13"/>
      <c r="W375" s="13"/>
      <c r="X375" s="13"/>
      <c r="Y375" s="13"/>
      <c r="Z375" s="13"/>
      <c r="AA375" s="13"/>
      <c r="AB375" s="13"/>
      <c r="AC375" s="13"/>
      <c r="AD375" s="13"/>
      <c r="AE375" s="13"/>
      <c r="AT375" s="258" t="s">
        <v>801</v>
      </c>
      <c r="AU375" s="258" t="s">
        <v>81</v>
      </c>
      <c r="AV375" s="13" t="s">
        <v>81</v>
      </c>
      <c r="AW375" s="13" t="s">
        <v>33</v>
      </c>
      <c r="AX375" s="13" t="s">
        <v>72</v>
      </c>
      <c r="AY375" s="258" t="s">
        <v>240</v>
      </c>
    </row>
    <row r="376" s="15" customFormat="1">
      <c r="A376" s="15"/>
      <c r="B376" s="269"/>
      <c r="C376" s="270"/>
      <c r="D376" s="227" t="s">
        <v>801</v>
      </c>
      <c r="E376" s="271" t="s">
        <v>19</v>
      </c>
      <c r="F376" s="272" t="s">
        <v>1356</v>
      </c>
      <c r="G376" s="270"/>
      <c r="H376" s="273">
        <v>268.23700000000002</v>
      </c>
      <c r="I376" s="274"/>
      <c r="J376" s="270"/>
      <c r="K376" s="270"/>
      <c r="L376" s="275"/>
      <c r="M376" s="276"/>
      <c r="N376" s="277"/>
      <c r="O376" s="277"/>
      <c r="P376" s="277"/>
      <c r="Q376" s="277"/>
      <c r="R376" s="277"/>
      <c r="S376" s="277"/>
      <c r="T376" s="278"/>
      <c r="U376" s="15"/>
      <c r="V376" s="15"/>
      <c r="W376" s="15"/>
      <c r="X376" s="15"/>
      <c r="Y376" s="15"/>
      <c r="Z376" s="15"/>
      <c r="AA376" s="15"/>
      <c r="AB376" s="15"/>
      <c r="AC376" s="15"/>
      <c r="AD376" s="15"/>
      <c r="AE376" s="15"/>
      <c r="AT376" s="279" t="s">
        <v>801</v>
      </c>
      <c r="AU376" s="279" t="s">
        <v>81</v>
      </c>
      <c r="AV376" s="15" t="s">
        <v>149</v>
      </c>
      <c r="AW376" s="15" t="s">
        <v>33</v>
      </c>
      <c r="AX376" s="15" t="s">
        <v>79</v>
      </c>
      <c r="AY376" s="279" t="s">
        <v>240</v>
      </c>
    </row>
    <row r="377" s="2" customFormat="1" ht="16.5" customHeight="1">
      <c r="A377" s="39"/>
      <c r="B377" s="40"/>
      <c r="C377" s="238" t="s">
        <v>647</v>
      </c>
      <c r="D377" s="238" t="s">
        <v>797</v>
      </c>
      <c r="E377" s="239" t="s">
        <v>1683</v>
      </c>
      <c r="F377" s="240" t="s">
        <v>1684</v>
      </c>
      <c r="G377" s="241" t="s">
        <v>786</v>
      </c>
      <c r="H377" s="242">
        <v>1.107</v>
      </c>
      <c r="I377" s="243"/>
      <c r="J377" s="244">
        <f>ROUND(I377*H377,2)</f>
        <v>0</v>
      </c>
      <c r="K377" s="240" t="s">
        <v>749</v>
      </c>
      <c r="L377" s="245"/>
      <c r="M377" s="246" t="s">
        <v>19</v>
      </c>
      <c r="N377" s="247" t="s">
        <v>43</v>
      </c>
      <c r="O377" s="85"/>
      <c r="P377" s="223">
        <f>O377*H377</f>
        <v>0</v>
      </c>
      <c r="Q377" s="223">
        <v>1</v>
      </c>
      <c r="R377" s="223">
        <f>Q377*H377</f>
        <v>1.107</v>
      </c>
      <c r="S377" s="223">
        <v>0</v>
      </c>
      <c r="T377" s="224">
        <f>S377*H377</f>
        <v>0</v>
      </c>
      <c r="U377" s="39"/>
      <c r="V377" s="39"/>
      <c r="W377" s="39"/>
      <c r="X377" s="39"/>
      <c r="Y377" s="39"/>
      <c r="Z377" s="39"/>
      <c r="AA377" s="39"/>
      <c r="AB377" s="39"/>
      <c r="AC377" s="39"/>
      <c r="AD377" s="39"/>
      <c r="AE377" s="39"/>
      <c r="AR377" s="225" t="s">
        <v>257</v>
      </c>
      <c r="AT377" s="225" t="s">
        <v>797</v>
      </c>
      <c r="AU377" s="225" t="s">
        <v>81</v>
      </c>
      <c r="AY377" s="18" t="s">
        <v>240</v>
      </c>
      <c r="BE377" s="226">
        <f>IF(N377="základní",J377,0)</f>
        <v>0</v>
      </c>
      <c r="BF377" s="226">
        <f>IF(N377="snížená",J377,0)</f>
        <v>0</v>
      </c>
      <c r="BG377" s="226">
        <f>IF(N377="zákl. přenesená",J377,0)</f>
        <v>0</v>
      </c>
      <c r="BH377" s="226">
        <f>IF(N377="sníž. přenesená",J377,0)</f>
        <v>0</v>
      </c>
      <c r="BI377" s="226">
        <f>IF(N377="nulová",J377,0)</f>
        <v>0</v>
      </c>
      <c r="BJ377" s="18" t="s">
        <v>79</v>
      </c>
      <c r="BK377" s="226">
        <f>ROUND(I377*H377,2)</f>
        <v>0</v>
      </c>
      <c r="BL377" s="18" t="s">
        <v>248</v>
      </c>
      <c r="BM377" s="225" t="s">
        <v>1685</v>
      </c>
    </row>
    <row r="378" s="13" customFormat="1">
      <c r="A378" s="13"/>
      <c r="B378" s="248"/>
      <c r="C378" s="249"/>
      <c r="D378" s="227" t="s">
        <v>801</v>
      </c>
      <c r="E378" s="250" t="s">
        <v>19</v>
      </c>
      <c r="F378" s="251" t="s">
        <v>1686</v>
      </c>
      <c r="G378" s="249"/>
      <c r="H378" s="252">
        <v>1.107</v>
      </c>
      <c r="I378" s="253"/>
      <c r="J378" s="249"/>
      <c r="K378" s="249"/>
      <c r="L378" s="254"/>
      <c r="M378" s="255"/>
      <c r="N378" s="256"/>
      <c r="O378" s="256"/>
      <c r="P378" s="256"/>
      <c r="Q378" s="256"/>
      <c r="R378" s="256"/>
      <c r="S378" s="256"/>
      <c r="T378" s="257"/>
      <c r="U378" s="13"/>
      <c r="V378" s="13"/>
      <c r="W378" s="13"/>
      <c r="X378" s="13"/>
      <c r="Y378" s="13"/>
      <c r="Z378" s="13"/>
      <c r="AA378" s="13"/>
      <c r="AB378" s="13"/>
      <c r="AC378" s="13"/>
      <c r="AD378" s="13"/>
      <c r="AE378" s="13"/>
      <c r="AT378" s="258" t="s">
        <v>801</v>
      </c>
      <c r="AU378" s="258" t="s">
        <v>81</v>
      </c>
      <c r="AV378" s="13" t="s">
        <v>81</v>
      </c>
      <c r="AW378" s="13" t="s">
        <v>33</v>
      </c>
      <c r="AX378" s="13" t="s">
        <v>79</v>
      </c>
      <c r="AY378" s="258" t="s">
        <v>240</v>
      </c>
    </row>
    <row r="379" s="2" customFormat="1">
      <c r="A379" s="39"/>
      <c r="B379" s="40"/>
      <c r="C379" s="214" t="s">
        <v>347</v>
      </c>
      <c r="D379" s="214" t="s">
        <v>243</v>
      </c>
      <c r="E379" s="215" t="s">
        <v>1687</v>
      </c>
      <c r="F379" s="216" t="s">
        <v>1688</v>
      </c>
      <c r="G379" s="217" t="s">
        <v>251</v>
      </c>
      <c r="H379" s="218">
        <v>5791.8400000000001</v>
      </c>
      <c r="I379" s="219"/>
      <c r="J379" s="220">
        <f>ROUND(I379*H379,2)</f>
        <v>0</v>
      </c>
      <c r="K379" s="216" t="s">
        <v>749</v>
      </c>
      <c r="L379" s="45"/>
      <c r="M379" s="221" t="s">
        <v>19</v>
      </c>
      <c r="N379" s="222" t="s">
        <v>43</v>
      </c>
      <c r="O379" s="85"/>
      <c r="P379" s="223">
        <f>O379*H379</f>
        <v>0</v>
      </c>
      <c r="Q379" s="223">
        <v>0.00040000000000000002</v>
      </c>
      <c r="R379" s="223">
        <f>Q379*H379</f>
        <v>2.3167360000000001</v>
      </c>
      <c r="S379" s="223">
        <v>0</v>
      </c>
      <c r="T379" s="224">
        <f>S379*H379</f>
        <v>0</v>
      </c>
      <c r="U379" s="39"/>
      <c r="V379" s="39"/>
      <c r="W379" s="39"/>
      <c r="X379" s="39"/>
      <c r="Y379" s="39"/>
      <c r="Z379" s="39"/>
      <c r="AA379" s="39"/>
      <c r="AB379" s="39"/>
      <c r="AC379" s="39"/>
      <c r="AD379" s="39"/>
      <c r="AE379" s="39"/>
      <c r="AR379" s="225" t="s">
        <v>248</v>
      </c>
      <c r="AT379" s="225" t="s">
        <v>243</v>
      </c>
      <c r="AU379" s="225" t="s">
        <v>81</v>
      </c>
      <c r="AY379" s="18" t="s">
        <v>240</v>
      </c>
      <c r="BE379" s="226">
        <f>IF(N379="základní",J379,0)</f>
        <v>0</v>
      </c>
      <c r="BF379" s="226">
        <f>IF(N379="snížená",J379,0)</f>
        <v>0</v>
      </c>
      <c r="BG379" s="226">
        <f>IF(N379="zákl. přenesená",J379,0)</f>
        <v>0</v>
      </c>
      <c r="BH379" s="226">
        <f>IF(N379="sníž. přenesená",J379,0)</f>
        <v>0</v>
      </c>
      <c r="BI379" s="226">
        <f>IF(N379="nulová",J379,0)</f>
        <v>0</v>
      </c>
      <c r="BJ379" s="18" t="s">
        <v>79</v>
      </c>
      <c r="BK379" s="226">
        <f>ROUND(I379*H379,2)</f>
        <v>0</v>
      </c>
      <c r="BL379" s="18" t="s">
        <v>248</v>
      </c>
      <c r="BM379" s="225" t="s">
        <v>1689</v>
      </c>
    </row>
    <row r="380" s="13" customFormat="1">
      <c r="A380" s="13"/>
      <c r="B380" s="248"/>
      <c r="C380" s="249"/>
      <c r="D380" s="227" t="s">
        <v>801</v>
      </c>
      <c r="E380" s="250" t="s">
        <v>19</v>
      </c>
      <c r="F380" s="251" t="s">
        <v>1690</v>
      </c>
      <c r="G380" s="249"/>
      <c r="H380" s="252">
        <v>5791.8400000000001</v>
      </c>
      <c r="I380" s="253"/>
      <c r="J380" s="249"/>
      <c r="K380" s="249"/>
      <c r="L380" s="254"/>
      <c r="M380" s="255"/>
      <c r="N380" s="256"/>
      <c r="O380" s="256"/>
      <c r="P380" s="256"/>
      <c r="Q380" s="256"/>
      <c r="R380" s="256"/>
      <c r="S380" s="256"/>
      <c r="T380" s="257"/>
      <c r="U380" s="13"/>
      <c r="V380" s="13"/>
      <c r="W380" s="13"/>
      <c r="X380" s="13"/>
      <c r="Y380" s="13"/>
      <c r="Z380" s="13"/>
      <c r="AA380" s="13"/>
      <c r="AB380" s="13"/>
      <c r="AC380" s="13"/>
      <c r="AD380" s="13"/>
      <c r="AE380" s="13"/>
      <c r="AT380" s="258" t="s">
        <v>801</v>
      </c>
      <c r="AU380" s="258" t="s">
        <v>81</v>
      </c>
      <c r="AV380" s="13" t="s">
        <v>81</v>
      </c>
      <c r="AW380" s="13" t="s">
        <v>33</v>
      </c>
      <c r="AX380" s="13" t="s">
        <v>79</v>
      </c>
      <c r="AY380" s="258" t="s">
        <v>240</v>
      </c>
    </row>
    <row r="381" s="2" customFormat="1">
      <c r="A381" s="39"/>
      <c r="B381" s="40"/>
      <c r="C381" s="214" t="s">
        <v>655</v>
      </c>
      <c r="D381" s="214" t="s">
        <v>243</v>
      </c>
      <c r="E381" s="215" t="s">
        <v>1691</v>
      </c>
      <c r="F381" s="216" t="s">
        <v>1692</v>
      </c>
      <c r="G381" s="217" t="s">
        <v>251</v>
      </c>
      <c r="H381" s="218">
        <v>536.47400000000005</v>
      </c>
      <c r="I381" s="219"/>
      <c r="J381" s="220">
        <f>ROUND(I381*H381,2)</f>
        <v>0</v>
      </c>
      <c r="K381" s="216" t="s">
        <v>749</v>
      </c>
      <c r="L381" s="45"/>
      <c r="M381" s="221" t="s">
        <v>19</v>
      </c>
      <c r="N381" s="222" t="s">
        <v>43</v>
      </c>
      <c r="O381" s="85"/>
      <c r="P381" s="223">
        <f>O381*H381</f>
        <v>0</v>
      </c>
      <c r="Q381" s="223">
        <v>0.00040000000000000002</v>
      </c>
      <c r="R381" s="223">
        <f>Q381*H381</f>
        <v>0.21458960000000002</v>
      </c>
      <c r="S381" s="223">
        <v>0</v>
      </c>
      <c r="T381" s="224">
        <f>S381*H381</f>
        <v>0</v>
      </c>
      <c r="U381" s="39"/>
      <c r="V381" s="39"/>
      <c r="W381" s="39"/>
      <c r="X381" s="39"/>
      <c r="Y381" s="39"/>
      <c r="Z381" s="39"/>
      <c r="AA381" s="39"/>
      <c r="AB381" s="39"/>
      <c r="AC381" s="39"/>
      <c r="AD381" s="39"/>
      <c r="AE381" s="39"/>
      <c r="AR381" s="225" t="s">
        <v>248</v>
      </c>
      <c r="AT381" s="225" t="s">
        <v>243</v>
      </c>
      <c r="AU381" s="225" t="s">
        <v>81</v>
      </c>
      <c r="AY381" s="18" t="s">
        <v>240</v>
      </c>
      <c r="BE381" s="226">
        <f>IF(N381="základní",J381,0)</f>
        <v>0</v>
      </c>
      <c r="BF381" s="226">
        <f>IF(N381="snížená",J381,0)</f>
        <v>0</v>
      </c>
      <c r="BG381" s="226">
        <f>IF(N381="zákl. přenesená",J381,0)</f>
        <v>0</v>
      </c>
      <c r="BH381" s="226">
        <f>IF(N381="sníž. přenesená",J381,0)</f>
        <v>0</v>
      </c>
      <c r="BI381" s="226">
        <f>IF(N381="nulová",J381,0)</f>
        <v>0</v>
      </c>
      <c r="BJ381" s="18" t="s">
        <v>79</v>
      </c>
      <c r="BK381" s="226">
        <f>ROUND(I381*H381,2)</f>
        <v>0</v>
      </c>
      <c r="BL381" s="18" t="s">
        <v>248</v>
      </c>
      <c r="BM381" s="225" t="s">
        <v>1693</v>
      </c>
    </row>
    <row r="382" s="13" customFormat="1">
      <c r="A382" s="13"/>
      <c r="B382" s="248"/>
      <c r="C382" s="249"/>
      <c r="D382" s="227" t="s">
        <v>801</v>
      </c>
      <c r="E382" s="250" t="s">
        <v>19</v>
      </c>
      <c r="F382" s="251" t="s">
        <v>1694</v>
      </c>
      <c r="G382" s="249"/>
      <c r="H382" s="252">
        <v>16.399999999999999</v>
      </c>
      <c r="I382" s="253"/>
      <c r="J382" s="249"/>
      <c r="K382" s="249"/>
      <c r="L382" s="254"/>
      <c r="M382" s="255"/>
      <c r="N382" s="256"/>
      <c r="O382" s="256"/>
      <c r="P382" s="256"/>
      <c r="Q382" s="256"/>
      <c r="R382" s="256"/>
      <c r="S382" s="256"/>
      <c r="T382" s="257"/>
      <c r="U382" s="13"/>
      <c r="V382" s="13"/>
      <c r="W382" s="13"/>
      <c r="X382" s="13"/>
      <c r="Y382" s="13"/>
      <c r="Z382" s="13"/>
      <c r="AA382" s="13"/>
      <c r="AB382" s="13"/>
      <c r="AC382" s="13"/>
      <c r="AD382" s="13"/>
      <c r="AE382" s="13"/>
      <c r="AT382" s="258" t="s">
        <v>801</v>
      </c>
      <c r="AU382" s="258" t="s">
        <v>81</v>
      </c>
      <c r="AV382" s="13" t="s">
        <v>81</v>
      </c>
      <c r="AW382" s="13" t="s">
        <v>33</v>
      </c>
      <c r="AX382" s="13" t="s">
        <v>72</v>
      </c>
      <c r="AY382" s="258" t="s">
        <v>240</v>
      </c>
    </row>
    <row r="383" s="13" customFormat="1">
      <c r="A383" s="13"/>
      <c r="B383" s="248"/>
      <c r="C383" s="249"/>
      <c r="D383" s="227" t="s">
        <v>801</v>
      </c>
      <c r="E383" s="250" t="s">
        <v>19</v>
      </c>
      <c r="F383" s="251" t="s">
        <v>1695</v>
      </c>
      <c r="G383" s="249"/>
      <c r="H383" s="252">
        <v>16.640000000000001</v>
      </c>
      <c r="I383" s="253"/>
      <c r="J383" s="249"/>
      <c r="K383" s="249"/>
      <c r="L383" s="254"/>
      <c r="M383" s="255"/>
      <c r="N383" s="256"/>
      <c r="O383" s="256"/>
      <c r="P383" s="256"/>
      <c r="Q383" s="256"/>
      <c r="R383" s="256"/>
      <c r="S383" s="256"/>
      <c r="T383" s="257"/>
      <c r="U383" s="13"/>
      <c r="V383" s="13"/>
      <c r="W383" s="13"/>
      <c r="X383" s="13"/>
      <c r="Y383" s="13"/>
      <c r="Z383" s="13"/>
      <c r="AA383" s="13"/>
      <c r="AB383" s="13"/>
      <c r="AC383" s="13"/>
      <c r="AD383" s="13"/>
      <c r="AE383" s="13"/>
      <c r="AT383" s="258" t="s">
        <v>801</v>
      </c>
      <c r="AU383" s="258" t="s">
        <v>81</v>
      </c>
      <c r="AV383" s="13" t="s">
        <v>81</v>
      </c>
      <c r="AW383" s="13" t="s">
        <v>33</v>
      </c>
      <c r="AX383" s="13" t="s">
        <v>72</v>
      </c>
      <c r="AY383" s="258" t="s">
        <v>240</v>
      </c>
    </row>
    <row r="384" s="13" customFormat="1">
      <c r="A384" s="13"/>
      <c r="B384" s="248"/>
      <c r="C384" s="249"/>
      <c r="D384" s="227" t="s">
        <v>801</v>
      </c>
      <c r="E384" s="250" t="s">
        <v>19</v>
      </c>
      <c r="F384" s="251" t="s">
        <v>1696</v>
      </c>
      <c r="G384" s="249"/>
      <c r="H384" s="252">
        <v>35.667999999999999</v>
      </c>
      <c r="I384" s="253"/>
      <c r="J384" s="249"/>
      <c r="K384" s="249"/>
      <c r="L384" s="254"/>
      <c r="M384" s="255"/>
      <c r="N384" s="256"/>
      <c r="O384" s="256"/>
      <c r="P384" s="256"/>
      <c r="Q384" s="256"/>
      <c r="R384" s="256"/>
      <c r="S384" s="256"/>
      <c r="T384" s="257"/>
      <c r="U384" s="13"/>
      <c r="V384" s="13"/>
      <c r="W384" s="13"/>
      <c r="X384" s="13"/>
      <c r="Y384" s="13"/>
      <c r="Z384" s="13"/>
      <c r="AA384" s="13"/>
      <c r="AB384" s="13"/>
      <c r="AC384" s="13"/>
      <c r="AD384" s="13"/>
      <c r="AE384" s="13"/>
      <c r="AT384" s="258" t="s">
        <v>801</v>
      </c>
      <c r="AU384" s="258" t="s">
        <v>81</v>
      </c>
      <c r="AV384" s="13" t="s">
        <v>81</v>
      </c>
      <c r="AW384" s="13" t="s">
        <v>33</v>
      </c>
      <c r="AX384" s="13" t="s">
        <v>72</v>
      </c>
      <c r="AY384" s="258" t="s">
        <v>240</v>
      </c>
    </row>
    <row r="385" s="13" customFormat="1">
      <c r="A385" s="13"/>
      <c r="B385" s="248"/>
      <c r="C385" s="249"/>
      <c r="D385" s="227" t="s">
        <v>801</v>
      </c>
      <c r="E385" s="250" t="s">
        <v>19</v>
      </c>
      <c r="F385" s="251" t="s">
        <v>1697</v>
      </c>
      <c r="G385" s="249"/>
      <c r="H385" s="252">
        <v>41.588000000000001</v>
      </c>
      <c r="I385" s="253"/>
      <c r="J385" s="249"/>
      <c r="K385" s="249"/>
      <c r="L385" s="254"/>
      <c r="M385" s="255"/>
      <c r="N385" s="256"/>
      <c r="O385" s="256"/>
      <c r="P385" s="256"/>
      <c r="Q385" s="256"/>
      <c r="R385" s="256"/>
      <c r="S385" s="256"/>
      <c r="T385" s="257"/>
      <c r="U385" s="13"/>
      <c r="V385" s="13"/>
      <c r="W385" s="13"/>
      <c r="X385" s="13"/>
      <c r="Y385" s="13"/>
      <c r="Z385" s="13"/>
      <c r="AA385" s="13"/>
      <c r="AB385" s="13"/>
      <c r="AC385" s="13"/>
      <c r="AD385" s="13"/>
      <c r="AE385" s="13"/>
      <c r="AT385" s="258" t="s">
        <v>801</v>
      </c>
      <c r="AU385" s="258" t="s">
        <v>81</v>
      </c>
      <c r="AV385" s="13" t="s">
        <v>81</v>
      </c>
      <c r="AW385" s="13" t="s">
        <v>33</v>
      </c>
      <c r="AX385" s="13" t="s">
        <v>72</v>
      </c>
      <c r="AY385" s="258" t="s">
        <v>240</v>
      </c>
    </row>
    <row r="386" s="13" customFormat="1">
      <c r="A386" s="13"/>
      <c r="B386" s="248"/>
      <c r="C386" s="249"/>
      <c r="D386" s="227" t="s">
        <v>801</v>
      </c>
      <c r="E386" s="250" t="s">
        <v>19</v>
      </c>
      <c r="F386" s="251" t="s">
        <v>1698</v>
      </c>
      <c r="G386" s="249"/>
      <c r="H386" s="252">
        <v>35.667999999999999</v>
      </c>
      <c r="I386" s="253"/>
      <c r="J386" s="249"/>
      <c r="K386" s="249"/>
      <c r="L386" s="254"/>
      <c r="M386" s="255"/>
      <c r="N386" s="256"/>
      <c r="O386" s="256"/>
      <c r="P386" s="256"/>
      <c r="Q386" s="256"/>
      <c r="R386" s="256"/>
      <c r="S386" s="256"/>
      <c r="T386" s="257"/>
      <c r="U386" s="13"/>
      <c r="V386" s="13"/>
      <c r="W386" s="13"/>
      <c r="X386" s="13"/>
      <c r="Y386" s="13"/>
      <c r="Z386" s="13"/>
      <c r="AA386" s="13"/>
      <c r="AB386" s="13"/>
      <c r="AC386" s="13"/>
      <c r="AD386" s="13"/>
      <c r="AE386" s="13"/>
      <c r="AT386" s="258" t="s">
        <v>801</v>
      </c>
      <c r="AU386" s="258" t="s">
        <v>81</v>
      </c>
      <c r="AV386" s="13" t="s">
        <v>81</v>
      </c>
      <c r="AW386" s="13" t="s">
        <v>33</v>
      </c>
      <c r="AX386" s="13" t="s">
        <v>72</v>
      </c>
      <c r="AY386" s="258" t="s">
        <v>240</v>
      </c>
    </row>
    <row r="387" s="13" customFormat="1">
      <c r="A387" s="13"/>
      <c r="B387" s="248"/>
      <c r="C387" s="249"/>
      <c r="D387" s="227" t="s">
        <v>801</v>
      </c>
      <c r="E387" s="250" t="s">
        <v>19</v>
      </c>
      <c r="F387" s="251" t="s">
        <v>1699</v>
      </c>
      <c r="G387" s="249"/>
      <c r="H387" s="252">
        <v>390.50999999999999</v>
      </c>
      <c r="I387" s="253"/>
      <c r="J387" s="249"/>
      <c r="K387" s="249"/>
      <c r="L387" s="254"/>
      <c r="M387" s="255"/>
      <c r="N387" s="256"/>
      <c r="O387" s="256"/>
      <c r="P387" s="256"/>
      <c r="Q387" s="256"/>
      <c r="R387" s="256"/>
      <c r="S387" s="256"/>
      <c r="T387" s="257"/>
      <c r="U387" s="13"/>
      <c r="V387" s="13"/>
      <c r="W387" s="13"/>
      <c r="X387" s="13"/>
      <c r="Y387" s="13"/>
      <c r="Z387" s="13"/>
      <c r="AA387" s="13"/>
      <c r="AB387" s="13"/>
      <c r="AC387" s="13"/>
      <c r="AD387" s="13"/>
      <c r="AE387" s="13"/>
      <c r="AT387" s="258" t="s">
        <v>801</v>
      </c>
      <c r="AU387" s="258" t="s">
        <v>81</v>
      </c>
      <c r="AV387" s="13" t="s">
        <v>81</v>
      </c>
      <c r="AW387" s="13" t="s">
        <v>33</v>
      </c>
      <c r="AX387" s="13" t="s">
        <v>72</v>
      </c>
      <c r="AY387" s="258" t="s">
        <v>240</v>
      </c>
    </row>
    <row r="388" s="15" customFormat="1">
      <c r="A388" s="15"/>
      <c r="B388" s="269"/>
      <c r="C388" s="270"/>
      <c r="D388" s="227" t="s">
        <v>801</v>
      </c>
      <c r="E388" s="271" t="s">
        <v>19</v>
      </c>
      <c r="F388" s="272" t="s">
        <v>1356</v>
      </c>
      <c r="G388" s="270"/>
      <c r="H388" s="273">
        <v>536.47400000000005</v>
      </c>
      <c r="I388" s="274"/>
      <c r="J388" s="270"/>
      <c r="K388" s="270"/>
      <c r="L388" s="275"/>
      <c r="M388" s="276"/>
      <c r="N388" s="277"/>
      <c r="O388" s="277"/>
      <c r="P388" s="277"/>
      <c r="Q388" s="277"/>
      <c r="R388" s="277"/>
      <c r="S388" s="277"/>
      <c r="T388" s="278"/>
      <c r="U388" s="15"/>
      <c r="V388" s="15"/>
      <c r="W388" s="15"/>
      <c r="X388" s="15"/>
      <c r="Y388" s="15"/>
      <c r="Z388" s="15"/>
      <c r="AA388" s="15"/>
      <c r="AB388" s="15"/>
      <c r="AC388" s="15"/>
      <c r="AD388" s="15"/>
      <c r="AE388" s="15"/>
      <c r="AT388" s="279" t="s">
        <v>801</v>
      </c>
      <c r="AU388" s="279" t="s">
        <v>81</v>
      </c>
      <c r="AV388" s="15" t="s">
        <v>149</v>
      </c>
      <c r="AW388" s="15" t="s">
        <v>33</v>
      </c>
      <c r="AX388" s="15" t="s">
        <v>79</v>
      </c>
      <c r="AY388" s="279" t="s">
        <v>240</v>
      </c>
    </row>
    <row r="389" s="2" customFormat="1" ht="44.25" customHeight="1">
      <c r="A389" s="39"/>
      <c r="B389" s="40"/>
      <c r="C389" s="238" t="s">
        <v>351</v>
      </c>
      <c r="D389" s="238" t="s">
        <v>797</v>
      </c>
      <c r="E389" s="239" t="s">
        <v>1700</v>
      </c>
      <c r="F389" s="240" t="s">
        <v>1701</v>
      </c>
      <c r="G389" s="241" t="s">
        <v>251</v>
      </c>
      <c r="H389" s="242">
        <v>7277.5609999999997</v>
      </c>
      <c r="I389" s="243"/>
      <c r="J389" s="244">
        <f>ROUND(I389*H389,2)</f>
        <v>0</v>
      </c>
      <c r="K389" s="240" t="s">
        <v>749</v>
      </c>
      <c r="L389" s="245"/>
      <c r="M389" s="246" t="s">
        <v>19</v>
      </c>
      <c r="N389" s="247" t="s">
        <v>43</v>
      </c>
      <c r="O389" s="85"/>
      <c r="P389" s="223">
        <f>O389*H389</f>
        <v>0</v>
      </c>
      <c r="Q389" s="223">
        <v>0.0054000000000000003</v>
      </c>
      <c r="R389" s="223">
        <f>Q389*H389</f>
        <v>39.298829400000002</v>
      </c>
      <c r="S389" s="223">
        <v>0</v>
      </c>
      <c r="T389" s="224">
        <f>S389*H389</f>
        <v>0</v>
      </c>
      <c r="U389" s="39"/>
      <c r="V389" s="39"/>
      <c r="W389" s="39"/>
      <c r="X389" s="39"/>
      <c r="Y389" s="39"/>
      <c r="Z389" s="39"/>
      <c r="AA389" s="39"/>
      <c r="AB389" s="39"/>
      <c r="AC389" s="39"/>
      <c r="AD389" s="39"/>
      <c r="AE389" s="39"/>
      <c r="AR389" s="225" t="s">
        <v>257</v>
      </c>
      <c r="AT389" s="225" t="s">
        <v>797</v>
      </c>
      <c r="AU389" s="225" t="s">
        <v>81</v>
      </c>
      <c r="AY389" s="18" t="s">
        <v>240</v>
      </c>
      <c r="BE389" s="226">
        <f>IF(N389="základní",J389,0)</f>
        <v>0</v>
      </c>
      <c r="BF389" s="226">
        <f>IF(N389="snížená",J389,0)</f>
        <v>0</v>
      </c>
      <c r="BG389" s="226">
        <f>IF(N389="zákl. přenesená",J389,0)</f>
        <v>0</v>
      </c>
      <c r="BH389" s="226">
        <f>IF(N389="sníž. přenesená",J389,0)</f>
        <v>0</v>
      </c>
      <c r="BI389" s="226">
        <f>IF(N389="nulová",J389,0)</f>
        <v>0</v>
      </c>
      <c r="BJ389" s="18" t="s">
        <v>79</v>
      </c>
      <c r="BK389" s="226">
        <f>ROUND(I389*H389,2)</f>
        <v>0</v>
      </c>
      <c r="BL389" s="18" t="s">
        <v>248</v>
      </c>
      <c r="BM389" s="225" t="s">
        <v>1702</v>
      </c>
    </row>
    <row r="390" s="14" customFormat="1">
      <c r="A390" s="14"/>
      <c r="B390" s="259"/>
      <c r="C390" s="260"/>
      <c r="D390" s="227" t="s">
        <v>801</v>
      </c>
      <c r="E390" s="261" t="s">
        <v>19</v>
      </c>
      <c r="F390" s="262" t="s">
        <v>1703</v>
      </c>
      <c r="G390" s="260"/>
      <c r="H390" s="261" t="s">
        <v>19</v>
      </c>
      <c r="I390" s="263"/>
      <c r="J390" s="260"/>
      <c r="K390" s="260"/>
      <c r="L390" s="264"/>
      <c r="M390" s="265"/>
      <c r="N390" s="266"/>
      <c r="O390" s="266"/>
      <c r="P390" s="266"/>
      <c r="Q390" s="266"/>
      <c r="R390" s="266"/>
      <c r="S390" s="266"/>
      <c r="T390" s="267"/>
      <c r="U390" s="14"/>
      <c r="V390" s="14"/>
      <c r="W390" s="14"/>
      <c r="X390" s="14"/>
      <c r="Y390" s="14"/>
      <c r="Z390" s="14"/>
      <c r="AA390" s="14"/>
      <c r="AB390" s="14"/>
      <c r="AC390" s="14"/>
      <c r="AD390" s="14"/>
      <c r="AE390" s="14"/>
      <c r="AT390" s="268" t="s">
        <v>801</v>
      </c>
      <c r="AU390" s="268" t="s">
        <v>81</v>
      </c>
      <c r="AV390" s="14" t="s">
        <v>79</v>
      </c>
      <c r="AW390" s="14" t="s">
        <v>33</v>
      </c>
      <c r="AX390" s="14" t="s">
        <v>72</v>
      </c>
      <c r="AY390" s="268" t="s">
        <v>240</v>
      </c>
    </row>
    <row r="391" s="13" customFormat="1">
      <c r="A391" s="13"/>
      <c r="B391" s="248"/>
      <c r="C391" s="249"/>
      <c r="D391" s="227" t="s">
        <v>801</v>
      </c>
      <c r="E391" s="250" t="s">
        <v>19</v>
      </c>
      <c r="F391" s="251" t="s">
        <v>1704</v>
      </c>
      <c r="G391" s="249"/>
      <c r="H391" s="252">
        <v>7277.5609999999997</v>
      </c>
      <c r="I391" s="253"/>
      <c r="J391" s="249"/>
      <c r="K391" s="249"/>
      <c r="L391" s="254"/>
      <c r="M391" s="255"/>
      <c r="N391" s="256"/>
      <c r="O391" s="256"/>
      <c r="P391" s="256"/>
      <c r="Q391" s="256"/>
      <c r="R391" s="256"/>
      <c r="S391" s="256"/>
      <c r="T391" s="257"/>
      <c r="U391" s="13"/>
      <c r="V391" s="13"/>
      <c r="W391" s="13"/>
      <c r="X391" s="13"/>
      <c r="Y391" s="13"/>
      <c r="Z391" s="13"/>
      <c r="AA391" s="13"/>
      <c r="AB391" s="13"/>
      <c r="AC391" s="13"/>
      <c r="AD391" s="13"/>
      <c r="AE391" s="13"/>
      <c r="AT391" s="258" t="s">
        <v>801</v>
      </c>
      <c r="AU391" s="258" t="s">
        <v>81</v>
      </c>
      <c r="AV391" s="13" t="s">
        <v>81</v>
      </c>
      <c r="AW391" s="13" t="s">
        <v>33</v>
      </c>
      <c r="AX391" s="13" t="s">
        <v>79</v>
      </c>
      <c r="AY391" s="258" t="s">
        <v>240</v>
      </c>
    </row>
    <row r="392" s="2" customFormat="1" ht="44.25" customHeight="1">
      <c r="A392" s="39"/>
      <c r="B392" s="40"/>
      <c r="C392" s="214" t="s">
        <v>661</v>
      </c>
      <c r="D392" s="214" t="s">
        <v>243</v>
      </c>
      <c r="E392" s="215" t="s">
        <v>1705</v>
      </c>
      <c r="F392" s="216" t="s">
        <v>1706</v>
      </c>
      <c r="G392" s="217" t="s">
        <v>1707</v>
      </c>
      <c r="H392" s="218">
        <v>1</v>
      </c>
      <c r="I392" s="219"/>
      <c r="J392" s="220">
        <f>ROUND(I392*H392,2)</f>
        <v>0</v>
      </c>
      <c r="K392" s="216" t="s">
        <v>247</v>
      </c>
      <c r="L392" s="45"/>
      <c r="M392" s="221" t="s">
        <v>19</v>
      </c>
      <c r="N392" s="222" t="s">
        <v>43</v>
      </c>
      <c r="O392" s="85"/>
      <c r="P392" s="223">
        <f>O392*H392</f>
        <v>0</v>
      </c>
      <c r="Q392" s="223">
        <v>0</v>
      </c>
      <c r="R392" s="223">
        <f>Q392*H392</f>
        <v>0</v>
      </c>
      <c r="S392" s="223">
        <v>0</v>
      </c>
      <c r="T392" s="224">
        <f>S392*H392</f>
        <v>0</v>
      </c>
      <c r="U392" s="39"/>
      <c r="V392" s="39"/>
      <c r="W392" s="39"/>
      <c r="X392" s="39"/>
      <c r="Y392" s="39"/>
      <c r="Z392" s="39"/>
      <c r="AA392" s="39"/>
      <c r="AB392" s="39"/>
      <c r="AC392" s="39"/>
      <c r="AD392" s="39"/>
      <c r="AE392" s="39"/>
      <c r="AR392" s="225" t="s">
        <v>248</v>
      </c>
      <c r="AT392" s="225" t="s">
        <v>243</v>
      </c>
      <c r="AU392" s="225" t="s">
        <v>81</v>
      </c>
      <c r="AY392" s="18" t="s">
        <v>240</v>
      </c>
      <c r="BE392" s="226">
        <f>IF(N392="základní",J392,0)</f>
        <v>0</v>
      </c>
      <c r="BF392" s="226">
        <f>IF(N392="snížená",J392,0)</f>
        <v>0</v>
      </c>
      <c r="BG392" s="226">
        <f>IF(N392="zákl. přenesená",J392,0)</f>
        <v>0</v>
      </c>
      <c r="BH392" s="226">
        <f>IF(N392="sníž. přenesená",J392,0)</f>
        <v>0</v>
      </c>
      <c r="BI392" s="226">
        <f>IF(N392="nulová",J392,0)</f>
        <v>0</v>
      </c>
      <c r="BJ392" s="18" t="s">
        <v>79</v>
      </c>
      <c r="BK392" s="226">
        <f>ROUND(I392*H392,2)</f>
        <v>0</v>
      </c>
      <c r="BL392" s="18" t="s">
        <v>248</v>
      </c>
      <c r="BM392" s="225" t="s">
        <v>1708</v>
      </c>
    </row>
    <row r="393" s="12" customFormat="1" ht="22.8" customHeight="1">
      <c r="A393" s="12"/>
      <c r="B393" s="198"/>
      <c r="C393" s="199"/>
      <c r="D393" s="200" t="s">
        <v>71</v>
      </c>
      <c r="E393" s="212" t="s">
        <v>1709</v>
      </c>
      <c r="F393" s="212" t="s">
        <v>1710</v>
      </c>
      <c r="G393" s="199"/>
      <c r="H393" s="199"/>
      <c r="I393" s="202"/>
      <c r="J393" s="213">
        <f>BK393</f>
        <v>0</v>
      </c>
      <c r="K393" s="199"/>
      <c r="L393" s="204"/>
      <c r="M393" s="205"/>
      <c r="N393" s="206"/>
      <c r="O393" s="206"/>
      <c r="P393" s="207">
        <f>SUM(P394:P397)</f>
        <v>0</v>
      </c>
      <c r="Q393" s="206"/>
      <c r="R393" s="207">
        <f>SUM(R394:R397)</f>
        <v>0</v>
      </c>
      <c r="S393" s="206"/>
      <c r="T393" s="208">
        <f>SUM(T394:T397)</f>
        <v>0</v>
      </c>
      <c r="U393" s="12"/>
      <c r="V393" s="12"/>
      <c r="W393" s="12"/>
      <c r="X393" s="12"/>
      <c r="Y393" s="12"/>
      <c r="Z393" s="12"/>
      <c r="AA393" s="12"/>
      <c r="AB393" s="12"/>
      <c r="AC393" s="12"/>
      <c r="AD393" s="12"/>
      <c r="AE393" s="12"/>
      <c r="AR393" s="209" t="s">
        <v>81</v>
      </c>
      <c r="AT393" s="210" t="s">
        <v>71</v>
      </c>
      <c r="AU393" s="210" t="s">
        <v>79</v>
      </c>
      <c r="AY393" s="209" t="s">
        <v>240</v>
      </c>
      <c r="BK393" s="211">
        <f>SUM(BK394:BK397)</f>
        <v>0</v>
      </c>
    </row>
    <row r="394" s="2" customFormat="1">
      <c r="A394" s="39"/>
      <c r="B394" s="40"/>
      <c r="C394" s="214" t="s">
        <v>354</v>
      </c>
      <c r="D394" s="214" t="s">
        <v>243</v>
      </c>
      <c r="E394" s="215" t="s">
        <v>1711</v>
      </c>
      <c r="F394" s="216" t="s">
        <v>1712</v>
      </c>
      <c r="G394" s="217" t="s">
        <v>806</v>
      </c>
      <c r="H394" s="218">
        <v>4</v>
      </c>
      <c r="I394" s="219"/>
      <c r="J394" s="220">
        <f>ROUND(I394*H394,2)</f>
        <v>0</v>
      </c>
      <c r="K394" s="216" t="s">
        <v>247</v>
      </c>
      <c r="L394" s="45"/>
      <c r="M394" s="221" t="s">
        <v>19</v>
      </c>
      <c r="N394" s="222" t="s">
        <v>43</v>
      </c>
      <c r="O394" s="85"/>
      <c r="P394" s="223">
        <f>O394*H394</f>
        <v>0</v>
      </c>
      <c r="Q394" s="223">
        <v>0</v>
      </c>
      <c r="R394" s="223">
        <f>Q394*H394</f>
        <v>0</v>
      </c>
      <c r="S394" s="223">
        <v>0</v>
      </c>
      <c r="T394" s="224">
        <f>S394*H394</f>
        <v>0</v>
      </c>
      <c r="U394" s="39"/>
      <c r="V394" s="39"/>
      <c r="W394" s="39"/>
      <c r="X394" s="39"/>
      <c r="Y394" s="39"/>
      <c r="Z394" s="39"/>
      <c r="AA394" s="39"/>
      <c r="AB394" s="39"/>
      <c r="AC394" s="39"/>
      <c r="AD394" s="39"/>
      <c r="AE394" s="39"/>
      <c r="AR394" s="225" t="s">
        <v>248</v>
      </c>
      <c r="AT394" s="225" t="s">
        <v>243</v>
      </c>
      <c r="AU394" s="225" t="s">
        <v>81</v>
      </c>
      <c r="AY394" s="18" t="s">
        <v>240</v>
      </c>
      <c r="BE394" s="226">
        <f>IF(N394="základní",J394,0)</f>
        <v>0</v>
      </c>
      <c r="BF394" s="226">
        <f>IF(N394="snížená",J394,0)</f>
        <v>0</v>
      </c>
      <c r="BG394" s="226">
        <f>IF(N394="zákl. přenesená",J394,0)</f>
        <v>0</v>
      </c>
      <c r="BH394" s="226">
        <f>IF(N394="sníž. přenesená",J394,0)</f>
        <v>0</v>
      </c>
      <c r="BI394" s="226">
        <f>IF(N394="nulová",J394,0)</f>
        <v>0</v>
      </c>
      <c r="BJ394" s="18" t="s">
        <v>79</v>
      </c>
      <c r="BK394" s="226">
        <f>ROUND(I394*H394,2)</f>
        <v>0</v>
      </c>
      <c r="BL394" s="18" t="s">
        <v>248</v>
      </c>
      <c r="BM394" s="225" t="s">
        <v>1713</v>
      </c>
    </row>
    <row r="395" s="13" customFormat="1">
      <c r="A395" s="13"/>
      <c r="B395" s="248"/>
      <c r="C395" s="249"/>
      <c r="D395" s="227" t="s">
        <v>801</v>
      </c>
      <c r="E395" s="250" t="s">
        <v>19</v>
      </c>
      <c r="F395" s="251" t="s">
        <v>1714</v>
      </c>
      <c r="G395" s="249"/>
      <c r="H395" s="252">
        <v>4</v>
      </c>
      <c r="I395" s="253"/>
      <c r="J395" s="249"/>
      <c r="K395" s="249"/>
      <c r="L395" s="254"/>
      <c r="M395" s="255"/>
      <c r="N395" s="256"/>
      <c r="O395" s="256"/>
      <c r="P395" s="256"/>
      <c r="Q395" s="256"/>
      <c r="R395" s="256"/>
      <c r="S395" s="256"/>
      <c r="T395" s="257"/>
      <c r="U395" s="13"/>
      <c r="V395" s="13"/>
      <c r="W395" s="13"/>
      <c r="X395" s="13"/>
      <c r="Y395" s="13"/>
      <c r="Z395" s="13"/>
      <c r="AA395" s="13"/>
      <c r="AB395" s="13"/>
      <c r="AC395" s="13"/>
      <c r="AD395" s="13"/>
      <c r="AE395" s="13"/>
      <c r="AT395" s="258" t="s">
        <v>801</v>
      </c>
      <c r="AU395" s="258" t="s">
        <v>81</v>
      </c>
      <c r="AV395" s="13" t="s">
        <v>81</v>
      </c>
      <c r="AW395" s="13" t="s">
        <v>33</v>
      </c>
      <c r="AX395" s="13" t="s">
        <v>79</v>
      </c>
      <c r="AY395" s="258" t="s">
        <v>240</v>
      </c>
    </row>
    <row r="396" s="2" customFormat="1" ht="21.75" customHeight="1">
      <c r="A396" s="39"/>
      <c r="B396" s="40"/>
      <c r="C396" s="214" t="s">
        <v>668</v>
      </c>
      <c r="D396" s="214" t="s">
        <v>243</v>
      </c>
      <c r="E396" s="215" t="s">
        <v>1715</v>
      </c>
      <c r="F396" s="216" t="s">
        <v>1716</v>
      </c>
      <c r="G396" s="217" t="s">
        <v>806</v>
      </c>
      <c r="H396" s="218">
        <v>31</v>
      </c>
      <c r="I396" s="219"/>
      <c r="J396" s="220">
        <f>ROUND(I396*H396,2)</f>
        <v>0</v>
      </c>
      <c r="K396" s="216" t="s">
        <v>247</v>
      </c>
      <c r="L396" s="45"/>
      <c r="M396" s="221" t="s">
        <v>19</v>
      </c>
      <c r="N396" s="222" t="s">
        <v>43</v>
      </c>
      <c r="O396" s="85"/>
      <c r="P396" s="223">
        <f>O396*H396</f>
        <v>0</v>
      </c>
      <c r="Q396" s="223">
        <v>0</v>
      </c>
      <c r="R396" s="223">
        <f>Q396*H396</f>
        <v>0</v>
      </c>
      <c r="S396" s="223">
        <v>0</v>
      </c>
      <c r="T396" s="224">
        <f>S396*H396</f>
        <v>0</v>
      </c>
      <c r="U396" s="39"/>
      <c r="V396" s="39"/>
      <c r="W396" s="39"/>
      <c r="X396" s="39"/>
      <c r="Y396" s="39"/>
      <c r="Z396" s="39"/>
      <c r="AA396" s="39"/>
      <c r="AB396" s="39"/>
      <c r="AC396" s="39"/>
      <c r="AD396" s="39"/>
      <c r="AE396" s="39"/>
      <c r="AR396" s="225" t="s">
        <v>248</v>
      </c>
      <c r="AT396" s="225" t="s">
        <v>243</v>
      </c>
      <c r="AU396" s="225" t="s">
        <v>81</v>
      </c>
      <c r="AY396" s="18" t="s">
        <v>240</v>
      </c>
      <c r="BE396" s="226">
        <f>IF(N396="základní",J396,0)</f>
        <v>0</v>
      </c>
      <c r="BF396" s="226">
        <f>IF(N396="snížená",J396,0)</f>
        <v>0</v>
      </c>
      <c r="BG396" s="226">
        <f>IF(N396="zákl. přenesená",J396,0)</f>
        <v>0</v>
      </c>
      <c r="BH396" s="226">
        <f>IF(N396="sníž. přenesená",J396,0)</f>
        <v>0</v>
      </c>
      <c r="BI396" s="226">
        <f>IF(N396="nulová",J396,0)</f>
        <v>0</v>
      </c>
      <c r="BJ396" s="18" t="s">
        <v>79</v>
      </c>
      <c r="BK396" s="226">
        <f>ROUND(I396*H396,2)</f>
        <v>0</v>
      </c>
      <c r="BL396" s="18" t="s">
        <v>248</v>
      </c>
      <c r="BM396" s="225" t="s">
        <v>1717</v>
      </c>
    </row>
    <row r="397" s="13" customFormat="1">
      <c r="A397" s="13"/>
      <c r="B397" s="248"/>
      <c r="C397" s="249"/>
      <c r="D397" s="227" t="s">
        <v>801</v>
      </c>
      <c r="E397" s="250" t="s">
        <v>19</v>
      </c>
      <c r="F397" s="251" t="s">
        <v>1718</v>
      </c>
      <c r="G397" s="249"/>
      <c r="H397" s="252">
        <v>31</v>
      </c>
      <c r="I397" s="253"/>
      <c r="J397" s="249"/>
      <c r="K397" s="249"/>
      <c r="L397" s="254"/>
      <c r="M397" s="255"/>
      <c r="N397" s="256"/>
      <c r="O397" s="256"/>
      <c r="P397" s="256"/>
      <c r="Q397" s="256"/>
      <c r="R397" s="256"/>
      <c r="S397" s="256"/>
      <c r="T397" s="257"/>
      <c r="U397" s="13"/>
      <c r="V397" s="13"/>
      <c r="W397" s="13"/>
      <c r="X397" s="13"/>
      <c r="Y397" s="13"/>
      <c r="Z397" s="13"/>
      <c r="AA397" s="13"/>
      <c r="AB397" s="13"/>
      <c r="AC397" s="13"/>
      <c r="AD397" s="13"/>
      <c r="AE397" s="13"/>
      <c r="AT397" s="258" t="s">
        <v>801</v>
      </c>
      <c r="AU397" s="258" t="s">
        <v>81</v>
      </c>
      <c r="AV397" s="13" t="s">
        <v>81</v>
      </c>
      <c r="AW397" s="13" t="s">
        <v>33</v>
      </c>
      <c r="AX397" s="13" t="s">
        <v>79</v>
      </c>
      <c r="AY397" s="258" t="s">
        <v>240</v>
      </c>
    </row>
    <row r="398" s="12" customFormat="1" ht="25.92" customHeight="1">
      <c r="A398" s="12"/>
      <c r="B398" s="198"/>
      <c r="C398" s="199"/>
      <c r="D398" s="200" t="s">
        <v>71</v>
      </c>
      <c r="E398" s="201" t="s">
        <v>1719</v>
      </c>
      <c r="F398" s="201" t="s">
        <v>405</v>
      </c>
      <c r="G398" s="199"/>
      <c r="H398" s="199"/>
      <c r="I398" s="202"/>
      <c r="J398" s="203">
        <f>BK398</f>
        <v>0</v>
      </c>
      <c r="K398" s="199"/>
      <c r="L398" s="204"/>
      <c r="M398" s="205"/>
      <c r="N398" s="206"/>
      <c r="O398" s="206"/>
      <c r="P398" s="207">
        <f>SUM(P399:P400)</f>
        <v>0</v>
      </c>
      <c r="Q398" s="206"/>
      <c r="R398" s="207">
        <f>SUM(R399:R400)</f>
        <v>0</v>
      </c>
      <c r="S398" s="206"/>
      <c r="T398" s="208">
        <f>SUM(T399:T400)</f>
        <v>0</v>
      </c>
      <c r="U398" s="12"/>
      <c r="V398" s="12"/>
      <c r="W398" s="12"/>
      <c r="X398" s="12"/>
      <c r="Y398" s="12"/>
      <c r="Z398" s="12"/>
      <c r="AA398" s="12"/>
      <c r="AB398" s="12"/>
      <c r="AC398" s="12"/>
      <c r="AD398" s="12"/>
      <c r="AE398" s="12"/>
      <c r="AR398" s="209" t="s">
        <v>248</v>
      </c>
      <c r="AT398" s="210" t="s">
        <v>71</v>
      </c>
      <c r="AU398" s="210" t="s">
        <v>72</v>
      </c>
      <c r="AY398" s="209" t="s">
        <v>240</v>
      </c>
      <c r="BK398" s="211">
        <f>SUM(BK399:BK400)</f>
        <v>0</v>
      </c>
    </row>
    <row r="399" s="2" customFormat="1" ht="16.5" customHeight="1">
      <c r="A399" s="39"/>
      <c r="B399" s="40"/>
      <c r="C399" s="214" t="s">
        <v>358</v>
      </c>
      <c r="D399" s="214" t="s">
        <v>243</v>
      </c>
      <c r="E399" s="215" t="s">
        <v>1720</v>
      </c>
      <c r="F399" s="216" t="s">
        <v>1721</v>
      </c>
      <c r="G399" s="217" t="s">
        <v>1707</v>
      </c>
      <c r="H399" s="218">
        <v>1</v>
      </c>
      <c r="I399" s="219"/>
      <c r="J399" s="220">
        <f>ROUND(I399*H399,2)</f>
        <v>0</v>
      </c>
      <c r="K399" s="216" t="s">
        <v>247</v>
      </c>
      <c r="L399" s="45"/>
      <c r="M399" s="221" t="s">
        <v>19</v>
      </c>
      <c r="N399" s="222" t="s">
        <v>43</v>
      </c>
      <c r="O399" s="85"/>
      <c r="P399" s="223">
        <f>O399*H399</f>
        <v>0</v>
      </c>
      <c r="Q399" s="223">
        <v>0</v>
      </c>
      <c r="R399" s="223">
        <f>Q399*H399</f>
        <v>0</v>
      </c>
      <c r="S399" s="223">
        <v>0</v>
      </c>
      <c r="T399" s="224">
        <f>S399*H399</f>
        <v>0</v>
      </c>
      <c r="U399" s="39"/>
      <c r="V399" s="39"/>
      <c r="W399" s="39"/>
      <c r="X399" s="39"/>
      <c r="Y399" s="39"/>
      <c r="Z399" s="39"/>
      <c r="AA399" s="39"/>
      <c r="AB399" s="39"/>
      <c r="AC399" s="39"/>
      <c r="AD399" s="39"/>
      <c r="AE399" s="39"/>
      <c r="AR399" s="225" t="s">
        <v>1722</v>
      </c>
      <c r="AT399" s="225" t="s">
        <v>243</v>
      </c>
      <c r="AU399" s="225" t="s">
        <v>79</v>
      </c>
      <c r="AY399" s="18" t="s">
        <v>240</v>
      </c>
      <c r="BE399" s="226">
        <f>IF(N399="základní",J399,0)</f>
        <v>0</v>
      </c>
      <c r="BF399" s="226">
        <f>IF(N399="snížená",J399,0)</f>
        <v>0</v>
      </c>
      <c r="BG399" s="226">
        <f>IF(N399="zákl. přenesená",J399,0)</f>
        <v>0</v>
      </c>
      <c r="BH399" s="226">
        <f>IF(N399="sníž. přenesená",J399,0)</f>
        <v>0</v>
      </c>
      <c r="BI399" s="226">
        <f>IF(N399="nulová",J399,0)</f>
        <v>0</v>
      </c>
      <c r="BJ399" s="18" t="s">
        <v>79</v>
      </c>
      <c r="BK399" s="226">
        <f>ROUND(I399*H399,2)</f>
        <v>0</v>
      </c>
      <c r="BL399" s="18" t="s">
        <v>1722</v>
      </c>
      <c r="BM399" s="225" t="s">
        <v>1723</v>
      </c>
    </row>
    <row r="400" s="2" customFormat="1" ht="21.75" customHeight="1">
      <c r="A400" s="39"/>
      <c r="B400" s="40"/>
      <c r="C400" s="214" t="s">
        <v>675</v>
      </c>
      <c r="D400" s="214" t="s">
        <v>243</v>
      </c>
      <c r="E400" s="215" t="s">
        <v>1724</v>
      </c>
      <c r="F400" s="216" t="s">
        <v>1725</v>
      </c>
      <c r="G400" s="217" t="s">
        <v>1707</v>
      </c>
      <c r="H400" s="218">
        <v>1</v>
      </c>
      <c r="I400" s="219"/>
      <c r="J400" s="220">
        <f>ROUND(I400*H400,2)</f>
        <v>0</v>
      </c>
      <c r="K400" s="216" t="s">
        <v>247</v>
      </c>
      <c r="L400" s="45"/>
      <c r="M400" s="234" t="s">
        <v>19</v>
      </c>
      <c r="N400" s="235" t="s">
        <v>43</v>
      </c>
      <c r="O400" s="232"/>
      <c r="P400" s="236">
        <f>O400*H400</f>
        <v>0</v>
      </c>
      <c r="Q400" s="236">
        <v>0</v>
      </c>
      <c r="R400" s="236">
        <f>Q400*H400</f>
        <v>0</v>
      </c>
      <c r="S400" s="236">
        <v>0</v>
      </c>
      <c r="T400" s="237">
        <f>S400*H400</f>
        <v>0</v>
      </c>
      <c r="U400" s="39"/>
      <c r="V400" s="39"/>
      <c r="W400" s="39"/>
      <c r="X400" s="39"/>
      <c r="Y400" s="39"/>
      <c r="Z400" s="39"/>
      <c r="AA400" s="39"/>
      <c r="AB400" s="39"/>
      <c r="AC400" s="39"/>
      <c r="AD400" s="39"/>
      <c r="AE400" s="39"/>
      <c r="AR400" s="225" t="s">
        <v>1722</v>
      </c>
      <c r="AT400" s="225" t="s">
        <v>243</v>
      </c>
      <c r="AU400" s="225" t="s">
        <v>79</v>
      </c>
      <c r="AY400" s="18" t="s">
        <v>240</v>
      </c>
      <c r="BE400" s="226">
        <f>IF(N400="základní",J400,0)</f>
        <v>0</v>
      </c>
      <c r="BF400" s="226">
        <f>IF(N400="snížená",J400,0)</f>
        <v>0</v>
      </c>
      <c r="BG400" s="226">
        <f>IF(N400="zákl. přenesená",J400,0)</f>
        <v>0</v>
      </c>
      <c r="BH400" s="226">
        <f>IF(N400="sníž. přenesená",J400,0)</f>
        <v>0</v>
      </c>
      <c r="BI400" s="226">
        <f>IF(N400="nulová",J400,0)</f>
        <v>0</v>
      </c>
      <c r="BJ400" s="18" t="s">
        <v>79</v>
      </c>
      <c r="BK400" s="226">
        <f>ROUND(I400*H400,2)</f>
        <v>0</v>
      </c>
      <c r="BL400" s="18" t="s">
        <v>1722</v>
      </c>
      <c r="BM400" s="225" t="s">
        <v>1726</v>
      </c>
    </row>
    <row r="401" s="2" customFormat="1" ht="6.96" customHeight="1">
      <c r="A401" s="39"/>
      <c r="B401" s="60"/>
      <c r="C401" s="61"/>
      <c r="D401" s="61"/>
      <c r="E401" s="61"/>
      <c r="F401" s="61"/>
      <c r="G401" s="61"/>
      <c r="H401" s="61"/>
      <c r="I401" s="61"/>
      <c r="J401" s="61"/>
      <c r="K401" s="61"/>
      <c r="L401" s="45"/>
      <c r="M401" s="39"/>
      <c r="O401" s="39"/>
      <c r="P401" s="39"/>
      <c r="Q401" s="39"/>
      <c r="R401" s="39"/>
      <c r="S401" s="39"/>
      <c r="T401" s="39"/>
      <c r="U401" s="39"/>
      <c r="V401" s="39"/>
      <c r="W401" s="39"/>
      <c r="X401" s="39"/>
      <c r="Y401" s="39"/>
      <c r="Z401" s="39"/>
      <c r="AA401" s="39"/>
      <c r="AB401" s="39"/>
      <c r="AC401" s="39"/>
      <c r="AD401" s="39"/>
      <c r="AE401" s="39"/>
    </row>
  </sheetData>
  <sheetProtection sheet="1" autoFilter="0" formatColumns="0" formatRows="0" objects="1" scenarios="1" spinCount="100000" saltValue="8dM5WD8lVaY5egUzB+zhM8B8deBXh8zju76ZE1nIFpTj3A/FvaRBr6ZonvzaBLD7mBRUFk4RjSbP1iF+6tadxQ==" hashValue="li5NbnpsFsAds/owLHAGRHy8S1ITVd+P/tlecpp6mF1p3Vf2TcUFQozJhpu2oJkgU/w2wu/4mOEJlzuRREma5g==" algorithmName="SHA-512" password="CC35"/>
  <autoFilter ref="C94:K400"/>
  <mergeCells count="12">
    <mergeCell ref="E7:H7"/>
    <mergeCell ref="E9:H9"/>
    <mergeCell ref="E11:H11"/>
    <mergeCell ref="E20:H20"/>
    <mergeCell ref="E29:H29"/>
    <mergeCell ref="E50:H50"/>
    <mergeCell ref="E52:H52"/>
    <mergeCell ref="E54:H54"/>
    <mergeCell ref="E83:H83"/>
    <mergeCell ref="E85:H85"/>
    <mergeCell ref="E87:H8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122</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1" customFormat="1" ht="12" customHeight="1">
      <c r="B8" s="21"/>
      <c r="D8" s="144" t="s">
        <v>209</v>
      </c>
      <c r="L8" s="21"/>
    </row>
    <row r="9" s="2" customFormat="1" ht="16.5" customHeight="1">
      <c r="A9" s="39"/>
      <c r="B9" s="45"/>
      <c r="C9" s="39"/>
      <c r="D9" s="39"/>
      <c r="E9" s="145" t="s">
        <v>1333</v>
      </c>
      <c r="F9" s="39"/>
      <c r="G9" s="39"/>
      <c r="H9" s="39"/>
      <c r="I9" s="39"/>
      <c r="J9" s="39"/>
      <c r="K9" s="39"/>
      <c r="L9" s="146"/>
      <c r="S9" s="39"/>
      <c r="T9" s="39"/>
      <c r="U9" s="39"/>
      <c r="V9" s="39"/>
      <c r="W9" s="39"/>
      <c r="X9" s="39"/>
      <c r="Y9" s="39"/>
      <c r="Z9" s="39"/>
      <c r="AA9" s="39"/>
      <c r="AB9" s="39"/>
      <c r="AC9" s="39"/>
      <c r="AD9" s="39"/>
      <c r="AE9" s="39"/>
    </row>
    <row r="10" s="2" customFormat="1" ht="12" customHeight="1">
      <c r="A10" s="39"/>
      <c r="B10" s="45"/>
      <c r="C10" s="39"/>
      <c r="D10" s="144" t="s">
        <v>211</v>
      </c>
      <c r="E10" s="39"/>
      <c r="F10" s="39"/>
      <c r="G10" s="39"/>
      <c r="H10" s="39"/>
      <c r="I10" s="39"/>
      <c r="J10" s="39"/>
      <c r="K10" s="39"/>
      <c r="L10" s="146"/>
      <c r="S10" s="39"/>
      <c r="T10" s="39"/>
      <c r="U10" s="39"/>
      <c r="V10" s="39"/>
      <c r="W10" s="39"/>
      <c r="X10" s="39"/>
      <c r="Y10" s="39"/>
      <c r="Z10" s="39"/>
      <c r="AA10" s="39"/>
      <c r="AB10" s="39"/>
      <c r="AC10" s="39"/>
      <c r="AD10" s="39"/>
      <c r="AE10" s="39"/>
    </row>
    <row r="11" s="2" customFormat="1" ht="16.5" customHeight="1">
      <c r="A11" s="39"/>
      <c r="B11" s="45"/>
      <c r="C11" s="39"/>
      <c r="D11" s="39"/>
      <c r="E11" s="147" t="s">
        <v>1727</v>
      </c>
      <c r="F11" s="39"/>
      <c r="G11" s="39"/>
      <c r="H11" s="39"/>
      <c r="I11" s="39"/>
      <c r="J11" s="39"/>
      <c r="K11" s="39"/>
      <c r="L11" s="146"/>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s="2" customFormat="1" ht="12" customHeight="1">
      <c r="A14" s="39"/>
      <c r="B14" s="45"/>
      <c r="C14" s="39"/>
      <c r="D14" s="144" t="s">
        <v>21</v>
      </c>
      <c r="E14" s="39"/>
      <c r="F14" s="134" t="s">
        <v>22</v>
      </c>
      <c r="G14" s="39"/>
      <c r="H14" s="39"/>
      <c r="I14" s="144" t="s">
        <v>23</v>
      </c>
      <c r="J14" s="148" t="str">
        <f>'Rekapitulace stavby'!AN8</f>
        <v>19. 10. 2024</v>
      </c>
      <c r="K14" s="39"/>
      <c r="L14" s="146"/>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s="2" customFormat="1" ht="18" customHeight="1">
      <c r="A17" s="39"/>
      <c r="B17" s="45"/>
      <c r="C17" s="39"/>
      <c r="D17" s="39"/>
      <c r="E17" s="134" t="s">
        <v>27</v>
      </c>
      <c r="F17" s="39"/>
      <c r="G17" s="39"/>
      <c r="H17" s="39"/>
      <c r="I17" s="144" t="s">
        <v>28</v>
      </c>
      <c r="J17" s="134" t="s">
        <v>19</v>
      </c>
      <c r="K17" s="39"/>
      <c r="L17" s="146"/>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s="2" customFormat="1" ht="12" customHeight="1">
      <c r="A19" s="39"/>
      <c r="B19" s="45"/>
      <c r="C19" s="39"/>
      <c r="D19" s="144" t="s">
        <v>29</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34"/>
      <c r="G20" s="134"/>
      <c r="H20" s="134"/>
      <c r="I20" s="144" t="s">
        <v>28</v>
      </c>
      <c r="J20" s="34" t="str">
        <f>'Rekapitulace stavby'!AN14</f>
        <v>Vyplň údaj</v>
      </c>
      <c r="K20" s="39"/>
      <c r="L20" s="146"/>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s="2" customFormat="1" ht="12" customHeight="1">
      <c r="A22" s="39"/>
      <c r="B22" s="45"/>
      <c r="C22" s="39"/>
      <c r="D22" s="144" t="s">
        <v>31</v>
      </c>
      <c r="E22" s="39"/>
      <c r="F22" s="39"/>
      <c r="G22" s="39"/>
      <c r="H22" s="39"/>
      <c r="I22" s="144" t="s">
        <v>26</v>
      </c>
      <c r="J22" s="134" t="s">
        <v>19</v>
      </c>
      <c r="K22" s="39"/>
      <c r="L22" s="146"/>
      <c r="S22" s="39"/>
      <c r="T22" s="39"/>
      <c r="U22" s="39"/>
      <c r="V22" s="39"/>
      <c r="W22" s="39"/>
      <c r="X22" s="39"/>
      <c r="Y22" s="39"/>
      <c r="Z22" s="39"/>
      <c r="AA22" s="39"/>
      <c r="AB22" s="39"/>
      <c r="AC22" s="39"/>
      <c r="AD22" s="39"/>
      <c r="AE22" s="39"/>
    </row>
    <row r="23" s="2" customFormat="1" ht="18" customHeight="1">
      <c r="A23" s="39"/>
      <c r="B23" s="45"/>
      <c r="C23" s="39"/>
      <c r="D23" s="39"/>
      <c r="E23" s="134" t="s">
        <v>32</v>
      </c>
      <c r="F23" s="39"/>
      <c r="G23" s="39"/>
      <c r="H23" s="39"/>
      <c r="I23" s="144" t="s">
        <v>28</v>
      </c>
      <c r="J23" s="134" t="s">
        <v>19</v>
      </c>
      <c r="K23" s="39"/>
      <c r="L23" s="146"/>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s="2" customFormat="1" ht="12" customHeight="1">
      <c r="A25" s="39"/>
      <c r="B25" s="45"/>
      <c r="C25" s="39"/>
      <c r="D25" s="144" t="s">
        <v>34</v>
      </c>
      <c r="E25" s="39"/>
      <c r="F25" s="39"/>
      <c r="G25" s="39"/>
      <c r="H25" s="39"/>
      <c r="I25" s="144" t="s">
        <v>26</v>
      </c>
      <c r="J25" s="134" t="s">
        <v>19</v>
      </c>
      <c r="K25" s="39"/>
      <c r="L25" s="146"/>
      <c r="S25" s="39"/>
      <c r="T25" s="39"/>
      <c r="U25" s="39"/>
      <c r="V25" s="39"/>
      <c r="W25" s="39"/>
      <c r="X25" s="39"/>
      <c r="Y25" s="39"/>
      <c r="Z25" s="39"/>
      <c r="AA25" s="39"/>
      <c r="AB25" s="39"/>
      <c r="AC25" s="39"/>
      <c r="AD25" s="39"/>
      <c r="AE25" s="39"/>
    </row>
    <row r="26" s="2" customFormat="1" ht="18" customHeight="1">
      <c r="A26" s="39"/>
      <c r="B26" s="45"/>
      <c r="C26" s="39"/>
      <c r="D26" s="39"/>
      <c r="E26" s="134" t="s">
        <v>35</v>
      </c>
      <c r="F26" s="39"/>
      <c r="G26" s="39"/>
      <c r="H26" s="39"/>
      <c r="I26" s="144" t="s">
        <v>28</v>
      </c>
      <c r="J26" s="134" t="s">
        <v>19</v>
      </c>
      <c r="K26" s="39"/>
      <c r="L26" s="146"/>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s="2" customFormat="1" ht="12" customHeight="1">
      <c r="A28" s="39"/>
      <c r="B28" s="45"/>
      <c r="C28" s="39"/>
      <c r="D28" s="144" t="s">
        <v>36</v>
      </c>
      <c r="E28" s="39"/>
      <c r="F28" s="39"/>
      <c r="G28" s="39"/>
      <c r="H28" s="39"/>
      <c r="I28" s="39"/>
      <c r="J28" s="39"/>
      <c r="K28" s="39"/>
      <c r="L28" s="146"/>
      <c r="S28" s="39"/>
      <c r="T28" s="39"/>
      <c r="U28" s="39"/>
      <c r="V28" s="39"/>
      <c r="W28" s="39"/>
      <c r="X28" s="39"/>
      <c r="Y28" s="39"/>
      <c r="Z28" s="39"/>
      <c r="AA28" s="39"/>
      <c r="AB28" s="39"/>
      <c r="AC28" s="39"/>
      <c r="AD28" s="39"/>
      <c r="AE28" s="39"/>
    </row>
    <row r="29"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25.44" customHeight="1">
      <c r="A32" s="39"/>
      <c r="B32" s="45"/>
      <c r="C32" s="39"/>
      <c r="D32" s="154" t="s">
        <v>38</v>
      </c>
      <c r="E32" s="39"/>
      <c r="F32" s="39"/>
      <c r="G32" s="39"/>
      <c r="H32" s="39"/>
      <c r="I32" s="39"/>
      <c r="J32" s="155">
        <f>ROUND(J88, 2)</f>
        <v>0</v>
      </c>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14.4" customHeight="1">
      <c r="A34" s="39"/>
      <c r="B34" s="45"/>
      <c r="C34" s="39"/>
      <c r="D34" s="39"/>
      <c r="E34" s="39"/>
      <c r="F34" s="156" t="s">
        <v>40</v>
      </c>
      <c r="G34" s="39"/>
      <c r="H34" s="39"/>
      <c r="I34" s="156" t="s">
        <v>39</v>
      </c>
      <c r="J34" s="156" t="s">
        <v>41</v>
      </c>
      <c r="K34" s="39"/>
      <c r="L34" s="146"/>
      <c r="S34" s="39"/>
      <c r="T34" s="39"/>
      <c r="U34" s="39"/>
      <c r="V34" s="39"/>
      <c r="W34" s="39"/>
      <c r="X34" s="39"/>
      <c r="Y34" s="39"/>
      <c r="Z34" s="39"/>
      <c r="AA34" s="39"/>
      <c r="AB34" s="39"/>
      <c r="AC34" s="39"/>
      <c r="AD34" s="39"/>
      <c r="AE34" s="39"/>
    </row>
    <row r="35" s="2" customFormat="1" ht="14.4" customHeight="1">
      <c r="A35" s="39"/>
      <c r="B35" s="45"/>
      <c r="C35" s="39"/>
      <c r="D35" s="157" t="s">
        <v>42</v>
      </c>
      <c r="E35" s="144" t="s">
        <v>43</v>
      </c>
      <c r="F35" s="158">
        <f>ROUND((SUM(BE88:BE167)),  2)</f>
        <v>0</v>
      </c>
      <c r="G35" s="39"/>
      <c r="H35" s="39"/>
      <c r="I35" s="159">
        <v>0.20999999999999999</v>
      </c>
      <c r="J35" s="158">
        <f>ROUND(((SUM(BE88:BE167))*I35),  2)</f>
        <v>0</v>
      </c>
      <c r="K35" s="39"/>
      <c r="L35" s="146"/>
      <c r="S35" s="39"/>
      <c r="T35" s="39"/>
      <c r="U35" s="39"/>
      <c r="V35" s="39"/>
      <c r="W35" s="39"/>
      <c r="X35" s="39"/>
      <c r="Y35" s="39"/>
      <c r="Z35" s="39"/>
      <c r="AA35" s="39"/>
      <c r="AB35" s="39"/>
      <c r="AC35" s="39"/>
      <c r="AD35" s="39"/>
      <c r="AE35" s="39"/>
    </row>
    <row r="36" s="2" customFormat="1" ht="14.4" customHeight="1">
      <c r="A36" s="39"/>
      <c r="B36" s="45"/>
      <c r="C36" s="39"/>
      <c r="D36" s="39"/>
      <c r="E36" s="144" t="s">
        <v>44</v>
      </c>
      <c r="F36" s="158">
        <f>ROUND((SUM(BF88:BF167)),  2)</f>
        <v>0</v>
      </c>
      <c r="G36" s="39"/>
      <c r="H36" s="39"/>
      <c r="I36" s="159">
        <v>0.12</v>
      </c>
      <c r="J36" s="158">
        <f>ROUND(((SUM(BF88:BF167))*I36),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45</v>
      </c>
      <c r="F37" s="158">
        <f>ROUND((SUM(BG88:BG167)),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46</v>
      </c>
      <c r="F38" s="158">
        <f>ROUND((SUM(BH88:BH167)),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47</v>
      </c>
      <c r="F39" s="158">
        <f>ROUND((SUM(BI88:BI167)),  2)</f>
        <v>0</v>
      </c>
      <c r="G39" s="39"/>
      <c r="H39" s="39"/>
      <c r="I39" s="159">
        <v>0</v>
      </c>
      <c r="J39" s="158">
        <f>0</f>
        <v>0</v>
      </c>
      <c r="K39" s="39"/>
      <c r="L39" s="146"/>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s="2" customFormat="1" ht="25.44" customHeight="1">
      <c r="A41" s="39"/>
      <c r="B41" s="45"/>
      <c r="C41" s="160"/>
      <c r="D41" s="161" t="s">
        <v>48</v>
      </c>
      <c r="E41" s="162"/>
      <c r="F41" s="162"/>
      <c r="G41" s="163" t="s">
        <v>49</v>
      </c>
      <c r="H41" s="164" t="s">
        <v>50</v>
      </c>
      <c r="I41" s="162"/>
      <c r="J41" s="165">
        <f>SUM(J32:J39)</f>
        <v>0</v>
      </c>
      <c r="K41" s="166"/>
      <c r="L41" s="146"/>
      <c r="S41" s="39"/>
      <c r="T41" s="39"/>
      <c r="U41" s="39"/>
      <c r="V41" s="39"/>
      <c r="W41" s="39"/>
      <c r="X41" s="39"/>
      <c r="Y41" s="39"/>
      <c r="Z41" s="39"/>
      <c r="AA41" s="39"/>
      <c r="AB41" s="39"/>
      <c r="AC41" s="39"/>
      <c r="AD41" s="39"/>
      <c r="AE41" s="39"/>
    </row>
    <row r="42"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214</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Sportovní hala Turnov</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209</v>
      </c>
      <c r="D51" s="23"/>
      <c r="E51" s="23"/>
      <c r="F51" s="23"/>
      <c r="G51" s="23"/>
      <c r="H51" s="23"/>
      <c r="I51" s="23"/>
      <c r="J51" s="23"/>
      <c r="K51" s="23"/>
      <c r="L51" s="21"/>
    </row>
    <row r="52" hidden="1" s="2" customFormat="1" ht="16.5" customHeight="1">
      <c r="A52" s="39"/>
      <c r="B52" s="40"/>
      <c r="C52" s="41"/>
      <c r="D52" s="41"/>
      <c r="E52" s="171" t="s">
        <v>1333</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211</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24_099_1200 - Skelet</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19. 10. 2024</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Městská sportovní Turnov</v>
      </c>
      <c r="G58" s="41"/>
      <c r="H58" s="41"/>
      <c r="I58" s="33" t="s">
        <v>31</v>
      </c>
      <c r="J58" s="37" t="str">
        <f>E23</f>
        <v>RESTYL Plan s.r.o.</v>
      </c>
      <c r="K58" s="41"/>
      <c r="L58" s="146"/>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34</v>
      </c>
      <c r="J59" s="37" t="str">
        <f>E26</f>
        <v>Ing.R. Hladký</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215</v>
      </c>
      <c r="D61" s="173"/>
      <c r="E61" s="173"/>
      <c r="F61" s="173"/>
      <c r="G61" s="173"/>
      <c r="H61" s="173"/>
      <c r="I61" s="173"/>
      <c r="J61" s="174" t="s">
        <v>216</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70</v>
      </c>
      <c r="D63" s="41"/>
      <c r="E63" s="41"/>
      <c r="F63" s="41"/>
      <c r="G63" s="41"/>
      <c r="H63" s="41"/>
      <c r="I63" s="41"/>
      <c r="J63" s="103">
        <f>J88</f>
        <v>0</v>
      </c>
      <c r="K63" s="41"/>
      <c r="L63" s="146"/>
      <c r="S63" s="39"/>
      <c r="T63" s="39"/>
      <c r="U63" s="39"/>
      <c r="V63" s="39"/>
      <c r="W63" s="39"/>
      <c r="X63" s="39"/>
      <c r="Y63" s="39"/>
      <c r="Z63" s="39"/>
      <c r="AA63" s="39"/>
      <c r="AB63" s="39"/>
      <c r="AC63" s="39"/>
      <c r="AD63" s="39"/>
      <c r="AE63" s="39"/>
      <c r="AU63" s="18" t="s">
        <v>217</v>
      </c>
    </row>
    <row r="64" hidden="1" s="9" customFormat="1" ht="24.96" customHeight="1">
      <c r="A64" s="9"/>
      <c r="B64" s="176"/>
      <c r="C64" s="177"/>
      <c r="D64" s="178" t="s">
        <v>736</v>
      </c>
      <c r="E64" s="179"/>
      <c r="F64" s="179"/>
      <c r="G64" s="179"/>
      <c r="H64" s="179"/>
      <c r="I64" s="179"/>
      <c r="J64" s="180">
        <f>J89</f>
        <v>0</v>
      </c>
      <c r="K64" s="177"/>
      <c r="L64" s="181"/>
      <c r="S64" s="9"/>
      <c r="T64" s="9"/>
      <c r="U64" s="9"/>
      <c r="V64" s="9"/>
      <c r="W64" s="9"/>
      <c r="X64" s="9"/>
      <c r="Y64" s="9"/>
      <c r="Z64" s="9"/>
      <c r="AA64" s="9"/>
      <c r="AB64" s="9"/>
      <c r="AC64" s="9"/>
      <c r="AD64" s="9"/>
      <c r="AE64" s="9"/>
    </row>
    <row r="65" hidden="1" s="10" customFormat="1" ht="19.92" customHeight="1">
      <c r="A65" s="10"/>
      <c r="B65" s="182"/>
      <c r="C65" s="126"/>
      <c r="D65" s="183" t="s">
        <v>1728</v>
      </c>
      <c r="E65" s="184"/>
      <c r="F65" s="184"/>
      <c r="G65" s="184"/>
      <c r="H65" s="184"/>
      <c r="I65" s="184"/>
      <c r="J65" s="185">
        <f>J90</f>
        <v>0</v>
      </c>
      <c r="K65" s="126"/>
      <c r="L65" s="186"/>
      <c r="S65" s="10"/>
      <c r="T65" s="10"/>
      <c r="U65" s="10"/>
      <c r="V65" s="10"/>
      <c r="W65" s="10"/>
      <c r="X65" s="10"/>
      <c r="Y65" s="10"/>
      <c r="Z65" s="10"/>
      <c r="AA65" s="10"/>
      <c r="AB65" s="10"/>
      <c r="AC65" s="10"/>
      <c r="AD65" s="10"/>
      <c r="AE65" s="10"/>
    </row>
    <row r="66" hidden="1" s="9" customFormat="1" ht="24.96" customHeight="1">
      <c r="A66" s="9"/>
      <c r="B66" s="176"/>
      <c r="C66" s="177"/>
      <c r="D66" s="178" t="s">
        <v>1340</v>
      </c>
      <c r="E66" s="179"/>
      <c r="F66" s="179"/>
      <c r="G66" s="179"/>
      <c r="H66" s="179"/>
      <c r="I66" s="179"/>
      <c r="J66" s="180">
        <f>J165</f>
        <v>0</v>
      </c>
      <c r="K66" s="177"/>
      <c r="L66" s="181"/>
      <c r="S66" s="9"/>
      <c r="T66" s="9"/>
      <c r="U66" s="9"/>
      <c r="V66" s="9"/>
      <c r="W66" s="9"/>
      <c r="X66" s="9"/>
      <c r="Y66" s="9"/>
      <c r="Z66" s="9"/>
      <c r="AA66" s="9"/>
      <c r="AB66" s="9"/>
      <c r="AC66" s="9"/>
      <c r="AD66" s="9"/>
      <c r="AE66" s="9"/>
    </row>
    <row r="67" hidden="1" s="2" customFormat="1" ht="21.84" customHeight="1">
      <c r="A67" s="39"/>
      <c r="B67" s="40"/>
      <c r="C67" s="41"/>
      <c r="D67" s="41"/>
      <c r="E67" s="41"/>
      <c r="F67" s="41"/>
      <c r="G67" s="41"/>
      <c r="H67" s="41"/>
      <c r="I67" s="41"/>
      <c r="J67" s="41"/>
      <c r="K67" s="41"/>
      <c r="L67" s="146"/>
      <c r="S67" s="39"/>
      <c r="T67" s="39"/>
      <c r="U67" s="39"/>
      <c r="V67" s="39"/>
      <c r="W67" s="39"/>
      <c r="X67" s="39"/>
      <c r="Y67" s="39"/>
      <c r="Z67" s="39"/>
      <c r="AA67" s="39"/>
      <c r="AB67" s="39"/>
      <c r="AC67" s="39"/>
      <c r="AD67" s="39"/>
      <c r="AE67" s="39"/>
    </row>
    <row r="68" hidden="1" s="2" customFormat="1" ht="6.96" customHeight="1">
      <c r="A68" s="39"/>
      <c r="B68" s="60"/>
      <c r="C68" s="61"/>
      <c r="D68" s="61"/>
      <c r="E68" s="61"/>
      <c r="F68" s="61"/>
      <c r="G68" s="61"/>
      <c r="H68" s="61"/>
      <c r="I68" s="61"/>
      <c r="J68" s="61"/>
      <c r="K68" s="61"/>
      <c r="L68" s="146"/>
      <c r="S68" s="39"/>
      <c r="T68" s="39"/>
      <c r="U68" s="39"/>
      <c r="V68" s="39"/>
      <c r="W68" s="39"/>
      <c r="X68" s="39"/>
      <c r="Y68" s="39"/>
      <c r="Z68" s="39"/>
      <c r="AA68" s="39"/>
      <c r="AB68" s="39"/>
      <c r="AC68" s="39"/>
      <c r="AD68" s="39"/>
      <c r="AE68" s="39"/>
    </row>
    <row r="69" hidden="1"/>
    <row r="70" hidden="1"/>
    <row r="71" hidden="1"/>
    <row r="72" s="2" customFormat="1" ht="6.96" customHeight="1">
      <c r="A72" s="39"/>
      <c r="B72" s="62"/>
      <c r="C72" s="63"/>
      <c r="D72" s="63"/>
      <c r="E72" s="63"/>
      <c r="F72" s="63"/>
      <c r="G72" s="63"/>
      <c r="H72" s="63"/>
      <c r="I72" s="63"/>
      <c r="J72" s="63"/>
      <c r="K72" s="63"/>
      <c r="L72" s="146"/>
      <c r="S72" s="39"/>
      <c r="T72" s="39"/>
      <c r="U72" s="39"/>
      <c r="V72" s="39"/>
      <c r="W72" s="39"/>
      <c r="X72" s="39"/>
      <c r="Y72" s="39"/>
      <c r="Z72" s="39"/>
      <c r="AA72" s="39"/>
      <c r="AB72" s="39"/>
      <c r="AC72" s="39"/>
      <c r="AD72" s="39"/>
      <c r="AE72" s="39"/>
    </row>
    <row r="73" s="2" customFormat="1" ht="24.96" customHeight="1">
      <c r="A73" s="39"/>
      <c r="B73" s="40"/>
      <c r="C73" s="24" t="s">
        <v>226</v>
      </c>
      <c r="D73" s="41"/>
      <c r="E73" s="41"/>
      <c r="F73" s="41"/>
      <c r="G73" s="41"/>
      <c r="H73" s="41"/>
      <c r="I73" s="41"/>
      <c r="J73" s="41"/>
      <c r="K73" s="41"/>
      <c r="L73" s="146"/>
      <c r="S73" s="39"/>
      <c r="T73" s="39"/>
      <c r="U73" s="39"/>
      <c r="V73" s="39"/>
      <c r="W73" s="39"/>
      <c r="X73" s="39"/>
      <c r="Y73" s="39"/>
      <c r="Z73" s="39"/>
      <c r="AA73" s="39"/>
      <c r="AB73" s="39"/>
      <c r="AC73" s="39"/>
      <c r="AD73" s="39"/>
      <c r="AE73" s="39"/>
    </row>
    <row r="74" s="2" customFormat="1" ht="6.96"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12" customHeight="1">
      <c r="A75" s="39"/>
      <c r="B75" s="40"/>
      <c r="C75" s="33" t="s">
        <v>16</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16.5" customHeight="1">
      <c r="A76" s="39"/>
      <c r="B76" s="40"/>
      <c r="C76" s="41"/>
      <c r="D76" s="41"/>
      <c r="E76" s="171" t="str">
        <f>E7</f>
        <v>Sportovní hala Turnov</v>
      </c>
      <c r="F76" s="33"/>
      <c r="G76" s="33"/>
      <c r="H76" s="33"/>
      <c r="I76" s="41"/>
      <c r="J76" s="41"/>
      <c r="K76" s="41"/>
      <c r="L76" s="146"/>
      <c r="S76" s="39"/>
      <c r="T76" s="39"/>
      <c r="U76" s="39"/>
      <c r="V76" s="39"/>
      <c r="W76" s="39"/>
      <c r="X76" s="39"/>
      <c r="Y76" s="39"/>
      <c r="Z76" s="39"/>
      <c r="AA76" s="39"/>
      <c r="AB76" s="39"/>
      <c r="AC76" s="39"/>
      <c r="AD76" s="39"/>
      <c r="AE76" s="39"/>
    </row>
    <row r="77" s="1" customFormat="1" ht="12" customHeight="1">
      <c r="B77" s="22"/>
      <c r="C77" s="33" t="s">
        <v>209</v>
      </c>
      <c r="D77" s="23"/>
      <c r="E77" s="23"/>
      <c r="F77" s="23"/>
      <c r="G77" s="23"/>
      <c r="H77" s="23"/>
      <c r="I77" s="23"/>
      <c r="J77" s="23"/>
      <c r="K77" s="23"/>
      <c r="L77" s="21"/>
    </row>
    <row r="78" s="2" customFormat="1" ht="16.5" customHeight="1">
      <c r="A78" s="39"/>
      <c r="B78" s="40"/>
      <c r="C78" s="41"/>
      <c r="D78" s="41"/>
      <c r="E78" s="171" t="s">
        <v>1333</v>
      </c>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211</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70" t="str">
        <f>E11</f>
        <v>24_099_1200 - Skelet</v>
      </c>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21</v>
      </c>
      <c r="D82" s="41"/>
      <c r="E82" s="41"/>
      <c r="F82" s="28" t="str">
        <f>F14</f>
        <v xml:space="preserve"> </v>
      </c>
      <c r="G82" s="41"/>
      <c r="H82" s="41"/>
      <c r="I82" s="33" t="s">
        <v>23</v>
      </c>
      <c r="J82" s="73" t="str">
        <f>IF(J14="","",J14)</f>
        <v>19. 10. 2024</v>
      </c>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5.15" customHeight="1">
      <c r="A84" s="39"/>
      <c r="B84" s="40"/>
      <c r="C84" s="33" t="s">
        <v>25</v>
      </c>
      <c r="D84" s="41"/>
      <c r="E84" s="41"/>
      <c r="F84" s="28" t="str">
        <f>E17</f>
        <v>Městská sportovní Turnov</v>
      </c>
      <c r="G84" s="41"/>
      <c r="H84" s="41"/>
      <c r="I84" s="33" t="s">
        <v>31</v>
      </c>
      <c r="J84" s="37" t="str">
        <f>E23</f>
        <v>RESTYL Plan s.r.o.</v>
      </c>
      <c r="K84" s="41"/>
      <c r="L84" s="146"/>
      <c r="S84" s="39"/>
      <c r="T84" s="39"/>
      <c r="U84" s="39"/>
      <c r="V84" s="39"/>
      <c r="W84" s="39"/>
      <c r="X84" s="39"/>
      <c r="Y84" s="39"/>
      <c r="Z84" s="39"/>
      <c r="AA84" s="39"/>
      <c r="AB84" s="39"/>
      <c r="AC84" s="39"/>
      <c r="AD84" s="39"/>
      <c r="AE84" s="39"/>
    </row>
    <row r="85" s="2" customFormat="1" ht="15.15" customHeight="1">
      <c r="A85" s="39"/>
      <c r="B85" s="40"/>
      <c r="C85" s="33" t="s">
        <v>29</v>
      </c>
      <c r="D85" s="41"/>
      <c r="E85" s="41"/>
      <c r="F85" s="28" t="str">
        <f>IF(E20="","",E20)</f>
        <v>Vyplň údaj</v>
      </c>
      <c r="G85" s="41"/>
      <c r="H85" s="41"/>
      <c r="I85" s="33" t="s">
        <v>34</v>
      </c>
      <c r="J85" s="37" t="str">
        <f>E26</f>
        <v>Ing.R. Hladký</v>
      </c>
      <c r="K85" s="41"/>
      <c r="L85" s="146"/>
      <c r="S85" s="39"/>
      <c r="T85" s="39"/>
      <c r="U85" s="39"/>
      <c r="V85" s="39"/>
      <c r="W85" s="39"/>
      <c r="X85" s="39"/>
      <c r="Y85" s="39"/>
      <c r="Z85" s="39"/>
      <c r="AA85" s="39"/>
      <c r="AB85" s="39"/>
      <c r="AC85" s="39"/>
      <c r="AD85" s="39"/>
      <c r="AE85" s="39"/>
    </row>
    <row r="86" s="2" customFormat="1" ht="10.32"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11" customFormat="1" ht="29.28" customHeight="1">
      <c r="A87" s="187"/>
      <c r="B87" s="188"/>
      <c r="C87" s="189" t="s">
        <v>227</v>
      </c>
      <c r="D87" s="190" t="s">
        <v>57</v>
      </c>
      <c r="E87" s="190" t="s">
        <v>53</v>
      </c>
      <c r="F87" s="190" t="s">
        <v>54</v>
      </c>
      <c r="G87" s="190" t="s">
        <v>228</v>
      </c>
      <c r="H87" s="190" t="s">
        <v>229</v>
      </c>
      <c r="I87" s="190" t="s">
        <v>230</v>
      </c>
      <c r="J87" s="190" t="s">
        <v>216</v>
      </c>
      <c r="K87" s="191" t="s">
        <v>231</v>
      </c>
      <c r="L87" s="192"/>
      <c r="M87" s="93" t="s">
        <v>19</v>
      </c>
      <c r="N87" s="94" t="s">
        <v>42</v>
      </c>
      <c r="O87" s="94" t="s">
        <v>232</v>
      </c>
      <c r="P87" s="94" t="s">
        <v>233</v>
      </c>
      <c r="Q87" s="94" t="s">
        <v>234</v>
      </c>
      <c r="R87" s="94" t="s">
        <v>235</v>
      </c>
      <c r="S87" s="94" t="s">
        <v>236</v>
      </c>
      <c r="T87" s="95" t="s">
        <v>237</v>
      </c>
      <c r="U87" s="187"/>
      <c r="V87" s="187"/>
      <c r="W87" s="187"/>
      <c r="X87" s="187"/>
      <c r="Y87" s="187"/>
      <c r="Z87" s="187"/>
      <c r="AA87" s="187"/>
      <c r="AB87" s="187"/>
      <c r="AC87" s="187"/>
      <c r="AD87" s="187"/>
      <c r="AE87" s="187"/>
    </row>
    <row r="88" s="2" customFormat="1" ht="22.8" customHeight="1">
      <c r="A88" s="39"/>
      <c r="B88" s="40"/>
      <c r="C88" s="100" t="s">
        <v>238</v>
      </c>
      <c r="D88" s="41"/>
      <c r="E88" s="41"/>
      <c r="F88" s="41"/>
      <c r="G88" s="41"/>
      <c r="H88" s="41"/>
      <c r="I88" s="41"/>
      <c r="J88" s="193">
        <f>BK88</f>
        <v>0</v>
      </c>
      <c r="K88" s="41"/>
      <c r="L88" s="45"/>
      <c r="M88" s="96"/>
      <c r="N88" s="194"/>
      <c r="O88" s="97"/>
      <c r="P88" s="195">
        <f>P89+P165</f>
        <v>0</v>
      </c>
      <c r="Q88" s="97"/>
      <c r="R88" s="195">
        <f>R89+R165</f>
        <v>0</v>
      </c>
      <c r="S88" s="97"/>
      <c r="T88" s="196">
        <f>T89+T165</f>
        <v>0</v>
      </c>
      <c r="U88" s="39"/>
      <c r="V88" s="39"/>
      <c r="W88" s="39"/>
      <c r="X88" s="39"/>
      <c r="Y88" s="39"/>
      <c r="Z88" s="39"/>
      <c r="AA88" s="39"/>
      <c r="AB88" s="39"/>
      <c r="AC88" s="39"/>
      <c r="AD88" s="39"/>
      <c r="AE88" s="39"/>
      <c r="AT88" s="18" t="s">
        <v>71</v>
      </c>
      <c r="AU88" s="18" t="s">
        <v>217</v>
      </c>
      <c r="BK88" s="197">
        <f>BK89+BK165</f>
        <v>0</v>
      </c>
    </row>
    <row r="89" s="12" customFormat="1" ht="25.92" customHeight="1">
      <c r="A89" s="12"/>
      <c r="B89" s="198"/>
      <c r="C89" s="199"/>
      <c r="D89" s="200" t="s">
        <v>71</v>
      </c>
      <c r="E89" s="201" t="s">
        <v>745</v>
      </c>
      <c r="F89" s="201" t="s">
        <v>746</v>
      </c>
      <c r="G89" s="199"/>
      <c r="H89" s="199"/>
      <c r="I89" s="202"/>
      <c r="J89" s="203">
        <f>BK89</f>
        <v>0</v>
      </c>
      <c r="K89" s="199"/>
      <c r="L89" s="204"/>
      <c r="M89" s="205"/>
      <c r="N89" s="206"/>
      <c r="O89" s="206"/>
      <c r="P89" s="207">
        <f>P90</f>
        <v>0</v>
      </c>
      <c r="Q89" s="206"/>
      <c r="R89" s="207">
        <f>R90</f>
        <v>0</v>
      </c>
      <c r="S89" s="206"/>
      <c r="T89" s="208">
        <f>T90</f>
        <v>0</v>
      </c>
      <c r="U89" s="12"/>
      <c r="V89" s="12"/>
      <c r="W89" s="12"/>
      <c r="X89" s="12"/>
      <c r="Y89" s="12"/>
      <c r="Z89" s="12"/>
      <c r="AA89" s="12"/>
      <c r="AB89" s="12"/>
      <c r="AC89" s="12"/>
      <c r="AD89" s="12"/>
      <c r="AE89" s="12"/>
      <c r="AR89" s="209" t="s">
        <v>79</v>
      </c>
      <c r="AT89" s="210" t="s">
        <v>71</v>
      </c>
      <c r="AU89" s="210" t="s">
        <v>72</v>
      </c>
      <c r="AY89" s="209" t="s">
        <v>240</v>
      </c>
      <c r="BK89" s="211">
        <f>BK90</f>
        <v>0</v>
      </c>
    </row>
    <row r="90" s="12" customFormat="1" ht="22.8" customHeight="1">
      <c r="A90" s="12"/>
      <c r="B90" s="198"/>
      <c r="C90" s="199"/>
      <c r="D90" s="200" t="s">
        <v>71</v>
      </c>
      <c r="E90" s="212" t="s">
        <v>1729</v>
      </c>
      <c r="F90" s="212" t="s">
        <v>1730</v>
      </c>
      <c r="G90" s="199"/>
      <c r="H90" s="199"/>
      <c r="I90" s="202"/>
      <c r="J90" s="213">
        <f>BK90</f>
        <v>0</v>
      </c>
      <c r="K90" s="199"/>
      <c r="L90" s="204"/>
      <c r="M90" s="205"/>
      <c r="N90" s="206"/>
      <c r="O90" s="206"/>
      <c r="P90" s="207">
        <f>SUM(P91:P164)</f>
        <v>0</v>
      </c>
      <c r="Q90" s="206"/>
      <c r="R90" s="207">
        <f>SUM(R91:R164)</f>
        <v>0</v>
      </c>
      <c r="S90" s="206"/>
      <c r="T90" s="208">
        <f>SUM(T91:T164)</f>
        <v>0</v>
      </c>
      <c r="U90" s="12"/>
      <c r="V90" s="12"/>
      <c r="W90" s="12"/>
      <c r="X90" s="12"/>
      <c r="Y90" s="12"/>
      <c r="Z90" s="12"/>
      <c r="AA90" s="12"/>
      <c r="AB90" s="12"/>
      <c r="AC90" s="12"/>
      <c r="AD90" s="12"/>
      <c r="AE90" s="12"/>
      <c r="AR90" s="209" t="s">
        <v>79</v>
      </c>
      <c r="AT90" s="210" t="s">
        <v>71</v>
      </c>
      <c r="AU90" s="210" t="s">
        <v>79</v>
      </c>
      <c r="AY90" s="209" t="s">
        <v>240</v>
      </c>
      <c r="BK90" s="211">
        <f>SUM(BK91:BK164)</f>
        <v>0</v>
      </c>
    </row>
    <row r="91" s="2" customFormat="1">
      <c r="A91" s="39"/>
      <c r="B91" s="40"/>
      <c r="C91" s="214" t="s">
        <v>79</v>
      </c>
      <c r="D91" s="214" t="s">
        <v>243</v>
      </c>
      <c r="E91" s="215" t="s">
        <v>1731</v>
      </c>
      <c r="F91" s="216" t="s">
        <v>1732</v>
      </c>
      <c r="G91" s="217" t="s">
        <v>1418</v>
      </c>
      <c r="H91" s="218">
        <v>25.649999999999999</v>
      </c>
      <c r="I91" s="219"/>
      <c r="J91" s="220">
        <f>ROUND(I91*H91,2)</f>
        <v>0</v>
      </c>
      <c r="K91" s="216" t="s">
        <v>247</v>
      </c>
      <c r="L91" s="45"/>
      <c r="M91" s="221" t="s">
        <v>19</v>
      </c>
      <c r="N91" s="222" t="s">
        <v>43</v>
      </c>
      <c r="O91" s="85"/>
      <c r="P91" s="223">
        <f>O91*H91</f>
        <v>0</v>
      </c>
      <c r="Q91" s="223">
        <v>0</v>
      </c>
      <c r="R91" s="223">
        <f>Q91*H91</f>
        <v>0</v>
      </c>
      <c r="S91" s="223">
        <v>0</v>
      </c>
      <c r="T91" s="224">
        <f>S91*H91</f>
        <v>0</v>
      </c>
      <c r="U91" s="39"/>
      <c r="V91" s="39"/>
      <c r="W91" s="39"/>
      <c r="X91" s="39"/>
      <c r="Y91" s="39"/>
      <c r="Z91" s="39"/>
      <c r="AA91" s="39"/>
      <c r="AB91" s="39"/>
      <c r="AC91" s="39"/>
      <c r="AD91" s="39"/>
      <c r="AE91" s="39"/>
      <c r="AR91" s="225" t="s">
        <v>248</v>
      </c>
      <c r="AT91" s="225" t="s">
        <v>243</v>
      </c>
      <c r="AU91" s="225" t="s">
        <v>81</v>
      </c>
      <c r="AY91" s="18" t="s">
        <v>240</v>
      </c>
      <c r="BE91" s="226">
        <f>IF(N91="základní",J91,0)</f>
        <v>0</v>
      </c>
      <c r="BF91" s="226">
        <f>IF(N91="snížená",J91,0)</f>
        <v>0</v>
      </c>
      <c r="BG91" s="226">
        <f>IF(N91="zákl. přenesená",J91,0)</f>
        <v>0</v>
      </c>
      <c r="BH91" s="226">
        <f>IF(N91="sníž. přenesená",J91,0)</f>
        <v>0</v>
      </c>
      <c r="BI91" s="226">
        <f>IF(N91="nulová",J91,0)</f>
        <v>0</v>
      </c>
      <c r="BJ91" s="18" t="s">
        <v>79</v>
      </c>
      <c r="BK91" s="226">
        <f>ROUND(I91*H91,2)</f>
        <v>0</v>
      </c>
      <c r="BL91" s="18" t="s">
        <v>248</v>
      </c>
      <c r="BM91" s="225" t="s">
        <v>1733</v>
      </c>
    </row>
    <row r="92" s="2" customFormat="1">
      <c r="A92" s="39"/>
      <c r="B92" s="40"/>
      <c r="C92" s="214" t="s">
        <v>81</v>
      </c>
      <c r="D92" s="214" t="s">
        <v>243</v>
      </c>
      <c r="E92" s="215" t="s">
        <v>1734</v>
      </c>
      <c r="F92" s="216" t="s">
        <v>1735</v>
      </c>
      <c r="G92" s="217" t="s">
        <v>806</v>
      </c>
      <c r="H92" s="218">
        <v>1</v>
      </c>
      <c r="I92" s="219"/>
      <c r="J92" s="220">
        <f>ROUND(I92*H92,2)</f>
        <v>0</v>
      </c>
      <c r="K92" s="216" t="s">
        <v>247</v>
      </c>
      <c r="L92" s="45"/>
      <c r="M92" s="221" t="s">
        <v>19</v>
      </c>
      <c r="N92" s="222" t="s">
        <v>43</v>
      </c>
      <c r="O92" s="85"/>
      <c r="P92" s="223">
        <f>O92*H92</f>
        <v>0</v>
      </c>
      <c r="Q92" s="223">
        <v>0</v>
      </c>
      <c r="R92" s="223">
        <f>Q92*H92</f>
        <v>0</v>
      </c>
      <c r="S92" s="223">
        <v>0</v>
      </c>
      <c r="T92" s="224">
        <f>S92*H92</f>
        <v>0</v>
      </c>
      <c r="U92" s="39"/>
      <c r="V92" s="39"/>
      <c r="W92" s="39"/>
      <c r="X92" s="39"/>
      <c r="Y92" s="39"/>
      <c r="Z92" s="39"/>
      <c r="AA92" s="39"/>
      <c r="AB92" s="39"/>
      <c r="AC92" s="39"/>
      <c r="AD92" s="39"/>
      <c r="AE92" s="39"/>
      <c r="AR92" s="225" t="s">
        <v>248</v>
      </c>
      <c r="AT92" s="225" t="s">
        <v>243</v>
      </c>
      <c r="AU92" s="225" t="s">
        <v>81</v>
      </c>
      <c r="AY92" s="18" t="s">
        <v>240</v>
      </c>
      <c r="BE92" s="226">
        <f>IF(N92="základní",J92,0)</f>
        <v>0</v>
      </c>
      <c r="BF92" s="226">
        <f>IF(N92="snížená",J92,0)</f>
        <v>0</v>
      </c>
      <c r="BG92" s="226">
        <f>IF(N92="zákl. přenesená",J92,0)</f>
        <v>0</v>
      </c>
      <c r="BH92" s="226">
        <f>IF(N92="sníž. přenesená",J92,0)</f>
        <v>0</v>
      </c>
      <c r="BI92" s="226">
        <f>IF(N92="nulová",J92,0)</f>
        <v>0</v>
      </c>
      <c r="BJ92" s="18" t="s">
        <v>79</v>
      </c>
      <c r="BK92" s="226">
        <f>ROUND(I92*H92,2)</f>
        <v>0</v>
      </c>
      <c r="BL92" s="18" t="s">
        <v>248</v>
      </c>
      <c r="BM92" s="225" t="s">
        <v>1736</v>
      </c>
    </row>
    <row r="93" s="2" customFormat="1">
      <c r="A93" s="39"/>
      <c r="B93" s="40"/>
      <c r="C93" s="214" t="s">
        <v>149</v>
      </c>
      <c r="D93" s="214" t="s">
        <v>243</v>
      </c>
      <c r="E93" s="215" t="s">
        <v>1737</v>
      </c>
      <c r="F93" s="216" t="s">
        <v>1738</v>
      </c>
      <c r="G93" s="217" t="s">
        <v>806</v>
      </c>
      <c r="H93" s="218">
        <v>2</v>
      </c>
      <c r="I93" s="219"/>
      <c r="J93" s="220">
        <f>ROUND(I93*H93,2)</f>
        <v>0</v>
      </c>
      <c r="K93" s="216" t="s">
        <v>247</v>
      </c>
      <c r="L93" s="45"/>
      <c r="M93" s="221" t="s">
        <v>19</v>
      </c>
      <c r="N93" s="222" t="s">
        <v>43</v>
      </c>
      <c r="O93" s="85"/>
      <c r="P93" s="223">
        <f>O93*H93</f>
        <v>0</v>
      </c>
      <c r="Q93" s="223">
        <v>0</v>
      </c>
      <c r="R93" s="223">
        <f>Q93*H93</f>
        <v>0</v>
      </c>
      <c r="S93" s="223">
        <v>0</v>
      </c>
      <c r="T93" s="224">
        <f>S93*H93</f>
        <v>0</v>
      </c>
      <c r="U93" s="39"/>
      <c r="V93" s="39"/>
      <c r="W93" s="39"/>
      <c r="X93" s="39"/>
      <c r="Y93" s="39"/>
      <c r="Z93" s="39"/>
      <c r="AA93" s="39"/>
      <c r="AB93" s="39"/>
      <c r="AC93" s="39"/>
      <c r="AD93" s="39"/>
      <c r="AE93" s="39"/>
      <c r="AR93" s="225" t="s">
        <v>248</v>
      </c>
      <c r="AT93" s="225" t="s">
        <v>243</v>
      </c>
      <c r="AU93" s="225" t="s">
        <v>81</v>
      </c>
      <c r="AY93" s="18" t="s">
        <v>240</v>
      </c>
      <c r="BE93" s="226">
        <f>IF(N93="základní",J93,0)</f>
        <v>0</v>
      </c>
      <c r="BF93" s="226">
        <f>IF(N93="snížená",J93,0)</f>
        <v>0</v>
      </c>
      <c r="BG93" s="226">
        <f>IF(N93="zákl. přenesená",J93,0)</f>
        <v>0</v>
      </c>
      <c r="BH93" s="226">
        <f>IF(N93="sníž. přenesená",J93,0)</f>
        <v>0</v>
      </c>
      <c r="BI93" s="226">
        <f>IF(N93="nulová",J93,0)</f>
        <v>0</v>
      </c>
      <c r="BJ93" s="18" t="s">
        <v>79</v>
      </c>
      <c r="BK93" s="226">
        <f>ROUND(I93*H93,2)</f>
        <v>0</v>
      </c>
      <c r="BL93" s="18" t="s">
        <v>248</v>
      </c>
      <c r="BM93" s="225" t="s">
        <v>1739</v>
      </c>
    </row>
    <row r="94" s="2" customFormat="1">
      <c r="A94" s="39"/>
      <c r="B94" s="40"/>
      <c r="C94" s="214" t="s">
        <v>248</v>
      </c>
      <c r="D94" s="214" t="s">
        <v>243</v>
      </c>
      <c r="E94" s="215" t="s">
        <v>1740</v>
      </c>
      <c r="F94" s="216" t="s">
        <v>1741</v>
      </c>
      <c r="G94" s="217" t="s">
        <v>806</v>
      </c>
      <c r="H94" s="218">
        <v>1</v>
      </c>
      <c r="I94" s="219"/>
      <c r="J94" s="220">
        <f>ROUND(I94*H94,2)</f>
        <v>0</v>
      </c>
      <c r="K94" s="216" t="s">
        <v>247</v>
      </c>
      <c r="L94" s="45"/>
      <c r="M94" s="221" t="s">
        <v>19</v>
      </c>
      <c r="N94" s="222" t="s">
        <v>43</v>
      </c>
      <c r="O94" s="85"/>
      <c r="P94" s="223">
        <f>O94*H94</f>
        <v>0</v>
      </c>
      <c r="Q94" s="223">
        <v>0</v>
      </c>
      <c r="R94" s="223">
        <f>Q94*H94</f>
        <v>0</v>
      </c>
      <c r="S94" s="223">
        <v>0</v>
      </c>
      <c r="T94" s="224">
        <f>S94*H94</f>
        <v>0</v>
      </c>
      <c r="U94" s="39"/>
      <c r="V94" s="39"/>
      <c r="W94" s="39"/>
      <c r="X94" s="39"/>
      <c r="Y94" s="39"/>
      <c r="Z94" s="39"/>
      <c r="AA94" s="39"/>
      <c r="AB94" s="39"/>
      <c r="AC94" s="39"/>
      <c r="AD94" s="39"/>
      <c r="AE94" s="39"/>
      <c r="AR94" s="225" t="s">
        <v>248</v>
      </c>
      <c r="AT94" s="225" t="s">
        <v>243</v>
      </c>
      <c r="AU94" s="225" t="s">
        <v>81</v>
      </c>
      <c r="AY94" s="18" t="s">
        <v>240</v>
      </c>
      <c r="BE94" s="226">
        <f>IF(N94="základní",J94,0)</f>
        <v>0</v>
      </c>
      <c r="BF94" s="226">
        <f>IF(N94="snížená",J94,0)</f>
        <v>0</v>
      </c>
      <c r="BG94" s="226">
        <f>IF(N94="zákl. přenesená",J94,0)</f>
        <v>0</v>
      </c>
      <c r="BH94" s="226">
        <f>IF(N94="sníž. přenesená",J94,0)</f>
        <v>0</v>
      </c>
      <c r="BI94" s="226">
        <f>IF(N94="nulová",J94,0)</f>
        <v>0</v>
      </c>
      <c r="BJ94" s="18" t="s">
        <v>79</v>
      </c>
      <c r="BK94" s="226">
        <f>ROUND(I94*H94,2)</f>
        <v>0</v>
      </c>
      <c r="BL94" s="18" t="s">
        <v>248</v>
      </c>
      <c r="BM94" s="225" t="s">
        <v>1742</v>
      </c>
    </row>
    <row r="95" s="2" customFormat="1">
      <c r="A95" s="39"/>
      <c r="B95" s="40"/>
      <c r="C95" s="214" t="s">
        <v>258</v>
      </c>
      <c r="D95" s="214" t="s">
        <v>243</v>
      </c>
      <c r="E95" s="215" t="s">
        <v>1743</v>
      </c>
      <c r="F95" s="216" t="s">
        <v>1744</v>
      </c>
      <c r="G95" s="217" t="s">
        <v>806</v>
      </c>
      <c r="H95" s="218">
        <v>1</v>
      </c>
      <c r="I95" s="219"/>
      <c r="J95" s="220">
        <f>ROUND(I95*H95,2)</f>
        <v>0</v>
      </c>
      <c r="K95" s="216" t="s">
        <v>247</v>
      </c>
      <c r="L95" s="45"/>
      <c r="M95" s="221" t="s">
        <v>19</v>
      </c>
      <c r="N95" s="222" t="s">
        <v>43</v>
      </c>
      <c r="O95" s="85"/>
      <c r="P95" s="223">
        <f>O95*H95</f>
        <v>0</v>
      </c>
      <c r="Q95" s="223">
        <v>0</v>
      </c>
      <c r="R95" s="223">
        <f>Q95*H95</f>
        <v>0</v>
      </c>
      <c r="S95" s="223">
        <v>0</v>
      </c>
      <c r="T95" s="224">
        <f>S95*H95</f>
        <v>0</v>
      </c>
      <c r="U95" s="39"/>
      <c r="V95" s="39"/>
      <c r="W95" s="39"/>
      <c r="X95" s="39"/>
      <c r="Y95" s="39"/>
      <c r="Z95" s="39"/>
      <c r="AA95" s="39"/>
      <c r="AB95" s="39"/>
      <c r="AC95" s="39"/>
      <c r="AD95" s="39"/>
      <c r="AE95" s="39"/>
      <c r="AR95" s="225" t="s">
        <v>248</v>
      </c>
      <c r="AT95" s="225" t="s">
        <v>243</v>
      </c>
      <c r="AU95" s="225" t="s">
        <v>81</v>
      </c>
      <c r="AY95" s="18" t="s">
        <v>240</v>
      </c>
      <c r="BE95" s="226">
        <f>IF(N95="základní",J95,0)</f>
        <v>0</v>
      </c>
      <c r="BF95" s="226">
        <f>IF(N95="snížená",J95,0)</f>
        <v>0</v>
      </c>
      <c r="BG95" s="226">
        <f>IF(N95="zákl. přenesená",J95,0)</f>
        <v>0</v>
      </c>
      <c r="BH95" s="226">
        <f>IF(N95="sníž. přenesená",J95,0)</f>
        <v>0</v>
      </c>
      <c r="BI95" s="226">
        <f>IF(N95="nulová",J95,0)</f>
        <v>0</v>
      </c>
      <c r="BJ95" s="18" t="s">
        <v>79</v>
      </c>
      <c r="BK95" s="226">
        <f>ROUND(I95*H95,2)</f>
        <v>0</v>
      </c>
      <c r="BL95" s="18" t="s">
        <v>248</v>
      </c>
      <c r="BM95" s="225" t="s">
        <v>1745</v>
      </c>
    </row>
    <row r="96" s="2" customFormat="1">
      <c r="A96" s="39"/>
      <c r="B96" s="40"/>
      <c r="C96" s="214" t="s">
        <v>254</v>
      </c>
      <c r="D96" s="214" t="s">
        <v>243</v>
      </c>
      <c r="E96" s="215" t="s">
        <v>1746</v>
      </c>
      <c r="F96" s="216" t="s">
        <v>1747</v>
      </c>
      <c r="G96" s="217" t="s">
        <v>806</v>
      </c>
      <c r="H96" s="218">
        <v>1</v>
      </c>
      <c r="I96" s="219"/>
      <c r="J96" s="220">
        <f>ROUND(I96*H96,2)</f>
        <v>0</v>
      </c>
      <c r="K96" s="216" t="s">
        <v>247</v>
      </c>
      <c r="L96" s="45"/>
      <c r="M96" s="221" t="s">
        <v>19</v>
      </c>
      <c r="N96" s="222" t="s">
        <v>43</v>
      </c>
      <c r="O96" s="85"/>
      <c r="P96" s="223">
        <f>O96*H96</f>
        <v>0</v>
      </c>
      <c r="Q96" s="223">
        <v>0</v>
      </c>
      <c r="R96" s="223">
        <f>Q96*H96</f>
        <v>0</v>
      </c>
      <c r="S96" s="223">
        <v>0</v>
      </c>
      <c r="T96" s="224">
        <f>S96*H96</f>
        <v>0</v>
      </c>
      <c r="U96" s="39"/>
      <c r="V96" s="39"/>
      <c r="W96" s="39"/>
      <c r="X96" s="39"/>
      <c r="Y96" s="39"/>
      <c r="Z96" s="39"/>
      <c r="AA96" s="39"/>
      <c r="AB96" s="39"/>
      <c r="AC96" s="39"/>
      <c r="AD96" s="39"/>
      <c r="AE96" s="39"/>
      <c r="AR96" s="225" t="s">
        <v>248</v>
      </c>
      <c r="AT96" s="225" t="s">
        <v>243</v>
      </c>
      <c r="AU96" s="225" t="s">
        <v>81</v>
      </c>
      <c r="AY96" s="18" t="s">
        <v>240</v>
      </c>
      <c r="BE96" s="226">
        <f>IF(N96="základní",J96,0)</f>
        <v>0</v>
      </c>
      <c r="BF96" s="226">
        <f>IF(N96="snížená",J96,0)</f>
        <v>0</v>
      </c>
      <c r="BG96" s="226">
        <f>IF(N96="zákl. přenesená",J96,0)</f>
        <v>0</v>
      </c>
      <c r="BH96" s="226">
        <f>IF(N96="sníž. přenesená",J96,0)</f>
        <v>0</v>
      </c>
      <c r="BI96" s="226">
        <f>IF(N96="nulová",J96,0)</f>
        <v>0</v>
      </c>
      <c r="BJ96" s="18" t="s">
        <v>79</v>
      </c>
      <c r="BK96" s="226">
        <f>ROUND(I96*H96,2)</f>
        <v>0</v>
      </c>
      <c r="BL96" s="18" t="s">
        <v>248</v>
      </c>
      <c r="BM96" s="225" t="s">
        <v>1748</v>
      </c>
    </row>
    <row r="97" s="2" customFormat="1">
      <c r="A97" s="39"/>
      <c r="B97" s="40"/>
      <c r="C97" s="214" t="s">
        <v>265</v>
      </c>
      <c r="D97" s="214" t="s">
        <v>243</v>
      </c>
      <c r="E97" s="215" t="s">
        <v>1749</v>
      </c>
      <c r="F97" s="216" t="s">
        <v>1750</v>
      </c>
      <c r="G97" s="217" t="s">
        <v>806</v>
      </c>
      <c r="H97" s="218">
        <v>1</v>
      </c>
      <c r="I97" s="219"/>
      <c r="J97" s="220">
        <f>ROUND(I97*H97,2)</f>
        <v>0</v>
      </c>
      <c r="K97" s="216" t="s">
        <v>247</v>
      </c>
      <c r="L97" s="45"/>
      <c r="M97" s="221" t="s">
        <v>19</v>
      </c>
      <c r="N97" s="222" t="s">
        <v>43</v>
      </c>
      <c r="O97" s="85"/>
      <c r="P97" s="223">
        <f>O97*H97</f>
        <v>0</v>
      </c>
      <c r="Q97" s="223">
        <v>0</v>
      </c>
      <c r="R97" s="223">
        <f>Q97*H97</f>
        <v>0</v>
      </c>
      <c r="S97" s="223">
        <v>0</v>
      </c>
      <c r="T97" s="224">
        <f>S97*H97</f>
        <v>0</v>
      </c>
      <c r="U97" s="39"/>
      <c r="V97" s="39"/>
      <c r="W97" s="39"/>
      <c r="X97" s="39"/>
      <c r="Y97" s="39"/>
      <c r="Z97" s="39"/>
      <c r="AA97" s="39"/>
      <c r="AB97" s="39"/>
      <c r="AC97" s="39"/>
      <c r="AD97" s="39"/>
      <c r="AE97" s="39"/>
      <c r="AR97" s="225" t="s">
        <v>248</v>
      </c>
      <c r="AT97" s="225" t="s">
        <v>243</v>
      </c>
      <c r="AU97" s="225" t="s">
        <v>81</v>
      </c>
      <c r="AY97" s="18" t="s">
        <v>240</v>
      </c>
      <c r="BE97" s="226">
        <f>IF(N97="základní",J97,0)</f>
        <v>0</v>
      </c>
      <c r="BF97" s="226">
        <f>IF(N97="snížená",J97,0)</f>
        <v>0</v>
      </c>
      <c r="BG97" s="226">
        <f>IF(N97="zákl. přenesená",J97,0)</f>
        <v>0</v>
      </c>
      <c r="BH97" s="226">
        <f>IF(N97="sníž. přenesená",J97,0)</f>
        <v>0</v>
      </c>
      <c r="BI97" s="226">
        <f>IF(N97="nulová",J97,0)</f>
        <v>0</v>
      </c>
      <c r="BJ97" s="18" t="s">
        <v>79</v>
      </c>
      <c r="BK97" s="226">
        <f>ROUND(I97*H97,2)</f>
        <v>0</v>
      </c>
      <c r="BL97" s="18" t="s">
        <v>248</v>
      </c>
      <c r="BM97" s="225" t="s">
        <v>1751</v>
      </c>
    </row>
    <row r="98" s="2" customFormat="1">
      <c r="A98" s="39"/>
      <c r="B98" s="40"/>
      <c r="C98" s="214" t="s">
        <v>257</v>
      </c>
      <c r="D98" s="214" t="s">
        <v>243</v>
      </c>
      <c r="E98" s="215" t="s">
        <v>1752</v>
      </c>
      <c r="F98" s="216" t="s">
        <v>1753</v>
      </c>
      <c r="G98" s="217" t="s">
        <v>806</v>
      </c>
      <c r="H98" s="218">
        <v>1</v>
      </c>
      <c r="I98" s="219"/>
      <c r="J98" s="220">
        <f>ROUND(I98*H98,2)</f>
        <v>0</v>
      </c>
      <c r="K98" s="216" t="s">
        <v>247</v>
      </c>
      <c r="L98" s="45"/>
      <c r="M98" s="221" t="s">
        <v>19</v>
      </c>
      <c r="N98" s="222" t="s">
        <v>43</v>
      </c>
      <c r="O98" s="85"/>
      <c r="P98" s="223">
        <f>O98*H98</f>
        <v>0</v>
      </c>
      <c r="Q98" s="223">
        <v>0</v>
      </c>
      <c r="R98" s="223">
        <f>Q98*H98</f>
        <v>0</v>
      </c>
      <c r="S98" s="223">
        <v>0</v>
      </c>
      <c r="T98" s="224">
        <f>S98*H98</f>
        <v>0</v>
      </c>
      <c r="U98" s="39"/>
      <c r="V98" s="39"/>
      <c r="W98" s="39"/>
      <c r="X98" s="39"/>
      <c r="Y98" s="39"/>
      <c r="Z98" s="39"/>
      <c r="AA98" s="39"/>
      <c r="AB98" s="39"/>
      <c r="AC98" s="39"/>
      <c r="AD98" s="39"/>
      <c r="AE98" s="39"/>
      <c r="AR98" s="225" t="s">
        <v>248</v>
      </c>
      <c r="AT98" s="225" t="s">
        <v>243</v>
      </c>
      <c r="AU98" s="225" t="s">
        <v>81</v>
      </c>
      <c r="AY98" s="18" t="s">
        <v>240</v>
      </c>
      <c r="BE98" s="226">
        <f>IF(N98="základní",J98,0)</f>
        <v>0</v>
      </c>
      <c r="BF98" s="226">
        <f>IF(N98="snížená",J98,0)</f>
        <v>0</v>
      </c>
      <c r="BG98" s="226">
        <f>IF(N98="zákl. přenesená",J98,0)</f>
        <v>0</v>
      </c>
      <c r="BH98" s="226">
        <f>IF(N98="sníž. přenesená",J98,0)</f>
        <v>0</v>
      </c>
      <c r="BI98" s="226">
        <f>IF(N98="nulová",J98,0)</f>
        <v>0</v>
      </c>
      <c r="BJ98" s="18" t="s">
        <v>79</v>
      </c>
      <c r="BK98" s="226">
        <f>ROUND(I98*H98,2)</f>
        <v>0</v>
      </c>
      <c r="BL98" s="18" t="s">
        <v>248</v>
      </c>
      <c r="BM98" s="225" t="s">
        <v>1754</v>
      </c>
    </row>
    <row r="99" s="2" customFormat="1">
      <c r="A99" s="39"/>
      <c r="B99" s="40"/>
      <c r="C99" s="214" t="s">
        <v>272</v>
      </c>
      <c r="D99" s="214" t="s">
        <v>243</v>
      </c>
      <c r="E99" s="215" t="s">
        <v>1755</v>
      </c>
      <c r="F99" s="216" t="s">
        <v>1756</v>
      </c>
      <c r="G99" s="217" t="s">
        <v>806</v>
      </c>
      <c r="H99" s="218">
        <v>2</v>
      </c>
      <c r="I99" s="219"/>
      <c r="J99" s="220">
        <f>ROUND(I99*H99,2)</f>
        <v>0</v>
      </c>
      <c r="K99" s="216" t="s">
        <v>247</v>
      </c>
      <c r="L99" s="45"/>
      <c r="M99" s="221" t="s">
        <v>19</v>
      </c>
      <c r="N99" s="222" t="s">
        <v>43</v>
      </c>
      <c r="O99" s="85"/>
      <c r="P99" s="223">
        <f>O99*H99</f>
        <v>0</v>
      </c>
      <c r="Q99" s="223">
        <v>0</v>
      </c>
      <c r="R99" s="223">
        <f>Q99*H99</f>
        <v>0</v>
      </c>
      <c r="S99" s="223">
        <v>0</v>
      </c>
      <c r="T99" s="224">
        <f>S99*H99</f>
        <v>0</v>
      </c>
      <c r="U99" s="39"/>
      <c r="V99" s="39"/>
      <c r="W99" s="39"/>
      <c r="X99" s="39"/>
      <c r="Y99" s="39"/>
      <c r="Z99" s="39"/>
      <c r="AA99" s="39"/>
      <c r="AB99" s="39"/>
      <c r="AC99" s="39"/>
      <c r="AD99" s="39"/>
      <c r="AE99" s="39"/>
      <c r="AR99" s="225" t="s">
        <v>248</v>
      </c>
      <c r="AT99" s="225" t="s">
        <v>243</v>
      </c>
      <c r="AU99" s="225" t="s">
        <v>81</v>
      </c>
      <c r="AY99" s="18" t="s">
        <v>240</v>
      </c>
      <c r="BE99" s="226">
        <f>IF(N99="základní",J99,0)</f>
        <v>0</v>
      </c>
      <c r="BF99" s="226">
        <f>IF(N99="snížená",J99,0)</f>
        <v>0</v>
      </c>
      <c r="BG99" s="226">
        <f>IF(N99="zákl. přenesená",J99,0)</f>
        <v>0</v>
      </c>
      <c r="BH99" s="226">
        <f>IF(N99="sníž. přenesená",J99,0)</f>
        <v>0</v>
      </c>
      <c r="BI99" s="226">
        <f>IF(N99="nulová",J99,0)</f>
        <v>0</v>
      </c>
      <c r="BJ99" s="18" t="s">
        <v>79</v>
      </c>
      <c r="BK99" s="226">
        <f>ROUND(I99*H99,2)</f>
        <v>0</v>
      </c>
      <c r="BL99" s="18" t="s">
        <v>248</v>
      </c>
      <c r="BM99" s="225" t="s">
        <v>1757</v>
      </c>
    </row>
    <row r="100" s="2" customFormat="1">
      <c r="A100" s="39"/>
      <c r="B100" s="40"/>
      <c r="C100" s="214" t="s">
        <v>262</v>
      </c>
      <c r="D100" s="214" t="s">
        <v>243</v>
      </c>
      <c r="E100" s="215" t="s">
        <v>1758</v>
      </c>
      <c r="F100" s="216" t="s">
        <v>1759</v>
      </c>
      <c r="G100" s="217" t="s">
        <v>806</v>
      </c>
      <c r="H100" s="218">
        <v>3</v>
      </c>
      <c r="I100" s="219"/>
      <c r="J100" s="220">
        <f>ROUND(I100*H100,2)</f>
        <v>0</v>
      </c>
      <c r="K100" s="216" t="s">
        <v>247</v>
      </c>
      <c r="L100" s="45"/>
      <c r="M100" s="221" t="s">
        <v>19</v>
      </c>
      <c r="N100" s="222" t="s">
        <v>43</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248</v>
      </c>
      <c r="AT100" s="225" t="s">
        <v>243</v>
      </c>
      <c r="AU100" s="225" t="s">
        <v>81</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248</v>
      </c>
      <c r="BM100" s="225" t="s">
        <v>1760</v>
      </c>
    </row>
    <row r="101" s="2" customFormat="1">
      <c r="A101" s="39"/>
      <c r="B101" s="40"/>
      <c r="C101" s="214" t="s">
        <v>279</v>
      </c>
      <c r="D101" s="214" t="s">
        <v>243</v>
      </c>
      <c r="E101" s="215" t="s">
        <v>1761</v>
      </c>
      <c r="F101" s="216" t="s">
        <v>1762</v>
      </c>
      <c r="G101" s="217" t="s">
        <v>806</v>
      </c>
      <c r="H101" s="218">
        <v>3</v>
      </c>
      <c r="I101" s="219"/>
      <c r="J101" s="220">
        <f>ROUND(I101*H101,2)</f>
        <v>0</v>
      </c>
      <c r="K101" s="216" t="s">
        <v>247</v>
      </c>
      <c r="L101" s="45"/>
      <c r="M101" s="221" t="s">
        <v>19</v>
      </c>
      <c r="N101" s="222" t="s">
        <v>43</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248</v>
      </c>
      <c r="AT101" s="225" t="s">
        <v>243</v>
      </c>
      <c r="AU101" s="225" t="s">
        <v>81</v>
      </c>
      <c r="AY101" s="18" t="s">
        <v>240</v>
      </c>
      <c r="BE101" s="226">
        <f>IF(N101="základní",J101,0)</f>
        <v>0</v>
      </c>
      <c r="BF101" s="226">
        <f>IF(N101="snížená",J101,0)</f>
        <v>0</v>
      </c>
      <c r="BG101" s="226">
        <f>IF(N101="zákl. přenesená",J101,0)</f>
        <v>0</v>
      </c>
      <c r="BH101" s="226">
        <f>IF(N101="sníž. přenesená",J101,0)</f>
        <v>0</v>
      </c>
      <c r="BI101" s="226">
        <f>IF(N101="nulová",J101,0)</f>
        <v>0</v>
      </c>
      <c r="BJ101" s="18" t="s">
        <v>79</v>
      </c>
      <c r="BK101" s="226">
        <f>ROUND(I101*H101,2)</f>
        <v>0</v>
      </c>
      <c r="BL101" s="18" t="s">
        <v>248</v>
      </c>
      <c r="BM101" s="225" t="s">
        <v>1763</v>
      </c>
    </row>
    <row r="102" s="2" customFormat="1">
      <c r="A102" s="39"/>
      <c r="B102" s="40"/>
      <c r="C102" s="214" t="s">
        <v>8</v>
      </c>
      <c r="D102" s="214" t="s">
        <v>243</v>
      </c>
      <c r="E102" s="215" t="s">
        <v>1764</v>
      </c>
      <c r="F102" s="216" t="s">
        <v>1765</v>
      </c>
      <c r="G102" s="217" t="s">
        <v>806</v>
      </c>
      <c r="H102" s="218">
        <v>1</v>
      </c>
      <c r="I102" s="219"/>
      <c r="J102" s="220">
        <f>ROUND(I102*H102,2)</f>
        <v>0</v>
      </c>
      <c r="K102" s="216" t="s">
        <v>247</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81</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1766</v>
      </c>
    </row>
    <row r="103" s="2" customFormat="1">
      <c r="A103" s="39"/>
      <c r="B103" s="40"/>
      <c r="C103" s="214" t="s">
        <v>287</v>
      </c>
      <c r="D103" s="214" t="s">
        <v>243</v>
      </c>
      <c r="E103" s="215" t="s">
        <v>1767</v>
      </c>
      <c r="F103" s="216" t="s">
        <v>1768</v>
      </c>
      <c r="G103" s="217" t="s">
        <v>806</v>
      </c>
      <c r="H103" s="218">
        <v>2</v>
      </c>
      <c r="I103" s="219"/>
      <c r="J103" s="220">
        <f>ROUND(I103*H103,2)</f>
        <v>0</v>
      </c>
      <c r="K103" s="216" t="s">
        <v>247</v>
      </c>
      <c r="L103" s="45"/>
      <c r="M103" s="221" t="s">
        <v>19</v>
      </c>
      <c r="N103" s="222" t="s">
        <v>43</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248</v>
      </c>
      <c r="AT103" s="225" t="s">
        <v>243</v>
      </c>
      <c r="AU103" s="225" t="s">
        <v>81</v>
      </c>
      <c r="AY103" s="18" t="s">
        <v>240</v>
      </c>
      <c r="BE103" s="226">
        <f>IF(N103="základní",J103,0)</f>
        <v>0</v>
      </c>
      <c r="BF103" s="226">
        <f>IF(N103="snížená",J103,0)</f>
        <v>0</v>
      </c>
      <c r="BG103" s="226">
        <f>IF(N103="zákl. přenesená",J103,0)</f>
        <v>0</v>
      </c>
      <c r="BH103" s="226">
        <f>IF(N103="sníž. přenesená",J103,0)</f>
        <v>0</v>
      </c>
      <c r="BI103" s="226">
        <f>IF(N103="nulová",J103,0)</f>
        <v>0</v>
      </c>
      <c r="BJ103" s="18" t="s">
        <v>79</v>
      </c>
      <c r="BK103" s="226">
        <f>ROUND(I103*H103,2)</f>
        <v>0</v>
      </c>
      <c r="BL103" s="18" t="s">
        <v>248</v>
      </c>
      <c r="BM103" s="225" t="s">
        <v>1769</v>
      </c>
    </row>
    <row r="104" s="2" customFormat="1">
      <c r="A104" s="39"/>
      <c r="B104" s="40"/>
      <c r="C104" s="214" t="s">
        <v>268</v>
      </c>
      <c r="D104" s="214" t="s">
        <v>243</v>
      </c>
      <c r="E104" s="215" t="s">
        <v>1770</v>
      </c>
      <c r="F104" s="216" t="s">
        <v>1771</v>
      </c>
      <c r="G104" s="217" t="s">
        <v>806</v>
      </c>
      <c r="H104" s="218">
        <v>1</v>
      </c>
      <c r="I104" s="219"/>
      <c r="J104" s="220">
        <f>ROUND(I104*H104,2)</f>
        <v>0</v>
      </c>
      <c r="K104" s="216" t="s">
        <v>247</v>
      </c>
      <c r="L104" s="45"/>
      <c r="M104" s="221" t="s">
        <v>19</v>
      </c>
      <c r="N104" s="222" t="s">
        <v>43</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248</v>
      </c>
      <c r="AT104" s="225" t="s">
        <v>243</v>
      </c>
      <c r="AU104" s="225" t="s">
        <v>81</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248</v>
      </c>
      <c r="BM104" s="225" t="s">
        <v>1772</v>
      </c>
    </row>
    <row r="105" s="2" customFormat="1">
      <c r="A105" s="39"/>
      <c r="B105" s="40"/>
      <c r="C105" s="214" t="s">
        <v>295</v>
      </c>
      <c r="D105" s="214" t="s">
        <v>243</v>
      </c>
      <c r="E105" s="215" t="s">
        <v>1773</v>
      </c>
      <c r="F105" s="216" t="s">
        <v>1774</v>
      </c>
      <c r="G105" s="217" t="s">
        <v>1418</v>
      </c>
      <c r="H105" s="218">
        <v>11.4</v>
      </c>
      <c r="I105" s="219"/>
      <c r="J105" s="220">
        <f>ROUND(I105*H105,2)</f>
        <v>0</v>
      </c>
      <c r="K105" s="216" t="s">
        <v>247</v>
      </c>
      <c r="L105" s="45"/>
      <c r="M105" s="221" t="s">
        <v>19</v>
      </c>
      <c r="N105" s="222"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248</v>
      </c>
      <c r="AT105" s="225" t="s">
        <v>243</v>
      </c>
      <c r="AU105" s="225" t="s">
        <v>81</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1775</v>
      </c>
    </row>
    <row r="106" s="2" customFormat="1">
      <c r="A106" s="39"/>
      <c r="B106" s="40"/>
      <c r="C106" s="214" t="s">
        <v>271</v>
      </c>
      <c r="D106" s="214" t="s">
        <v>243</v>
      </c>
      <c r="E106" s="215" t="s">
        <v>1776</v>
      </c>
      <c r="F106" s="216" t="s">
        <v>1777</v>
      </c>
      <c r="G106" s="217" t="s">
        <v>806</v>
      </c>
      <c r="H106" s="218">
        <v>1</v>
      </c>
      <c r="I106" s="219"/>
      <c r="J106" s="220">
        <f>ROUND(I106*H106,2)</f>
        <v>0</v>
      </c>
      <c r="K106" s="216" t="s">
        <v>247</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81</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1778</v>
      </c>
    </row>
    <row r="107" s="2" customFormat="1">
      <c r="A107" s="39"/>
      <c r="B107" s="40"/>
      <c r="C107" s="214" t="s">
        <v>304</v>
      </c>
      <c r="D107" s="214" t="s">
        <v>243</v>
      </c>
      <c r="E107" s="215" t="s">
        <v>1779</v>
      </c>
      <c r="F107" s="216" t="s">
        <v>1780</v>
      </c>
      <c r="G107" s="217" t="s">
        <v>806</v>
      </c>
      <c r="H107" s="218">
        <v>1</v>
      </c>
      <c r="I107" s="219"/>
      <c r="J107" s="220">
        <f>ROUND(I107*H107,2)</f>
        <v>0</v>
      </c>
      <c r="K107" s="216" t="s">
        <v>247</v>
      </c>
      <c r="L107" s="45"/>
      <c r="M107" s="221" t="s">
        <v>19</v>
      </c>
      <c r="N107" s="222" t="s">
        <v>43</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248</v>
      </c>
      <c r="AT107" s="225" t="s">
        <v>243</v>
      </c>
      <c r="AU107" s="225" t="s">
        <v>81</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248</v>
      </c>
      <c r="BM107" s="225" t="s">
        <v>1781</v>
      </c>
    </row>
    <row r="108" s="2" customFormat="1">
      <c r="A108" s="39"/>
      <c r="B108" s="40"/>
      <c r="C108" s="214" t="s">
        <v>275</v>
      </c>
      <c r="D108" s="214" t="s">
        <v>243</v>
      </c>
      <c r="E108" s="215" t="s">
        <v>1782</v>
      </c>
      <c r="F108" s="216" t="s">
        <v>1783</v>
      </c>
      <c r="G108" s="217" t="s">
        <v>806</v>
      </c>
      <c r="H108" s="218">
        <v>14</v>
      </c>
      <c r="I108" s="219"/>
      <c r="J108" s="220">
        <f>ROUND(I108*H108,2)</f>
        <v>0</v>
      </c>
      <c r="K108" s="216" t="s">
        <v>247</v>
      </c>
      <c r="L108" s="45"/>
      <c r="M108" s="221" t="s">
        <v>19</v>
      </c>
      <c r="N108" s="222"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248</v>
      </c>
      <c r="AT108" s="225" t="s">
        <v>243</v>
      </c>
      <c r="AU108" s="225" t="s">
        <v>81</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248</v>
      </c>
      <c r="BM108" s="225" t="s">
        <v>1784</v>
      </c>
    </row>
    <row r="109" s="2" customFormat="1">
      <c r="A109" s="39"/>
      <c r="B109" s="40"/>
      <c r="C109" s="214" t="s">
        <v>309</v>
      </c>
      <c r="D109" s="214" t="s">
        <v>243</v>
      </c>
      <c r="E109" s="215" t="s">
        <v>1785</v>
      </c>
      <c r="F109" s="216" t="s">
        <v>1786</v>
      </c>
      <c r="G109" s="217" t="s">
        <v>806</v>
      </c>
      <c r="H109" s="218">
        <v>7</v>
      </c>
      <c r="I109" s="219"/>
      <c r="J109" s="220">
        <f>ROUND(I109*H109,2)</f>
        <v>0</v>
      </c>
      <c r="K109" s="216" t="s">
        <v>247</v>
      </c>
      <c r="L109" s="45"/>
      <c r="M109" s="221" t="s">
        <v>19</v>
      </c>
      <c r="N109" s="222" t="s">
        <v>43</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248</v>
      </c>
      <c r="AT109" s="225" t="s">
        <v>243</v>
      </c>
      <c r="AU109" s="225" t="s">
        <v>81</v>
      </c>
      <c r="AY109" s="18" t="s">
        <v>240</v>
      </c>
      <c r="BE109" s="226">
        <f>IF(N109="základní",J109,0)</f>
        <v>0</v>
      </c>
      <c r="BF109" s="226">
        <f>IF(N109="snížená",J109,0)</f>
        <v>0</v>
      </c>
      <c r="BG109" s="226">
        <f>IF(N109="zákl. přenesená",J109,0)</f>
        <v>0</v>
      </c>
      <c r="BH109" s="226">
        <f>IF(N109="sníž. přenesená",J109,0)</f>
        <v>0</v>
      </c>
      <c r="BI109" s="226">
        <f>IF(N109="nulová",J109,0)</f>
        <v>0</v>
      </c>
      <c r="BJ109" s="18" t="s">
        <v>79</v>
      </c>
      <c r="BK109" s="226">
        <f>ROUND(I109*H109,2)</f>
        <v>0</v>
      </c>
      <c r="BL109" s="18" t="s">
        <v>248</v>
      </c>
      <c r="BM109" s="225" t="s">
        <v>1787</v>
      </c>
    </row>
    <row r="110" s="2" customFormat="1">
      <c r="A110" s="39"/>
      <c r="B110" s="40"/>
      <c r="C110" s="214" t="s">
        <v>278</v>
      </c>
      <c r="D110" s="214" t="s">
        <v>243</v>
      </c>
      <c r="E110" s="215" t="s">
        <v>1788</v>
      </c>
      <c r="F110" s="216" t="s">
        <v>1789</v>
      </c>
      <c r="G110" s="217" t="s">
        <v>806</v>
      </c>
      <c r="H110" s="218">
        <v>4</v>
      </c>
      <c r="I110" s="219"/>
      <c r="J110" s="220">
        <f>ROUND(I110*H110,2)</f>
        <v>0</v>
      </c>
      <c r="K110" s="216" t="s">
        <v>247</v>
      </c>
      <c r="L110" s="45"/>
      <c r="M110" s="221" t="s">
        <v>19</v>
      </c>
      <c r="N110" s="222" t="s">
        <v>43</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248</v>
      </c>
      <c r="AT110" s="225" t="s">
        <v>243</v>
      </c>
      <c r="AU110" s="225" t="s">
        <v>81</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248</v>
      </c>
      <c r="BM110" s="225" t="s">
        <v>1790</v>
      </c>
    </row>
    <row r="111" s="2" customFormat="1">
      <c r="A111" s="39"/>
      <c r="B111" s="40"/>
      <c r="C111" s="214" t="s">
        <v>7</v>
      </c>
      <c r="D111" s="214" t="s">
        <v>243</v>
      </c>
      <c r="E111" s="215" t="s">
        <v>1791</v>
      </c>
      <c r="F111" s="216" t="s">
        <v>1792</v>
      </c>
      <c r="G111" s="217" t="s">
        <v>806</v>
      </c>
      <c r="H111" s="218">
        <v>1</v>
      </c>
      <c r="I111" s="219"/>
      <c r="J111" s="220">
        <f>ROUND(I111*H111,2)</f>
        <v>0</v>
      </c>
      <c r="K111" s="216" t="s">
        <v>247</v>
      </c>
      <c r="L111" s="45"/>
      <c r="M111" s="221" t="s">
        <v>19</v>
      </c>
      <c r="N111" s="222" t="s">
        <v>43</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248</v>
      </c>
      <c r="AT111" s="225" t="s">
        <v>243</v>
      </c>
      <c r="AU111" s="225" t="s">
        <v>81</v>
      </c>
      <c r="AY111" s="18" t="s">
        <v>240</v>
      </c>
      <c r="BE111" s="226">
        <f>IF(N111="základní",J111,0)</f>
        <v>0</v>
      </c>
      <c r="BF111" s="226">
        <f>IF(N111="snížená",J111,0)</f>
        <v>0</v>
      </c>
      <c r="BG111" s="226">
        <f>IF(N111="zákl. přenesená",J111,0)</f>
        <v>0</v>
      </c>
      <c r="BH111" s="226">
        <f>IF(N111="sníž. přenesená",J111,0)</f>
        <v>0</v>
      </c>
      <c r="BI111" s="226">
        <f>IF(N111="nulová",J111,0)</f>
        <v>0</v>
      </c>
      <c r="BJ111" s="18" t="s">
        <v>79</v>
      </c>
      <c r="BK111" s="226">
        <f>ROUND(I111*H111,2)</f>
        <v>0</v>
      </c>
      <c r="BL111" s="18" t="s">
        <v>248</v>
      </c>
      <c r="BM111" s="225" t="s">
        <v>1793</v>
      </c>
    </row>
    <row r="112" s="2" customFormat="1">
      <c r="A112" s="39"/>
      <c r="B112" s="40"/>
      <c r="C112" s="214" t="s">
        <v>283</v>
      </c>
      <c r="D112" s="214" t="s">
        <v>243</v>
      </c>
      <c r="E112" s="215" t="s">
        <v>1794</v>
      </c>
      <c r="F112" s="216" t="s">
        <v>1795</v>
      </c>
      <c r="G112" s="217" t="s">
        <v>806</v>
      </c>
      <c r="H112" s="218">
        <v>1</v>
      </c>
      <c r="I112" s="219"/>
      <c r="J112" s="220">
        <f>ROUND(I112*H112,2)</f>
        <v>0</v>
      </c>
      <c r="K112" s="216" t="s">
        <v>247</v>
      </c>
      <c r="L112" s="45"/>
      <c r="M112" s="221" t="s">
        <v>19</v>
      </c>
      <c r="N112" s="222" t="s">
        <v>43</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248</v>
      </c>
      <c r="AT112" s="225" t="s">
        <v>243</v>
      </c>
      <c r="AU112" s="225" t="s">
        <v>81</v>
      </c>
      <c r="AY112" s="18" t="s">
        <v>240</v>
      </c>
      <c r="BE112" s="226">
        <f>IF(N112="základní",J112,0)</f>
        <v>0</v>
      </c>
      <c r="BF112" s="226">
        <f>IF(N112="snížená",J112,0)</f>
        <v>0</v>
      </c>
      <c r="BG112" s="226">
        <f>IF(N112="zákl. přenesená",J112,0)</f>
        <v>0</v>
      </c>
      <c r="BH112" s="226">
        <f>IF(N112="sníž. přenesená",J112,0)</f>
        <v>0</v>
      </c>
      <c r="BI112" s="226">
        <f>IF(N112="nulová",J112,0)</f>
        <v>0</v>
      </c>
      <c r="BJ112" s="18" t="s">
        <v>79</v>
      </c>
      <c r="BK112" s="226">
        <f>ROUND(I112*H112,2)</f>
        <v>0</v>
      </c>
      <c r="BL112" s="18" t="s">
        <v>248</v>
      </c>
      <c r="BM112" s="225" t="s">
        <v>1796</v>
      </c>
    </row>
    <row r="113" s="2" customFormat="1">
      <c r="A113" s="39"/>
      <c r="B113" s="40"/>
      <c r="C113" s="214" t="s">
        <v>318</v>
      </c>
      <c r="D113" s="214" t="s">
        <v>243</v>
      </c>
      <c r="E113" s="215" t="s">
        <v>1797</v>
      </c>
      <c r="F113" s="216" t="s">
        <v>1798</v>
      </c>
      <c r="G113" s="217" t="s">
        <v>806</v>
      </c>
      <c r="H113" s="218">
        <v>2</v>
      </c>
      <c r="I113" s="219"/>
      <c r="J113" s="220">
        <f>ROUND(I113*H113,2)</f>
        <v>0</v>
      </c>
      <c r="K113" s="216" t="s">
        <v>247</v>
      </c>
      <c r="L113" s="45"/>
      <c r="M113" s="221" t="s">
        <v>19</v>
      </c>
      <c r="N113" s="222" t="s">
        <v>43</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248</v>
      </c>
      <c r="AT113" s="225" t="s">
        <v>243</v>
      </c>
      <c r="AU113" s="225" t="s">
        <v>81</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1799</v>
      </c>
    </row>
    <row r="114" s="2" customFormat="1">
      <c r="A114" s="39"/>
      <c r="B114" s="40"/>
      <c r="C114" s="214" t="s">
        <v>286</v>
      </c>
      <c r="D114" s="214" t="s">
        <v>243</v>
      </c>
      <c r="E114" s="215" t="s">
        <v>1800</v>
      </c>
      <c r="F114" s="216" t="s">
        <v>1801</v>
      </c>
      <c r="G114" s="217" t="s">
        <v>806</v>
      </c>
      <c r="H114" s="218">
        <v>1</v>
      </c>
      <c r="I114" s="219"/>
      <c r="J114" s="220">
        <f>ROUND(I114*H114,2)</f>
        <v>0</v>
      </c>
      <c r="K114" s="216" t="s">
        <v>247</v>
      </c>
      <c r="L114" s="45"/>
      <c r="M114" s="221" t="s">
        <v>19</v>
      </c>
      <c r="N114" s="222" t="s">
        <v>43</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248</v>
      </c>
      <c r="AT114" s="225" t="s">
        <v>243</v>
      </c>
      <c r="AU114" s="225" t="s">
        <v>81</v>
      </c>
      <c r="AY114" s="18" t="s">
        <v>240</v>
      </c>
      <c r="BE114" s="226">
        <f>IF(N114="základní",J114,0)</f>
        <v>0</v>
      </c>
      <c r="BF114" s="226">
        <f>IF(N114="snížená",J114,0)</f>
        <v>0</v>
      </c>
      <c r="BG114" s="226">
        <f>IF(N114="zákl. přenesená",J114,0)</f>
        <v>0</v>
      </c>
      <c r="BH114" s="226">
        <f>IF(N114="sníž. přenesená",J114,0)</f>
        <v>0</v>
      </c>
      <c r="BI114" s="226">
        <f>IF(N114="nulová",J114,0)</f>
        <v>0</v>
      </c>
      <c r="BJ114" s="18" t="s">
        <v>79</v>
      </c>
      <c r="BK114" s="226">
        <f>ROUND(I114*H114,2)</f>
        <v>0</v>
      </c>
      <c r="BL114" s="18" t="s">
        <v>248</v>
      </c>
      <c r="BM114" s="225" t="s">
        <v>1802</v>
      </c>
    </row>
    <row r="115" s="2" customFormat="1">
      <c r="A115" s="39"/>
      <c r="B115" s="40"/>
      <c r="C115" s="214" t="s">
        <v>323</v>
      </c>
      <c r="D115" s="214" t="s">
        <v>243</v>
      </c>
      <c r="E115" s="215" t="s">
        <v>1803</v>
      </c>
      <c r="F115" s="216" t="s">
        <v>1804</v>
      </c>
      <c r="G115" s="217" t="s">
        <v>806</v>
      </c>
      <c r="H115" s="218">
        <v>2</v>
      </c>
      <c r="I115" s="219"/>
      <c r="J115" s="220">
        <f>ROUND(I115*H115,2)</f>
        <v>0</v>
      </c>
      <c r="K115" s="216" t="s">
        <v>247</v>
      </c>
      <c r="L115" s="45"/>
      <c r="M115" s="221" t="s">
        <v>19</v>
      </c>
      <c r="N115" s="222" t="s">
        <v>43</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248</v>
      </c>
      <c r="AT115" s="225" t="s">
        <v>243</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1805</v>
      </c>
    </row>
    <row r="116" s="2" customFormat="1">
      <c r="A116" s="39"/>
      <c r="B116" s="40"/>
      <c r="C116" s="214" t="s">
        <v>290</v>
      </c>
      <c r="D116" s="214" t="s">
        <v>243</v>
      </c>
      <c r="E116" s="215" t="s">
        <v>1806</v>
      </c>
      <c r="F116" s="216" t="s">
        <v>1807</v>
      </c>
      <c r="G116" s="217" t="s">
        <v>806</v>
      </c>
      <c r="H116" s="218">
        <v>1</v>
      </c>
      <c r="I116" s="219"/>
      <c r="J116" s="220">
        <f>ROUND(I116*H116,2)</f>
        <v>0</v>
      </c>
      <c r="K116" s="216" t="s">
        <v>247</v>
      </c>
      <c r="L116" s="45"/>
      <c r="M116" s="221" t="s">
        <v>19</v>
      </c>
      <c r="N116" s="222" t="s">
        <v>43</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248</v>
      </c>
      <c r="AT116" s="225" t="s">
        <v>243</v>
      </c>
      <c r="AU116" s="225" t="s">
        <v>81</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1808</v>
      </c>
    </row>
    <row r="117" s="2" customFormat="1">
      <c r="A117" s="39"/>
      <c r="B117" s="40"/>
      <c r="C117" s="214" t="s">
        <v>328</v>
      </c>
      <c r="D117" s="214" t="s">
        <v>243</v>
      </c>
      <c r="E117" s="215" t="s">
        <v>1809</v>
      </c>
      <c r="F117" s="216" t="s">
        <v>1810</v>
      </c>
      <c r="G117" s="217" t="s">
        <v>806</v>
      </c>
      <c r="H117" s="218">
        <v>6</v>
      </c>
      <c r="I117" s="219"/>
      <c r="J117" s="220">
        <f>ROUND(I117*H117,2)</f>
        <v>0</v>
      </c>
      <c r="K117" s="216" t="s">
        <v>247</v>
      </c>
      <c r="L117" s="45"/>
      <c r="M117" s="221" t="s">
        <v>19</v>
      </c>
      <c r="N117" s="222" t="s">
        <v>43</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248</v>
      </c>
      <c r="AT117" s="225" t="s">
        <v>243</v>
      </c>
      <c r="AU117" s="225" t="s">
        <v>81</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248</v>
      </c>
      <c r="BM117" s="225" t="s">
        <v>1811</v>
      </c>
    </row>
    <row r="118" s="2" customFormat="1">
      <c r="A118" s="39"/>
      <c r="B118" s="40"/>
      <c r="C118" s="214" t="s">
        <v>294</v>
      </c>
      <c r="D118" s="214" t="s">
        <v>243</v>
      </c>
      <c r="E118" s="215" t="s">
        <v>1812</v>
      </c>
      <c r="F118" s="216" t="s">
        <v>1813</v>
      </c>
      <c r="G118" s="217" t="s">
        <v>806</v>
      </c>
      <c r="H118" s="218">
        <v>1</v>
      </c>
      <c r="I118" s="219"/>
      <c r="J118" s="220">
        <f>ROUND(I118*H118,2)</f>
        <v>0</v>
      </c>
      <c r="K118" s="216" t="s">
        <v>247</v>
      </c>
      <c r="L118" s="45"/>
      <c r="M118" s="221" t="s">
        <v>19</v>
      </c>
      <c r="N118" s="222" t="s">
        <v>43</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248</v>
      </c>
      <c r="AT118" s="225" t="s">
        <v>243</v>
      </c>
      <c r="AU118" s="225" t="s">
        <v>81</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1814</v>
      </c>
    </row>
    <row r="119" s="2" customFormat="1">
      <c r="A119" s="39"/>
      <c r="B119" s="40"/>
      <c r="C119" s="214" t="s">
        <v>334</v>
      </c>
      <c r="D119" s="214" t="s">
        <v>243</v>
      </c>
      <c r="E119" s="215" t="s">
        <v>1815</v>
      </c>
      <c r="F119" s="216" t="s">
        <v>1816</v>
      </c>
      <c r="G119" s="217" t="s">
        <v>806</v>
      </c>
      <c r="H119" s="218">
        <v>4</v>
      </c>
      <c r="I119" s="219"/>
      <c r="J119" s="220">
        <f>ROUND(I119*H119,2)</f>
        <v>0</v>
      </c>
      <c r="K119" s="216" t="s">
        <v>247</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248</v>
      </c>
      <c r="AT119" s="225" t="s">
        <v>243</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1817</v>
      </c>
    </row>
    <row r="120" s="2" customFormat="1">
      <c r="A120" s="39"/>
      <c r="B120" s="40"/>
      <c r="C120" s="214" t="s">
        <v>298</v>
      </c>
      <c r="D120" s="214" t="s">
        <v>243</v>
      </c>
      <c r="E120" s="215" t="s">
        <v>1818</v>
      </c>
      <c r="F120" s="216" t="s">
        <v>1819</v>
      </c>
      <c r="G120" s="217" t="s">
        <v>806</v>
      </c>
      <c r="H120" s="218">
        <v>9</v>
      </c>
      <c r="I120" s="219"/>
      <c r="J120" s="220">
        <f>ROUND(I120*H120,2)</f>
        <v>0</v>
      </c>
      <c r="K120" s="216" t="s">
        <v>247</v>
      </c>
      <c r="L120" s="45"/>
      <c r="M120" s="221" t="s">
        <v>19</v>
      </c>
      <c r="N120" s="222" t="s">
        <v>43</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248</v>
      </c>
      <c r="AT120" s="225" t="s">
        <v>243</v>
      </c>
      <c r="AU120" s="225" t="s">
        <v>81</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248</v>
      </c>
      <c r="BM120" s="225" t="s">
        <v>1820</v>
      </c>
    </row>
    <row r="121" s="2" customFormat="1">
      <c r="A121" s="39"/>
      <c r="B121" s="40"/>
      <c r="C121" s="214" t="s">
        <v>341</v>
      </c>
      <c r="D121" s="214" t="s">
        <v>243</v>
      </c>
      <c r="E121" s="215" t="s">
        <v>1821</v>
      </c>
      <c r="F121" s="216" t="s">
        <v>1822</v>
      </c>
      <c r="G121" s="217" t="s">
        <v>806</v>
      </c>
      <c r="H121" s="218">
        <v>2</v>
      </c>
      <c r="I121" s="219"/>
      <c r="J121" s="220">
        <f>ROUND(I121*H121,2)</f>
        <v>0</v>
      </c>
      <c r="K121" s="216" t="s">
        <v>247</v>
      </c>
      <c r="L121" s="45"/>
      <c r="M121" s="221" t="s">
        <v>19</v>
      </c>
      <c r="N121" s="222" t="s">
        <v>43</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248</v>
      </c>
      <c r="AT121" s="225" t="s">
        <v>243</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1823</v>
      </c>
    </row>
    <row r="122" s="2" customFormat="1">
      <c r="A122" s="39"/>
      <c r="B122" s="40"/>
      <c r="C122" s="214" t="s">
        <v>301</v>
      </c>
      <c r="D122" s="214" t="s">
        <v>243</v>
      </c>
      <c r="E122" s="215" t="s">
        <v>1824</v>
      </c>
      <c r="F122" s="216" t="s">
        <v>1825</v>
      </c>
      <c r="G122" s="217" t="s">
        <v>806</v>
      </c>
      <c r="H122" s="218">
        <v>1</v>
      </c>
      <c r="I122" s="219"/>
      <c r="J122" s="220">
        <f>ROUND(I122*H122,2)</f>
        <v>0</v>
      </c>
      <c r="K122" s="216" t="s">
        <v>247</v>
      </c>
      <c r="L122" s="45"/>
      <c r="M122" s="221" t="s">
        <v>19</v>
      </c>
      <c r="N122" s="222" t="s">
        <v>43</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248</v>
      </c>
      <c r="AT122" s="225" t="s">
        <v>243</v>
      </c>
      <c r="AU122" s="225" t="s">
        <v>81</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248</v>
      </c>
      <c r="BM122" s="225" t="s">
        <v>1826</v>
      </c>
    </row>
    <row r="123" s="2" customFormat="1">
      <c r="A123" s="39"/>
      <c r="B123" s="40"/>
      <c r="C123" s="214" t="s">
        <v>348</v>
      </c>
      <c r="D123" s="214" t="s">
        <v>243</v>
      </c>
      <c r="E123" s="215" t="s">
        <v>1827</v>
      </c>
      <c r="F123" s="216" t="s">
        <v>1828</v>
      </c>
      <c r="G123" s="217" t="s">
        <v>806</v>
      </c>
      <c r="H123" s="218">
        <v>1</v>
      </c>
      <c r="I123" s="219"/>
      <c r="J123" s="220">
        <f>ROUND(I123*H123,2)</f>
        <v>0</v>
      </c>
      <c r="K123" s="216" t="s">
        <v>247</v>
      </c>
      <c r="L123" s="45"/>
      <c r="M123" s="221" t="s">
        <v>19</v>
      </c>
      <c r="N123" s="222" t="s">
        <v>43</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248</v>
      </c>
      <c r="AT123" s="225" t="s">
        <v>243</v>
      </c>
      <c r="AU123" s="225" t="s">
        <v>81</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1829</v>
      </c>
    </row>
    <row r="124" s="2" customFormat="1">
      <c r="A124" s="39"/>
      <c r="B124" s="40"/>
      <c r="C124" s="214" t="s">
        <v>306</v>
      </c>
      <c r="D124" s="214" t="s">
        <v>243</v>
      </c>
      <c r="E124" s="215" t="s">
        <v>1830</v>
      </c>
      <c r="F124" s="216" t="s">
        <v>1831</v>
      </c>
      <c r="G124" s="217" t="s">
        <v>251</v>
      </c>
      <c r="H124" s="218">
        <v>150.36000000000001</v>
      </c>
      <c r="I124" s="219"/>
      <c r="J124" s="220">
        <f>ROUND(I124*H124,2)</f>
        <v>0</v>
      </c>
      <c r="K124" s="216" t="s">
        <v>247</v>
      </c>
      <c r="L124" s="45"/>
      <c r="M124" s="221" t="s">
        <v>19</v>
      </c>
      <c r="N124" s="222" t="s">
        <v>43</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248</v>
      </c>
      <c r="AT124" s="225" t="s">
        <v>243</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1832</v>
      </c>
    </row>
    <row r="125" s="13" customFormat="1">
      <c r="A125" s="13"/>
      <c r="B125" s="248"/>
      <c r="C125" s="249"/>
      <c r="D125" s="227" t="s">
        <v>801</v>
      </c>
      <c r="E125" s="250" t="s">
        <v>19</v>
      </c>
      <c r="F125" s="251" t="s">
        <v>1833</v>
      </c>
      <c r="G125" s="249"/>
      <c r="H125" s="252">
        <v>150.36000000000001</v>
      </c>
      <c r="I125" s="253"/>
      <c r="J125" s="249"/>
      <c r="K125" s="249"/>
      <c r="L125" s="254"/>
      <c r="M125" s="255"/>
      <c r="N125" s="256"/>
      <c r="O125" s="256"/>
      <c r="P125" s="256"/>
      <c r="Q125" s="256"/>
      <c r="R125" s="256"/>
      <c r="S125" s="256"/>
      <c r="T125" s="257"/>
      <c r="U125" s="13"/>
      <c r="V125" s="13"/>
      <c r="W125" s="13"/>
      <c r="X125" s="13"/>
      <c r="Y125" s="13"/>
      <c r="Z125" s="13"/>
      <c r="AA125" s="13"/>
      <c r="AB125" s="13"/>
      <c r="AC125" s="13"/>
      <c r="AD125" s="13"/>
      <c r="AE125" s="13"/>
      <c r="AT125" s="258" t="s">
        <v>801</v>
      </c>
      <c r="AU125" s="258" t="s">
        <v>81</v>
      </c>
      <c r="AV125" s="13" t="s">
        <v>81</v>
      </c>
      <c r="AW125" s="13" t="s">
        <v>33</v>
      </c>
      <c r="AX125" s="13" t="s">
        <v>79</v>
      </c>
      <c r="AY125" s="258" t="s">
        <v>240</v>
      </c>
    </row>
    <row r="126" s="2" customFormat="1">
      <c r="A126" s="39"/>
      <c r="B126" s="40"/>
      <c r="C126" s="214" t="s">
        <v>355</v>
      </c>
      <c r="D126" s="214" t="s">
        <v>243</v>
      </c>
      <c r="E126" s="215" t="s">
        <v>1834</v>
      </c>
      <c r="F126" s="216" t="s">
        <v>1835</v>
      </c>
      <c r="G126" s="217" t="s">
        <v>251</v>
      </c>
      <c r="H126" s="218">
        <v>377.57999999999998</v>
      </c>
      <c r="I126" s="219"/>
      <c r="J126" s="220">
        <f>ROUND(I126*H126,2)</f>
        <v>0</v>
      </c>
      <c r="K126" s="216" t="s">
        <v>247</v>
      </c>
      <c r="L126" s="45"/>
      <c r="M126" s="221" t="s">
        <v>19</v>
      </c>
      <c r="N126" s="222" t="s">
        <v>43</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248</v>
      </c>
      <c r="AT126" s="225" t="s">
        <v>243</v>
      </c>
      <c r="AU126" s="225" t="s">
        <v>81</v>
      </c>
      <c r="AY126" s="18" t="s">
        <v>240</v>
      </c>
      <c r="BE126" s="226">
        <f>IF(N126="základní",J126,0)</f>
        <v>0</v>
      </c>
      <c r="BF126" s="226">
        <f>IF(N126="snížená",J126,0)</f>
        <v>0</v>
      </c>
      <c r="BG126" s="226">
        <f>IF(N126="zákl. přenesená",J126,0)</f>
        <v>0</v>
      </c>
      <c r="BH126" s="226">
        <f>IF(N126="sníž. přenesená",J126,0)</f>
        <v>0</v>
      </c>
      <c r="BI126" s="226">
        <f>IF(N126="nulová",J126,0)</f>
        <v>0</v>
      </c>
      <c r="BJ126" s="18" t="s">
        <v>79</v>
      </c>
      <c r="BK126" s="226">
        <f>ROUND(I126*H126,2)</f>
        <v>0</v>
      </c>
      <c r="BL126" s="18" t="s">
        <v>248</v>
      </c>
      <c r="BM126" s="225" t="s">
        <v>1836</v>
      </c>
    </row>
    <row r="127" s="13" customFormat="1">
      <c r="A127" s="13"/>
      <c r="B127" s="248"/>
      <c r="C127" s="249"/>
      <c r="D127" s="227" t="s">
        <v>801</v>
      </c>
      <c r="E127" s="250" t="s">
        <v>19</v>
      </c>
      <c r="F127" s="251" t="s">
        <v>1837</v>
      </c>
      <c r="G127" s="249"/>
      <c r="H127" s="252">
        <v>377.57999999999998</v>
      </c>
      <c r="I127" s="253"/>
      <c r="J127" s="249"/>
      <c r="K127" s="249"/>
      <c r="L127" s="254"/>
      <c r="M127" s="255"/>
      <c r="N127" s="256"/>
      <c r="O127" s="256"/>
      <c r="P127" s="256"/>
      <c r="Q127" s="256"/>
      <c r="R127" s="256"/>
      <c r="S127" s="256"/>
      <c r="T127" s="257"/>
      <c r="U127" s="13"/>
      <c r="V127" s="13"/>
      <c r="W127" s="13"/>
      <c r="X127" s="13"/>
      <c r="Y127" s="13"/>
      <c r="Z127" s="13"/>
      <c r="AA127" s="13"/>
      <c r="AB127" s="13"/>
      <c r="AC127" s="13"/>
      <c r="AD127" s="13"/>
      <c r="AE127" s="13"/>
      <c r="AT127" s="258" t="s">
        <v>801</v>
      </c>
      <c r="AU127" s="258" t="s">
        <v>81</v>
      </c>
      <c r="AV127" s="13" t="s">
        <v>81</v>
      </c>
      <c r="AW127" s="13" t="s">
        <v>33</v>
      </c>
      <c r="AX127" s="13" t="s">
        <v>79</v>
      </c>
      <c r="AY127" s="258" t="s">
        <v>240</v>
      </c>
    </row>
    <row r="128" s="2" customFormat="1">
      <c r="A128" s="39"/>
      <c r="B128" s="40"/>
      <c r="C128" s="214" t="s">
        <v>308</v>
      </c>
      <c r="D128" s="214" t="s">
        <v>243</v>
      </c>
      <c r="E128" s="215" t="s">
        <v>1838</v>
      </c>
      <c r="F128" s="216" t="s">
        <v>1839</v>
      </c>
      <c r="G128" s="217" t="s">
        <v>251</v>
      </c>
      <c r="H128" s="218">
        <v>91.799999999999997</v>
      </c>
      <c r="I128" s="219"/>
      <c r="J128" s="220">
        <f>ROUND(I128*H128,2)</f>
        <v>0</v>
      </c>
      <c r="K128" s="216" t="s">
        <v>247</v>
      </c>
      <c r="L128" s="45"/>
      <c r="M128" s="221" t="s">
        <v>19</v>
      </c>
      <c r="N128" s="222" t="s">
        <v>43</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248</v>
      </c>
      <c r="AT128" s="225" t="s">
        <v>243</v>
      </c>
      <c r="AU128" s="225" t="s">
        <v>81</v>
      </c>
      <c r="AY128" s="18" t="s">
        <v>240</v>
      </c>
      <c r="BE128" s="226">
        <f>IF(N128="základní",J128,0)</f>
        <v>0</v>
      </c>
      <c r="BF128" s="226">
        <f>IF(N128="snížená",J128,0)</f>
        <v>0</v>
      </c>
      <c r="BG128" s="226">
        <f>IF(N128="zákl. přenesená",J128,0)</f>
        <v>0</v>
      </c>
      <c r="BH128" s="226">
        <f>IF(N128="sníž. přenesená",J128,0)</f>
        <v>0</v>
      </c>
      <c r="BI128" s="226">
        <f>IF(N128="nulová",J128,0)</f>
        <v>0</v>
      </c>
      <c r="BJ128" s="18" t="s">
        <v>79</v>
      </c>
      <c r="BK128" s="226">
        <f>ROUND(I128*H128,2)</f>
        <v>0</v>
      </c>
      <c r="BL128" s="18" t="s">
        <v>248</v>
      </c>
      <c r="BM128" s="225" t="s">
        <v>1840</v>
      </c>
    </row>
    <row r="129" s="13" customFormat="1">
      <c r="A129" s="13"/>
      <c r="B129" s="248"/>
      <c r="C129" s="249"/>
      <c r="D129" s="227" t="s">
        <v>801</v>
      </c>
      <c r="E129" s="250" t="s">
        <v>19</v>
      </c>
      <c r="F129" s="251" t="s">
        <v>1841</v>
      </c>
      <c r="G129" s="249"/>
      <c r="H129" s="252">
        <v>91.799999999999997</v>
      </c>
      <c r="I129" s="253"/>
      <c r="J129" s="249"/>
      <c r="K129" s="249"/>
      <c r="L129" s="254"/>
      <c r="M129" s="255"/>
      <c r="N129" s="256"/>
      <c r="O129" s="256"/>
      <c r="P129" s="256"/>
      <c r="Q129" s="256"/>
      <c r="R129" s="256"/>
      <c r="S129" s="256"/>
      <c r="T129" s="257"/>
      <c r="U129" s="13"/>
      <c r="V129" s="13"/>
      <c r="W129" s="13"/>
      <c r="X129" s="13"/>
      <c r="Y129" s="13"/>
      <c r="Z129" s="13"/>
      <c r="AA129" s="13"/>
      <c r="AB129" s="13"/>
      <c r="AC129" s="13"/>
      <c r="AD129" s="13"/>
      <c r="AE129" s="13"/>
      <c r="AT129" s="258" t="s">
        <v>801</v>
      </c>
      <c r="AU129" s="258" t="s">
        <v>81</v>
      </c>
      <c r="AV129" s="13" t="s">
        <v>81</v>
      </c>
      <c r="AW129" s="13" t="s">
        <v>33</v>
      </c>
      <c r="AX129" s="13" t="s">
        <v>79</v>
      </c>
      <c r="AY129" s="258" t="s">
        <v>240</v>
      </c>
    </row>
    <row r="130" s="2" customFormat="1">
      <c r="A130" s="39"/>
      <c r="B130" s="40"/>
      <c r="C130" s="214" t="s">
        <v>364</v>
      </c>
      <c r="D130" s="214" t="s">
        <v>243</v>
      </c>
      <c r="E130" s="215" t="s">
        <v>1842</v>
      </c>
      <c r="F130" s="216" t="s">
        <v>1843</v>
      </c>
      <c r="G130" s="217" t="s">
        <v>806</v>
      </c>
      <c r="H130" s="218">
        <v>3</v>
      </c>
      <c r="I130" s="219"/>
      <c r="J130" s="220">
        <f>ROUND(I130*H130,2)</f>
        <v>0</v>
      </c>
      <c r="K130" s="216" t="s">
        <v>247</v>
      </c>
      <c r="L130" s="45"/>
      <c r="M130" s="221" t="s">
        <v>19</v>
      </c>
      <c r="N130" s="222" t="s">
        <v>43</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248</v>
      </c>
      <c r="AT130" s="225" t="s">
        <v>243</v>
      </c>
      <c r="AU130" s="225" t="s">
        <v>81</v>
      </c>
      <c r="AY130" s="18" t="s">
        <v>240</v>
      </c>
      <c r="BE130" s="226">
        <f>IF(N130="základní",J130,0)</f>
        <v>0</v>
      </c>
      <c r="BF130" s="226">
        <f>IF(N130="snížená",J130,0)</f>
        <v>0</v>
      </c>
      <c r="BG130" s="226">
        <f>IF(N130="zákl. přenesená",J130,0)</f>
        <v>0</v>
      </c>
      <c r="BH130" s="226">
        <f>IF(N130="sníž. přenesená",J130,0)</f>
        <v>0</v>
      </c>
      <c r="BI130" s="226">
        <f>IF(N130="nulová",J130,0)</f>
        <v>0</v>
      </c>
      <c r="BJ130" s="18" t="s">
        <v>79</v>
      </c>
      <c r="BK130" s="226">
        <f>ROUND(I130*H130,2)</f>
        <v>0</v>
      </c>
      <c r="BL130" s="18" t="s">
        <v>248</v>
      </c>
      <c r="BM130" s="225" t="s">
        <v>1844</v>
      </c>
    </row>
    <row r="131" s="2" customFormat="1">
      <c r="A131" s="39"/>
      <c r="B131" s="40"/>
      <c r="C131" s="214" t="s">
        <v>311</v>
      </c>
      <c r="D131" s="214" t="s">
        <v>243</v>
      </c>
      <c r="E131" s="215" t="s">
        <v>1845</v>
      </c>
      <c r="F131" s="216" t="s">
        <v>1846</v>
      </c>
      <c r="G131" s="217" t="s">
        <v>806</v>
      </c>
      <c r="H131" s="218">
        <v>7</v>
      </c>
      <c r="I131" s="219"/>
      <c r="J131" s="220">
        <f>ROUND(I131*H131,2)</f>
        <v>0</v>
      </c>
      <c r="K131" s="216" t="s">
        <v>247</v>
      </c>
      <c r="L131" s="45"/>
      <c r="M131" s="221" t="s">
        <v>19</v>
      </c>
      <c r="N131" s="222" t="s">
        <v>43</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248</v>
      </c>
      <c r="AT131" s="225" t="s">
        <v>243</v>
      </c>
      <c r="AU131" s="225" t="s">
        <v>81</v>
      </c>
      <c r="AY131" s="18" t="s">
        <v>240</v>
      </c>
      <c r="BE131" s="226">
        <f>IF(N131="základní",J131,0)</f>
        <v>0</v>
      </c>
      <c r="BF131" s="226">
        <f>IF(N131="snížená",J131,0)</f>
        <v>0</v>
      </c>
      <c r="BG131" s="226">
        <f>IF(N131="zákl. přenesená",J131,0)</f>
        <v>0</v>
      </c>
      <c r="BH131" s="226">
        <f>IF(N131="sníž. přenesená",J131,0)</f>
        <v>0</v>
      </c>
      <c r="BI131" s="226">
        <f>IF(N131="nulová",J131,0)</f>
        <v>0</v>
      </c>
      <c r="BJ131" s="18" t="s">
        <v>79</v>
      </c>
      <c r="BK131" s="226">
        <f>ROUND(I131*H131,2)</f>
        <v>0</v>
      </c>
      <c r="BL131" s="18" t="s">
        <v>248</v>
      </c>
      <c r="BM131" s="225" t="s">
        <v>1847</v>
      </c>
    </row>
    <row r="132" s="2" customFormat="1">
      <c r="A132" s="39"/>
      <c r="B132" s="40"/>
      <c r="C132" s="214" t="s">
        <v>371</v>
      </c>
      <c r="D132" s="214" t="s">
        <v>243</v>
      </c>
      <c r="E132" s="215" t="s">
        <v>1848</v>
      </c>
      <c r="F132" s="216" t="s">
        <v>1849</v>
      </c>
      <c r="G132" s="217" t="s">
        <v>806</v>
      </c>
      <c r="H132" s="218">
        <v>42</v>
      </c>
      <c r="I132" s="219"/>
      <c r="J132" s="220">
        <f>ROUND(I132*H132,2)</f>
        <v>0</v>
      </c>
      <c r="K132" s="216" t="s">
        <v>247</v>
      </c>
      <c r="L132" s="45"/>
      <c r="M132" s="221" t="s">
        <v>19</v>
      </c>
      <c r="N132" s="222" t="s">
        <v>43</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248</v>
      </c>
      <c r="AT132" s="225" t="s">
        <v>243</v>
      </c>
      <c r="AU132" s="225" t="s">
        <v>81</v>
      </c>
      <c r="AY132" s="18" t="s">
        <v>240</v>
      </c>
      <c r="BE132" s="226">
        <f>IF(N132="základní",J132,0)</f>
        <v>0</v>
      </c>
      <c r="BF132" s="226">
        <f>IF(N132="snížená",J132,0)</f>
        <v>0</v>
      </c>
      <c r="BG132" s="226">
        <f>IF(N132="zákl. přenesená",J132,0)</f>
        <v>0</v>
      </c>
      <c r="BH132" s="226">
        <f>IF(N132="sníž. přenesená",J132,0)</f>
        <v>0</v>
      </c>
      <c r="BI132" s="226">
        <f>IF(N132="nulová",J132,0)</f>
        <v>0</v>
      </c>
      <c r="BJ132" s="18" t="s">
        <v>79</v>
      </c>
      <c r="BK132" s="226">
        <f>ROUND(I132*H132,2)</f>
        <v>0</v>
      </c>
      <c r="BL132" s="18" t="s">
        <v>248</v>
      </c>
      <c r="BM132" s="225" t="s">
        <v>1850</v>
      </c>
    </row>
    <row r="133" s="2" customFormat="1">
      <c r="A133" s="39"/>
      <c r="B133" s="40"/>
      <c r="C133" s="214" t="s">
        <v>313</v>
      </c>
      <c r="D133" s="214" t="s">
        <v>243</v>
      </c>
      <c r="E133" s="215" t="s">
        <v>1851</v>
      </c>
      <c r="F133" s="216" t="s">
        <v>1852</v>
      </c>
      <c r="G133" s="217" t="s">
        <v>806</v>
      </c>
      <c r="H133" s="218">
        <v>7</v>
      </c>
      <c r="I133" s="219"/>
      <c r="J133" s="220">
        <f>ROUND(I133*H133,2)</f>
        <v>0</v>
      </c>
      <c r="K133" s="216" t="s">
        <v>247</v>
      </c>
      <c r="L133" s="45"/>
      <c r="M133" s="221" t="s">
        <v>19</v>
      </c>
      <c r="N133" s="222" t="s">
        <v>43</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248</v>
      </c>
      <c r="AT133" s="225" t="s">
        <v>243</v>
      </c>
      <c r="AU133" s="225" t="s">
        <v>81</v>
      </c>
      <c r="AY133" s="18" t="s">
        <v>240</v>
      </c>
      <c r="BE133" s="226">
        <f>IF(N133="základní",J133,0)</f>
        <v>0</v>
      </c>
      <c r="BF133" s="226">
        <f>IF(N133="snížená",J133,0)</f>
        <v>0</v>
      </c>
      <c r="BG133" s="226">
        <f>IF(N133="zákl. přenesená",J133,0)</f>
        <v>0</v>
      </c>
      <c r="BH133" s="226">
        <f>IF(N133="sníž. přenesená",J133,0)</f>
        <v>0</v>
      </c>
      <c r="BI133" s="226">
        <f>IF(N133="nulová",J133,0)</f>
        <v>0</v>
      </c>
      <c r="BJ133" s="18" t="s">
        <v>79</v>
      </c>
      <c r="BK133" s="226">
        <f>ROUND(I133*H133,2)</f>
        <v>0</v>
      </c>
      <c r="BL133" s="18" t="s">
        <v>248</v>
      </c>
      <c r="BM133" s="225" t="s">
        <v>1853</v>
      </c>
    </row>
    <row r="134" s="2" customFormat="1">
      <c r="A134" s="39"/>
      <c r="B134" s="40"/>
      <c r="C134" s="214" t="s">
        <v>378</v>
      </c>
      <c r="D134" s="214" t="s">
        <v>243</v>
      </c>
      <c r="E134" s="215" t="s">
        <v>1854</v>
      </c>
      <c r="F134" s="216" t="s">
        <v>1855</v>
      </c>
      <c r="G134" s="217" t="s">
        <v>806</v>
      </c>
      <c r="H134" s="218">
        <v>6</v>
      </c>
      <c r="I134" s="219"/>
      <c r="J134" s="220">
        <f>ROUND(I134*H134,2)</f>
        <v>0</v>
      </c>
      <c r="K134" s="216" t="s">
        <v>247</v>
      </c>
      <c r="L134" s="45"/>
      <c r="M134" s="221" t="s">
        <v>19</v>
      </c>
      <c r="N134" s="222" t="s">
        <v>43</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248</v>
      </c>
      <c r="AT134" s="225" t="s">
        <v>243</v>
      </c>
      <c r="AU134" s="225" t="s">
        <v>81</v>
      </c>
      <c r="AY134" s="18" t="s">
        <v>240</v>
      </c>
      <c r="BE134" s="226">
        <f>IF(N134="základní",J134,0)</f>
        <v>0</v>
      </c>
      <c r="BF134" s="226">
        <f>IF(N134="snížená",J134,0)</f>
        <v>0</v>
      </c>
      <c r="BG134" s="226">
        <f>IF(N134="zákl. přenesená",J134,0)</f>
        <v>0</v>
      </c>
      <c r="BH134" s="226">
        <f>IF(N134="sníž. přenesená",J134,0)</f>
        <v>0</v>
      </c>
      <c r="BI134" s="226">
        <f>IF(N134="nulová",J134,0)</f>
        <v>0</v>
      </c>
      <c r="BJ134" s="18" t="s">
        <v>79</v>
      </c>
      <c r="BK134" s="226">
        <f>ROUND(I134*H134,2)</f>
        <v>0</v>
      </c>
      <c r="BL134" s="18" t="s">
        <v>248</v>
      </c>
      <c r="BM134" s="225" t="s">
        <v>1856</v>
      </c>
    </row>
    <row r="135" s="2" customFormat="1">
      <c r="A135" s="39"/>
      <c r="B135" s="40"/>
      <c r="C135" s="214" t="s">
        <v>315</v>
      </c>
      <c r="D135" s="214" t="s">
        <v>243</v>
      </c>
      <c r="E135" s="215" t="s">
        <v>1857</v>
      </c>
      <c r="F135" s="216" t="s">
        <v>1858</v>
      </c>
      <c r="G135" s="217" t="s">
        <v>806</v>
      </c>
      <c r="H135" s="218">
        <v>12</v>
      </c>
      <c r="I135" s="219"/>
      <c r="J135" s="220">
        <f>ROUND(I135*H135,2)</f>
        <v>0</v>
      </c>
      <c r="K135" s="216" t="s">
        <v>247</v>
      </c>
      <c r="L135" s="45"/>
      <c r="M135" s="221" t="s">
        <v>19</v>
      </c>
      <c r="N135" s="222" t="s">
        <v>43</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248</v>
      </c>
      <c r="AT135" s="225" t="s">
        <v>243</v>
      </c>
      <c r="AU135" s="225" t="s">
        <v>81</v>
      </c>
      <c r="AY135" s="18" t="s">
        <v>240</v>
      </c>
      <c r="BE135" s="226">
        <f>IF(N135="základní",J135,0)</f>
        <v>0</v>
      </c>
      <c r="BF135" s="226">
        <f>IF(N135="snížená",J135,0)</f>
        <v>0</v>
      </c>
      <c r="BG135" s="226">
        <f>IF(N135="zákl. přenesená",J135,0)</f>
        <v>0</v>
      </c>
      <c r="BH135" s="226">
        <f>IF(N135="sníž. přenesená",J135,0)</f>
        <v>0</v>
      </c>
      <c r="BI135" s="226">
        <f>IF(N135="nulová",J135,0)</f>
        <v>0</v>
      </c>
      <c r="BJ135" s="18" t="s">
        <v>79</v>
      </c>
      <c r="BK135" s="226">
        <f>ROUND(I135*H135,2)</f>
        <v>0</v>
      </c>
      <c r="BL135" s="18" t="s">
        <v>248</v>
      </c>
      <c r="BM135" s="225" t="s">
        <v>1859</v>
      </c>
    </row>
    <row r="136" s="2" customFormat="1">
      <c r="A136" s="39"/>
      <c r="B136" s="40"/>
      <c r="C136" s="214" t="s">
        <v>388</v>
      </c>
      <c r="D136" s="214" t="s">
        <v>243</v>
      </c>
      <c r="E136" s="215" t="s">
        <v>1860</v>
      </c>
      <c r="F136" s="216" t="s">
        <v>1861</v>
      </c>
      <c r="G136" s="217" t="s">
        <v>806</v>
      </c>
      <c r="H136" s="218">
        <v>7</v>
      </c>
      <c r="I136" s="219"/>
      <c r="J136" s="220">
        <f>ROUND(I136*H136,2)</f>
        <v>0</v>
      </c>
      <c r="K136" s="216" t="s">
        <v>247</v>
      </c>
      <c r="L136" s="45"/>
      <c r="M136" s="221" t="s">
        <v>19</v>
      </c>
      <c r="N136" s="222" t="s">
        <v>43</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248</v>
      </c>
      <c r="AT136" s="225" t="s">
        <v>243</v>
      </c>
      <c r="AU136" s="225" t="s">
        <v>81</v>
      </c>
      <c r="AY136" s="18" t="s">
        <v>240</v>
      </c>
      <c r="BE136" s="226">
        <f>IF(N136="základní",J136,0)</f>
        <v>0</v>
      </c>
      <c r="BF136" s="226">
        <f>IF(N136="snížená",J136,0)</f>
        <v>0</v>
      </c>
      <c r="BG136" s="226">
        <f>IF(N136="zákl. přenesená",J136,0)</f>
        <v>0</v>
      </c>
      <c r="BH136" s="226">
        <f>IF(N136="sníž. přenesená",J136,0)</f>
        <v>0</v>
      </c>
      <c r="BI136" s="226">
        <f>IF(N136="nulová",J136,0)</f>
        <v>0</v>
      </c>
      <c r="BJ136" s="18" t="s">
        <v>79</v>
      </c>
      <c r="BK136" s="226">
        <f>ROUND(I136*H136,2)</f>
        <v>0</v>
      </c>
      <c r="BL136" s="18" t="s">
        <v>248</v>
      </c>
      <c r="BM136" s="225" t="s">
        <v>1862</v>
      </c>
    </row>
    <row r="137" s="2" customFormat="1">
      <c r="A137" s="39"/>
      <c r="B137" s="40"/>
      <c r="C137" s="214" t="s">
        <v>317</v>
      </c>
      <c r="D137" s="214" t="s">
        <v>243</v>
      </c>
      <c r="E137" s="215" t="s">
        <v>1863</v>
      </c>
      <c r="F137" s="216" t="s">
        <v>1864</v>
      </c>
      <c r="G137" s="217" t="s">
        <v>806</v>
      </c>
      <c r="H137" s="218">
        <v>2</v>
      </c>
      <c r="I137" s="219"/>
      <c r="J137" s="220">
        <f>ROUND(I137*H137,2)</f>
        <v>0</v>
      </c>
      <c r="K137" s="216" t="s">
        <v>247</v>
      </c>
      <c r="L137" s="45"/>
      <c r="M137" s="221" t="s">
        <v>19</v>
      </c>
      <c r="N137" s="222" t="s">
        <v>43</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248</v>
      </c>
      <c r="AT137" s="225" t="s">
        <v>243</v>
      </c>
      <c r="AU137" s="225" t="s">
        <v>81</v>
      </c>
      <c r="AY137" s="18" t="s">
        <v>240</v>
      </c>
      <c r="BE137" s="226">
        <f>IF(N137="základní",J137,0)</f>
        <v>0</v>
      </c>
      <c r="BF137" s="226">
        <f>IF(N137="snížená",J137,0)</f>
        <v>0</v>
      </c>
      <c r="BG137" s="226">
        <f>IF(N137="zákl. přenesená",J137,0)</f>
        <v>0</v>
      </c>
      <c r="BH137" s="226">
        <f>IF(N137="sníž. přenesená",J137,0)</f>
        <v>0</v>
      </c>
      <c r="BI137" s="226">
        <f>IF(N137="nulová",J137,0)</f>
        <v>0</v>
      </c>
      <c r="BJ137" s="18" t="s">
        <v>79</v>
      </c>
      <c r="BK137" s="226">
        <f>ROUND(I137*H137,2)</f>
        <v>0</v>
      </c>
      <c r="BL137" s="18" t="s">
        <v>248</v>
      </c>
      <c r="BM137" s="225" t="s">
        <v>1865</v>
      </c>
    </row>
    <row r="138" s="2" customFormat="1">
      <c r="A138" s="39"/>
      <c r="B138" s="40"/>
      <c r="C138" s="214" t="s">
        <v>397</v>
      </c>
      <c r="D138" s="214" t="s">
        <v>243</v>
      </c>
      <c r="E138" s="215" t="s">
        <v>1866</v>
      </c>
      <c r="F138" s="216" t="s">
        <v>1867</v>
      </c>
      <c r="G138" s="217" t="s">
        <v>806</v>
      </c>
      <c r="H138" s="218">
        <v>2</v>
      </c>
      <c r="I138" s="219"/>
      <c r="J138" s="220">
        <f>ROUND(I138*H138,2)</f>
        <v>0</v>
      </c>
      <c r="K138" s="216" t="s">
        <v>247</v>
      </c>
      <c r="L138" s="45"/>
      <c r="M138" s="221" t="s">
        <v>19</v>
      </c>
      <c r="N138" s="222" t="s">
        <v>43</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248</v>
      </c>
      <c r="AT138" s="225" t="s">
        <v>243</v>
      </c>
      <c r="AU138" s="225" t="s">
        <v>81</v>
      </c>
      <c r="AY138" s="18" t="s">
        <v>240</v>
      </c>
      <c r="BE138" s="226">
        <f>IF(N138="základní",J138,0)</f>
        <v>0</v>
      </c>
      <c r="BF138" s="226">
        <f>IF(N138="snížená",J138,0)</f>
        <v>0</v>
      </c>
      <c r="BG138" s="226">
        <f>IF(N138="zákl. přenesená",J138,0)</f>
        <v>0</v>
      </c>
      <c r="BH138" s="226">
        <f>IF(N138="sníž. přenesená",J138,0)</f>
        <v>0</v>
      </c>
      <c r="BI138" s="226">
        <f>IF(N138="nulová",J138,0)</f>
        <v>0</v>
      </c>
      <c r="BJ138" s="18" t="s">
        <v>79</v>
      </c>
      <c r="BK138" s="226">
        <f>ROUND(I138*H138,2)</f>
        <v>0</v>
      </c>
      <c r="BL138" s="18" t="s">
        <v>248</v>
      </c>
      <c r="BM138" s="225" t="s">
        <v>1868</v>
      </c>
    </row>
    <row r="139" s="2" customFormat="1">
      <c r="A139" s="39"/>
      <c r="B139" s="40"/>
      <c r="C139" s="214" t="s">
        <v>320</v>
      </c>
      <c r="D139" s="214" t="s">
        <v>243</v>
      </c>
      <c r="E139" s="215" t="s">
        <v>1869</v>
      </c>
      <c r="F139" s="216" t="s">
        <v>1870</v>
      </c>
      <c r="G139" s="217" t="s">
        <v>806</v>
      </c>
      <c r="H139" s="218">
        <v>1</v>
      </c>
      <c r="I139" s="219"/>
      <c r="J139" s="220">
        <f>ROUND(I139*H139,2)</f>
        <v>0</v>
      </c>
      <c r="K139" s="216" t="s">
        <v>247</v>
      </c>
      <c r="L139" s="45"/>
      <c r="M139" s="221" t="s">
        <v>19</v>
      </c>
      <c r="N139" s="222" t="s">
        <v>43</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248</v>
      </c>
      <c r="AT139" s="225" t="s">
        <v>243</v>
      </c>
      <c r="AU139" s="225" t="s">
        <v>81</v>
      </c>
      <c r="AY139" s="18" t="s">
        <v>240</v>
      </c>
      <c r="BE139" s="226">
        <f>IF(N139="základní",J139,0)</f>
        <v>0</v>
      </c>
      <c r="BF139" s="226">
        <f>IF(N139="snížená",J139,0)</f>
        <v>0</v>
      </c>
      <c r="BG139" s="226">
        <f>IF(N139="zákl. přenesená",J139,0)</f>
        <v>0</v>
      </c>
      <c r="BH139" s="226">
        <f>IF(N139="sníž. přenesená",J139,0)</f>
        <v>0</v>
      </c>
      <c r="BI139" s="226">
        <f>IF(N139="nulová",J139,0)</f>
        <v>0</v>
      </c>
      <c r="BJ139" s="18" t="s">
        <v>79</v>
      </c>
      <c r="BK139" s="226">
        <f>ROUND(I139*H139,2)</f>
        <v>0</v>
      </c>
      <c r="BL139" s="18" t="s">
        <v>248</v>
      </c>
      <c r="BM139" s="225" t="s">
        <v>1871</v>
      </c>
    </row>
    <row r="140" s="2" customFormat="1">
      <c r="A140" s="39"/>
      <c r="B140" s="40"/>
      <c r="C140" s="214" t="s">
        <v>406</v>
      </c>
      <c r="D140" s="214" t="s">
        <v>243</v>
      </c>
      <c r="E140" s="215" t="s">
        <v>1872</v>
      </c>
      <c r="F140" s="216" t="s">
        <v>1873</v>
      </c>
      <c r="G140" s="217" t="s">
        <v>806</v>
      </c>
      <c r="H140" s="218">
        <v>1</v>
      </c>
      <c r="I140" s="219"/>
      <c r="J140" s="220">
        <f>ROUND(I140*H140,2)</f>
        <v>0</v>
      </c>
      <c r="K140" s="216" t="s">
        <v>247</v>
      </c>
      <c r="L140" s="45"/>
      <c r="M140" s="221" t="s">
        <v>19</v>
      </c>
      <c r="N140" s="222" t="s">
        <v>43</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248</v>
      </c>
      <c r="AT140" s="225" t="s">
        <v>243</v>
      </c>
      <c r="AU140" s="225" t="s">
        <v>81</v>
      </c>
      <c r="AY140" s="18" t="s">
        <v>240</v>
      </c>
      <c r="BE140" s="226">
        <f>IF(N140="základní",J140,0)</f>
        <v>0</v>
      </c>
      <c r="BF140" s="226">
        <f>IF(N140="snížená",J140,0)</f>
        <v>0</v>
      </c>
      <c r="BG140" s="226">
        <f>IF(N140="zákl. přenesená",J140,0)</f>
        <v>0</v>
      </c>
      <c r="BH140" s="226">
        <f>IF(N140="sníž. přenesená",J140,0)</f>
        <v>0</v>
      </c>
      <c r="BI140" s="226">
        <f>IF(N140="nulová",J140,0)</f>
        <v>0</v>
      </c>
      <c r="BJ140" s="18" t="s">
        <v>79</v>
      </c>
      <c r="BK140" s="226">
        <f>ROUND(I140*H140,2)</f>
        <v>0</v>
      </c>
      <c r="BL140" s="18" t="s">
        <v>248</v>
      </c>
      <c r="BM140" s="225" t="s">
        <v>1874</v>
      </c>
    </row>
    <row r="141" s="2" customFormat="1">
      <c r="A141" s="39"/>
      <c r="B141" s="40"/>
      <c r="C141" s="214" t="s">
        <v>322</v>
      </c>
      <c r="D141" s="214" t="s">
        <v>243</v>
      </c>
      <c r="E141" s="215" t="s">
        <v>1875</v>
      </c>
      <c r="F141" s="216" t="s">
        <v>1876</v>
      </c>
      <c r="G141" s="217" t="s">
        <v>806</v>
      </c>
      <c r="H141" s="218">
        <v>1</v>
      </c>
      <c r="I141" s="219"/>
      <c r="J141" s="220">
        <f>ROUND(I141*H141,2)</f>
        <v>0</v>
      </c>
      <c r="K141" s="216" t="s">
        <v>247</v>
      </c>
      <c r="L141" s="45"/>
      <c r="M141" s="221" t="s">
        <v>19</v>
      </c>
      <c r="N141" s="222" t="s">
        <v>43</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248</v>
      </c>
      <c r="AT141" s="225" t="s">
        <v>243</v>
      </c>
      <c r="AU141" s="225" t="s">
        <v>81</v>
      </c>
      <c r="AY141" s="18" t="s">
        <v>240</v>
      </c>
      <c r="BE141" s="226">
        <f>IF(N141="základní",J141,0)</f>
        <v>0</v>
      </c>
      <c r="BF141" s="226">
        <f>IF(N141="snížená",J141,0)</f>
        <v>0</v>
      </c>
      <c r="BG141" s="226">
        <f>IF(N141="zákl. přenesená",J141,0)</f>
        <v>0</v>
      </c>
      <c r="BH141" s="226">
        <f>IF(N141="sníž. přenesená",J141,0)</f>
        <v>0</v>
      </c>
      <c r="BI141" s="226">
        <f>IF(N141="nulová",J141,0)</f>
        <v>0</v>
      </c>
      <c r="BJ141" s="18" t="s">
        <v>79</v>
      </c>
      <c r="BK141" s="226">
        <f>ROUND(I141*H141,2)</f>
        <v>0</v>
      </c>
      <c r="BL141" s="18" t="s">
        <v>248</v>
      </c>
      <c r="BM141" s="225" t="s">
        <v>1877</v>
      </c>
    </row>
    <row r="142" s="2" customFormat="1">
      <c r="A142" s="39"/>
      <c r="B142" s="40"/>
      <c r="C142" s="214" t="s">
        <v>413</v>
      </c>
      <c r="D142" s="214" t="s">
        <v>243</v>
      </c>
      <c r="E142" s="215" t="s">
        <v>1878</v>
      </c>
      <c r="F142" s="216" t="s">
        <v>1879</v>
      </c>
      <c r="G142" s="217" t="s">
        <v>806</v>
      </c>
      <c r="H142" s="218">
        <v>1</v>
      </c>
      <c r="I142" s="219"/>
      <c r="J142" s="220">
        <f>ROUND(I142*H142,2)</f>
        <v>0</v>
      </c>
      <c r="K142" s="216" t="s">
        <v>247</v>
      </c>
      <c r="L142" s="45"/>
      <c r="M142" s="221" t="s">
        <v>19</v>
      </c>
      <c r="N142" s="222" t="s">
        <v>43</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248</v>
      </c>
      <c r="AT142" s="225" t="s">
        <v>243</v>
      </c>
      <c r="AU142" s="225" t="s">
        <v>81</v>
      </c>
      <c r="AY142" s="18" t="s">
        <v>240</v>
      </c>
      <c r="BE142" s="226">
        <f>IF(N142="základní",J142,0)</f>
        <v>0</v>
      </c>
      <c r="BF142" s="226">
        <f>IF(N142="snížená",J142,0)</f>
        <v>0</v>
      </c>
      <c r="BG142" s="226">
        <f>IF(N142="zákl. přenesená",J142,0)</f>
        <v>0</v>
      </c>
      <c r="BH142" s="226">
        <f>IF(N142="sníž. přenesená",J142,0)</f>
        <v>0</v>
      </c>
      <c r="BI142" s="226">
        <f>IF(N142="nulová",J142,0)</f>
        <v>0</v>
      </c>
      <c r="BJ142" s="18" t="s">
        <v>79</v>
      </c>
      <c r="BK142" s="226">
        <f>ROUND(I142*H142,2)</f>
        <v>0</v>
      </c>
      <c r="BL142" s="18" t="s">
        <v>248</v>
      </c>
      <c r="BM142" s="225" t="s">
        <v>1880</v>
      </c>
    </row>
    <row r="143" s="2" customFormat="1">
      <c r="A143" s="39"/>
      <c r="B143" s="40"/>
      <c r="C143" s="214" t="s">
        <v>325</v>
      </c>
      <c r="D143" s="214" t="s">
        <v>243</v>
      </c>
      <c r="E143" s="215" t="s">
        <v>1881</v>
      </c>
      <c r="F143" s="216" t="s">
        <v>1882</v>
      </c>
      <c r="G143" s="217" t="s">
        <v>806</v>
      </c>
      <c r="H143" s="218">
        <v>1</v>
      </c>
      <c r="I143" s="219"/>
      <c r="J143" s="220">
        <f>ROUND(I143*H143,2)</f>
        <v>0</v>
      </c>
      <c r="K143" s="216" t="s">
        <v>247</v>
      </c>
      <c r="L143" s="45"/>
      <c r="M143" s="221" t="s">
        <v>19</v>
      </c>
      <c r="N143" s="222" t="s">
        <v>43</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248</v>
      </c>
      <c r="AT143" s="225" t="s">
        <v>243</v>
      </c>
      <c r="AU143" s="225" t="s">
        <v>81</v>
      </c>
      <c r="AY143" s="18" t="s">
        <v>240</v>
      </c>
      <c r="BE143" s="226">
        <f>IF(N143="základní",J143,0)</f>
        <v>0</v>
      </c>
      <c r="BF143" s="226">
        <f>IF(N143="snížená",J143,0)</f>
        <v>0</v>
      </c>
      <c r="BG143" s="226">
        <f>IF(N143="zákl. přenesená",J143,0)</f>
        <v>0</v>
      </c>
      <c r="BH143" s="226">
        <f>IF(N143="sníž. přenesená",J143,0)</f>
        <v>0</v>
      </c>
      <c r="BI143" s="226">
        <f>IF(N143="nulová",J143,0)</f>
        <v>0</v>
      </c>
      <c r="BJ143" s="18" t="s">
        <v>79</v>
      </c>
      <c r="BK143" s="226">
        <f>ROUND(I143*H143,2)</f>
        <v>0</v>
      </c>
      <c r="BL143" s="18" t="s">
        <v>248</v>
      </c>
      <c r="BM143" s="225" t="s">
        <v>1883</v>
      </c>
    </row>
    <row r="144" s="2" customFormat="1">
      <c r="A144" s="39"/>
      <c r="B144" s="40"/>
      <c r="C144" s="214" t="s">
        <v>421</v>
      </c>
      <c r="D144" s="214" t="s">
        <v>243</v>
      </c>
      <c r="E144" s="215" t="s">
        <v>1884</v>
      </c>
      <c r="F144" s="216" t="s">
        <v>1885</v>
      </c>
      <c r="G144" s="217" t="s">
        <v>806</v>
      </c>
      <c r="H144" s="218">
        <v>1</v>
      </c>
      <c r="I144" s="219"/>
      <c r="J144" s="220">
        <f>ROUND(I144*H144,2)</f>
        <v>0</v>
      </c>
      <c r="K144" s="216" t="s">
        <v>247</v>
      </c>
      <c r="L144" s="45"/>
      <c r="M144" s="221" t="s">
        <v>19</v>
      </c>
      <c r="N144" s="222" t="s">
        <v>43</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248</v>
      </c>
      <c r="AT144" s="225" t="s">
        <v>243</v>
      </c>
      <c r="AU144" s="225" t="s">
        <v>81</v>
      </c>
      <c r="AY144" s="18" t="s">
        <v>240</v>
      </c>
      <c r="BE144" s="226">
        <f>IF(N144="základní",J144,0)</f>
        <v>0</v>
      </c>
      <c r="BF144" s="226">
        <f>IF(N144="snížená",J144,0)</f>
        <v>0</v>
      </c>
      <c r="BG144" s="226">
        <f>IF(N144="zákl. přenesená",J144,0)</f>
        <v>0</v>
      </c>
      <c r="BH144" s="226">
        <f>IF(N144="sníž. přenesená",J144,0)</f>
        <v>0</v>
      </c>
      <c r="BI144" s="226">
        <f>IF(N144="nulová",J144,0)</f>
        <v>0</v>
      </c>
      <c r="BJ144" s="18" t="s">
        <v>79</v>
      </c>
      <c r="BK144" s="226">
        <f>ROUND(I144*H144,2)</f>
        <v>0</v>
      </c>
      <c r="BL144" s="18" t="s">
        <v>248</v>
      </c>
      <c r="BM144" s="225" t="s">
        <v>1886</v>
      </c>
    </row>
    <row r="145" s="2" customFormat="1">
      <c r="A145" s="39"/>
      <c r="B145" s="40"/>
      <c r="C145" s="214" t="s">
        <v>327</v>
      </c>
      <c r="D145" s="214" t="s">
        <v>243</v>
      </c>
      <c r="E145" s="215" t="s">
        <v>1887</v>
      </c>
      <c r="F145" s="216" t="s">
        <v>1888</v>
      </c>
      <c r="G145" s="217" t="s">
        <v>806</v>
      </c>
      <c r="H145" s="218">
        <v>2</v>
      </c>
      <c r="I145" s="219"/>
      <c r="J145" s="220">
        <f>ROUND(I145*H145,2)</f>
        <v>0</v>
      </c>
      <c r="K145" s="216" t="s">
        <v>247</v>
      </c>
      <c r="L145" s="45"/>
      <c r="M145" s="221" t="s">
        <v>19</v>
      </c>
      <c r="N145" s="222" t="s">
        <v>43</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248</v>
      </c>
      <c r="AT145" s="225" t="s">
        <v>243</v>
      </c>
      <c r="AU145" s="225" t="s">
        <v>81</v>
      </c>
      <c r="AY145" s="18" t="s">
        <v>240</v>
      </c>
      <c r="BE145" s="226">
        <f>IF(N145="základní",J145,0)</f>
        <v>0</v>
      </c>
      <c r="BF145" s="226">
        <f>IF(N145="snížená",J145,0)</f>
        <v>0</v>
      </c>
      <c r="BG145" s="226">
        <f>IF(N145="zákl. přenesená",J145,0)</f>
        <v>0</v>
      </c>
      <c r="BH145" s="226">
        <f>IF(N145="sníž. přenesená",J145,0)</f>
        <v>0</v>
      </c>
      <c r="BI145" s="226">
        <f>IF(N145="nulová",J145,0)</f>
        <v>0</v>
      </c>
      <c r="BJ145" s="18" t="s">
        <v>79</v>
      </c>
      <c r="BK145" s="226">
        <f>ROUND(I145*H145,2)</f>
        <v>0</v>
      </c>
      <c r="BL145" s="18" t="s">
        <v>248</v>
      </c>
      <c r="BM145" s="225" t="s">
        <v>1889</v>
      </c>
    </row>
    <row r="146" s="2" customFormat="1">
      <c r="A146" s="39"/>
      <c r="B146" s="40"/>
      <c r="C146" s="214" t="s">
        <v>428</v>
      </c>
      <c r="D146" s="214" t="s">
        <v>243</v>
      </c>
      <c r="E146" s="215" t="s">
        <v>1890</v>
      </c>
      <c r="F146" s="216" t="s">
        <v>1891</v>
      </c>
      <c r="G146" s="217" t="s">
        <v>806</v>
      </c>
      <c r="H146" s="218">
        <v>1</v>
      </c>
      <c r="I146" s="219"/>
      <c r="J146" s="220">
        <f>ROUND(I146*H146,2)</f>
        <v>0</v>
      </c>
      <c r="K146" s="216" t="s">
        <v>247</v>
      </c>
      <c r="L146" s="45"/>
      <c r="M146" s="221" t="s">
        <v>19</v>
      </c>
      <c r="N146" s="222" t="s">
        <v>43</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248</v>
      </c>
      <c r="AT146" s="225" t="s">
        <v>243</v>
      </c>
      <c r="AU146" s="225" t="s">
        <v>81</v>
      </c>
      <c r="AY146" s="18" t="s">
        <v>240</v>
      </c>
      <c r="BE146" s="226">
        <f>IF(N146="základní",J146,0)</f>
        <v>0</v>
      </c>
      <c r="BF146" s="226">
        <f>IF(N146="snížená",J146,0)</f>
        <v>0</v>
      </c>
      <c r="BG146" s="226">
        <f>IF(N146="zákl. přenesená",J146,0)</f>
        <v>0</v>
      </c>
      <c r="BH146" s="226">
        <f>IF(N146="sníž. přenesená",J146,0)</f>
        <v>0</v>
      </c>
      <c r="BI146" s="226">
        <f>IF(N146="nulová",J146,0)</f>
        <v>0</v>
      </c>
      <c r="BJ146" s="18" t="s">
        <v>79</v>
      </c>
      <c r="BK146" s="226">
        <f>ROUND(I146*H146,2)</f>
        <v>0</v>
      </c>
      <c r="BL146" s="18" t="s">
        <v>248</v>
      </c>
      <c r="BM146" s="225" t="s">
        <v>1892</v>
      </c>
    </row>
    <row r="147" s="2" customFormat="1">
      <c r="A147" s="39"/>
      <c r="B147" s="40"/>
      <c r="C147" s="214" t="s">
        <v>331</v>
      </c>
      <c r="D147" s="214" t="s">
        <v>243</v>
      </c>
      <c r="E147" s="215" t="s">
        <v>1893</v>
      </c>
      <c r="F147" s="216" t="s">
        <v>1894</v>
      </c>
      <c r="G147" s="217" t="s">
        <v>806</v>
      </c>
      <c r="H147" s="218">
        <v>2</v>
      </c>
      <c r="I147" s="219"/>
      <c r="J147" s="220">
        <f>ROUND(I147*H147,2)</f>
        <v>0</v>
      </c>
      <c r="K147" s="216" t="s">
        <v>247</v>
      </c>
      <c r="L147" s="45"/>
      <c r="M147" s="221" t="s">
        <v>19</v>
      </c>
      <c r="N147" s="222" t="s">
        <v>43</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248</v>
      </c>
      <c r="AT147" s="225" t="s">
        <v>243</v>
      </c>
      <c r="AU147" s="225" t="s">
        <v>81</v>
      </c>
      <c r="AY147" s="18" t="s">
        <v>240</v>
      </c>
      <c r="BE147" s="226">
        <f>IF(N147="základní",J147,0)</f>
        <v>0</v>
      </c>
      <c r="BF147" s="226">
        <f>IF(N147="snížená",J147,0)</f>
        <v>0</v>
      </c>
      <c r="BG147" s="226">
        <f>IF(N147="zákl. přenesená",J147,0)</f>
        <v>0</v>
      </c>
      <c r="BH147" s="226">
        <f>IF(N147="sníž. přenesená",J147,0)</f>
        <v>0</v>
      </c>
      <c r="BI147" s="226">
        <f>IF(N147="nulová",J147,0)</f>
        <v>0</v>
      </c>
      <c r="BJ147" s="18" t="s">
        <v>79</v>
      </c>
      <c r="BK147" s="226">
        <f>ROUND(I147*H147,2)</f>
        <v>0</v>
      </c>
      <c r="BL147" s="18" t="s">
        <v>248</v>
      </c>
      <c r="BM147" s="225" t="s">
        <v>1895</v>
      </c>
    </row>
    <row r="148" s="2" customFormat="1">
      <c r="A148" s="39"/>
      <c r="B148" s="40"/>
      <c r="C148" s="214" t="s">
        <v>617</v>
      </c>
      <c r="D148" s="214" t="s">
        <v>243</v>
      </c>
      <c r="E148" s="215" t="s">
        <v>1896</v>
      </c>
      <c r="F148" s="216" t="s">
        <v>1897</v>
      </c>
      <c r="G148" s="217" t="s">
        <v>806</v>
      </c>
      <c r="H148" s="218">
        <v>1</v>
      </c>
      <c r="I148" s="219"/>
      <c r="J148" s="220">
        <f>ROUND(I148*H148,2)</f>
        <v>0</v>
      </c>
      <c r="K148" s="216" t="s">
        <v>247</v>
      </c>
      <c r="L148" s="45"/>
      <c r="M148" s="221" t="s">
        <v>19</v>
      </c>
      <c r="N148" s="222" t="s">
        <v>43</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248</v>
      </c>
      <c r="AT148" s="225" t="s">
        <v>243</v>
      </c>
      <c r="AU148" s="225" t="s">
        <v>81</v>
      </c>
      <c r="AY148" s="18" t="s">
        <v>240</v>
      </c>
      <c r="BE148" s="226">
        <f>IF(N148="základní",J148,0)</f>
        <v>0</v>
      </c>
      <c r="BF148" s="226">
        <f>IF(N148="snížená",J148,0)</f>
        <v>0</v>
      </c>
      <c r="BG148" s="226">
        <f>IF(N148="zákl. přenesená",J148,0)</f>
        <v>0</v>
      </c>
      <c r="BH148" s="226">
        <f>IF(N148="sníž. přenesená",J148,0)</f>
        <v>0</v>
      </c>
      <c r="BI148" s="226">
        <f>IF(N148="nulová",J148,0)</f>
        <v>0</v>
      </c>
      <c r="BJ148" s="18" t="s">
        <v>79</v>
      </c>
      <c r="BK148" s="226">
        <f>ROUND(I148*H148,2)</f>
        <v>0</v>
      </c>
      <c r="BL148" s="18" t="s">
        <v>248</v>
      </c>
      <c r="BM148" s="225" t="s">
        <v>1898</v>
      </c>
    </row>
    <row r="149" s="2" customFormat="1">
      <c r="A149" s="39"/>
      <c r="B149" s="40"/>
      <c r="C149" s="214" t="s">
        <v>333</v>
      </c>
      <c r="D149" s="214" t="s">
        <v>243</v>
      </c>
      <c r="E149" s="215" t="s">
        <v>1899</v>
      </c>
      <c r="F149" s="216" t="s">
        <v>1900</v>
      </c>
      <c r="G149" s="217" t="s">
        <v>806</v>
      </c>
      <c r="H149" s="218">
        <v>1</v>
      </c>
      <c r="I149" s="219"/>
      <c r="J149" s="220">
        <f>ROUND(I149*H149,2)</f>
        <v>0</v>
      </c>
      <c r="K149" s="216" t="s">
        <v>247</v>
      </c>
      <c r="L149" s="45"/>
      <c r="M149" s="221" t="s">
        <v>19</v>
      </c>
      <c r="N149" s="222" t="s">
        <v>43</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248</v>
      </c>
      <c r="AT149" s="225" t="s">
        <v>243</v>
      </c>
      <c r="AU149" s="225" t="s">
        <v>81</v>
      </c>
      <c r="AY149" s="18" t="s">
        <v>240</v>
      </c>
      <c r="BE149" s="226">
        <f>IF(N149="základní",J149,0)</f>
        <v>0</v>
      </c>
      <c r="BF149" s="226">
        <f>IF(N149="snížená",J149,0)</f>
        <v>0</v>
      </c>
      <c r="BG149" s="226">
        <f>IF(N149="zákl. přenesená",J149,0)</f>
        <v>0</v>
      </c>
      <c r="BH149" s="226">
        <f>IF(N149="sníž. přenesená",J149,0)</f>
        <v>0</v>
      </c>
      <c r="BI149" s="226">
        <f>IF(N149="nulová",J149,0)</f>
        <v>0</v>
      </c>
      <c r="BJ149" s="18" t="s">
        <v>79</v>
      </c>
      <c r="BK149" s="226">
        <f>ROUND(I149*H149,2)</f>
        <v>0</v>
      </c>
      <c r="BL149" s="18" t="s">
        <v>248</v>
      </c>
      <c r="BM149" s="225" t="s">
        <v>1901</v>
      </c>
    </row>
    <row r="150" s="2" customFormat="1">
      <c r="A150" s="39"/>
      <c r="B150" s="40"/>
      <c r="C150" s="214" t="s">
        <v>626</v>
      </c>
      <c r="D150" s="214" t="s">
        <v>243</v>
      </c>
      <c r="E150" s="215" t="s">
        <v>1902</v>
      </c>
      <c r="F150" s="216" t="s">
        <v>1903</v>
      </c>
      <c r="G150" s="217" t="s">
        <v>806</v>
      </c>
      <c r="H150" s="218">
        <v>1</v>
      </c>
      <c r="I150" s="219"/>
      <c r="J150" s="220">
        <f>ROUND(I150*H150,2)</f>
        <v>0</v>
      </c>
      <c r="K150" s="216" t="s">
        <v>247</v>
      </c>
      <c r="L150" s="45"/>
      <c r="M150" s="221" t="s">
        <v>19</v>
      </c>
      <c r="N150" s="222" t="s">
        <v>43</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248</v>
      </c>
      <c r="AT150" s="225" t="s">
        <v>243</v>
      </c>
      <c r="AU150" s="225" t="s">
        <v>81</v>
      </c>
      <c r="AY150" s="18" t="s">
        <v>240</v>
      </c>
      <c r="BE150" s="226">
        <f>IF(N150="základní",J150,0)</f>
        <v>0</v>
      </c>
      <c r="BF150" s="226">
        <f>IF(N150="snížená",J150,0)</f>
        <v>0</v>
      </c>
      <c r="BG150" s="226">
        <f>IF(N150="zákl. přenesená",J150,0)</f>
        <v>0</v>
      </c>
      <c r="BH150" s="226">
        <f>IF(N150="sníž. přenesená",J150,0)</f>
        <v>0</v>
      </c>
      <c r="BI150" s="226">
        <f>IF(N150="nulová",J150,0)</f>
        <v>0</v>
      </c>
      <c r="BJ150" s="18" t="s">
        <v>79</v>
      </c>
      <c r="BK150" s="226">
        <f>ROUND(I150*H150,2)</f>
        <v>0</v>
      </c>
      <c r="BL150" s="18" t="s">
        <v>248</v>
      </c>
      <c r="BM150" s="225" t="s">
        <v>1904</v>
      </c>
    </row>
    <row r="151" s="2" customFormat="1">
      <c r="A151" s="39"/>
      <c r="B151" s="40"/>
      <c r="C151" s="214" t="s">
        <v>336</v>
      </c>
      <c r="D151" s="214" t="s">
        <v>243</v>
      </c>
      <c r="E151" s="215" t="s">
        <v>1905</v>
      </c>
      <c r="F151" s="216" t="s">
        <v>1906</v>
      </c>
      <c r="G151" s="217" t="s">
        <v>806</v>
      </c>
      <c r="H151" s="218">
        <v>1</v>
      </c>
      <c r="I151" s="219"/>
      <c r="J151" s="220">
        <f>ROUND(I151*H151,2)</f>
        <v>0</v>
      </c>
      <c r="K151" s="216" t="s">
        <v>247</v>
      </c>
      <c r="L151" s="45"/>
      <c r="M151" s="221" t="s">
        <v>19</v>
      </c>
      <c r="N151" s="222" t="s">
        <v>43</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248</v>
      </c>
      <c r="AT151" s="225" t="s">
        <v>243</v>
      </c>
      <c r="AU151" s="225" t="s">
        <v>81</v>
      </c>
      <c r="AY151" s="18" t="s">
        <v>240</v>
      </c>
      <c r="BE151" s="226">
        <f>IF(N151="základní",J151,0)</f>
        <v>0</v>
      </c>
      <c r="BF151" s="226">
        <f>IF(N151="snížená",J151,0)</f>
        <v>0</v>
      </c>
      <c r="BG151" s="226">
        <f>IF(N151="zákl. přenesená",J151,0)</f>
        <v>0</v>
      </c>
      <c r="BH151" s="226">
        <f>IF(N151="sníž. přenesená",J151,0)</f>
        <v>0</v>
      </c>
      <c r="BI151" s="226">
        <f>IF(N151="nulová",J151,0)</f>
        <v>0</v>
      </c>
      <c r="BJ151" s="18" t="s">
        <v>79</v>
      </c>
      <c r="BK151" s="226">
        <f>ROUND(I151*H151,2)</f>
        <v>0</v>
      </c>
      <c r="BL151" s="18" t="s">
        <v>248</v>
      </c>
      <c r="BM151" s="225" t="s">
        <v>1907</v>
      </c>
    </row>
    <row r="152" s="2" customFormat="1">
      <c r="A152" s="39"/>
      <c r="B152" s="40"/>
      <c r="C152" s="214" t="s">
        <v>633</v>
      </c>
      <c r="D152" s="214" t="s">
        <v>243</v>
      </c>
      <c r="E152" s="215" t="s">
        <v>1908</v>
      </c>
      <c r="F152" s="216" t="s">
        <v>1909</v>
      </c>
      <c r="G152" s="217" t="s">
        <v>293</v>
      </c>
      <c r="H152" s="218">
        <v>8.1600000000000001</v>
      </c>
      <c r="I152" s="219"/>
      <c r="J152" s="220">
        <f>ROUND(I152*H152,2)</f>
        <v>0</v>
      </c>
      <c r="K152" s="216" t="s">
        <v>247</v>
      </c>
      <c r="L152" s="45"/>
      <c r="M152" s="221" t="s">
        <v>19</v>
      </c>
      <c r="N152" s="222" t="s">
        <v>43</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248</v>
      </c>
      <c r="AT152" s="225" t="s">
        <v>243</v>
      </c>
      <c r="AU152" s="225" t="s">
        <v>81</v>
      </c>
      <c r="AY152" s="18" t="s">
        <v>240</v>
      </c>
      <c r="BE152" s="226">
        <f>IF(N152="základní",J152,0)</f>
        <v>0</v>
      </c>
      <c r="BF152" s="226">
        <f>IF(N152="snížená",J152,0)</f>
        <v>0</v>
      </c>
      <c r="BG152" s="226">
        <f>IF(N152="zákl. přenesená",J152,0)</f>
        <v>0</v>
      </c>
      <c r="BH152" s="226">
        <f>IF(N152="sníž. přenesená",J152,0)</f>
        <v>0</v>
      </c>
      <c r="BI152" s="226">
        <f>IF(N152="nulová",J152,0)</f>
        <v>0</v>
      </c>
      <c r="BJ152" s="18" t="s">
        <v>79</v>
      </c>
      <c r="BK152" s="226">
        <f>ROUND(I152*H152,2)</f>
        <v>0</v>
      </c>
      <c r="BL152" s="18" t="s">
        <v>248</v>
      </c>
      <c r="BM152" s="225" t="s">
        <v>1910</v>
      </c>
    </row>
    <row r="153" s="2" customFormat="1">
      <c r="A153" s="39"/>
      <c r="B153" s="40"/>
      <c r="C153" s="214" t="s">
        <v>338</v>
      </c>
      <c r="D153" s="214" t="s">
        <v>243</v>
      </c>
      <c r="E153" s="215" t="s">
        <v>1911</v>
      </c>
      <c r="F153" s="216" t="s">
        <v>1912</v>
      </c>
      <c r="G153" s="217" t="s">
        <v>806</v>
      </c>
      <c r="H153" s="218">
        <v>2</v>
      </c>
      <c r="I153" s="219"/>
      <c r="J153" s="220">
        <f>ROUND(I153*H153,2)</f>
        <v>0</v>
      </c>
      <c r="K153" s="216" t="s">
        <v>247</v>
      </c>
      <c r="L153" s="45"/>
      <c r="M153" s="221" t="s">
        <v>19</v>
      </c>
      <c r="N153" s="222" t="s">
        <v>43</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248</v>
      </c>
      <c r="AT153" s="225" t="s">
        <v>243</v>
      </c>
      <c r="AU153" s="225" t="s">
        <v>81</v>
      </c>
      <c r="AY153" s="18" t="s">
        <v>240</v>
      </c>
      <c r="BE153" s="226">
        <f>IF(N153="základní",J153,0)</f>
        <v>0</v>
      </c>
      <c r="BF153" s="226">
        <f>IF(N153="snížená",J153,0)</f>
        <v>0</v>
      </c>
      <c r="BG153" s="226">
        <f>IF(N153="zákl. přenesená",J153,0)</f>
        <v>0</v>
      </c>
      <c r="BH153" s="226">
        <f>IF(N153="sníž. přenesená",J153,0)</f>
        <v>0</v>
      </c>
      <c r="BI153" s="226">
        <f>IF(N153="nulová",J153,0)</f>
        <v>0</v>
      </c>
      <c r="BJ153" s="18" t="s">
        <v>79</v>
      </c>
      <c r="BK153" s="226">
        <f>ROUND(I153*H153,2)</f>
        <v>0</v>
      </c>
      <c r="BL153" s="18" t="s">
        <v>248</v>
      </c>
      <c r="BM153" s="225" t="s">
        <v>1913</v>
      </c>
    </row>
    <row r="154" s="2" customFormat="1">
      <c r="A154" s="39"/>
      <c r="B154" s="40"/>
      <c r="C154" s="214" t="s">
        <v>640</v>
      </c>
      <c r="D154" s="214" t="s">
        <v>243</v>
      </c>
      <c r="E154" s="215" t="s">
        <v>1914</v>
      </c>
      <c r="F154" s="216" t="s">
        <v>1915</v>
      </c>
      <c r="G154" s="217" t="s">
        <v>806</v>
      </c>
      <c r="H154" s="218">
        <v>6</v>
      </c>
      <c r="I154" s="219"/>
      <c r="J154" s="220">
        <f>ROUND(I154*H154,2)</f>
        <v>0</v>
      </c>
      <c r="K154" s="216" t="s">
        <v>247</v>
      </c>
      <c r="L154" s="45"/>
      <c r="M154" s="221" t="s">
        <v>19</v>
      </c>
      <c r="N154" s="222" t="s">
        <v>43</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248</v>
      </c>
      <c r="AT154" s="225" t="s">
        <v>243</v>
      </c>
      <c r="AU154" s="225" t="s">
        <v>81</v>
      </c>
      <c r="AY154" s="18" t="s">
        <v>240</v>
      </c>
      <c r="BE154" s="226">
        <f>IF(N154="základní",J154,0)</f>
        <v>0</v>
      </c>
      <c r="BF154" s="226">
        <f>IF(N154="snížená",J154,0)</f>
        <v>0</v>
      </c>
      <c r="BG154" s="226">
        <f>IF(N154="zákl. přenesená",J154,0)</f>
        <v>0</v>
      </c>
      <c r="BH154" s="226">
        <f>IF(N154="sníž. přenesená",J154,0)</f>
        <v>0</v>
      </c>
      <c r="BI154" s="226">
        <f>IF(N154="nulová",J154,0)</f>
        <v>0</v>
      </c>
      <c r="BJ154" s="18" t="s">
        <v>79</v>
      </c>
      <c r="BK154" s="226">
        <f>ROUND(I154*H154,2)</f>
        <v>0</v>
      </c>
      <c r="BL154" s="18" t="s">
        <v>248</v>
      </c>
      <c r="BM154" s="225" t="s">
        <v>1916</v>
      </c>
    </row>
    <row r="155" s="2" customFormat="1">
      <c r="A155" s="39"/>
      <c r="B155" s="40"/>
      <c r="C155" s="214" t="s">
        <v>344</v>
      </c>
      <c r="D155" s="214" t="s">
        <v>243</v>
      </c>
      <c r="E155" s="215" t="s">
        <v>1917</v>
      </c>
      <c r="F155" s="216" t="s">
        <v>1918</v>
      </c>
      <c r="G155" s="217" t="s">
        <v>806</v>
      </c>
      <c r="H155" s="218">
        <v>2</v>
      </c>
      <c r="I155" s="219"/>
      <c r="J155" s="220">
        <f>ROUND(I155*H155,2)</f>
        <v>0</v>
      </c>
      <c r="K155" s="216" t="s">
        <v>247</v>
      </c>
      <c r="L155" s="45"/>
      <c r="M155" s="221" t="s">
        <v>19</v>
      </c>
      <c r="N155" s="222" t="s">
        <v>43</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248</v>
      </c>
      <c r="AT155" s="225" t="s">
        <v>243</v>
      </c>
      <c r="AU155" s="225" t="s">
        <v>81</v>
      </c>
      <c r="AY155" s="18" t="s">
        <v>240</v>
      </c>
      <c r="BE155" s="226">
        <f>IF(N155="základní",J155,0)</f>
        <v>0</v>
      </c>
      <c r="BF155" s="226">
        <f>IF(N155="snížená",J155,0)</f>
        <v>0</v>
      </c>
      <c r="BG155" s="226">
        <f>IF(N155="zákl. přenesená",J155,0)</f>
        <v>0</v>
      </c>
      <c r="BH155" s="226">
        <f>IF(N155="sníž. přenesená",J155,0)</f>
        <v>0</v>
      </c>
      <c r="BI155" s="226">
        <f>IF(N155="nulová",J155,0)</f>
        <v>0</v>
      </c>
      <c r="BJ155" s="18" t="s">
        <v>79</v>
      </c>
      <c r="BK155" s="226">
        <f>ROUND(I155*H155,2)</f>
        <v>0</v>
      </c>
      <c r="BL155" s="18" t="s">
        <v>248</v>
      </c>
      <c r="BM155" s="225" t="s">
        <v>1919</v>
      </c>
    </row>
    <row r="156" s="2" customFormat="1">
      <c r="A156" s="39"/>
      <c r="B156" s="40"/>
      <c r="C156" s="214" t="s">
        <v>647</v>
      </c>
      <c r="D156" s="214" t="s">
        <v>243</v>
      </c>
      <c r="E156" s="215" t="s">
        <v>1920</v>
      </c>
      <c r="F156" s="216" t="s">
        <v>1921</v>
      </c>
      <c r="G156" s="217" t="s">
        <v>806</v>
      </c>
      <c r="H156" s="218">
        <v>6</v>
      </c>
      <c r="I156" s="219"/>
      <c r="J156" s="220">
        <f>ROUND(I156*H156,2)</f>
        <v>0</v>
      </c>
      <c r="K156" s="216" t="s">
        <v>247</v>
      </c>
      <c r="L156" s="45"/>
      <c r="M156" s="221" t="s">
        <v>19</v>
      </c>
      <c r="N156" s="222" t="s">
        <v>43</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248</v>
      </c>
      <c r="AT156" s="225" t="s">
        <v>243</v>
      </c>
      <c r="AU156" s="225" t="s">
        <v>81</v>
      </c>
      <c r="AY156" s="18" t="s">
        <v>240</v>
      </c>
      <c r="BE156" s="226">
        <f>IF(N156="základní",J156,0)</f>
        <v>0</v>
      </c>
      <c r="BF156" s="226">
        <f>IF(N156="snížená",J156,0)</f>
        <v>0</v>
      </c>
      <c r="BG156" s="226">
        <f>IF(N156="zákl. přenesená",J156,0)</f>
        <v>0</v>
      </c>
      <c r="BH156" s="226">
        <f>IF(N156="sníž. přenesená",J156,0)</f>
        <v>0</v>
      </c>
      <c r="BI156" s="226">
        <f>IF(N156="nulová",J156,0)</f>
        <v>0</v>
      </c>
      <c r="BJ156" s="18" t="s">
        <v>79</v>
      </c>
      <c r="BK156" s="226">
        <f>ROUND(I156*H156,2)</f>
        <v>0</v>
      </c>
      <c r="BL156" s="18" t="s">
        <v>248</v>
      </c>
      <c r="BM156" s="225" t="s">
        <v>1922</v>
      </c>
    </row>
    <row r="157" s="2" customFormat="1">
      <c r="A157" s="39"/>
      <c r="B157" s="40"/>
      <c r="C157" s="214" t="s">
        <v>347</v>
      </c>
      <c r="D157" s="214" t="s">
        <v>243</v>
      </c>
      <c r="E157" s="215" t="s">
        <v>1923</v>
      </c>
      <c r="F157" s="216" t="s">
        <v>1924</v>
      </c>
      <c r="G157" s="217" t="s">
        <v>806</v>
      </c>
      <c r="H157" s="218">
        <v>3</v>
      </c>
      <c r="I157" s="219"/>
      <c r="J157" s="220">
        <f>ROUND(I157*H157,2)</f>
        <v>0</v>
      </c>
      <c r="K157" s="216" t="s">
        <v>247</v>
      </c>
      <c r="L157" s="45"/>
      <c r="M157" s="221" t="s">
        <v>19</v>
      </c>
      <c r="N157" s="222" t="s">
        <v>43</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248</v>
      </c>
      <c r="AT157" s="225" t="s">
        <v>243</v>
      </c>
      <c r="AU157" s="225" t="s">
        <v>81</v>
      </c>
      <c r="AY157" s="18" t="s">
        <v>240</v>
      </c>
      <c r="BE157" s="226">
        <f>IF(N157="základní",J157,0)</f>
        <v>0</v>
      </c>
      <c r="BF157" s="226">
        <f>IF(N157="snížená",J157,0)</f>
        <v>0</v>
      </c>
      <c r="BG157" s="226">
        <f>IF(N157="zákl. přenesená",J157,0)</f>
        <v>0</v>
      </c>
      <c r="BH157" s="226">
        <f>IF(N157="sníž. přenesená",J157,0)</f>
        <v>0</v>
      </c>
      <c r="BI157" s="226">
        <f>IF(N157="nulová",J157,0)</f>
        <v>0</v>
      </c>
      <c r="BJ157" s="18" t="s">
        <v>79</v>
      </c>
      <c r="BK157" s="226">
        <f>ROUND(I157*H157,2)</f>
        <v>0</v>
      </c>
      <c r="BL157" s="18" t="s">
        <v>248</v>
      </c>
      <c r="BM157" s="225" t="s">
        <v>1925</v>
      </c>
    </row>
    <row r="158" s="2" customFormat="1">
      <c r="A158" s="39"/>
      <c r="B158" s="40"/>
      <c r="C158" s="214" t="s">
        <v>655</v>
      </c>
      <c r="D158" s="214" t="s">
        <v>243</v>
      </c>
      <c r="E158" s="215" t="s">
        <v>1926</v>
      </c>
      <c r="F158" s="216" t="s">
        <v>1927</v>
      </c>
      <c r="G158" s="217" t="s">
        <v>806</v>
      </c>
      <c r="H158" s="218">
        <v>2</v>
      </c>
      <c r="I158" s="219"/>
      <c r="J158" s="220">
        <f>ROUND(I158*H158,2)</f>
        <v>0</v>
      </c>
      <c r="K158" s="216" t="s">
        <v>247</v>
      </c>
      <c r="L158" s="45"/>
      <c r="M158" s="221" t="s">
        <v>19</v>
      </c>
      <c r="N158" s="222" t="s">
        <v>43</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248</v>
      </c>
      <c r="AT158" s="225" t="s">
        <v>243</v>
      </c>
      <c r="AU158" s="225" t="s">
        <v>81</v>
      </c>
      <c r="AY158" s="18" t="s">
        <v>240</v>
      </c>
      <c r="BE158" s="226">
        <f>IF(N158="základní",J158,0)</f>
        <v>0</v>
      </c>
      <c r="BF158" s="226">
        <f>IF(N158="snížená",J158,0)</f>
        <v>0</v>
      </c>
      <c r="BG158" s="226">
        <f>IF(N158="zákl. přenesená",J158,0)</f>
        <v>0</v>
      </c>
      <c r="BH158" s="226">
        <f>IF(N158="sníž. přenesená",J158,0)</f>
        <v>0</v>
      </c>
      <c r="BI158" s="226">
        <f>IF(N158="nulová",J158,0)</f>
        <v>0</v>
      </c>
      <c r="BJ158" s="18" t="s">
        <v>79</v>
      </c>
      <c r="BK158" s="226">
        <f>ROUND(I158*H158,2)</f>
        <v>0</v>
      </c>
      <c r="BL158" s="18" t="s">
        <v>248</v>
      </c>
      <c r="BM158" s="225" t="s">
        <v>1928</v>
      </c>
    </row>
    <row r="159" s="2" customFormat="1">
      <c r="A159" s="39"/>
      <c r="B159" s="40"/>
      <c r="C159" s="214" t="s">
        <v>351</v>
      </c>
      <c r="D159" s="214" t="s">
        <v>243</v>
      </c>
      <c r="E159" s="215" t="s">
        <v>1929</v>
      </c>
      <c r="F159" s="216" t="s">
        <v>1930</v>
      </c>
      <c r="G159" s="217" t="s">
        <v>806</v>
      </c>
      <c r="H159" s="218">
        <v>4</v>
      </c>
      <c r="I159" s="219"/>
      <c r="J159" s="220">
        <f>ROUND(I159*H159,2)</f>
        <v>0</v>
      </c>
      <c r="K159" s="216" t="s">
        <v>247</v>
      </c>
      <c r="L159" s="45"/>
      <c r="M159" s="221" t="s">
        <v>19</v>
      </c>
      <c r="N159" s="222" t="s">
        <v>43</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248</v>
      </c>
      <c r="AT159" s="225" t="s">
        <v>243</v>
      </c>
      <c r="AU159" s="225" t="s">
        <v>81</v>
      </c>
      <c r="AY159" s="18" t="s">
        <v>240</v>
      </c>
      <c r="BE159" s="226">
        <f>IF(N159="základní",J159,0)</f>
        <v>0</v>
      </c>
      <c r="BF159" s="226">
        <f>IF(N159="snížená",J159,0)</f>
        <v>0</v>
      </c>
      <c r="BG159" s="226">
        <f>IF(N159="zákl. přenesená",J159,0)</f>
        <v>0</v>
      </c>
      <c r="BH159" s="226">
        <f>IF(N159="sníž. přenesená",J159,0)</f>
        <v>0</v>
      </c>
      <c r="BI159" s="226">
        <f>IF(N159="nulová",J159,0)</f>
        <v>0</v>
      </c>
      <c r="BJ159" s="18" t="s">
        <v>79</v>
      </c>
      <c r="BK159" s="226">
        <f>ROUND(I159*H159,2)</f>
        <v>0</v>
      </c>
      <c r="BL159" s="18" t="s">
        <v>248</v>
      </c>
      <c r="BM159" s="225" t="s">
        <v>1931</v>
      </c>
    </row>
    <row r="160" s="2" customFormat="1">
      <c r="A160" s="39"/>
      <c r="B160" s="40"/>
      <c r="C160" s="214" t="s">
        <v>661</v>
      </c>
      <c r="D160" s="214" t="s">
        <v>243</v>
      </c>
      <c r="E160" s="215" t="s">
        <v>1932</v>
      </c>
      <c r="F160" s="216" t="s">
        <v>1933</v>
      </c>
      <c r="G160" s="217" t="s">
        <v>806</v>
      </c>
      <c r="H160" s="218">
        <v>4</v>
      </c>
      <c r="I160" s="219"/>
      <c r="J160" s="220">
        <f>ROUND(I160*H160,2)</f>
        <v>0</v>
      </c>
      <c r="K160" s="216" t="s">
        <v>247</v>
      </c>
      <c r="L160" s="45"/>
      <c r="M160" s="221" t="s">
        <v>19</v>
      </c>
      <c r="N160" s="222" t="s">
        <v>43</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248</v>
      </c>
      <c r="AT160" s="225" t="s">
        <v>243</v>
      </c>
      <c r="AU160" s="225" t="s">
        <v>81</v>
      </c>
      <c r="AY160" s="18" t="s">
        <v>240</v>
      </c>
      <c r="BE160" s="226">
        <f>IF(N160="základní",J160,0)</f>
        <v>0</v>
      </c>
      <c r="BF160" s="226">
        <f>IF(N160="snížená",J160,0)</f>
        <v>0</v>
      </c>
      <c r="BG160" s="226">
        <f>IF(N160="zákl. přenesená",J160,0)</f>
        <v>0</v>
      </c>
      <c r="BH160" s="226">
        <f>IF(N160="sníž. přenesená",J160,0)</f>
        <v>0</v>
      </c>
      <c r="BI160" s="226">
        <f>IF(N160="nulová",J160,0)</f>
        <v>0</v>
      </c>
      <c r="BJ160" s="18" t="s">
        <v>79</v>
      </c>
      <c r="BK160" s="226">
        <f>ROUND(I160*H160,2)</f>
        <v>0</v>
      </c>
      <c r="BL160" s="18" t="s">
        <v>248</v>
      </c>
      <c r="BM160" s="225" t="s">
        <v>1934</v>
      </c>
    </row>
    <row r="161" s="2" customFormat="1">
      <c r="A161" s="39"/>
      <c r="B161" s="40"/>
      <c r="C161" s="214" t="s">
        <v>354</v>
      </c>
      <c r="D161" s="214" t="s">
        <v>243</v>
      </c>
      <c r="E161" s="215" t="s">
        <v>1935</v>
      </c>
      <c r="F161" s="216" t="s">
        <v>1936</v>
      </c>
      <c r="G161" s="217" t="s">
        <v>806</v>
      </c>
      <c r="H161" s="218">
        <v>1</v>
      </c>
      <c r="I161" s="219"/>
      <c r="J161" s="220">
        <f>ROUND(I161*H161,2)</f>
        <v>0</v>
      </c>
      <c r="K161" s="216" t="s">
        <v>247</v>
      </c>
      <c r="L161" s="45"/>
      <c r="M161" s="221" t="s">
        <v>19</v>
      </c>
      <c r="N161" s="222" t="s">
        <v>43</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248</v>
      </c>
      <c r="AT161" s="225" t="s">
        <v>243</v>
      </c>
      <c r="AU161" s="225" t="s">
        <v>81</v>
      </c>
      <c r="AY161" s="18" t="s">
        <v>240</v>
      </c>
      <c r="BE161" s="226">
        <f>IF(N161="základní",J161,0)</f>
        <v>0</v>
      </c>
      <c r="BF161" s="226">
        <f>IF(N161="snížená",J161,0)</f>
        <v>0</v>
      </c>
      <c r="BG161" s="226">
        <f>IF(N161="zákl. přenesená",J161,0)</f>
        <v>0</v>
      </c>
      <c r="BH161" s="226">
        <f>IF(N161="sníž. přenesená",J161,0)</f>
        <v>0</v>
      </c>
      <c r="BI161" s="226">
        <f>IF(N161="nulová",J161,0)</f>
        <v>0</v>
      </c>
      <c r="BJ161" s="18" t="s">
        <v>79</v>
      </c>
      <c r="BK161" s="226">
        <f>ROUND(I161*H161,2)</f>
        <v>0</v>
      </c>
      <c r="BL161" s="18" t="s">
        <v>248</v>
      </c>
      <c r="BM161" s="225" t="s">
        <v>1937</v>
      </c>
    </row>
    <row r="162" s="2" customFormat="1">
      <c r="A162" s="39"/>
      <c r="B162" s="40"/>
      <c r="C162" s="214" t="s">
        <v>668</v>
      </c>
      <c r="D162" s="214" t="s">
        <v>243</v>
      </c>
      <c r="E162" s="215" t="s">
        <v>1938</v>
      </c>
      <c r="F162" s="216" t="s">
        <v>1939</v>
      </c>
      <c r="G162" s="217" t="s">
        <v>806</v>
      </c>
      <c r="H162" s="218">
        <v>13</v>
      </c>
      <c r="I162" s="219"/>
      <c r="J162" s="220">
        <f>ROUND(I162*H162,2)</f>
        <v>0</v>
      </c>
      <c r="K162" s="216" t="s">
        <v>247</v>
      </c>
      <c r="L162" s="45"/>
      <c r="M162" s="221" t="s">
        <v>19</v>
      </c>
      <c r="N162" s="222" t="s">
        <v>43</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248</v>
      </c>
      <c r="AT162" s="225" t="s">
        <v>243</v>
      </c>
      <c r="AU162" s="225" t="s">
        <v>81</v>
      </c>
      <c r="AY162" s="18" t="s">
        <v>240</v>
      </c>
      <c r="BE162" s="226">
        <f>IF(N162="základní",J162,0)</f>
        <v>0</v>
      </c>
      <c r="BF162" s="226">
        <f>IF(N162="snížená",J162,0)</f>
        <v>0</v>
      </c>
      <c r="BG162" s="226">
        <f>IF(N162="zákl. přenesená",J162,0)</f>
        <v>0</v>
      </c>
      <c r="BH162" s="226">
        <f>IF(N162="sníž. přenesená",J162,0)</f>
        <v>0</v>
      </c>
      <c r="BI162" s="226">
        <f>IF(N162="nulová",J162,0)</f>
        <v>0</v>
      </c>
      <c r="BJ162" s="18" t="s">
        <v>79</v>
      </c>
      <c r="BK162" s="226">
        <f>ROUND(I162*H162,2)</f>
        <v>0</v>
      </c>
      <c r="BL162" s="18" t="s">
        <v>248</v>
      </c>
      <c r="BM162" s="225" t="s">
        <v>1940</v>
      </c>
    </row>
    <row r="163" s="2" customFormat="1">
      <c r="A163" s="39"/>
      <c r="B163" s="40"/>
      <c r="C163" s="214" t="s">
        <v>358</v>
      </c>
      <c r="D163" s="214" t="s">
        <v>243</v>
      </c>
      <c r="E163" s="215" t="s">
        <v>1941</v>
      </c>
      <c r="F163" s="216" t="s">
        <v>1942</v>
      </c>
      <c r="G163" s="217" t="s">
        <v>806</v>
      </c>
      <c r="H163" s="218">
        <v>4</v>
      </c>
      <c r="I163" s="219"/>
      <c r="J163" s="220">
        <f>ROUND(I163*H163,2)</f>
        <v>0</v>
      </c>
      <c r="K163" s="216" t="s">
        <v>247</v>
      </c>
      <c r="L163" s="45"/>
      <c r="M163" s="221" t="s">
        <v>19</v>
      </c>
      <c r="N163" s="222" t="s">
        <v>43</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248</v>
      </c>
      <c r="AT163" s="225" t="s">
        <v>243</v>
      </c>
      <c r="AU163" s="225" t="s">
        <v>81</v>
      </c>
      <c r="AY163" s="18" t="s">
        <v>240</v>
      </c>
      <c r="BE163" s="226">
        <f>IF(N163="základní",J163,0)</f>
        <v>0</v>
      </c>
      <c r="BF163" s="226">
        <f>IF(N163="snížená",J163,0)</f>
        <v>0</v>
      </c>
      <c r="BG163" s="226">
        <f>IF(N163="zákl. přenesená",J163,0)</f>
        <v>0</v>
      </c>
      <c r="BH163" s="226">
        <f>IF(N163="sníž. přenesená",J163,0)</f>
        <v>0</v>
      </c>
      <c r="BI163" s="226">
        <f>IF(N163="nulová",J163,0)</f>
        <v>0</v>
      </c>
      <c r="BJ163" s="18" t="s">
        <v>79</v>
      </c>
      <c r="BK163" s="226">
        <f>ROUND(I163*H163,2)</f>
        <v>0</v>
      </c>
      <c r="BL163" s="18" t="s">
        <v>248</v>
      </c>
      <c r="BM163" s="225" t="s">
        <v>1943</v>
      </c>
    </row>
    <row r="164" s="2" customFormat="1">
      <c r="A164" s="39"/>
      <c r="B164" s="40"/>
      <c r="C164" s="214" t="s">
        <v>675</v>
      </c>
      <c r="D164" s="214" t="s">
        <v>243</v>
      </c>
      <c r="E164" s="215" t="s">
        <v>1944</v>
      </c>
      <c r="F164" s="216" t="s">
        <v>1945</v>
      </c>
      <c r="G164" s="217" t="s">
        <v>806</v>
      </c>
      <c r="H164" s="218">
        <v>3</v>
      </c>
      <c r="I164" s="219"/>
      <c r="J164" s="220">
        <f>ROUND(I164*H164,2)</f>
        <v>0</v>
      </c>
      <c r="K164" s="216" t="s">
        <v>247</v>
      </c>
      <c r="L164" s="45"/>
      <c r="M164" s="221" t="s">
        <v>19</v>
      </c>
      <c r="N164" s="222" t="s">
        <v>43</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248</v>
      </c>
      <c r="AT164" s="225" t="s">
        <v>243</v>
      </c>
      <c r="AU164" s="225" t="s">
        <v>81</v>
      </c>
      <c r="AY164" s="18" t="s">
        <v>240</v>
      </c>
      <c r="BE164" s="226">
        <f>IF(N164="základní",J164,0)</f>
        <v>0</v>
      </c>
      <c r="BF164" s="226">
        <f>IF(N164="snížená",J164,0)</f>
        <v>0</v>
      </c>
      <c r="BG164" s="226">
        <f>IF(N164="zákl. přenesená",J164,0)</f>
        <v>0</v>
      </c>
      <c r="BH164" s="226">
        <f>IF(N164="sníž. přenesená",J164,0)</f>
        <v>0</v>
      </c>
      <c r="BI164" s="226">
        <f>IF(N164="nulová",J164,0)</f>
        <v>0</v>
      </c>
      <c r="BJ164" s="18" t="s">
        <v>79</v>
      </c>
      <c r="BK164" s="226">
        <f>ROUND(I164*H164,2)</f>
        <v>0</v>
      </c>
      <c r="BL164" s="18" t="s">
        <v>248</v>
      </c>
      <c r="BM164" s="225" t="s">
        <v>1946</v>
      </c>
    </row>
    <row r="165" s="12" customFormat="1" ht="25.92" customHeight="1">
      <c r="A165" s="12"/>
      <c r="B165" s="198"/>
      <c r="C165" s="199"/>
      <c r="D165" s="200" t="s">
        <v>71</v>
      </c>
      <c r="E165" s="201" t="s">
        <v>1719</v>
      </c>
      <c r="F165" s="201" t="s">
        <v>405</v>
      </c>
      <c r="G165" s="199"/>
      <c r="H165" s="199"/>
      <c r="I165" s="202"/>
      <c r="J165" s="203">
        <f>BK165</f>
        <v>0</v>
      </c>
      <c r="K165" s="199"/>
      <c r="L165" s="204"/>
      <c r="M165" s="205"/>
      <c r="N165" s="206"/>
      <c r="O165" s="206"/>
      <c r="P165" s="207">
        <f>SUM(P166:P167)</f>
        <v>0</v>
      </c>
      <c r="Q165" s="206"/>
      <c r="R165" s="207">
        <f>SUM(R166:R167)</f>
        <v>0</v>
      </c>
      <c r="S165" s="206"/>
      <c r="T165" s="208">
        <f>SUM(T166:T167)</f>
        <v>0</v>
      </c>
      <c r="U165" s="12"/>
      <c r="V165" s="12"/>
      <c r="W165" s="12"/>
      <c r="X165" s="12"/>
      <c r="Y165" s="12"/>
      <c r="Z165" s="12"/>
      <c r="AA165" s="12"/>
      <c r="AB165" s="12"/>
      <c r="AC165" s="12"/>
      <c r="AD165" s="12"/>
      <c r="AE165" s="12"/>
      <c r="AR165" s="209" t="s">
        <v>248</v>
      </c>
      <c r="AT165" s="210" t="s">
        <v>71</v>
      </c>
      <c r="AU165" s="210" t="s">
        <v>72</v>
      </c>
      <c r="AY165" s="209" t="s">
        <v>240</v>
      </c>
      <c r="BK165" s="211">
        <f>SUM(BK166:BK167)</f>
        <v>0</v>
      </c>
    </row>
    <row r="166" s="2" customFormat="1" ht="16.5" customHeight="1">
      <c r="A166" s="39"/>
      <c r="B166" s="40"/>
      <c r="C166" s="214" t="s">
        <v>363</v>
      </c>
      <c r="D166" s="214" t="s">
        <v>243</v>
      </c>
      <c r="E166" s="215" t="s">
        <v>1947</v>
      </c>
      <c r="F166" s="216" t="s">
        <v>1948</v>
      </c>
      <c r="G166" s="217" t="s">
        <v>1707</v>
      </c>
      <c r="H166" s="218">
        <v>1</v>
      </c>
      <c r="I166" s="219"/>
      <c r="J166" s="220">
        <f>ROUND(I166*H166,2)</f>
        <v>0</v>
      </c>
      <c r="K166" s="216" t="s">
        <v>247</v>
      </c>
      <c r="L166" s="45"/>
      <c r="M166" s="221" t="s">
        <v>19</v>
      </c>
      <c r="N166" s="222" t="s">
        <v>43</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248</v>
      </c>
      <c r="AT166" s="225" t="s">
        <v>243</v>
      </c>
      <c r="AU166" s="225" t="s">
        <v>79</v>
      </c>
      <c r="AY166" s="18" t="s">
        <v>240</v>
      </c>
      <c r="BE166" s="226">
        <f>IF(N166="základní",J166,0)</f>
        <v>0</v>
      </c>
      <c r="BF166" s="226">
        <f>IF(N166="snížená",J166,0)</f>
        <v>0</v>
      </c>
      <c r="BG166" s="226">
        <f>IF(N166="zákl. přenesená",J166,0)</f>
        <v>0</v>
      </c>
      <c r="BH166" s="226">
        <f>IF(N166="sníž. přenesená",J166,0)</f>
        <v>0</v>
      </c>
      <c r="BI166" s="226">
        <f>IF(N166="nulová",J166,0)</f>
        <v>0</v>
      </c>
      <c r="BJ166" s="18" t="s">
        <v>79</v>
      </c>
      <c r="BK166" s="226">
        <f>ROUND(I166*H166,2)</f>
        <v>0</v>
      </c>
      <c r="BL166" s="18" t="s">
        <v>248</v>
      </c>
      <c r="BM166" s="225" t="s">
        <v>1949</v>
      </c>
    </row>
    <row r="167" s="2" customFormat="1" ht="16.5" customHeight="1">
      <c r="A167" s="39"/>
      <c r="B167" s="40"/>
      <c r="C167" s="214" t="s">
        <v>681</v>
      </c>
      <c r="D167" s="214" t="s">
        <v>243</v>
      </c>
      <c r="E167" s="215" t="s">
        <v>1950</v>
      </c>
      <c r="F167" s="216" t="s">
        <v>1951</v>
      </c>
      <c r="G167" s="217" t="s">
        <v>1707</v>
      </c>
      <c r="H167" s="218">
        <v>1</v>
      </c>
      <c r="I167" s="219"/>
      <c r="J167" s="220">
        <f>ROUND(I167*H167,2)</f>
        <v>0</v>
      </c>
      <c r="K167" s="216" t="s">
        <v>247</v>
      </c>
      <c r="L167" s="45"/>
      <c r="M167" s="234" t="s">
        <v>19</v>
      </c>
      <c r="N167" s="235" t="s">
        <v>43</v>
      </c>
      <c r="O167" s="232"/>
      <c r="P167" s="236">
        <f>O167*H167</f>
        <v>0</v>
      </c>
      <c r="Q167" s="236">
        <v>0</v>
      </c>
      <c r="R167" s="236">
        <f>Q167*H167</f>
        <v>0</v>
      </c>
      <c r="S167" s="236">
        <v>0</v>
      </c>
      <c r="T167" s="237">
        <f>S167*H167</f>
        <v>0</v>
      </c>
      <c r="U167" s="39"/>
      <c r="V167" s="39"/>
      <c r="W167" s="39"/>
      <c r="X167" s="39"/>
      <c r="Y167" s="39"/>
      <c r="Z167" s="39"/>
      <c r="AA167" s="39"/>
      <c r="AB167" s="39"/>
      <c r="AC167" s="39"/>
      <c r="AD167" s="39"/>
      <c r="AE167" s="39"/>
      <c r="AR167" s="225" t="s">
        <v>248</v>
      </c>
      <c r="AT167" s="225" t="s">
        <v>243</v>
      </c>
      <c r="AU167" s="225" t="s">
        <v>79</v>
      </c>
      <c r="AY167" s="18" t="s">
        <v>240</v>
      </c>
      <c r="BE167" s="226">
        <f>IF(N167="základní",J167,0)</f>
        <v>0</v>
      </c>
      <c r="BF167" s="226">
        <f>IF(N167="snížená",J167,0)</f>
        <v>0</v>
      </c>
      <c r="BG167" s="226">
        <f>IF(N167="zákl. přenesená",J167,0)</f>
        <v>0</v>
      </c>
      <c r="BH167" s="226">
        <f>IF(N167="sníž. přenesená",J167,0)</f>
        <v>0</v>
      </c>
      <c r="BI167" s="226">
        <f>IF(N167="nulová",J167,0)</f>
        <v>0</v>
      </c>
      <c r="BJ167" s="18" t="s">
        <v>79</v>
      </c>
      <c r="BK167" s="226">
        <f>ROUND(I167*H167,2)</f>
        <v>0</v>
      </c>
      <c r="BL167" s="18" t="s">
        <v>248</v>
      </c>
      <c r="BM167" s="225" t="s">
        <v>1952</v>
      </c>
    </row>
    <row r="168" s="2" customFormat="1" ht="6.96" customHeight="1">
      <c r="A168" s="39"/>
      <c r="B168" s="60"/>
      <c r="C168" s="61"/>
      <c r="D168" s="61"/>
      <c r="E168" s="61"/>
      <c r="F168" s="61"/>
      <c r="G168" s="61"/>
      <c r="H168" s="61"/>
      <c r="I168" s="61"/>
      <c r="J168" s="61"/>
      <c r="K168" s="61"/>
      <c r="L168" s="45"/>
      <c r="M168" s="39"/>
      <c r="O168" s="39"/>
      <c r="P168" s="39"/>
      <c r="Q168" s="39"/>
      <c r="R168" s="39"/>
      <c r="S168" s="39"/>
      <c r="T168" s="39"/>
      <c r="U168" s="39"/>
      <c r="V168" s="39"/>
      <c r="W168" s="39"/>
      <c r="X168" s="39"/>
      <c r="Y168" s="39"/>
      <c r="Z168" s="39"/>
      <c r="AA168" s="39"/>
      <c r="AB168" s="39"/>
      <c r="AC168" s="39"/>
      <c r="AD168" s="39"/>
      <c r="AE168" s="39"/>
    </row>
  </sheetData>
  <sheetProtection sheet="1" autoFilter="0" formatColumns="0" formatRows="0" objects="1" scenarios="1" spinCount="100000" saltValue="5R+duN38i/wO7uWkBMvn9rVTYaJ/iSosXsBwhUpq0Bbo+FYwGKuE/FQjgw+gQB5cQPsZzHkL1X0t2dvv02HEpg==" hashValue="0F1uA4SnL9T5nsPYcs15/UPonMVy/+vXQxyN30eLE3J6ceLC5h2YPMpUUU6uJYY1cORnqAItoL0o5gHUqPbnRw==" algorithmName="SHA-512" password="CC35"/>
  <autoFilter ref="C87:K167"/>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125</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1" customFormat="1" ht="12" customHeight="1">
      <c r="B8" s="21"/>
      <c r="D8" s="144" t="s">
        <v>209</v>
      </c>
      <c r="L8" s="21"/>
    </row>
    <row r="9" s="2" customFormat="1" ht="16.5" customHeight="1">
      <c r="A9" s="39"/>
      <c r="B9" s="45"/>
      <c r="C9" s="39"/>
      <c r="D9" s="39"/>
      <c r="E9" s="145" t="s">
        <v>1333</v>
      </c>
      <c r="F9" s="39"/>
      <c r="G9" s="39"/>
      <c r="H9" s="39"/>
      <c r="I9" s="39"/>
      <c r="J9" s="39"/>
      <c r="K9" s="39"/>
      <c r="L9" s="146"/>
      <c r="S9" s="39"/>
      <c r="T9" s="39"/>
      <c r="U9" s="39"/>
      <c r="V9" s="39"/>
      <c r="W9" s="39"/>
      <c r="X9" s="39"/>
      <c r="Y9" s="39"/>
      <c r="Z9" s="39"/>
      <c r="AA9" s="39"/>
      <c r="AB9" s="39"/>
      <c r="AC9" s="39"/>
      <c r="AD9" s="39"/>
      <c r="AE9" s="39"/>
    </row>
    <row r="10" s="2" customFormat="1" ht="12" customHeight="1">
      <c r="A10" s="39"/>
      <c r="B10" s="45"/>
      <c r="C10" s="39"/>
      <c r="D10" s="144" t="s">
        <v>211</v>
      </c>
      <c r="E10" s="39"/>
      <c r="F10" s="39"/>
      <c r="G10" s="39"/>
      <c r="H10" s="39"/>
      <c r="I10" s="39"/>
      <c r="J10" s="39"/>
      <c r="K10" s="39"/>
      <c r="L10" s="146"/>
      <c r="S10" s="39"/>
      <c r="T10" s="39"/>
      <c r="U10" s="39"/>
      <c r="V10" s="39"/>
      <c r="W10" s="39"/>
      <c r="X10" s="39"/>
      <c r="Y10" s="39"/>
      <c r="Z10" s="39"/>
      <c r="AA10" s="39"/>
      <c r="AB10" s="39"/>
      <c r="AC10" s="39"/>
      <c r="AD10" s="39"/>
      <c r="AE10" s="39"/>
    </row>
    <row r="11" s="2" customFormat="1" ht="16.5" customHeight="1">
      <c r="A11" s="39"/>
      <c r="B11" s="45"/>
      <c r="C11" s="39"/>
      <c r="D11" s="39"/>
      <c r="E11" s="147" t="s">
        <v>1953</v>
      </c>
      <c r="F11" s="39"/>
      <c r="G11" s="39"/>
      <c r="H11" s="39"/>
      <c r="I11" s="39"/>
      <c r="J11" s="39"/>
      <c r="K11" s="39"/>
      <c r="L11" s="146"/>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s="2" customFormat="1" ht="12" customHeight="1">
      <c r="A14" s="39"/>
      <c r="B14" s="45"/>
      <c r="C14" s="39"/>
      <c r="D14" s="144" t="s">
        <v>21</v>
      </c>
      <c r="E14" s="39"/>
      <c r="F14" s="134" t="s">
        <v>22</v>
      </c>
      <c r="G14" s="39"/>
      <c r="H14" s="39"/>
      <c r="I14" s="144" t="s">
        <v>23</v>
      </c>
      <c r="J14" s="148" t="str">
        <f>'Rekapitulace stavby'!AN8</f>
        <v>19. 10. 2024</v>
      </c>
      <c r="K14" s="39"/>
      <c r="L14" s="146"/>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s="2" customFormat="1" ht="18" customHeight="1">
      <c r="A17" s="39"/>
      <c r="B17" s="45"/>
      <c r="C17" s="39"/>
      <c r="D17" s="39"/>
      <c r="E17" s="134" t="s">
        <v>27</v>
      </c>
      <c r="F17" s="39"/>
      <c r="G17" s="39"/>
      <c r="H17" s="39"/>
      <c r="I17" s="144" t="s">
        <v>28</v>
      </c>
      <c r="J17" s="134" t="s">
        <v>19</v>
      </c>
      <c r="K17" s="39"/>
      <c r="L17" s="146"/>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s="2" customFormat="1" ht="12" customHeight="1">
      <c r="A19" s="39"/>
      <c r="B19" s="45"/>
      <c r="C19" s="39"/>
      <c r="D19" s="144" t="s">
        <v>29</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34"/>
      <c r="G20" s="134"/>
      <c r="H20" s="134"/>
      <c r="I20" s="144" t="s">
        <v>28</v>
      </c>
      <c r="J20" s="34" t="str">
        <f>'Rekapitulace stavby'!AN14</f>
        <v>Vyplň údaj</v>
      </c>
      <c r="K20" s="39"/>
      <c r="L20" s="146"/>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s="2" customFormat="1" ht="12" customHeight="1">
      <c r="A22" s="39"/>
      <c r="B22" s="45"/>
      <c r="C22" s="39"/>
      <c r="D22" s="144" t="s">
        <v>31</v>
      </c>
      <c r="E22" s="39"/>
      <c r="F22" s="39"/>
      <c r="G22" s="39"/>
      <c r="H22" s="39"/>
      <c r="I22" s="144" t="s">
        <v>26</v>
      </c>
      <c r="J22" s="134" t="s">
        <v>19</v>
      </c>
      <c r="K22" s="39"/>
      <c r="L22" s="146"/>
      <c r="S22" s="39"/>
      <c r="T22" s="39"/>
      <c r="U22" s="39"/>
      <c r="V22" s="39"/>
      <c r="W22" s="39"/>
      <c r="X22" s="39"/>
      <c r="Y22" s="39"/>
      <c r="Z22" s="39"/>
      <c r="AA22" s="39"/>
      <c r="AB22" s="39"/>
      <c r="AC22" s="39"/>
      <c r="AD22" s="39"/>
      <c r="AE22" s="39"/>
    </row>
    <row r="23" s="2" customFormat="1" ht="18" customHeight="1">
      <c r="A23" s="39"/>
      <c r="B23" s="45"/>
      <c r="C23" s="39"/>
      <c r="D23" s="39"/>
      <c r="E23" s="134" t="s">
        <v>32</v>
      </c>
      <c r="F23" s="39"/>
      <c r="G23" s="39"/>
      <c r="H23" s="39"/>
      <c r="I23" s="144" t="s">
        <v>28</v>
      </c>
      <c r="J23" s="134" t="s">
        <v>19</v>
      </c>
      <c r="K23" s="39"/>
      <c r="L23" s="146"/>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s="2" customFormat="1" ht="12" customHeight="1">
      <c r="A25" s="39"/>
      <c r="B25" s="45"/>
      <c r="C25" s="39"/>
      <c r="D25" s="144" t="s">
        <v>34</v>
      </c>
      <c r="E25" s="39"/>
      <c r="F25" s="39"/>
      <c r="G25" s="39"/>
      <c r="H25" s="39"/>
      <c r="I25" s="144" t="s">
        <v>26</v>
      </c>
      <c r="J25" s="134" t="s">
        <v>19</v>
      </c>
      <c r="K25" s="39"/>
      <c r="L25" s="146"/>
      <c r="S25" s="39"/>
      <c r="T25" s="39"/>
      <c r="U25" s="39"/>
      <c r="V25" s="39"/>
      <c r="W25" s="39"/>
      <c r="X25" s="39"/>
      <c r="Y25" s="39"/>
      <c r="Z25" s="39"/>
      <c r="AA25" s="39"/>
      <c r="AB25" s="39"/>
      <c r="AC25" s="39"/>
      <c r="AD25" s="39"/>
      <c r="AE25" s="39"/>
    </row>
    <row r="26" s="2" customFormat="1" ht="18" customHeight="1">
      <c r="A26" s="39"/>
      <c r="B26" s="45"/>
      <c r="C26" s="39"/>
      <c r="D26" s="39"/>
      <c r="E26" s="134" t="s">
        <v>35</v>
      </c>
      <c r="F26" s="39"/>
      <c r="G26" s="39"/>
      <c r="H26" s="39"/>
      <c r="I26" s="144" t="s">
        <v>28</v>
      </c>
      <c r="J26" s="134" t="s">
        <v>19</v>
      </c>
      <c r="K26" s="39"/>
      <c r="L26" s="146"/>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s="2" customFormat="1" ht="12" customHeight="1">
      <c r="A28" s="39"/>
      <c r="B28" s="45"/>
      <c r="C28" s="39"/>
      <c r="D28" s="144" t="s">
        <v>36</v>
      </c>
      <c r="E28" s="39"/>
      <c r="F28" s="39"/>
      <c r="G28" s="39"/>
      <c r="H28" s="39"/>
      <c r="I28" s="39"/>
      <c r="J28" s="39"/>
      <c r="K28" s="39"/>
      <c r="L28" s="146"/>
      <c r="S28" s="39"/>
      <c r="T28" s="39"/>
      <c r="U28" s="39"/>
      <c r="V28" s="39"/>
      <c r="W28" s="39"/>
      <c r="X28" s="39"/>
      <c r="Y28" s="39"/>
      <c r="Z28" s="39"/>
      <c r="AA28" s="39"/>
      <c r="AB28" s="39"/>
      <c r="AC28" s="39"/>
      <c r="AD28" s="39"/>
      <c r="AE28" s="39"/>
    </row>
    <row r="29"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25.44" customHeight="1">
      <c r="A32" s="39"/>
      <c r="B32" s="45"/>
      <c r="C32" s="39"/>
      <c r="D32" s="154" t="s">
        <v>38</v>
      </c>
      <c r="E32" s="39"/>
      <c r="F32" s="39"/>
      <c r="G32" s="39"/>
      <c r="H32" s="39"/>
      <c r="I32" s="39"/>
      <c r="J32" s="155">
        <f>ROUND(J111, 2)</f>
        <v>0</v>
      </c>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14.4" customHeight="1">
      <c r="A34" s="39"/>
      <c r="B34" s="45"/>
      <c r="C34" s="39"/>
      <c r="D34" s="39"/>
      <c r="E34" s="39"/>
      <c r="F34" s="156" t="s">
        <v>40</v>
      </c>
      <c r="G34" s="39"/>
      <c r="H34" s="39"/>
      <c r="I34" s="156" t="s">
        <v>39</v>
      </c>
      <c r="J34" s="156" t="s">
        <v>41</v>
      </c>
      <c r="K34" s="39"/>
      <c r="L34" s="146"/>
      <c r="S34" s="39"/>
      <c r="T34" s="39"/>
      <c r="U34" s="39"/>
      <c r="V34" s="39"/>
      <c r="W34" s="39"/>
      <c r="X34" s="39"/>
      <c r="Y34" s="39"/>
      <c r="Z34" s="39"/>
      <c r="AA34" s="39"/>
      <c r="AB34" s="39"/>
      <c r="AC34" s="39"/>
      <c r="AD34" s="39"/>
      <c r="AE34" s="39"/>
    </row>
    <row r="35" s="2" customFormat="1" ht="14.4" customHeight="1">
      <c r="A35" s="39"/>
      <c r="B35" s="45"/>
      <c r="C35" s="39"/>
      <c r="D35" s="157" t="s">
        <v>42</v>
      </c>
      <c r="E35" s="144" t="s">
        <v>43</v>
      </c>
      <c r="F35" s="158">
        <f>ROUND((SUM(BE111:BE2053)),  2)</f>
        <v>0</v>
      </c>
      <c r="G35" s="39"/>
      <c r="H35" s="39"/>
      <c r="I35" s="159">
        <v>0.20999999999999999</v>
      </c>
      <c r="J35" s="158">
        <f>ROUND(((SUM(BE111:BE2053))*I35),  2)</f>
        <v>0</v>
      </c>
      <c r="K35" s="39"/>
      <c r="L35" s="146"/>
      <c r="S35" s="39"/>
      <c r="T35" s="39"/>
      <c r="U35" s="39"/>
      <c r="V35" s="39"/>
      <c r="W35" s="39"/>
      <c r="X35" s="39"/>
      <c r="Y35" s="39"/>
      <c r="Z35" s="39"/>
      <c r="AA35" s="39"/>
      <c r="AB35" s="39"/>
      <c r="AC35" s="39"/>
      <c r="AD35" s="39"/>
      <c r="AE35" s="39"/>
    </row>
    <row r="36" s="2" customFormat="1" ht="14.4" customHeight="1">
      <c r="A36" s="39"/>
      <c r="B36" s="45"/>
      <c r="C36" s="39"/>
      <c r="D36" s="39"/>
      <c r="E36" s="144" t="s">
        <v>44</v>
      </c>
      <c r="F36" s="158">
        <f>ROUND((SUM(BF111:BF2053)),  2)</f>
        <v>0</v>
      </c>
      <c r="G36" s="39"/>
      <c r="H36" s="39"/>
      <c r="I36" s="159">
        <v>0.12</v>
      </c>
      <c r="J36" s="158">
        <f>ROUND(((SUM(BF111:BF2053))*I36),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45</v>
      </c>
      <c r="F37" s="158">
        <f>ROUND((SUM(BG111:BG2053)),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46</v>
      </c>
      <c r="F38" s="158">
        <f>ROUND((SUM(BH111:BH2053)),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47</v>
      </c>
      <c r="F39" s="158">
        <f>ROUND((SUM(BI111:BI2053)),  2)</f>
        <v>0</v>
      </c>
      <c r="G39" s="39"/>
      <c r="H39" s="39"/>
      <c r="I39" s="159">
        <v>0</v>
      </c>
      <c r="J39" s="158">
        <f>0</f>
        <v>0</v>
      </c>
      <c r="K39" s="39"/>
      <c r="L39" s="146"/>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s="2" customFormat="1" ht="25.44" customHeight="1">
      <c r="A41" s="39"/>
      <c r="B41" s="45"/>
      <c r="C41" s="160"/>
      <c r="D41" s="161" t="s">
        <v>48</v>
      </c>
      <c r="E41" s="162"/>
      <c r="F41" s="162"/>
      <c r="G41" s="163" t="s">
        <v>49</v>
      </c>
      <c r="H41" s="164" t="s">
        <v>50</v>
      </c>
      <c r="I41" s="162"/>
      <c r="J41" s="165">
        <f>SUM(J32:J39)</f>
        <v>0</v>
      </c>
      <c r="K41" s="166"/>
      <c r="L41" s="146"/>
      <c r="S41" s="39"/>
      <c r="T41" s="39"/>
      <c r="U41" s="39"/>
      <c r="V41" s="39"/>
      <c r="W41" s="39"/>
      <c r="X41" s="39"/>
      <c r="Y41" s="39"/>
      <c r="Z41" s="39"/>
      <c r="AA41" s="39"/>
      <c r="AB41" s="39"/>
      <c r="AC41" s="39"/>
      <c r="AD41" s="39"/>
      <c r="AE41" s="39"/>
    </row>
    <row r="42"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214</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Sportovní hala Turnov</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209</v>
      </c>
      <c r="D51" s="23"/>
      <c r="E51" s="23"/>
      <c r="F51" s="23"/>
      <c r="G51" s="23"/>
      <c r="H51" s="23"/>
      <c r="I51" s="23"/>
      <c r="J51" s="23"/>
      <c r="K51" s="23"/>
      <c r="L51" s="21"/>
    </row>
    <row r="52" hidden="1" s="2" customFormat="1" ht="16.5" customHeight="1">
      <c r="A52" s="39"/>
      <c r="B52" s="40"/>
      <c r="C52" s="41"/>
      <c r="D52" s="41"/>
      <c r="E52" s="171" t="s">
        <v>1333</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211</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24_099_1300 - Stavební část</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19. 10. 2024</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Městská sportovní Turnov</v>
      </c>
      <c r="G58" s="41"/>
      <c r="H58" s="41"/>
      <c r="I58" s="33" t="s">
        <v>31</v>
      </c>
      <c r="J58" s="37" t="str">
        <f>E23</f>
        <v>RESTYL Plan s.r.o.</v>
      </c>
      <c r="K58" s="41"/>
      <c r="L58" s="146"/>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34</v>
      </c>
      <c r="J59" s="37" t="str">
        <f>E26</f>
        <v>Ing.R. Hladký</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215</v>
      </c>
      <c r="D61" s="173"/>
      <c r="E61" s="173"/>
      <c r="F61" s="173"/>
      <c r="G61" s="173"/>
      <c r="H61" s="173"/>
      <c r="I61" s="173"/>
      <c r="J61" s="174" t="s">
        <v>216</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70</v>
      </c>
      <c r="D63" s="41"/>
      <c r="E63" s="41"/>
      <c r="F63" s="41"/>
      <c r="G63" s="41"/>
      <c r="H63" s="41"/>
      <c r="I63" s="41"/>
      <c r="J63" s="103">
        <f>J111</f>
        <v>0</v>
      </c>
      <c r="K63" s="41"/>
      <c r="L63" s="146"/>
      <c r="S63" s="39"/>
      <c r="T63" s="39"/>
      <c r="U63" s="39"/>
      <c r="V63" s="39"/>
      <c r="W63" s="39"/>
      <c r="X63" s="39"/>
      <c r="Y63" s="39"/>
      <c r="Z63" s="39"/>
      <c r="AA63" s="39"/>
      <c r="AB63" s="39"/>
      <c r="AC63" s="39"/>
      <c r="AD63" s="39"/>
      <c r="AE63" s="39"/>
      <c r="AU63" s="18" t="s">
        <v>217</v>
      </c>
    </row>
    <row r="64" hidden="1" s="9" customFormat="1" ht="24.96" customHeight="1">
      <c r="A64" s="9"/>
      <c r="B64" s="176"/>
      <c r="C64" s="177"/>
      <c r="D64" s="178" t="s">
        <v>736</v>
      </c>
      <c r="E64" s="179"/>
      <c r="F64" s="179"/>
      <c r="G64" s="179"/>
      <c r="H64" s="179"/>
      <c r="I64" s="179"/>
      <c r="J64" s="180">
        <f>J112</f>
        <v>0</v>
      </c>
      <c r="K64" s="177"/>
      <c r="L64" s="181"/>
      <c r="S64" s="9"/>
      <c r="T64" s="9"/>
      <c r="U64" s="9"/>
      <c r="V64" s="9"/>
      <c r="W64" s="9"/>
      <c r="X64" s="9"/>
      <c r="Y64" s="9"/>
      <c r="Z64" s="9"/>
      <c r="AA64" s="9"/>
      <c r="AB64" s="9"/>
      <c r="AC64" s="9"/>
      <c r="AD64" s="9"/>
      <c r="AE64" s="9"/>
    </row>
    <row r="65" hidden="1" s="10" customFormat="1" ht="19.92" customHeight="1">
      <c r="A65" s="10"/>
      <c r="B65" s="182"/>
      <c r="C65" s="126"/>
      <c r="D65" s="183" t="s">
        <v>737</v>
      </c>
      <c r="E65" s="184"/>
      <c r="F65" s="184"/>
      <c r="G65" s="184"/>
      <c r="H65" s="184"/>
      <c r="I65" s="184"/>
      <c r="J65" s="185">
        <f>J113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738</v>
      </c>
      <c r="E66" s="184"/>
      <c r="F66" s="184"/>
      <c r="G66" s="184"/>
      <c r="H66" s="184"/>
      <c r="I66" s="184"/>
      <c r="J66" s="185">
        <f>J124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739</v>
      </c>
      <c r="E67" s="184"/>
      <c r="F67" s="184"/>
      <c r="G67" s="184"/>
      <c r="H67" s="184"/>
      <c r="I67" s="184"/>
      <c r="J67" s="185">
        <f>J240</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1954</v>
      </c>
      <c r="E68" s="184"/>
      <c r="F68" s="184"/>
      <c r="G68" s="184"/>
      <c r="H68" s="184"/>
      <c r="I68" s="184"/>
      <c r="J68" s="185">
        <f>J380</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740</v>
      </c>
      <c r="E69" s="184"/>
      <c r="F69" s="184"/>
      <c r="G69" s="184"/>
      <c r="H69" s="184"/>
      <c r="I69" s="184"/>
      <c r="J69" s="185">
        <f>J387</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742</v>
      </c>
      <c r="E70" s="184"/>
      <c r="F70" s="184"/>
      <c r="G70" s="184"/>
      <c r="H70" s="184"/>
      <c r="I70" s="184"/>
      <c r="J70" s="185">
        <f>J850</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1336</v>
      </c>
      <c r="E71" s="184"/>
      <c r="F71" s="184"/>
      <c r="G71" s="184"/>
      <c r="H71" s="184"/>
      <c r="I71" s="184"/>
      <c r="J71" s="185">
        <f>J921</f>
        <v>0</v>
      </c>
      <c r="K71" s="126"/>
      <c r="L71" s="186"/>
      <c r="S71" s="10"/>
      <c r="T71" s="10"/>
      <c r="U71" s="10"/>
      <c r="V71" s="10"/>
      <c r="W71" s="10"/>
      <c r="X71" s="10"/>
      <c r="Y71" s="10"/>
      <c r="Z71" s="10"/>
      <c r="AA71" s="10"/>
      <c r="AB71" s="10"/>
      <c r="AC71" s="10"/>
      <c r="AD71" s="10"/>
      <c r="AE71" s="10"/>
    </row>
    <row r="72" hidden="1" s="9" customFormat="1" ht="24.96" customHeight="1">
      <c r="A72" s="9"/>
      <c r="B72" s="176"/>
      <c r="C72" s="177"/>
      <c r="D72" s="178" t="s">
        <v>1337</v>
      </c>
      <c r="E72" s="179"/>
      <c r="F72" s="179"/>
      <c r="G72" s="179"/>
      <c r="H72" s="179"/>
      <c r="I72" s="179"/>
      <c r="J72" s="180">
        <f>J923</f>
        <v>0</v>
      </c>
      <c r="K72" s="177"/>
      <c r="L72" s="181"/>
      <c r="S72" s="9"/>
      <c r="T72" s="9"/>
      <c r="U72" s="9"/>
      <c r="V72" s="9"/>
      <c r="W72" s="9"/>
      <c r="X72" s="9"/>
      <c r="Y72" s="9"/>
      <c r="Z72" s="9"/>
      <c r="AA72" s="9"/>
      <c r="AB72" s="9"/>
      <c r="AC72" s="9"/>
      <c r="AD72" s="9"/>
      <c r="AE72" s="9"/>
    </row>
    <row r="73" hidden="1" s="10" customFormat="1" ht="19.92" customHeight="1">
      <c r="A73" s="10"/>
      <c r="B73" s="182"/>
      <c r="C73" s="126"/>
      <c r="D73" s="183" t="s">
        <v>1338</v>
      </c>
      <c r="E73" s="184"/>
      <c r="F73" s="184"/>
      <c r="G73" s="184"/>
      <c r="H73" s="184"/>
      <c r="I73" s="184"/>
      <c r="J73" s="185">
        <f>J924</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1955</v>
      </c>
      <c r="E74" s="184"/>
      <c r="F74" s="184"/>
      <c r="G74" s="184"/>
      <c r="H74" s="184"/>
      <c r="I74" s="184"/>
      <c r="J74" s="185">
        <f>J933</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1956</v>
      </c>
      <c r="E75" s="184"/>
      <c r="F75" s="184"/>
      <c r="G75" s="184"/>
      <c r="H75" s="184"/>
      <c r="I75" s="184"/>
      <c r="J75" s="185">
        <f>J1028</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1957</v>
      </c>
      <c r="E76" s="184"/>
      <c r="F76" s="184"/>
      <c r="G76" s="184"/>
      <c r="H76" s="184"/>
      <c r="I76" s="184"/>
      <c r="J76" s="185">
        <f>J1087</f>
        <v>0</v>
      </c>
      <c r="K76" s="126"/>
      <c r="L76" s="186"/>
      <c r="S76" s="10"/>
      <c r="T76" s="10"/>
      <c r="U76" s="10"/>
      <c r="V76" s="10"/>
      <c r="W76" s="10"/>
      <c r="X76" s="10"/>
      <c r="Y76" s="10"/>
      <c r="Z76" s="10"/>
      <c r="AA76" s="10"/>
      <c r="AB76" s="10"/>
      <c r="AC76" s="10"/>
      <c r="AD76" s="10"/>
      <c r="AE76" s="10"/>
    </row>
    <row r="77" hidden="1" s="10" customFormat="1" ht="19.92" customHeight="1">
      <c r="A77" s="10"/>
      <c r="B77" s="182"/>
      <c r="C77" s="126"/>
      <c r="D77" s="183" t="s">
        <v>1958</v>
      </c>
      <c r="E77" s="184"/>
      <c r="F77" s="184"/>
      <c r="G77" s="184"/>
      <c r="H77" s="184"/>
      <c r="I77" s="184"/>
      <c r="J77" s="185">
        <f>J1316</f>
        <v>0</v>
      </c>
      <c r="K77" s="126"/>
      <c r="L77" s="186"/>
      <c r="S77" s="10"/>
      <c r="T77" s="10"/>
      <c r="U77" s="10"/>
      <c r="V77" s="10"/>
      <c r="W77" s="10"/>
      <c r="X77" s="10"/>
      <c r="Y77" s="10"/>
      <c r="Z77" s="10"/>
      <c r="AA77" s="10"/>
      <c r="AB77" s="10"/>
      <c r="AC77" s="10"/>
      <c r="AD77" s="10"/>
      <c r="AE77" s="10"/>
    </row>
    <row r="78" hidden="1" s="10" customFormat="1" ht="19.92" customHeight="1">
      <c r="A78" s="10"/>
      <c r="B78" s="182"/>
      <c r="C78" s="126"/>
      <c r="D78" s="183" t="s">
        <v>1959</v>
      </c>
      <c r="E78" s="184"/>
      <c r="F78" s="184"/>
      <c r="G78" s="184"/>
      <c r="H78" s="184"/>
      <c r="I78" s="184"/>
      <c r="J78" s="185">
        <f>J1332</f>
        <v>0</v>
      </c>
      <c r="K78" s="126"/>
      <c r="L78" s="186"/>
      <c r="S78" s="10"/>
      <c r="T78" s="10"/>
      <c r="U78" s="10"/>
      <c r="V78" s="10"/>
      <c r="W78" s="10"/>
      <c r="X78" s="10"/>
      <c r="Y78" s="10"/>
      <c r="Z78" s="10"/>
      <c r="AA78" s="10"/>
      <c r="AB78" s="10"/>
      <c r="AC78" s="10"/>
      <c r="AD78" s="10"/>
      <c r="AE78" s="10"/>
    </row>
    <row r="79" hidden="1" s="10" customFormat="1" ht="19.92" customHeight="1">
      <c r="A79" s="10"/>
      <c r="B79" s="182"/>
      <c r="C79" s="126"/>
      <c r="D79" s="183" t="s">
        <v>1960</v>
      </c>
      <c r="E79" s="184"/>
      <c r="F79" s="184"/>
      <c r="G79" s="184"/>
      <c r="H79" s="184"/>
      <c r="I79" s="184"/>
      <c r="J79" s="185">
        <f>J1497</f>
        <v>0</v>
      </c>
      <c r="K79" s="126"/>
      <c r="L79" s="186"/>
      <c r="S79" s="10"/>
      <c r="T79" s="10"/>
      <c r="U79" s="10"/>
      <c r="V79" s="10"/>
      <c r="W79" s="10"/>
      <c r="X79" s="10"/>
      <c r="Y79" s="10"/>
      <c r="Z79" s="10"/>
      <c r="AA79" s="10"/>
      <c r="AB79" s="10"/>
      <c r="AC79" s="10"/>
      <c r="AD79" s="10"/>
      <c r="AE79" s="10"/>
    </row>
    <row r="80" hidden="1" s="10" customFormat="1" ht="19.92" customHeight="1">
      <c r="A80" s="10"/>
      <c r="B80" s="182"/>
      <c r="C80" s="126"/>
      <c r="D80" s="183" t="s">
        <v>1961</v>
      </c>
      <c r="E80" s="184"/>
      <c r="F80" s="184"/>
      <c r="G80" s="184"/>
      <c r="H80" s="184"/>
      <c r="I80" s="184"/>
      <c r="J80" s="185">
        <f>J1521</f>
        <v>0</v>
      </c>
      <c r="K80" s="126"/>
      <c r="L80" s="186"/>
      <c r="S80" s="10"/>
      <c r="T80" s="10"/>
      <c r="U80" s="10"/>
      <c r="V80" s="10"/>
      <c r="W80" s="10"/>
      <c r="X80" s="10"/>
      <c r="Y80" s="10"/>
      <c r="Z80" s="10"/>
      <c r="AA80" s="10"/>
      <c r="AB80" s="10"/>
      <c r="AC80" s="10"/>
      <c r="AD80" s="10"/>
      <c r="AE80" s="10"/>
    </row>
    <row r="81" hidden="1" s="10" customFormat="1" ht="19.92" customHeight="1">
      <c r="A81" s="10"/>
      <c r="B81" s="182"/>
      <c r="C81" s="126"/>
      <c r="D81" s="183" t="s">
        <v>1962</v>
      </c>
      <c r="E81" s="184"/>
      <c r="F81" s="184"/>
      <c r="G81" s="184"/>
      <c r="H81" s="184"/>
      <c r="I81" s="184"/>
      <c r="J81" s="185">
        <f>J1529</f>
        <v>0</v>
      </c>
      <c r="K81" s="126"/>
      <c r="L81" s="186"/>
      <c r="S81" s="10"/>
      <c r="T81" s="10"/>
      <c r="U81" s="10"/>
      <c r="V81" s="10"/>
      <c r="W81" s="10"/>
      <c r="X81" s="10"/>
      <c r="Y81" s="10"/>
      <c r="Z81" s="10"/>
      <c r="AA81" s="10"/>
      <c r="AB81" s="10"/>
      <c r="AC81" s="10"/>
      <c r="AD81" s="10"/>
      <c r="AE81" s="10"/>
    </row>
    <row r="82" hidden="1" s="10" customFormat="1" ht="19.92" customHeight="1">
      <c r="A82" s="10"/>
      <c r="B82" s="182"/>
      <c r="C82" s="126"/>
      <c r="D82" s="183" t="s">
        <v>1339</v>
      </c>
      <c r="E82" s="184"/>
      <c r="F82" s="184"/>
      <c r="G82" s="184"/>
      <c r="H82" s="184"/>
      <c r="I82" s="184"/>
      <c r="J82" s="185">
        <f>J1685</f>
        <v>0</v>
      </c>
      <c r="K82" s="126"/>
      <c r="L82" s="186"/>
      <c r="S82" s="10"/>
      <c r="T82" s="10"/>
      <c r="U82" s="10"/>
      <c r="V82" s="10"/>
      <c r="W82" s="10"/>
      <c r="X82" s="10"/>
      <c r="Y82" s="10"/>
      <c r="Z82" s="10"/>
      <c r="AA82" s="10"/>
      <c r="AB82" s="10"/>
      <c r="AC82" s="10"/>
      <c r="AD82" s="10"/>
      <c r="AE82" s="10"/>
    </row>
    <row r="83" hidden="1" s="10" customFormat="1" ht="19.92" customHeight="1">
      <c r="A83" s="10"/>
      <c r="B83" s="182"/>
      <c r="C83" s="126"/>
      <c r="D83" s="183" t="s">
        <v>1963</v>
      </c>
      <c r="E83" s="184"/>
      <c r="F83" s="184"/>
      <c r="G83" s="184"/>
      <c r="H83" s="184"/>
      <c r="I83" s="184"/>
      <c r="J83" s="185">
        <f>J1727</f>
        <v>0</v>
      </c>
      <c r="K83" s="126"/>
      <c r="L83" s="186"/>
      <c r="S83" s="10"/>
      <c r="T83" s="10"/>
      <c r="U83" s="10"/>
      <c r="V83" s="10"/>
      <c r="W83" s="10"/>
      <c r="X83" s="10"/>
      <c r="Y83" s="10"/>
      <c r="Z83" s="10"/>
      <c r="AA83" s="10"/>
      <c r="AB83" s="10"/>
      <c r="AC83" s="10"/>
      <c r="AD83" s="10"/>
      <c r="AE83" s="10"/>
    </row>
    <row r="84" hidden="1" s="10" customFormat="1" ht="19.92" customHeight="1">
      <c r="A84" s="10"/>
      <c r="B84" s="182"/>
      <c r="C84" s="126"/>
      <c r="D84" s="183" t="s">
        <v>1964</v>
      </c>
      <c r="E84" s="184"/>
      <c r="F84" s="184"/>
      <c r="G84" s="184"/>
      <c r="H84" s="184"/>
      <c r="I84" s="184"/>
      <c r="J84" s="185">
        <f>J1769</f>
        <v>0</v>
      </c>
      <c r="K84" s="126"/>
      <c r="L84" s="186"/>
      <c r="S84" s="10"/>
      <c r="T84" s="10"/>
      <c r="U84" s="10"/>
      <c r="V84" s="10"/>
      <c r="W84" s="10"/>
      <c r="X84" s="10"/>
      <c r="Y84" s="10"/>
      <c r="Z84" s="10"/>
      <c r="AA84" s="10"/>
      <c r="AB84" s="10"/>
      <c r="AC84" s="10"/>
      <c r="AD84" s="10"/>
      <c r="AE84" s="10"/>
    </row>
    <row r="85" hidden="1" s="10" customFormat="1" ht="19.92" customHeight="1">
      <c r="A85" s="10"/>
      <c r="B85" s="182"/>
      <c r="C85" s="126"/>
      <c r="D85" s="183" t="s">
        <v>1965</v>
      </c>
      <c r="E85" s="184"/>
      <c r="F85" s="184"/>
      <c r="G85" s="184"/>
      <c r="H85" s="184"/>
      <c r="I85" s="184"/>
      <c r="J85" s="185">
        <f>J1789</f>
        <v>0</v>
      </c>
      <c r="K85" s="126"/>
      <c r="L85" s="186"/>
      <c r="S85" s="10"/>
      <c r="T85" s="10"/>
      <c r="U85" s="10"/>
      <c r="V85" s="10"/>
      <c r="W85" s="10"/>
      <c r="X85" s="10"/>
      <c r="Y85" s="10"/>
      <c r="Z85" s="10"/>
      <c r="AA85" s="10"/>
      <c r="AB85" s="10"/>
      <c r="AC85" s="10"/>
      <c r="AD85" s="10"/>
      <c r="AE85" s="10"/>
    </row>
    <row r="86" hidden="1" s="10" customFormat="1" ht="19.92" customHeight="1">
      <c r="A86" s="10"/>
      <c r="B86" s="182"/>
      <c r="C86" s="126"/>
      <c r="D86" s="183" t="s">
        <v>1966</v>
      </c>
      <c r="E86" s="184"/>
      <c r="F86" s="184"/>
      <c r="G86" s="184"/>
      <c r="H86" s="184"/>
      <c r="I86" s="184"/>
      <c r="J86" s="185">
        <f>J1903</f>
        <v>0</v>
      </c>
      <c r="K86" s="126"/>
      <c r="L86" s="186"/>
      <c r="S86" s="10"/>
      <c r="T86" s="10"/>
      <c r="U86" s="10"/>
      <c r="V86" s="10"/>
      <c r="W86" s="10"/>
      <c r="X86" s="10"/>
      <c r="Y86" s="10"/>
      <c r="Z86" s="10"/>
      <c r="AA86" s="10"/>
      <c r="AB86" s="10"/>
      <c r="AC86" s="10"/>
      <c r="AD86" s="10"/>
      <c r="AE86" s="10"/>
    </row>
    <row r="87" hidden="1" s="10" customFormat="1" ht="19.92" customHeight="1">
      <c r="A87" s="10"/>
      <c r="B87" s="182"/>
      <c r="C87" s="126"/>
      <c r="D87" s="183" t="s">
        <v>1967</v>
      </c>
      <c r="E87" s="184"/>
      <c r="F87" s="184"/>
      <c r="G87" s="184"/>
      <c r="H87" s="184"/>
      <c r="I87" s="184"/>
      <c r="J87" s="185">
        <f>J1987</f>
        <v>0</v>
      </c>
      <c r="K87" s="126"/>
      <c r="L87" s="186"/>
      <c r="S87" s="10"/>
      <c r="T87" s="10"/>
      <c r="U87" s="10"/>
      <c r="V87" s="10"/>
      <c r="W87" s="10"/>
      <c r="X87" s="10"/>
      <c r="Y87" s="10"/>
      <c r="Z87" s="10"/>
      <c r="AA87" s="10"/>
      <c r="AB87" s="10"/>
      <c r="AC87" s="10"/>
      <c r="AD87" s="10"/>
      <c r="AE87" s="10"/>
    </row>
    <row r="88" hidden="1" s="10" customFormat="1" ht="19.92" customHeight="1">
      <c r="A88" s="10"/>
      <c r="B88" s="182"/>
      <c r="C88" s="126"/>
      <c r="D88" s="183" t="s">
        <v>1968</v>
      </c>
      <c r="E88" s="184"/>
      <c r="F88" s="184"/>
      <c r="G88" s="184"/>
      <c r="H88" s="184"/>
      <c r="I88" s="184"/>
      <c r="J88" s="185">
        <f>J2030</f>
        <v>0</v>
      </c>
      <c r="K88" s="126"/>
      <c r="L88" s="186"/>
      <c r="S88" s="10"/>
      <c r="T88" s="10"/>
      <c r="U88" s="10"/>
      <c r="V88" s="10"/>
      <c r="W88" s="10"/>
      <c r="X88" s="10"/>
      <c r="Y88" s="10"/>
      <c r="Z88" s="10"/>
      <c r="AA88" s="10"/>
      <c r="AB88" s="10"/>
      <c r="AC88" s="10"/>
      <c r="AD88" s="10"/>
      <c r="AE88" s="10"/>
    </row>
    <row r="89" hidden="1" s="9" customFormat="1" ht="24.96" customHeight="1">
      <c r="A89" s="9"/>
      <c r="B89" s="176"/>
      <c r="C89" s="177"/>
      <c r="D89" s="178" t="s">
        <v>1969</v>
      </c>
      <c r="E89" s="179"/>
      <c r="F89" s="179"/>
      <c r="G89" s="179"/>
      <c r="H89" s="179"/>
      <c r="I89" s="179"/>
      <c r="J89" s="180">
        <f>J2032</f>
        <v>0</v>
      </c>
      <c r="K89" s="177"/>
      <c r="L89" s="181"/>
      <c r="S89" s="9"/>
      <c r="T89" s="9"/>
      <c r="U89" s="9"/>
      <c r="V89" s="9"/>
      <c r="W89" s="9"/>
      <c r="X89" s="9"/>
      <c r="Y89" s="9"/>
      <c r="Z89" s="9"/>
      <c r="AA89" s="9"/>
      <c r="AB89" s="9"/>
      <c r="AC89" s="9"/>
      <c r="AD89" s="9"/>
      <c r="AE89" s="9"/>
    </row>
    <row r="90" hidden="1" s="2" customFormat="1" ht="21.84"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hidden="1" s="2" customFormat="1" ht="6.96" customHeight="1">
      <c r="A91" s="39"/>
      <c r="B91" s="60"/>
      <c r="C91" s="61"/>
      <c r="D91" s="61"/>
      <c r="E91" s="61"/>
      <c r="F91" s="61"/>
      <c r="G91" s="61"/>
      <c r="H91" s="61"/>
      <c r="I91" s="61"/>
      <c r="J91" s="61"/>
      <c r="K91" s="61"/>
      <c r="L91" s="146"/>
      <c r="S91" s="39"/>
      <c r="T91" s="39"/>
      <c r="U91" s="39"/>
      <c r="V91" s="39"/>
      <c r="W91" s="39"/>
      <c r="X91" s="39"/>
      <c r="Y91" s="39"/>
      <c r="Z91" s="39"/>
      <c r="AA91" s="39"/>
      <c r="AB91" s="39"/>
      <c r="AC91" s="39"/>
      <c r="AD91" s="39"/>
      <c r="AE91" s="39"/>
    </row>
    <row r="92" hidden="1"/>
    <row r="93" hidden="1"/>
    <row r="94" hidden="1"/>
    <row r="95" s="2" customFormat="1" ht="6.96" customHeight="1">
      <c r="A95" s="39"/>
      <c r="B95" s="62"/>
      <c r="C95" s="63"/>
      <c r="D95" s="63"/>
      <c r="E95" s="63"/>
      <c r="F95" s="63"/>
      <c r="G95" s="63"/>
      <c r="H95" s="63"/>
      <c r="I95" s="63"/>
      <c r="J95" s="63"/>
      <c r="K95" s="63"/>
      <c r="L95" s="146"/>
      <c r="S95" s="39"/>
      <c r="T95" s="39"/>
      <c r="U95" s="39"/>
      <c r="V95" s="39"/>
      <c r="W95" s="39"/>
      <c r="X95" s="39"/>
      <c r="Y95" s="39"/>
      <c r="Z95" s="39"/>
      <c r="AA95" s="39"/>
      <c r="AB95" s="39"/>
      <c r="AC95" s="39"/>
      <c r="AD95" s="39"/>
      <c r="AE95" s="39"/>
    </row>
    <row r="96" s="2" customFormat="1" ht="24.96" customHeight="1">
      <c r="A96" s="39"/>
      <c r="B96" s="40"/>
      <c r="C96" s="24" t="s">
        <v>226</v>
      </c>
      <c r="D96" s="41"/>
      <c r="E96" s="41"/>
      <c r="F96" s="41"/>
      <c r="G96" s="41"/>
      <c r="H96" s="41"/>
      <c r="I96" s="41"/>
      <c r="J96" s="41"/>
      <c r="K96" s="41"/>
      <c r="L96" s="146"/>
      <c r="S96" s="39"/>
      <c r="T96" s="39"/>
      <c r="U96" s="39"/>
      <c r="V96" s="39"/>
      <c r="W96" s="39"/>
      <c r="X96" s="39"/>
      <c r="Y96" s="39"/>
      <c r="Z96" s="39"/>
      <c r="AA96" s="39"/>
      <c r="AB96" s="39"/>
      <c r="AC96" s="39"/>
      <c r="AD96" s="39"/>
      <c r="AE96" s="39"/>
    </row>
    <row r="97" s="2" customFormat="1" ht="6.96" customHeight="1">
      <c r="A97" s="39"/>
      <c r="B97" s="40"/>
      <c r="C97" s="41"/>
      <c r="D97" s="41"/>
      <c r="E97" s="41"/>
      <c r="F97" s="41"/>
      <c r="G97" s="41"/>
      <c r="H97" s="41"/>
      <c r="I97" s="41"/>
      <c r="J97" s="41"/>
      <c r="K97" s="41"/>
      <c r="L97" s="146"/>
      <c r="S97" s="39"/>
      <c r="T97" s="39"/>
      <c r="U97" s="39"/>
      <c r="V97" s="39"/>
      <c r="W97" s="39"/>
      <c r="X97" s="39"/>
      <c r="Y97" s="39"/>
      <c r="Z97" s="39"/>
      <c r="AA97" s="39"/>
      <c r="AB97" s="39"/>
      <c r="AC97" s="39"/>
      <c r="AD97" s="39"/>
      <c r="AE97" s="39"/>
    </row>
    <row r="98" s="2" customFormat="1" ht="12" customHeight="1">
      <c r="A98" s="39"/>
      <c r="B98" s="40"/>
      <c r="C98" s="33" t="s">
        <v>16</v>
      </c>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6.5" customHeight="1">
      <c r="A99" s="39"/>
      <c r="B99" s="40"/>
      <c r="C99" s="41"/>
      <c r="D99" s="41"/>
      <c r="E99" s="171" t="str">
        <f>E7</f>
        <v>Sportovní hala Turnov</v>
      </c>
      <c r="F99" s="33"/>
      <c r="G99" s="33"/>
      <c r="H99" s="33"/>
      <c r="I99" s="41"/>
      <c r="J99" s="41"/>
      <c r="K99" s="41"/>
      <c r="L99" s="146"/>
      <c r="S99" s="39"/>
      <c r="T99" s="39"/>
      <c r="U99" s="39"/>
      <c r="V99" s="39"/>
      <c r="W99" s="39"/>
      <c r="X99" s="39"/>
      <c r="Y99" s="39"/>
      <c r="Z99" s="39"/>
      <c r="AA99" s="39"/>
      <c r="AB99" s="39"/>
      <c r="AC99" s="39"/>
      <c r="AD99" s="39"/>
      <c r="AE99" s="39"/>
    </row>
    <row r="100" s="1" customFormat="1" ht="12" customHeight="1">
      <c r="B100" s="22"/>
      <c r="C100" s="33" t="s">
        <v>209</v>
      </c>
      <c r="D100" s="23"/>
      <c r="E100" s="23"/>
      <c r="F100" s="23"/>
      <c r="G100" s="23"/>
      <c r="H100" s="23"/>
      <c r="I100" s="23"/>
      <c r="J100" s="23"/>
      <c r="K100" s="23"/>
      <c r="L100" s="21"/>
    </row>
    <row r="101" s="2" customFormat="1" ht="16.5" customHeight="1">
      <c r="A101" s="39"/>
      <c r="B101" s="40"/>
      <c r="C101" s="41"/>
      <c r="D101" s="41"/>
      <c r="E101" s="171" t="s">
        <v>1333</v>
      </c>
      <c r="F101" s="41"/>
      <c r="G101" s="41"/>
      <c r="H101" s="41"/>
      <c r="I101" s="41"/>
      <c r="J101" s="41"/>
      <c r="K101" s="41"/>
      <c r="L101" s="146"/>
      <c r="S101" s="39"/>
      <c r="T101" s="39"/>
      <c r="U101" s="39"/>
      <c r="V101" s="39"/>
      <c r="W101" s="39"/>
      <c r="X101" s="39"/>
      <c r="Y101" s="39"/>
      <c r="Z101" s="39"/>
      <c r="AA101" s="39"/>
      <c r="AB101" s="39"/>
      <c r="AC101" s="39"/>
      <c r="AD101" s="39"/>
      <c r="AE101" s="39"/>
    </row>
    <row r="102" s="2" customFormat="1" ht="12" customHeight="1">
      <c r="A102" s="39"/>
      <c r="B102" s="40"/>
      <c r="C102" s="33" t="s">
        <v>211</v>
      </c>
      <c r="D102" s="41"/>
      <c r="E102" s="41"/>
      <c r="F102" s="41"/>
      <c r="G102" s="41"/>
      <c r="H102" s="41"/>
      <c r="I102" s="41"/>
      <c r="J102" s="41"/>
      <c r="K102" s="41"/>
      <c r="L102" s="146"/>
      <c r="S102" s="39"/>
      <c r="T102" s="39"/>
      <c r="U102" s="39"/>
      <c r="V102" s="39"/>
      <c r="W102" s="39"/>
      <c r="X102" s="39"/>
      <c r="Y102" s="39"/>
      <c r="Z102" s="39"/>
      <c r="AA102" s="39"/>
      <c r="AB102" s="39"/>
      <c r="AC102" s="39"/>
      <c r="AD102" s="39"/>
      <c r="AE102" s="39"/>
    </row>
    <row r="103" s="2" customFormat="1" ht="16.5" customHeight="1">
      <c r="A103" s="39"/>
      <c r="B103" s="40"/>
      <c r="C103" s="41"/>
      <c r="D103" s="41"/>
      <c r="E103" s="70" t="str">
        <f>E11</f>
        <v>24_099_1300 - Stavební část</v>
      </c>
      <c r="F103" s="41"/>
      <c r="G103" s="41"/>
      <c r="H103" s="41"/>
      <c r="I103" s="41"/>
      <c r="J103" s="41"/>
      <c r="K103" s="41"/>
      <c r="L103" s="146"/>
      <c r="S103" s="39"/>
      <c r="T103" s="39"/>
      <c r="U103" s="39"/>
      <c r="V103" s="39"/>
      <c r="W103" s="39"/>
      <c r="X103" s="39"/>
      <c r="Y103" s="39"/>
      <c r="Z103" s="39"/>
      <c r="AA103" s="39"/>
      <c r="AB103" s="39"/>
      <c r="AC103" s="39"/>
      <c r="AD103" s="39"/>
      <c r="AE103" s="39"/>
    </row>
    <row r="104" s="2" customFormat="1" ht="6.96" customHeight="1">
      <c r="A104" s="39"/>
      <c r="B104" s="40"/>
      <c r="C104" s="41"/>
      <c r="D104" s="41"/>
      <c r="E104" s="41"/>
      <c r="F104" s="41"/>
      <c r="G104" s="41"/>
      <c r="H104" s="41"/>
      <c r="I104" s="41"/>
      <c r="J104" s="41"/>
      <c r="K104" s="41"/>
      <c r="L104" s="146"/>
      <c r="S104" s="39"/>
      <c r="T104" s="39"/>
      <c r="U104" s="39"/>
      <c r="V104" s="39"/>
      <c r="W104" s="39"/>
      <c r="X104" s="39"/>
      <c r="Y104" s="39"/>
      <c r="Z104" s="39"/>
      <c r="AA104" s="39"/>
      <c r="AB104" s="39"/>
      <c r="AC104" s="39"/>
      <c r="AD104" s="39"/>
      <c r="AE104" s="39"/>
    </row>
    <row r="105" s="2" customFormat="1" ht="12" customHeight="1">
      <c r="A105" s="39"/>
      <c r="B105" s="40"/>
      <c r="C105" s="33" t="s">
        <v>21</v>
      </c>
      <c r="D105" s="41"/>
      <c r="E105" s="41"/>
      <c r="F105" s="28" t="str">
        <f>F14</f>
        <v xml:space="preserve"> </v>
      </c>
      <c r="G105" s="41"/>
      <c r="H105" s="41"/>
      <c r="I105" s="33" t="s">
        <v>23</v>
      </c>
      <c r="J105" s="73" t="str">
        <f>IF(J14="","",J14)</f>
        <v>19. 10. 2024</v>
      </c>
      <c r="K105" s="41"/>
      <c r="L105" s="146"/>
      <c r="S105" s="39"/>
      <c r="T105" s="39"/>
      <c r="U105" s="39"/>
      <c r="V105" s="39"/>
      <c r="W105" s="39"/>
      <c r="X105" s="39"/>
      <c r="Y105" s="39"/>
      <c r="Z105" s="39"/>
      <c r="AA105" s="39"/>
      <c r="AB105" s="39"/>
      <c r="AC105" s="39"/>
      <c r="AD105" s="39"/>
      <c r="AE105" s="39"/>
    </row>
    <row r="106" s="2" customFormat="1" ht="6.96" customHeight="1">
      <c r="A106" s="39"/>
      <c r="B106" s="40"/>
      <c r="C106" s="41"/>
      <c r="D106" s="41"/>
      <c r="E106" s="41"/>
      <c r="F106" s="41"/>
      <c r="G106" s="41"/>
      <c r="H106" s="41"/>
      <c r="I106" s="41"/>
      <c r="J106" s="41"/>
      <c r="K106" s="41"/>
      <c r="L106" s="146"/>
      <c r="S106" s="39"/>
      <c r="T106" s="39"/>
      <c r="U106" s="39"/>
      <c r="V106" s="39"/>
      <c r="W106" s="39"/>
      <c r="X106" s="39"/>
      <c r="Y106" s="39"/>
      <c r="Z106" s="39"/>
      <c r="AA106" s="39"/>
      <c r="AB106" s="39"/>
      <c r="AC106" s="39"/>
      <c r="AD106" s="39"/>
      <c r="AE106" s="39"/>
    </row>
    <row r="107" s="2" customFormat="1" ht="15.15" customHeight="1">
      <c r="A107" s="39"/>
      <c r="B107" s="40"/>
      <c r="C107" s="33" t="s">
        <v>25</v>
      </c>
      <c r="D107" s="41"/>
      <c r="E107" s="41"/>
      <c r="F107" s="28" t="str">
        <f>E17</f>
        <v>Městská sportovní Turnov</v>
      </c>
      <c r="G107" s="41"/>
      <c r="H107" s="41"/>
      <c r="I107" s="33" t="s">
        <v>31</v>
      </c>
      <c r="J107" s="37" t="str">
        <f>E23</f>
        <v>RESTYL Plan s.r.o.</v>
      </c>
      <c r="K107" s="41"/>
      <c r="L107" s="146"/>
      <c r="S107" s="39"/>
      <c r="T107" s="39"/>
      <c r="U107" s="39"/>
      <c r="V107" s="39"/>
      <c r="W107" s="39"/>
      <c r="X107" s="39"/>
      <c r="Y107" s="39"/>
      <c r="Z107" s="39"/>
      <c r="AA107" s="39"/>
      <c r="AB107" s="39"/>
      <c r="AC107" s="39"/>
      <c r="AD107" s="39"/>
      <c r="AE107" s="39"/>
    </row>
    <row r="108" s="2" customFormat="1" ht="15.15" customHeight="1">
      <c r="A108" s="39"/>
      <c r="B108" s="40"/>
      <c r="C108" s="33" t="s">
        <v>29</v>
      </c>
      <c r="D108" s="41"/>
      <c r="E108" s="41"/>
      <c r="F108" s="28" t="str">
        <f>IF(E20="","",E20)</f>
        <v>Vyplň údaj</v>
      </c>
      <c r="G108" s="41"/>
      <c r="H108" s="41"/>
      <c r="I108" s="33" t="s">
        <v>34</v>
      </c>
      <c r="J108" s="37" t="str">
        <f>E26</f>
        <v>Ing.R. Hladký</v>
      </c>
      <c r="K108" s="41"/>
      <c r="L108" s="146"/>
      <c r="S108" s="39"/>
      <c r="T108" s="39"/>
      <c r="U108" s="39"/>
      <c r="V108" s="39"/>
      <c r="W108" s="39"/>
      <c r="X108" s="39"/>
      <c r="Y108" s="39"/>
      <c r="Z108" s="39"/>
      <c r="AA108" s="39"/>
      <c r="AB108" s="39"/>
      <c r="AC108" s="39"/>
      <c r="AD108" s="39"/>
      <c r="AE108" s="39"/>
    </row>
    <row r="109" s="2" customFormat="1" ht="10.32" customHeight="1">
      <c r="A109" s="39"/>
      <c r="B109" s="40"/>
      <c r="C109" s="41"/>
      <c r="D109" s="41"/>
      <c r="E109" s="41"/>
      <c r="F109" s="41"/>
      <c r="G109" s="41"/>
      <c r="H109" s="41"/>
      <c r="I109" s="41"/>
      <c r="J109" s="41"/>
      <c r="K109" s="41"/>
      <c r="L109" s="146"/>
      <c r="S109" s="39"/>
      <c r="T109" s="39"/>
      <c r="U109" s="39"/>
      <c r="V109" s="39"/>
      <c r="W109" s="39"/>
      <c r="X109" s="39"/>
      <c r="Y109" s="39"/>
      <c r="Z109" s="39"/>
      <c r="AA109" s="39"/>
      <c r="AB109" s="39"/>
      <c r="AC109" s="39"/>
      <c r="AD109" s="39"/>
      <c r="AE109" s="39"/>
    </row>
    <row r="110" s="11" customFormat="1" ht="29.28" customHeight="1">
      <c r="A110" s="187"/>
      <c r="B110" s="188"/>
      <c r="C110" s="189" t="s">
        <v>227</v>
      </c>
      <c r="D110" s="190" t="s">
        <v>57</v>
      </c>
      <c r="E110" s="190" t="s">
        <v>53</v>
      </c>
      <c r="F110" s="190" t="s">
        <v>54</v>
      </c>
      <c r="G110" s="190" t="s">
        <v>228</v>
      </c>
      <c r="H110" s="190" t="s">
        <v>229</v>
      </c>
      <c r="I110" s="190" t="s">
        <v>230</v>
      </c>
      <c r="J110" s="190" t="s">
        <v>216</v>
      </c>
      <c r="K110" s="191" t="s">
        <v>231</v>
      </c>
      <c r="L110" s="192"/>
      <c r="M110" s="93" t="s">
        <v>19</v>
      </c>
      <c r="N110" s="94" t="s">
        <v>42</v>
      </c>
      <c r="O110" s="94" t="s">
        <v>232</v>
      </c>
      <c r="P110" s="94" t="s">
        <v>233</v>
      </c>
      <c r="Q110" s="94" t="s">
        <v>234</v>
      </c>
      <c r="R110" s="94" t="s">
        <v>235</v>
      </c>
      <c r="S110" s="94" t="s">
        <v>236</v>
      </c>
      <c r="T110" s="95" t="s">
        <v>237</v>
      </c>
      <c r="U110" s="187"/>
      <c r="V110" s="187"/>
      <c r="W110" s="187"/>
      <c r="X110" s="187"/>
      <c r="Y110" s="187"/>
      <c r="Z110" s="187"/>
      <c r="AA110" s="187"/>
      <c r="AB110" s="187"/>
      <c r="AC110" s="187"/>
      <c r="AD110" s="187"/>
      <c r="AE110" s="187"/>
    </row>
    <row r="111" s="2" customFormat="1" ht="22.8" customHeight="1">
      <c r="A111" s="39"/>
      <c r="B111" s="40"/>
      <c r="C111" s="100" t="s">
        <v>238</v>
      </c>
      <c r="D111" s="41"/>
      <c r="E111" s="41"/>
      <c r="F111" s="41"/>
      <c r="G111" s="41"/>
      <c r="H111" s="41"/>
      <c r="I111" s="41"/>
      <c r="J111" s="193">
        <f>BK111</f>
        <v>0</v>
      </c>
      <c r="K111" s="41"/>
      <c r="L111" s="45"/>
      <c r="M111" s="96"/>
      <c r="N111" s="194"/>
      <c r="O111" s="97"/>
      <c r="P111" s="195">
        <f>P112+P923+P2032</f>
        <v>0</v>
      </c>
      <c r="Q111" s="97"/>
      <c r="R111" s="195">
        <f>R112+R923+R2032</f>
        <v>2259.8793362299998</v>
      </c>
      <c r="S111" s="97"/>
      <c r="T111" s="196">
        <f>T112+T923+T2032</f>
        <v>0.0037553800000000004</v>
      </c>
      <c r="U111" s="39"/>
      <c r="V111" s="39"/>
      <c r="W111" s="39"/>
      <c r="X111" s="39"/>
      <c r="Y111" s="39"/>
      <c r="Z111" s="39"/>
      <c r="AA111" s="39"/>
      <c r="AB111" s="39"/>
      <c r="AC111" s="39"/>
      <c r="AD111" s="39"/>
      <c r="AE111" s="39"/>
      <c r="AT111" s="18" t="s">
        <v>71</v>
      </c>
      <c r="AU111" s="18" t="s">
        <v>217</v>
      </c>
      <c r="BK111" s="197">
        <f>BK112+BK923+BK2032</f>
        <v>0</v>
      </c>
    </row>
    <row r="112" s="12" customFormat="1" ht="25.92" customHeight="1">
      <c r="A112" s="12"/>
      <c r="B112" s="198"/>
      <c r="C112" s="199"/>
      <c r="D112" s="200" t="s">
        <v>71</v>
      </c>
      <c r="E112" s="201" t="s">
        <v>745</v>
      </c>
      <c r="F112" s="201" t="s">
        <v>746</v>
      </c>
      <c r="G112" s="199"/>
      <c r="H112" s="199"/>
      <c r="I112" s="202"/>
      <c r="J112" s="203">
        <f>BK112</f>
        <v>0</v>
      </c>
      <c r="K112" s="199"/>
      <c r="L112" s="204"/>
      <c r="M112" s="205"/>
      <c r="N112" s="206"/>
      <c r="O112" s="206"/>
      <c r="P112" s="207">
        <f>P113+P124+P240+P380+P387+P850+P921</f>
        <v>0</v>
      </c>
      <c r="Q112" s="206"/>
      <c r="R112" s="207">
        <f>R113+R124+R240+R380+R387+R850+R921</f>
        <v>2174.3629467999999</v>
      </c>
      <c r="S112" s="206"/>
      <c r="T112" s="208">
        <f>T113+T124+T240+T380+T387+T850+T921</f>
        <v>0.0037553800000000004</v>
      </c>
      <c r="U112" s="12"/>
      <c r="V112" s="12"/>
      <c r="W112" s="12"/>
      <c r="X112" s="12"/>
      <c r="Y112" s="12"/>
      <c r="Z112" s="12"/>
      <c r="AA112" s="12"/>
      <c r="AB112" s="12"/>
      <c r="AC112" s="12"/>
      <c r="AD112" s="12"/>
      <c r="AE112" s="12"/>
      <c r="AR112" s="209" t="s">
        <v>79</v>
      </c>
      <c r="AT112" s="210" t="s">
        <v>71</v>
      </c>
      <c r="AU112" s="210" t="s">
        <v>72</v>
      </c>
      <c r="AY112" s="209" t="s">
        <v>240</v>
      </c>
      <c r="BK112" s="211">
        <f>BK113+BK124+BK240+BK380+BK387+BK850+BK921</f>
        <v>0</v>
      </c>
    </row>
    <row r="113" s="12" customFormat="1" ht="22.8" customHeight="1">
      <c r="A113" s="12"/>
      <c r="B113" s="198"/>
      <c r="C113" s="199"/>
      <c r="D113" s="200" t="s">
        <v>71</v>
      </c>
      <c r="E113" s="212" t="s">
        <v>79</v>
      </c>
      <c r="F113" s="212" t="s">
        <v>303</v>
      </c>
      <c r="G113" s="199"/>
      <c r="H113" s="199"/>
      <c r="I113" s="202"/>
      <c r="J113" s="213">
        <f>BK113</f>
        <v>0</v>
      </c>
      <c r="K113" s="199"/>
      <c r="L113" s="204"/>
      <c r="M113" s="205"/>
      <c r="N113" s="206"/>
      <c r="O113" s="206"/>
      <c r="P113" s="207">
        <f>SUM(P114:P123)</f>
        <v>0</v>
      </c>
      <c r="Q113" s="206"/>
      <c r="R113" s="207">
        <f>SUM(R114:R123)</f>
        <v>1.6564800000000002</v>
      </c>
      <c r="S113" s="206"/>
      <c r="T113" s="208">
        <f>SUM(T114:T123)</f>
        <v>0</v>
      </c>
      <c r="U113" s="12"/>
      <c r="V113" s="12"/>
      <c r="W113" s="12"/>
      <c r="X113" s="12"/>
      <c r="Y113" s="12"/>
      <c r="Z113" s="12"/>
      <c r="AA113" s="12"/>
      <c r="AB113" s="12"/>
      <c r="AC113" s="12"/>
      <c r="AD113" s="12"/>
      <c r="AE113" s="12"/>
      <c r="AR113" s="209" t="s">
        <v>79</v>
      </c>
      <c r="AT113" s="210" t="s">
        <v>71</v>
      </c>
      <c r="AU113" s="210" t="s">
        <v>79</v>
      </c>
      <c r="AY113" s="209" t="s">
        <v>240</v>
      </c>
      <c r="BK113" s="211">
        <f>SUM(BK114:BK123)</f>
        <v>0</v>
      </c>
    </row>
    <row r="114" s="2" customFormat="1">
      <c r="A114" s="39"/>
      <c r="B114" s="40"/>
      <c r="C114" s="214" t="s">
        <v>79</v>
      </c>
      <c r="D114" s="214" t="s">
        <v>243</v>
      </c>
      <c r="E114" s="215" t="s">
        <v>1970</v>
      </c>
      <c r="F114" s="216" t="s">
        <v>1971</v>
      </c>
      <c r="G114" s="217" t="s">
        <v>293</v>
      </c>
      <c r="H114" s="218">
        <v>10</v>
      </c>
      <c r="I114" s="219"/>
      <c r="J114" s="220">
        <f>ROUND(I114*H114,2)</f>
        <v>0</v>
      </c>
      <c r="K114" s="216" t="s">
        <v>749</v>
      </c>
      <c r="L114" s="45"/>
      <c r="M114" s="221" t="s">
        <v>19</v>
      </c>
      <c r="N114" s="222" t="s">
        <v>43</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248</v>
      </c>
      <c r="AT114" s="225" t="s">
        <v>243</v>
      </c>
      <c r="AU114" s="225" t="s">
        <v>81</v>
      </c>
      <c r="AY114" s="18" t="s">
        <v>240</v>
      </c>
      <c r="BE114" s="226">
        <f>IF(N114="základní",J114,0)</f>
        <v>0</v>
      </c>
      <c r="BF114" s="226">
        <f>IF(N114="snížená",J114,0)</f>
        <v>0</v>
      </c>
      <c r="BG114" s="226">
        <f>IF(N114="zákl. přenesená",J114,0)</f>
        <v>0</v>
      </c>
      <c r="BH114" s="226">
        <f>IF(N114="sníž. přenesená",J114,0)</f>
        <v>0</v>
      </c>
      <c r="BI114" s="226">
        <f>IF(N114="nulová",J114,0)</f>
        <v>0</v>
      </c>
      <c r="BJ114" s="18" t="s">
        <v>79</v>
      </c>
      <c r="BK114" s="226">
        <f>ROUND(I114*H114,2)</f>
        <v>0</v>
      </c>
      <c r="BL114" s="18" t="s">
        <v>248</v>
      </c>
      <c r="BM114" s="225" t="s">
        <v>1972</v>
      </c>
    </row>
    <row r="115" s="2" customFormat="1" ht="44.25" customHeight="1">
      <c r="A115" s="39"/>
      <c r="B115" s="40"/>
      <c r="C115" s="214" t="s">
        <v>81</v>
      </c>
      <c r="D115" s="214" t="s">
        <v>243</v>
      </c>
      <c r="E115" s="215" t="s">
        <v>1379</v>
      </c>
      <c r="F115" s="216" t="s">
        <v>1380</v>
      </c>
      <c r="G115" s="217" t="s">
        <v>293</v>
      </c>
      <c r="H115" s="218">
        <v>10</v>
      </c>
      <c r="I115" s="219"/>
      <c r="J115" s="220">
        <f>ROUND(I115*H115,2)</f>
        <v>0</v>
      </c>
      <c r="K115" s="216" t="s">
        <v>749</v>
      </c>
      <c r="L115" s="45"/>
      <c r="M115" s="221" t="s">
        <v>19</v>
      </c>
      <c r="N115" s="222" t="s">
        <v>43</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248</v>
      </c>
      <c r="AT115" s="225" t="s">
        <v>243</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1973</v>
      </c>
    </row>
    <row r="116" s="13" customFormat="1">
      <c r="A116" s="13"/>
      <c r="B116" s="248"/>
      <c r="C116" s="249"/>
      <c r="D116" s="227" t="s">
        <v>801</v>
      </c>
      <c r="E116" s="250" t="s">
        <v>19</v>
      </c>
      <c r="F116" s="251" t="s">
        <v>1974</v>
      </c>
      <c r="G116" s="249"/>
      <c r="H116" s="252">
        <v>10</v>
      </c>
      <c r="I116" s="253"/>
      <c r="J116" s="249"/>
      <c r="K116" s="249"/>
      <c r="L116" s="254"/>
      <c r="M116" s="255"/>
      <c r="N116" s="256"/>
      <c r="O116" s="256"/>
      <c r="P116" s="256"/>
      <c r="Q116" s="256"/>
      <c r="R116" s="256"/>
      <c r="S116" s="256"/>
      <c r="T116" s="257"/>
      <c r="U116" s="13"/>
      <c r="V116" s="13"/>
      <c r="W116" s="13"/>
      <c r="X116" s="13"/>
      <c r="Y116" s="13"/>
      <c r="Z116" s="13"/>
      <c r="AA116" s="13"/>
      <c r="AB116" s="13"/>
      <c r="AC116" s="13"/>
      <c r="AD116" s="13"/>
      <c r="AE116" s="13"/>
      <c r="AT116" s="258" t="s">
        <v>801</v>
      </c>
      <c r="AU116" s="258" t="s">
        <v>81</v>
      </c>
      <c r="AV116" s="13" t="s">
        <v>81</v>
      </c>
      <c r="AW116" s="13" t="s">
        <v>33</v>
      </c>
      <c r="AX116" s="13" t="s">
        <v>79</v>
      </c>
      <c r="AY116" s="258" t="s">
        <v>240</v>
      </c>
    </row>
    <row r="117" s="2" customFormat="1" ht="66.75" customHeight="1">
      <c r="A117" s="39"/>
      <c r="B117" s="40"/>
      <c r="C117" s="214" t="s">
        <v>149</v>
      </c>
      <c r="D117" s="214" t="s">
        <v>243</v>
      </c>
      <c r="E117" s="215" t="s">
        <v>1389</v>
      </c>
      <c r="F117" s="216" t="s">
        <v>1390</v>
      </c>
      <c r="G117" s="217" t="s">
        <v>293</v>
      </c>
      <c r="H117" s="218">
        <v>10</v>
      </c>
      <c r="I117" s="219"/>
      <c r="J117" s="220">
        <f>ROUND(I117*H117,2)</f>
        <v>0</v>
      </c>
      <c r="K117" s="216" t="s">
        <v>1343</v>
      </c>
      <c r="L117" s="45"/>
      <c r="M117" s="221" t="s">
        <v>19</v>
      </c>
      <c r="N117" s="222" t="s">
        <v>43</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248</v>
      </c>
      <c r="AT117" s="225" t="s">
        <v>243</v>
      </c>
      <c r="AU117" s="225" t="s">
        <v>81</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248</v>
      </c>
      <c r="BM117" s="225" t="s">
        <v>1975</v>
      </c>
    </row>
    <row r="118" s="13" customFormat="1">
      <c r="A118" s="13"/>
      <c r="B118" s="248"/>
      <c r="C118" s="249"/>
      <c r="D118" s="227" t="s">
        <v>801</v>
      </c>
      <c r="E118" s="250" t="s">
        <v>19</v>
      </c>
      <c r="F118" s="251" t="s">
        <v>1974</v>
      </c>
      <c r="G118" s="249"/>
      <c r="H118" s="252">
        <v>10</v>
      </c>
      <c r="I118" s="253"/>
      <c r="J118" s="249"/>
      <c r="K118" s="249"/>
      <c r="L118" s="254"/>
      <c r="M118" s="255"/>
      <c r="N118" s="256"/>
      <c r="O118" s="256"/>
      <c r="P118" s="256"/>
      <c r="Q118" s="256"/>
      <c r="R118" s="256"/>
      <c r="S118" s="256"/>
      <c r="T118" s="257"/>
      <c r="U118" s="13"/>
      <c r="V118" s="13"/>
      <c r="W118" s="13"/>
      <c r="X118" s="13"/>
      <c r="Y118" s="13"/>
      <c r="Z118" s="13"/>
      <c r="AA118" s="13"/>
      <c r="AB118" s="13"/>
      <c r="AC118" s="13"/>
      <c r="AD118" s="13"/>
      <c r="AE118" s="13"/>
      <c r="AT118" s="258" t="s">
        <v>801</v>
      </c>
      <c r="AU118" s="258" t="s">
        <v>81</v>
      </c>
      <c r="AV118" s="13" t="s">
        <v>81</v>
      </c>
      <c r="AW118" s="13" t="s">
        <v>33</v>
      </c>
      <c r="AX118" s="13" t="s">
        <v>79</v>
      </c>
      <c r="AY118" s="258" t="s">
        <v>240</v>
      </c>
    </row>
    <row r="119" s="2" customFormat="1" ht="44.25" customHeight="1">
      <c r="A119" s="39"/>
      <c r="B119" s="40"/>
      <c r="C119" s="214" t="s">
        <v>248</v>
      </c>
      <c r="D119" s="214" t="s">
        <v>243</v>
      </c>
      <c r="E119" s="215" t="s">
        <v>1976</v>
      </c>
      <c r="F119" s="216" t="s">
        <v>1977</v>
      </c>
      <c r="G119" s="217" t="s">
        <v>251</v>
      </c>
      <c r="H119" s="218">
        <v>56</v>
      </c>
      <c r="I119" s="219"/>
      <c r="J119" s="220">
        <f>ROUND(I119*H119,2)</f>
        <v>0</v>
      </c>
      <c r="K119" s="216" t="s">
        <v>1343</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248</v>
      </c>
      <c r="AT119" s="225" t="s">
        <v>243</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1978</v>
      </c>
    </row>
    <row r="120" s="2" customFormat="1">
      <c r="A120" s="39"/>
      <c r="B120" s="40"/>
      <c r="C120" s="41"/>
      <c r="D120" s="227" t="s">
        <v>1979</v>
      </c>
      <c r="E120" s="41"/>
      <c r="F120" s="228" t="s">
        <v>1980</v>
      </c>
      <c r="G120" s="41"/>
      <c r="H120" s="41"/>
      <c r="I120" s="229"/>
      <c r="J120" s="41"/>
      <c r="K120" s="41"/>
      <c r="L120" s="45"/>
      <c r="M120" s="291"/>
      <c r="N120" s="292"/>
      <c r="O120" s="85"/>
      <c r="P120" s="85"/>
      <c r="Q120" s="85"/>
      <c r="R120" s="85"/>
      <c r="S120" s="85"/>
      <c r="T120" s="86"/>
      <c r="U120" s="39"/>
      <c r="V120" s="39"/>
      <c r="W120" s="39"/>
      <c r="X120" s="39"/>
      <c r="Y120" s="39"/>
      <c r="Z120" s="39"/>
      <c r="AA120" s="39"/>
      <c r="AB120" s="39"/>
      <c r="AC120" s="39"/>
      <c r="AD120" s="39"/>
      <c r="AE120" s="39"/>
      <c r="AT120" s="18" t="s">
        <v>1979</v>
      </c>
      <c r="AU120" s="18" t="s">
        <v>81</v>
      </c>
    </row>
    <row r="121" s="13" customFormat="1">
      <c r="A121" s="13"/>
      <c r="B121" s="248"/>
      <c r="C121" s="249"/>
      <c r="D121" s="227" t="s">
        <v>801</v>
      </c>
      <c r="E121" s="250" t="s">
        <v>19</v>
      </c>
      <c r="F121" s="251" t="s">
        <v>1981</v>
      </c>
      <c r="G121" s="249"/>
      <c r="H121" s="252">
        <v>56</v>
      </c>
      <c r="I121" s="253"/>
      <c r="J121" s="249"/>
      <c r="K121" s="249"/>
      <c r="L121" s="254"/>
      <c r="M121" s="255"/>
      <c r="N121" s="256"/>
      <c r="O121" s="256"/>
      <c r="P121" s="256"/>
      <c r="Q121" s="256"/>
      <c r="R121" s="256"/>
      <c r="S121" s="256"/>
      <c r="T121" s="257"/>
      <c r="U121" s="13"/>
      <c r="V121" s="13"/>
      <c r="W121" s="13"/>
      <c r="X121" s="13"/>
      <c r="Y121" s="13"/>
      <c r="Z121" s="13"/>
      <c r="AA121" s="13"/>
      <c r="AB121" s="13"/>
      <c r="AC121" s="13"/>
      <c r="AD121" s="13"/>
      <c r="AE121" s="13"/>
      <c r="AT121" s="258" t="s">
        <v>801</v>
      </c>
      <c r="AU121" s="258" t="s">
        <v>81</v>
      </c>
      <c r="AV121" s="13" t="s">
        <v>81</v>
      </c>
      <c r="AW121" s="13" t="s">
        <v>33</v>
      </c>
      <c r="AX121" s="13" t="s">
        <v>79</v>
      </c>
      <c r="AY121" s="258" t="s">
        <v>240</v>
      </c>
    </row>
    <row r="122" s="2" customFormat="1" ht="16.5" customHeight="1">
      <c r="A122" s="39"/>
      <c r="B122" s="40"/>
      <c r="C122" s="238" t="s">
        <v>258</v>
      </c>
      <c r="D122" s="238" t="s">
        <v>797</v>
      </c>
      <c r="E122" s="239" t="s">
        <v>1982</v>
      </c>
      <c r="F122" s="240" t="s">
        <v>1983</v>
      </c>
      <c r="G122" s="241" t="s">
        <v>293</v>
      </c>
      <c r="H122" s="242">
        <v>3.2480000000000002</v>
      </c>
      <c r="I122" s="243"/>
      <c r="J122" s="244">
        <f>ROUND(I122*H122,2)</f>
        <v>0</v>
      </c>
      <c r="K122" s="240" t="s">
        <v>1343</v>
      </c>
      <c r="L122" s="245"/>
      <c r="M122" s="246" t="s">
        <v>19</v>
      </c>
      <c r="N122" s="247" t="s">
        <v>43</v>
      </c>
      <c r="O122" s="85"/>
      <c r="P122" s="223">
        <f>O122*H122</f>
        <v>0</v>
      </c>
      <c r="Q122" s="223">
        <v>0.51000000000000001</v>
      </c>
      <c r="R122" s="223">
        <f>Q122*H122</f>
        <v>1.6564800000000002</v>
      </c>
      <c r="S122" s="223">
        <v>0</v>
      </c>
      <c r="T122" s="224">
        <f>S122*H122</f>
        <v>0</v>
      </c>
      <c r="U122" s="39"/>
      <c r="V122" s="39"/>
      <c r="W122" s="39"/>
      <c r="X122" s="39"/>
      <c r="Y122" s="39"/>
      <c r="Z122" s="39"/>
      <c r="AA122" s="39"/>
      <c r="AB122" s="39"/>
      <c r="AC122" s="39"/>
      <c r="AD122" s="39"/>
      <c r="AE122" s="39"/>
      <c r="AR122" s="225" t="s">
        <v>257</v>
      </c>
      <c r="AT122" s="225" t="s">
        <v>797</v>
      </c>
      <c r="AU122" s="225" t="s">
        <v>81</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248</v>
      </c>
      <c r="BM122" s="225" t="s">
        <v>1984</v>
      </c>
    </row>
    <row r="123" s="13" customFormat="1">
      <c r="A123" s="13"/>
      <c r="B123" s="248"/>
      <c r="C123" s="249"/>
      <c r="D123" s="227" t="s">
        <v>801</v>
      </c>
      <c r="E123" s="249"/>
      <c r="F123" s="251" t="s">
        <v>1985</v>
      </c>
      <c r="G123" s="249"/>
      <c r="H123" s="252">
        <v>3.2480000000000002</v>
      </c>
      <c r="I123" s="253"/>
      <c r="J123" s="249"/>
      <c r="K123" s="249"/>
      <c r="L123" s="254"/>
      <c r="M123" s="255"/>
      <c r="N123" s="256"/>
      <c r="O123" s="256"/>
      <c r="P123" s="256"/>
      <c r="Q123" s="256"/>
      <c r="R123" s="256"/>
      <c r="S123" s="256"/>
      <c r="T123" s="257"/>
      <c r="U123" s="13"/>
      <c r="V123" s="13"/>
      <c r="W123" s="13"/>
      <c r="X123" s="13"/>
      <c r="Y123" s="13"/>
      <c r="Z123" s="13"/>
      <c r="AA123" s="13"/>
      <c r="AB123" s="13"/>
      <c r="AC123" s="13"/>
      <c r="AD123" s="13"/>
      <c r="AE123" s="13"/>
      <c r="AT123" s="258" t="s">
        <v>801</v>
      </c>
      <c r="AU123" s="258" t="s">
        <v>81</v>
      </c>
      <c r="AV123" s="13" t="s">
        <v>81</v>
      </c>
      <c r="AW123" s="13" t="s">
        <v>4</v>
      </c>
      <c r="AX123" s="13" t="s">
        <v>79</v>
      </c>
      <c r="AY123" s="258" t="s">
        <v>240</v>
      </c>
    </row>
    <row r="124" s="12" customFormat="1" ht="22.8" customHeight="1">
      <c r="A124" s="12"/>
      <c r="B124" s="198"/>
      <c r="C124" s="199"/>
      <c r="D124" s="200" t="s">
        <v>71</v>
      </c>
      <c r="E124" s="212" t="s">
        <v>149</v>
      </c>
      <c r="F124" s="212" t="s">
        <v>803</v>
      </c>
      <c r="G124" s="199"/>
      <c r="H124" s="199"/>
      <c r="I124" s="202"/>
      <c r="J124" s="213">
        <f>BK124</f>
        <v>0</v>
      </c>
      <c r="K124" s="199"/>
      <c r="L124" s="204"/>
      <c r="M124" s="205"/>
      <c r="N124" s="206"/>
      <c r="O124" s="206"/>
      <c r="P124" s="207">
        <f>SUM(P125:P239)</f>
        <v>0</v>
      </c>
      <c r="Q124" s="206"/>
      <c r="R124" s="207">
        <f>SUM(R125:R239)</f>
        <v>623.82158500000014</v>
      </c>
      <c r="S124" s="206"/>
      <c r="T124" s="208">
        <f>SUM(T125:T239)</f>
        <v>0</v>
      </c>
      <c r="U124" s="12"/>
      <c r="V124" s="12"/>
      <c r="W124" s="12"/>
      <c r="X124" s="12"/>
      <c r="Y124" s="12"/>
      <c r="Z124" s="12"/>
      <c r="AA124" s="12"/>
      <c r="AB124" s="12"/>
      <c r="AC124" s="12"/>
      <c r="AD124" s="12"/>
      <c r="AE124" s="12"/>
      <c r="AR124" s="209" t="s">
        <v>79</v>
      </c>
      <c r="AT124" s="210" t="s">
        <v>71</v>
      </c>
      <c r="AU124" s="210" t="s">
        <v>79</v>
      </c>
      <c r="AY124" s="209" t="s">
        <v>240</v>
      </c>
      <c r="BK124" s="211">
        <f>SUM(BK125:BK239)</f>
        <v>0</v>
      </c>
    </row>
    <row r="125" s="2" customFormat="1">
      <c r="A125" s="39"/>
      <c r="B125" s="40"/>
      <c r="C125" s="214" t="s">
        <v>254</v>
      </c>
      <c r="D125" s="214" t="s">
        <v>243</v>
      </c>
      <c r="E125" s="215" t="s">
        <v>1986</v>
      </c>
      <c r="F125" s="216" t="s">
        <v>1987</v>
      </c>
      <c r="G125" s="217" t="s">
        <v>251</v>
      </c>
      <c r="H125" s="218">
        <v>130.56800000000001</v>
      </c>
      <c r="I125" s="219"/>
      <c r="J125" s="220">
        <f>ROUND(I125*H125,2)</f>
        <v>0</v>
      </c>
      <c r="K125" s="216" t="s">
        <v>749</v>
      </c>
      <c r="L125" s="45"/>
      <c r="M125" s="221" t="s">
        <v>19</v>
      </c>
      <c r="N125" s="222" t="s">
        <v>43</v>
      </c>
      <c r="O125" s="85"/>
      <c r="P125" s="223">
        <f>O125*H125</f>
        <v>0</v>
      </c>
      <c r="Q125" s="223">
        <v>0.50100999999999996</v>
      </c>
      <c r="R125" s="223">
        <f>Q125*H125</f>
        <v>65.415873680000004</v>
      </c>
      <c r="S125" s="223">
        <v>0</v>
      </c>
      <c r="T125" s="224">
        <f>S125*H125</f>
        <v>0</v>
      </c>
      <c r="U125" s="39"/>
      <c r="V125" s="39"/>
      <c r="W125" s="39"/>
      <c r="X125" s="39"/>
      <c r="Y125" s="39"/>
      <c r="Z125" s="39"/>
      <c r="AA125" s="39"/>
      <c r="AB125" s="39"/>
      <c r="AC125" s="39"/>
      <c r="AD125" s="39"/>
      <c r="AE125" s="39"/>
      <c r="AR125" s="225" t="s">
        <v>248</v>
      </c>
      <c r="AT125" s="225" t="s">
        <v>243</v>
      </c>
      <c r="AU125" s="225" t="s">
        <v>81</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248</v>
      </c>
      <c r="BM125" s="225" t="s">
        <v>1988</v>
      </c>
    </row>
    <row r="126" s="13" customFormat="1">
      <c r="A126" s="13"/>
      <c r="B126" s="248"/>
      <c r="C126" s="249"/>
      <c r="D126" s="227" t="s">
        <v>801</v>
      </c>
      <c r="E126" s="250" t="s">
        <v>19</v>
      </c>
      <c r="F126" s="251" t="s">
        <v>1989</v>
      </c>
      <c r="G126" s="249"/>
      <c r="H126" s="252">
        <v>130.56800000000001</v>
      </c>
      <c r="I126" s="253"/>
      <c r="J126" s="249"/>
      <c r="K126" s="249"/>
      <c r="L126" s="254"/>
      <c r="M126" s="255"/>
      <c r="N126" s="256"/>
      <c r="O126" s="256"/>
      <c r="P126" s="256"/>
      <c r="Q126" s="256"/>
      <c r="R126" s="256"/>
      <c r="S126" s="256"/>
      <c r="T126" s="257"/>
      <c r="U126" s="13"/>
      <c r="V126" s="13"/>
      <c r="W126" s="13"/>
      <c r="X126" s="13"/>
      <c r="Y126" s="13"/>
      <c r="Z126" s="13"/>
      <c r="AA126" s="13"/>
      <c r="AB126" s="13"/>
      <c r="AC126" s="13"/>
      <c r="AD126" s="13"/>
      <c r="AE126" s="13"/>
      <c r="AT126" s="258" t="s">
        <v>801</v>
      </c>
      <c r="AU126" s="258" t="s">
        <v>81</v>
      </c>
      <c r="AV126" s="13" t="s">
        <v>81</v>
      </c>
      <c r="AW126" s="13" t="s">
        <v>33</v>
      </c>
      <c r="AX126" s="13" t="s">
        <v>79</v>
      </c>
      <c r="AY126" s="258" t="s">
        <v>240</v>
      </c>
    </row>
    <row r="127" s="2" customFormat="1">
      <c r="A127" s="39"/>
      <c r="B127" s="40"/>
      <c r="C127" s="214" t="s">
        <v>265</v>
      </c>
      <c r="D127" s="214" t="s">
        <v>243</v>
      </c>
      <c r="E127" s="215" t="s">
        <v>1990</v>
      </c>
      <c r="F127" s="216" t="s">
        <v>1991</v>
      </c>
      <c r="G127" s="217" t="s">
        <v>251</v>
      </c>
      <c r="H127" s="218">
        <v>670.67399999999998</v>
      </c>
      <c r="I127" s="219"/>
      <c r="J127" s="220">
        <f>ROUND(I127*H127,2)</f>
        <v>0</v>
      </c>
      <c r="K127" s="216" t="s">
        <v>749</v>
      </c>
      <c r="L127" s="45"/>
      <c r="M127" s="221" t="s">
        <v>19</v>
      </c>
      <c r="N127" s="222" t="s">
        <v>43</v>
      </c>
      <c r="O127" s="85"/>
      <c r="P127" s="223">
        <f>O127*H127</f>
        <v>0</v>
      </c>
      <c r="Q127" s="223">
        <v>0.4708</v>
      </c>
      <c r="R127" s="223">
        <f>Q127*H127</f>
        <v>315.75331919999996</v>
      </c>
      <c r="S127" s="223">
        <v>0</v>
      </c>
      <c r="T127" s="224">
        <f>S127*H127</f>
        <v>0</v>
      </c>
      <c r="U127" s="39"/>
      <c r="V127" s="39"/>
      <c r="W127" s="39"/>
      <c r="X127" s="39"/>
      <c r="Y127" s="39"/>
      <c r="Z127" s="39"/>
      <c r="AA127" s="39"/>
      <c r="AB127" s="39"/>
      <c r="AC127" s="39"/>
      <c r="AD127" s="39"/>
      <c r="AE127" s="39"/>
      <c r="AR127" s="225" t="s">
        <v>248</v>
      </c>
      <c r="AT127" s="225" t="s">
        <v>243</v>
      </c>
      <c r="AU127" s="225" t="s">
        <v>81</v>
      </c>
      <c r="AY127" s="18" t="s">
        <v>240</v>
      </c>
      <c r="BE127" s="226">
        <f>IF(N127="základní",J127,0)</f>
        <v>0</v>
      </c>
      <c r="BF127" s="226">
        <f>IF(N127="snížená",J127,0)</f>
        <v>0</v>
      </c>
      <c r="BG127" s="226">
        <f>IF(N127="zákl. přenesená",J127,0)</f>
        <v>0</v>
      </c>
      <c r="BH127" s="226">
        <f>IF(N127="sníž. přenesená",J127,0)</f>
        <v>0</v>
      </c>
      <c r="BI127" s="226">
        <f>IF(N127="nulová",J127,0)</f>
        <v>0</v>
      </c>
      <c r="BJ127" s="18" t="s">
        <v>79</v>
      </c>
      <c r="BK127" s="226">
        <f>ROUND(I127*H127,2)</f>
        <v>0</v>
      </c>
      <c r="BL127" s="18" t="s">
        <v>248</v>
      </c>
      <c r="BM127" s="225" t="s">
        <v>1992</v>
      </c>
    </row>
    <row r="128" s="13" customFormat="1">
      <c r="A128" s="13"/>
      <c r="B128" s="248"/>
      <c r="C128" s="249"/>
      <c r="D128" s="227" t="s">
        <v>801</v>
      </c>
      <c r="E128" s="250" t="s">
        <v>19</v>
      </c>
      <c r="F128" s="251" t="s">
        <v>1993</v>
      </c>
      <c r="G128" s="249"/>
      <c r="H128" s="252">
        <v>89.659999999999997</v>
      </c>
      <c r="I128" s="253"/>
      <c r="J128" s="249"/>
      <c r="K128" s="249"/>
      <c r="L128" s="254"/>
      <c r="M128" s="255"/>
      <c r="N128" s="256"/>
      <c r="O128" s="256"/>
      <c r="P128" s="256"/>
      <c r="Q128" s="256"/>
      <c r="R128" s="256"/>
      <c r="S128" s="256"/>
      <c r="T128" s="257"/>
      <c r="U128" s="13"/>
      <c r="V128" s="13"/>
      <c r="W128" s="13"/>
      <c r="X128" s="13"/>
      <c r="Y128" s="13"/>
      <c r="Z128" s="13"/>
      <c r="AA128" s="13"/>
      <c r="AB128" s="13"/>
      <c r="AC128" s="13"/>
      <c r="AD128" s="13"/>
      <c r="AE128" s="13"/>
      <c r="AT128" s="258" t="s">
        <v>801</v>
      </c>
      <c r="AU128" s="258" t="s">
        <v>81</v>
      </c>
      <c r="AV128" s="13" t="s">
        <v>81</v>
      </c>
      <c r="AW128" s="13" t="s">
        <v>33</v>
      </c>
      <c r="AX128" s="13" t="s">
        <v>72</v>
      </c>
      <c r="AY128" s="258" t="s">
        <v>240</v>
      </c>
    </row>
    <row r="129" s="13" customFormat="1">
      <c r="A129" s="13"/>
      <c r="B129" s="248"/>
      <c r="C129" s="249"/>
      <c r="D129" s="227" t="s">
        <v>801</v>
      </c>
      <c r="E129" s="250" t="s">
        <v>19</v>
      </c>
      <c r="F129" s="251" t="s">
        <v>1994</v>
      </c>
      <c r="G129" s="249"/>
      <c r="H129" s="252">
        <v>15.487</v>
      </c>
      <c r="I129" s="253"/>
      <c r="J129" s="249"/>
      <c r="K129" s="249"/>
      <c r="L129" s="254"/>
      <c r="M129" s="255"/>
      <c r="N129" s="256"/>
      <c r="O129" s="256"/>
      <c r="P129" s="256"/>
      <c r="Q129" s="256"/>
      <c r="R129" s="256"/>
      <c r="S129" s="256"/>
      <c r="T129" s="257"/>
      <c r="U129" s="13"/>
      <c r="V129" s="13"/>
      <c r="W129" s="13"/>
      <c r="X129" s="13"/>
      <c r="Y129" s="13"/>
      <c r="Z129" s="13"/>
      <c r="AA129" s="13"/>
      <c r="AB129" s="13"/>
      <c r="AC129" s="13"/>
      <c r="AD129" s="13"/>
      <c r="AE129" s="13"/>
      <c r="AT129" s="258" t="s">
        <v>801</v>
      </c>
      <c r="AU129" s="258" t="s">
        <v>81</v>
      </c>
      <c r="AV129" s="13" t="s">
        <v>81</v>
      </c>
      <c r="AW129" s="13" t="s">
        <v>33</v>
      </c>
      <c r="AX129" s="13" t="s">
        <v>72</v>
      </c>
      <c r="AY129" s="258" t="s">
        <v>240</v>
      </c>
    </row>
    <row r="130" s="13" customFormat="1">
      <c r="A130" s="13"/>
      <c r="B130" s="248"/>
      <c r="C130" s="249"/>
      <c r="D130" s="227" t="s">
        <v>801</v>
      </c>
      <c r="E130" s="250" t="s">
        <v>19</v>
      </c>
      <c r="F130" s="251" t="s">
        <v>1995</v>
      </c>
      <c r="G130" s="249"/>
      <c r="H130" s="252">
        <v>18.396000000000001</v>
      </c>
      <c r="I130" s="253"/>
      <c r="J130" s="249"/>
      <c r="K130" s="249"/>
      <c r="L130" s="254"/>
      <c r="M130" s="255"/>
      <c r="N130" s="256"/>
      <c r="O130" s="256"/>
      <c r="P130" s="256"/>
      <c r="Q130" s="256"/>
      <c r="R130" s="256"/>
      <c r="S130" s="256"/>
      <c r="T130" s="257"/>
      <c r="U130" s="13"/>
      <c r="V130" s="13"/>
      <c r="W130" s="13"/>
      <c r="X130" s="13"/>
      <c r="Y130" s="13"/>
      <c r="Z130" s="13"/>
      <c r="AA130" s="13"/>
      <c r="AB130" s="13"/>
      <c r="AC130" s="13"/>
      <c r="AD130" s="13"/>
      <c r="AE130" s="13"/>
      <c r="AT130" s="258" t="s">
        <v>801</v>
      </c>
      <c r="AU130" s="258" t="s">
        <v>81</v>
      </c>
      <c r="AV130" s="13" t="s">
        <v>81</v>
      </c>
      <c r="AW130" s="13" t="s">
        <v>33</v>
      </c>
      <c r="AX130" s="13" t="s">
        <v>72</v>
      </c>
      <c r="AY130" s="258" t="s">
        <v>240</v>
      </c>
    </row>
    <row r="131" s="13" customFormat="1">
      <c r="A131" s="13"/>
      <c r="B131" s="248"/>
      <c r="C131" s="249"/>
      <c r="D131" s="227" t="s">
        <v>801</v>
      </c>
      <c r="E131" s="250" t="s">
        <v>19</v>
      </c>
      <c r="F131" s="251" t="s">
        <v>1996</v>
      </c>
      <c r="G131" s="249"/>
      <c r="H131" s="252">
        <v>182.21000000000001</v>
      </c>
      <c r="I131" s="253"/>
      <c r="J131" s="249"/>
      <c r="K131" s="249"/>
      <c r="L131" s="254"/>
      <c r="M131" s="255"/>
      <c r="N131" s="256"/>
      <c r="O131" s="256"/>
      <c r="P131" s="256"/>
      <c r="Q131" s="256"/>
      <c r="R131" s="256"/>
      <c r="S131" s="256"/>
      <c r="T131" s="257"/>
      <c r="U131" s="13"/>
      <c r="V131" s="13"/>
      <c r="W131" s="13"/>
      <c r="X131" s="13"/>
      <c r="Y131" s="13"/>
      <c r="Z131" s="13"/>
      <c r="AA131" s="13"/>
      <c r="AB131" s="13"/>
      <c r="AC131" s="13"/>
      <c r="AD131" s="13"/>
      <c r="AE131" s="13"/>
      <c r="AT131" s="258" t="s">
        <v>801</v>
      </c>
      <c r="AU131" s="258" t="s">
        <v>81</v>
      </c>
      <c r="AV131" s="13" t="s">
        <v>81</v>
      </c>
      <c r="AW131" s="13" t="s">
        <v>33</v>
      </c>
      <c r="AX131" s="13" t="s">
        <v>72</v>
      </c>
      <c r="AY131" s="258" t="s">
        <v>240</v>
      </c>
    </row>
    <row r="132" s="13" customFormat="1">
      <c r="A132" s="13"/>
      <c r="B132" s="248"/>
      <c r="C132" s="249"/>
      <c r="D132" s="227" t="s">
        <v>801</v>
      </c>
      <c r="E132" s="250" t="s">
        <v>19</v>
      </c>
      <c r="F132" s="251" t="s">
        <v>1997</v>
      </c>
      <c r="G132" s="249"/>
      <c r="H132" s="252">
        <v>74.519999999999996</v>
      </c>
      <c r="I132" s="253"/>
      <c r="J132" s="249"/>
      <c r="K132" s="249"/>
      <c r="L132" s="254"/>
      <c r="M132" s="255"/>
      <c r="N132" s="256"/>
      <c r="O132" s="256"/>
      <c r="P132" s="256"/>
      <c r="Q132" s="256"/>
      <c r="R132" s="256"/>
      <c r="S132" s="256"/>
      <c r="T132" s="257"/>
      <c r="U132" s="13"/>
      <c r="V132" s="13"/>
      <c r="W132" s="13"/>
      <c r="X132" s="13"/>
      <c r="Y132" s="13"/>
      <c r="Z132" s="13"/>
      <c r="AA132" s="13"/>
      <c r="AB132" s="13"/>
      <c r="AC132" s="13"/>
      <c r="AD132" s="13"/>
      <c r="AE132" s="13"/>
      <c r="AT132" s="258" t="s">
        <v>801</v>
      </c>
      <c r="AU132" s="258" t="s">
        <v>81</v>
      </c>
      <c r="AV132" s="13" t="s">
        <v>81</v>
      </c>
      <c r="AW132" s="13" t="s">
        <v>33</v>
      </c>
      <c r="AX132" s="13" t="s">
        <v>72</v>
      </c>
      <c r="AY132" s="258" t="s">
        <v>240</v>
      </c>
    </row>
    <row r="133" s="13" customFormat="1">
      <c r="A133" s="13"/>
      <c r="B133" s="248"/>
      <c r="C133" s="249"/>
      <c r="D133" s="227" t="s">
        <v>801</v>
      </c>
      <c r="E133" s="250" t="s">
        <v>19</v>
      </c>
      <c r="F133" s="251" t="s">
        <v>1998</v>
      </c>
      <c r="G133" s="249"/>
      <c r="H133" s="252">
        <v>21.105</v>
      </c>
      <c r="I133" s="253"/>
      <c r="J133" s="249"/>
      <c r="K133" s="249"/>
      <c r="L133" s="254"/>
      <c r="M133" s="255"/>
      <c r="N133" s="256"/>
      <c r="O133" s="256"/>
      <c r="P133" s="256"/>
      <c r="Q133" s="256"/>
      <c r="R133" s="256"/>
      <c r="S133" s="256"/>
      <c r="T133" s="257"/>
      <c r="U133" s="13"/>
      <c r="V133" s="13"/>
      <c r="W133" s="13"/>
      <c r="X133" s="13"/>
      <c r="Y133" s="13"/>
      <c r="Z133" s="13"/>
      <c r="AA133" s="13"/>
      <c r="AB133" s="13"/>
      <c r="AC133" s="13"/>
      <c r="AD133" s="13"/>
      <c r="AE133" s="13"/>
      <c r="AT133" s="258" t="s">
        <v>801</v>
      </c>
      <c r="AU133" s="258" t="s">
        <v>81</v>
      </c>
      <c r="AV133" s="13" t="s">
        <v>81</v>
      </c>
      <c r="AW133" s="13" t="s">
        <v>33</v>
      </c>
      <c r="AX133" s="13" t="s">
        <v>72</v>
      </c>
      <c r="AY133" s="258" t="s">
        <v>240</v>
      </c>
    </row>
    <row r="134" s="13" customFormat="1">
      <c r="A134" s="13"/>
      <c r="B134" s="248"/>
      <c r="C134" s="249"/>
      <c r="D134" s="227" t="s">
        <v>801</v>
      </c>
      <c r="E134" s="250" t="s">
        <v>19</v>
      </c>
      <c r="F134" s="251" t="s">
        <v>1999</v>
      </c>
      <c r="G134" s="249"/>
      <c r="H134" s="252">
        <v>92.715000000000003</v>
      </c>
      <c r="I134" s="253"/>
      <c r="J134" s="249"/>
      <c r="K134" s="249"/>
      <c r="L134" s="254"/>
      <c r="M134" s="255"/>
      <c r="N134" s="256"/>
      <c r="O134" s="256"/>
      <c r="P134" s="256"/>
      <c r="Q134" s="256"/>
      <c r="R134" s="256"/>
      <c r="S134" s="256"/>
      <c r="T134" s="257"/>
      <c r="U134" s="13"/>
      <c r="V134" s="13"/>
      <c r="W134" s="13"/>
      <c r="X134" s="13"/>
      <c r="Y134" s="13"/>
      <c r="Z134" s="13"/>
      <c r="AA134" s="13"/>
      <c r="AB134" s="13"/>
      <c r="AC134" s="13"/>
      <c r="AD134" s="13"/>
      <c r="AE134" s="13"/>
      <c r="AT134" s="258" t="s">
        <v>801</v>
      </c>
      <c r="AU134" s="258" t="s">
        <v>81</v>
      </c>
      <c r="AV134" s="13" t="s">
        <v>81</v>
      </c>
      <c r="AW134" s="13" t="s">
        <v>33</v>
      </c>
      <c r="AX134" s="13" t="s">
        <v>72</v>
      </c>
      <c r="AY134" s="258" t="s">
        <v>240</v>
      </c>
    </row>
    <row r="135" s="13" customFormat="1">
      <c r="A135" s="13"/>
      <c r="B135" s="248"/>
      <c r="C135" s="249"/>
      <c r="D135" s="227" t="s">
        <v>801</v>
      </c>
      <c r="E135" s="250" t="s">
        <v>19</v>
      </c>
      <c r="F135" s="251" t="s">
        <v>2000</v>
      </c>
      <c r="G135" s="249"/>
      <c r="H135" s="252">
        <v>11.465</v>
      </c>
      <c r="I135" s="253"/>
      <c r="J135" s="249"/>
      <c r="K135" s="249"/>
      <c r="L135" s="254"/>
      <c r="M135" s="255"/>
      <c r="N135" s="256"/>
      <c r="O135" s="256"/>
      <c r="P135" s="256"/>
      <c r="Q135" s="256"/>
      <c r="R135" s="256"/>
      <c r="S135" s="256"/>
      <c r="T135" s="257"/>
      <c r="U135" s="13"/>
      <c r="V135" s="13"/>
      <c r="W135" s="13"/>
      <c r="X135" s="13"/>
      <c r="Y135" s="13"/>
      <c r="Z135" s="13"/>
      <c r="AA135" s="13"/>
      <c r="AB135" s="13"/>
      <c r="AC135" s="13"/>
      <c r="AD135" s="13"/>
      <c r="AE135" s="13"/>
      <c r="AT135" s="258" t="s">
        <v>801</v>
      </c>
      <c r="AU135" s="258" t="s">
        <v>81</v>
      </c>
      <c r="AV135" s="13" t="s">
        <v>81</v>
      </c>
      <c r="AW135" s="13" t="s">
        <v>33</v>
      </c>
      <c r="AX135" s="13" t="s">
        <v>72</v>
      </c>
      <c r="AY135" s="258" t="s">
        <v>240</v>
      </c>
    </row>
    <row r="136" s="13" customFormat="1">
      <c r="A136" s="13"/>
      <c r="B136" s="248"/>
      <c r="C136" s="249"/>
      <c r="D136" s="227" t="s">
        <v>801</v>
      </c>
      <c r="E136" s="250" t="s">
        <v>19</v>
      </c>
      <c r="F136" s="251" t="s">
        <v>2001</v>
      </c>
      <c r="G136" s="249"/>
      <c r="H136" s="252">
        <v>88.200000000000003</v>
      </c>
      <c r="I136" s="253"/>
      <c r="J136" s="249"/>
      <c r="K136" s="249"/>
      <c r="L136" s="254"/>
      <c r="M136" s="255"/>
      <c r="N136" s="256"/>
      <c r="O136" s="256"/>
      <c r="P136" s="256"/>
      <c r="Q136" s="256"/>
      <c r="R136" s="256"/>
      <c r="S136" s="256"/>
      <c r="T136" s="257"/>
      <c r="U136" s="13"/>
      <c r="V136" s="13"/>
      <c r="W136" s="13"/>
      <c r="X136" s="13"/>
      <c r="Y136" s="13"/>
      <c r="Z136" s="13"/>
      <c r="AA136" s="13"/>
      <c r="AB136" s="13"/>
      <c r="AC136" s="13"/>
      <c r="AD136" s="13"/>
      <c r="AE136" s="13"/>
      <c r="AT136" s="258" t="s">
        <v>801</v>
      </c>
      <c r="AU136" s="258" t="s">
        <v>81</v>
      </c>
      <c r="AV136" s="13" t="s">
        <v>81</v>
      </c>
      <c r="AW136" s="13" t="s">
        <v>33</v>
      </c>
      <c r="AX136" s="13" t="s">
        <v>72</v>
      </c>
      <c r="AY136" s="258" t="s">
        <v>240</v>
      </c>
    </row>
    <row r="137" s="13" customFormat="1">
      <c r="A137" s="13"/>
      <c r="B137" s="248"/>
      <c r="C137" s="249"/>
      <c r="D137" s="227" t="s">
        <v>801</v>
      </c>
      <c r="E137" s="250" t="s">
        <v>19</v>
      </c>
      <c r="F137" s="251" t="s">
        <v>2002</v>
      </c>
      <c r="G137" s="249"/>
      <c r="H137" s="252">
        <v>76.915999999999997</v>
      </c>
      <c r="I137" s="253"/>
      <c r="J137" s="249"/>
      <c r="K137" s="249"/>
      <c r="L137" s="254"/>
      <c r="M137" s="255"/>
      <c r="N137" s="256"/>
      <c r="O137" s="256"/>
      <c r="P137" s="256"/>
      <c r="Q137" s="256"/>
      <c r="R137" s="256"/>
      <c r="S137" s="256"/>
      <c r="T137" s="257"/>
      <c r="U137" s="13"/>
      <c r="V137" s="13"/>
      <c r="W137" s="13"/>
      <c r="X137" s="13"/>
      <c r="Y137" s="13"/>
      <c r="Z137" s="13"/>
      <c r="AA137" s="13"/>
      <c r="AB137" s="13"/>
      <c r="AC137" s="13"/>
      <c r="AD137" s="13"/>
      <c r="AE137" s="13"/>
      <c r="AT137" s="258" t="s">
        <v>801</v>
      </c>
      <c r="AU137" s="258" t="s">
        <v>81</v>
      </c>
      <c r="AV137" s="13" t="s">
        <v>81</v>
      </c>
      <c r="AW137" s="13" t="s">
        <v>33</v>
      </c>
      <c r="AX137" s="13" t="s">
        <v>72</v>
      </c>
      <c r="AY137" s="258" t="s">
        <v>240</v>
      </c>
    </row>
    <row r="138" s="15" customFormat="1">
      <c r="A138" s="15"/>
      <c r="B138" s="269"/>
      <c r="C138" s="270"/>
      <c r="D138" s="227" t="s">
        <v>801</v>
      </c>
      <c r="E138" s="271" t="s">
        <v>19</v>
      </c>
      <c r="F138" s="272" t="s">
        <v>1356</v>
      </c>
      <c r="G138" s="270"/>
      <c r="H138" s="273">
        <v>670.67399999999998</v>
      </c>
      <c r="I138" s="274"/>
      <c r="J138" s="270"/>
      <c r="K138" s="270"/>
      <c r="L138" s="275"/>
      <c r="M138" s="276"/>
      <c r="N138" s="277"/>
      <c r="O138" s="277"/>
      <c r="P138" s="277"/>
      <c r="Q138" s="277"/>
      <c r="R138" s="277"/>
      <c r="S138" s="277"/>
      <c r="T138" s="278"/>
      <c r="U138" s="15"/>
      <c r="V138" s="15"/>
      <c r="W138" s="15"/>
      <c r="X138" s="15"/>
      <c r="Y138" s="15"/>
      <c r="Z138" s="15"/>
      <c r="AA138" s="15"/>
      <c r="AB138" s="15"/>
      <c r="AC138" s="15"/>
      <c r="AD138" s="15"/>
      <c r="AE138" s="15"/>
      <c r="AT138" s="279" t="s">
        <v>801</v>
      </c>
      <c r="AU138" s="279" t="s">
        <v>81</v>
      </c>
      <c r="AV138" s="15" t="s">
        <v>149</v>
      </c>
      <c r="AW138" s="15" t="s">
        <v>33</v>
      </c>
      <c r="AX138" s="15" t="s">
        <v>79</v>
      </c>
      <c r="AY138" s="279" t="s">
        <v>240</v>
      </c>
    </row>
    <row r="139" s="2" customFormat="1" ht="44.25" customHeight="1">
      <c r="A139" s="39"/>
      <c r="B139" s="40"/>
      <c r="C139" s="214" t="s">
        <v>257</v>
      </c>
      <c r="D139" s="214" t="s">
        <v>243</v>
      </c>
      <c r="E139" s="215" t="s">
        <v>2003</v>
      </c>
      <c r="F139" s="216" t="s">
        <v>2004</v>
      </c>
      <c r="G139" s="217" t="s">
        <v>251</v>
      </c>
      <c r="H139" s="218">
        <v>151.91800000000001</v>
      </c>
      <c r="I139" s="219"/>
      <c r="J139" s="220">
        <f>ROUND(I139*H139,2)</f>
        <v>0</v>
      </c>
      <c r="K139" s="216" t="s">
        <v>749</v>
      </c>
      <c r="L139" s="45"/>
      <c r="M139" s="221" t="s">
        <v>19</v>
      </c>
      <c r="N139" s="222" t="s">
        <v>43</v>
      </c>
      <c r="O139" s="85"/>
      <c r="P139" s="223">
        <f>O139*H139</f>
        <v>0</v>
      </c>
      <c r="Q139" s="223">
        <v>0.15273999999999999</v>
      </c>
      <c r="R139" s="223">
        <f>Q139*H139</f>
        <v>23.203955319999999</v>
      </c>
      <c r="S139" s="223">
        <v>0</v>
      </c>
      <c r="T139" s="224">
        <f>S139*H139</f>
        <v>0</v>
      </c>
      <c r="U139" s="39"/>
      <c r="V139" s="39"/>
      <c r="W139" s="39"/>
      <c r="X139" s="39"/>
      <c r="Y139" s="39"/>
      <c r="Z139" s="39"/>
      <c r="AA139" s="39"/>
      <c r="AB139" s="39"/>
      <c r="AC139" s="39"/>
      <c r="AD139" s="39"/>
      <c r="AE139" s="39"/>
      <c r="AR139" s="225" t="s">
        <v>248</v>
      </c>
      <c r="AT139" s="225" t="s">
        <v>243</v>
      </c>
      <c r="AU139" s="225" t="s">
        <v>81</v>
      </c>
      <c r="AY139" s="18" t="s">
        <v>240</v>
      </c>
      <c r="BE139" s="226">
        <f>IF(N139="základní",J139,0)</f>
        <v>0</v>
      </c>
      <c r="BF139" s="226">
        <f>IF(N139="snížená",J139,0)</f>
        <v>0</v>
      </c>
      <c r="BG139" s="226">
        <f>IF(N139="zákl. přenesená",J139,0)</f>
        <v>0</v>
      </c>
      <c r="BH139" s="226">
        <f>IF(N139="sníž. přenesená",J139,0)</f>
        <v>0</v>
      </c>
      <c r="BI139" s="226">
        <f>IF(N139="nulová",J139,0)</f>
        <v>0</v>
      </c>
      <c r="BJ139" s="18" t="s">
        <v>79</v>
      </c>
      <c r="BK139" s="226">
        <f>ROUND(I139*H139,2)</f>
        <v>0</v>
      </c>
      <c r="BL139" s="18" t="s">
        <v>248</v>
      </c>
      <c r="BM139" s="225" t="s">
        <v>2005</v>
      </c>
    </row>
    <row r="140" s="13" customFormat="1">
      <c r="A140" s="13"/>
      <c r="B140" s="248"/>
      <c r="C140" s="249"/>
      <c r="D140" s="227" t="s">
        <v>801</v>
      </c>
      <c r="E140" s="250" t="s">
        <v>19</v>
      </c>
      <c r="F140" s="251" t="s">
        <v>2006</v>
      </c>
      <c r="G140" s="249"/>
      <c r="H140" s="252">
        <v>17.640000000000001</v>
      </c>
      <c r="I140" s="253"/>
      <c r="J140" s="249"/>
      <c r="K140" s="249"/>
      <c r="L140" s="254"/>
      <c r="M140" s="255"/>
      <c r="N140" s="256"/>
      <c r="O140" s="256"/>
      <c r="P140" s="256"/>
      <c r="Q140" s="256"/>
      <c r="R140" s="256"/>
      <c r="S140" s="256"/>
      <c r="T140" s="257"/>
      <c r="U140" s="13"/>
      <c r="V140" s="13"/>
      <c r="W140" s="13"/>
      <c r="X140" s="13"/>
      <c r="Y140" s="13"/>
      <c r="Z140" s="13"/>
      <c r="AA140" s="13"/>
      <c r="AB140" s="13"/>
      <c r="AC140" s="13"/>
      <c r="AD140" s="13"/>
      <c r="AE140" s="13"/>
      <c r="AT140" s="258" t="s">
        <v>801</v>
      </c>
      <c r="AU140" s="258" t="s">
        <v>81</v>
      </c>
      <c r="AV140" s="13" t="s">
        <v>81</v>
      </c>
      <c r="AW140" s="13" t="s">
        <v>33</v>
      </c>
      <c r="AX140" s="13" t="s">
        <v>72</v>
      </c>
      <c r="AY140" s="258" t="s">
        <v>240</v>
      </c>
    </row>
    <row r="141" s="13" customFormat="1">
      <c r="A141" s="13"/>
      <c r="B141" s="248"/>
      <c r="C141" s="249"/>
      <c r="D141" s="227" t="s">
        <v>801</v>
      </c>
      <c r="E141" s="250" t="s">
        <v>19</v>
      </c>
      <c r="F141" s="251" t="s">
        <v>2007</v>
      </c>
      <c r="G141" s="249"/>
      <c r="H141" s="252">
        <v>31.882000000000001</v>
      </c>
      <c r="I141" s="253"/>
      <c r="J141" s="249"/>
      <c r="K141" s="249"/>
      <c r="L141" s="254"/>
      <c r="M141" s="255"/>
      <c r="N141" s="256"/>
      <c r="O141" s="256"/>
      <c r="P141" s="256"/>
      <c r="Q141" s="256"/>
      <c r="R141" s="256"/>
      <c r="S141" s="256"/>
      <c r="T141" s="257"/>
      <c r="U141" s="13"/>
      <c r="V141" s="13"/>
      <c r="W141" s="13"/>
      <c r="X141" s="13"/>
      <c r="Y141" s="13"/>
      <c r="Z141" s="13"/>
      <c r="AA141" s="13"/>
      <c r="AB141" s="13"/>
      <c r="AC141" s="13"/>
      <c r="AD141" s="13"/>
      <c r="AE141" s="13"/>
      <c r="AT141" s="258" t="s">
        <v>801</v>
      </c>
      <c r="AU141" s="258" t="s">
        <v>81</v>
      </c>
      <c r="AV141" s="13" t="s">
        <v>81</v>
      </c>
      <c r="AW141" s="13" t="s">
        <v>33</v>
      </c>
      <c r="AX141" s="13" t="s">
        <v>72</v>
      </c>
      <c r="AY141" s="258" t="s">
        <v>240</v>
      </c>
    </row>
    <row r="142" s="13" customFormat="1">
      <c r="A142" s="13"/>
      <c r="B142" s="248"/>
      <c r="C142" s="249"/>
      <c r="D142" s="227" t="s">
        <v>801</v>
      </c>
      <c r="E142" s="250" t="s">
        <v>19</v>
      </c>
      <c r="F142" s="251" t="s">
        <v>2008</v>
      </c>
      <c r="G142" s="249"/>
      <c r="H142" s="252">
        <v>4.8899999999999997</v>
      </c>
      <c r="I142" s="253"/>
      <c r="J142" s="249"/>
      <c r="K142" s="249"/>
      <c r="L142" s="254"/>
      <c r="M142" s="255"/>
      <c r="N142" s="256"/>
      <c r="O142" s="256"/>
      <c r="P142" s="256"/>
      <c r="Q142" s="256"/>
      <c r="R142" s="256"/>
      <c r="S142" s="256"/>
      <c r="T142" s="257"/>
      <c r="U142" s="13"/>
      <c r="V142" s="13"/>
      <c r="W142" s="13"/>
      <c r="X142" s="13"/>
      <c r="Y142" s="13"/>
      <c r="Z142" s="13"/>
      <c r="AA142" s="13"/>
      <c r="AB142" s="13"/>
      <c r="AC142" s="13"/>
      <c r="AD142" s="13"/>
      <c r="AE142" s="13"/>
      <c r="AT142" s="258" t="s">
        <v>801</v>
      </c>
      <c r="AU142" s="258" t="s">
        <v>81</v>
      </c>
      <c r="AV142" s="13" t="s">
        <v>81</v>
      </c>
      <c r="AW142" s="13" t="s">
        <v>33</v>
      </c>
      <c r="AX142" s="13" t="s">
        <v>72</v>
      </c>
      <c r="AY142" s="258" t="s">
        <v>240</v>
      </c>
    </row>
    <row r="143" s="13" customFormat="1">
      <c r="A143" s="13"/>
      <c r="B143" s="248"/>
      <c r="C143" s="249"/>
      <c r="D143" s="227" t="s">
        <v>801</v>
      </c>
      <c r="E143" s="250" t="s">
        <v>19</v>
      </c>
      <c r="F143" s="251" t="s">
        <v>2009</v>
      </c>
      <c r="G143" s="249"/>
      <c r="H143" s="252">
        <v>3.6099999999999999</v>
      </c>
      <c r="I143" s="253"/>
      <c r="J143" s="249"/>
      <c r="K143" s="249"/>
      <c r="L143" s="254"/>
      <c r="M143" s="255"/>
      <c r="N143" s="256"/>
      <c r="O143" s="256"/>
      <c r="P143" s="256"/>
      <c r="Q143" s="256"/>
      <c r="R143" s="256"/>
      <c r="S143" s="256"/>
      <c r="T143" s="257"/>
      <c r="U143" s="13"/>
      <c r="V143" s="13"/>
      <c r="W143" s="13"/>
      <c r="X143" s="13"/>
      <c r="Y143" s="13"/>
      <c r="Z143" s="13"/>
      <c r="AA143" s="13"/>
      <c r="AB143" s="13"/>
      <c r="AC143" s="13"/>
      <c r="AD143" s="13"/>
      <c r="AE143" s="13"/>
      <c r="AT143" s="258" t="s">
        <v>801</v>
      </c>
      <c r="AU143" s="258" t="s">
        <v>81</v>
      </c>
      <c r="AV143" s="13" t="s">
        <v>81</v>
      </c>
      <c r="AW143" s="13" t="s">
        <v>33</v>
      </c>
      <c r="AX143" s="13" t="s">
        <v>72</v>
      </c>
      <c r="AY143" s="258" t="s">
        <v>240</v>
      </c>
    </row>
    <row r="144" s="13" customFormat="1">
      <c r="A144" s="13"/>
      <c r="B144" s="248"/>
      <c r="C144" s="249"/>
      <c r="D144" s="227" t="s">
        <v>801</v>
      </c>
      <c r="E144" s="250" t="s">
        <v>19</v>
      </c>
      <c r="F144" s="251" t="s">
        <v>2010</v>
      </c>
      <c r="G144" s="249"/>
      <c r="H144" s="252">
        <v>5.6849999999999996</v>
      </c>
      <c r="I144" s="253"/>
      <c r="J144" s="249"/>
      <c r="K144" s="249"/>
      <c r="L144" s="254"/>
      <c r="M144" s="255"/>
      <c r="N144" s="256"/>
      <c r="O144" s="256"/>
      <c r="P144" s="256"/>
      <c r="Q144" s="256"/>
      <c r="R144" s="256"/>
      <c r="S144" s="256"/>
      <c r="T144" s="257"/>
      <c r="U144" s="13"/>
      <c r="V144" s="13"/>
      <c r="W144" s="13"/>
      <c r="X144" s="13"/>
      <c r="Y144" s="13"/>
      <c r="Z144" s="13"/>
      <c r="AA144" s="13"/>
      <c r="AB144" s="13"/>
      <c r="AC144" s="13"/>
      <c r="AD144" s="13"/>
      <c r="AE144" s="13"/>
      <c r="AT144" s="258" t="s">
        <v>801</v>
      </c>
      <c r="AU144" s="258" t="s">
        <v>81</v>
      </c>
      <c r="AV144" s="13" t="s">
        <v>81</v>
      </c>
      <c r="AW144" s="13" t="s">
        <v>33</v>
      </c>
      <c r="AX144" s="13" t="s">
        <v>72</v>
      </c>
      <c r="AY144" s="258" t="s">
        <v>240</v>
      </c>
    </row>
    <row r="145" s="13" customFormat="1">
      <c r="A145" s="13"/>
      <c r="B145" s="248"/>
      <c r="C145" s="249"/>
      <c r="D145" s="227" t="s">
        <v>801</v>
      </c>
      <c r="E145" s="250" t="s">
        <v>19</v>
      </c>
      <c r="F145" s="251" t="s">
        <v>2011</v>
      </c>
      <c r="G145" s="249"/>
      <c r="H145" s="252">
        <v>50.240000000000002</v>
      </c>
      <c r="I145" s="253"/>
      <c r="J145" s="249"/>
      <c r="K145" s="249"/>
      <c r="L145" s="254"/>
      <c r="M145" s="255"/>
      <c r="N145" s="256"/>
      <c r="O145" s="256"/>
      <c r="P145" s="256"/>
      <c r="Q145" s="256"/>
      <c r="R145" s="256"/>
      <c r="S145" s="256"/>
      <c r="T145" s="257"/>
      <c r="U145" s="13"/>
      <c r="V145" s="13"/>
      <c r="W145" s="13"/>
      <c r="X145" s="13"/>
      <c r="Y145" s="13"/>
      <c r="Z145" s="13"/>
      <c r="AA145" s="13"/>
      <c r="AB145" s="13"/>
      <c r="AC145" s="13"/>
      <c r="AD145" s="13"/>
      <c r="AE145" s="13"/>
      <c r="AT145" s="258" t="s">
        <v>801</v>
      </c>
      <c r="AU145" s="258" t="s">
        <v>81</v>
      </c>
      <c r="AV145" s="13" t="s">
        <v>81</v>
      </c>
      <c r="AW145" s="13" t="s">
        <v>33</v>
      </c>
      <c r="AX145" s="13" t="s">
        <v>72</v>
      </c>
      <c r="AY145" s="258" t="s">
        <v>240</v>
      </c>
    </row>
    <row r="146" s="13" customFormat="1">
      <c r="A146" s="13"/>
      <c r="B146" s="248"/>
      <c r="C146" s="249"/>
      <c r="D146" s="227" t="s">
        <v>801</v>
      </c>
      <c r="E146" s="250" t="s">
        <v>19</v>
      </c>
      <c r="F146" s="251" t="s">
        <v>2012</v>
      </c>
      <c r="G146" s="249"/>
      <c r="H146" s="252">
        <v>13.016</v>
      </c>
      <c r="I146" s="253"/>
      <c r="J146" s="249"/>
      <c r="K146" s="249"/>
      <c r="L146" s="254"/>
      <c r="M146" s="255"/>
      <c r="N146" s="256"/>
      <c r="O146" s="256"/>
      <c r="P146" s="256"/>
      <c r="Q146" s="256"/>
      <c r="R146" s="256"/>
      <c r="S146" s="256"/>
      <c r="T146" s="257"/>
      <c r="U146" s="13"/>
      <c r="V146" s="13"/>
      <c r="W146" s="13"/>
      <c r="X146" s="13"/>
      <c r="Y146" s="13"/>
      <c r="Z146" s="13"/>
      <c r="AA146" s="13"/>
      <c r="AB146" s="13"/>
      <c r="AC146" s="13"/>
      <c r="AD146" s="13"/>
      <c r="AE146" s="13"/>
      <c r="AT146" s="258" t="s">
        <v>801</v>
      </c>
      <c r="AU146" s="258" t="s">
        <v>81</v>
      </c>
      <c r="AV146" s="13" t="s">
        <v>81</v>
      </c>
      <c r="AW146" s="13" t="s">
        <v>33</v>
      </c>
      <c r="AX146" s="13" t="s">
        <v>72</v>
      </c>
      <c r="AY146" s="258" t="s">
        <v>240</v>
      </c>
    </row>
    <row r="147" s="13" customFormat="1">
      <c r="A147" s="13"/>
      <c r="B147" s="248"/>
      <c r="C147" s="249"/>
      <c r="D147" s="227" t="s">
        <v>801</v>
      </c>
      <c r="E147" s="250" t="s">
        <v>19</v>
      </c>
      <c r="F147" s="251" t="s">
        <v>2013</v>
      </c>
      <c r="G147" s="249"/>
      <c r="H147" s="252">
        <v>24.954999999999998</v>
      </c>
      <c r="I147" s="253"/>
      <c r="J147" s="249"/>
      <c r="K147" s="249"/>
      <c r="L147" s="254"/>
      <c r="M147" s="255"/>
      <c r="N147" s="256"/>
      <c r="O147" s="256"/>
      <c r="P147" s="256"/>
      <c r="Q147" s="256"/>
      <c r="R147" s="256"/>
      <c r="S147" s="256"/>
      <c r="T147" s="257"/>
      <c r="U147" s="13"/>
      <c r="V147" s="13"/>
      <c r="W147" s="13"/>
      <c r="X147" s="13"/>
      <c r="Y147" s="13"/>
      <c r="Z147" s="13"/>
      <c r="AA147" s="13"/>
      <c r="AB147" s="13"/>
      <c r="AC147" s="13"/>
      <c r="AD147" s="13"/>
      <c r="AE147" s="13"/>
      <c r="AT147" s="258" t="s">
        <v>801</v>
      </c>
      <c r="AU147" s="258" t="s">
        <v>81</v>
      </c>
      <c r="AV147" s="13" t="s">
        <v>81</v>
      </c>
      <c r="AW147" s="13" t="s">
        <v>33</v>
      </c>
      <c r="AX147" s="13" t="s">
        <v>72</v>
      </c>
      <c r="AY147" s="258" t="s">
        <v>240</v>
      </c>
    </row>
    <row r="148" s="15" customFormat="1">
      <c r="A148" s="15"/>
      <c r="B148" s="269"/>
      <c r="C148" s="270"/>
      <c r="D148" s="227" t="s">
        <v>801</v>
      </c>
      <c r="E148" s="271" t="s">
        <v>19</v>
      </c>
      <c r="F148" s="272" t="s">
        <v>1356</v>
      </c>
      <c r="G148" s="270"/>
      <c r="H148" s="273">
        <v>151.91800000000001</v>
      </c>
      <c r="I148" s="274"/>
      <c r="J148" s="270"/>
      <c r="K148" s="270"/>
      <c r="L148" s="275"/>
      <c r="M148" s="276"/>
      <c r="N148" s="277"/>
      <c r="O148" s="277"/>
      <c r="P148" s="277"/>
      <c r="Q148" s="277"/>
      <c r="R148" s="277"/>
      <c r="S148" s="277"/>
      <c r="T148" s="278"/>
      <c r="U148" s="15"/>
      <c r="V148" s="15"/>
      <c r="W148" s="15"/>
      <c r="X148" s="15"/>
      <c r="Y148" s="15"/>
      <c r="Z148" s="15"/>
      <c r="AA148" s="15"/>
      <c r="AB148" s="15"/>
      <c r="AC148" s="15"/>
      <c r="AD148" s="15"/>
      <c r="AE148" s="15"/>
      <c r="AT148" s="279" t="s">
        <v>801</v>
      </c>
      <c r="AU148" s="279" t="s">
        <v>81</v>
      </c>
      <c r="AV148" s="15" t="s">
        <v>149</v>
      </c>
      <c r="AW148" s="15" t="s">
        <v>33</v>
      </c>
      <c r="AX148" s="15" t="s">
        <v>79</v>
      </c>
      <c r="AY148" s="279" t="s">
        <v>240</v>
      </c>
    </row>
    <row r="149" s="2" customFormat="1" ht="44.25" customHeight="1">
      <c r="A149" s="39"/>
      <c r="B149" s="40"/>
      <c r="C149" s="214" t="s">
        <v>272</v>
      </c>
      <c r="D149" s="214" t="s">
        <v>243</v>
      </c>
      <c r="E149" s="215" t="s">
        <v>2014</v>
      </c>
      <c r="F149" s="216" t="s">
        <v>2015</v>
      </c>
      <c r="G149" s="217" t="s">
        <v>251</v>
      </c>
      <c r="H149" s="218">
        <v>901.86400000000003</v>
      </c>
      <c r="I149" s="219"/>
      <c r="J149" s="220">
        <f>ROUND(I149*H149,2)</f>
        <v>0</v>
      </c>
      <c r="K149" s="216" t="s">
        <v>749</v>
      </c>
      <c r="L149" s="45"/>
      <c r="M149" s="221" t="s">
        <v>19</v>
      </c>
      <c r="N149" s="222" t="s">
        <v>43</v>
      </c>
      <c r="O149" s="85"/>
      <c r="P149" s="223">
        <f>O149*H149</f>
        <v>0</v>
      </c>
      <c r="Q149" s="223">
        <v>0.1762</v>
      </c>
      <c r="R149" s="223">
        <f>Q149*H149</f>
        <v>158.9084368</v>
      </c>
      <c r="S149" s="223">
        <v>0</v>
      </c>
      <c r="T149" s="224">
        <f>S149*H149</f>
        <v>0</v>
      </c>
      <c r="U149" s="39"/>
      <c r="V149" s="39"/>
      <c r="W149" s="39"/>
      <c r="X149" s="39"/>
      <c r="Y149" s="39"/>
      <c r="Z149" s="39"/>
      <c r="AA149" s="39"/>
      <c r="AB149" s="39"/>
      <c r="AC149" s="39"/>
      <c r="AD149" s="39"/>
      <c r="AE149" s="39"/>
      <c r="AR149" s="225" t="s">
        <v>248</v>
      </c>
      <c r="AT149" s="225" t="s">
        <v>243</v>
      </c>
      <c r="AU149" s="225" t="s">
        <v>81</v>
      </c>
      <c r="AY149" s="18" t="s">
        <v>240</v>
      </c>
      <c r="BE149" s="226">
        <f>IF(N149="základní",J149,0)</f>
        <v>0</v>
      </c>
      <c r="BF149" s="226">
        <f>IF(N149="snížená",J149,0)</f>
        <v>0</v>
      </c>
      <c r="BG149" s="226">
        <f>IF(N149="zákl. přenesená",J149,0)</f>
        <v>0</v>
      </c>
      <c r="BH149" s="226">
        <f>IF(N149="sníž. přenesená",J149,0)</f>
        <v>0</v>
      </c>
      <c r="BI149" s="226">
        <f>IF(N149="nulová",J149,0)</f>
        <v>0</v>
      </c>
      <c r="BJ149" s="18" t="s">
        <v>79</v>
      </c>
      <c r="BK149" s="226">
        <f>ROUND(I149*H149,2)</f>
        <v>0</v>
      </c>
      <c r="BL149" s="18" t="s">
        <v>248</v>
      </c>
      <c r="BM149" s="225" t="s">
        <v>2016</v>
      </c>
    </row>
    <row r="150" s="13" customFormat="1">
      <c r="A150" s="13"/>
      <c r="B150" s="248"/>
      <c r="C150" s="249"/>
      <c r="D150" s="227" t="s">
        <v>801</v>
      </c>
      <c r="E150" s="250" t="s">
        <v>19</v>
      </c>
      <c r="F150" s="251" t="s">
        <v>2017</v>
      </c>
      <c r="G150" s="249"/>
      <c r="H150" s="252">
        <v>111.243</v>
      </c>
      <c r="I150" s="253"/>
      <c r="J150" s="249"/>
      <c r="K150" s="249"/>
      <c r="L150" s="254"/>
      <c r="M150" s="255"/>
      <c r="N150" s="256"/>
      <c r="O150" s="256"/>
      <c r="P150" s="256"/>
      <c r="Q150" s="256"/>
      <c r="R150" s="256"/>
      <c r="S150" s="256"/>
      <c r="T150" s="257"/>
      <c r="U150" s="13"/>
      <c r="V150" s="13"/>
      <c r="W150" s="13"/>
      <c r="X150" s="13"/>
      <c r="Y150" s="13"/>
      <c r="Z150" s="13"/>
      <c r="AA150" s="13"/>
      <c r="AB150" s="13"/>
      <c r="AC150" s="13"/>
      <c r="AD150" s="13"/>
      <c r="AE150" s="13"/>
      <c r="AT150" s="258" t="s">
        <v>801</v>
      </c>
      <c r="AU150" s="258" t="s">
        <v>81</v>
      </c>
      <c r="AV150" s="13" t="s">
        <v>81</v>
      </c>
      <c r="AW150" s="13" t="s">
        <v>33</v>
      </c>
      <c r="AX150" s="13" t="s">
        <v>72</v>
      </c>
      <c r="AY150" s="258" t="s">
        <v>240</v>
      </c>
    </row>
    <row r="151" s="13" customFormat="1">
      <c r="A151" s="13"/>
      <c r="B151" s="248"/>
      <c r="C151" s="249"/>
      <c r="D151" s="227" t="s">
        <v>801</v>
      </c>
      <c r="E151" s="250" t="s">
        <v>19</v>
      </c>
      <c r="F151" s="251" t="s">
        <v>2018</v>
      </c>
      <c r="G151" s="249"/>
      <c r="H151" s="252">
        <v>116.161</v>
      </c>
      <c r="I151" s="253"/>
      <c r="J151" s="249"/>
      <c r="K151" s="249"/>
      <c r="L151" s="254"/>
      <c r="M151" s="255"/>
      <c r="N151" s="256"/>
      <c r="O151" s="256"/>
      <c r="P151" s="256"/>
      <c r="Q151" s="256"/>
      <c r="R151" s="256"/>
      <c r="S151" s="256"/>
      <c r="T151" s="257"/>
      <c r="U151" s="13"/>
      <c r="V151" s="13"/>
      <c r="W151" s="13"/>
      <c r="X151" s="13"/>
      <c r="Y151" s="13"/>
      <c r="Z151" s="13"/>
      <c r="AA151" s="13"/>
      <c r="AB151" s="13"/>
      <c r="AC151" s="13"/>
      <c r="AD151" s="13"/>
      <c r="AE151" s="13"/>
      <c r="AT151" s="258" t="s">
        <v>801</v>
      </c>
      <c r="AU151" s="258" t="s">
        <v>81</v>
      </c>
      <c r="AV151" s="13" t="s">
        <v>81</v>
      </c>
      <c r="AW151" s="13" t="s">
        <v>33</v>
      </c>
      <c r="AX151" s="13" t="s">
        <v>72</v>
      </c>
      <c r="AY151" s="258" t="s">
        <v>240</v>
      </c>
    </row>
    <row r="152" s="13" customFormat="1">
      <c r="A152" s="13"/>
      <c r="B152" s="248"/>
      <c r="C152" s="249"/>
      <c r="D152" s="227" t="s">
        <v>801</v>
      </c>
      <c r="E152" s="250" t="s">
        <v>19</v>
      </c>
      <c r="F152" s="251" t="s">
        <v>2019</v>
      </c>
      <c r="G152" s="249"/>
      <c r="H152" s="252">
        <v>32.743000000000002</v>
      </c>
      <c r="I152" s="253"/>
      <c r="J152" s="249"/>
      <c r="K152" s="249"/>
      <c r="L152" s="254"/>
      <c r="M152" s="255"/>
      <c r="N152" s="256"/>
      <c r="O152" s="256"/>
      <c r="P152" s="256"/>
      <c r="Q152" s="256"/>
      <c r="R152" s="256"/>
      <c r="S152" s="256"/>
      <c r="T152" s="257"/>
      <c r="U152" s="13"/>
      <c r="V152" s="13"/>
      <c r="W152" s="13"/>
      <c r="X152" s="13"/>
      <c r="Y152" s="13"/>
      <c r="Z152" s="13"/>
      <c r="AA152" s="13"/>
      <c r="AB152" s="13"/>
      <c r="AC152" s="13"/>
      <c r="AD152" s="13"/>
      <c r="AE152" s="13"/>
      <c r="AT152" s="258" t="s">
        <v>801</v>
      </c>
      <c r="AU152" s="258" t="s">
        <v>81</v>
      </c>
      <c r="AV152" s="13" t="s">
        <v>81</v>
      </c>
      <c r="AW152" s="13" t="s">
        <v>33</v>
      </c>
      <c r="AX152" s="13" t="s">
        <v>72</v>
      </c>
      <c r="AY152" s="258" t="s">
        <v>240</v>
      </c>
    </row>
    <row r="153" s="13" customFormat="1">
      <c r="A153" s="13"/>
      <c r="B153" s="248"/>
      <c r="C153" s="249"/>
      <c r="D153" s="227" t="s">
        <v>801</v>
      </c>
      <c r="E153" s="250" t="s">
        <v>19</v>
      </c>
      <c r="F153" s="251" t="s">
        <v>2020</v>
      </c>
      <c r="G153" s="249"/>
      <c r="H153" s="252">
        <v>22.959</v>
      </c>
      <c r="I153" s="253"/>
      <c r="J153" s="249"/>
      <c r="K153" s="249"/>
      <c r="L153" s="254"/>
      <c r="M153" s="255"/>
      <c r="N153" s="256"/>
      <c r="O153" s="256"/>
      <c r="P153" s="256"/>
      <c r="Q153" s="256"/>
      <c r="R153" s="256"/>
      <c r="S153" s="256"/>
      <c r="T153" s="257"/>
      <c r="U153" s="13"/>
      <c r="V153" s="13"/>
      <c r="W153" s="13"/>
      <c r="X153" s="13"/>
      <c r="Y153" s="13"/>
      <c r="Z153" s="13"/>
      <c r="AA153" s="13"/>
      <c r="AB153" s="13"/>
      <c r="AC153" s="13"/>
      <c r="AD153" s="13"/>
      <c r="AE153" s="13"/>
      <c r="AT153" s="258" t="s">
        <v>801</v>
      </c>
      <c r="AU153" s="258" t="s">
        <v>81</v>
      </c>
      <c r="AV153" s="13" t="s">
        <v>81</v>
      </c>
      <c r="AW153" s="13" t="s">
        <v>33</v>
      </c>
      <c r="AX153" s="13" t="s">
        <v>72</v>
      </c>
      <c r="AY153" s="258" t="s">
        <v>240</v>
      </c>
    </row>
    <row r="154" s="13" customFormat="1">
      <c r="A154" s="13"/>
      <c r="B154" s="248"/>
      <c r="C154" s="249"/>
      <c r="D154" s="227" t="s">
        <v>801</v>
      </c>
      <c r="E154" s="250" t="s">
        <v>19</v>
      </c>
      <c r="F154" s="251" t="s">
        <v>2021</v>
      </c>
      <c r="G154" s="249"/>
      <c r="H154" s="252">
        <v>106.571</v>
      </c>
      <c r="I154" s="253"/>
      <c r="J154" s="249"/>
      <c r="K154" s="249"/>
      <c r="L154" s="254"/>
      <c r="M154" s="255"/>
      <c r="N154" s="256"/>
      <c r="O154" s="256"/>
      <c r="P154" s="256"/>
      <c r="Q154" s="256"/>
      <c r="R154" s="256"/>
      <c r="S154" s="256"/>
      <c r="T154" s="257"/>
      <c r="U154" s="13"/>
      <c r="V154" s="13"/>
      <c r="W154" s="13"/>
      <c r="X154" s="13"/>
      <c r="Y154" s="13"/>
      <c r="Z154" s="13"/>
      <c r="AA154" s="13"/>
      <c r="AB154" s="13"/>
      <c r="AC154" s="13"/>
      <c r="AD154" s="13"/>
      <c r="AE154" s="13"/>
      <c r="AT154" s="258" t="s">
        <v>801</v>
      </c>
      <c r="AU154" s="258" t="s">
        <v>81</v>
      </c>
      <c r="AV154" s="13" t="s">
        <v>81</v>
      </c>
      <c r="AW154" s="13" t="s">
        <v>33</v>
      </c>
      <c r="AX154" s="13" t="s">
        <v>72</v>
      </c>
      <c r="AY154" s="258" t="s">
        <v>240</v>
      </c>
    </row>
    <row r="155" s="13" customFormat="1">
      <c r="A155" s="13"/>
      <c r="B155" s="248"/>
      <c r="C155" s="249"/>
      <c r="D155" s="227" t="s">
        <v>801</v>
      </c>
      <c r="E155" s="250" t="s">
        <v>19</v>
      </c>
      <c r="F155" s="251" t="s">
        <v>2022</v>
      </c>
      <c r="G155" s="249"/>
      <c r="H155" s="252">
        <v>109.24800000000001</v>
      </c>
      <c r="I155" s="253"/>
      <c r="J155" s="249"/>
      <c r="K155" s="249"/>
      <c r="L155" s="254"/>
      <c r="M155" s="255"/>
      <c r="N155" s="256"/>
      <c r="O155" s="256"/>
      <c r="P155" s="256"/>
      <c r="Q155" s="256"/>
      <c r="R155" s="256"/>
      <c r="S155" s="256"/>
      <c r="T155" s="257"/>
      <c r="U155" s="13"/>
      <c r="V155" s="13"/>
      <c r="W155" s="13"/>
      <c r="X155" s="13"/>
      <c r="Y155" s="13"/>
      <c r="Z155" s="13"/>
      <c r="AA155" s="13"/>
      <c r="AB155" s="13"/>
      <c r="AC155" s="13"/>
      <c r="AD155" s="13"/>
      <c r="AE155" s="13"/>
      <c r="AT155" s="258" t="s">
        <v>801</v>
      </c>
      <c r="AU155" s="258" t="s">
        <v>81</v>
      </c>
      <c r="AV155" s="13" t="s">
        <v>81</v>
      </c>
      <c r="AW155" s="13" t="s">
        <v>33</v>
      </c>
      <c r="AX155" s="13" t="s">
        <v>72</v>
      </c>
      <c r="AY155" s="258" t="s">
        <v>240</v>
      </c>
    </row>
    <row r="156" s="13" customFormat="1">
      <c r="A156" s="13"/>
      <c r="B156" s="248"/>
      <c r="C156" s="249"/>
      <c r="D156" s="227" t="s">
        <v>801</v>
      </c>
      <c r="E156" s="250" t="s">
        <v>19</v>
      </c>
      <c r="F156" s="251" t="s">
        <v>2023</v>
      </c>
      <c r="G156" s="249"/>
      <c r="H156" s="252">
        <v>87</v>
      </c>
      <c r="I156" s="253"/>
      <c r="J156" s="249"/>
      <c r="K156" s="249"/>
      <c r="L156" s="254"/>
      <c r="M156" s="255"/>
      <c r="N156" s="256"/>
      <c r="O156" s="256"/>
      <c r="P156" s="256"/>
      <c r="Q156" s="256"/>
      <c r="R156" s="256"/>
      <c r="S156" s="256"/>
      <c r="T156" s="257"/>
      <c r="U156" s="13"/>
      <c r="V156" s="13"/>
      <c r="W156" s="13"/>
      <c r="X156" s="13"/>
      <c r="Y156" s="13"/>
      <c r="Z156" s="13"/>
      <c r="AA156" s="13"/>
      <c r="AB156" s="13"/>
      <c r="AC156" s="13"/>
      <c r="AD156" s="13"/>
      <c r="AE156" s="13"/>
      <c r="AT156" s="258" t="s">
        <v>801</v>
      </c>
      <c r="AU156" s="258" t="s">
        <v>81</v>
      </c>
      <c r="AV156" s="13" t="s">
        <v>81</v>
      </c>
      <c r="AW156" s="13" t="s">
        <v>33</v>
      </c>
      <c r="AX156" s="13" t="s">
        <v>72</v>
      </c>
      <c r="AY156" s="258" t="s">
        <v>240</v>
      </c>
    </row>
    <row r="157" s="13" customFormat="1">
      <c r="A157" s="13"/>
      <c r="B157" s="248"/>
      <c r="C157" s="249"/>
      <c r="D157" s="227" t="s">
        <v>801</v>
      </c>
      <c r="E157" s="250" t="s">
        <v>19</v>
      </c>
      <c r="F157" s="251" t="s">
        <v>2024</v>
      </c>
      <c r="G157" s="249"/>
      <c r="H157" s="252">
        <v>105.895</v>
      </c>
      <c r="I157" s="253"/>
      <c r="J157" s="249"/>
      <c r="K157" s="249"/>
      <c r="L157" s="254"/>
      <c r="M157" s="255"/>
      <c r="N157" s="256"/>
      <c r="O157" s="256"/>
      <c r="P157" s="256"/>
      <c r="Q157" s="256"/>
      <c r="R157" s="256"/>
      <c r="S157" s="256"/>
      <c r="T157" s="257"/>
      <c r="U157" s="13"/>
      <c r="V157" s="13"/>
      <c r="W157" s="13"/>
      <c r="X157" s="13"/>
      <c r="Y157" s="13"/>
      <c r="Z157" s="13"/>
      <c r="AA157" s="13"/>
      <c r="AB157" s="13"/>
      <c r="AC157" s="13"/>
      <c r="AD157" s="13"/>
      <c r="AE157" s="13"/>
      <c r="AT157" s="258" t="s">
        <v>801</v>
      </c>
      <c r="AU157" s="258" t="s">
        <v>81</v>
      </c>
      <c r="AV157" s="13" t="s">
        <v>81</v>
      </c>
      <c r="AW157" s="13" t="s">
        <v>33</v>
      </c>
      <c r="AX157" s="13" t="s">
        <v>72</v>
      </c>
      <c r="AY157" s="258" t="s">
        <v>240</v>
      </c>
    </row>
    <row r="158" s="13" customFormat="1">
      <c r="A158" s="13"/>
      <c r="B158" s="248"/>
      <c r="C158" s="249"/>
      <c r="D158" s="227" t="s">
        <v>801</v>
      </c>
      <c r="E158" s="250" t="s">
        <v>19</v>
      </c>
      <c r="F158" s="251" t="s">
        <v>2025</v>
      </c>
      <c r="G158" s="249"/>
      <c r="H158" s="252">
        <v>30.614999999999998</v>
      </c>
      <c r="I158" s="253"/>
      <c r="J158" s="249"/>
      <c r="K158" s="249"/>
      <c r="L158" s="254"/>
      <c r="M158" s="255"/>
      <c r="N158" s="256"/>
      <c r="O158" s="256"/>
      <c r="P158" s="256"/>
      <c r="Q158" s="256"/>
      <c r="R158" s="256"/>
      <c r="S158" s="256"/>
      <c r="T158" s="257"/>
      <c r="U158" s="13"/>
      <c r="V158" s="13"/>
      <c r="W158" s="13"/>
      <c r="X158" s="13"/>
      <c r="Y158" s="13"/>
      <c r="Z158" s="13"/>
      <c r="AA158" s="13"/>
      <c r="AB158" s="13"/>
      <c r="AC158" s="13"/>
      <c r="AD158" s="13"/>
      <c r="AE158" s="13"/>
      <c r="AT158" s="258" t="s">
        <v>801</v>
      </c>
      <c r="AU158" s="258" t="s">
        <v>81</v>
      </c>
      <c r="AV158" s="13" t="s">
        <v>81</v>
      </c>
      <c r="AW158" s="13" t="s">
        <v>33</v>
      </c>
      <c r="AX158" s="13" t="s">
        <v>72</v>
      </c>
      <c r="AY158" s="258" t="s">
        <v>240</v>
      </c>
    </row>
    <row r="159" s="13" customFormat="1">
      <c r="A159" s="13"/>
      <c r="B159" s="248"/>
      <c r="C159" s="249"/>
      <c r="D159" s="227" t="s">
        <v>801</v>
      </c>
      <c r="E159" s="250" t="s">
        <v>19</v>
      </c>
      <c r="F159" s="251" t="s">
        <v>2026</v>
      </c>
      <c r="G159" s="249"/>
      <c r="H159" s="252">
        <v>54.713999999999999</v>
      </c>
      <c r="I159" s="253"/>
      <c r="J159" s="249"/>
      <c r="K159" s="249"/>
      <c r="L159" s="254"/>
      <c r="M159" s="255"/>
      <c r="N159" s="256"/>
      <c r="O159" s="256"/>
      <c r="P159" s="256"/>
      <c r="Q159" s="256"/>
      <c r="R159" s="256"/>
      <c r="S159" s="256"/>
      <c r="T159" s="257"/>
      <c r="U159" s="13"/>
      <c r="V159" s="13"/>
      <c r="W159" s="13"/>
      <c r="X159" s="13"/>
      <c r="Y159" s="13"/>
      <c r="Z159" s="13"/>
      <c r="AA159" s="13"/>
      <c r="AB159" s="13"/>
      <c r="AC159" s="13"/>
      <c r="AD159" s="13"/>
      <c r="AE159" s="13"/>
      <c r="AT159" s="258" t="s">
        <v>801</v>
      </c>
      <c r="AU159" s="258" t="s">
        <v>81</v>
      </c>
      <c r="AV159" s="13" t="s">
        <v>81</v>
      </c>
      <c r="AW159" s="13" t="s">
        <v>33</v>
      </c>
      <c r="AX159" s="13" t="s">
        <v>72</v>
      </c>
      <c r="AY159" s="258" t="s">
        <v>240</v>
      </c>
    </row>
    <row r="160" s="13" customFormat="1">
      <c r="A160" s="13"/>
      <c r="B160" s="248"/>
      <c r="C160" s="249"/>
      <c r="D160" s="227" t="s">
        <v>801</v>
      </c>
      <c r="E160" s="250" t="s">
        <v>19</v>
      </c>
      <c r="F160" s="251" t="s">
        <v>2027</v>
      </c>
      <c r="G160" s="249"/>
      <c r="H160" s="252">
        <v>10.754</v>
      </c>
      <c r="I160" s="253"/>
      <c r="J160" s="249"/>
      <c r="K160" s="249"/>
      <c r="L160" s="254"/>
      <c r="M160" s="255"/>
      <c r="N160" s="256"/>
      <c r="O160" s="256"/>
      <c r="P160" s="256"/>
      <c r="Q160" s="256"/>
      <c r="R160" s="256"/>
      <c r="S160" s="256"/>
      <c r="T160" s="257"/>
      <c r="U160" s="13"/>
      <c r="V160" s="13"/>
      <c r="W160" s="13"/>
      <c r="X160" s="13"/>
      <c r="Y160" s="13"/>
      <c r="Z160" s="13"/>
      <c r="AA160" s="13"/>
      <c r="AB160" s="13"/>
      <c r="AC160" s="13"/>
      <c r="AD160" s="13"/>
      <c r="AE160" s="13"/>
      <c r="AT160" s="258" t="s">
        <v>801</v>
      </c>
      <c r="AU160" s="258" t="s">
        <v>81</v>
      </c>
      <c r="AV160" s="13" t="s">
        <v>81</v>
      </c>
      <c r="AW160" s="13" t="s">
        <v>33</v>
      </c>
      <c r="AX160" s="13" t="s">
        <v>72</v>
      </c>
      <c r="AY160" s="258" t="s">
        <v>240</v>
      </c>
    </row>
    <row r="161" s="13" customFormat="1">
      <c r="A161" s="13"/>
      <c r="B161" s="248"/>
      <c r="C161" s="249"/>
      <c r="D161" s="227" t="s">
        <v>801</v>
      </c>
      <c r="E161" s="250" t="s">
        <v>19</v>
      </c>
      <c r="F161" s="251" t="s">
        <v>2028</v>
      </c>
      <c r="G161" s="249"/>
      <c r="H161" s="252">
        <v>88.540000000000006</v>
      </c>
      <c r="I161" s="253"/>
      <c r="J161" s="249"/>
      <c r="K161" s="249"/>
      <c r="L161" s="254"/>
      <c r="M161" s="255"/>
      <c r="N161" s="256"/>
      <c r="O161" s="256"/>
      <c r="P161" s="256"/>
      <c r="Q161" s="256"/>
      <c r="R161" s="256"/>
      <c r="S161" s="256"/>
      <c r="T161" s="257"/>
      <c r="U161" s="13"/>
      <c r="V161" s="13"/>
      <c r="W161" s="13"/>
      <c r="X161" s="13"/>
      <c r="Y161" s="13"/>
      <c r="Z161" s="13"/>
      <c r="AA161" s="13"/>
      <c r="AB161" s="13"/>
      <c r="AC161" s="13"/>
      <c r="AD161" s="13"/>
      <c r="AE161" s="13"/>
      <c r="AT161" s="258" t="s">
        <v>801</v>
      </c>
      <c r="AU161" s="258" t="s">
        <v>81</v>
      </c>
      <c r="AV161" s="13" t="s">
        <v>81</v>
      </c>
      <c r="AW161" s="13" t="s">
        <v>33</v>
      </c>
      <c r="AX161" s="13" t="s">
        <v>72</v>
      </c>
      <c r="AY161" s="258" t="s">
        <v>240</v>
      </c>
    </row>
    <row r="162" s="13" customFormat="1">
      <c r="A162" s="13"/>
      <c r="B162" s="248"/>
      <c r="C162" s="249"/>
      <c r="D162" s="227" t="s">
        <v>801</v>
      </c>
      <c r="E162" s="250" t="s">
        <v>19</v>
      </c>
      <c r="F162" s="251" t="s">
        <v>2029</v>
      </c>
      <c r="G162" s="249"/>
      <c r="H162" s="252">
        <v>11.429</v>
      </c>
      <c r="I162" s="253"/>
      <c r="J162" s="249"/>
      <c r="K162" s="249"/>
      <c r="L162" s="254"/>
      <c r="M162" s="255"/>
      <c r="N162" s="256"/>
      <c r="O162" s="256"/>
      <c r="P162" s="256"/>
      <c r="Q162" s="256"/>
      <c r="R162" s="256"/>
      <c r="S162" s="256"/>
      <c r="T162" s="257"/>
      <c r="U162" s="13"/>
      <c r="V162" s="13"/>
      <c r="W162" s="13"/>
      <c r="X162" s="13"/>
      <c r="Y162" s="13"/>
      <c r="Z162" s="13"/>
      <c r="AA162" s="13"/>
      <c r="AB162" s="13"/>
      <c r="AC162" s="13"/>
      <c r="AD162" s="13"/>
      <c r="AE162" s="13"/>
      <c r="AT162" s="258" t="s">
        <v>801</v>
      </c>
      <c r="AU162" s="258" t="s">
        <v>81</v>
      </c>
      <c r="AV162" s="13" t="s">
        <v>81</v>
      </c>
      <c r="AW162" s="13" t="s">
        <v>33</v>
      </c>
      <c r="AX162" s="13" t="s">
        <v>72</v>
      </c>
      <c r="AY162" s="258" t="s">
        <v>240</v>
      </c>
    </row>
    <row r="163" s="13" customFormat="1">
      <c r="A163" s="13"/>
      <c r="B163" s="248"/>
      <c r="C163" s="249"/>
      <c r="D163" s="227" t="s">
        <v>801</v>
      </c>
      <c r="E163" s="250" t="s">
        <v>19</v>
      </c>
      <c r="F163" s="251" t="s">
        <v>2030</v>
      </c>
      <c r="G163" s="249"/>
      <c r="H163" s="252">
        <v>4.4000000000000004</v>
      </c>
      <c r="I163" s="253"/>
      <c r="J163" s="249"/>
      <c r="K163" s="249"/>
      <c r="L163" s="254"/>
      <c r="M163" s="255"/>
      <c r="N163" s="256"/>
      <c r="O163" s="256"/>
      <c r="P163" s="256"/>
      <c r="Q163" s="256"/>
      <c r="R163" s="256"/>
      <c r="S163" s="256"/>
      <c r="T163" s="257"/>
      <c r="U163" s="13"/>
      <c r="V163" s="13"/>
      <c r="W163" s="13"/>
      <c r="X163" s="13"/>
      <c r="Y163" s="13"/>
      <c r="Z163" s="13"/>
      <c r="AA163" s="13"/>
      <c r="AB163" s="13"/>
      <c r="AC163" s="13"/>
      <c r="AD163" s="13"/>
      <c r="AE163" s="13"/>
      <c r="AT163" s="258" t="s">
        <v>801</v>
      </c>
      <c r="AU163" s="258" t="s">
        <v>81</v>
      </c>
      <c r="AV163" s="13" t="s">
        <v>81</v>
      </c>
      <c r="AW163" s="13" t="s">
        <v>33</v>
      </c>
      <c r="AX163" s="13" t="s">
        <v>72</v>
      </c>
      <c r="AY163" s="258" t="s">
        <v>240</v>
      </c>
    </row>
    <row r="164" s="13" customFormat="1">
      <c r="A164" s="13"/>
      <c r="B164" s="248"/>
      <c r="C164" s="249"/>
      <c r="D164" s="227" t="s">
        <v>801</v>
      </c>
      <c r="E164" s="250" t="s">
        <v>19</v>
      </c>
      <c r="F164" s="251" t="s">
        <v>2031</v>
      </c>
      <c r="G164" s="249"/>
      <c r="H164" s="252">
        <v>9.5920000000000005</v>
      </c>
      <c r="I164" s="253"/>
      <c r="J164" s="249"/>
      <c r="K164" s="249"/>
      <c r="L164" s="254"/>
      <c r="M164" s="255"/>
      <c r="N164" s="256"/>
      <c r="O164" s="256"/>
      <c r="P164" s="256"/>
      <c r="Q164" s="256"/>
      <c r="R164" s="256"/>
      <c r="S164" s="256"/>
      <c r="T164" s="257"/>
      <c r="U164" s="13"/>
      <c r="V164" s="13"/>
      <c r="W164" s="13"/>
      <c r="X164" s="13"/>
      <c r="Y164" s="13"/>
      <c r="Z164" s="13"/>
      <c r="AA164" s="13"/>
      <c r="AB164" s="13"/>
      <c r="AC164" s="13"/>
      <c r="AD164" s="13"/>
      <c r="AE164" s="13"/>
      <c r="AT164" s="258" t="s">
        <v>801</v>
      </c>
      <c r="AU164" s="258" t="s">
        <v>81</v>
      </c>
      <c r="AV164" s="13" t="s">
        <v>81</v>
      </c>
      <c r="AW164" s="13" t="s">
        <v>33</v>
      </c>
      <c r="AX164" s="13" t="s">
        <v>72</v>
      </c>
      <c r="AY164" s="258" t="s">
        <v>240</v>
      </c>
    </row>
    <row r="165" s="15" customFormat="1">
      <c r="A165" s="15"/>
      <c r="B165" s="269"/>
      <c r="C165" s="270"/>
      <c r="D165" s="227" t="s">
        <v>801</v>
      </c>
      <c r="E165" s="271" t="s">
        <v>19</v>
      </c>
      <c r="F165" s="272" t="s">
        <v>1356</v>
      </c>
      <c r="G165" s="270"/>
      <c r="H165" s="273">
        <v>901.86400000000003</v>
      </c>
      <c r="I165" s="274"/>
      <c r="J165" s="270"/>
      <c r="K165" s="270"/>
      <c r="L165" s="275"/>
      <c r="M165" s="276"/>
      <c r="N165" s="277"/>
      <c r="O165" s="277"/>
      <c r="P165" s="277"/>
      <c r="Q165" s="277"/>
      <c r="R165" s="277"/>
      <c r="S165" s="277"/>
      <c r="T165" s="278"/>
      <c r="U165" s="15"/>
      <c r="V165" s="15"/>
      <c r="W165" s="15"/>
      <c r="X165" s="15"/>
      <c r="Y165" s="15"/>
      <c r="Z165" s="15"/>
      <c r="AA165" s="15"/>
      <c r="AB165" s="15"/>
      <c r="AC165" s="15"/>
      <c r="AD165" s="15"/>
      <c r="AE165" s="15"/>
      <c r="AT165" s="279" t="s">
        <v>801</v>
      </c>
      <c r="AU165" s="279" t="s">
        <v>81</v>
      </c>
      <c r="AV165" s="15" t="s">
        <v>149</v>
      </c>
      <c r="AW165" s="15" t="s">
        <v>33</v>
      </c>
      <c r="AX165" s="15" t="s">
        <v>79</v>
      </c>
      <c r="AY165" s="279" t="s">
        <v>240</v>
      </c>
    </row>
    <row r="166" s="2" customFormat="1" ht="44.25" customHeight="1">
      <c r="A166" s="39"/>
      <c r="B166" s="40"/>
      <c r="C166" s="214" t="s">
        <v>262</v>
      </c>
      <c r="D166" s="214" t="s">
        <v>243</v>
      </c>
      <c r="E166" s="215" t="s">
        <v>2032</v>
      </c>
      <c r="F166" s="216" t="s">
        <v>2033</v>
      </c>
      <c r="G166" s="217" t="s">
        <v>251</v>
      </c>
      <c r="H166" s="218">
        <v>21.449999999999999</v>
      </c>
      <c r="I166" s="219"/>
      <c r="J166" s="220">
        <f>ROUND(I166*H166,2)</f>
        <v>0</v>
      </c>
      <c r="K166" s="216" t="s">
        <v>247</v>
      </c>
      <c r="L166" s="45"/>
      <c r="M166" s="221" t="s">
        <v>19</v>
      </c>
      <c r="N166" s="222" t="s">
        <v>43</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248</v>
      </c>
      <c r="AT166" s="225" t="s">
        <v>243</v>
      </c>
      <c r="AU166" s="225" t="s">
        <v>81</v>
      </c>
      <c r="AY166" s="18" t="s">
        <v>240</v>
      </c>
      <c r="BE166" s="226">
        <f>IF(N166="základní",J166,0)</f>
        <v>0</v>
      </c>
      <c r="BF166" s="226">
        <f>IF(N166="snížená",J166,0)</f>
        <v>0</v>
      </c>
      <c r="BG166" s="226">
        <f>IF(N166="zákl. přenesená",J166,0)</f>
        <v>0</v>
      </c>
      <c r="BH166" s="226">
        <f>IF(N166="sníž. přenesená",J166,0)</f>
        <v>0</v>
      </c>
      <c r="BI166" s="226">
        <f>IF(N166="nulová",J166,0)</f>
        <v>0</v>
      </c>
      <c r="BJ166" s="18" t="s">
        <v>79</v>
      </c>
      <c r="BK166" s="226">
        <f>ROUND(I166*H166,2)</f>
        <v>0</v>
      </c>
      <c r="BL166" s="18" t="s">
        <v>248</v>
      </c>
      <c r="BM166" s="225" t="s">
        <v>2034</v>
      </c>
    </row>
    <row r="167" s="14" customFormat="1">
      <c r="A167" s="14"/>
      <c r="B167" s="259"/>
      <c r="C167" s="260"/>
      <c r="D167" s="227" t="s">
        <v>801</v>
      </c>
      <c r="E167" s="261" t="s">
        <v>19</v>
      </c>
      <c r="F167" s="262" t="s">
        <v>2035</v>
      </c>
      <c r="G167" s="260"/>
      <c r="H167" s="261" t="s">
        <v>19</v>
      </c>
      <c r="I167" s="263"/>
      <c r="J167" s="260"/>
      <c r="K167" s="260"/>
      <c r="L167" s="264"/>
      <c r="M167" s="265"/>
      <c r="N167" s="266"/>
      <c r="O167" s="266"/>
      <c r="P167" s="266"/>
      <c r="Q167" s="266"/>
      <c r="R167" s="266"/>
      <c r="S167" s="266"/>
      <c r="T167" s="267"/>
      <c r="U167" s="14"/>
      <c r="V167" s="14"/>
      <c r="W167" s="14"/>
      <c r="X167" s="14"/>
      <c r="Y167" s="14"/>
      <c r="Z167" s="14"/>
      <c r="AA167" s="14"/>
      <c r="AB167" s="14"/>
      <c r="AC167" s="14"/>
      <c r="AD167" s="14"/>
      <c r="AE167" s="14"/>
      <c r="AT167" s="268" t="s">
        <v>801</v>
      </c>
      <c r="AU167" s="268" t="s">
        <v>81</v>
      </c>
      <c r="AV167" s="14" t="s">
        <v>79</v>
      </c>
      <c r="AW167" s="14" t="s">
        <v>33</v>
      </c>
      <c r="AX167" s="14" t="s">
        <v>72</v>
      </c>
      <c r="AY167" s="268" t="s">
        <v>240</v>
      </c>
    </row>
    <row r="168" s="13" customFormat="1">
      <c r="A168" s="13"/>
      <c r="B168" s="248"/>
      <c r="C168" s="249"/>
      <c r="D168" s="227" t="s">
        <v>801</v>
      </c>
      <c r="E168" s="250" t="s">
        <v>19</v>
      </c>
      <c r="F168" s="251" t="s">
        <v>2036</v>
      </c>
      <c r="G168" s="249"/>
      <c r="H168" s="252">
        <v>11.055</v>
      </c>
      <c r="I168" s="253"/>
      <c r="J168" s="249"/>
      <c r="K168" s="249"/>
      <c r="L168" s="254"/>
      <c r="M168" s="255"/>
      <c r="N168" s="256"/>
      <c r="O168" s="256"/>
      <c r="P168" s="256"/>
      <c r="Q168" s="256"/>
      <c r="R168" s="256"/>
      <c r="S168" s="256"/>
      <c r="T168" s="257"/>
      <c r="U168" s="13"/>
      <c r="V168" s="13"/>
      <c r="W168" s="13"/>
      <c r="X168" s="13"/>
      <c r="Y168" s="13"/>
      <c r="Z168" s="13"/>
      <c r="AA168" s="13"/>
      <c r="AB168" s="13"/>
      <c r="AC168" s="13"/>
      <c r="AD168" s="13"/>
      <c r="AE168" s="13"/>
      <c r="AT168" s="258" t="s">
        <v>801</v>
      </c>
      <c r="AU168" s="258" t="s">
        <v>81</v>
      </c>
      <c r="AV168" s="13" t="s">
        <v>81</v>
      </c>
      <c r="AW168" s="13" t="s">
        <v>33</v>
      </c>
      <c r="AX168" s="13" t="s">
        <v>72</v>
      </c>
      <c r="AY168" s="258" t="s">
        <v>240</v>
      </c>
    </row>
    <row r="169" s="13" customFormat="1">
      <c r="A169" s="13"/>
      <c r="B169" s="248"/>
      <c r="C169" s="249"/>
      <c r="D169" s="227" t="s">
        <v>801</v>
      </c>
      <c r="E169" s="250" t="s">
        <v>19</v>
      </c>
      <c r="F169" s="251" t="s">
        <v>2037</v>
      </c>
      <c r="G169" s="249"/>
      <c r="H169" s="252">
        <v>10.395</v>
      </c>
      <c r="I169" s="253"/>
      <c r="J169" s="249"/>
      <c r="K169" s="249"/>
      <c r="L169" s="254"/>
      <c r="M169" s="255"/>
      <c r="N169" s="256"/>
      <c r="O169" s="256"/>
      <c r="P169" s="256"/>
      <c r="Q169" s="256"/>
      <c r="R169" s="256"/>
      <c r="S169" s="256"/>
      <c r="T169" s="257"/>
      <c r="U169" s="13"/>
      <c r="V169" s="13"/>
      <c r="W169" s="13"/>
      <c r="X169" s="13"/>
      <c r="Y169" s="13"/>
      <c r="Z169" s="13"/>
      <c r="AA169" s="13"/>
      <c r="AB169" s="13"/>
      <c r="AC169" s="13"/>
      <c r="AD169" s="13"/>
      <c r="AE169" s="13"/>
      <c r="AT169" s="258" t="s">
        <v>801</v>
      </c>
      <c r="AU169" s="258" t="s">
        <v>81</v>
      </c>
      <c r="AV169" s="13" t="s">
        <v>81</v>
      </c>
      <c r="AW169" s="13" t="s">
        <v>33</v>
      </c>
      <c r="AX169" s="13" t="s">
        <v>72</v>
      </c>
      <c r="AY169" s="258" t="s">
        <v>240</v>
      </c>
    </row>
    <row r="170" s="15" customFormat="1">
      <c r="A170" s="15"/>
      <c r="B170" s="269"/>
      <c r="C170" s="270"/>
      <c r="D170" s="227" t="s">
        <v>801</v>
      </c>
      <c r="E170" s="271" t="s">
        <v>19</v>
      </c>
      <c r="F170" s="272" t="s">
        <v>1356</v>
      </c>
      <c r="G170" s="270"/>
      <c r="H170" s="273">
        <v>21.449999999999999</v>
      </c>
      <c r="I170" s="274"/>
      <c r="J170" s="270"/>
      <c r="K170" s="270"/>
      <c r="L170" s="275"/>
      <c r="M170" s="276"/>
      <c r="N170" s="277"/>
      <c r="O170" s="277"/>
      <c r="P170" s="277"/>
      <c r="Q170" s="277"/>
      <c r="R170" s="277"/>
      <c r="S170" s="277"/>
      <c r="T170" s="278"/>
      <c r="U170" s="15"/>
      <c r="V170" s="15"/>
      <c r="W170" s="15"/>
      <c r="X170" s="15"/>
      <c r="Y170" s="15"/>
      <c r="Z170" s="15"/>
      <c r="AA170" s="15"/>
      <c r="AB170" s="15"/>
      <c r="AC170" s="15"/>
      <c r="AD170" s="15"/>
      <c r="AE170" s="15"/>
      <c r="AT170" s="279" t="s">
        <v>801</v>
      </c>
      <c r="AU170" s="279" t="s">
        <v>81</v>
      </c>
      <c r="AV170" s="15" t="s">
        <v>149</v>
      </c>
      <c r="AW170" s="15" t="s">
        <v>33</v>
      </c>
      <c r="AX170" s="15" t="s">
        <v>79</v>
      </c>
      <c r="AY170" s="279" t="s">
        <v>240</v>
      </c>
    </row>
    <row r="171" s="2" customFormat="1" ht="33" customHeight="1">
      <c r="A171" s="39"/>
      <c r="B171" s="40"/>
      <c r="C171" s="214" t="s">
        <v>279</v>
      </c>
      <c r="D171" s="214" t="s">
        <v>243</v>
      </c>
      <c r="E171" s="215" t="s">
        <v>2038</v>
      </c>
      <c r="F171" s="216" t="s">
        <v>2039</v>
      </c>
      <c r="G171" s="217" t="s">
        <v>293</v>
      </c>
      <c r="H171" s="218">
        <v>11.321999999999999</v>
      </c>
      <c r="I171" s="219"/>
      <c r="J171" s="220">
        <f>ROUND(I171*H171,2)</f>
        <v>0</v>
      </c>
      <c r="K171" s="216" t="s">
        <v>749</v>
      </c>
      <c r="L171" s="45"/>
      <c r="M171" s="221" t="s">
        <v>19</v>
      </c>
      <c r="N171" s="222" t="s">
        <v>43</v>
      </c>
      <c r="O171" s="85"/>
      <c r="P171" s="223">
        <f>O171*H171</f>
        <v>0</v>
      </c>
      <c r="Q171" s="223">
        <v>2.5018699999999998</v>
      </c>
      <c r="R171" s="223">
        <f>Q171*H171</f>
        <v>28.326172139999997</v>
      </c>
      <c r="S171" s="223">
        <v>0</v>
      </c>
      <c r="T171" s="224">
        <f>S171*H171</f>
        <v>0</v>
      </c>
      <c r="U171" s="39"/>
      <c r="V171" s="39"/>
      <c r="W171" s="39"/>
      <c r="X171" s="39"/>
      <c r="Y171" s="39"/>
      <c r="Z171" s="39"/>
      <c r="AA171" s="39"/>
      <c r="AB171" s="39"/>
      <c r="AC171" s="39"/>
      <c r="AD171" s="39"/>
      <c r="AE171" s="39"/>
      <c r="AR171" s="225" t="s">
        <v>248</v>
      </c>
      <c r="AT171" s="225" t="s">
        <v>243</v>
      </c>
      <c r="AU171" s="225" t="s">
        <v>81</v>
      </c>
      <c r="AY171" s="18" t="s">
        <v>240</v>
      </c>
      <c r="BE171" s="226">
        <f>IF(N171="základní",J171,0)</f>
        <v>0</v>
      </c>
      <c r="BF171" s="226">
        <f>IF(N171="snížená",J171,0)</f>
        <v>0</v>
      </c>
      <c r="BG171" s="226">
        <f>IF(N171="zákl. přenesená",J171,0)</f>
        <v>0</v>
      </c>
      <c r="BH171" s="226">
        <f>IF(N171="sníž. přenesená",J171,0)</f>
        <v>0</v>
      </c>
      <c r="BI171" s="226">
        <f>IF(N171="nulová",J171,0)</f>
        <v>0</v>
      </c>
      <c r="BJ171" s="18" t="s">
        <v>79</v>
      </c>
      <c r="BK171" s="226">
        <f>ROUND(I171*H171,2)</f>
        <v>0</v>
      </c>
      <c r="BL171" s="18" t="s">
        <v>248</v>
      </c>
      <c r="BM171" s="225" t="s">
        <v>2040</v>
      </c>
    </row>
    <row r="172" s="13" customFormat="1">
      <c r="A172" s="13"/>
      <c r="B172" s="248"/>
      <c r="C172" s="249"/>
      <c r="D172" s="227" t="s">
        <v>801</v>
      </c>
      <c r="E172" s="250" t="s">
        <v>19</v>
      </c>
      <c r="F172" s="251" t="s">
        <v>2041</v>
      </c>
      <c r="G172" s="249"/>
      <c r="H172" s="252">
        <v>11.321999999999999</v>
      </c>
      <c r="I172" s="253"/>
      <c r="J172" s="249"/>
      <c r="K172" s="249"/>
      <c r="L172" s="254"/>
      <c r="M172" s="255"/>
      <c r="N172" s="256"/>
      <c r="O172" s="256"/>
      <c r="P172" s="256"/>
      <c r="Q172" s="256"/>
      <c r="R172" s="256"/>
      <c r="S172" s="256"/>
      <c r="T172" s="257"/>
      <c r="U172" s="13"/>
      <c r="V172" s="13"/>
      <c r="W172" s="13"/>
      <c r="X172" s="13"/>
      <c r="Y172" s="13"/>
      <c r="Z172" s="13"/>
      <c r="AA172" s="13"/>
      <c r="AB172" s="13"/>
      <c r="AC172" s="13"/>
      <c r="AD172" s="13"/>
      <c r="AE172" s="13"/>
      <c r="AT172" s="258" t="s">
        <v>801</v>
      </c>
      <c r="AU172" s="258" t="s">
        <v>81</v>
      </c>
      <c r="AV172" s="13" t="s">
        <v>81</v>
      </c>
      <c r="AW172" s="13" t="s">
        <v>33</v>
      </c>
      <c r="AX172" s="13" t="s">
        <v>79</v>
      </c>
      <c r="AY172" s="258" t="s">
        <v>240</v>
      </c>
    </row>
    <row r="173" s="2" customFormat="1">
      <c r="A173" s="39"/>
      <c r="B173" s="40"/>
      <c r="C173" s="214" t="s">
        <v>8</v>
      </c>
      <c r="D173" s="214" t="s">
        <v>243</v>
      </c>
      <c r="E173" s="215" t="s">
        <v>2042</v>
      </c>
      <c r="F173" s="216" t="s">
        <v>2043</v>
      </c>
      <c r="G173" s="217" t="s">
        <v>293</v>
      </c>
      <c r="H173" s="218">
        <v>0.95499999999999996</v>
      </c>
      <c r="I173" s="219"/>
      <c r="J173" s="220">
        <f>ROUND(I173*H173,2)</f>
        <v>0</v>
      </c>
      <c r="K173" s="216" t="s">
        <v>749</v>
      </c>
      <c r="L173" s="45"/>
      <c r="M173" s="221" t="s">
        <v>19</v>
      </c>
      <c r="N173" s="222" t="s">
        <v>43</v>
      </c>
      <c r="O173" s="85"/>
      <c r="P173" s="223">
        <f>O173*H173</f>
        <v>0</v>
      </c>
      <c r="Q173" s="223">
        <v>2.5018699999999998</v>
      </c>
      <c r="R173" s="223">
        <f>Q173*H173</f>
        <v>2.3892858499999998</v>
      </c>
      <c r="S173" s="223">
        <v>0</v>
      </c>
      <c r="T173" s="224">
        <f>S173*H173</f>
        <v>0</v>
      </c>
      <c r="U173" s="39"/>
      <c r="V173" s="39"/>
      <c r="W173" s="39"/>
      <c r="X173" s="39"/>
      <c r="Y173" s="39"/>
      <c r="Z173" s="39"/>
      <c r="AA173" s="39"/>
      <c r="AB173" s="39"/>
      <c r="AC173" s="39"/>
      <c r="AD173" s="39"/>
      <c r="AE173" s="39"/>
      <c r="AR173" s="225" t="s">
        <v>248</v>
      </c>
      <c r="AT173" s="225" t="s">
        <v>243</v>
      </c>
      <c r="AU173" s="225" t="s">
        <v>81</v>
      </c>
      <c r="AY173" s="18" t="s">
        <v>240</v>
      </c>
      <c r="BE173" s="226">
        <f>IF(N173="základní",J173,0)</f>
        <v>0</v>
      </c>
      <c r="BF173" s="226">
        <f>IF(N173="snížená",J173,0)</f>
        <v>0</v>
      </c>
      <c r="BG173" s="226">
        <f>IF(N173="zákl. přenesená",J173,0)</f>
        <v>0</v>
      </c>
      <c r="BH173" s="226">
        <f>IF(N173="sníž. přenesená",J173,0)</f>
        <v>0</v>
      </c>
      <c r="BI173" s="226">
        <f>IF(N173="nulová",J173,0)</f>
        <v>0</v>
      </c>
      <c r="BJ173" s="18" t="s">
        <v>79</v>
      </c>
      <c r="BK173" s="226">
        <f>ROUND(I173*H173,2)</f>
        <v>0</v>
      </c>
      <c r="BL173" s="18" t="s">
        <v>248</v>
      </c>
      <c r="BM173" s="225" t="s">
        <v>2044</v>
      </c>
    </row>
    <row r="174" s="13" customFormat="1">
      <c r="A174" s="13"/>
      <c r="B174" s="248"/>
      <c r="C174" s="249"/>
      <c r="D174" s="227" t="s">
        <v>801</v>
      </c>
      <c r="E174" s="250" t="s">
        <v>19</v>
      </c>
      <c r="F174" s="251" t="s">
        <v>2045</v>
      </c>
      <c r="G174" s="249"/>
      <c r="H174" s="252">
        <v>0.95499999999999996</v>
      </c>
      <c r="I174" s="253"/>
      <c r="J174" s="249"/>
      <c r="K174" s="249"/>
      <c r="L174" s="254"/>
      <c r="M174" s="255"/>
      <c r="N174" s="256"/>
      <c r="O174" s="256"/>
      <c r="P174" s="256"/>
      <c r="Q174" s="256"/>
      <c r="R174" s="256"/>
      <c r="S174" s="256"/>
      <c r="T174" s="257"/>
      <c r="U174" s="13"/>
      <c r="V174" s="13"/>
      <c r="W174" s="13"/>
      <c r="X174" s="13"/>
      <c r="Y174" s="13"/>
      <c r="Z174" s="13"/>
      <c r="AA174" s="13"/>
      <c r="AB174" s="13"/>
      <c r="AC174" s="13"/>
      <c r="AD174" s="13"/>
      <c r="AE174" s="13"/>
      <c r="AT174" s="258" t="s">
        <v>801</v>
      </c>
      <c r="AU174" s="258" t="s">
        <v>81</v>
      </c>
      <c r="AV174" s="13" t="s">
        <v>81</v>
      </c>
      <c r="AW174" s="13" t="s">
        <v>33</v>
      </c>
      <c r="AX174" s="13" t="s">
        <v>72</v>
      </c>
      <c r="AY174" s="258" t="s">
        <v>240</v>
      </c>
    </row>
    <row r="175" s="15" customFormat="1">
      <c r="A175" s="15"/>
      <c r="B175" s="269"/>
      <c r="C175" s="270"/>
      <c r="D175" s="227" t="s">
        <v>801</v>
      </c>
      <c r="E175" s="271" t="s">
        <v>19</v>
      </c>
      <c r="F175" s="272" t="s">
        <v>1356</v>
      </c>
      <c r="G175" s="270"/>
      <c r="H175" s="273">
        <v>0.95499999999999996</v>
      </c>
      <c r="I175" s="274"/>
      <c r="J175" s="270"/>
      <c r="K175" s="270"/>
      <c r="L175" s="275"/>
      <c r="M175" s="276"/>
      <c r="N175" s="277"/>
      <c r="O175" s="277"/>
      <c r="P175" s="277"/>
      <c r="Q175" s="277"/>
      <c r="R175" s="277"/>
      <c r="S175" s="277"/>
      <c r="T175" s="278"/>
      <c r="U175" s="15"/>
      <c r="V175" s="15"/>
      <c r="W175" s="15"/>
      <c r="X175" s="15"/>
      <c r="Y175" s="15"/>
      <c r="Z175" s="15"/>
      <c r="AA175" s="15"/>
      <c r="AB175" s="15"/>
      <c r="AC175" s="15"/>
      <c r="AD175" s="15"/>
      <c r="AE175" s="15"/>
      <c r="AT175" s="279" t="s">
        <v>801</v>
      </c>
      <c r="AU175" s="279" t="s">
        <v>81</v>
      </c>
      <c r="AV175" s="15" t="s">
        <v>149</v>
      </c>
      <c r="AW175" s="15" t="s">
        <v>33</v>
      </c>
      <c r="AX175" s="15" t="s">
        <v>79</v>
      </c>
      <c r="AY175" s="279" t="s">
        <v>240</v>
      </c>
    </row>
    <row r="176" s="2" customFormat="1">
      <c r="A176" s="39"/>
      <c r="B176" s="40"/>
      <c r="C176" s="214" t="s">
        <v>287</v>
      </c>
      <c r="D176" s="214" t="s">
        <v>243</v>
      </c>
      <c r="E176" s="215" t="s">
        <v>2046</v>
      </c>
      <c r="F176" s="216" t="s">
        <v>2047</v>
      </c>
      <c r="G176" s="217" t="s">
        <v>251</v>
      </c>
      <c r="H176" s="218">
        <v>126.24</v>
      </c>
      <c r="I176" s="219"/>
      <c r="J176" s="220">
        <f>ROUND(I176*H176,2)</f>
        <v>0</v>
      </c>
      <c r="K176" s="216" t="s">
        <v>749</v>
      </c>
      <c r="L176" s="45"/>
      <c r="M176" s="221" t="s">
        <v>19</v>
      </c>
      <c r="N176" s="222" t="s">
        <v>43</v>
      </c>
      <c r="O176" s="85"/>
      <c r="P176" s="223">
        <f>O176*H176</f>
        <v>0</v>
      </c>
      <c r="Q176" s="223">
        <v>0.0027499999999999998</v>
      </c>
      <c r="R176" s="223">
        <f>Q176*H176</f>
        <v>0.34715999999999997</v>
      </c>
      <c r="S176" s="223">
        <v>0</v>
      </c>
      <c r="T176" s="224">
        <f>S176*H176</f>
        <v>0</v>
      </c>
      <c r="U176" s="39"/>
      <c r="V176" s="39"/>
      <c r="W176" s="39"/>
      <c r="X176" s="39"/>
      <c r="Y176" s="39"/>
      <c r="Z176" s="39"/>
      <c r="AA176" s="39"/>
      <c r="AB176" s="39"/>
      <c r="AC176" s="39"/>
      <c r="AD176" s="39"/>
      <c r="AE176" s="39"/>
      <c r="AR176" s="225" t="s">
        <v>248</v>
      </c>
      <c r="AT176" s="225" t="s">
        <v>243</v>
      </c>
      <c r="AU176" s="225" t="s">
        <v>81</v>
      </c>
      <c r="AY176" s="18" t="s">
        <v>240</v>
      </c>
      <c r="BE176" s="226">
        <f>IF(N176="základní",J176,0)</f>
        <v>0</v>
      </c>
      <c r="BF176" s="226">
        <f>IF(N176="snížená",J176,0)</f>
        <v>0</v>
      </c>
      <c r="BG176" s="226">
        <f>IF(N176="zákl. přenesená",J176,0)</f>
        <v>0</v>
      </c>
      <c r="BH176" s="226">
        <f>IF(N176="sníž. přenesená",J176,0)</f>
        <v>0</v>
      </c>
      <c r="BI176" s="226">
        <f>IF(N176="nulová",J176,0)</f>
        <v>0</v>
      </c>
      <c r="BJ176" s="18" t="s">
        <v>79</v>
      </c>
      <c r="BK176" s="226">
        <f>ROUND(I176*H176,2)</f>
        <v>0</v>
      </c>
      <c r="BL176" s="18" t="s">
        <v>248</v>
      </c>
      <c r="BM176" s="225" t="s">
        <v>2048</v>
      </c>
    </row>
    <row r="177" s="13" customFormat="1">
      <c r="A177" s="13"/>
      <c r="B177" s="248"/>
      <c r="C177" s="249"/>
      <c r="D177" s="227" t="s">
        <v>801</v>
      </c>
      <c r="E177" s="250" t="s">
        <v>19</v>
      </c>
      <c r="F177" s="251" t="s">
        <v>2049</v>
      </c>
      <c r="G177" s="249"/>
      <c r="H177" s="252">
        <v>115.52800000000001</v>
      </c>
      <c r="I177" s="253"/>
      <c r="J177" s="249"/>
      <c r="K177" s="249"/>
      <c r="L177" s="254"/>
      <c r="M177" s="255"/>
      <c r="N177" s="256"/>
      <c r="O177" s="256"/>
      <c r="P177" s="256"/>
      <c r="Q177" s="256"/>
      <c r="R177" s="256"/>
      <c r="S177" s="256"/>
      <c r="T177" s="257"/>
      <c r="U177" s="13"/>
      <c r="V177" s="13"/>
      <c r="W177" s="13"/>
      <c r="X177" s="13"/>
      <c r="Y177" s="13"/>
      <c r="Z177" s="13"/>
      <c r="AA177" s="13"/>
      <c r="AB177" s="13"/>
      <c r="AC177" s="13"/>
      <c r="AD177" s="13"/>
      <c r="AE177" s="13"/>
      <c r="AT177" s="258" t="s">
        <v>801</v>
      </c>
      <c r="AU177" s="258" t="s">
        <v>81</v>
      </c>
      <c r="AV177" s="13" t="s">
        <v>81</v>
      </c>
      <c r="AW177" s="13" t="s">
        <v>33</v>
      </c>
      <c r="AX177" s="13" t="s">
        <v>72</v>
      </c>
      <c r="AY177" s="258" t="s">
        <v>240</v>
      </c>
    </row>
    <row r="178" s="13" customFormat="1">
      <c r="A178" s="13"/>
      <c r="B178" s="248"/>
      <c r="C178" s="249"/>
      <c r="D178" s="227" t="s">
        <v>801</v>
      </c>
      <c r="E178" s="250" t="s">
        <v>19</v>
      </c>
      <c r="F178" s="251" t="s">
        <v>2050</v>
      </c>
      <c r="G178" s="249"/>
      <c r="H178" s="252">
        <v>10.712</v>
      </c>
      <c r="I178" s="253"/>
      <c r="J178" s="249"/>
      <c r="K178" s="249"/>
      <c r="L178" s="254"/>
      <c r="M178" s="255"/>
      <c r="N178" s="256"/>
      <c r="O178" s="256"/>
      <c r="P178" s="256"/>
      <c r="Q178" s="256"/>
      <c r="R178" s="256"/>
      <c r="S178" s="256"/>
      <c r="T178" s="257"/>
      <c r="U178" s="13"/>
      <c r="V178" s="13"/>
      <c r="W178" s="13"/>
      <c r="X178" s="13"/>
      <c r="Y178" s="13"/>
      <c r="Z178" s="13"/>
      <c r="AA178" s="13"/>
      <c r="AB178" s="13"/>
      <c r="AC178" s="13"/>
      <c r="AD178" s="13"/>
      <c r="AE178" s="13"/>
      <c r="AT178" s="258" t="s">
        <v>801</v>
      </c>
      <c r="AU178" s="258" t="s">
        <v>81</v>
      </c>
      <c r="AV178" s="13" t="s">
        <v>81</v>
      </c>
      <c r="AW178" s="13" t="s">
        <v>33</v>
      </c>
      <c r="AX178" s="13" t="s">
        <v>72</v>
      </c>
      <c r="AY178" s="258" t="s">
        <v>240</v>
      </c>
    </row>
    <row r="179" s="15" customFormat="1">
      <c r="A179" s="15"/>
      <c r="B179" s="269"/>
      <c r="C179" s="270"/>
      <c r="D179" s="227" t="s">
        <v>801</v>
      </c>
      <c r="E179" s="271" t="s">
        <v>19</v>
      </c>
      <c r="F179" s="272" t="s">
        <v>1356</v>
      </c>
      <c r="G179" s="270"/>
      <c r="H179" s="273">
        <v>126.24</v>
      </c>
      <c r="I179" s="274"/>
      <c r="J179" s="270"/>
      <c r="K179" s="270"/>
      <c r="L179" s="275"/>
      <c r="M179" s="276"/>
      <c r="N179" s="277"/>
      <c r="O179" s="277"/>
      <c r="P179" s="277"/>
      <c r="Q179" s="277"/>
      <c r="R179" s="277"/>
      <c r="S179" s="277"/>
      <c r="T179" s="278"/>
      <c r="U179" s="15"/>
      <c r="V179" s="15"/>
      <c r="W179" s="15"/>
      <c r="X179" s="15"/>
      <c r="Y179" s="15"/>
      <c r="Z179" s="15"/>
      <c r="AA179" s="15"/>
      <c r="AB179" s="15"/>
      <c r="AC179" s="15"/>
      <c r="AD179" s="15"/>
      <c r="AE179" s="15"/>
      <c r="AT179" s="279" t="s">
        <v>801</v>
      </c>
      <c r="AU179" s="279" t="s">
        <v>81</v>
      </c>
      <c r="AV179" s="15" t="s">
        <v>149</v>
      </c>
      <c r="AW179" s="15" t="s">
        <v>33</v>
      </c>
      <c r="AX179" s="15" t="s">
        <v>79</v>
      </c>
      <c r="AY179" s="279" t="s">
        <v>240</v>
      </c>
    </row>
    <row r="180" s="2" customFormat="1">
      <c r="A180" s="39"/>
      <c r="B180" s="40"/>
      <c r="C180" s="214" t="s">
        <v>268</v>
      </c>
      <c r="D180" s="214" t="s">
        <v>243</v>
      </c>
      <c r="E180" s="215" t="s">
        <v>2051</v>
      </c>
      <c r="F180" s="216" t="s">
        <v>2052</v>
      </c>
      <c r="G180" s="217" t="s">
        <v>251</v>
      </c>
      <c r="H180" s="218">
        <v>260.24000000000001</v>
      </c>
      <c r="I180" s="219"/>
      <c r="J180" s="220">
        <f>ROUND(I180*H180,2)</f>
        <v>0</v>
      </c>
      <c r="K180" s="216" t="s">
        <v>749</v>
      </c>
      <c r="L180" s="45"/>
      <c r="M180" s="221" t="s">
        <v>19</v>
      </c>
      <c r="N180" s="222" t="s">
        <v>43</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248</v>
      </c>
      <c r="AT180" s="225" t="s">
        <v>243</v>
      </c>
      <c r="AU180" s="225" t="s">
        <v>81</v>
      </c>
      <c r="AY180" s="18" t="s">
        <v>240</v>
      </c>
      <c r="BE180" s="226">
        <f>IF(N180="základní",J180,0)</f>
        <v>0</v>
      </c>
      <c r="BF180" s="226">
        <f>IF(N180="snížená",J180,0)</f>
        <v>0</v>
      </c>
      <c r="BG180" s="226">
        <f>IF(N180="zákl. přenesená",J180,0)</f>
        <v>0</v>
      </c>
      <c r="BH180" s="226">
        <f>IF(N180="sníž. přenesená",J180,0)</f>
        <v>0</v>
      </c>
      <c r="BI180" s="226">
        <f>IF(N180="nulová",J180,0)</f>
        <v>0</v>
      </c>
      <c r="BJ180" s="18" t="s">
        <v>79</v>
      </c>
      <c r="BK180" s="226">
        <f>ROUND(I180*H180,2)</f>
        <v>0</v>
      </c>
      <c r="BL180" s="18" t="s">
        <v>248</v>
      </c>
      <c r="BM180" s="225" t="s">
        <v>2053</v>
      </c>
    </row>
    <row r="181" s="2" customFormat="1">
      <c r="A181" s="39"/>
      <c r="B181" s="40"/>
      <c r="C181" s="214" t="s">
        <v>295</v>
      </c>
      <c r="D181" s="214" t="s">
        <v>243</v>
      </c>
      <c r="E181" s="215" t="s">
        <v>2054</v>
      </c>
      <c r="F181" s="216" t="s">
        <v>2055</v>
      </c>
      <c r="G181" s="217" t="s">
        <v>251</v>
      </c>
      <c r="H181" s="218">
        <v>10.712</v>
      </c>
      <c r="I181" s="219"/>
      <c r="J181" s="220">
        <f>ROUND(I181*H181,2)</f>
        <v>0</v>
      </c>
      <c r="K181" s="216" t="s">
        <v>749</v>
      </c>
      <c r="L181" s="45"/>
      <c r="M181" s="221" t="s">
        <v>19</v>
      </c>
      <c r="N181" s="222" t="s">
        <v>43</v>
      </c>
      <c r="O181" s="85"/>
      <c r="P181" s="223">
        <f>O181*H181</f>
        <v>0</v>
      </c>
      <c r="Q181" s="223">
        <v>0.0025000000000000001</v>
      </c>
      <c r="R181" s="223">
        <f>Q181*H181</f>
        <v>0.026779999999999998</v>
      </c>
      <c r="S181" s="223">
        <v>0</v>
      </c>
      <c r="T181" s="224">
        <f>S181*H181</f>
        <v>0</v>
      </c>
      <c r="U181" s="39"/>
      <c r="V181" s="39"/>
      <c r="W181" s="39"/>
      <c r="X181" s="39"/>
      <c r="Y181" s="39"/>
      <c r="Z181" s="39"/>
      <c r="AA181" s="39"/>
      <c r="AB181" s="39"/>
      <c r="AC181" s="39"/>
      <c r="AD181" s="39"/>
      <c r="AE181" s="39"/>
      <c r="AR181" s="225" t="s">
        <v>248</v>
      </c>
      <c r="AT181" s="225" t="s">
        <v>243</v>
      </c>
      <c r="AU181" s="225" t="s">
        <v>81</v>
      </c>
      <c r="AY181" s="18" t="s">
        <v>240</v>
      </c>
      <c r="BE181" s="226">
        <f>IF(N181="základní",J181,0)</f>
        <v>0</v>
      </c>
      <c r="BF181" s="226">
        <f>IF(N181="snížená",J181,0)</f>
        <v>0</v>
      </c>
      <c r="BG181" s="226">
        <f>IF(N181="zákl. přenesená",J181,0)</f>
        <v>0</v>
      </c>
      <c r="BH181" s="226">
        <f>IF(N181="sníž. přenesená",J181,0)</f>
        <v>0</v>
      </c>
      <c r="BI181" s="226">
        <f>IF(N181="nulová",J181,0)</f>
        <v>0</v>
      </c>
      <c r="BJ181" s="18" t="s">
        <v>79</v>
      </c>
      <c r="BK181" s="226">
        <f>ROUND(I181*H181,2)</f>
        <v>0</v>
      </c>
      <c r="BL181" s="18" t="s">
        <v>248</v>
      </c>
      <c r="BM181" s="225" t="s">
        <v>2056</v>
      </c>
    </row>
    <row r="182" s="13" customFormat="1">
      <c r="A182" s="13"/>
      <c r="B182" s="248"/>
      <c r="C182" s="249"/>
      <c r="D182" s="227" t="s">
        <v>801</v>
      </c>
      <c r="E182" s="250" t="s">
        <v>19</v>
      </c>
      <c r="F182" s="251" t="s">
        <v>2050</v>
      </c>
      <c r="G182" s="249"/>
      <c r="H182" s="252">
        <v>10.712</v>
      </c>
      <c r="I182" s="253"/>
      <c r="J182" s="249"/>
      <c r="K182" s="249"/>
      <c r="L182" s="254"/>
      <c r="M182" s="255"/>
      <c r="N182" s="256"/>
      <c r="O182" s="256"/>
      <c r="P182" s="256"/>
      <c r="Q182" s="256"/>
      <c r="R182" s="256"/>
      <c r="S182" s="256"/>
      <c r="T182" s="257"/>
      <c r="U182" s="13"/>
      <c r="V182" s="13"/>
      <c r="W182" s="13"/>
      <c r="X182" s="13"/>
      <c r="Y182" s="13"/>
      <c r="Z182" s="13"/>
      <c r="AA182" s="13"/>
      <c r="AB182" s="13"/>
      <c r="AC182" s="13"/>
      <c r="AD182" s="13"/>
      <c r="AE182" s="13"/>
      <c r="AT182" s="258" t="s">
        <v>801</v>
      </c>
      <c r="AU182" s="258" t="s">
        <v>81</v>
      </c>
      <c r="AV182" s="13" t="s">
        <v>81</v>
      </c>
      <c r="AW182" s="13" t="s">
        <v>33</v>
      </c>
      <c r="AX182" s="13" t="s">
        <v>79</v>
      </c>
      <c r="AY182" s="258" t="s">
        <v>240</v>
      </c>
    </row>
    <row r="183" s="2" customFormat="1">
      <c r="A183" s="39"/>
      <c r="B183" s="40"/>
      <c r="C183" s="214" t="s">
        <v>271</v>
      </c>
      <c r="D183" s="214" t="s">
        <v>243</v>
      </c>
      <c r="E183" s="215" t="s">
        <v>2057</v>
      </c>
      <c r="F183" s="216" t="s">
        <v>2058</v>
      </c>
      <c r="G183" s="217" t="s">
        <v>786</v>
      </c>
      <c r="H183" s="218">
        <v>2.419</v>
      </c>
      <c r="I183" s="219"/>
      <c r="J183" s="220">
        <f>ROUND(I183*H183,2)</f>
        <v>0</v>
      </c>
      <c r="K183" s="216" t="s">
        <v>749</v>
      </c>
      <c r="L183" s="45"/>
      <c r="M183" s="221" t="s">
        <v>19</v>
      </c>
      <c r="N183" s="222" t="s">
        <v>43</v>
      </c>
      <c r="O183" s="85"/>
      <c r="P183" s="223">
        <f>O183*H183</f>
        <v>0</v>
      </c>
      <c r="Q183" s="223">
        <v>1.06277</v>
      </c>
      <c r="R183" s="223">
        <f>Q183*H183</f>
        <v>2.5708406300000002</v>
      </c>
      <c r="S183" s="223">
        <v>0</v>
      </c>
      <c r="T183" s="224">
        <f>S183*H183</f>
        <v>0</v>
      </c>
      <c r="U183" s="39"/>
      <c r="V183" s="39"/>
      <c r="W183" s="39"/>
      <c r="X183" s="39"/>
      <c r="Y183" s="39"/>
      <c r="Z183" s="39"/>
      <c r="AA183" s="39"/>
      <c r="AB183" s="39"/>
      <c r="AC183" s="39"/>
      <c r="AD183" s="39"/>
      <c r="AE183" s="39"/>
      <c r="AR183" s="225" t="s">
        <v>248</v>
      </c>
      <c r="AT183" s="225" t="s">
        <v>243</v>
      </c>
      <c r="AU183" s="225" t="s">
        <v>81</v>
      </c>
      <c r="AY183" s="18" t="s">
        <v>240</v>
      </c>
      <c r="BE183" s="226">
        <f>IF(N183="základní",J183,0)</f>
        <v>0</v>
      </c>
      <c r="BF183" s="226">
        <f>IF(N183="snížená",J183,0)</f>
        <v>0</v>
      </c>
      <c r="BG183" s="226">
        <f>IF(N183="zákl. přenesená",J183,0)</f>
        <v>0</v>
      </c>
      <c r="BH183" s="226">
        <f>IF(N183="sníž. přenesená",J183,0)</f>
        <v>0</v>
      </c>
      <c r="BI183" s="226">
        <f>IF(N183="nulová",J183,0)</f>
        <v>0</v>
      </c>
      <c r="BJ183" s="18" t="s">
        <v>79</v>
      </c>
      <c r="BK183" s="226">
        <f>ROUND(I183*H183,2)</f>
        <v>0</v>
      </c>
      <c r="BL183" s="18" t="s">
        <v>248</v>
      </c>
      <c r="BM183" s="225" t="s">
        <v>2059</v>
      </c>
    </row>
    <row r="184" s="14" customFormat="1">
      <c r="A184" s="14"/>
      <c r="B184" s="259"/>
      <c r="C184" s="260"/>
      <c r="D184" s="227" t="s">
        <v>801</v>
      </c>
      <c r="E184" s="261" t="s">
        <v>19</v>
      </c>
      <c r="F184" s="262" t="s">
        <v>2060</v>
      </c>
      <c r="G184" s="260"/>
      <c r="H184" s="261" t="s">
        <v>19</v>
      </c>
      <c r="I184" s="263"/>
      <c r="J184" s="260"/>
      <c r="K184" s="260"/>
      <c r="L184" s="264"/>
      <c r="M184" s="265"/>
      <c r="N184" s="266"/>
      <c r="O184" s="266"/>
      <c r="P184" s="266"/>
      <c r="Q184" s="266"/>
      <c r="R184" s="266"/>
      <c r="S184" s="266"/>
      <c r="T184" s="267"/>
      <c r="U184" s="14"/>
      <c r="V184" s="14"/>
      <c r="W184" s="14"/>
      <c r="X184" s="14"/>
      <c r="Y184" s="14"/>
      <c r="Z184" s="14"/>
      <c r="AA184" s="14"/>
      <c r="AB184" s="14"/>
      <c r="AC184" s="14"/>
      <c r="AD184" s="14"/>
      <c r="AE184" s="14"/>
      <c r="AT184" s="268" t="s">
        <v>801</v>
      </c>
      <c r="AU184" s="268" t="s">
        <v>81</v>
      </c>
      <c r="AV184" s="14" t="s">
        <v>79</v>
      </c>
      <c r="AW184" s="14" t="s">
        <v>33</v>
      </c>
      <c r="AX184" s="14" t="s">
        <v>72</v>
      </c>
      <c r="AY184" s="268" t="s">
        <v>240</v>
      </c>
    </row>
    <row r="185" s="13" customFormat="1">
      <c r="A185" s="13"/>
      <c r="B185" s="248"/>
      <c r="C185" s="249"/>
      <c r="D185" s="227" t="s">
        <v>801</v>
      </c>
      <c r="E185" s="250" t="s">
        <v>19</v>
      </c>
      <c r="F185" s="251" t="s">
        <v>2061</v>
      </c>
      <c r="G185" s="249"/>
      <c r="H185" s="252">
        <v>1.0540000000000001</v>
      </c>
      <c r="I185" s="253"/>
      <c r="J185" s="249"/>
      <c r="K185" s="249"/>
      <c r="L185" s="254"/>
      <c r="M185" s="255"/>
      <c r="N185" s="256"/>
      <c r="O185" s="256"/>
      <c r="P185" s="256"/>
      <c r="Q185" s="256"/>
      <c r="R185" s="256"/>
      <c r="S185" s="256"/>
      <c r="T185" s="257"/>
      <c r="U185" s="13"/>
      <c r="V185" s="13"/>
      <c r="W185" s="13"/>
      <c r="X185" s="13"/>
      <c r="Y185" s="13"/>
      <c r="Z185" s="13"/>
      <c r="AA185" s="13"/>
      <c r="AB185" s="13"/>
      <c r="AC185" s="13"/>
      <c r="AD185" s="13"/>
      <c r="AE185" s="13"/>
      <c r="AT185" s="258" t="s">
        <v>801</v>
      </c>
      <c r="AU185" s="258" t="s">
        <v>81</v>
      </c>
      <c r="AV185" s="13" t="s">
        <v>81</v>
      </c>
      <c r="AW185" s="13" t="s">
        <v>33</v>
      </c>
      <c r="AX185" s="13" t="s">
        <v>72</v>
      </c>
      <c r="AY185" s="258" t="s">
        <v>240</v>
      </c>
    </row>
    <row r="186" s="13" customFormat="1">
      <c r="A186" s="13"/>
      <c r="B186" s="248"/>
      <c r="C186" s="249"/>
      <c r="D186" s="227" t="s">
        <v>801</v>
      </c>
      <c r="E186" s="250" t="s">
        <v>19</v>
      </c>
      <c r="F186" s="251" t="s">
        <v>2062</v>
      </c>
      <c r="G186" s="249"/>
      <c r="H186" s="252">
        <v>0.086999999999999994</v>
      </c>
      <c r="I186" s="253"/>
      <c r="J186" s="249"/>
      <c r="K186" s="249"/>
      <c r="L186" s="254"/>
      <c r="M186" s="255"/>
      <c r="N186" s="256"/>
      <c r="O186" s="256"/>
      <c r="P186" s="256"/>
      <c r="Q186" s="256"/>
      <c r="R186" s="256"/>
      <c r="S186" s="256"/>
      <c r="T186" s="257"/>
      <c r="U186" s="13"/>
      <c r="V186" s="13"/>
      <c r="W186" s="13"/>
      <c r="X186" s="13"/>
      <c r="Y186" s="13"/>
      <c r="Z186" s="13"/>
      <c r="AA186" s="13"/>
      <c r="AB186" s="13"/>
      <c r="AC186" s="13"/>
      <c r="AD186" s="13"/>
      <c r="AE186" s="13"/>
      <c r="AT186" s="258" t="s">
        <v>801</v>
      </c>
      <c r="AU186" s="258" t="s">
        <v>81</v>
      </c>
      <c r="AV186" s="13" t="s">
        <v>81</v>
      </c>
      <c r="AW186" s="13" t="s">
        <v>33</v>
      </c>
      <c r="AX186" s="13" t="s">
        <v>72</v>
      </c>
      <c r="AY186" s="258" t="s">
        <v>240</v>
      </c>
    </row>
    <row r="187" s="13" customFormat="1">
      <c r="A187" s="13"/>
      <c r="B187" s="248"/>
      <c r="C187" s="249"/>
      <c r="D187" s="227" t="s">
        <v>801</v>
      </c>
      <c r="E187" s="250" t="s">
        <v>19</v>
      </c>
      <c r="F187" s="251" t="s">
        <v>2063</v>
      </c>
      <c r="G187" s="249"/>
      <c r="H187" s="252">
        <v>1.278</v>
      </c>
      <c r="I187" s="253"/>
      <c r="J187" s="249"/>
      <c r="K187" s="249"/>
      <c r="L187" s="254"/>
      <c r="M187" s="255"/>
      <c r="N187" s="256"/>
      <c r="O187" s="256"/>
      <c r="P187" s="256"/>
      <c r="Q187" s="256"/>
      <c r="R187" s="256"/>
      <c r="S187" s="256"/>
      <c r="T187" s="257"/>
      <c r="U187" s="13"/>
      <c r="V187" s="13"/>
      <c r="W187" s="13"/>
      <c r="X187" s="13"/>
      <c r="Y187" s="13"/>
      <c r="Z187" s="13"/>
      <c r="AA187" s="13"/>
      <c r="AB187" s="13"/>
      <c r="AC187" s="13"/>
      <c r="AD187" s="13"/>
      <c r="AE187" s="13"/>
      <c r="AT187" s="258" t="s">
        <v>801</v>
      </c>
      <c r="AU187" s="258" t="s">
        <v>81</v>
      </c>
      <c r="AV187" s="13" t="s">
        <v>81</v>
      </c>
      <c r="AW187" s="13" t="s">
        <v>33</v>
      </c>
      <c r="AX187" s="13" t="s">
        <v>72</v>
      </c>
      <c r="AY187" s="258" t="s">
        <v>240</v>
      </c>
    </row>
    <row r="188" s="15" customFormat="1">
      <c r="A188" s="15"/>
      <c r="B188" s="269"/>
      <c r="C188" s="270"/>
      <c r="D188" s="227" t="s">
        <v>801</v>
      </c>
      <c r="E188" s="271" t="s">
        <v>19</v>
      </c>
      <c r="F188" s="272" t="s">
        <v>1356</v>
      </c>
      <c r="G188" s="270"/>
      <c r="H188" s="273">
        <v>2.419</v>
      </c>
      <c r="I188" s="274"/>
      <c r="J188" s="270"/>
      <c r="K188" s="270"/>
      <c r="L188" s="275"/>
      <c r="M188" s="276"/>
      <c r="N188" s="277"/>
      <c r="O188" s="277"/>
      <c r="P188" s="277"/>
      <c r="Q188" s="277"/>
      <c r="R188" s="277"/>
      <c r="S188" s="277"/>
      <c r="T188" s="278"/>
      <c r="U188" s="15"/>
      <c r="V188" s="15"/>
      <c r="W188" s="15"/>
      <c r="X188" s="15"/>
      <c r="Y188" s="15"/>
      <c r="Z188" s="15"/>
      <c r="AA188" s="15"/>
      <c r="AB188" s="15"/>
      <c r="AC188" s="15"/>
      <c r="AD188" s="15"/>
      <c r="AE188" s="15"/>
      <c r="AT188" s="279" t="s">
        <v>801</v>
      </c>
      <c r="AU188" s="279" t="s">
        <v>81</v>
      </c>
      <c r="AV188" s="15" t="s">
        <v>149</v>
      </c>
      <c r="AW188" s="15" t="s">
        <v>33</v>
      </c>
      <c r="AX188" s="15" t="s">
        <v>79</v>
      </c>
      <c r="AY188" s="279" t="s">
        <v>240</v>
      </c>
    </row>
    <row r="189" s="2" customFormat="1" ht="44.25" customHeight="1">
      <c r="A189" s="39"/>
      <c r="B189" s="40"/>
      <c r="C189" s="214" t="s">
        <v>304</v>
      </c>
      <c r="D189" s="214" t="s">
        <v>243</v>
      </c>
      <c r="E189" s="215" t="s">
        <v>2064</v>
      </c>
      <c r="F189" s="216" t="s">
        <v>2065</v>
      </c>
      <c r="G189" s="217" t="s">
        <v>806</v>
      </c>
      <c r="H189" s="218">
        <v>11</v>
      </c>
      <c r="I189" s="219"/>
      <c r="J189" s="220">
        <f>ROUND(I189*H189,2)</f>
        <v>0</v>
      </c>
      <c r="K189" s="216" t="s">
        <v>749</v>
      </c>
      <c r="L189" s="45"/>
      <c r="M189" s="221" t="s">
        <v>19</v>
      </c>
      <c r="N189" s="222" t="s">
        <v>43</v>
      </c>
      <c r="O189" s="85"/>
      <c r="P189" s="223">
        <f>O189*H189</f>
        <v>0</v>
      </c>
      <c r="Q189" s="223">
        <v>0.026280000000000001</v>
      </c>
      <c r="R189" s="223">
        <f>Q189*H189</f>
        <v>0.28908</v>
      </c>
      <c r="S189" s="223">
        <v>0</v>
      </c>
      <c r="T189" s="224">
        <f>S189*H189</f>
        <v>0</v>
      </c>
      <c r="U189" s="39"/>
      <c r="V189" s="39"/>
      <c r="W189" s="39"/>
      <c r="X189" s="39"/>
      <c r="Y189" s="39"/>
      <c r="Z189" s="39"/>
      <c r="AA189" s="39"/>
      <c r="AB189" s="39"/>
      <c r="AC189" s="39"/>
      <c r="AD189" s="39"/>
      <c r="AE189" s="39"/>
      <c r="AR189" s="225" t="s">
        <v>248</v>
      </c>
      <c r="AT189" s="225" t="s">
        <v>243</v>
      </c>
      <c r="AU189" s="225" t="s">
        <v>81</v>
      </c>
      <c r="AY189" s="18" t="s">
        <v>240</v>
      </c>
      <c r="BE189" s="226">
        <f>IF(N189="základní",J189,0)</f>
        <v>0</v>
      </c>
      <c r="BF189" s="226">
        <f>IF(N189="snížená",J189,0)</f>
        <v>0</v>
      </c>
      <c r="BG189" s="226">
        <f>IF(N189="zákl. přenesená",J189,0)</f>
        <v>0</v>
      </c>
      <c r="BH189" s="226">
        <f>IF(N189="sníž. přenesená",J189,0)</f>
        <v>0</v>
      </c>
      <c r="BI189" s="226">
        <f>IF(N189="nulová",J189,0)</f>
        <v>0</v>
      </c>
      <c r="BJ189" s="18" t="s">
        <v>79</v>
      </c>
      <c r="BK189" s="226">
        <f>ROUND(I189*H189,2)</f>
        <v>0</v>
      </c>
      <c r="BL189" s="18" t="s">
        <v>248</v>
      </c>
      <c r="BM189" s="225" t="s">
        <v>2066</v>
      </c>
    </row>
    <row r="190" s="13" customFormat="1">
      <c r="A190" s="13"/>
      <c r="B190" s="248"/>
      <c r="C190" s="249"/>
      <c r="D190" s="227" t="s">
        <v>801</v>
      </c>
      <c r="E190" s="250" t="s">
        <v>19</v>
      </c>
      <c r="F190" s="251" t="s">
        <v>2067</v>
      </c>
      <c r="G190" s="249"/>
      <c r="H190" s="252">
        <v>11</v>
      </c>
      <c r="I190" s="253"/>
      <c r="J190" s="249"/>
      <c r="K190" s="249"/>
      <c r="L190" s="254"/>
      <c r="M190" s="255"/>
      <c r="N190" s="256"/>
      <c r="O190" s="256"/>
      <c r="P190" s="256"/>
      <c r="Q190" s="256"/>
      <c r="R190" s="256"/>
      <c r="S190" s="256"/>
      <c r="T190" s="257"/>
      <c r="U190" s="13"/>
      <c r="V190" s="13"/>
      <c r="W190" s="13"/>
      <c r="X190" s="13"/>
      <c r="Y190" s="13"/>
      <c r="Z190" s="13"/>
      <c r="AA190" s="13"/>
      <c r="AB190" s="13"/>
      <c r="AC190" s="13"/>
      <c r="AD190" s="13"/>
      <c r="AE190" s="13"/>
      <c r="AT190" s="258" t="s">
        <v>801</v>
      </c>
      <c r="AU190" s="258" t="s">
        <v>81</v>
      </c>
      <c r="AV190" s="13" t="s">
        <v>81</v>
      </c>
      <c r="AW190" s="13" t="s">
        <v>33</v>
      </c>
      <c r="AX190" s="13" t="s">
        <v>79</v>
      </c>
      <c r="AY190" s="258" t="s">
        <v>240</v>
      </c>
    </row>
    <row r="191" s="2" customFormat="1" ht="44.25" customHeight="1">
      <c r="A191" s="39"/>
      <c r="B191" s="40"/>
      <c r="C191" s="214" t="s">
        <v>275</v>
      </c>
      <c r="D191" s="214" t="s">
        <v>243</v>
      </c>
      <c r="E191" s="215" t="s">
        <v>2068</v>
      </c>
      <c r="F191" s="216" t="s">
        <v>2069</v>
      </c>
      <c r="G191" s="217" t="s">
        <v>806</v>
      </c>
      <c r="H191" s="218">
        <v>6</v>
      </c>
      <c r="I191" s="219"/>
      <c r="J191" s="220">
        <f>ROUND(I191*H191,2)</f>
        <v>0</v>
      </c>
      <c r="K191" s="216" t="s">
        <v>749</v>
      </c>
      <c r="L191" s="45"/>
      <c r="M191" s="221" t="s">
        <v>19</v>
      </c>
      <c r="N191" s="222" t="s">
        <v>43</v>
      </c>
      <c r="O191" s="85"/>
      <c r="P191" s="223">
        <f>O191*H191</f>
        <v>0</v>
      </c>
      <c r="Q191" s="223">
        <v>0.055280000000000003</v>
      </c>
      <c r="R191" s="223">
        <f>Q191*H191</f>
        <v>0.33168000000000003</v>
      </c>
      <c r="S191" s="223">
        <v>0</v>
      </c>
      <c r="T191" s="224">
        <f>S191*H191</f>
        <v>0</v>
      </c>
      <c r="U191" s="39"/>
      <c r="V191" s="39"/>
      <c r="W191" s="39"/>
      <c r="X191" s="39"/>
      <c r="Y191" s="39"/>
      <c r="Z191" s="39"/>
      <c r="AA191" s="39"/>
      <c r="AB191" s="39"/>
      <c r="AC191" s="39"/>
      <c r="AD191" s="39"/>
      <c r="AE191" s="39"/>
      <c r="AR191" s="225" t="s">
        <v>248</v>
      </c>
      <c r="AT191" s="225" t="s">
        <v>243</v>
      </c>
      <c r="AU191" s="225" t="s">
        <v>81</v>
      </c>
      <c r="AY191" s="18" t="s">
        <v>240</v>
      </c>
      <c r="BE191" s="226">
        <f>IF(N191="základní",J191,0)</f>
        <v>0</v>
      </c>
      <c r="BF191" s="226">
        <f>IF(N191="snížená",J191,0)</f>
        <v>0</v>
      </c>
      <c r="BG191" s="226">
        <f>IF(N191="zákl. přenesená",J191,0)</f>
        <v>0</v>
      </c>
      <c r="BH191" s="226">
        <f>IF(N191="sníž. přenesená",J191,0)</f>
        <v>0</v>
      </c>
      <c r="BI191" s="226">
        <f>IF(N191="nulová",J191,0)</f>
        <v>0</v>
      </c>
      <c r="BJ191" s="18" t="s">
        <v>79</v>
      </c>
      <c r="BK191" s="226">
        <f>ROUND(I191*H191,2)</f>
        <v>0</v>
      </c>
      <c r="BL191" s="18" t="s">
        <v>248</v>
      </c>
      <c r="BM191" s="225" t="s">
        <v>2070</v>
      </c>
    </row>
    <row r="192" s="13" customFormat="1">
      <c r="A192" s="13"/>
      <c r="B192" s="248"/>
      <c r="C192" s="249"/>
      <c r="D192" s="227" t="s">
        <v>801</v>
      </c>
      <c r="E192" s="250" t="s">
        <v>19</v>
      </c>
      <c r="F192" s="251" t="s">
        <v>2071</v>
      </c>
      <c r="G192" s="249"/>
      <c r="H192" s="252">
        <v>6</v>
      </c>
      <c r="I192" s="253"/>
      <c r="J192" s="249"/>
      <c r="K192" s="249"/>
      <c r="L192" s="254"/>
      <c r="M192" s="255"/>
      <c r="N192" s="256"/>
      <c r="O192" s="256"/>
      <c r="P192" s="256"/>
      <c r="Q192" s="256"/>
      <c r="R192" s="256"/>
      <c r="S192" s="256"/>
      <c r="T192" s="257"/>
      <c r="U192" s="13"/>
      <c r="V192" s="13"/>
      <c r="W192" s="13"/>
      <c r="X192" s="13"/>
      <c r="Y192" s="13"/>
      <c r="Z192" s="13"/>
      <c r="AA192" s="13"/>
      <c r="AB192" s="13"/>
      <c r="AC192" s="13"/>
      <c r="AD192" s="13"/>
      <c r="AE192" s="13"/>
      <c r="AT192" s="258" t="s">
        <v>801</v>
      </c>
      <c r="AU192" s="258" t="s">
        <v>81</v>
      </c>
      <c r="AV192" s="13" t="s">
        <v>81</v>
      </c>
      <c r="AW192" s="13" t="s">
        <v>33</v>
      </c>
      <c r="AX192" s="13" t="s">
        <v>79</v>
      </c>
      <c r="AY192" s="258" t="s">
        <v>240</v>
      </c>
    </row>
    <row r="193" s="2" customFormat="1">
      <c r="A193" s="39"/>
      <c r="B193" s="40"/>
      <c r="C193" s="214" t="s">
        <v>309</v>
      </c>
      <c r="D193" s="214" t="s">
        <v>243</v>
      </c>
      <c r="E193" s="215" t="s">
        <v>2072</v>
      </c>
      <c r="F193" s="216" t="s">
        <v>2073</v>
      </c>
      <c r="G193" s="217" t="s">
        <v>806</v>
      </c>
      <c r="H193" s="218">
        <v>1</v>
      </c>
      <c r="I193" s="219"/>
      <c r="J193" s="220">
        <f>ROUND(I193*H193,2)</f>
        <v>0</v>
      </c>
      <c r="K193" s="216" t="s">
        <v>749</v>
      </c>
      <c r="L193" s="45"/>
      <c r="M193" s="221" t="s">
        <v>19</v>
      </c>
      <c r="N193" s="222" t="s">
        <v>43</v>
      </c>
      <c r="O193" s="85"/>
      <c r="P193" s="223">
        <f>O193*H193</f>
        <v>0</v>
      </c>
      <c r="Q193" s="223">
        <v>0.062210000000000001</v>
      </c>
      <c r="R193" s="223">
        <f>Q193*H193</f>
        <v>0.062210000000000001</v>
      </c>
      <c r="S193" s="223">
        <v>0</v>
      </c>
      <c r="T193" s="224">
        <f>S193*H193</f>
        <v>0</v>
      </c>
      <c r="U193" s="39"/>
      <c r="V193" s="39"/>
      <c r="W193" s="39"/>
      <c r="X193" s="39"/>
      <c r="Y193" s="39"/>
      <c r="Z193" s="39"/>
      <c r="AA193" s="39"/>
      <c r="AB193" s="39"/>
      <c r="AC193" s="39"/>
      <c r="AD193" s="39"/>
      <c r="AE193" s="39"/>
      <c r="AR193" s="225" t="s">
        <v>248</v>
      </c>
      <c r="AT193" s="225" t="s">
        <v>243</v>
      </c>
      <c r="AU193" s="225" t="s">
        <v>81</v>
      </c>
      <c r="AY193" s="18" t="s">
        <v>240</v>
      </c>
      <c r="BE193" s="226">
        <f>IF(N193="základní",J193,0)</f>
        <v>0</v>
      </c>
      <c r="BF193" s="226">
        <f>IF(N193="snížená",J193,0)</f>
        <v>0</v>
      </c>
      <c r="BG193" s="226">
        <f>IF(N193="zákl. přenesená",J193,0)</f>
        <v>0</v>
      </c>
      <c r="BH193" s="226">
        <f>IF(N193="sníž. přenesená",J193,0)</f>
        <v>0</v>
      </c>
      <c r="BI193" s="226">
        <f>IF(N193="nulová",J193,0)</f>
        <v>0</v>
      </c>
      <c r="BJ193" s="18" t="s">
        <v>79</v>
      </c>
      <c r="BK193" s="226">
        <f>ROUND(I193*H193,2)</f>
        <v>0</v>
      </c>
      <c r="BL193" s="18" t="s">
        <v>248</v>
      </c>
      <c r="BM193" s="225" t="s">
        <v>2074</v>
      </c>
    </row>
    <row r="194" s="13" customFormat="1">
      <c r="A194" s="13"/>
      <c r="B194" s="248"/>
      <c r="C194" s="249"/>
      <c r="D194" s="227" t="s">
        <v>801</v>
      </c>
      <c r="E194" s="250" t="s">
        <v>19</v>
      </c>
      <c r="F194" s="251" t="s">
        <v>2075</v>
      </c>
      <c r="G194" s="249"/>
      <c r="H194" s="252">
        <v>1</v>
      </c>
      <c r="I194" s="253"/>
      <c r="J194" s="249"/>
      <c r="K194" s="249"/>
      <c r="L194" s="254"/>
      <c r="M194" s="255"/>
      <c r="N194" s="256"/>
      <c r="O194" s="256"/>
      <c r="P194" s="256"/>
      <c r="Q194" s="256"/>
      <c r="R194" s="256"/>
      <c r="S194" s="256"/>
      <c r="T194" s="257"/>
      <c r="U194" s="13"/>
      <c r="V194" s="13"/>
      <c r="W194" s="13"/>
      <c r="X194" s="13"/>
      <c r="Y194" s="13"/>
      <c r="Z194" s="13"/>
      <c r="AA194" s="13"/>
      <c r="AB194" s="13"/>
      <c r="AC194" s="13"/>
      <c r="AD194" s="13"/>
      <c r="AE194" s="13"/>
      <c r="AT194" s="258" t="s">
        <v>801</v>
      </c>
      <c r="AU194" s="258" t="s">
        <v>81</v>
      </c>
      <c r="AV194" s="13" t="s">
        <v>81</v>
      </c>
      <c r="AW194" s="13" t="s">
        <v>33</v>
      </c>
      <c r="AX194" s="13" t="s">
        <v>79</v>
      </c>
      <c r="AY194" s="258" t="s">
        <v>240</v>
      </c>
    </row>
    <row r="195" s="2" customFormat="1">
      <c r="A195" s="39"/>
      <c r="B195" s="40"/>
      <c r="C195" s="214" t="s">
        <v>278</v>
      </c>
      <c r="D195" s="214" t="s">
        <v>243</v>
      </c>
      <c r="E195" s="215" t="s">
        <v>2076</v>
      </c>
      <c r="F195" s="216" t="s">
        <v>2077</v>
      </c>
      <c r="G195" s="217" t="s">
        <v>806</v>
      </c>
      <c r="H195" s="218">
        <v>4</v>
      </c>
      <c r="I195" s="219"/>
      <c r="J195" s="220">
        <f>ROUND(I195*H195,2)</f>
        <v>0</v>
      </c>
      <c r="K195" s="216" t="s">
        <v>749</v>
      </c>
      <c r="L195" s="45"/>
      <c r="M195" s="221" t="s">
        <v>19</v>
      </c>
      <c r="N195" s="222" t="s">
        <v>43</v>
      </c>
      <c r="O195" s="85"/>
      <c r="P195" s="223">
        <f>O195*H195</f>
        <v>0</v>
      </c>
      <c r="Q195" s="223">
        <v>0.073209999999999997</v>
      </c>
      <c r="R195" s="223">
        <f>Q195*H195</f>
        <v>0.29283999999999999</v>
      </c>
      <c r="S195" s="223">
        <v>0</v>
      </c>
      <c r="T195" s="224">
        <f>S195*H195</f>
        <v>0</v>
      </c>
      <c r="U195" s="39"/>
      <c r="V195" s="39"/>
      <c r="W195" s="39"/>
      <c r="X195" s="39"/>
      <c r="Y195" s="39"/>
      <c r="Z195" s="39"/>
      <c r="AA195" s="39"/>
      <c r="AB195" s="39"/>
      <c r="AC195" s="39"/>
      <c r="AD195" s="39"/>
      <c r="AE195" s="39"/>
      <c r="AR195" s="225" t="s">
        <v>248</v>
      </c>
      <c r="AT195" s="225" t="s">
        <v>243</v>
      </c>
      <c r="AU195" s="225" t="s">
        <v>81</v>
      </c>
      <c r="AY195" s="18" t="s">
        <v>240</v>
      </c>
      <c r="BE195" s="226">
        <f>IF(N195="základní",J195,0)</f>
        <v>0</v>
      </c>
      <c r="BF195" s="226">
        <f>IF(N195="snížená",J195,0)</f>
        <v>0</v>
      </c>
      <c r="BG195" s="226">
        <f>IF(N195="zákl. přenesená",J195,0)</f>
        <v>0</v>
      </c>
      <c r="BH195" s="226">
        <f>IF(N195="sníž. přenesená",J195,0)</f>
        <v>0</v>
      </c>
      <c r="BI195" s="226">
        <f>IF(N195="nulová",J195,0)</f>
        <v>0</v>
      </c>
      <c r="BJ195" s="18" t="s">
        <v>79</v>
      </c>
      <c r="BK195" s="226">
        <f>ROUND(I195*H195,2)</f>
        <v>0</v>
      </c>
      <c r="BL195" s="18" t="s">
        <v>248</v>
      </c>
      <c r="BM195" s="225" t="s">
        <v>2078</v>
      </c>
    </row>
    <row r="196" s="13" customFormat="1">
      <c r="A196" s="13"/>
      <c r="B196" s="248"/>
      <c r="C196" s="249"/>
      <c r="D196" s="227" t="s">
        <v>801</v>
      </c>
      <c r="E196" s="250" t="s">
        <v>19</v>
      </c>
      <c r="F196" s="251" t="s">
        <v>2079</v>
      </c>
      <c r="G196" s="249"/>
      <c r="H196" s="252">
        <v>4</v>
      </c>
      <c r="I196" s="253"/>
      <c r="J196" s="249"/>
      <c r="K196" s="249"/>
      <c r="L196" s="254"/>
      <c r="M196" s="255"/>
      <c r="N196" s="256"/>
      <c r="O196" s="256"/>
      <c r="P196" s="256"/>
      <c r="Q196" s="256"/>
      <c r="R196" s="256"/>
      <c r="S196" s="256"/>
      <c r="T196" s="257"/>
      <c r="U196" s="13"/>
      <c r="V196" s="13"/>
      <c r="W196" s="13"/>
      <c r="X196" s="13"/>
      <c r="Y196" s="13"/>
      <c r="Z196" s="13"/>
      <c r="AA196" s="13"/>
      <c r="AB196" s="13"/>
      <c r="AC196" s="13"/>
      <c r="AD196" s="13"/>
      <c r="AE196" s="13"/>
      <c r="AT196" s="258" t="s">
        <v>801</v>
      </c>
      <c r="AU196" s="258" t="s">
        <v>81</v>
      </c>
      <c r="AV196" s="13" t="s">
        <v>81</v>
      </c>
      <c r="AW196" s="13" t="s">
        <v>33</v>
      </c>
      <c r="AX196" s="13" t="s">
        <v>79</v>
      </c>
      <c r="AY196" s="258" t="s">
        <v>240</v>
      </c>
    </row>
    <row r="197" s="2" customFormat="1">
      <c r="A197" s="39"/>
      <c r="B197" s="40"/>
      <c r="C197" s="214" t="s">
        <v>7</v>
      </c>
      <c r="D197" s="214" t="s">
        <v>243</v>
      </c>
      <c r="E197" s="215" t="s">
        <v>2080</v>
      </c>
      <c r="F197" s="216" t="s">
        <v>2081</v>
      </c>
      <c r="G197" s="217" t="s">
        <v>806</v>
      </c>
      <c r="H197" s="218">
        <v>5</v>
      </c>
      <c r="I197" s="219"/>
      <c r="J197" s="220">
        <f>ROUND(I197*H197,2)</f>
        <v>0</v>
      </c>
      <c r="K197" s="216" t="s">
        <v>749</v>
      </c>
      <c r="L197" s="45"/>
      <c r="M197" s="221" t="s">
        <v>19</v>
      </c>
      <c r="N197" s="222" t="s">
        <v>43</v>
      </c>
      <c r="O197" s="85"/>
      <c r="P197" s="223">
        <f>O197*H197</f>
        <v>0</v>
      </c>
      <c r="Q197" s="223">
        <v>0.094310000000000005</v>
      </c>
      <c r="R197" s="223">
        <f>Q197*H197</f>
        <v>0.47155000000000002</v>
      </c>
      <c r="S197" s="223">
        <v>0</v>
      </c>
      <c r="T197" s="224">
        <f>S197*H197</f>
        <v>0</v>
      </c>
      <c r="U197" s="39"/>
      <c r="V197" s="39"/>
      <c r="W197" s="39"/>
      <c r="X197" s="39"/>
      <c r="Y197" s="39"/>
      <c r="Z197" s="39"/>
      <c r="AA197" s="39"/>
      <c r="AB197" s="39"/>
      <c r="AC197" s="39"/>
      <c r="AD197" s="39"/>
      <c r="AE197" s="39"/>
      <c r="AR197" s="225" t="s">
        <v>248</v>
      </c>
      <c r="AT197" s="225" t="s">
        <v>243</v>
      </c>
      <c r="AU197" s="225" t="s">
        <v>81</v>
      </c>
      <c r="AY197" s="18" t="s">
        <v>240</v>
      </c>
      <c r="BE197" s="226">
        <f>IF(N197="základní",J197,0)</f>
        <v>0</v>
      </c>
      <c r="BF197" s="226">
        <f>IF(N197="snížená",J197,0)</f>
        <v>0</v>
      </c>
      <c r="BG197" s="226">
        <f>IF(N197="zákl. přenesená",J197,0)</f>
        <v>0</v>
      </c>
      <c r="BH197" s="226">
        <f>IF(N197="sníž. přenesená",J197,0)</f>
        <v>0</v>
      </c>
      <c r="BI197" s="226">
        <f>IF(N197="nulová",J197,0)</f>
        <v>0</v>
      </c>
      <c r="BJ197" s="18" t="s">
        <v>79</v>
      </c>
      <c r="BK197" s="226">
        <f>ROUND(I197*H197,2)</f>
        <v>0</v>
      </c>
      <c r="BL197" s="18" t="s">
        <v>248</v>
      </c>
      <c r="BM197" s="225" t="s">
        <v>2082</v>
      </c>
    </row>
    <row r="198" s="13" customFormat="1">
      <c r="A198" s="13"/>
      <c r="B198" s="248"/>
      <c r="C198" s="249"/>
      <c r="D198" s="227" t="s">
        <v>801</v>
      </c>
      <c r="E198" s="250" t="s">
        <v>19</v>
      </c>
      <c r="F198" s="251" t="s">
        <v>2083</v>
      </c>
      <c r="G198" s="249"/>
      <c r="H198" s="252">
        <v>5</v>
      </c>
      <c r="I198" s="253"/>
      <c r="J198" s="249"/>
      <c r="K198" s="249"/>
      <c r="L198" s="254"/>
      <c r="M198" s="255"/>
      <c r="N198" s="256"/>
      <c r="O198" s="256"/>
      <c r="P198" s="256"/>
      <c r="Q198" s="256"/>
      <c r="R198" s="256"/>
      <c r="S198" s="256"/>
      <c r="T198" s="257"/>
      <c r="U198" s="13"/>
      <c r="V198" s="13"/>
      <c r="W198" s="13"/>
      <c r="X198" s="13"/>
      <c r="Y198" s="13"/>
      <c r="Z198" s="13"/>
      <c r="AA198" s="13"/>
      <c r="AB198" s="13"/>
      <c r="AC198" s="13"/>
      <c r="AD198" s="13"/>
      <c r="AE198" s="13"/>
      <c r="AT198" s="258" t="s">
        <v>801</v>
      </c>
      <c r="AU198" s="258" t="s">
        <v>81</v>
      </c>
      <c r="AV198" s="13" t="s">
        <v>81</v>
      </c>
      <c r="AW198" s="13" t="s">
        <v>33</v>
      </c>
      <c r="AX198" s="13" t="s">
        <v>79</v>
      </c>
      <c r="AY198" s="258" t="s">
        <v>240</v>
      </c>
    </row>
    <row r="199" s="2" customFormat="1">
      <c r="A199" s="39"/>
      <c r="B199" s="40"/>
      <c r="C199" s="214" t="s">
        <v>283</v>
      </c>
      <c r="D199" s="214" t="s">
        <v>243</v>
      </c>
      <c r="E199" s="215" t="s">
        <v>2084</v>
      </c>
      <c r="F199" s="216" t="s">
        <v>2085</v>
      </c>
      <c r="G199" s="217" t="s">
        <v>806</v>
      </c>
      <c r="H199" s="218">
        <v>2</v>
      </c>
      <c r="I199" s="219"/>
      <c r="J199" s="220">
        <f>ROUND(I199*H199,2)</f>
        <v>0</v>
      </c>
      <c r="K199" s="216" t="s">
        <v>749</v>
      </c>
      <c r="L199" s="45"/>
      <c r="M199" s="221" t="s">
        <v>19</v>
      </c>
      <c r="N199" s="222" t="s">
        <v>43</v>
      </c>
      <c r="O199" s="85"/>
      <c r="P199" s="223">
        <f>O199*H199</f>
        <v>0</v>
      </c>
      <c r="Q199" s="223">
        <v>0.10931</v>
      </c>
      <c r="R199" s="223">
        <f>Q199*H199</f>
        <v>0.21862000000000001</v>
      </c>
      <c r="S199" s="223">
        <v>0</v>
      </c>
      <c r="T199" s="224">
        <f>S199*H199</f>
        <v>0</v>
      </c>
      <c r="U199" s="39"/>
      <c r="V199" s="39"/>
      <c r="W199" s="39"/>
      <c r="X199" s="39"/>
      <c r="Y199" s="39"/>
      <c r="Z199" s="39"/>
      <c r="AA199" s="39"/>
      <c r="AB199" s="39"/>
      <c r="AC199" s="39"/>
      <c r="AD199" s="39"/>
      <c r="AE199" s="39"/>
      <c r="AR199" s="225" t="s">
        <v>248</v>
      </c>
      <c r="AT199" s="225" t="s">
        <v>243</v>
      </c>
      <c r="AU199" s="225" t="s">
        <v>81</v>
      </c>
      <c r="AY199" s="18" t="s">
        <v>240</v>
      </c>
      <c r="BE199" s="226">
        <f>IF(N199="základní",J199,0)</f>
        <v>0</v>
      </c>
      <c r="BF199" s="226">
        <f>IF(N199="snížená",J199,0)</f>
        <v>0</v>
      </c>
      <c r="BG199" s="226">
        <f>IF(N199="zákl. přenesená",J199,0)</f>
        <v>0</v>
      </c>
      <c r="BH199" s="226">
        <f>IF(N199="sníž. přenesená",J199,0)</f>
        <v>0</v>
      </c>
      <c r="BI199" s="226">
        <f>IF(N199="nulová",J199,0)</f>
        <v>0</v>
      </c>
      <c r="BJ199" s="18" t="s">
        <v>79</v>
      </c>
      <c r="BK199" s="226">
        <f>ROUND(I199*H199,2)</f>
        <v>0</v>
      </c>
      <c r="BL199" s="18" t="s">
        <v>248</v>
      </c>
      <c r="BM199" s="225" t="s">
        <v>2086</v>
      </c>
    </row>
    <row r="200" s="13" customFormat="1">
      <c r="A200" s="13"/>
      <c r="B200" s="248"/>
      <c r="C200" s="249"/>
      <c r="D200" s="227" t="s">
        <v>801</v>
      </c>
      <c r="E200" s="250" t="s">
        <v>19</v>
      </c>
      <c r="F200" s="251" t="s">
        <v>2087</v>
      </c>
      <c r="G200" s="249"/>
      <c r="H200" s="252">
        <v>2</v>
      </c>
      <c r="I200" s="253"/>
      <c r="J200" s="249"/>
      <c r="K200" s="249"/>
      <c r="L200" s="254"/>
      <c r="M200" s="255"/>
      <c r="N200" s="256"/>
      <c r="O200" s="256"/>
      <c r="P200" s="256"/>
      <c r="Q200" s="256"/>
      <c r="R200" s="256"/>
      <c r="S200" s="256"/>
      <c r="T200" s="257"/>
      <c r="U200" s="13"/>
      <c r="V200" s="13"/>
      <c r="W200" s="13"/>
      <c r="X200" s="13"/>
      <c r="Y200" s="13"/>
      <c r="Z200" s="13"/>
      <c r="AA200" s="13"/>
      <c r="AB200" s="13"/>
      <c r="AC200" s="13"/>
      <c r="AD200" s="13"/>
      <c r="AE200" s="13"/>
      <c r="AT200" s="258" t="s">
        <v>801</v>
      </c>
      <c r="AU200" s="258" t="s">
        <v>81</v>
      </c>
      <c r="AV200" s="13" t="s">
        <v>81</v>
      </c>
      <c r="AW200" s="13" t="s">
        <v>33</v>
      </c>
      <c r="AX200" s="13" t="s">
        <v>79</v>
      </c>
      <c r="AY200" s="258" t="s">
        <v>240</v>
      </c>
    </row>
    <row r="201" s="2" customFormat="1">
      <c r="A201" s="39"/>
      <c r="B201" s="40"/>
      <c r="C201" s="214" t="s">
        <v>318</v>
      </c>
      <c r="D201" s="214" t="s">
        <v>243</v>
      </c>
      <c r="E201" s="215" t="s">
        <v>2088</v>
      </c>
      <c r="F201" s="216" t="s">
        <v>2089</v>
      </c>
      <c r="G201" s="217" t="s">
        <v>806</v>
      </c>
      <c r="H201" s="218">
        <v>1</v>
      </c>
      <c r="I201" s="219"/>
      <c r="J201" s="220">
        <f>ROUND(I201*H201,2)</f>
        <v>0</v>
      </c>
      <c r="K201" s="216" t="s">
        <v>749</v>
      </c>
      <c r="L201" s="45"/>
      <c r="M201" s="221" t="s">
        <v>19</v>
      </c>
      <c r="N201" s="222" t="s">
        <v>43</v>
      </c>
      <c r="O201" s="85"/>
      <c r="P201" s="223">
        <f>O201*H201</f>
        <v>0</v>
      </c>
      <c r="Q201" s="223">
        <v>0.14138999999999999</v>
      </c>
      <c r="R201" s="223">
        <f>Q201*H201</f>
        <v>0.14138999999999999</v>
      </c>
      <c r="S201" s="223">
        <v>0</v>
      </c>
      <c r="T201" s="224">
        <f>S201*H201</f>
        <v>0</v>
      </c>
      <c r="U201" s="39"/>
      <c r="V201" s="39"/>
      <c r="W201" s="39"/>
      <c r="X201" s="39"/>
      <c r="Y201" s="39"/>
      <c r="Z201" s="39"/>
      <c r="AA201" s="39"/>
      <c r="AB201" s="39"/>
      <c r="AC201" s="39"/>
      <c r="AD201" s="39"/>
      <c r="AE201" s="39"/>
      <c r="AR201" s="225" t="s">
        <v>248</v>
      </c>
      <c r="AT201" s="225" t="s">
        <v>243</v>
      </c>
      <c r="AU201" s="225" t="s">
        <v>81</v>
      </c>
      <c r="AY201" s="18" t="s">
        <v>240</v>
      </c>
      <c r="BE201" s="226">
        <f>IF(N201="základní",J201,0)</f>
        <v>0</v>
      </c>
      <c r="BF201" s="226">
        <f>IF(N201="snížená",J201,0)</f>
        <v>0</v>
      </c>
      <c r="BG201" s="226">
        <f>IF(N201="zákl. přenesená",J201,0)</f>
        <v>0</v>
      </c>
      <c r="BH201" s="226">
        <f>IF(N201="sníž. přenesená",J201,0)</f>
        <v>0</v>
      </c>
      <c r="BI201" s="226">
        <f>IF(N201="nulová",J201,0)</f>
        <v>0</v>
      </c>
      <c r="BJ201" s="18" t="s">
        <v>79</v>
      </c>
      <c r="BK201" s="226">
        <f>ROUND(I201*H201,2)</f>
        <v>0</v>
      </c>
      <c r="BL201" s="18" t="s">
        <v>248</v>
      </c>
      <c r="BM201" s="225" t="s">
        <v>2090</v>
      </c>
    </row>
    <row r="202" s="13" customFormat="1">
      <c r="A202" s="13"/>
      <c r="B202" s="248"/>
      <c r="C202" s="249"/>
      <c r="D202" s="227" t="s">
        <v>801</v>
      </c>
      <c r="E202" s="250" t="s">
        <v>19</v>
      </c>
      <c r="F202" s="251" t="s">
        <v>2091</v>
      </c>
      <c r="G202" s="249"/>
      <c r="H202" s="252">
        <v>1</v>
      </c>
      <c r="I202" s="253"/>
      <c r="J202" s="249"/>
      <c r="K202" s="249"/>
      <c r="L202" s="254"/>
      <c r="M202" s="255"/>
      <c r="N202" s="256"/>
      <c r="O202" s="256"/>
      <c r="P202" s="256"/>
      <c r="Q202" s="256"/>
      <c r="R202" s="256"/>
      <c r="S202" s="256"/>
      <c r="T202" s="257"/>
      <c r="U202" s="13"/>
      <c r="V202" s="13"/>
      <c r="W202" s="13"/>
      <c r="X202" s="13"/>
      <c r="Y202" s="13"/>
      <c r="Z202" s="13"/>
      <c r="AA202" s="13"/>
      <c r="AB202" s="13"/>
      <c r="AC202" s="13"/>
      <c r="AD202" s="13"/>
      <c r="AE202" s="13"/>
      <c r="AT202" s="258" t="s">
        <v>801</v>
      </c>
      <c r="AU202" s="258" t="s">
        <v>81</v>
      </c>
      <c r="AV202" s="13" t="s">
        <v>81</v>
      </c>
      <c r="AW202" s="13" t="s">
        <v>33</v>
      </c>
      <c r="AX202" s="13" t="s">
        <v>79</v>
      </c>
      <c r="AY202" s="258" t="s">
        <v>240</v>
      </c>
    </row>
    <row r="203" s="2" customFormat="1">
      <c r="A203" s="39"/>
      <c r="B203" s="40"/>
      <c r="C203" s="214" t="s">
        <v>286</v>
      </c>
      <c r="D203" s="214" t="s">
        <v>243</v>
      </c>
      <c r="E203" s="215" t="s">
        <v>2092</v>
      </c>
      <c r="F203" s="216" t="s">
        <v>2093</v>
      </c>
      <c r="G203" s="217" t="s">
        <v>806</v>
      </c>
      <c r="H203" s="218">
        <v>5</v>
      </c>
      <c r="I203" s="219"/>
      <c r="J203" s="220">
        <f>ROUND(I203*H203,2)</f>
        <v>0</v>
      </c>
      <c r="K203" s="216" t="s">
        <v>749</v>
      </c>
      <c r="L203" s="45"/>
      <c r="M203" s="221" t="s">
        <v>19</v>
      </c>
      <c r="N203" s="222" t="s">
        <v>43</v>
      </c>
      <c r="O203" s="85"/>
      <c r="P203" s="223">
        <f>O203*H203</f>
        <v>0</v>
      </c>
      <c r="Q203" s="223">
        <v>0.15339</v>
      </c>
      <c r="R203" s="223">
        <f>Q203*H203</f>
        <v>0.76695000000000002</v>
      </c>
      <c r="S203" s="223">
        <v>0</v>
      </c>
      <c r="T203" s="224">
        <f>S203*H203</f>
        <v>0</v>
      </c>
      <c r="U203" s="39"/>
      <c r="V203" s="39"/>
      <c r="W203" s="39"/>
      <c r="X203" s="39"/>
      <c r="Y203" s="39"/>
      <c r="Z203" s="39"/>
      <c r="AA203" s="39"/>
      <c r="AB203" s="39"/>
      <c r="AC203" s="39"/>
      <c r="AD203" s="39"/>
      <c r="AE203" s="39"/>
      <c r="AR203" s="225" t="s">
        <v>248</v>
      </c>
      <c r="AT203" s="225" t="s">
        <v>243</v>
      </c>
      <c r="AU203" s="225" t="s">
        <v>81</v>
      </c>
      <c r="AY203" s="18" t="s">
        <v>240</v>
      </c>
      <c r="BE203" s="226">
        <f>IF(N203="základní",J203,0)</f>
        <v>0</v>
      </c>
      <c r="BF203" s="226">
        <f>IF(N203="snížená",J203,0)</f>
        <v>0</v>
      </c>
      <c r="BG203" s="226">
        <f>IF(N203="zákl. přenesená",J203,0)</f>
        <v>0</v>
      </c>
      <c r="BH203" s="226">
        <f>IF(N203="sníž. přenesená",J203,0)</f>
        <v>0</v>
      </c>
      <c r="BI203" s="226">
        <f>IF(N203="nulová",J203,0)</f>
        <v>0</v>
      </c>
      <c r="BJ203" s="18" t="s">
        <v>79</v>
      </c>
      <c r="BK203" s="226">
        <f>ROUND(I203*H203,2)</f>
        <v>0</v>
      </c>
      <c r="BL203" s="18" t="s">
        <v>248</v>
      </c>
      <c r="BM203" s="225" t="s">
        <v>2094</v>
      </c>
    </row>
    <row r="204" s="13" customFormat="1">
      <c r="A204" s="13"/>
      <c r="B204" s="248"/>
      <c r="C204" s="249"/>
      <c r="D204" s="227" t="s">
        <v>801</v>
      </c>
      <c r="E204" s="250" t="s">
        <v>19</v>
      </c>
      <c r="F204" s="251" t="s">
        <v>2095</v>
      </c>
      <c r="G204" s="249"/>
      <c r="H204" s="252">
        <v>5</v>
      </c>
      <c r="I204" s="253"/>
      <c r="J204" s="249"/>
      <c r="K204" s="249"/>
      <c r="L204" s="254"/>
      <c r="M204" s="255"/>
      <c r="N204" s="256"/>
      <c r="O204" s="256"/>
      <c r="P204" s="256"/>
      <c r="Q204" s="256"/>
      <c r="R204" s="256"/>
      <c r="S204" s="256"/>
      <c r="T204" s="257"/>
      <c r="U204" s="13"/>
      <c r="V204" s="13"/>
      <c r="W204" s="13"/>
      <c r="X204" s="13"/>
      <c r="Y204" s="13"/>
      <c r="Z204" s="13"/>
      <c r="AA204" s="13"/>
      <c r="AB204" s="13"/>
      <c r="AC204" s="13"/>
      <c r="AD204" s="13"/>
      <c r="AE204" s="13"/>
      <c r="AT204" s="258" t="s">
        <v>801</v>
      </c>
      <c r="AU204" s="258" t="s">
        <v>81</v>
      </c>
      <c r="AV204" s="13" t="s">
        <v>81</v>
      </c>
      <c r="AW204" s="13" t="s">
        <v>33</v>
      </c>
      <c r="AX204" s="13" t="s">
        <v>79</v>
      </c>
      <c r="AY204" s="258" t="s">
        <v>240</v>
      </c>
    </row>
    <row r="205" s="2" customFormat="1">
      <c r="A205" s="39"/>
      <c r="B205" s="40"/>
      <c r="C205" s="214" t="s">
        <v>323</v>
      </c>
      <c r="D205" s="214" t="s">
        <v>243</v>
      </c>
      <c r="E205" s="215" t="s">
        <v>2096</v>
      </c>
      <c r="F205" s="216" t="s">
        <v>2097</v>
      </c>
      <c r="G205" s="217" t="s">
        <v>806</v>
      </c>
      <c r="H205" s="218">
        <v>2</v>
      </c>
      <c r="I205" s="219"/>
      <c r="J205" s="220">
        <f>ROUND(I205*H205,2)</f>
        <v>0</v>
      </c>
      <c r="K205" s="216" t="s">
        <v>749</v>
      </c>
      <c r="L205" s="45"/>
      <c r="M205" s="221" t="s">
        <v>19</v>
      </c>
      <c r="N205" s="222" t="s">
        <v>43</v>
      </c>
      <c r="O205" s="85"/>
      <c r="P205" s="223">
        <f>O205*H205</f>
        <v>0</v>
      </c>
      <c r="Q205" s="223">
        <v>0.15737999999999999</v>
      </c>
      <c r="R205" s="223">
        <f>Q205*H205</f>
        <v>0.31475999999999998</v>
      </c>
      <c r="S205" s="223">
        <v>0</v>
      </c>
      <c r="T205" s="224">
        <f>S205*H205</f>
        <v>0</v>
      </c>
      <c r="U205" s="39"/>
      <c r="V205" s="39"/>
      <c r="W205" s="39"/>
      <c r="X205" s="39"/>
      <c r="Y205" s="39"/>
      <c r="Z205" s="39"/>
      <c r="AA205" s="39"/>
      <c r="AB205" s="39"/>
      <c r="AC205" s="39"/>
      <c r="AD205" s="39"/>
      <c r="AE205" s="39"/>
      <c r="AR205" s="225" t="s">
        <v>248</v>
      </c>
      <c r="AT205" s="225" t="s">
        <v>243</v>
      </c>
      <c r="AU205" s="225" t="s">
        <v>81</v>
      </c>
      <c r="AY205" s="18" t="s">
        <v>240</v>
      </c>
      <c r="BE205" s="226">
        <f>IF(N205="základní",J205,0)</f>
        <v>0</v>
      </c>
      <c r="BF205" s="226">
        <f>IF(N205="snížená",J205,0)</f>
        <v>0</v>
      </c>
      <c r="BG205" s="226">
        <f>IF(N205="zákl. přenesená",J205,0)</f>
        <v>0</v>
      </c>
      <c r="BH205" s="226">
        <f>IF(N205="sníž. přenesená",J205,0)</f>
        <v>0</v>
      </c>
      <c r="BI205" s="226">
        <f>IF(N205="nulová",J205,0)</f>
        <v>0</v>
      </c>
      <c r="BJ205" s="18" t="s">
        <v>79</v>
      </c>
      <c r="BK205" s="226">
        <f>ROUND(I205*H205,2)</f>
        <v>0</v>
      </c>
      <c r="BL205" s="18" t="s">
        <v>248</v>
      </c>
      <c r="BM205" s="225" t="s">
        <v>2098</v>
      </c>
    </row>
    <row r="206" s="13" customFormat="1">
      <c r="A206" s="13"/>
      <c r="B206" s="248"/>
      <c r="C206" s="249"/>
      <c r="D206" s="227" t="s">
        <v>801</v>
      </c>
      <c r="E206" s="250" t="s">
        <v>19</v>
      </c>
      <c r="F206" s="251" t="s">
        <v>2099</v>
      </c>
      <c r="G206" s="249"/>
      <c r="H206" s="252">
        <v>2</v>
      </c>
      <c r="I206" s="253"/>
      <c r="J206" s="249"/>
      <c r="K206" s="249"/>
      <c r="L206" s="254"/>
      <c r="M206" s="255"/>
      <c r="N206" s="256"/>
      <c r="O206" s="256"/>
      <c r="P206" s="256"/>
      <c r="Q206" s="256"/>
      <c r="R206" s="256"/>
      <c r="S206" s="256"/>
      <c r="T206" s="257"/>
      <c r="U206" s="13"/>
      <c r="V206" s="13"/>
      <c r="W206" s="13"/>
      <c r="X206" s="13"/>
      <c r="Y206" s="13"/>
      <c r="Z206" s="13"/>
      <c r="AA206" s="13"/>
      <c r="AB206" s="13"/>
      <c r="AC206" s="13"/>
      <c r="AD206" s="13"/>
      <c r="AE206" s="13"/>
      <c r="AT206" s="258" t="s">
        <v>801</v>
      </c>
      <c r="AU206" s="258" t="s">
        <v>81</v>
      </c>
      <c r="AV206" s="13" t="s">
        <v>81</v>
      </c>
      <c r="AW206" s="13" t="s">
        <v>33</v>
      </c>
      <c r="AX206" s="13" t="s">
        <v>79</v>
      </c>
      <c r="AY206" s="258" t="s">
        <v>240</v>
      </c>
    </row>
    <row r="207" s="2" customFormat="1">
      <c r="A207" s="39"/>
      <c r="B207" s="40"/>
      <c r="C207" s="214" t="s">
        <v>290</v>
      </c>
      <c r="D207" s="214" t="s">
        <v>243</v>
      </c>
      <c r="E207" s="215" t="s">
        <v>2100</v>
      </c>
      <c r="F207" s="216" t="s">
        <v>2101</v>
      </c>
      <c r="G207" s="217" t="s">
        <v>786</v>
      </c>
      <c r="H207" s="218">
        <v>0.066000000000000003</v>
      </c>
      <c r="I207" s="219"/>
      <c r="J207" s="220">
        <f>ROUND(I207*H207,2)</f>
        <v>0</v>
      </c>
      <c r="K207" s="216" t="s">
        <v>749</v>
      </c>
      <c r="L207" s="45"/>
      <c r="M207" s="221" t="s">
        <v>19</v>
      </c>
      <c r="N207" s="222" t="s">
        <v>43</v>
      </c>
      <c r="O207" s="85"/>
      <c r="P207" s="223">
        <f>O207*H207</f>
        <v>0</v>
      </c>
      <c r="Q207" s="223">
        <v>0.019539999999999998</v>
      </c>
      <c r="R207" s="223">
        <f>Q207*H207</f>
        <v>0.0012896399999999999</v>
      </c>
      <c r="S207" s="223">
        <v>0</v>
      </c>
      <c r="T207" s="224">
        <f>S207*H207</f>
        <v>0</v>
      </c>
      <c r="U207" s="39"/>
      <c r="V207" s="39"/>
      <c r="W207" s="39"/>
      <c r="X207" s="39"/>
      <c r="Y207" s="39"/>
      <c r="Z207" s="39"/>
      <c r="AA207" s="39"/>
      <c r="AB207" s="39"/>
      <c r="AC207" s="39"/>
      <c r="AD207" s="39"/>
      <c r="AE207" s="39"/>
      <c r="AR207" s="225" t="s">
        <v>248</v>
      </c>
      <c r="AT207" s="225" t="s">
        <v>243</v>
      </c>
      <c r="AU207" s="225" t="s">
        <v>81</v>
      </c>
      <c r="AY207" s="18" t="s">
        <v>240</v>
      </c>
      <c r="BE207" s="226">
        <f>IF(N207="základní",J207,0)</f>
        <v>0</v>
      </c>
      <c r="BF207" s="226">
        <f>IF(N207="snížená",J207,0)</f>
        <v>0</v>
      </c>
      <c r="BG207" s="226">
        <f>IF(N207="zákl. přenesená",J207,0)</f>
        <v>0</v>
      </c>
      <c r="BH207" s="226">
        <f>IF(N207="sníž. přenesená",J207,0)</f>
        <v>0</v>
      </c>
      <c r="BI207" s="226">
        <f>IF(N207="nulová",J207,0)</f>
        <v>0</v>
      </c>
      <c r="BJ207" s="18" t="s">
        <v>79</v>
      </c>
      <c r="BK207" s="226">
        <f>ROUND(I207*H207,2)</f>
        <v>0</v>
      </c>
      <c r="BL207" s="18" t="s">
        <v>248</v>
      </c>
      <c r="BM207" s="225" t="s">
        <v>2102</v>
      </c>
    </row>
    <row r="208" s="13" customFormat="1">
      <c r="A208" s="13"/>
      <c r="B208" s="248"/>
      <c r="C208" s="249"/>
      <c r="D208" s="227" t="s">
        <v>801</v>
      </c>
      <c r="E208" s="250" t="s">
        <v>19</v>
      </c>
      <c r="F208" s="251" t="s">
        <v>2103</v>
      </c>
      <c r="G208" s="249"/>
      <c r="H208" s="252">
        <v>0.066000000000000003</v>
      </c>
      <c r="I208" s="253"/>
      <c r="J208" s="249"/>
      <c r="K208" s="249"/>
      <c r="L208" s="254"/>
      <c r="M208" s="255"/>
      <c r="N208" s="256"/>
      <c r="O208" s="256"/>
      <c r="P208" s="256"/>
      <c r="Q208" s="256"/>
      <c r="R208" s="256"/>
      <c r="S208" s="256"/>
      <c r="T208" s="257"/>
      <c r="U208" s="13"/>
      <c r="V208" s="13"/>
      <c r="W208" s="13"/>
      <c r="X208" s="13"/>
      <c r="Y208" s="13"/>
      <c r="Z208" s="13"/>
      <c r="AA208" s="13"/>
      <c r="AB208" s="13"/>
      <c r="AC208" s="13"/>
      <c r="AD208" s="13"/>
      <c r="AE208" s="13"/>
      <c r="AT208" s="258" t="s">
        <v>801</v>
      </c>
      <c r="AU208" s="258" t="s">
        <v>81</v>
      </c>
      <c r="AV208" s="13" t="s">
        <v>81</v>
      </c>
      <c r="AW208" s="13" t="s">
        <v>33</v>
      </c>
      <c r="AX208" s="13" t="s">
        <v>79</v>
      </c>
      <c r="AY208" s="258" t="s">
        <v>240</v>
      </c>
    </row>
    <row r="209" s="2" customFormat="1">
      <c r="A209" s="39"/>
      <c r="B209" s="40"/>
      <c r="C209" s="214" t="s">
        <v>328</v>
      </c>
      <c r="D209" s="214" t="s">
        <v>243</v>
      </c>
      <c r="E209" s="215" t="s">
        <v>2104</v>
      </c>
      <c r="F209" s="216" t="s">
        <v>2105</v>
      </c>
      <c r="G209" s="217" t="s">
        <v>786</v>
      </c>
      <c r="H209" s="218">
        <v>0.69299999999999995</v>
      </c>
      <c r="I209" s="219"/>
      <c r="J209" s="220">
        <f>ROUND(I209*H209,2)</f>
        <v>0</v>
      </c>
      <c r="K209" s="216" t="s">
        <v>749</v>
      </c>
      <c r="L209" s="45"/>
      <c r="M209" s="221" t="s">
        <v>19</v>
      </c>
      <c r="N209" s="222" t="s">
        <v>43</v>
      </c>
      <c r="O209" s="85"/>
      <c r="P209" s="223">
        <f>O209*H209</f>
        <v>0</v>
      </c>
      <c r="Q209" s="223">
        <v>0.017090000000000001</v>
      </c>
      <c r="R209" s="223">
        <f>Q209*H209</f>
        <v>0.011843370000000001</v>
      </c>
      <c r="S209" s="223">
        <v>0</v>
      </c>
      <c r="T209" s="224">
        <f>S209*H209</f>
        <v>0</v>
      </c>
      <c r="U209" s="39"/>
      <c r="V209" s="39"/>
      <c r="W209" s="39"/>
      <c r="X209" s="39"/>
      <c r="Y209" s="39"/>
      <c r="Z209" s="39"/>
      <c r="AA209" s="39"/>
      <c r="AB209" s="39"/>
      <c r="AC209" s="39"/>
      <c r="AD209" s="39"/>
      <c r="AE209" s="39"/>
      <c r="AR209" s="225" t="s">
        <v>248</v>
      </c>
      <c r="AT209" s="225" t="s">
        <v>243</v>
      </c>
      <c r="AU209" s="225" t="s">
        <v>81</v>
      </c>
      <c r="AY209" s="18" t="s">
        <v>240</v>
      </c>
      <c r="BE209" s="226">
        <f>IF(N209="základní",J209,0)</f>
        <v>0</v>
      </c>
      <c r="BF209" s="226">
        <f>IF(N209="snížená",J209,0)</f>
        <v>0</v>
      </c>
      <c r="BG209" s="226">
        <f>IF(N209="zákl. přenesená",J209,0)</f>
        <v>0</v>
      </c>
      <c r="BH209" s="226">
        <f>IF(N209="sníž. přenesená",J209,0)</f>
        <v>0</v>
      </c>
      <c r="BI209" s="226">
        <f>IF(N209="nulová",J209,0)</f>
        <v>0</v>
      </c>
      <c r="BJ209" s="18" t="s">
        <v>79</v>
      </c>
      <c r="BK209" s="226">
        <f>ROUND(I209*H209,2)</f>
        <v>0</v>
      </c>
      <c r="BL209" s="18" t="s">
        <v>248</v>
      </c>
      <c r="BM209" s="225" t="s">
        <v>2106</v>
      </c>
    </row>
    <row r="210" s="13" customFormat="1">
      <c r="A210" s="13"/>
      <c r="B210" s="248"/>
      <c r="C210" s="249"/>
      <c r="D210" s="227" t="s">
        <v>801</v>
      </c>
      <c r="E210" s="250" t="s">
        <v>19</v>
      </c>
      <c r="F210" s="251" t="s">
        <v>2107</v>
      </c>
      <c r="G210" s="249"/>
      <c r="H210" s="252">
        <v>0.69299999999999995</v>
      </c>
      <c r="I210" s="253"/>
      <c r="J210" s="249"/>
      <c r="K210" s="249"/>
      <c r="L210" s="254"/>
      <c r="M210" s="255"/>
      <c r="N210" s="256"/>
      <c r="O210" s="256"/>
      <c r="P210" s="256"/>
      <c r="Q210" s="256"/>
      <c r="R210" s="256"/>
      <c r="S210" s="256"/>
      <c r="T210" s="257"/>
      <c r="U210" s="13"/>
      <c r="V210" s="13"/>
      <c r="W210" s="13"/>
      <c r="X210" s="13"/>
      <c r="Y210" s="13"/>
      <c r="Z210" s="13"/>
      <c r="AA210" s="13"/>
      <c r="AB210" s="13"/>
      <c r="AC210" s="13"/>
      <c r="AD210" s="13"/>
      <c r="AE210" s="13"/>
      <c r="AT210" s="258" t="s">
        <v>801</v>
      </c>
      <c r="AU210" s="258" t="s">
        <v>81</v>
      </c>
      <c r="AV210" s="13" t="s">
        <v>81</v>
      </c>
      <c r="AW210" s="13" t="s">
        <v>33</v>
      </c>
      <c r="AX210" s="13" t="s">
        <v>79</v>
      </c>
      <c r="AY210" s="258" t="s">
        <v>240</v>
      </c>
    </row>
    <row r="211" s="2" customFormat="1" ht="16.5" customHeight="1">
      <c r="A211" s="39"/>
      <c r="B211" s="40"/>
      <c r="C211" s="238" t="s">
        <v>294</v>
      </c>
      <c r="D211" s="238" t="s">
        <v>797</v>
      </c>
      <c r="E211" s="239" t="s">
        <v>2108</v>
      </c>
      <c r="F211" s="240" t="s">
        <v>2109</v>
      </c>
      <c r="G211" s="241" t="s">
        <v>786</v>
      </c>
      <c r="H211" s="242">
        <v>0.69299999999999995</v>
      </c>
      <c r="I211" s="243"/>
      <c r="J211" s="244">
        <f>ROUND(I211*H211,2)</f>
        <v>0</v>
      </c>
      <c r="K211" s="240" t="s">
        <v>749</v>
      </c>
      <c r="L211" s="245"/>
      <c r="M211" s="246" t="s">
        <v>19</v>
      </c>
      <c r="N211" s="247" t="s">
        <v>43</v>
      </c>
      <c r="O211" s="85"/>
      <c r="P211" s="223">
        <f>O211*H211</f>
        <v>0</v>
      </c>
      <c r="Q211" s="223">
        <v>1</v>
      </c>
      <c r="R211" s="223">
        <f>Q211*H211</f>
        <v>0.69299999999999995</v>
      </c>
      <c r="S211" s="223">
        <v>0</v>
      </c>
      <c r="T211" s="224">
        <f>S211*H211</f>
        <v>0</v>
      </c>
      <c r="U211" s="39"/>
      <c r="V211" s="39"/>
      <c r="W211" s="39"/>
      <c r="X211" s="39"/>
      <c r="Y211" s="39"/>
      <c r="Z211" s="39"/>
      <c r="AA211" s="39"/>
      <c r="AB211" s="39"/>
      <c r="AC211" s="39"/>
      <c r="AD211" s="39"/>
      <c r="AE211" s="39"/>
      <c r="AR211" s="225" t="s">
        <v>257</v>
      </c>
      <c r="AT211" s="225" t="s">
        <v>797</v>
      </c>
      <c r="AU211" s="225" t="s">
        <v>81</v>
      </c>
      <c r="AY211" s="18" t="s">
        <v>240</v>
      </c>
      <c r="BE211" s="226">
        <f>IF(N211="základní",J211,0)</f>
        <v>0</v>
      </c>
      <c r="BF211" s="226">
        <f>IF(N211="snížená",J211,0)</f>
        <v>0</v>
      </c>
      <c r="BG211" s="226">
        <f>IF(N211="zákl. přenesená",J211,0)</f>
        <v>0</v>
      </c>
      <c r="BH211" s="226">
        <f>IF(N211="sníž. přenesená",J211,0)</f>
        <v>0</v>
      </c>
      <c r="BI211" s="226">
        <f>IF(N211="nulová",J211,0)</f>
        <v>0</v>
      </c>
      <c r="BJ211" s="18" t="s">
        <v>79</v>
      </c>
      <c r="BK211" s="226">
        <f>ROUND(I211*H211,2)</f>
        <v>0</v>
      </c>
      <c r="BL211" s="18" t="s">
        <v>248</v>
      </c>
      <c r="BM211" s="225" t="s">
        <v>2110</v>
      </c>
    </row>
    <row r="212" s="13" customFormat="1">
      <c r="A212" s="13"/>
      <c r="B212" s="248"/>
      <c r="C212" s="249"/>
      <c r="D212" s="227" t="s">
        <v>801</v>
      </c>
      <c r="E212" s="250" t="s">
        <v>19</v>
      </c>
      <c r="F212" s="251" t="s">
        <v>2107</v>
      </c>
      <c r="G212" s="249"/>
      <c r="H212" s="252">
        <v>0.69299999999999995</v>
      </c>
      <c r="I212" s="253"/>
      <c r="J212" s="249"/>
      <c r="K212" s="249"/>
      <c r="L212" s="254"/>
      <c r="M212" s="255"/>
      <c r="N212" s="256"/>
      <c r="O212" s="256"/>
      <c r="P212" s="256"/>
      <c r="Q212" s="256"/>
      <c r="R212" s="256"/>
      <c r="S212" s="256"/>
      <c r="T212" s="257"/>
      <c r="U212" s="13"/>
      <c r="V212" s="13"/>
      <c r="W212" s="13"/>
      <c r="X212" s="13"/>
      <c r="Y212" s="13"/>
      <c r="Z212" s="13"/>
      <c r="AA212" s="13"/>
      <c r="AB212" s="13"/>
      <c r="AC212" s="13"/>
      <c r="AD212" s="13"/>
      <c r="AE212" s="13"/>
      <c r="AT212" s="258" t="s">
        <v>801</v>
      </c>
      <c r="AU212" s="258" t="s">
        <v>81</v>
      </c>
      <c r="AV212" s="13" t="s">
        <v>81</v>
      </c>
      <c r="AW212" s="13" t="s">
        <v>33</v>
      </c>
      <c r="AX212" s="13" t="s">
        <v>79</v>
      </c>
      <c r="AY212" s="258" t="s">
        <v>240</v>
      </c>
    </row>
    <row r="213" s="2" customFormat="1" ht="16.5" customHeight="1">
      <c r="A213" s="39"/>
      <c r="B213" s="40"/>
      <c r="C213" s="238" t="s">
        <v>334</v>
      </c>
      <c r="D213" s="238" t="s">
        <v>797</v>
      </c>
      <c r="E213" s="239" t="s">
        <v>2111</v>
      </c>
      <c r="F213" s="240" t="s">
        <v>2112</v>
      </c>
      <c r="G213" s="241" t="s">
        <v>786</v>
      </c>
      <c r="H213" s="242">
        <v>0.066000000000000003</v>
      </c>
      <c r="I213" s="243"/>
      <c r="J213" s="244">
        <f>ROUND(I213*H213,2)</f>
        <v>0</v>
      </c>
      <c r="K213" s="240" t="s">
        <v>749</v>
      </c>
      <c r="L213" s="245"/>
      <c r="M213" s="246" t="s">
        <v>19</v>
      </c>
      <c r="N213" s="247" t="s">
        <v>43</v>
      </c>
      <c r="O213" s="85"/>
      <c r="P213" s="223">
        <f>O213*H213</f>
        <v>0</v>
      </c>
      <c r="Q213" s="223">
        <v>1</v>
      </c>
      <c r="R213" s="223">
        <f>Q213*H213</f>
        <v>0.066000000000000003</v>
      </c>
      <c r="S213" s="223">
        <v>0</v>
      </c>
      <c r="T213" s="224">
        <f>S213*H213</f>
        <v>0</v>
      </c>
      <c r="U213" s="39"/>
      <c r="V213" s="39"/>
      <c r="W213" s="39"/>
      <c r="X213" s="39"/>
      <c r="Y213" s="39"/>
      <c r="Z213" s="39"/>
      <c r="AA213" s="39"/>
      <c r="AB213" s="39"/>
      <c r="AC213" s="39"/>
      <c r="AD213" s="39"/>
      <c r="AE213" s="39"/>
      <c r="AR213" s="225" t="s">
        <v>257</v>
      </c>
      <c r="AT213" s="225" t="s">
        <v>797</v>
      </c>
      <c r="AU213" s="225" t="s">
        <v>81</v>
      </c>
      <c r="AY213" s="18" t="s">
        <v>240</v>
      </c>
      <c r="BE213" s="226">
        <f>IF(N213="základní",J213,0)</f>
        <v>0</v>
      </c>
      <c r="BF213" s="226">
        <f>IF(N213="snížená",J213,0)</f>
        <v>0</v>
      </c>
      <c r="BG213" s="226">
        <f>IF(N213="zákl. přenesená",J213,0)</f>
        <v>0</v>
      </c>
      <c r="BH213" s="226">
        <f>IF(N213="sníž. přenesená",J213,0)</f>
        <v>0</v>
      </c>
      <c r="BI213" s="226">
        <f>IF(N213="nulová",J213,0)</f>
        <v>0</v>
      </c>
      <c r="BJ213" s="18" t="s">
        <v>79</v>
      </c>
      <c r="BK213" s="226">
        <f>ROUND(I213*H213,2)</f>
        <v>0</v>
      </c>
      <c r="BL213" s="18" t="s">
        <v>248</v>
      </c>
      <c r="BM213" s="225" t="s">
        <v>2113</v>
      </c>
    </row>
    <row r="214" s="13" customFormat="1">
      <c r="A214" s="13"/>
      <c r="B214" s="248"/>
      <c r="C214" s="249"/>
      <c r="D214" s="227" t="s">
        <v>801</v>
      </c>
      <c r="E214" s="250" t="s">
        <v>19</v>
      </c>
      <c r="F214" s="251" t="s">
        <v>2114</v>
      </c>
      <c r="G214" s="249"/>
      <c r="H214" s="252">
        <v>0.066000000000000003</v>
      </c>
      <c r="I214" s="253"/>
      <c r="J214" s="249"/>
      <c r="K214" s="249"/>
      <c r="L214" s="254"/>
      <c r="M214" s="255"/>
      <c r="N214" s="256"/>
      <c r="O214" s="256"/>
      <c r="P214" s="256"/>
      <c r="Q214" s="256"/>
      <c r="R214" s="256"/>
      <c r="S214" s="256"/>
      <c r="T214" s="257"/>
      <c r="U214" s="13"/>
      <c r="V214" s="13"/>
      <c r="W214" s="13"/>
      <c r="X214" s="13"/>
      <c r="Y214" s="13"/>
      <c r="Z214" s="13"/>
      <c r="AA214" s="13"/>
      <c r="AB214" s="13"/>
      <c r="AC214" s="13"/>
      <c r="AD214" s="13"/>
      <c r="AE214" s="13"/>
      <c r="AT214" s="258" t="s">
        <v>801</v>
      </c>
      <c r="AU214" s="258" t="s">
        <v>81</v>
      </c>
      <c r="AV214" s="13" t="s">
        <v>81</v>
      </c>
      <c r="AW214" s="13" t="s">
        <v>33</v>
      </c>
      <c r="AX214" s="13" t="s">
        <v>79</v>
      </c>
      <c r="AY214" s="258" t="s">
        <v>240</v>
      </c>
    </row>
    <row r="215" s="2" customFormat="1">
      <c r="A215" s="39"/>
      <c r="B215" s="40"/>
      <c r="C215" s="214" t="s">
        <v>298</v>
      </c>
      <c r="D215" s="214" t="s">
        <v>243</v>
      </c>
      <c r="E215" s="215" t="s">
        <v>2115</v>
      </c>
      <c r="F215" s="216" t="s">
        <v>2116</v>
      </c>
      <c r="G215" s="217" t="s">
        <v>293</v>
      </c>
      <c r="H215" s="218">
        <v>0.78500000000000003</v>
      </c>
      <c r="I215" s="219"/>
      <c r="J215" s="220">
        <f>ROUND(I215*H215,2)</f>
        <v>0</v>
      </c>
      <c r="K215" s="216" t="s">
        <v>749</v>
      </c>
      <c r="L215" s="45"/>
      <c r="M215" s="221" t="s">
        <v>19</v>
      </c>
      <c r="N215" s="222" t="s">
        <v>43</v>
      </c>
      <c r="O215" s="85"/>
      <c r="P215" s="223">
        <f>O215*H215</f>
        <v>0</v>
      </c>
      <c r="Q215" s="223">
        <v>2.5018699999999998</v>
      </c>
      <c r="R215" s="223">
        <f>Q215*H215</f>
        <v>1.96396795</v>
      </c>
      <c r="S215" s="223">
        <v>0</v>
      </c>
      <c r="T215" s="224">
        <f>S215*H215</f>
        <v>0</v>
      </c>
      <c r="U215" s="39"/>
      <c r="V215" s="39"/>
      <c r="W215" s="39"/>
      <c r="X215" s="39"/>
      <c r="Y215" s="39"/>
      <c r="Z215" s="39"/>
      <c r="AA215" s="39"/>
      <c r="AB215" s="39"/>
      <c r="AC215" s="39"/>
      <c r="AD215" s="39"/>
      <c r="AE215" s="39"/>
      <c r="AR215" s="225" t="s">
        <v>248</v>
      </c>
      <c r="AT215" s="225" t="s">
        <v>243</v>
      </c>
      <c r="AU215" s="225" t="s">
        <v>81</v>
      </c>
      <c r="AY215" s="18" t="s">
        <v>240</v>
      </c>
      <c r="BE215" s="226">
        <f>IF(N215="základní",J215,0)</f>
        <v>0</v>
      </c>
      <c r="BF215" s="226">
        <f>IF(N215="snížená",J215,0)</f>
        <v>0</v>
      </c>
      <c r="BG215" s="226">
        <f>IF(N215="zákl. přenesená",J215,0)</f>
        <v>0</v>
      </c>
      <c r="BH215" s="226">
        <f>IF(N215="sníž. přenesená",J215,0)</f>
        <v>0</v>
      </c>
      <c r="BI215" s="226">
        <f>IF(N215="nulová",J215,0)</f>
        <v>0</v>
      </c>
      <c r="BJ215" s="18" t="s">
        <v>79</v>
      </c>
      <c r="BK215" s="226">
        <f>ROUND(I215*H215,2)</f>
        <v>0</v>
      </c>
      <c r="BL215" s="18" t="s">
        <v>248</v>
      </c>
      <c r="BM215" s="225" t="s">
        <v>2117</v>
      </c>
    </row>
    <row r="216" s="13" customFormat="1">
      <c r="A216" s="13"/>
      <c r="B216" s="248"/>
      <c r="C216" s="249"/>
      <c r="D216" s="227" t="s">
        <v>801</v>
      </c>
      <c r="E216" s="250" t="s">
        <v>19</v>
      </c>
      <c r="F216" s="251" t="s">
        <v>2118</v>
      </c>
      <c r="G216" s="249"/>
      <c r="H216" s="252">
        <v>0.78500000000000003</v>
      </c>
      <c r="I216" s="253"/>
      <c r="J216" s="249"/>
      <c r="K216" s="249"/>
      <c r="L216" s="254"/>
      <c r="M216" s="255"/>
      <c r="N216" s="256"/>
      <c r="O216" s="256"/>
      <c r="P216" s="256"/>
      <c r="Q216" s="256"/>
      <c r="R216" s="256"/>
      <c r="S216" s="256"/>
      <c r="T216" s="257"/>
      <c r="U216" s="13"/>
      <c r="V216" s="13"/>
      <c r="W216" s="13"/>
      <c r="X216" s="13"/>
      <c r="Y216" s="13"/>
      <c r="Z216" s="13"/>
      <c r="AA216" s="13"/>
      <c r="AB216" s="13"/>
      <c r="AC216" s="13"/>
      <c r="AD216" s="13"/>
      <c r="AE216" s="13"/>
      <c r="AT216" s="258" t="s">
        <v>801</v>
      </c>
      <c r="AU216" s="258" t="s">
        <v>81</v>
      </c>
      <c r="AV216" s="13" t="s">
        <v>81</v>
      </c>
      <c r="AW216" s="13" t="s">
        <v>33</v>
      </c>
      <c r="AX216" s="13" t="s">
        <v>79</v>
      </c>
      <c r="AY216" s="258" t="s">
        <v>240</v>
      </c>
    </row>
    <row r="217" s="2" customFormat="1">
      <c r="A217" s="39"/>
      <c r="B217" s="40"/>
      <c r="C217" s="214" t="s">
        <v>341</v>
      </c>
      <c r="D217" s="214" t="s">
        <v>243</v>
      </c>
      <c r="E217" s="215" t="s">
        <v>2119</v>
      </c>
      <c r="F217" s="216" t="s">
        <v>2120</v>
      </c>
      <c r="G217" s="217" t="s">
        <v>293</v>
      </c>
      <c r="H217" s="218">
        <v>0.79100000000000004</v>
      </c>
      <c r="I217" s="219"/>
      <c r="J217" s="220">
        <f>ROUND(I217*H217,2)</f>
        <v>0</v>
      </c>
      <c r="K217" s="216" t="s">
        <v>749</v>
      </c>
      <c r="L217" s="45"/>
      <c r="M217" s="221" t="s">
        <v>19</v>
      </c>
      <c r="N217" s="222" t="s">
        <v>43</v>
      </c>
      <c r="O217" s="85"/>
      <c r="P217" s="223">
        <f>O217*H217</f>
        <v>0</v>
      </c>
      <c r="Q217" s="223">
        <v>2.5018699999999998</v>
      </c>
      <c r="R217" s="223">
        <f>Q217*H217</f>
        <v>1.9789791699999999</v>
      </c>
      <c r="S217" s="223">
        <v>0</v>
      </c>
      <c r="T217" s="224">
        <f>S217*H217</f>
        <v>0</v>
      </c>
      <c r="U217" s="39"/>
      <c r="V217" s="39"/>
      <c r="W217" s="39"/>
      <c r="X217" s="39"/>
      <c r="Y217" s="39"/>
      <c r="Z217" s="39"/>
      <c r="AA217" s="39"/>
      <c r="AB217" s="39"/>
      <c r="AC217" s="39"/>
      <c r="AD217" s="39"/>
      <c r="AE217" s="39"/>
      <c r="AR217" s="225" t="s">
        <v>248</v>
      </c>
      <c r="AT217" s="225" t="s">
        <v>243</v>
      </c>
      <c r="AU217" s="225" t="s">
        <v>81</v>
      </c>
      <c r="AY217" s="18" t="s">
        <v>240</v>
      </c>
      <c r="BE217" s="226">
        <f>IF(N217="základní",J217,0)</f>
        <v>0</v>
      </c>
      <c r="BF217" s="226">
        <f>IF(N217="snížená",J217,0)</f>
        <v>0</v>
      </c>
      <c r="BG217" s="226">
        <f>IF(N217="zákl. přenesená",J217,0)</f>
        <v>0</v>
      </c>
      <c r="BH217" s="226">
        <f>IF(N217="sníž. přenesená",J217,0)</f>
        <v>0</v>
      </c>
      <c r="BI217" s="226">
        <f>IF(N217="nulová",J217,0)</f>
        <v>0</v>
      </c>
      <c r="BJ217" s="18" t="s">
        <v>79</v>
      </c>
      <c r="BK217" s="226">
        <f>ROUND(I217*H217,2)</f>
        <v>0</v>
      </c>
      <c r="BL217" s="18" t="s">
        <v>248</v>
      </c>
      <c r="BM217" s="225" t="s">
        <v>2121</v>
      </c>
    </row>
    <row r="218" s="13" customFormat="1">
      <c r="A218" s="13"/>
      <c r="B218" s="248"/>
      <c r="C218" s="249"/>
      <c r="D218" s="227" t="s">
        <v>801</v>
      </c>
      <c r="E218" s="250" t="s">
        <v>19</v>
      </c>
      <c r="F218" s="251" t="s">
        <v>2122</v>
      </c>
      <c r="G218" s="249"/>
      <c r="H218" s="252">
        <v>0.79100000000000004</v>
      </c>
      <c r="I218" s="253"/>
      <c r="J218" s="249"/>
      <c r="K218" s="249"/>
      <c r="L218" s="254"/>
      <c r="M218" s="255"/>
      <c r="N218" s="256"/>
      <c r="O218" s="256"/>
      <c r="P218" s="256"/>
      <c r="Q218" s="256"/>
      <c r="R218" s="256"/>
      <c r="S218" s="256"/>
      <c r="T218" s="257"/>
      <c r="U218" s="13"/>
      <c r="V218" s="13"/>
      <c r="W218" s="13"/>
      <c r="X218" s="13"/>
      <c r="Y218" s="13"/>
      <c r="Z218" s="13"/>
      <c r="AA218" s="13"/>
      <c r="AB218" s="13"/>
      <c r="AC218" s="13"/>
      <c r="AD218" s="13"/>
      <c r="AE218" s="13"/>
      <c r="AT218" s="258" t="s">
        <v>801</v>
      </c>
      <c r="AU218" s="258" t="s">
        <v>81</v>
      </c>
      <c r="AV218" s="13" t="s">
        <v>81</v>
      </c>
      <c r="AW218" s="13" t="s">
        <v>33</v>
      </c>
      <c r="AX218" s="13" t="s">
        <v>79</v>
      </c>
      <c r="AY218" s="258" t="s">
        <v>240</v>
      </c>
    </row>
    <row r="219" s="2" customFormat="1">
      <c r="A219" s="39"/>
      <c r="B219" s="40"/>
      <c r="C219" s="214" t="s">
        <v>301</v>
      </c>
      <c r="D219" s="214" t="s">
        <v>243</v>
      </c>
      <c r="E219" s="215" t="s">
        <v>2123</v>
      </c>
      <c r="F219" s="216" t="s">
        <v>2124</v>
      </c>
      <c r="G219" s="217" t="s">
        <v>251</v>
      </c>
      <c r="H219" s="218">
        <v>10.464</v>
      </c>
      <c r="I219" s="219"/>
      <c r="J219" s="220">
        <f>ROUND(I219*H219,2)</f>
        <v>0</v>
      </c>
      <c r="K219" s="216" t="s">
        <v>749</v>
      </c>
      <c r="L219" s="45"/>
      <c r="M219" s="221" t="s">
        <v>19</v>
      </c>
      <c r="N219" s="222" t="s">
        <v>43</v>
      </c>
      <c r="O219" s="85"/>
      <c r="P219" s="223">
        <f>O219*H219</f>
        <v>0</v>
      </c>
      <c r="Q219" s="223">
        <v>0.0024399999999999999</v>
      </c>
      <c r="R219" s="223">
        <f>Q219*H219</f>
        <v>0.025532159999999998</v>
      </c>
      <c r="S219" s="223">
        <v>0</v>
      </c>
      <c r="T219" s="224">
        <f>S219*H219</f>
        <v>0</v>
      </c>
      <c r="U219" s="39"/>
      <c r="V219" s="39"/>
      <c r="W219" s="39"/>
      <c r="X219" s="39"/>
      <c r="Y219" s="39"/>
      <c r="Z219" s="39"/>
      <c r="AA219" s="39"/>
      <c r="AB219" s="39"/>
      <c r="AC219" s="39"/>
      <c r="AD219" s="39"/>
      <c r="AE219" s="39"/>
      <c r="AR219" s="225" t="s">
        <v>248</v>
      </c>
      <c r="AT219" s="225" t="s">
        <v>243</v>
      </c>
      <c r="AU219" s="225" t="s">
        <v>81</v>
      </c>
      <c r="AY219" s="18" t="s">
        <v>240</v>
      </c>
      <c r="BE219" s="226">
        <f>IF(N219="základní",J219,0)</f>
        <v>0</v>
      </c>
      <c r="BF219" s="226">
        <f>IF(N219="snížená",J219,0)</f>
        <v>0</v>
      </c>
      <c r="BG219" s="226">
        <f>IF(N219="zákl. přenesená",J219,0)</f>
        <v>0</v>
      </c>
      <c r="BH219" s="226">
        <f>IF(N219="sníž. přenesená",J219,0)</f>
        <v>0</v>
      </c>
      <c r="BI219" s="226">
        <f>IF(N219="nulová",J219,0)</f>
        <v>0</v>
      </c>
      <c r="BJ219" s="18" t="s">
        <v>79</v>
      </c>
      <c r="BK219" s="226">
        <f>ROUND(I219*H219,2)</f>
        <v>0</v>
      </c>
      <c r="BL219" s="18" t="s">
        <v>248</v>
      </c>
      <c r="BM219" s="225" t="s">
        <v>2125</v>
      </c>
    </row>
    <row r="220" s="13" customFormat="1">
      <c r="A220" s="13"/>
      <c r="B220" s="248"/>
      <c r="C220" s="249"/>
      <c r="D220" s="227" t="s">
        <v>801</v>
      </c>
      <c r="E220" s="250" t="s">
        <v>19</v>
      </c>
      <c r="F220" s="251" t="s">
        <v>2126</v>
      </c>
      <c r="G220" s="249"/>
      <c r="H220" s="252">
        <v>10.464</v>
      </c>
      <c r="I220" s="253"/>
      <c r="J220" s="249"/>
      <c r="K220" s="249"/>
      <c r="L220" s="254"/>
      <c r="M220" s="255"/>
      <c r="N220" s="256"/>
      <c r="O220" s="256"/>
      <c r="P220" s="256"/>
      <c r="Q220" s="256"/>
      <c r="R220" s="256"/>
      <c r="S220" s="256"/>
      <c r="T220" s="257"/>
      <c r="U220" s="13"/>
      <c r="V220" s="13"/>
      <c r="W220" s="13"/>
      <c r="X220" s="13"/>
      <c r="Y220" s="13"/>
      <c r="Z220" s="13"/>
      <c r="AA220" s="13"/>
      <c r="AB220" s="13"/>
      <c r="AC220" s="13"/>
      <c r="AD220" s="13"/>
      <c r="AE220" s="13"/>
      <c r="AT220" s="258" t="s">
        <v>801</v>
      </c>
      <c r="AU220" s="258" t="s">
        <v>81</v>
      </c>
      <c r="AV220" s="13" t="s">
        <v>81</v>
      </c>
      <c r="AW220" s="13" t="s">
        <v>33</v>
      </c>
      <c r="AX220" s="13" t="s">
        <v>79</v>
      </c>
      <c r="AY220" s="258" t="s">
        <v>240</v>
      </c>
    </row>
    <row r="221" s="2" customFormat="1" ht="44.25" customHeight="1">
      <c r="A221" s="39"/>
      <c r="B221" s="40"/>
      <c r="C221" s="214" t="s">
        <v>348</v>
      </c>
      <c r="D221" s="214" t="s">
        <v>243</v>
      </c>
      <c r="E221" s="215" t="s">
        <v>2127</v>
      </c>
      <c r="F221" s="216" t="s">
        <v>2128</v>
      </c>
      <c r="G221" s="217" t="s">
        <v>251</v>
      </c>
      <c r="H221" s="218">
        <v>10.464</v>
      </c>
      <c r="I221" s="219"/>
      <c r="J221" s="220">
        <f>ROUND(I221*H221,2)</f>
        <v>0</v>
      </c>
      <c r="K221" s="216" t="s">
        <v>749</v>
      </c>
      <c r="L221" s="45"/>
      <c r="M221" s="221" t="s">
        <v>19</v>
      </c>
      <c r="N221" s="222" t="s">
        <v>43</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248</v>
      </c>
      <c r="AT221" s="225" t="s">
        <v>243</v>
      </c>
      <c r="AU221" s="225" t="s">
        <v>81</v>
      </c>
      <c r="AY221" s="18" t="s">
        <v>240</v>
      </c>
      <c r="BE221" s="226">
        <f>IF(N221="základní",J221,0)</f>
        <v>0</v>
      </c>
      <c r="BF221" s="226">
        <f>IF(N221="snížená",J221,0)</f>
        <v>0</v>
      </c>
      <c r="BG221" s="226">
        <f>IF(N221="zákl. přenesená",J221,0)</f>
        <v>0</v>
      </c>
      <c r="BH221" s="226">
        <f>IF(N221="sníž. přenesená",J221,0)</f>
        <v>0</v>
      </c>
      <c r="BI221" s="226">
        <f>IF(N221="nulová",J221,0)</f>
        <v>0</v>
      </c>
      <c r="BJ221" s="18" t="s">
        <v>79</v>
      </c>
      <c r="BK221" s="226">
        <f>ROUND(I221*H221,2)</f>
        <v>0</v>
      </c>
      <c r="BL221" s="18" t="s">
        <v>248</v>
      </c>
      <c r="BM221" s="225" t="s">
        <v>2129</v>
      </c>
    </row>
    <row r="222" s="2" customFormat="1" ht="44.25" customHeight="1">
      <c r="A222" s="39"/>
      <c r="B222" s="40"/>
      <c r="C222" s="214" t="s">
        <v>306</v>
      </c>
      <c r="D222" s="214" t="s">
        <v>243</v>
      </c>
      <c r="E222" s="215" t="s">
        <v>2130</v>
      </c>
      <c r="F222" s="216" t="s">
        <v>2131</v>
      </c>
      <c r="G222" s="217" t="s">
        <v>786</v>
      </c>
      <c r="H222" s="218">
        <v>0.058000000000000003</v>
      </c>
      <c r="I222" s="219"/>
      <c r="J222" s="220">
        <f>ROUND(I222*H222,2)</f>
        <v>0</v>
      </c>
      <c r="K222" s="216" t="s">
        <v>749</v>
      </c>
      <c r="L222" s="45"/>
      <c r="M222" s="221" t="s">
        <v>19</v>
      </c>
      <c r="N222" s="222" t="s">
        <v>43</v>
      </c>
      <c r="O222" s="85"/>
      <c r="P222" s="223">
        <f>O222*H222</f>
        <v>0</v>
      </c>
      <c r="Q222" s="223">
        <v>1.05237</v>
      </c>
      <c r="R222" s="223">
        <f>Q222*H222</f>
        <v>0.061037460000000002</v>
      </c>
      <c r="S222" s="223">
        <v>0</v>
      </c>
      <c r="T222" s="224">
        <f>S222*H222</f>
        <v>0</v>
      </c>
      <c r="U222" s="39"/>
      <c r="V222" s="39"/>
      <c r="W222" s="39"/>
      <c r="X222" s="39"/>
      <c r="Y222" s="39"/>
      <c r="Z222" s="39"/>
      <c r="AA222" s="39"/>
      <c r="AB222" s="39"/>
      <c r="AC222" s="39"/>
      <c r="AD222" s="39"/>
      <c r="AE222" s="39"/>
      <c r="AR222" s="225" t="s">
        <v>248</v>
      </c>
      <c r="AT222" s="225" t="s">
        <v>243</v>
      </c>
      <c r="AU222" s="225" t="s">
        <v>81</v>
      </c>
      <c r="AY222" s="18" t="s">
        <v>240</v>
      </c>
      <c r="BE222" s="226">
        <f>IF(N222="základní",J222,0)</f>
        <v>0</v>
      </c>
      <c r="BF222" s="226">
        <f>IF(N222="snížená",J222,0)</f>
        <v>0</v>
      </c>
      <c r="BG222" s="226">
        <f>IF(N222="zákl. přenesená",J222,0)</f>
        <v>0</v>
      </c>
      <c r="BH222" s="226">
        <f>IF(N222="sníž. přenesená",J222,0)</f>
        <v>0</v>
      </c>
      <c r="BI222" s="226">
        <f>IF(N222="nulová",J222,0)</f>
        <v>0</v>
      </c>
      <c r="BJ222" s="18" t="s">
        <v>79</v>
      </c>
      <c r="BK222" s="226">
        <f>ROUND(I222*H222,2)</f>
        <v>0</v>
      </c>
      <c r="BL222" s="18" t="s">
        <v>248</v>
      </c>
      <c r="BM222" s="225" t="s">
        <v>2132</v>
      </c>
    </row>
    <row r="223" s="13" customFormat="1">
      <c r="A223" s="13"/>
      <c r="B223" s="248"/>
      <c r="C223" s="249"/>
      <c r="D223" s="227" t="s">
        <v>801</v>
      </c>
      <c r="E223" s="250" t="s">
        <v>19</v>
      </c>
      <c r="F223" s="251" t="s">
        <v>2133</v>
      </c>
      <c r="G223" s="249"/>
      <c r="H223" s="252">
        <v>0.058000000000000003</v>
      </c>
      <c r="I223" s="253"/>
      <c r="J223" s="249"/>
      <c r="K223" s="249"/>
      <c r="L223" s="254"/>
      <c r="M223" s="255"/>
      <c r="N223" s="256"/>
      <c r="O223" s="256"/>
      <c r="P223" s="256"/>
      <c r="Q223" s="256"/>
      <c r="R223" s="256"/>
      <c r="S223" s="256"/>
      <c r="T223" s="257"/>
      <c r="U223" s="13"/>
      <c r="V223" s="13"/>
      <c r="W223" s="13"/>
      <c r="X223" s="13"/>
      <c r="Y223" s="13"/>
      <c r="Z223" s="13"/>
      <c r="AA223" s="13"/>
      <c r="AB223" s="13"/>
      <c r="AC223" s="13"/>
      <c r="AD223" s="13"/>
      <c r="AE223" s="13"/>
      <c r="AT223" s="258" t="s">
        <v>801</v>
      </c>
      <c r="AU223" s="258" t="s">
        <v>81</v>
      </c>
      <c r="AV223" s="13" t="s">
        <v>81</v>
      </c>
      <c r="AW223" s="13" t="s">
        <v>33</v>
      </c>
      <c r="AX223" s="13" t="s">
        <v>79</v>
      </c>
      <c r="AY223" s="258" t="s">
        <v>240</v>
      </c>
    </row>
    <row r="224" s="2" customFormat="1" ht="44.25" customHeight="1">
      <c r="A224" s="39"/>
      <c r="B224" s="40"/>
      <c r="C224" s="214" t="s">
        <v>355</v>
      </c>
      <c r="D224" s="214" t="s">
        <v>243</v>
      </c>
      <c r="E224" s="215" t="s">
        <v>2134</v>
      </c>
      <c r="F224" s="216" t="s">
        <v>2135</v>
      </c>
      <c r="G224" s="217" t="s">
        <v>261</v>
      </c>
      <c r="H224" s="218">
        <v>6.2999999999999998</v>
      </c>
      <c r="I224" s="219"/>
      <c r="J224" s="220">
        <f>ROUND(I224*H224,2)</f>
        <v>0</v>
      </c>
      <c r="K224" s="216" t="s">
        <v>749</v>
      </c>
      <c r="L224" s="45"/>
      <c r="M224" s="221" t="s">
        <v>19</v>
      </c>
      <c r="N224" s="222" t="s">
        <v>43</v>
      </c>
      <c r="O224" s="85"/>
      <c r="P224" s="223">
        <f>O224*H224</f>
        <v>0</v>
      </c>
      <c r="Q224" s="223">
        <v>0.075889999999999999</v>
      </c>
      <c r="R224" s="223">
        <f>Q224*H224</f>
        <v>0.478107</v>
      </c>
      <c r="S224" s="223">
        <v>0</v>
      </c>
      <c r="T224" s="224">
        <f>S224*H224</f>
        <v>0</v>
      </c>
      <c r="U224" s="39"/>
      <c r="V224" s="39"/>
      <c r="W224" s="39"/>
      <c r="X224" s="39"/>
      <c r="Y224" s="39"/>
      <c r="Z224" s="39"/>
      <c r="AA224" s="39"/>
      <c r="AB224" s="39"/>
      <c r="AC224" s="39"/>
      <c r="AD224" s="39"/>
      <c r="AE224" s="39"/>
      <c r="AR224" s="225" t="s">
        <v>248</v>
      </c>
      <c r="AT224" s="225" t="s">
        <v>243</v>
      </c>
      <c r="AU224" s="225" t="s">
        <v>81</v>
      </c>
      <c r="AY224" s="18" t="s">
        <v>240</v>
      </c>
      <c r="BE224" s="226">
        <f>IF(N224="základní",J224,0)</f>
        <v>0</v>
      </c>
      <c r="BF224" s="226">
        <f>IF(N224="snížená",J224,0)</f>
        <v>0</v>
      </c>
      <c r="BG224" s="226">
        <f>IF(N224="zákl. přenesená",J224,0)</f>
        <v>0</v>
      </c>
      <c r="BH224" s="226">
        <f>IF(N224="sníž. přenesená",J224,0)</f>
        <v>0</v>
      </c>
      <c r="BI224" s="226">
        <f>IF(N224="nulová",J224,0)</f>
        <v>0</v>
      </c>
      <c r="BJ224" s="18" t="s">
        <v>79</v>
      </c>
      <c r="BK224" s="226">
        <f>ROUND(I224*H224,2)</f>
        <v>0</v>
      </c>
      <c r="BL224" s="18" t="s">
        <v>248</v>
      </c>
      <c r="BM224" s="225" t="s">
        <v>2136</v>
      </c>
    </row>
    <row r="225" s="13" customFormat="1">
      <c r="A225" s="13"/>
      <c r="B225" s="248"/>
      <c r="C225" s="249"/>
      <c r="D225" s="227" t="s">
        <v>801</v>
      </c>
      <c r="E225" s="250" t="s">
        <v>19</v>
      </c>
      <c r="F225" s="251" t="s">
        <v>2137</v>
      </c>
      <c r="G225" s="249"/>
      <c r="H225" s="252">
        <v>6.2999999999999998</v>
      </c>
      <c r="I225" s="253"/>
      <c r="J225" s="249"/>
      <c r="K225" s="249"/>
      <c r="L225" s="254"/>
      <c r="M225" s="255"/>
      <c r="N225" s="256"/>
      <c r="O225" s="256"/>
      <c r="P225" s="256"/>
      <c r="Q225" s="256"/>
      <c r="R225" s="256"/>
      <c r="S225" s="256"/>
      <c r="T225" s="257"/>
      <c r="U225" s="13"/>
      <c r="V225" s="13"/>
      <c r="W225" s="13"/>
      <c r="X225" s="13"/>
      <c r="Y225" s="13"/>
      <c r="Z225" s="13"/>
      <c r="AA225" s="13"/>
      <c r="AB225" s="13"/>
      <c r="AC225" s="13"/>
      <c r="AD225" s="13"/>
      <c r="AE225" s="13"/>
      <c r="AT225" s="258" t="s">
        <v>801</v>
      </c>
      <c r="AU225" s="258" t="s">
        <v>81</v>
      </c>
      <c r="AV225" s="13" t="s">
        <v>81</v>
      </c>
      <c r="AW225" s="13" t="s">
        <v>33</v>
      </c>
      <c r="AX225" s="13" t="s">
        <v>79</v>
      </c>
      <c r="AY225" s="258" t="s">
        <v>240</v>
      </c>
    </row>
    <row r="226" s="2" customFormat="1" ht="44.25" customHeight="1">
      <c r="A226" s="39"/>
      <c r="B226" s="40"/>
      <c r="C226" s="214" t="s">
        <v>308</v>
      </c>
      <c r="D226" s="214" t="s">
        <v>243</v>
      </c>
      <c r="E226" s="215" t="s">
        <v>2138</v>
      </c>
      <c r="F226" s="216" t="s">
        <v>2139</v>
      </c>
      <c r="G226" s="217" t="s">
        <v>786</v>
      </c>
      <c r="H226" s="218">
        <v>0.255</v>
      </c>
      <c r="I226" s="219"/>
      <c r="J226" s="220">
        <f>ROUND(I226*H226,2)</f>
        <v>0</v>
      </c>
      <c r="K226" s="216" t="s">
        <v>749</v>
      </c>
      <c r="L226" s="45"/>
      <c r="M226" s="221" t="s">
        <v>19</v>
      </c>
      <c r="N226" s="222" t="s">
        <v>43</v>
      </c>
      <c r="O226" s="85"/>
      <c r="P226" s="223">
        <f>O226*H226</f>
        <v>0</v>
      </c>
      <c r="Q226" s="223">
        <v>1.05237</v>
      </c>
      <c r="R226" s="223">
        <f>Q226*H226</f>
        <v>0.26835435000000002</v>
      </c>
      <c r="S226" s="223">
        <v>0</v>
      </c>
      <c r="T226" s="224">
        <f>S226*H226</f>
        <v>0</v>
      </c>
      <c r="U226" s="39"/>
      <c r="V226" s="39"/>
      <c r="W226" s="39"/>
      <c r="X226" s="39"/>
      <c r="Y226" s="39"/>
      <c r="Z226" s="39"/>
      <c r="AA226" s="39"/>
      <c r="AB226" s="39"/>
      <c r="AC226" s="39"/>
      <c r="AD226" s="39"/>
      <c r="AE226" s="39"/>
      <c r="AR226" s="225" t="s">
        <v>248</v>
      </c>
      <c r="AT226" s="225" t="s">
        <v>243</v>
      </c>
      <c r="AU226" s="225" t="s">
        <v>81</v>
      </c>
      <c r="AY226" s="18" t="s">
        <v>240</v>
      </c>
      <c r="BE226" s="226">
        <f>IF(N226="základní",J226,0)</f>
        <v>0</v>
      </c>
      <c r="BF226" s="226">
        <f>IF(N226="snížená",J226,0)</f>
        <v>0</v>
      </c>
      <c r="BG226" s="226">
        <f>IF(N226="zákl. přenesená",J226,0)</f>
        <v>0</v>
      </c>
      <c r="BH226" s="226">
        <f>IF(N226="sníž. přenesená",J226,0)</f>
        <v>0</v>
      </c>
      <c r="BI226" s="226">
        <f>IF(N226="nulová",J226,0)</f>
        <v>0</v>
      </c>
      <c r="BJ226" s="18" t="s">
        <v>79</v>
      </c>
      <c r="BK226" s="226">
        <f>ROUND(I226*H226,2)</f>
        <v>0</v>
      </c>
      <c r="BL226" s="18" t="s">
        <v>248</v>
      </c>
      <c r="BM226" s="225" t="s">
        <v>2140</v>
      </c>
    </row>
    <row r="227" s="13" customFormat="1">
      <c r="A227" s="13"/>
      <c r="B227" s="248"/>
      <c r="C227" s="249"/>
      <c r="D227" s="227" t="s">
        <v>801</v>
      </c>
      <c r="E227" s="250" t="s">
        <v>19</v>
      </c>
      <c r="F227" s="251" t="s">
        <v>2141</v>
      </c>
      <c r="G227" s="249"/>
      <c r="H227" s="252">
        <v>0.255</v>
      </c>
      <c r="I227" s="253"/>
      <c r="J227" s="249"/>
      <c r="K227" s="249"/>
      <c r="L227" s="254"/>
      <c r="M227" s="255"/>
      <c r="N227" s="256"/>
      <c r="O227" s="256"/>
      <c r="P227" s="256"/>
      <c r="Q227" s="256"/>
      <c r="R227" s="256"/>
      <c r="S227" s="256"/>
      <c r="T227" s="257"/>
      <c r="U227" s="13"/>
      <c r="V227" s="13"/>
      <c r="W227" s="13"/>
      <c r="X227" s="13"/>
      <c r="Y227" s="13"/>
      <c r="Z227" s="13"/>
      <c r="AA227" s="13"/>
      <c r="AB227" s="13"/>
      <c r="AC227" s="13"/>
      <c r="AD227" s="13"/>
      <c r="AE227" s="13"/>
      <c r="AT227" s="258" t="s">
        <v>801</v>
      </c>
      <c r="AU227" s="258" t="s">
        <v>81</v>
      </c>
      <c r="AV227" s="13" t="s">
        <v>81</v>
      </c>
      <c r="AW227" s="13" t="s">
        <v>33</v>
      </c>
      <c r="AX227" s="13" t="s">
        <v>79</v>
      </c>
      <c r="AY227" s="258" t="s">
        <v>240</v>
      </c>
    </row>
    <row r="228" s="2" customFormat="1" ht="66.75" customHeight="1">
      <c r="A228" s="39"/>
      <c r="B228" s="40"/>
      <c r="C228" s="214" t="s">
        <v>364</v>
      </c>
      <c r="D228" s="214" t="s">
        <v>243</v>
      </c>
      <c r="E228" s="215" t="s">
        <v>2142</v>
      </c>
      <c r="F228" s="216" t="s">
        <v>2143</v>
      </c>
      <c r="G228" s="217" t="s">
        <v>251</v>
      </c>
      <c r="H228" s="218">
        <v>46.978999999999999</v>
      </c>
      <c r="I228" s="219"/>
      <c r="J228" s="220">
        <f>ROUND(I228*H228,2)</f>
        <v>0</v>
      </c>
      <c r="K228" s="216" t="s">
        <v>749</v>
      </c>
      <c r="L228" s="45"/>
      <c r="M228" s="221" t="s">
        <v>19</v>
      </c>
      <c r="N228" s="222" t="s">
        <v>43</v>
      </c>
      <c r="O228" s="85"/>
      <c r="P228" s="223">
        <f>O228*H228</f>
        <v>0</v>
      </c>
      <c r="Q228" s="223">
        <v>0.28560000000000002</v>
      </c>
      <c r="R228" s="223">
        <f>Q228*H228</f>
        <v>13.417202400000001</v>
      </c>
      <c r="S228" s="223">
        <v>0</v>
      </c>
      <c r="T228" s="224">
        <f>S228*H228</f>
        <v>0</v>
      </c>
      <c r="U228" s="39"/>
      <c r="V228" s="39"/>
      <c r="W228" s="39"/>
      <c r="X228" s="39"/>
      <c r="Y228" s="39"/>
      <c r="Z228" s="39"/>
      <c r="AA228" s="39"/>
      <c r="AB228" s="39"/>
      <c r="AC228" s="39"/>
      <c r="AD228" s="39"/>
      <c r="AE228" s="39"/>
      <c r="AR228" s="225" t="s">
        <v>248</v>
      </c>
      <c r="AT228" s="225" t="s">
        <v>243</v>
      </c>
      <c r="AU228" s="225" t="s">
        <v>81</v>
      </c>
      <c r="AY228" s="18" t="s">
        <v>240</v>
      </c>
      <c r="BE228" s="226">
        <f>IF(N228="základní",J228,0)</f>
        <v>0</v>
      </c>
      <c r="BF228" s="226">
        <f>IF(N228="snížená",J228,0)</f>
        <v>0</v>
      </c>
      <c r="BG228" s="226">
        <f>IF(N228="zákl. přenesená",J228,0)</f>
        <v>0</v>
      </c>
      <c r="BH228" s="226">
        <f>IF(N228="sníž. přenesená",J228,0)</f>
        <v>0</v>
      </c>
      <c r="BI228" s="226">
        <f>IF(N228="nulová",J228,0)</f>
        <v>0</v>
      </c>
      <c r="BJ228" s="18" t="s">
        <v>79</v>
      </c>
      <c r="BK228" s="226">
        <f>ROUND(I228*H228,2)</f>
        <v>0</v>
      </c>
      <c r="BL228" s="18" t="s">
        <v>248</v>
      </c>
      <c r="BM228" s="225" t="s">
        <v>2144</v>
      </c>
    </row>
    <row r="229" s="13" customFormat="1">
      <c r="A229" s="13"/>
      <c r="B229" s="248"/>
      <c r="C229" s="249"/>
      <c r="D229" s="227" t="s">
        <v>801</v>
      </c>
      <c r="E229" s="250" t="s">
        <v>19</v>
      </c>
      <c r="F229" s="251" t="s">
        <v>2145</v>
      </c>
      <c r="G229" s="249"/>
      <c r="H229" s="252">
        <v>24.199000000000002</v>
      </c>
      <c r="I229" s="253"/>
      <c r="J229" s="249"/>
      <c r="K229" s="249"/>
      <c r="L229" s="254"/>
      <c r="M229" s="255"/>
      <c r="N229" s="256"/>
      <c r="O229" s="256"/>
      <c r="P229" s="256"/>
      <c r="Q229" s="256"/>
      <c r="R229" s="256"/>
      <c r="S229" s="256"/>
      <c r="T229" s="257"/>
      <c r="U229" s="13"/>
      <c r="V229" s="13"/>
      <c r="W229" s="13"/>
      <c r="X229" s="13"/>
      <c r="Y229" s="13"/>
      <c r="Z229" s="13"/>
      <c r="AA229" s="13"/>
      <c r="AB229" s="13"/>
      <c r="AC229" s="13"/>
      <c r="AD229" s="13"/>
      <c r="AE229" s="13"/>
      <c r="AT229" s="258" t="s">
        <v>801</v>
      </c>
      <c r="AU229" s="258" t="s">
        <v>81</v>
      </c>
      <c r="AV229" s="13" t="s">
        <v>81</v>
      </c>
      <c r="AW229" s="13" t="s">
        <v>33</v>
      </c>
      <c r="AX229" s="13" t="s">
        <v>72</v>
      </c>
      <c r="AY229" s="258" t="s">
        <v>240</v>
      </c>
    </row>
    <row r="230" s="13" customFormat="1">
      <c r="A230" s="13"/>
      <c r="B230" s="248"/>
      <c r="C230" s="249"/>
      <c r="D230" s="227" t="s">
        <v>801</v>
      </c>
      <c r="E230" s="250" t="s">
        <v>19</v>
      </c>
      <c r="F230" s="251" t="s">
        <v>2146</v>
      </c>
      <c r="G230" s="249"/>
      <c r="H230" s="252">
        <v>22.780000000000001</v>
      </c>
      <c r="I230" s="253"/>
      <c r="J230" s="249"/>
      <c r="K230" s="249"/>
      <c r="L230" s="254"/>
      <c r="M230" s="255"/>
      <c r="N230" s="256"/>
      <c r="O230" s="256"/>
      <c r="P230" s="256"/>
      <c r="Q230" s="256"/>
      <c r="R230" s="256"/>
      <c r="S230" s="256"/>
      <c r="T230" s="257"/>
      <c r="U230" s="13"/>
      <c r="V230" s="13"/>
      <c r="W230" s="13"/>
      <c r="X230" s="13"/>
      <c r="Y230" s="13"/>
      <c r="Z230" s="13"/>
      <c r="AA230" s="13"/>
      <c r="AB230" s="13"/>
      <c r="AC230" s="13"/>
      <c r="AD230" s="13"/>
      <c r="AE230" s="13"/>
      <c r="AT230" s="258" t="s">
        <v>801</v>
      </c>
      <c r="AU230" s="258" t="s">
        <v>81</v>
      </c>
      <c r="AV230" s="13" t="s">
        <v>81</v>
      </c>
      <c r="AW230" s="13" t="s">
        <v>33</v>
      </c>
      <c r="AX230" s="13" t="s">
        <v>72</v>
      </c>
      <c r="AY230" s="258" t="s">
        <v>240</v>
      </c>
    </row>
    <row r="231" s="15" customFormat="1">
      <c r="A231" s="15"/>
      <c r="B231" s="269"/>
      <c r="C231" s="270"/>
      <c r="D231" s="227" t="s">
        <v>801</v>
      </c>
      <c r="E231" s="271" t="s">
        <v>19</v>
      </c>
      <c r="F231" s="272" t="s">
        <v>1356</v>
      </c>
      <c r="G231" s="270"/>
      <c r="H231" s="273">
        <v>46.978999999999999</v>
      </c>
      <c r="I231" s="274"/>
      <c r="J231" s="270"/>
      <c r="K231" s="270"/>
      <c r="L231" s="275"/>
      <c r="M231" s="276"/>
      <c r="N231" s="277"/>
      <c r="O231" s="277"/>
      <c r="P231" s="277"/>
      <c r="Q231" s="277"/>
      <c r="R231" s="277"/>
      <c r="S231" s="277"/>
      <c r="T231" s="278"/>
      <c r="U231" s="15"/>
      <c r="V231" s="15"/>
      <c r="W231" s="15"/>
      <c r="X231" s="15"/>
      <c r="Y231" s="15"/>
      <c r="Z231" s="15"/>
      <c r="AA231" s="15"/>
      <c r="AB231" s="15"/>
      <c r="AC231" s="15"/>
      <c r="AD231" s="15"/>
      <c r="AE231" s="15"/>
      <c r="AT231" s="279" t="s">
        <v>801</v>
      </c>
      <c r="AU231" s="279" t="s">
        <v>81</v>
      </c>
      <c r="AV231" s="15" t="s">
        <v>149</v>
      </c>
      <c r="AW231" s="15" t="s">
        <v>33</v>
      </c>
      <c r="AX231" s="15" t="s">
        <v>79</v>
      </c>
      <c r="AY231" s="279" t="s">
        <v>240</v>
      </c>
    </row>
    <row r="232" s="2" customFormat="1">
      <c r="A232" s="39"/>
      <c r="B232" s="40"/>
      <c r="C232" s="214" t="s">
        <v>311</v>
      </c>
      <c r="D232" s="214" t="s">
        <v>243</v>
      </c>
      <c r="E232" s="215" t="s">
        <v>2147</v>
      </c>
      <c r="F232" s="216" t="s">
        <v>2148</v>
      </c>
      <c r="G232" s="217" t="s">
        <v>251</v>
      </c>
      <c r="H232" s="218">
        <v>3.2000000000000002</v>
      </c>
      <c r="I232" s="219"/>
      <c r="J232" s="220">
        <f>ROUND(I232*H232,2)</f>
        <v>0</v>
      </c>
      <c r="K232" s="216" t="s">
        <v>749</v>
      </c>
      <c r="L232" s="45"/>
      <c r="M232" s="221" t="s">
        <v>19</v>
      </c>
      <c r="N232" s="222" t="s">
        <v>43</v>
      </c>
      <c r="O232" s="85"/>
      <c r="P232" s="223">
        <f>O232*H232</f>
        <v>0</v>
      </c>
      <c r="Q232" s="223">
        <v>0.16209000000000001</v>
      </c>
      <c r="R232" s="223">
        <f>Q232*H232</f>
        <v>0.51868800000000004</v>
      </c>
      <c r="S232" s="223">
        <v>0</v>
      </c>
      <c r="T232" s="224">
        <f>S232*H232</f>
        <v>0</v>
      </c>
      <c r="U232" s="39"/>
      <c r="V232" s="39"/>
      <c r="W232" s="39"/>
      <c r="X232" s="39"/>
      <c r="Y232" s="39"/>
      <c r="Z232" s="39"/>
      <c r="AA232" s="39"/>
      <c r="AB232" s="39"/>
      <c r="AC232" s="39"/>
      <c r="AD232" s="39"/>
      <c r="AE232" s="39"/>
      <c r="AR232" s="225" t="s">
        <v>248</v>
      </c>
      <c r="AT232" s="225" t="s">
        <v>243</v>
      </c>
      <c r="AU232" s="225" t="s">
        <v>81</v>
      </c>
      <c r="AY232" s="18" t="s">
        <v>240</v>
      </c>
      <c r="BE232" s="226">
        <f>IF(N232="základní",J232,0)</f>
        <v>0</v>
      </c>
      <c r="BF232" s="226">
        <f>IF(N232="snížená",J232,0)</f>
        <v>0</v>
      </c>
      <c r="BG232" s="226">
        <f>IF(N232="zákl. přenesená",J232,0)</f>
        <v>0</v>
      </c>
      <c r="BH232" s="226">
        <f>IF(N232="sníž. přenesená",J232,0)</f>
        <v>0</v>
      </c>
      <c r="BI232" s="226">
        <f>IF(N232="nulová",J232,0)</f>
        <v>0</v>
      </c>
      <c r="BJ232" s="18" t="s">
        <v>79</v>
      </c>
      <c r="BK232" s="226">
        <f>ROUND(I232*H232,2)</f>
        <v>0</v>
      </c>
      <c r="BL232" s="18" t="s">
        <v>248</v>
      </c>
      <c r="BM232" s="225" t="s">
        <v>2149</v>
      </c>
    </row>
    <row r="233" s="13" customFormat="1">
      <c r="A233" s="13"/>
      <c r="B233" s="248"/>
      <c r="C233" s="249"/>
      <c r="D233" s="227" t="s">
        <v>801</v>
      </c>
      <c r="E233" s="250" t="s">
        <v>19</v>
      </c>
      <c r="F233" s="251" t="s">
        <v>2150</v>
      </c>
      <c r="G233" s="249"/>
      <c r="H233" s="252">
        <v>3.2000000000000002</v>
      </c>
      <c r="I233" s="253"/>
      <c r="J233" s="249"/>
      <c r="K233" s="249"/>
      <c r="L233" s="254"/>
      <c r="M233" s="255"/>
      <c r="N233" s="256"/>
      <c r="O233" s="256"/>
      <c r="P233" s="256"/>
      <c r="Q233" s="256"/>
      <c r="R233" s="256"/>
      <c r="S233" s="256"/>
      <c r="T233" s="257"/>
      <c r="U233" s="13"/>
      <c r="V233" s="13"/>
      <c r="W233" s="13"/>
      <c r="X233" s="13"/>
      <c r="Y233" s="13"/>
      <c r="Z233" s="13"/>
      <c r="AA233" s="13"/>
      <c r="AB233" s="13"/>
      <c r="AC233" s="13"/>
      <c r="AD233" s="13"/>
      <c r="AE233" s="13"/>
      <c r="AT233" s="258" t="s">
        <v>801</v>
      </c>
      <c r="AU233" s="258" t="s">
        <v>81</v>
      </c>
      <c r="AV233" s="13" t="s">
        <v>81</v>
      </c>
      <c r="AW233" s="13" t="s">
        <v>33</v>
      </c>
      <c r="AX233" s="13" t="s">
        <v>79</v>
      </c>
      <c r="AY233" s="258" t="s">
        <v>240</v>
      </c>
    </row>
    <row r="234" s="2" customFormat="1">
      <c r="A234" s="39"/>
      <c r="B234" s="40"/>
      <c r="C234" s="214" t="s">
        <v>371</v>
      </c>
      <c r="D234" s="214" t="s">
        <v>243</v>
      </c>
      <c r="E234" s="215" t="s">
        <v>2151</v>
      </c>
      <c r="F234" s="216" t="s">
        <v>2152</v>
      </c>
      <c r="G234" s="217" t="s">
        <v>251</v>
      </c>
      <c r="H234" s="218">
        <v>19.597999999999999</v>
      </c>
      <c r="I234" s="219"/>
      <c r="J234" s="220">
        <f>ROUND(I234*H234,2)</f>
        <v>0</v>
      </c>
      <c r="K234" s="216" t="s">
        <v>749</v>
      </c>
      <c r="L234" s="45"/>
      <c r="M234" s="221" t="s">
        <v>19</v>
      </c>
      <c r="N234" s="222" t="s">
        <v>43</v>
      </c>
      <c r="O234" s="85"/>
      <c r="P234" s="223">
        <f>O234*H234</f>
        <v>0</v>
      </c>
      <c r="Q234" s="223">
        <v>0.061719999999999997</v>
      </c>
      <c r="R234" s="223">
        <f>Q234*H234</f>
        <v>1.2095885599999998</v>
      </c>
      <c r="S234" s="223">
        <v>0</v>
      </c>
      <c r="T234" s="224">
        <f>S234*H234</f>
        <v>0</v>
      </c>
      <c r="U234" s="39"/>
      <c r="V234" s="39"/>
      <c r="W234" s="39"/>
      <c r="X234" s="39"/>
      <c r="Y234" s="39"/>
      <c r="Z234" s="39"/>
      <c r="AA234" s="39"/>
      <c r="AB234" s="39"/>
      <c r="AC234" s="39"/>
      <c r="AD234" s="39"/>
      <c r="AE234" s="39"/>
      <c r="AR234" s="225" t="s">
        <v>248</v>
      </c>
      <c r="AT234" s="225" t="s">
        <v>243</v>
      </c>
      <c r="AU234" s="225" t="s">
        <v>81</v>
      </c>
      <c r="AY234" s="18" t="s">
        <v>240</v>
      </c>
      <c r="BE234" s="226">
        <f>IF(N234="základní",J234,0)</f>
        <v>0</v>
      </c>
      <c r="BF234" s="226">
        <f>IF(N234="snížená",J234,0)</f>
        <v>0</v>
      </c>
      <c r="BG234" s="226">
        <f>IF(N234="zákl. přenesená",J234,0)</f>
        <v>0</v>
      </c>
      <c r="BH234" s="226">
        <f>IF(N234="sníž. přenesená",J234,0)</f>
        <v>0</v>
      </c>
      <c r="BI234" s="226">
        <f>IF(N234="nulová",J234,0)</f>
        <v>0</v>
      </c>
      <c r="BJ234" s="18" t="s">
        <v>79</v>
      </c>
      <c r="BK234" s="226">
        <f>ROUND(I234*H234,2)</f>
        <v>0</v>
      </c>
      <c r="BL234" s="18" t="s">
        <v>248</v>
      </c>
      <c r="BM234" s="225" t="s">
        <v>2153</v>
      </c>
    </row>
    <row r="235" s="13" customFormat="1">
      <c r="A235" s="13"/>
      <c r="B235" s="248"/>
      <c r="C235" s="249"/>
      <c r="D235" s="227" t="s">
        <v>801</v>
      </c>
      <c r="E235" s="250" t="s">
        <v>19</v>
      </c>
      <c r="F235" s="251" t="s">
        <v>2154</v>
      </c>
      <c r="G235" s="249"/>
      <c r="H235" s="252">
        <v>19.597999999999999</v>
      </c>
      <c r="I235" s="253"/>
      <c r="J235" s="249"/>
      <c r="K235" s="249"/>
      <c r="L235" s="254"/>
      <c r="M235" s="255"/>
      <c r="N235" s="256"/>
      <c r="O235" s="256"/>
      <c r="P235" s="256"/>
      <c r="Q235" s="256"/>
      <c r="R235" s="256"/>
      <c r="S235" s="256"/>
      <c r="T235" s="257"/>
      <c r="U235" s="13"/>
      <c r="V235" s="13"/>
      <c r="W235" s="13"/>
      <c r="X235" s="13"/>
      <c r="Y235" s="13"/>
      <c r="Z235" s="13"/>
      <c r="AA235" s="13"/>
      <c r="AB235" s="13"/>
      <c r="AC235" s="13"/>
      <c r="AD235" s="13"/>
      <c r="AE235" s="13"/>
      <c r="AT235" s="258" t="s">
        <v>801</v>
      </c>
      <c r="AU235" s="258" t="s">
        <v>81</v>
      </c>
      <c r="AV235" s="13" t="s">
        <v>81</v>
      </c>
      <c r="AW235" s="13" t="s">
        <v>33</v>
      </c>
      <c r="AX235" s="13" t="s">
        <v>79</v>
      </c>
      <c r="AY235" s="258" t="s">
        <v>240</v>
      </c>
    </row>
    <row r="236" s="2" customFormat="1">
      <c r="A236" s="39"/>
      <c r="B236" s="40"/>
      <c r="C236" s="214" t="s">
        <v>313</v>
      </c>
      <c r="D236" s="214" t="s">
        <v>243</v>
      </c>
      <c r="E236" s="215" t="s">
        <v>2155</v>
      </c>
      <c r="F236" s="216" t="s">
        <v>2156</v>
      </c>
      <c r="G236" s="217" t="s">
        <v>251</v>
      </c>
      <c r="H236" s="218">
        <v>13.5</v>
      </c>
      <c r="I236" s="219"/>
      <c r="J236" s="220">
        <f>ROUND(I236*H236,2)</f>
        <v>0</v>
      </c>
      <c r="K236" s="216" t="s">
        <v>749</v>
      </c>
      <c r="L236" s="45"/>
      <c r="M236" s="221" t="s">
        <v>19</v>
      </c>
      <c r="N236" s="222" t="s">
        <v>43</v>
      </c>
      <c r="O236" s="85"/>
      <c r="P236" s="223">
        <f>O236*H236</f>
        <v>0</v>
      </c>
      <c r="Q236" s="223">
        <v>0.17330000000000001</v>
      </c>
      <c r="R236" s="223">
        <f>Q236*H236</f>
        <v>2.33955</v>
      </c>
      <c r="S236" s="223">
        <v>0</v>
      </c>
      <c r="T236" s="224">
        <f>S236*H236</f>
        <v>0</v>
      </c>
      <c r="U236" s="39"/>
      <c r="V236" s="39"/>
      <c r="W236" s="39"/>
      <c r="X236" s="39"/>
      <c r="Y236" s="39"/>
      <c r="Z236" s="39"/>
      <c r="AA236" s="39"/>
      <c r="AB236" s="39"/>
      <c r="AC236" s="39"/>
      <c r="AD236" s="39"/>
      <c r="AE236" s="39"/>
      <c r="AR236" s="225" t="s">
        <v>248</v>
      </c>
      <c r="AT236" s="225" t="s">
        <v>243</v>
      </c>
      <c r="AU236" s="225" t="s">
        <v>81</v>
      </c>
      <c r="AY236" s="18" t="s">
        <v>240</v>
      </c>
      <c r="BE236" s="226">
        <f>IF(N236="základní",J236,0)</f>
        <v>0</v>
      </c>
      <c r="BF236" s="226">
        <f>IF(N236="snížená",J236,0)</f>
        <v>0</v>
      </c>
      <c r="BG236" s="226">
        <f>IF(N236="zákl. přenesená",J236,0)</f>
        <v>0</v>
      </c>
      <c r="BH236" s="226">
        <f>IF(N236="sníž. přenesená",J236,0)</f>
        <v>0</v>
      </c>
      <c r="BI236" s="226">
        <f>IF(N236="nulová",J236,0)</f>
        <v>0</v>
      </c>
      <c r="BJ236" s="18" t="s">
        <v>79</v>
      </c>
      <c r="BK236" s="226">
        <f>ROUND(I236*H236,2)</f>
        <v>0</v>
      </c>
      <c r="BL236" s="18" t="s">
        <v>248</v>
      </c>
      <c r="BM236" s="225" t="s">
        <v>2157</v>
      </c>
    </row>
    <row r="237" s="13" customFormat="1">
      <c r="A237" s="13"/>
      <c r="B237" s="248"/>
      <c r="C237" s="249"/>
      <c r="D237" s="227" t="s">
        <v>801</v>
      </c>
      <c r="E237" s="250" t="s">
        <v>19</v>
      </c>
      <c r="F237" s="251" t="s">
        <v>2158</v>
      </c>
      <c r="G237" s="249"/>
      <c r="H237" s="252">
        <v>13.5</v>
      </c>
      <c r="I237" s="253"/>
      <c r="J237" s="249"/>
      <c r="K237" s="249"/>
      <c r="L237" s="254"/>
      <c r="M237" s="255"/>
      <c r="N237" s="256"/>
      <c r="O237" s="256"/>
      <c r="P237" s="256"/>
      <c r="Q237" s="256"/>
      <c r="R237" s="256"/>
      <c r="S237" s="256"/>
      <c r="T237" s="257"/>
      <c r="U237" s="13"/>
      <c r="V237" s="13"/>
      <c r="W237" s="13"/>
      <c r="X237" s="13"/>
      <c r="Y237" s="13"/>
      <c r="Z237" s="13"/>
      <c r="AA237" s="13"/>
      <c r="AB237" s="13"/>
      <c r="AC237" s="13"/>
      <c r="AD237" s="13"/>
      <c r="AE237" s="13"/>
      <c r="AT237" s="258" t="s">
        <v>801</v>
      </c>
      <c r="AU237" s="258" t="s">
        <v>81</v>
      </c>
      <c r="AV237" s="13" t="s">
        <v>81</v>
      </c>
      <c r="AW237" s="13" t="s">
        <v>33</v>
      </c>
      <c r="AX237" s="13" t="s">
        <v>79</v>
      </c>
      <c r="AY237" s="258" t="s">
        <v>240</v>
      </c>
    </row>
    <row r="238" s="2" customFormat="1">
      <c r="A238" s="39"/>
      <c r="B238" s="40"/>
      <c r="C238" s="214" t="s">
        <v>378</v>
      </c>
      <c r="D238" s="214" t="s">
        <v>243</v>
      </c>
      <c r="E238" s="215" t="s">
        <v>2159</v>
      </c>
      <c r="F238" s="216" t="s">
        <v>2160</v>
      </c>
      <c r="G238" s="217" t="s">
        <v>251</v>
      </c>
      <c r="H238" s="218">
        <v>14.840999999999999</v>
      </c>
      <c r="I238" s="219"/>
      <c r="J238" s="220">
        <f>ROUND(I238*H238,2)</f>
        <v>0</v>
      </c>
      <c r="K238" s="216" t="s">
        <v>749</v>
      </c>
      <c r="L238" s="45"/>
      <c r="M238" s="221" t="s">
        <v>19</v>
      </c>
      <c r="N238" s="222" t="s">
        <v>43</v>
      </c>
      <c r="O238" s="85"/>
      <c r="P238" s="223">
        <f>O238*H238</f>
        <v>0</v>
      </c>
      <c r="Q238" s="223">
        <v>0.064519999999999994</v>
      </c>
      <c r="R238" s="223">
        <f>Q238*H238</f>
        <v>0.95754131999999992</v>
      </c>
      <c r="S238" s="223">
        <v>0</v>
      </c>
      <c r="T238" s="224">
        <f>S238*H238</f>
        <v>0</v>
      </c>
      <c r="U238" s="39"/>
      <c r="V238" s="39"/>
      <c r="W238" s="39"/>
      <c r="X238" s="39"/>
      <c r="Y238" s="39"/>
      <c r="Z238" s="39"/>
      <c r="AA238" s="39"/>
      <c r="AB238" s="39"/>
      <c r="AC238" s="39"/>
      <c r="AD238" s="39"/>
      <c r="AE238" s="39"/>
      <c r="AR238" s="225" t="s">
        <v>248</v>
      </c>
      <c r="AT238" s="225" t="s">
        <v>243</v>
      </c>
      <c r="AU238" s="225" t="s">
        <v>81</v>
      </c>
      <c r="AY238" s="18" t="s">
        <v>240</v>
      </c>
      <c r="BE238" s="226">
        <f>IF(N238="základní",J238,0)</f>
        <v>0</v>
      </c>
      <c r="BF238" s="226">
        <f>IF(N238="snížená",J238,0)</f>
        <v>0</v>
      </c>
      <c r="BG238" s="226">
        <f>IF(N238="zákl. přenesená",J238,0)</f>
        <v>0</v>
      </c>
      <c r="BH238" s="226">
        <f>IF(N238="sníž. přenesená",J238,0)</f>
        <v>0</v>
      </c>
      <c r="BI238" s="226">
        <f>IF(N238="nulová",J238,0)</f>
        <v>0</v>
      </c>
      <c r="BJ238" s="18" t="s">
        <v>79</v>
      </c>
      <c r="BK238" s="226">
        <f>ROUND(I238*H238,2)</f>
        <v>0</v>
      </c>
      <c r="BL238" s="18" t="s">
        <v>248</v>
      </c>
      <c r="BM238" s="225" t="s">
        <v>2161</v>
      </c>
    </row>
    <row r="239" s="13" customFormat="1">
      <c r="A239" s="13"/>
      <c r="B239" s="248"/>
      <c r="C239" s="249"/>
      <c r="D239" s="227" t="s">
        <v>801</v>
      </c>
      <c r="E239" s="250" t="s">
        <v>19</v>
      </c>
      <c r="F239" s="251" t="s">
        <v>2162</v>
      </c>
      <c r="G239" s="249"/>
      <c r="H239" s="252">
        <v>14.840999999999999</v>
      </c>
      <c r="I239" s="253"/>
      <c r="J239" s="249"/>
      <c r="K239" s="249"/>
      <c r="L239" s="254"/>
      <c r="M239" s="255"/>
      <c r="N239" s="256"/>
      <c r="O239" s="256"/>
      <c r="P239" s="256"/>
      <c r="Q239" s="256"/>
      <c r="R239" s="256"/>
      <c r="S239" s="256"/>
      <c r="T239" s="257"/>
      <c r="U239" s="13"/>
      <c r="V239" s="13"/>
      <c r="W239" s="13"/>
      <c r="X239" s="13"/>
      <c r="Y239" s="13"/>
      <c r="Z239" s="13"/>
      <c r="AA239" s="13"/>
      <c r="AB239" s="13"/>
      <c r="AC239" s="13"/>
      <c r="AD239" s="13"/>
      <c r="AE239" s="13"/>
      <c r="AT239" s="258" t="s">
        <v>801</v>
      </c>
      <c r="AU239" s="258" t="s">
        <v>81</v>
      </c>
      <c r="AV239" s="13" t="s">
        <v>81</v>
      </c>
      <c r="AW239" s="13" t="s">
        <v>33</v>
      </c>
      <c r="AX239" s="13" t="s">
        <v>79</v>
      </c>
      <c r="AY239" s="258" t="s">
        <v>240</v>
      </c>
    </row>
    <row r="240" s="12" customFormat="1" ht="22.8" customHeight="1">
      <c r="A240" s="12"/>
      <c r="B240" s="198"/>
      <c r="C240" s="199"/>
      <c r="D240" s="200" t="s">
        <v>71</v>
      </c>
      <c r="E240" s="212" t="s">
        <v>248</v>
      </c>
      <c r="F240" s="212" t="s">
        <v>811</v>
      </c>
      <c r="G240" s="199"/>
      <c r="H240" s="199"/>
      <c r="I240" s="202"/>
      <c r="J240" s="213">
        <f>BK240</f>
        <v>0</v>
      </c>
      <c r="K240" s="199"/>
      <c r="L240" s="204"/>
      <c r="M240" s="205"/>
      <c r="N240" s="206"/>
      <c r="O240" s="206"/>
      <c r="P240" s="207">
        <f>SUM(P241:P379)</f>
        <v>0</v>
      </c>
      <c r="Q240" s="206"/>
      <c r="R240" s="207">
        <f>SUM(R241:R379)</f>
        <v>693.14642839999976</v>
      </c>
      <c r="S240" s="206"/>
      <c r="T240" s="208">
        <f>SUM(T241:T379)</f>
        <v>0</v>
      </c>
      <c r="U240" s="12"/>
      <c r="V240" s="12"/>
      <c r="W240" s="12"/>
      <c r="X240" s="12"/>
      <c r="Y240" s="12"/>
      <c r="Z240" s="12"/>
      <c r="AA240" s="12"/>
      <c r="AB240" s="12"/>
      <c r="AC240" s="12"/>
      <c r="AD240" s="12"/>
      <c r="AE240" s="12"/>
      <c r="AR240" s="209" t="s">
        <v>79</v>
      </c>
      <c r="AT240" s="210" t="s">
        <v>71</v>
      </c>
      <c r="AU240" s="210" t="s">
        <v>79</v>
      </c>
      <c r="AY240" s="209" t="s">
        <v>240</v>
      </c>
      <c r="BK240" s="211">
        <f>SUM(BK241:BK379)</f>
        <v>0</v>
      </c>
    </row>
    <row r="241" s="2" customFormat="1">
      <c r="A241" s="39"/>
      <c r="B241" s="40"/>
      <c r="C241" s="214" t="s">
        <v>315</v>
      </c>
      <c r="D241" s="214" t="s">
        <v>243</v>
      </c>
      <c r="E241" s="215" t="s">
        <v>1590</v>
      </c>
      <c r="F241" s="216" t="s">
        <v>1591</v>
      </c>
      <c r="G241" s="217" t="s">
        <v>293</v>
      </c>
      <c r="H241" s="218">
        <v>39.536000000000001</v>
      </c>
      <c r="I241" s="219"/>
      <c r="J241" s="220">
        <f>ROUND(I241*H241,2)</f>
        <v>0</v>
      </c>
      <c r="K241" s="216" t="s">
        <v>749</v>
      </c>
      <c r="L241" s="45"/>
      <c r="M241" s="221" t="s">
        <v>19</v>
      </c>
      <c r="N241" s="222" t="s">
        <v>43</v>
      </c>
      <c r="O241" s="85"/>
      <c r="P241" s="223">
        <f>O241*H241</f>
        <v>0</v>
      </c>
      <c r="Q241" s="223">
        <v>2.5020099999999998</v>
      </c>
      <c r="R241" s="223">
        <f>Q241*H241</f>
        <v>98.919467359999999</v>
      </c>
      <c r="S241" s="223">
        <v>0</v>
      </c>
      <c r="T241" s="224">
        <f>S241*H241</f>
        <v>0</v>
      </c>
      <c r="U241" s="39"/>
      <c r="V241" s="39"/>
      <c r="W241" s="39"/>
      <c r="X241" s="39"/>
      <c r="Y241" s="39"/>
      <c r="Z241" s="39"/>
      <c r="AA241" s="39"/>
      <c r="AB241" s="39"/>
      <c r="AC241" s="39"/>
      <c r="AD241" s="39"/>
      <c r="AE241" s="39"/>
      <c r="AR241" s="225" t="s">
        <v>248</v>
      </c>
      <c r="AT241" s="225" t="s">
        <v>243</v>
      </c>
      <c r="AU241" s="225" t="s">
        <v>81</v>
      </c>
      <c r="AY241" s="18" t="s">
        <v>240</v>
      </c>
      <c r="BE241" s="226">
        <f>IF(N241="základní",J241,0)</f>
        <v>0</v>
      </c>
      <c r="BF241" s="226">
        <f>IF(N241="snížená",J241,0)</f>
        <v>0</v>
      </c>
      <c r="BG241" s="226">
        <f>IF(N241="zákl. přenesená",J241,0)</f>
        <v>0</v>
      </c>
      <c r="BH241" s="226">
        <f>IF(N241="sníž. přenesená",J241,0)</f>
        <v>0</v>
      </c>
      <c r="BI241" s="226">
        <f>IF(N241="nulová",J241,0)</f>
        <v>0</v>
      </c>
      <c r="BJ241" s="18" t="s">
        <v>79</v>
      </c>
      <c r="BK241" s="226">
        <f>ROUND(I241*H241,2)</f>
        <v>0</v>
      </c>
      <c r="BL241" s="18" t="s">
        <v>248</v>
      </c>
      <c r="BM241" s="225" t="s">
        <v>2163</v>
      </c>
    </row>
    <row r="242" s="14" customFormat="1">
      <c r="A242" s="14"/>
      <c r="B242" s="259"/>
      <c r="C242" s="260"/>
      <c r="D242" s="227" t="s">
        <v>801</v>
      </c>
      <c r="E242" s="261" t="s">
        <v>19</v>
      </c>
      <c r="F242" s="262" t="s">
        <v>2164</v>
      </c>
      <c r="G242" s="260"/>
      <c r="H242" s="261" t="s">
        <v>19</v>
      </c>
      <c r="I242" s="263"/>
      <c r="J242" s="260"/>
      <c r="K242" s="260"/>
      <c r="L242" s="264"/>
      <c r="M242" s="265"/>
      <c r="N242" s="266"/>
      <c r="O242" s="266"/>
      <c r="P242" s="266"/>
      <c r="Q242" s="266"/>
      <c r="R242" s="266"/>
      <c r="S242" s="266"/>
      <c r="T242" s="267"/>
      <c r="U242" s="14"/>
      <c r="V242" s="14"/>
      <c r="W242" s="14"/>
      <c r="X242" s="14"/>
      <c r="Y242" s="14"/>
      <c r="Z242" s="14"/>
      <c r="AA242" s="14"/>
      <c r="AB242" s="14"/>
      <c r="AC242" s="14"/>
      <c r="AD242" s="14"/>
      <c r="AE242" s="14"/>
      <c r="AT242" s="268" t="s">
        <v>801</v>
      </c>
      <c r="AU242" s="268" t="s">
        <v>81</v>
      </c>
      <c r="AV242" s="14" t="s">
        <v>79</v>
      </c>
      <c r="AW242" s="14" t="s">
        <v>33</v>
      </c>
      <c r="AX242" s="14" t="s">
        <v>72</v>
      </c>
      <c r="AY242" s="268" t="s">
        <v>240</v>
      </c>
    </row>
    <row r="243" s="13" customFormat="1">
      <c r="A243" s="13"/>
      <c r="B243" s="248"/>
      <c r="C243" s="249"/>
      <c r="D243" s="227" t="s">
        <v>801</v>
      </c>
      <c r="E243" s="250" t="s">
        <v>19</v>
      </c>
      <c r="F243" s="251" t="s">
        <v>2165</v>
      </c>
      <c r="G243" s="249"/>
      <c r="H243" s="252">
        <v>19.812000000000001</v>
      </c>
      <c r="I243" s="253"/>
      <c r="J243" s="249"/>
      <c r="K243" s="249"/>
      <c r="L243" s="254"/>
      <c r="M243" s="255"/>
      <c r="N243" s="256"/>
      <c r="O243" s="256"/>
      <c r="P243" s="256"/>
      <c r="Q243" s="256"/>
      <c r="R243" s="256"/>
      <c r="S243" s="256"/>
      <c r="T243" s="257"/>
      <c r="U243" s="13"/>
      <c r="V243" s="13"/>
      <c r="W243" s="13"/>
      <c r="X243" s="13"/>
      <c r="Y243" s="13"/>
      <c r="Z243" s="13"/>
      <c r="AA243" s="13"/>
      <c r="AB243" s="13"/>
      <c r="AC243" s="13"/>
      <c r="AD243" s="13"/>
      <c r="AE243" s="13"/>
      <c r="AT243" s="258" t="s">
        <v>801</v>
      </c>
      <c r="AU243" s="258" t="s">
        <v>81</v>
      </c>
      <c r="AV243" s="13" t="s">
        <v>81</v>
      </c>
      <c r="AW243" s="13" t="s">
        <v>33</v>
      </c>
      <c r="AX243" s="13" t="s">
        <v>72</v>
      </c>
      <c r="AY243" s="258" t="s">
        <v>240</v>
      </c>
    </row>
    <row r="244" s="13" customFormat="1">
      <c r="A244" s="13"/>
      <c r="B244" s="248"/>
      <c r="C244" s="249"/>
      <c r="D244" s="227" t="s">
        <v>801</v>
      </c>
      <c r="E244" s="250" t="s">
        <v>19</v>
      </c>
      <c r="F244" s="251" t="s">
        <v>2166</v>
      </c>
      <c r="G244" s="249"/>
      <c r="H244" s="252">
        <v>19.724</v>
      </c>
      <c r="I244" s="253"/>
      <c r="J244" s="249"/>
      <c r="K244" s="249"/>
      <c r="L244" s="254"/>
      <c r="M244" s="255"/>
      <c r="N244" s="256"/>
      <c r="O244" s="256"/>
      <c r="P244" s="256"/>
      <c r="Q244" s="256"/>
      <c r="R244" s="256"/>
      <c r="S244" s="256"/>
      <c r="T244" s="257"/>
      <c r="U244" s="13"/>
      <c r="V244" s="13"/>
      <c r="W244" s="13"/>
      <c r="X244" s="13"/>
      <c r="Y244" s="13"/>
      <c r="Z244" s="13"/>
      <c r="AA244" s="13"/>
      <c r="AB244" s="13"/>
      <c r="AC244" s="13"/>
      <c r="AD244" s="13"/>
      <c r="AE244" s="13"/>
      <c r="AT244" s="258" t="s">
        <v>801</v>
      </c>
      <c r="AU244" s="258" t="s">
        <v>81</v>
      </c>
      <c r="AV244" s="13" t="s">
        <v>81</v>
      </c>
      <c r="AW244" s="13" t="s">
        <v>33</v>
      </c>
      <c r="AX244" s="13" t="s">
        <v>72</v>
      </c>
      <c r="AY244" s="258" t="s">
        <v>240</v>
      </c>
    </row>
    <row r="245" s="15" customFormat="1">
      <c r="A245" s="15"/>
      <c r="B245" s="269"/>
      <c r="C245" s="270"/>
      <c r="D245" s="227" t="s">
        <v>801</v>
      </c>
      <c r="E245" s="271" t="s">
        <v>19</v>
      </c>
      <c r="F245" s="272" t="s">
        <v>1356</v>
      </c>
      <c r="G245" s="270"/>
      <c r="H245" s="273">
        <v>39.536000000000001</v>
      </c>
      <c r="I245" s="274"/>
      <c r="J245" s="270"/>
      <c r="K245" s="270"/>
      <c r="L245" s="275"/>
      <c r="M245" s="276"/>
      <c r="N245" s="277"/>
      <c r="O245" s="277"/>
      <c r="P245" s="277"/>
      <c r="Q245" s="277"/>
      <c r="R245" s="277"/>
      <c r="S245" s="277"/>
      <c r="T245" s="278"/>
      <c r="U245" s="15"/>
      <c r="V245" s="15"/>
      <c r="W245" s="15"/>
      <c r="X245" s="15"/>
      <c r="Y245" s="15"/>
      <c r="Z245" s="15"/>
      <c r="AA245" s="15"/>
      <c r="AB245" s="15"/>
      <c r="AC245" s="15"/>
      <c r="AD245" s="15"/>
      <c r="AE245" s="15"/>
      <c r="AT245" s="279" t="s">
        <v>801</v>
      </c>
      <c r="AU245" s="279" t="s">
        <v>81</v>
      </c>
      <c r="AV245" s="15" t="s">
        <v>149</v>
      </c>
      <c r="AW245" s="15" t="s">
        <v>33</v>
      </c>
      <c r="AX245" s="15" t="s">
        <v>79</v>
      </c>
      <c r="AY245" s="279" t="s">
        <v>240</v>
      </c>
    </row>
    <row r="246" s="2" customFormat="1">
      <c r="A246" s="39"/>
      <c r="B246" s="40"/>
      <c r="C246" s="214" t="s">
        <v>388</v>
      </c>
      <c r="D246" s="214" t="s">
        <v>243</v>
      </c>
      <c r="E246" s="215" t="s">
        <v>2167</v>
      </c>
      <c r="F246" s="216" t="s">
        <v>2168</v>
      </c>
      <c r="G246" s="217" t="s">
        <v>293</v>
      </c>
      <c r="H246" s="218">
        <v>93.212999999999994</v>
      </c>
      <c r="I246" s="219"/>
      <c r="J246" s="220">
        <f>ROUND(I246*H246,2)</f>
        <v>0</v>
      </c>
      <c r="K246" s="216" t="s">
        <v>749</v>
      </c>
      <c r="L246" s="45"/>
      <c r="M246" s="221" t="s">
        <v>19</v>
      </c>
      <c r="N246" s="222" t="s">
        <v>43</v>
      </c>
      <c r="O246" s="85"/>
      <c r="P246" s="223">
        <f>O246*H246</f>
        <v>0</v>
      </c>
      <c r="Q246" s="223">
        <v>2.5020099999999998</v>
      </c>
      <c r="R246" s="223">
        <f>Q246*H246</f>
        <v>233.21985812999998</v>
      </c>
      <c r="S246" s="223">
        <v>0</v>
      </c>
      <c r="T246" s="224">
        <f>S246*H246</f>
        <v>0</v>
      </c>
      <c r="U246" s="39"/>
      <c r="V246" s="39"/>
      <c r="W246" s="39"/>
      <c r="X246" s="39"/>
      <c r="Y246" s="39"/>
      <c r="Z246" s="39"/>
      <c r="AA246" s="39"/>
      <c r="AB246" s="39"/>
      <c r="AC246" s="39"/>
      <c r="AD246" s="39"/>
      <c r="AE246" s="39"/>
      <c r="AR246" s="225" t="s">
        <v>248</v>
      </c>
      <c r="AT246" s="225" t="s">
        <v>243</v>
      </c>
      <c r="AU246" s="225" t="s">
        <v>81</v>
      </c>
      <c r="AY246" s="18" t="s">
        <v>240</v>
      </c>
      <c r="BE246" s="226">
        <f>IF(N246="základní",J246,0)</f>
        <v>0</v>
      </c>
      <c r="BF246" s="226">
        <f>IF(N246="snížená",J246,0)</f>
        <v>0</v>
      </c>
      <c r="BG246" s="226">
        <f>IF(N246="zákl. přenesená",J246,0)</f>
        <v>0</v>
      </c>
      <c r="BH246" s="226">
        <f>IF(N246="sníž. přenesená",J246,0)</f>
        <v>0</v>
      </c>
      <c r="BI246" s="226">
        <f>IF(N246="nulová",J246,0)</f>
        <v>0</v>
      </c>
      <c r="BJ246" s="18" t="s">
        <v>79</v>
      </c>
      <c r="BK246" s="226">
        <f>ROUND(I246*H246,2)</f>
        <v>0</v>
      </c>
      <c r="BL246" s="18" t="s">
        <v>248</v>
      </c>
      <c r="BM246" s="225" t="s">
        <v>2169</v>
      </c>
    </row>
    <row r="247" s="13" customFormat="1">
      <c r="A247" s="13"/>
      <c r="B247" s="248"/>
      <c r="C247" s="249"/>
      <c r="D247" s="227" t="s">
        <v>801</v>
      </c>
      <c r="E247" s="250" t="s">
        <v>19</v>
      </c>
      <c r="F247" s="251" t="s">
        <v>2170</v>
      </c>
      <c r="G247" s="249"/>
      <c r="H247" s="252">
        <v>16.672000000000001</v>
      </c>
      <c r="I247" s="253"/>
      <c r="J247" s="249"/>
      <c r="K247" s="249"/>
      <c r="L247" s="254"/>
      <c r="M247" s="255"/>
      <c r="N247" s="256"/>
      <c r="O247" s="256"/>
      <c r="P247" s="256"/>
      <c r="Q247" s="256"/>
      <c r="R247" s="256"/>
      <c r="S247" s="256"/>
      <c r="T247" s="257"/>
      <c r="U247" s="13"/>
      <c r="V247" s="13"/>
      <c r="W247" s="13"/>
      <c r="X247" s="13"/>
      <c r="Y247" s="13"/>
      <c r="Z247" s="13"/>
      <c r="AA247" s="13"/>
      <c r="AB247" s="13"/>
      <c r="AC247" s="13"/>
      <c r="AD247" s="13"/>
      <c r="AE247" s="13"/>
      <c r="AT247" s="258" t="s">
        <v>801</v>
      </c>
      <c r="AU247" s="258" t="s">
        <v>81</v>
      </c>
      <c r="AV247" s="13" t="s">
        <v>81</v>
      </c>
      <c r="AW247" s="13" t="s">
        <v>33</v>
      </c>
      <c r="AX247" s="13" t="s">
        <v>72</v>
      </c>
      <c r="AY247" s="258" t="s">
        <v>240</v>
      </c>
    </row>
    <row r="248" s="13" customFormat="1">
      <c r="A248" s="13"/>
      <c r="B248" s="248"/>
      <c r="C248" s="249"/>
      <c r="D248" s="227" t="s">
        <v>801</v>
      </c>
      <c r="E248" s="250" t="s">
        <v>19</v>
      </c>
      <c r="F248" s="251" t="s">
        <v>2171</v>
      </c>
      <c r="G248" s="249"/>
      <c r="H248" s="252">
        <v>33.796999999999997</v>
      </c>
      <c r="I248" s="253"/>
      <c r="J248" s="249"/>
      <c r="K248" s="249"/>
      <c r="L248" s="254"/>
      <c r="M248" s="255"/>
      <c r="N248" s="256"/>
      <c r="O248" s="256"/>
      <c r="P248" s="256"/>
      <c r="Q248" s="256"/>
      <c r="R248" s="256"/>
      <c r="S248" s="256"/>
      <c r="T248" s="257"/>
      <c r="U248" s="13"/>
      <c r="V248" s="13"/>
      <c r="W248" s="13"/>
      <c r="X248" s="13"/>
      <c r="Y248" s="13"/>
      <c r="Z248" s="13"/>
      <c r="AA248" s="13"/>
      <c r="AB248" s="13"/>
      <c r="AC248" s="13"/>
      <c r="AD248" s="13"/>
      <c r="AE248" s="13"/>
      <c r="AT248" s="258" t="s">
        <v>801</v>
      </c>
      <c r="AU248" s="258" t="s">
        <v>81</v>
      </c>
      <c r="AV248" s="13" t="s">
        <v>81</v>
      </c>
      <c r="AW248" s="13" t="s">
        <v>33</v>
      </c>
      <c r="AX248" s="13" t="s">
        <v>72</v>
      </c>
      <c r="AY248" s="258" t="s">
        <v>240</v>
      </c>
    </row>
    <row r="249" s="13" customFormat="1">
      <c r="A249" s="13"/>
      <c r="B249" s="248"/>
      <c r="C249" s="249"/>
      <c r="D249" s="227" t="s">
        <v>801</v>
      </c>
      <c r="E249" s="250" t="s">
        <v>19</v>
      </c>
      <c r="F249" s="251" t="s">
        <v>2172</v>
      </c>
      <c r="G249" s="249"/>
      <c r="H249" s="252">
        <v>7.5289999999999999</v>
      </c>
      <c r="I249" s="253"/>
      <c r="J249" s="249"/>
      <c r="K249" s="249"/>
      <c r="L249" s="254"/>
      <c r="M249" s="255"/>
      <c r="N249" s="256"/>
      <c r="O249" s="256"/>
      <c r="P249" s="256"/>
      <c r="Q249" s="256"/>
      <c r="R249" s="256"/>
      <c r="S249" s="256"/>
      <c r="T249" s="257"/>
      <c r="U249" s="13"/>
      <c r="V249" s="13"/>
      <c r="W249" s="13"/>
      <c r="X249" s="13"/>
      <c r="Y249" s="13"/>
      <c r="Z249" s="13"/>
      <c r="AA249" s="13"/>
      <c r="AB249" s="13"/>
      <c r="AC249" s="13"/>
      <c r="AD249" s="13"/>
      <c r="AE249" s="13"/>
      <c r="AT249" s="258" t="s">
        <v>801</v>
      </c>
      <c r="AU249" s="258" t="s">
        <v>81</v>
      </c>
      <c r="AV249" s="13" t="s">
        <v>81</v>
      </c>
      <c r="AW249" s="13" t="s">
        <v>33</v>
      </c>
      <c r="AX249" s="13" t="s">
        <v>72</v>
      </c>
      <c r="AY249" s="258" t="s">
        <v>240</v>
      </c>
    </row>
    <row r="250" s="13" customFormat="1">
      <c r="A250" s="13"/>
      <c r="B250" s="248"/>
      <c r="C250" s="249"/>
      <c r="D250" s="227" t="s">
        <v>801</v>
      </c>
      <c r="E250" s="250" t="s">
        <v>19</v>
      </c>
      <c r="F250" s="251" t="s">
        <v>2173</v>
      </c>
      <c r="G250" s="249"/>
      <c r="H250" s="252">
        <v>35.215000000000003</v>
      </c>
      <c r="I250" s="253"/>
      <c r="J250" s="249"/>
      <c r="K250" s="249"/>
      <c r="L250" s="254"/>
      <c r="M250" s="255"/>
      <c r="N250" s="256"/>
      <c r="O250" s="256"/>
      <c r="P250" s="256"/>
      <c r="Q250" s="256"/>
      <c r="R250" s="256"/>
      <c r="S250" s="256"/>
      <c r="T250" s="257"/>
      <c r="U250" s="13"/>
      <c r="V250" s="13"/>
      <c r="W250" s="13"/>
      <c r="X250" s="13"/>
      <c r="Y250" s="13"/>
      <c r="Z250" s="13"/>
      <c r="AA250" s="13"/>
      <c r="AB250" s="13"/>
      <c r="AC250" s="13"/>
      <c r="AD250" s="13"/>
      <c r="AE250" s="13"/>
      <c r="AT250" s="258" t="s">
        <v>801</v>
      </c>
      <c r="AU250" s="258" t="s">
        <v>81</v>
      </c>
      <c r="AV250" s="13" t="s">
        <v>81</v>
      </c>
      <c r="AW250" s="13" t="s">
        <v>33</v>
      </c>
      <c r="AX250" s="13" t="s">
        <v>72</v>
      </c>
      <c r="AY250" s="258" t="s">
        <v>240</v>
      </c>
    </row>
    <row r="251" s="15" customFormat="1">
      <c r="A251" s="15"/>
      <c r="B251" s="269"/>
      <c r="C251" s="270"/>
      <c r="D251" s="227" t="s">
        <v>801</v>
      </c>
      <c r="E251" s="271" t="s">
        <v>19</v>
      </c>
      <c r="F251" s="272" t="s">
        <v>1356</v>
      </c>
      <c r="G251" s="270"/>
      <c r="H251" s="273">
        <v>93.212999999999994</v>
      </c>
      <c r="I251" s="274"/>
      <c r="J251" s="270"/>
      <c r="K251" s="270"/>
      <c r="L251" s="275"/>
      <c r="M251" s="276"/>
      <c r="N251" s="277"/>
      <c r="O251" s="277"/>
      <c r="P251" s="277"/>
      <c r="Q251" s="277"/>
      <c r="R251" s="277"/>
      <c r="S251" s="277"/>
      <c r="T251" s="278"/>
      <c r="U251" s="15"/>
      <c r="V251" s="15"/>
      <c r="W251" s="15"/>
      <c r="X251" s="15"/>
      <c r="Y251" s="15"/>
      <c r="Z251" s="15"/>
      <c r="AA251" s="15"/>
      <c r="AB251" s="15"/>
      <c r="AC251" s="15"/>
      <c r="AD251" s="15"/>
      <c r="AE251" s="15"/>
      <c r="AT251" s="279" t="s">
        <v>801</v>
      </c>
      <c r="AU251" s="279" t="s">
        <v>81</v>
      </c>
      <c r="AV251" s="15" t="s">
        <v>149</v>
      </c>
      <c r="AW251" s="15" t="s">
        <v>33</v>
      </c>
      <c r="AX251" s="15" t="s">
        <v>79</v>
      </c>
      <c r="AY251" s="279" t="s">
        <v>240</v>
      </c>
    </row>
    <row r="252" s="2" customFormat="1">
      <c r="A252" s="39"/>
      <c r="B252" s="40"/>
      <c r="C252" s="214" t="s">
        <v>317</v>
      </c>
      <c r="D252" s="214" t="s">
        <v>243</v>
      </c>
      <c r="E252" s="215" t="s">
        <v>2174</v>
      </c>
      <c r="F252" s="216" t="s">
        <v>2175</v>
      </c>
      <c r="G252" s="217" t="s">
        <v>293</v>
      </c>
      <c r="H252" s="218">
        <v>100.845</v>
      </c>
      <c r="I252" s="219"/>
      <c r="J252" s="220">
        <f>ROUND(I252*H252,2)</f>
        <v>0</v>
      </c>
      <c r="K252" s="216" t="s">
        <v>749</v>
      </c>
      <c r="L252" s="45"/>
      <c r="M252" s="221" t="s">
        <v>19</v>
      </c>
      <c r="N252" s="222" t="s">
        <v>43</v>
      </c>
      <c r="O252" s="85"/>
      <c r="P252" s="223">
        <f>O252*H252</f>
        <v>0</v>
      </c>
      <c r="Q252" s="223">
        <v>2.5020099999999998</v>
      </c>
      <c r="R252" s="223">
        <f>Q252*H252</f>
        <v>252.31519844999997</v>
      </c>
      <c r="S252" s="223">
        <v>0</v>
      </c>
      <c r="T252" s="224">
        <f>S252*H252</f>
        <v>0</v>
      </c>
      <c r="U252" s="39"/>
      <c r="V252" s="39"/>
      <c r="W252" s="39"/>
      <c r="X252" s="39"/>
      <c r="Y252" s="39"/>
      <c r="Z252" s="39"/>
      <c r="AA252" s="39"/>
      <c r="AB252" s="39"/>
      <c r="AC252" s="39"/>
      <c r="AD252" s="39"/>
      <c r="AE252" s="39"/>
      <c r="AR252" s="225" t="s">
        <v>248</v>
      </c>
      <c r="AT252" s="225" t="s">
        <v>243</v>
      </c>
      <c r="AU252" s="225" t="s">
        <v>81</v>
      </c>
      <c r="AY252" s="18" t="s">
        <v>240</v>
      </c>
      <c r="BE252" s="226">
        <f>IF(N252="základní",J252,0)</f>
        <v>0</v>
      </c>
      <c r="BF252" s="226">
        <f>IF(N252="snížená",J252,0)</f>
        <v>0</v>
      </c>
      <c r="BG252" s="226">
        <f>IF(N252="zákl. přenesená",J252,0)</f>
        <v>0</v>
      </c>
      <c r="BH252" s="226">
        <f>IF(N252="sníž. přenesená",J252,0)</f>
        <v>0</v>
      </c>
      <c r="BI252" s="226">
        <f>IF(N252="nulová",J252,0)</f>
        <v>0</v>
      </c>
      <c r="BJ252" s="18" t="s">
        <v>79</v>
      </c>
      <c r="BK252" s="226">
        <f>ROUND(I252*H252,2)</f>
        <v>0</v>
      </c>
      <c r="BL252" s="18" t="s">
        <v>248</v>
      </c>
      <c r="BM252" s="225" t="s">
        <v>2176</v>
      </c>
    </row>
    <row r="253" s="14" customFormat="1">
      <c r="A253" s="14"/>
      <c r="B253" s="259"/>
      <c r="C253" s="260"/>
      <c r="D253" s="227" t="s">
        <v>801</v>
      </c>
      <c r="E253" s="261" t="s">
        <v>19</v>
      </c>
      <c r="F253" s="262" t="s">
        <v>2177</v>
      </c>
      <c r="G253" s="260"/>
      <c r="H253" s="261" t="s">
        <v>19</v>
      </c>
      <c r="I253" s="263"/>
      <c r="J253" s="260"/>
      <c r="K253" s="260"/>
      <c r="L253" s="264"/>
      <c r="M253" s="265"/>
      <c r="N253" s="266"/>
      <c r="O253" s="266"/>
      <c r="P253" s="266"/>
      <c r="Q253" s="266"/>
      <c r="R253" s="266"/>
      <c r="S253" s="266"/>
      <c r="T253" s="267"/>
      <c r="U253" s="14"/>
      <c r="V253" s="14"/>
      <c r="W253" s="14"/>
      <c r="X253" s="14"/>
      <c r="Y253" s="14"/>
      <c r="Z253" s="14"/>
      <c r="AA253" s="14"/>
      <c r="AB253" s="14"/>
      <c r="AC253" s="14"/>
      <c r="AD253" s="14"/>
      <c r="AE253" s="14"/>
      <c r="AT253" s="268" t="s">
        <v>801</v>
      </c>
      <c r="AU253" s="268" t="s">
        <v>81</v>
      </c>
      <c r="AV253" s="14" t="s">
        <v>79</v>
      </c>
      <c r="AW253" s="14" t="s">
        <v>33</v>
      </c>
      <c r="AX253" s="14" t="s">
        <v>72</v>
      </c>
      <c r="AY253" s="268" t="s">
        <v>240</v>
      </c>
    </row>
    <row r="254" s="13" customFormat="1">
      <c r="A254" s="13"/>
      <c r="B254" s="248"/>
      <c r="C254" s="249"/>
      <c r="D254" s="227" t="s">
        <v>801</v>
      </c>
      <c r="E254" s="250" t="s">
        <v>19</v>
      </c>
      <c r="F254" s="251" t="s">
        <v>2178</v>
      </c>
      <c r="G254" s="249"/>
      <c r="H254" s="252">
        <v>77.879999999999995</v>
      </c>
      <c r="I254" s="253"/>
      <c r="J254" s="249"/>
      <c r="K254" s="249"/>
      <c r="L254" s="254"/>
      <c r="M254" s="255"/>
      <c r="N254" s="256"/>
      <c r="O254" s="256"/>
      <c r="P254" s="256"/>
      <c r="Q254" s="256"/>
      <c r="R254" s="256"/>
      <c r="S254" s="256"/>
      <c r="T254" s="257"/>
      <c r="U254" s="13"/>
      <c r="V254" s="13"/>
      <c r="W254" s="13"/>
      <c r="X254" s="13"/>
      <c r="Y254" s="13"/>
      <c r="Z254" s="13"/>
      <c r="AA254" s="13"/>
      <c r="AB254" s="13"/>
      <c r="AC254" s="13"/>
      <c r="AD254" s="13"/>
      <c r="AE254" s="13"/>
      <c r="AT254" s="258" t="s">
        <v>801</v>
      </c>
      <c r="AU254" s="258" t="s">
        <v>81</v>
      </c>
      <c r="AV254" s="13" t="s">
        <v>81</v>
      </c>
      <c r="AW254" s="13" t="s">
        <v>33</v>
      </c>
      <c r="AX254" s="13" t="s">
        <v>72</v>
      </c>
      <c r="AY254" s="258" t="s">
        <v>240</v>
      </c>
    </row>
    <row r="255" s="13" customFormat="1">
      <c r="A255" s="13"/>
      <c r="B255" s="248"/>
      <c r="C255" s="249"/>
      <c r="D255" s="227" t="s">
        <v>801</v>
      </c>
      <c r="E255" s="250" t="s">
        <v>19</v>
      </c>
      <c r="F255" s="251" t="s">
        <v>2179</v>
      </c>
      <c r="G255" s="249"/>
      <c r="H255" s="252">
        <v>22.965</v>
      </c>
      <c r="I255" s="253"/>
      <c r="J255" s="249"/>
      <c r="K255" s="249"/>
      <c r="L255" s="254"/>
      <c r="M255" s="255"/>
      <c r="N255" s="256"/>
      <c r="O255" s="256"/>
      <c r="P255" s="256"/>
      <c r="Q255" s="256"/>
      <c r="R255" s="256"/>
      <c r="S255" s="256"/>
      <c r="T255" s="257"/>
      <c r="U255" s="13"/>
      <c r="V255" s="13"/>
      <c r="W255" s="13"/>
      <c r="X255" s="13"/>
      <c r="Y255" s="13"/>
      <c r="Z255" s="13"/>
      <c r="AA255" s="13"/>
      <c r="AB255" s="13"/>
      <c r="AC255" s="13"/>
      <c r="AD255" s="13"/>
      <c r="AE255" s="13"/>
      <c r="AT255" s="258" t="s">
        <v>801</v>
      </c>
      <c r="AU255" s="258" t="s">
        <v>81</v>
      </c>
      <c r="AV255" s="13" t="s">
        <v>81</v>
      </c>
      <c r="AW255" s="13" t="s">
        <v>33</v>
      </c>
      <c r="AX255" s="13" t="s">
        <v>72</v>
      </c>
      <c r="AY255" s="258" t="s">
        <v>240</v>
      </c>
    </row>
    <row r="256" s="15" customFormat="1">
      <c r="A256" s="15"/>
      <c r="B256" s="269"/>
      <c r="C256" s="270"/>
      <c r="D256" s="227" t="s">
        <v>801</v>
      </c>
      <c r="E256" s="271" t="s">
        <v>19</v>
      </c>
      <c r="F256" s="272" t="s">
        <v>1356</v>
      </c>
      <c r="G256" s="270"/>
      <c r="H256" s="273">
        <v>100.845</v>
      </c>
      <c r="I256" s="274"/>
      <c r="J256" s="270"/>
      <c r="K256" s="270"/>
      <c r="L256" s="275"/>
      <c r="M256" s="276"/>
      <c r="N256" s="277"/>
      <c r="O256" s="277"/>
      <c r="P256" s="277"/>
      <c r="Q256" s="277"/>
      <c r="R256" s="277"/>
      <c r="S256" s="277"/>
      <c r="T256" s="278"/>
      <c r="U256" s="15"/>
      <c r="V256" s="15"/>
      <c r="W256" s="15"/>
      <c r="X256" s="15"/>
      <c r="Y256" s="15"/>
      <c r="Z256" s="15"/>
      <c r="AA256" s="15"/>
      <c r="AB256" s="15"/>
      <c r="AC256" s="15"/>
      <c r="AD256" s="15"/>
      <c r="AE256" s="15"/>
      <c r="AT256" s="279" t="s">
        <v>801</v>
      </c>
      <c r="AU256" s="279" t="s">
        <v>81</v>
      </c>
      <c r="AV256" s="15" t="s">
        <v>149</v>
      </c>
      <c r="AW256" s="15" t="s">
        <v>33</v>
      </c>
      <c r="AX256" s="15" t="s">
        <v>79</v>
      </c>
      <c r="AY256" s="279" t="s">
        <v>240</v>
      </c>
    </row>
    <row r="257" s="2" customFormat="1">
      <c r="A257" s="39"/>
      <c r="B257" s="40"/>
      <c r="C257" s="214" t="s">
        <v>397</v>
      </c>
      <c r="D257" s="214" t="s">
        <v>243</v>
      </c>
      <c r="E257" s="215" t="s">
        <v>1597</v>
      </c>
      <c r="F257" s="216" t="s">
        <v>1598</v>
      </c>
      <c r="G257" s="217" t="s">
        <v>251</v>
      </c>
      <c r="H257" s="218">
        <v>650.74699999999996</v>
      </c>
      <c r="I257" s="219"/>
      <c r="J257" s="220">
        <f>ROUND(I257*H257,2)</f>
        <v>0</v>
      </c>
      <c r="K257" s="216" t="s">
        <v>749</v>
      </c>
      <c r="L257" s="45"/>
      <c r="M257" s="221" t="s">
        <v>19</v>
      </c>
      <c r="N257" s="222" t="s">
        <v>43</v>
      </c>
      <c r="O257" s="85"/>
      <c r="P257" s="223">
        <f>O257*H257</f>
        <v>0</v>
      </c>
      <c r="Q257" s="223">
        <v>0.0053299999999999997</v>
      </c>
      <c r="R257" s="223">
        <f>Q257*H257</f>
        <v>3.4684815099999997</v>
      </c>
      <c r="S257" s="223">
        <v>0</v>
      </c>
      <c r="T257" s="224">
        <f>S257*H257</f>
        <v>0</v>
      </c>
      <c r="U257" s="39"/>
      <c r="V257" s="39"/>
      <c r="W257" s="39"/>
      <c r="X257" s="39"/>
      <c r="Y257" s="39"/>
      <c r="Z257" s="39"/>
      <c r="AA257" s="39"/>
      <c r="AB257" s="39"/>
      <c r="AC257" s="39"/>
      <c r="AD257" s="39"/>
      <c r="AE257" s="39"/>
      <c r="AR257" s="225" t="s">
        <v>248</v>
      </c>
      <c r="AT257" s="225" t="s">
        <v>243</v>
      </c>
      <c r="AU257" s="225" t="s">
        <v>81</v>
      </c>
      <c r="AY257" s="18" t="s">
        <v>240</v>
      </c>
      <c r="BE257" s="226">
        <f>IF(N257="základní",J257,0)</f>
        <v>0</v>
      </c>
      <c r="BF257" s="226">
        <f>IF(N257="snížená",J257,0)</f>
        <v>0</v>
      </c>
      <c r="BG257" s="226">
        <f>IF(N257="zákl. přenesená",J257,0)</f>
        <v>0</v>
      </c>
      <c r="BH257" s="226">
        <f>IF(N257="sníž. přenesená",J257,0)</f>
        <v>0</v>
      </c>
      <c r="BI257" s="226">
        <f>IF(N257="nulová",J257,0)</f>
        <v>0</v>
      </c>
      <c r="BJ257" s="18" t="s">
        <v>79</v>
      </c>
      <c r="BK257" s="226">
        <f>ROUND(I257*H257,2)</f>
        <v>0</v>
      </c>
      <c r="BL257" s="18" t="s">
        <v>248</v>
      </c>
      <c r="BM257" s="225" t="s">
        <v>2180</v>
      </c>
    </row>
    <row r="258" s="14" customFormat="1">
      <c r="A258" s="14"/>
      <c r="B258" s="259"/>
      <c r="C258" s="260"/>
      <c r="D258" s="227" t="s">
        <v>801</v>
      </c>
      <c r="E258" s="261" t="s">
        <v>19</v>
      </c>
      <c r="F258" s="262" t="s">
        <v>2164</v>
      </c>
      <c r="G258" s="260"/>
      <c r="H258" s="261" t="s">
        <v>19</v>
      </c>
      <c r="I258" s="263"/>
      <c r="J258" s="260"/>
      <c r="K258" s="260"/>
      <c r="L258" s="264"/>
      <c r="M258" s="265"/>
      <c r="N258" s="266"/>
      <c r="O258" s="266"/>
      <c r="P258" s="266"/>
      <c r="Q258" s="266"/>
      <c r="R258" s="266"/>
      <c r="S258" s="266"/>
      <c r="T258" s="267"/>
      <c r="U258" s="14"/>
      <c r="V258" s="14"/>
      <c r="W258" s="14"/>
      <c r="X258" s="14"/>
      <c r="Y258" s="14"/>
      <c r="Z258" s="14"/>
      <c r="AA258" s="14"/>
      <c r="AB258" s="14"/>
      <c r="AC258" s="14"/>
      <c r="AD258" s="14"/>
      <c r="AE258" s="14"/>
      <c r="AT258" s="268" t="s">
        <v>801</v>
      </c>
      <c r="AU258" s="268" t="s">
        <v>81</v>
      </c>
      <c r="AV258" s="14" t="s">
        <v>79</v>
      </c>
      <c r="AW258" s="14" t="s">
        <v>33</v>
      </c>
      <c r="AX258" s="14" t="s">
        <v>72</v>
      </c>
      <c r="AY258" s="268" t="s">
        <v>240</v>
      </c>
    </row>
    <row r="259" s="13" customFormat="1">
      <c r="A259" s="13"/>
      <c r="B259" s="248"/>
      <c r="C259" s="249"/>
      <c r="D259" s="227" t="s">
        <v>801</v>
      </c>
      <c r="E259" s="250" t="s">
        <v>19</v>
      </c>
      <c r="F259" s="251" t="s">
        <v>2181</v>
      </c>
      <c r="G259" s="249"/>
      <c r="H259" s="252">
        <v>88.170000000000002</v>
      </c>
      <c r="I259" s="253"/>
      <c r="J259" s="249"/>
      <c r="K259" s="249"/>
      <c r="L259" s="254"/>
      <c r="M259" s="255"/>
      <c r="N259" s="256"/>
      <c r="O259" s="256"/>
      <c r="P259" s="256"/>
      <c r="Q259" s="256"/>
      <c r="R259" s="256"/>
      <c r="S259" s="256"/>
      <c r="T259" s="257"/>
      <c r="U259" s="13"/>
      <c r="V259" s="13"/>
      <c r="W259" s="13"/>
      <c r="X259" s="13"/>
      <c r="Y259" s="13"/>
      <c r="Z259" s="13"/>
      <c r="AA259" s="13"/>
      <c r="AB259" s="13"/>
      <c r="AC259" s="13"/>
      <c r="AD259" s="13"/>
      <c r="AE259" s="13"/>
      <c r="AT259" s="258" t="s">
        <v>801</v>
      </c>
      <c r="AU259" s="258" t="s">
        <v>81</v>
      </c>
      <c r="AV259" s="13" t="s">
        <v>81</v>
      </c>
      <c r="AW259" s="13" t="s">
        <v>33</v>
      </c>
      <c r="AX259" s="13" t="s">
        <v>72</v>
      </c>
      <c r="AY259" s="258" t="s">
        <v>240</v>
      </c>
    </row>
    <row r="260" s="13" customFormat="1">
      <c r="A260" s="13"/>
      <c r="B260" s="248"/>
      <c r="C260" s="249"/>
      <c r="D260" s="227" t="s">
        <v>801</v>
      </c>
      <c r="E260" s="250" t="s">
        <v>19</v>
      </c>
      <c r="F260" s="251" t="s">
        <v>2182</v>
      </c>
      <c r="G260" s="249"/>
      <c r="H260" s="252">
        <v>88.170000000000002</v>
      </c>
      <c r="I260" s="253"/>
      <c r="J260" s="249"/>
      <c r="K260" s="249"/>
      <c r="L260" s="254"/>
      <c r="M260" s="255"/>
      <c r="N260" s="256"/>
      <c r="O260" s="256"/>
      <c r="P260" s="256"/>
      <c r="Q260" s="256"/>
      <c r="R260" s="256"/>
      <c r="S260" s="256"/>
      <c r="T260" s="257"/>
      <c r="U260" s="13"/>
      <c r="V260" s="13"/>
      <c r="W260" s="13"/>
      <c r="X260" s="13"/>
      <c r="Y260" s="13"/>
      <c r="Z260" s="13"/>
      <c r="AA260" s="13"/>
      <c r="AB260" s="13"/>
      <c r="AC260" s="13"/>
      <c r="AD260" s="13"/>
      <c r="AE260" s="13"/>
      <c r="AT260" s="258" t="s">
        <v>801</v>
      </c>
      <c r="AU260" s="258" t="s">
        <v>81</v>
      </c>
      <c r="AV260" s="13" t="s">
        <v>81</v>
      </c>
      <c r="AW260" s="13" t="s">
        <v>33</v>
      </c>
      <c r="AX260" s="13" t="s">
        <v>72</v>
      </c>
      <c r="AY260" s="258" t="s">
        <v>240</v>
      </c>
    </row>
    <row r="261" s="13" customFormat="1">
      <c r="A261" s="13"/>
      <c r="B261" s="248"/>
      <c r="C261" s="249"/>
      <c r="D261" s="227" t="s">
        <v>801</v>
      </c>
      <c r="E261" s="250" t="s">
        <v>19</v>
      </c>
      <c r="F261" s="251" t="s">
        <v>2183</v>
      </c>
      <c r="G261" s="249"/>
      <c r="H261" s="252">
        <v>78.656000000000006</v>
      </c>
      <c r="I261" s="253"/>
      <c r="J261" s="249"/>
      <c r="K261" s="249"/>
      <c r="L261" s="254"/>
      <c r="M261" s="255"/>
      <c r="N261" s="256"/>
      <c r="O261" s="256"/>
      <c r="P261" s="256"/>
      <c r="Q261" s="256"/>
      <c r="R261" s="256"/>
      <c r="S261" s="256"/>
      <c r="T261" s="257"/>
      <c r="U261" s="13"/>
      <c r="V261" s="13"/>
      <c r="W261" s="13"/>
      <c r="X261" s="13"/>
      <c r="Y261" s="13"/>
      <c r="Z261" s="13"/>
      <c r="AA261" s="13"/>
      <c r="AB261" s="13"/>
      <c r="AC261" s="13"/>
      <c r="AD261" s="13"/>
      <c r="AE261" s="13"/>
      <c r="AT261" s="258" t="s">
        <v>801</v>
      </c>
      <c r="AU261" s="258" t="s">
        <v>81</v>
      </c>
      <c r="AV261" s="13" t="s">
        <v>81</v>
      </c>
      <c r="AW261" s="13" t="s">
        <v>33</v>
      </c>
      <c r="AX261" s="13" t="s">
        <v>72</v>
      </c>
      <c r="AY261" s="258" t="s">
        <v>240</v>
      </c>
    </row>
    <row r="262" s="13" customFormat="1">
      <c r="A262" s="13"/>
      <c r="B262" s="248"/>
      <c r="C262" s="249"/>
      <c r="D262" s="227" t="s">
        <v>801</v>
      </c>
      <c r="E262" s="250" t="s">
        <v>19</v>
      </c>
      <c r="F262" s="251" t="s">
        <v>2184</v>
      </c>
      <c r="G262" s="249"/>
      <c r="H262" s="252">
        <v>132.91300000000001</v>
      </c>
      <c r="I262" s="253"/>
      <c r="J262" s="249"/>
      <c r="K262" s="249"/>
      <c r="L262" s="254"/>
      <c r="M262" s="255"/>
      <c r="N262" s="256"/>
      <c r="O262" s="256"/>
      <c r="P262" s="256"/>
      <c r="Q262" s="256"/>
      <c r="R262" s="256"/>
      <c r="S262" s="256"/>
      <c r="T262" s="257"/>
      <c r="U262" s="13"/>
      <c r="V262" s="13"/>
      <c r="W262" s="13"/>
      <c r="X262" s="13"/>
      <c r="Y262" s="13"/>
      <c r="Z262" s="13"/>
      <c r="AA262" s="13"/>
      <c r="AB262" s="13"/>
      <c r="AC262" s="13"/>
      <c r="AD262" s="13"/>
      <c r="AE262" s="13"/>
      <c r="AT262" s="258" t="s">
        <v>801</v>
      </c>
      <c r="AU262" s="258" t="s">
        <v>81</v>
      </c>
      <c r="AV262" s="13" t="s">
        <v>81</v>
      </c>
      <c r="AW262" s="13" t="s">
        <v>33</v>
      </c>
      <c r="AX262" s="13" t="s">
        <v>72</v>
      </c>
      <c r="AY262" s="258" t="s">
        <v>240</v>
      </c>
    </row>
    <row r="263" s="13" customFormat="1">
      <c r="A263" s="13"/>
      <c r="B263" s="248"/>
      <c r="C263" s="249"/>
      <c r="D263" s="227" t="s">
        <v>801</v>
      </c>
      <c r="E263" s="250" t="s">
        <v>19</v>
      </c>
      <c r="F263" s="251" t="s">
        <v>2185</v>
      </c>
      <c r="G263" s="249"/>
      <c r="H263" s="252">
        <v>30.73</v>
      </c>
      <c r="I263" s="253"/>
      <c r="J263" s="249"/>
      <c r="K263" s="249"/>
      <c r="L263" s="254"/>
      <c r="M263" s="255"/>
      <c r="N263" s="256"/>
      <c r="O263" s="256"/>
      <c r="P263" s="256"/>
      <c r="Q263" s="256"/>
      <c r="R263" s="256"/>
      <c r="S263" s="256"/>
      <c r="T263" s="257"/>
      <c r="U263" s="13"/>
      <c r="V263" s="13"/>
      <c r="W263" s="13"/>
      <c r="X263" s="13"/>
      <c r="Y263" s="13"/>
      <c r="Z263" s="13"/>
      <c r="AA263" s="13"/>
      <c r="AB263" s="13"/>
      <c r="AC263" s="13"/>
      <c r="AD263" s="13"/>
      <c r="AE263" s="13"/>
      <c r="AT263" s="258" t="s">
        <v>801</v>
      </c>
      <c r="AU263" s="258" t="s">
        <v>81</v>
      </c>
      <c r="AV263" s="13" t="s">
        <v>81</v>
      </c>
      <c r="AW263" s="13" t="s">
        <v>33</v>
      </c>
      <c r="AX263" s="13" t="s">
        <v>72</v>
      </c>
      <c r="AY263" s="258" t="s">
        <v>240</v>
      </c>
    </row>
    <row r="264" s="13" customFormat="1">
      <c r="A264" s="13"/>
      <c r="B264" s="248"/>
      <c r="C264" s="249"/>
      <c r="D264" s="227" t="s">
        <v>801</v>
      </c>
      <c r="E264" s="250" t="s">
        <v>19</v>
      </c>
      <c r="F264" s="251" t="s">
        <v>2186</v>
      </c>
      <c r="G264" s="249"/>
      <c r="H264" s="252">
        <v>142.50299999999999</v>
      </c>
      <c r="I264" s="253"/>
      <c r="J264" s="249"/>
      <c r="K264" s="249"/>
      <c r="L264" s="254"/>
      <c r="M264" s="255"/>
      <c r="N264" s="256"/>
      <c r="O264" s="256"/>
      <c r="P264" s="256"/>
      <c r="Q264" s="256"/>
      <c r="R264" s="256"/>
      <c r="S264" s="256"/>
      <c r="T264" s="257"/>
      <c r="U264" s="13"/>
      <c r="V264" s="13"/>
      <c r="W264" s="13"/>
      <c r="X264" s="13"/>
      <c r="Y264" s="13"/>
      <c r="Z264" s="13"/>
      <c r="AA264" s="13"/>
      <c r="AB264" s="13"/>
      <c r="AC264" s="13"/>
      <c r="AD264" s="13"/>
      <c r="AE264" s="13"/>
      <c r="AT264" s="258" t="s">
        <v>801</v>
      </c>
      <c r="AU264" s="258" t="s">
        <v>81</v>
      </c>
      <c r="AV264" s="13" t="s">
        <v>81</v>
      </c>
      <c r="AW264" s="13" t="s">
        <v>33</v>
      </c>
      <c r="AX264" s="13" t="s">
        <v>72</v>
      </c>
      <c r="AY264" s="258" t="s">
        <v>240</v>
      </c>
    </row>
    <row r="265" s="13" customFormat="1">
      <c r="A265" s="13"/>
      <c r="B265" s="248"/>
      <c r="C265" s="249"/>
      <c r="D265" s="227" t="s">
        <v>801</v>
      </c>
      <c r="E265" s="250" t="s">
        <v>19</v>
      </c>
      <c r="F265" s="251" t="s">
        <v>2187</v>
      </c>
      <c r="G265" s="249"/>
      <c r="H265" s="252">
        <v>89.605000000000004</v>
      </c>
      <c r="I265" s="253"/>
      <c r="J265" s="249"/>
      <c r="K265" s="249"/>
      <c r="L265" s="254"/>
      <c r="M265" s="255"/>
      <c r="N265" s="256"/>
      <c r="O265" s="256"/>
      <c r="P265" s="256"/>
      <c r="Q265" s="256"/>
      <c r="R265" s="256"/>
      <c r="S265" s="256"/>
      <c r="T265" s="257"/>
      <c r="U265" s="13"/>
      <c r="V265" s="13"/>
      <c r="W265" s="13"/>
      <c r="X265" s="13"/>
      <c r="Y265" s="13"/>
      <c r="Z265" s="13"/>
      <c r="AA265" s="13"/>
      <c r="AB265" s="13"/>
      <c r="AC265" s="13"/>
      <c r="AD265" s="13"/>
      <c r="AE265" s="13"/>
      <c r="AT265" s="258" t="s">
        <v>801</v>
      </c>
      <c r="AU265" s="258" t="s">
        <v>81</v>
      </c>
      <c r="AV265" s="13" t="s">
        <v>81</v>
      </c>
      <c r="AW265" s="13" t="s">
        <v>33</v>
      </c>
      <c r="AX265" s="13" t="s">
        <v>72</v>
      </c>
      <c r="AY265" s="258" t="s">
        <v>240</v>
      </c>
    </row>
    <row r="266" s="15" customFormat="1">
      <c r="A266" s="15"/>
      <c r="B266" s="269"/>
      <c r="C266" s="270"/>
      <c r="D266" s="227" t="s">
        <v>801</v>
      </c>
      <c r="E266" s="271" t="s">
        <v>19</v>
      </c>
      <c r="F266" s="272" t="s">
        <v>1356</v>
      </c>
      <c r="G266" s="270"/>
      <c r="H266" s="273">
        <v>650.74699999999996</v>
      </c>
      <c r="I266" s="274"/>
      <c r="J266" s="270"/>
      <c r="K266" s="270"/>
      <c r="L266" s="275"/>
      <c r="M266" s="276"/>
      <c r="N266" s="277"/>
      <c r="O266" s="277"/>
      <c r="P266" s="277"/>
      <c r="Q266" s="277"/>
      <c r="R266" s="277"/>
      <c r="S266" s="277"/>
      <c r="T266" s="278"/>
      <c r="U266" s="15"/>
      <c r="V266" s="15"/>
      <c r="W266" s="15"/>
      <c r="X266" s="15"/>
      <c r="Y266" s="15"/>
      <c r="Z266" s="15"/>
      <c r="AA266" s="15"/>
      <c r="AB266" s="15"/>
      <c r="AC266" s="15"/>
      <c r="AD266" s="15"/>
      <c r="AE266" s="15"/>
      <c r="AT266" s="279" t="s">
        <v>801</v>
      </c>
      <c r="AU266" s="279" t="s">
        <v>81</v>
      </c>
      <c r="AV266" s="15" t="s">
        <v>149</v>
      </c>
      <c r="AW266" s="15" t="s">
        <v>33</v>
      </c>
      <c r="AX266" s="15" t="s">
        <v>79</v>
      </c>
      <c r="AY266" s="279" t="s">
        <v>240</v>
      </c>
    </row>
    <row r="267" s="2" customFormat="1">
      <c r="A267" s="39"/>
      <c r="B267" s="40"/>
      <c r="C267" s="214" t="s">
        <v>320</v>
      </c>
      <c r="D267" s="214" t="s">
        <v>243</v>
      </c>
      <c r="E267" s="215" t="s">
        <v>1604</v>
      </c>
      <c r="F267" s="216" t="s">
        <v>1605</v>
      </c>
      <c r="G267" s="217" t="s">
        <v>251</v>
      </c>
      <c r="H267" s="218">
        <v>650.74699999999996</v>
      </c>
      <c r="I267" s="219"/>
      <c r="J267" s="220">
        <f>ROUND(I267*H267,2)</f>
        <v>0</v>
      </c>
      <c r="K267" s="216" t="s">
        <v>749</v>
      </c>
      <c r="L267" s="45"/>
      <c r="M267" s="221" t="s">
        <v>19</v>
      </c>
      <c r="N267" s="222" t="s">
        <v>43</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248</v>
      </c>
      <c r="AT267" s="225" t="s">
        <v>243</v>
      </c>
      <c r="AU267" s="225" t="s">
        <v>81</v>
      </c>
      <c r="AY267" s="18" t="s">
        <v>240</v>
      </c>
      <c r="BE267" s="226">
        <f>IF(N267="základní",J267,0)</f>
        <v>0</v>
      </c>
      <c r="BF267" s="226">
        <f>IF(N267="snížená",J267,0)</f>
        <v>0</v>
      </c>
      <c r="BG267" s="226">
        <f>IF(N267="zákl. přenesená",J267,0)</f>
        <v>0</v>
      </c>
      <c r="BH267" s="226">
        <f>IF(N267="sníž. přenesená",J267,0)</f>
        <v>0</v>
      </c>
      <c r="BI267" s="226">
        <f>IF(N267="nulová",J267,0)</f>
        <v>0</v>
      </c>
      <c r="BJ267" s="18" t="s">
        <v>79</v>
      </c>
      <c r="BK267" s="226">
        <f>ROUND(I267*H267,2)</f>
        <v>0</v>
      </c>
      <c r="BL267" s="18" t="s">
        <v>248</v>
      </c>
      <c r="BM267" s="225" t="s">
        <v>2188</v>
      </c>
    </row>
    <row r="268" s="2" customFormat="1">
      <c r="A268" s="39"/>
      <c r="B268" s="40"/>
      <c r="C268" s="214" t="s">
        <v>406</v>
      </c>
      <c r="D268" s="214" t="s">
        <v>243</v>
      </c>
      <c r="E268" s="215" t="s">
        <v>2189</v>
      </c>
      <c r="F268" s="216" t="s">
        <v>2190</v>
      </c>
      <c r="G268" s="217" t="s">
        <v>251</v>
      </c>
      <c r="H268" s="218">
        <v>201.08000000000001</v>
      </c>
      <c r="I268" s="219"/>
      <c r="J268" s="220">
        <f>ROUND(I268*H268,2)</f>
        <v>0</v>
      </c>
      <c r="K268" s="216" t="s">
        <v>749</v>
      </c>
      <c r="L268" s="45"/>
      <c r="M268" s="221" t="s">
        <v>19</v>
      </c>
      <c r="N268" s="222" t="s">
        <v>43</v>
      </c>
      <c r="O268" s="85"/>
      <c r="P268" s="223">
        <f>O268*H268</f>
        <v>0</v>
      </c>
      <c r="Q268" s="223">
        <v>0.0055199999999999997</v>
      </c>
      <c r="R268" s="223">
        <f>Q268*H268</f>
        <v>1.1099616000000001</v>
      </c>
      <c r="S268" s="223">
        <v>0</v>
      </c>
      <c r="T268" s="224">
        <f>S268*H268</f>
        <v>0</v>
      </c>
      <c r="U268" s="39"/>
      <c r="V268" s="39"/>
      <c r="W268" s="39"/>
      <c r="X268" s="39"/>
      <c r="Y268" s="39"/>
      <c r="Z268" s="39"/>
      <c r="AA268" s="39"/>
      <c r="AB268" s="39"/>
      <c r="AC268" s="39"/>
      <c r="AD268" s="39"/>
      <c r="AE268" s="39"/>
      <c r="AR268" s="225" t="s">
        <v>248</v>
      </c>
      <c r="AT268" s="225" t="s">
        <v>243</v>
      </c>
      <c r="AU268" s="225" t="s">
        <v>81</v>
      </c>
      <c r="AY268" s="18" t="s">
        <v>240</v>
      </c>
      <c r="BE268" s="226">
        <f>IF(N268="základní",J268,0)</f>
        <v>0</v>
      </c>
      <c r="BF268" s="226">
        <f>IF(N268="snížená",J268,0)</f>
        <v>0</v>
      </c>
      <c r="BG268" s="226">
        <f>IF(N268="zákl. přenesená",J268,0)</f>
        <v>0</v>
      </c>
      <c r="BH268" s="226">
        <f>IF(N268="sníž. přenesená",J268,0)</f>
        <v>0</v>
      </c>
      <c r="BI268" s="226">
        <f>IF(N268="nulová",J268,0)</f>
        <v>0</v>
      </c>
      <c r="BJ268" s="18" t="s">
        <v>79</v>
      </c>
      <c r="BK268" s="226">
        <f>ROUND(I268*H268,2)</f>
        <v>0</v>
      </c>
      <c r="BL268" s="18" t="s">
        <v>248</v>
      </c>
      <c r="BM268" s="225" t="s">
        <v>2191</v>
      </c>
    </row>
    <row r="269" s="14" customFormat="1">
      <c r="A269" s="14"/>
      <c r="B269" s="259"/>
      <c r="C269" s="260"/>
      <c r="D269" s="227" t="s">
        <v>801</v>
      </c>
      <c r="E269" s="261" t="s">
        <v>19</v>
      </c>
      <c r="F269" s="262" t="s">
        <v>2177</v>
      </c>
      <c r="G269" s="260"/>
      <c r="H269" s="261" t="s">
        <v>19</v>
      </c>
      <c r="I269" s="263"/>
      <c r="J269" s="260"/>
      <c r="K269" s="260"/>
      <c r="L269" s="264"/>
      <c r="M269" s="265"/>
      <c r="N269" s="266"/>
      <c r="O269" s="266"/>
      <c r="P269" s="266"/>
      <c r="Q269" s="266"/>
      <c r="R269" s="266"/>
      <c r="S269" s="266"/>
      <c r="T269" s="267"/>
      <c r="U269" s="14"/>
      <c r="V269" s="14"/>
      <c r="W269" s="14"/>
      <c r="X269" s="14"/>
      <c r="Y269" s="14"/>
      <c r="Z269" s="14"/>
      <c r="AA269" s="14"/>
      <c r="AB269" s="14"/>
      <c r="AC269" s="14"/>
      <c r="AD269" s="14"/>
      <c r="AE269" s="14"/>
      <c r="AT269" s="268" t="s">
        <v>801</v>
      </c>
      <c r="AU269" s="268" t="s">
        <v>81</v>
      </c>
      <c r="AV269" s="14" t="s">
        <v>79</v>
      </c>
      <c r="AW269" s="14" t="s">
        <v>33</v>
      </c>
      <c r="AX269" s="14" t="s">
        <v>72</v>
      </c>
      <c r="AY269" s="268" t="s">
        <v>240</v>
      </c>
    </row>
    <row r="270" s="13" customFormat="1">
      <c r="A270" s="13"/>
      <c r="B270" s="248"/>
      <c r="C270" s="249"/>
      <c r="D270" s="227" t="s">
        <v>801</v>
      </c>
      <c r="E270" s="250" t="s">
        <v>19</v>
      </c>
      <c r="F270" s="251" t="s">
        <v>2192</v>
      </c>
      <c r="G270" s="249"/>
      <c r="H270" s="252">
        <v>201.08000000000001</v>
      </c>
      <c r="I270" s="253"/>
      <c r="J270" s="249"/>
      <c r="K270" s="249"/>
      <c r="L270" s="254"/>
      <c r="M270" s="255"/>
      <c r="N270" s="256"/>
      <c r="O270" s="256"/>
      <c r="P270" s="256"/>
      <c r="Q270" s="256"/>
      <c r="R270" s="256"/>
      <c r="S270" s="256"/>
      <c r="T270" s="257"/>
      <c r="U270" s="13"/>
      <c r="V270" s="13"/>
      <c r="W270" s="13"/>
      <c r="X270" s="13"/>
      <c r="Y270" s="13"/>
      <c r="Z270" s="13"/>
      <c r="AA270" s="13"/>
      <c r="AB270" s="13"/>
      <c r="AC270" s="13"/>
      <c r="AD270" s="13"/>
      <c r="AE270" s="13"/>
      <c r="AT270" s="258" t="s">
        <v>801</v>
      </c>
      <c r="AU270" s="258" t="s">
        <v>81</v>
      </c>
      <c r="AV270" s="13" t="s">
        <v>81</v>
      </c>
      <c r="AW270" s="13" t="s">
        <v>33</v>
      </c>
      <c r="AX270" s="13" t="s">
        <v>79</v>
      </c>
      <c r="AY270" s="258" t="s">
        <v>240</v>
      </c>
    </row>
    <row r="271" s="2" customFormat="1">
      <c r="A271" s="39"/>
      <c r="B271" s="40"/>
      <c r="C271" s="214" t="s">
        <v>322</v>
      </c>
      <c r="D271" s="214" t="s">
        <v>243</v>
      </c>
      <c r="E271" s="215" t="s">
        <v>2193</v>
      </c>
      <c r="F271" s="216" t="s">
        <v>2194</v>
      </c>
      <c r="G271" s="217" t="s">
        <v>251</v>
      </c>
      <c r="H271" s="218">
        <v>201.08000000000001</v>
      </c>
      <c r="I271" s="219"/>
      <c r="J271" s="220">
        <f>ROUND(I271*H271,2)</f>
        <v>0</v>
      </c>
      <c r="K271" s="216" t="s">
        <v>749</v>
      </c>
      <c r="L271" s="45"/>
      <c r="M271" s="221" t="s">
        <v>19</v>
      </c>
      <c r="N271" s="222" t="s">
        <v>43</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248</v>
      </c>
      <c r="AT271" s="225" t="s">
        <v>243</v>
      </c>
      <c r="AU271" s="225" t="s">
        <v>81</v>
      </c>
      <c r="AY271" s="18" t="s">
        <v>240</v>
      </c>
      <c r="BE271" s="226">
        <f>IF(N271="základní",J271,0)</f>
        <v>0</v>
      </c>
      <c r="BF271" s="226">
        <f>IF(N271="snížená",J271,0)</f>
        <v>0</v>
      </c>
      <c r="BG271" s="226">
        <f>IF(N271="zákl. přenesená",J271,0)</f>
        <v>0</v>
      </c>
      <c r="BH271" s="226">
        <f>IF(N271="sníž. přenesená",J271,0)</f>
        <v>0</v>
      </c>
      <c r="BI271" s="226">
        <f>IF(N271="nulová",J271,0)</f>
        <v>0</v>
      </c>
      <c r="BJ271" s="18" t="s">
        <v>79</v>
      </c>
      <c r="BK271" s="226">
        <f>ROUND(I271*H271,2)</f>
        <v>0</v>
      </c>
      <c r="BL271" s="18" t="s">
        <v>248</v>
      </c>
      <c r="BM271" s="225" t="s">
        <v>2195</v>
      </c>
    </row>
    <row r="272" s="2" customFormat="1">
      <c r="A272" s="39"/>
      <c r="B272" s="40"/>
      <c r="C272" s="214" t="s">
        <v>413</v>
      </c>
      <c r="D272" s="214" t="s">
        <v>243</v>
      </c>
      <c r="E272" s="215" t="s">
        <v>1607</v>
      </c>
      <c r="F272" s="216" t="s">
        <v>1608</v>
      </c>
      <c r="G272" s="217" t="s">
        <v>251</v>
      </c>
      <c r="H272" s="218">
        <v>525.19000000000005</v>
      </c>
      <c r="I272" s="219"/>
      <c r="J272" s="220">
        <f>ROUND(I272*H272,2)</f>
        <v>0</v>
      </c>
      <c r="K272" s="216" t="s">
        <v>749</v>
      </c>
      <c r="L272" s="45"/>
      <c r="M272" s="221" t="s">
        <v>19</v>
      </c>
      <c r="N272" s="222" t="s">
        <v>43</v>
      </c>
      <c r="O272" s="85"/>
      <c r="P272" s="223">
        <f>O272*H272</f>
        <v>0</v>
      </c>
      <c r="Q272" s="223">
        <v>0.00088000000000000003</v>
      </c>
      <c r="R272" s="223">
        <f>Q272*H272</f>
        <v>0.46216720000000006</v>
      </c>
      <c r="S272" s="223">
        <v>0</v>
      </c>
      <c r="T272" s="224">
        <f>S272*H272</f>
        <v>0</v>
      </c>
      <c r="U272" s="39"/>
      <c r="V272" s="39"/>
      <c r="W272" s="39"/>
      <c r="X272" s="39"/>
      <c r="Y272" s="39"/>
      <c r="Z272" s="39"/>
      <c r="AA272" s="39"/>
      <c r="AB272" s="39"/>
      <c r="AC272" s="39"/>
      <c r="AD272" s="39"/>
      <c r="AE272" s="39"/>
      <c r="AR272" s="225" t="s">
        <v>248</v>
      </c>
      <c r="AT272" s="225" t="s">
        <v>243</v>
      </c>
      <c r="AU272" s="225" t="s">
        <v>81</v>
      </c>
      <c r="AY272" s="18" t="s">
        <v>240</v>
      </c>
      <c r="BE272" s="226">
        <f>IF(N272="základní",J272,0)</f>
        <v>0</v>
      </c>
      <c r="BF272" s="226">
        <f>IF(N272="snížená",J272,0)</f>
        <v>0</v>
      </c>
      <c r="BG272" s="226">
        <f>IF(N272="zákl. přenesená",J272,0)</f>
        <v>0</v>
      </c>
      <c r="BH272" s="226">
        <f>IF(N272="sníž. přenesená",J272,0)</f>
        <v>0</v>
      </c>
      <c r="BI272" s="226">
        <f>IF(N272="nulová",J272,0)</f>
        <v>0</v>
      </c>
      <c r="BJ272" s="18" t="s">
        <v>79</v>
      </c>
      <c r="BK272" s="226">
        <f>ROUND(I272*H272,2)</f>
        <v>0</v>
      </c>
      <c r="BL272" s="18" t="s">
        <v>248</v>
      </c>
      <c r="BM272" s="225" t="s">
        <v>2196</v>
      </c>
    </row>
    <row r="273" s="14" customFormat="1">
      <c r="A273" s="14"/>
      <c r="B273" s="259"/>
      <c r="C273" s="260"/>
      <c r="D273" s="227" t="s">
        <v>801</v>
      </c>
      <c r="E273" s="261" t="s">
        <v>19</v>
      </c>
      <c r="F273" s="262" t="s">
        <v>2164</v>
      </c>
      <c r="G273" s="260"/>
      <c r="H273" s="261" t="s">
        <v>19</v>
      </c>
      <c r="I273" s="263"/>
      <c r="J273" s="260"/>
      <c r="K273" s="260"/>
      <c r="L273" s="264"/>
      <c r="M273" s="265"/>
      <c r="N273" s="266"/>
      <c r="O273" s="266"/>
      <c r="P273" s="266"/>
      <c r="Q273" s="266"/>
      <c r="R273" s="266"/>
      <c r="S273" s="266"/>
      <c r="T273" s="267"/>
      <c r="U273" s="14"/>
      <c r="V273" s="14"/>
      <c r="W273" s="14"/>
      <c r="X273" s="14"/>
      <c r="Y273" s="14"/>
      <c r="Z273" s="14"/>
      <c r="AA273" s="14"/>
      <c r="AB273" s="14"/>
      <c r="AC273" s="14"/>
      <c r="AD273" s="14"/>
      <c r="AE273" s="14"/>
      <c r="AT273" s="268" t="s">
        <v>801</v>
      </c>
      <c r="AU273" s="268" t="s">
        <v>81</v>
      </c>
      <c r="AV273" s="14" t="s">
        <v>79</v>
      </c>
      <c r="AW273" s="14" t="s">
        <v>33</v>
      </c>
      <c r="AX273" s="14" t="s">
        <v>72</v>
      </c>
      <c r="AY273" s="268" t="s">
        <v>240</v>
      </c>
    </row>
    <row r="274" s="13" customFormat="1">
      <c r="A274" s="13"/>
      <c r="B274" s="248"/>
      <c r="C274" s="249"/>
      <c r="D274" s="227" t="s">
        <v>801</v>
      </c>
      <c r="E274" s="250" t="s">
        <v>19</v>
      </c>
      <c r="F274" s="251" t="s">
        <v>2197</v>
      </c>
      <c r="G274" s="249"/>
      <c r="H274" s="252">
        <v>80.040000000000006</v>
      </c>
      <c r="I274" s="253"/>
      <c r="J274" s="249"/>
      <c r="K274" s="249"/>
      <c r="L274" s="254"/>
      <c r="M274" s="255"/>
      <c r="N274" s="256"/>
      <c r="O274" s="256"/>
      <c r="P274" s="256"/>
      <c r="Q274" s="256"/>
      <c r="R274" s="256"/>
      <c r="S274" s="256"/>
      <c r="T274" s="257"/>
      <c r="U274" s="13"/>
      <c r="V274" s="13"/>
      <c r="W274" s="13"/>
      <c r="X274" s="13"/>
      <c r="Y274" s="13"/>
      <c r="Z274" s="13"/>
      <c r="AA274" s="13"/>
      <c r="AB274" s="13"/>
      <c r="AC274" s="13"/>
      <c r="AD274" s="13"/>
      <c r="AE274" s="13"/>
      <c r="AT274" s="258" t="s">
        <v>801</v>
      </c>
      <c r="AU274" s="258" t="s">
        <v>81</v>
      </c>
      <c r="AV274" s="13" t="s">
        <v>81</v>
      </c>
      <c r="AW274" s="13" t="s">
        <v>33</v>
      </c>
      <c r="AX274" s="13" t="s">
        <v>72</v>
      </c>
      <c r="AY274" s="258" t="s">
        <v>240</v>
      </c>
    </row>
    <row r="275" s="13" customFormat="1">
      <c r="A275" s="13"/>
      <c r="B275" s="248"/>
      <c r="C275" s="249"/>
      <c r="D275" s="227" t="s">
        <v>801</v>
      </c>
      <c r="E275" s="250" t="s">
        <v>19</v>
      </c>
      <c r="F275" s="251" t="s">
        <v>2198</v>
      </c>
      <c r="G275" s="249"/>
      <c r="H275" s="252">
        <v>80.040000000000006</v>
      </c>
      <c r="I275" s="253"/>
      <c r="J275" s="249"/>
      <c r="K275" s="249"/>
      <c r="L275" s="254"/>
      <c r="M275" s="255"/>
      <c r="N275" s="256"/>
      <c r="O275" s="256"/>
      <c r="P275" s="256"/>
      <c r="Q275" s="256"/>
      <c r="R275" s="256"/>
      <c r="S275" s="256"/>
      <c r="T275" s="257"/>
      <c r="U275" s="13"/>
      <c r="V275" s="13"/>
      <c r="W275" s="13"/>
      <c r="X275" s="13"/>
      <c r="Y275" s="13"/>
      <c r="Z275" s="13"/>
      <c r="AA275" s="13"/>
      <c r="AB275" s="13"/>
      <c r="AC275" s="13"/>
      <c r="AD275" s="13"/>
      <c r="AE275" s="13"/>
      <c r="AT275" s="258" t="s">
        <v>801</v>
      </c>
      <c r="AU275" s="258" t="s">
        <v>81</v>
      </c>
      <c r="AV275" s="13" t="s">
        <v>81</v>
      </c>
      <c r="AW275" s="13" t="s">
        <v>33</v>
      </c>
      <c r="AX275" s="13" t="s">
        <v>72</v>
      </c>
      <c r="AY275" s="258" t="s">
        <v>240</v>
      </c>
    </row>
    <row r="276" s="13" customFormat="1">
      <c r="A276" s="13"/>
      <c r="B276" s="248"/>
      <c r="C276" s="249"/>
      <c r="D276" s="227" t="s">
        <v>801</v>
      </c>
      <c r="E276" s="250" t="s">
        <v>19</v>
      </c>
      <c r="F276" s="251" t="s">
        <v>2199</v>
      </c>
      <c r="G276" s="249"/>
      <c r="H276" s="252">
        <v>76.280000000000001</v>
      </c>
      <c r="I276" s="253"/>
      <c r="J276" s="249"/>
      <c r="K276" s="249"/>
      <c r="L276" s="254"/>
      <c r="M276" s="255"/>
      <c r="N276" s="256"/>
      <c r="O276" s="256"/>
      <c r="P276" s="256"/>
      <c r="Q276" s="256"/>
      <c r="R276" s="256"/>
      <c r="S276" s="256"/>
      <c r="T276" s="257"/>
      <c r="U276" s="13"/>
      <c r="V276" s="13"/>
      <c r="W276" s="13"/>
      <c r="X276" s="13"/>
      <c r="Y276" s="13"/>
      <c r="Z276" s="13"/>
      <c r="AA276" s="13"/>
      <c r="AB276" s="13"/>
      <c r="AC276" s="13"/>
      <c r="AD276" s="13"/>
      <c r="AE276" s="13"/>
      <c r="AT276" s="258" t="s">
        <v>801</v>
      </c>
      <c r="AU276" s="258" t="s">
        <v>81</v>
      </c>
      <c r="AV276" s="13" t="s">
        <v>81</v>
      </c>
      <c r="AW276" s="13" t="s">
        <v>33</v>
      </c>
      <c r="AX276" s="13" t="s">
        <v>72</v>
      </c>
      <c r="AY276" s="258" t="s">
        <v>240</v>
      </c>
    </row>
    <row r="277" s="13" customFormat="1">
      <c r="A277" s="13"/>
      <c r="B277" s="248"/>
      <c r="C277" s="249"/>
      <c r="D277" s="227" t="s">
        <v>801</v>
      </c>
      <c r="E277" s="250" t="s">
        <v>19</v>
      </c>
      <c r="F277" s="251" t="s">
        <v>2200</v>
      </c>
      <c r="G277" s="249"/>
      <c r="H277" s="252">
        <v>125.29000000000001</v>
      </c>
      <c r="I277" s="253"/>
      <c r="J277" s="249"/>
      <c r="K277" s="249"/>
      <c r="L277" s="254"/>
      <c r="M277" s="255"/>
      <c r="N277" s="256"/>
      <c r="O277" s="256"/>
      <c r="P277" s="256"/>
      <c r="Q277" s="256"/>
      <c r="R277" s="256"/>
      <c r="S277" s="256"/>
      <c r="T277" s="257"/>
      <c r="U277" s="13"/>
      <c r="V277" s="13"/>
      <c r="W277" s="13"/>
      <c r="X277" s="13"/>
      <c r="Y277" s="13"/>
      <c r="Z277" s="13"/>
      <c r="AA277" s="13"/>
      <c r="AB277" s="13"/>
      <c r="AC277" s="13"/>
      <c r="AD277" s="13"/>
      <c r="AE277" s="13"/>
      <c r="AT277" s="258" t="s">
        <v>801</v>
      </c>
      <c r="AU277" s="258" t="s">
        <v>81</v>
      </c>
      <c r="AV277" s="13" t="s">
        <v>81</v>
      </c>
      <c r="AW277" s="13" t="s">
        <v>33</v>
      </c>
      <c r="AX277" s="13" t="s">
        <v>72</v>
      </c>
      <c r="AY277" s="258" t="s">
        <v>240</v>
      </c>
    </row>
    <row r="278" s="13" customFormat="1">
      <c r="A278" s="13"/>
      <c r="B278" s="248"/>
      <c r="C278" s="249"/>
      <c r="D278" s="227" t="s">
        <v>801</v>
      </c>
      <c r="E278" s="250" t="s">
        <v>19</v>
      </c>
      <c r="F278" s="251" t="s">
        <v>2185</v>
      </c>
      <c r="G278" s="249"/>
      <c r="H278" s="252">
        <v>30.73</v>
      </c>
      <c r="I278" s="253"/>
      <c r="J278" s="249"/>
      <c r="K278" s="249"/>
      <c r="L278" s="254"/>
      <c r="M278" s="255"/>
      <c r="N278" s="256"/>
      <c r="O278" s="256"/>
      <c r="P278" s="256"/>
      <c r="Q278" s="256"/>
      <c r="R278" s="256"/>
      <c r="S278" s="256"/>
      <c r="T278" s="257"/>
      <c r="U278" s="13"/>
      <c r="V278" s="13"/>
      <c r="W278" s="13"/>
      <c r="X278" s="13"/>
      <c r="Y278" s="13"/>
      <c r="Z278" s="13"/>
      <c r="AA278" s="13"/>
      <c r="AB278" s="13"/>
      <c r="AC278" s="13"/>
      <c r="AD278" s="13"/>
      <c r="AE278" s="13"/>
      <c r="AT278" s="258" t="s">
        <v>801</v>
      </c>
      <c r="AU278" s="258" t="s">
        <v>81</v>
      </c>
      <c r="AV278" s="13" t="s">
        <v>81</v>
      </c>
      <c r="AW278" s="13" t="s">
        <v>33</v>
      </c>
      <c r="AX278" s="13" t="s">
        <v>72</v>
      </c>
      <c r="AY278" s="258" t="s">
        <v>240</v>
      </c>
    </row>
    <row r="279" s="13" customFormat="1">
      <c r="A279" s="13"/>
      <c r="B279" s="248"/>
      <c r="C279" s="249"/>
      <c r="D279" s="227" t="s">
        <v>801</v>
      </c>
      <c r="E279" s="250" t="s">
        <v>19</v>
      </c>
      <c r="F279" s="251" t="s">
        <v>2201</v>
      </c>
      <c r="G279" s="249"/>
      <c r="H279" s="252">
        <v>132.81</v>
      </c>
      <c r="I279" s="253"/>
      <c r="J279" s="249"/>
      <c r="K279" s="249"/>
      <c r="L279" s="254"/>
      <c r="M279" s="255"/>
      <c r="N279" s="256"/>
      <c r="O279" s="256"/>
      <c r="P279" s="256"/>
      <c r="Q279" s="256"/>
      <c r="R279" s="256"/>
      <c r="S279" s="256"/>
      <c r="T279" s="257"/>
      <c r="U279" s="13"/>
      <c r="V279" s="13"/>
      <c r="W279" s="13"/>
      <c r="X279" s="13"/>
      <c r="Y279" s="13"/>
      <c r="Z279" s="13"/>
      <c r="AA279" s="13"/>
      <c r="AB279" s="13"/>
      <c r="AC279" s="13"/>
      <c r="AD279" s="13"/>
      <c r="AE279" s="13"/>
      <c r="AT279" s="258" t="s">
        <v>801</v>
      </c>
      <c r="AU279" s="258" t="s">
        <v>81</v>
      </c>
      <c r="AV279" s="13" t="s">
        <v>81</v>
      </c>
      <c r="AW279" s="13" t="s">
        <v>33</v>
      </c>
      <c r="AX279" s="13" t="s">
        <v>72</v>
      </c>
      <c r="AY279" s="258" t="s">
        <v>240</v>
      </c>
    </row>
    <row r="280" s="15" customFormat="1">
      <c r="A280" s="15"/>
      <c r="B280" s="269"/>
      <c r="C280" s="270"/>
      <c r="D280" s="227" t="s">
        <v>801</v>
      </c>
      <c r="E280" s="271" t="s">
        <v>19</v>
      </c>
      <c r="F280" s="272" t="s">
        <v>1356</v>
      </c>
      <c r="G280" s="270"/>
      <c r="H280" s="273">
        <v>525.19000000000005</v>
      </c>
      <c r="I280" s="274"/>
      <c r="J280" s="270"/>
      <c r="K280" s="270"/>
      <c r="L280" s="275"/>
      <c r="M280" s="276"/>
      <c r="N280" s="277"/>
      <c r="O280" s="277"/>
      <c r="P280" s="277"/>
      <c r="Q280" s="277"/>
      <c r="R280" s="277"/>
      <c r="S280" s="277"/>
      <c r="T280" s="278"/>
      <c r="U280" s="15"/>
      <c r="V280" s="15"/>
      <c r="W280" s="15"/>
      <c r="X280" s="15"/>
      <c r="Y280" s="15"/>
      <c r="Z280" s="15"/>
      <c r="AA280" s="15"/>
      <c r="AB280" s="15"/>
      <c r="AC280" s="15"/>
      <c r="AD280" s="15"/>
      <c r="AE280" s="15"/>
      <c r="AT280" s="279" t="s">
        <v>801</v>
      </c>
      <c r="AU280" s="279" t="s">
        <v>81</v>
      </c>
      <c r="AV280" s="15" t="s">
        <v>149</v>
      </c>
      <c r="AW280" s="15" t="s">
        <v>33</v>
      </c>
      <c r="AX280" s="15" t="s">
        <v>79</v>
      </c>
      <c r="AY280" s="279" t="s">
        <v>240</v>
      </c>
    </row>
    <row r="281" s="2" customFormat="1">
      <c r="A281" s="39"/>
      <c r="B281" s="40"/>
      <c r="C281" s="214" t="s">
        <v>325</v>
      </c>
      <c r="D281" s="214" t="s">
        <v>243</v>
      </c>
      <c r="E281" s="215" t="s">
        <v>1614</v>
      </c>
      <c r="F281" s="216" t="s">
        <v>1615</v>
      </c>
      <c r="G281" s="217" t="s">
        <v>251</v>
      </c>
      <c r="H281" s="218">
        <v>525.19000000000005</v>
      </c>
      <c r="I281" s="219"/>
      <c r="J281" s="220">
        <f>ROUND(I281*H281,2)</f>
        <v>0</v>
      </c>
      <c r="K281" s="216" t="s">
        <v>749</v>
      </c>
      <c r="L281" s="45"/>
      <c r="M281" s="221" t="s">
        <v>19</v>
      </c>
      <c r="N281" s="222" t="s">
        <v>43</v>
      </c>
      <c r="O281" s="85"/>
      <c r="P281" s="223">
        <f>O281*H281</f>
        <v>0</v>
      </c>
      <c r="Q281" s="223">
        <v>0</v>
      </c>
      <c r="R281" s="223">
        <f>Q281*H281</f>
        <v>0</v>
      </c>
      <c r="S281" s="223">
        <v>0</v>
      </c>
      <c r="T281" s="224">
        <f>S281*H281</f>
        <v>0</v>
      </c>
      <c r="U281" s="39"/>
      <c r="V281" s="39"/>
      <c r="W281" s="39"/>
      <c r="X281" s="39"/>
      <c r="Y281" s="39"/>
      <c r="Z281" s="39"/>
      <c r="AA281" s="39"/>
      <c r="AB281" s="39"/>
      <c r="AC281" s="39"/>
      <c r="AD281" s="39"/>
      <c r="AE281" s="39"/>
      <c r="AR281" s="225" t="s">
        <v>248</v>
      </c>
      <c r="AT281" s="225" t="s">
        <v>243</v>
      </c>
      <c r="AU281" s="225" t="s">
        <v>81</v>
      </c>
      <c r="AY281" s="18" t="s">
        <v>240</v>
      </c>
      <c r="BE281" s="226">
        <f>IF(N281="základní",J281,0)</f>
        <v>0</v>
      </c>
      <c r="BF281" s="226">
        <f>IF(N281="snížená",J281,0)</f>
        <v>0</v>
      </c>
      <c r="BG281" s="226">
        <f>IF(N281="zákl. přenesená",J281,0)</f>
        <v>0</v>
      </c>
      <c r="BH281" s="226">
        <f>IF(N281="sníž. přenesená",J281,0)</f>
        <v>0</v>
      </c>
      <c r="BI281" s="226">
        <f>IF(N281="nulová",J281,0)</f>
        <v>0</v>
      </c>
      <c r="BJ281" s="18" t="s">
        <v>79</v>
      </c>
      <c r="BK281" s="226">
        <f>ROUND(I281*H281,2)</f>
        <v>0</v>
      </c>
      <c r="BL281" s="18" t="s">
        <v>248</v>
      </c>
      <c r="BM281" s="225" t="s">
        <v>2202</v>
      </c>
    </row>
    <row r="282" s="2" customFormat="1">
      <c r="A282" s="39"/>
      <c r="B282" s="40"/>
      <c r="C282" s="214" t="s">
        <v>421</v>
      </c>
      <c r="D282" s="214" t="s">
        <v>243</v>
      </c>
      <c r="E282" s="215" t="s">
        <v>2203</v>
      </c>
      <c r="F282" s="216" t="s">
        <v>2204</v>
      </c>
      <c r="G282" s="217" t="s">
        <v>251</v>
      </c>
      <c r="H282" s="218">
        <v>194.69999999999999</v>
      </c>
      <c r="I282" s="219"/>
      <c r="J282" s="220">
        <f>ROUND(I282*H282,2)</f>
        <v>0</v>
      </c>
      <c r="K282" s="216" t="s">
        <v>749</v>
      </c>
      <c r="L282" s="45"/>
      <c r="M282" s="221" t="s">
        <v>19</v>
      </c>
      <c r="N282" s="222" t="s">
        <v>43</v>
      </c>
      <c r="O282" s="85"/>
      <c r="P282" s="223">
        <f>O282*H282</f>
        <v>0</v>
      </c>
      <c r="Q282" s="223">
        <v>0.0011900000000000001</v>
      </c>
      <c r="R282" s="223">
        <f>Q282*H282</f>
        <v>0.23169300000000001</v>
      </c>
      <c r="S282" s="223">
        <v>0</v>
      </c>
      <c r="T282" s="224">
        <f>S282*H282</f>
        <v>0</v>
      </c>
      <c r="U282" s="39"/>
      <c r="V282" s="39"/>
      <c r="W282" s="39"/>
      <c r="X282" s="39"/>
      <c r="Y282" s="39"/>
      <c r="Z282" s="39"/>
      <c r="AA282" s="39"/>
      <c r="AB282" s="39"/>
      <c r="AC282" s="39"/>
      <c r="AD282" s="39"/>
      <c r="AE282" s="39"/>
      <c r="AR282" s="225" t="s">
        <v>248</v>
      </c>
      <c r="AT282" s="225" t="s">
        <v>243</v>
      </c>
      <c r="AU282" s="225" t="s">
        <v>81</v>
      </c>
      <c r="AY282" s="18" t="s">
        <v>240</v>
      </c>
      <c r="BE282" s="226">
        <f>IF(N282="základní",J282,0)</f>
        <v>0</v>
      </c>
      <c r="BF282" s="226">
        <f>IF(N282="snížená",J282,0)</f>
        <v>0</v>
      </c>
      <c r="BG282" s="226">
        <f>IF(N282="zákl. přenesená",J282,0)</f>
        <v>0</v>
      </c>
      <c r="BH282" s="226">
        <f>IF(N282="sníž. přenesená",J282,0)</f>
        <v>0</v>
      </c>
      <c r="BI282" s="226">
        <f>IF(N282="nulová",J282,0)</f>
        <v>0</v>
      </c>
      <c r="BJ282" s="18" t="s">
        <v>79</v>
      </c>
      <c r="BK282" s="226">
        <f>ROUND(I282*H282,2)</f>
        <v>0</v>
      </c>
      <c r="BL282" s="18" t="s">
        <v>248</v>
      </c>
      <c r="BM282" s="225" t="s">
        <v>2205</v>
      </c>
    </row>
    <row r="283" s="14" customFormat="1">
      <c r="A283" s="14"/>
      <c r="B283" s="259"/>
      <c r="C283" s="260"/>
      <c r="D283" s="227" t="s">
        <v>801</v>
      </c>
      <c r="E283" s="261" t="s">
        <v>19</v>
      </c>
      <c r="F283" s="262" t="s">
        <v>2177</v>
      </c>
      <c r="G283" s="260"/>
      <c r="H283" s="261" t="s">
        <v>19</v>
      </c>
      <c r="I283" s="263"/>
      <c r="J283" s="260"/>
      <c r="K283" s="260"/>
      <c r="L283" s="264"/>
      <c r="M283" s="265"/>
      <c r="N283" s="266"/>
      <c r="O283" s="266"/>
      <c r="P283" s="266"/>
      <c r="Q283" s="266"/>
      <c r="R283" s="266"/>
      <c r="S283" s="266"/>
      <c r="T283" s="267"/>
      <c r="U283" s="14"/>
      <c r="V283" s="14"/>
      <c r="W283" s="14"/>
      <c r="X283" s="14"/>
      <c r="Y283" s="14"/>
      <c r="Z283" s="14"/>
      <c r="AA283" s="14"/>
      <c r="AB283" s="14"/>
      <c r="AC283" s="14"/>
      <c r="AD283" s="14"/>
      <c r="AE283" s="14"/>
      <c r="AT283" s="268" t="s">
        <v>801</v>
      </c>
      <c r="AU283" s="268" t="s">
        <v>81</v>
      </c>
      <c r="AV283" s="14" t="s">
        <v>79</v>
      </c>
      <c r="AW283" s="14" t="s">
        <v>33</v>
      </c>
      <c r="AX283" s="14" t="s">
        <v>72</v>
      </c>
      <c r="AY283" s="268" t="s">
        <v>240</v>
      </c>
    </row>
    <row r="284" s="13" customFormat="1">
      <c r="A284" s="13"/>
      <c r="B284" s="248"/>
      <c r="C284" s="249"/>
      <c r="D284" s="227" t="s">
        <v>801</v>
      </c>
      <c r="E284" s="250" t="s">
        <v>19</v>
      </c>
      <c r="F284" s="251" t="s">
        <v>2206</v>
      </c>
      <c r="G284" s="249"/>
      <c r="H284" s="252">
        <v>194.69999999999999</v>
      </c>
      <c r="I284" s="253"/>
      <c r="J284" s="249"/>
      <c r="K284" s="249"/>
      <c r="L284" s="254"/>
      <c r="M284" s="255"/>
      <c r="N284" s="256"/>
      <c r="O284" s="256"/>
      <c r="P284" s="256"/>
      <c r="Q284" s="256"/>
      <c r="R284" s="256"/>
      <c r="S284" s="256"/>
      <c r="T284" s="257"/>
      <c r="U284" s="13"/>
      <c r="V284" s="13"/>
      <c r="W284" s="13"/>
      <c r="X284" s="13"/>
      <c r="Y284" s="13"/>
      <c r="Z284" s="13"/>
      <c r="AA284" s="13"/>
      <c r="AB284" s="13"/>
      <c r="AC284" s="13"/>
      <c r="AD284" s="13"/>
      <c r="AE284" s="13"/>
      <c r="AT284" s="258" t="s">
        <v>801</v>
      </c>
      <c r="AU284" s="258" t="s">
        <v>81</v>
      </c>
      <c r="AV284" s="13" t="s">
        <v>81</v>
      </c>
      <c r="AW284" s="13" t="s">
        <v>33</v>
      </c>
      <c r="AX284" s="13" t="s">
        <v>79</v>
      </c>
      <c r="AY284" s="258" t="s">
        <v>240</v>
      </c>
    </row>
    <row r="285" s="2" customFormat="1">
      <c r="A285" s="39"/>
      <c r="B285" s="40"/>
      <c r="C285" s="214" t="s">
        <v>327</v>
      </c>
      <c r="D285" s="214" t="s">
        <v>243</v>
      </c>
      <c r="E285" s="215" t="s">
        <v>2207</v>
      </c>
      <c r="F285" s="216" t="s">
        <v>2208</v>
      </c>
      <c r="G285" s="217" t="s">
        <v>251</v>
      </c>
      <c r="H285" s="218">
        <v>194.69999999999999</v>
      </c>
      <c r="I285" s="219"/>
      <c r="J285" s="220">
        <f>ROUND(I285*H285,2)</f>
        <v>0</v>
      </c>
      <c r="K285" s="216" t="s">
        <v>749</v>
      </c>
      <c r="L285" s="45"/>
      <c r="M285" s="221" t="s">
        <v>19</v>
      </c>
      <c r="N285" s="222" t="s">
        <v>43</v>
      </c>
      <c r="O285" s="85"/>
      <c r="P285" s="223">
        <f>O285*H285</f>
        <v>0</v>
      </c>
      <c r="Q285" s="223">
        <v>0</v>
      </c>
      <c r="R285" s="223">
        <f>Q285*H285</f>
        <v>0</v>
      </c>
      <c r="S285" s="223">
        <v>0</v>
      </c>
      <c r="T285" s="224">
        <f>S285*H285</f>
        <v>0</v>
      </c>
      <c r="U285" s="39"/>
      <c r="V285" s="39"/>
      <c r="W285" s="39"/>
      <c r="X285" s="39"/>
      <c r="Y285" s="39"/>
      <c r="Z285" s="39"/>
      <c r="AA285" s="39"/>
      <c r="AB285" s="39"/>
      <c r="AC285" s="39"/>
      <c r="AD285" s="39"/>
      <c r="AE285" s="39"/>
      <c r="AR285" s="225" t="s">
        <v>248</v>
      </c>
      <c r="AT285" s="225" t="s">
        <v>243</v>
      </c>
      <c r="AU285" s="225" t="s">
        <v>81</v>
      </c>
      <c r="AY285" s="18" t="s">
        <v>240</v>
      </c>
      <c r="BE285" s="226">
        <f>IF(N285="základní",J285,0)</f>
        <v>0</v>
      </c>
      <c r="BF285" s="226">
        <f>IF(N285="snížená",J285,0)</f>
        <v>0</v>
      </c>
      <c r="BG285" s="226">
        <f>IF(N285="zákl. přenesená",J285,0)</f>
        <v>0</v>
      </c>
      <c r="BH285" s="226">
        <f>IF(N285="sníž. přenesená",J285,0)</f>
        <v>0</v>
      </c>
      <c r="BI285" s="226">
        <f>IF(N285="nulová",J285,0)</f>
        <v>0</v>
      </c>
      <c r="BJ285" s="18" t="s">
        <v>79</v>
      </c>
      <c r="BK285" s="226">
        <f>ROUND(I285*H285,2)</f>
        <v>0</v>
      </c>
      <c r="BL285" s="18" t="s">
        <v>248</v>
      </c>
      <c r="BM285" s="225" t="s">
        <v>2209</v>
      </c>
    </row>
    <row r="286" s="2" customFormat="1" ht="33" customHeight="1">
      <c r="A286" s="39"/>
      <c r="B286" s="40"/>
      <c r="C286" s="214" t="s">
        <v>428</v>
      </c>
      <c r="D286" s="214" t="s">
        <v>243</v>
      </c>
      <c r="E286" s="215" t="s">
        <v>2210</v>
      </c>
      <c r="F286" s="216" t="s">
        <v>2211</v>
      </c>
      <c r="G286" s="217" t="s">
        <v>251</v>
      </c>
      <c r="H286" s="218">
        <v>1410</v>
      </c>
      <c r="I286" s="219"/>
      <c r="J286" s="220">
        <f>ROUND(I286*H286,2)</f>
        <v>0</v>
      </c>
      <c r="K286" s="216" t="s">
        <v>247</v>
      </c>
      <c r="L286" s="45"/>
      <c r="M286" s="221" t="s">
        <v>19</v>
      </c>
      <c r="N286" s="222" t="s">
        <v>43</v>
      </c>
      <c r="O286" s="85"/>
      <c r="P286" s="223">
        <f>O286*H286</f>
        <v>0</v>
      </c>
      <c r="Q286" s="223">
        <v>0</v>
      </c>
      <c r="R286" s="223">
        <f>Q286*H286</f>
        <v>0</v>
      </c>
      <c r="S286" s="223">
        <v>0</v>
      </c>
      <c r="T286" s="224">
        <f>S286*H286</f>
        <v>0</v>
      </c>
      <c r="U286" s="39"/>
      <c r="V286" s="39"/>
      <c r="W286" s="39"/>
      <c r="X286" s="39"/>
      <c r="Y286" s="39"/>
      <c r="Z286" s="39"/>
      <c r="AA286" s="39"/>
      <c r="AB286" s="39"/>
      <c r="AC286" s="39"/>
      <c r="AD286" s="39"/>
      <c r="AE286" s="39"/>
      <c r="AR286" s="225" t="s">
        <v>248</v>
      </c>
      <c r="AT286" s="225" t="s">
        <v>243</v>
      </c>
      <c r="AU286" s="225" t="s">
        <v>81</v>
      </c>
      <c r="AY286" s="18" t="s">
        <v>240</v>
      </c>
      <c r="BE286" s="226">
        <f>IF(N286="základní",J286,0)</f>
        <v>0</v>
      </c>
      <c r="BF286" s="226">
        <f>IF(N286="snížená",J286,0)</f>
        <v>0</v>
      </c>
      <c r="BG286" s="226">
        <f>IF(N286="zákl. přenesená",J286,0)</f>
        <v>0</v>
      </c>
      <c r="BH286" s="226">
        <f>IF(N286="sníž. přenesená",J286,0)</f>
        <v>0</v>
      </c>
      <c r="BI286" s="226">
        <f>IF(N286="nulová",J286,0)</f>
        <v>0</v>
      </c>
      <c r="BJ286" s="18" t="s">
        <v>79</v>
      </c>
      <c r="BK286" s="226">
        <f>ROUND(I286*H286,2)</f>
        <v>0</v>
      </c>
      <c r="BL286" s="18" t="s">
        <v>248</v>
      </c>
      <c r="BM286" s="225" t="s">
        <v>2212</v>
      </c>
    </row>
    <row r="287" s="13" customFormat="1">
      <c r="A287" s="13"/>
      <c r="B287" s="248"/>
      <c r="C287" s="249"/>
      <c r="D287" s="227" t="s">
        <v>801</v>
      </c>
      <c r="E287" s="250" t="s">
        <v>19</v>
      </c>
      <c r="F287" s="251" t="s">
        <v>2213</v>
      </c>
      <c r="G287" s="249"/>
      <c r="H287" s="252">
        <v>1410</v>
      </c>
      <c r="I287" s="253"/>
      <c r="J287" s="249"/>
      <c r="K287" s="249"/>
      <c r="L287" s="254"/>
      <c r="M287" s="255"/>
      <c r="N287" s="256"/>
      <c r="O287" s="256"/>
      <c r="P287" s="256"/>
      <c r="Q287" s="256"/>
      <c r="R287" s="256"/>
      <c r="S287" s="256"/>
      <c r="T287" s="257"/>
      <c r="U287" s="13"/>
      <c r="V287" s="13"/>
      <c r="W287" s="13"/>
      <c r="X287" s="13"/>
      <c r="Y287" s="13"/>
      <c r="Z287" s="13"/>
      <c r="AA287" s="13"/>
      <c r="AB287" s="13"/>
      <c r="AC287" s="13"/>
      <c r="AD287" s="13"/>
      <c r="AE287" s="13"/>
      <c r="AT287" s="258" t="s">
        <v>801</v>
      </c>
      <c r="AU287" s="258" t="s">
        <v>81</v>
      </c>
      <c r="AV287" s="13" t="s">
        <v>81</v>
      </c>
      <c r="AW287" s="13" t="s">
        <v>33</v>
      </c>
      <c r="AX287" s="13" t="s">
        <v>79</v>
      </c>
      <c r="AY287" s="258" t="s">
        <v>240</v>
      </c>
    </row>
    <row r="288" s="2" customFormat="1" ht="33" customHeight="1">
      <c r="A288" s="39"/>
      <c r="B288" s="40"/>
      <c r="C288" s="214" t="s">
        <v>331</v>
      </c>
      <c r="D288" s="214" t="s">
        <v>243</v>
      </c>
      <c r="E288" s="215" t="s">
        <v>2214</v>
      </c>
      <c r="F288" s="216" t="s">
        <v>2215</v>
      </c>
      <c r="G288" s="217" t="s">
        <v>251</v>
      </c>
      <c r="H288" s="218">
        <v>651</v>
      </c>
      <c r="I288" s="219"/>
      <c r="J288" s="220">
        <f>ROUND(I288*H288,2)</f>
        <v>0</v>
      </c>
      <c r="K288" s="216" t="s">
        <v>247</v>
      </c>
      <c r="L288" s="45"/>
      <c r="M288" s="221" t="s">
        <v>19</v>
      </c>
      <c r="N288" s="222" t="s">
        <v>43</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248</v>
      </c>
      <c r="AT288" s="225" t="s">
        <v>243</v>
      </c>
      <c r="AU288" s="225" t="s">
        <v>81</v>
      </c>
      <c r="AY288" s="18" t="s">
        <v>240</v>
      </c>
      <c r="BE288" s="226">
        <f>IF(N288="základní",J288,0)</f>
        <v>0</v>
      </c>
      <c r="BF288" s="226">
        <f>IF(N288="snížená",J288,0)</f>
        <v>0</v>
      </c>
      <c r="BG288" s="226">
        <f>IF(N288="zákl. přenesená",J288,0)</f>
        <v>0</v>
      </c>
      <c r="BH288" s="226">
        <f>IF(N288="sníž. přenesená",J288,0)</f>
        <v>0</v>
      </c>
      <c r="BI288" s="226">
        <f>IF(N288="nulová",J288,0)</f>
        <v>0</v>
      </c>
      <c r="BJ288" s="18" t="s">
        <v>79</v>
      </c>
      <c r="BK288" s="226">
        <f>ROUND(I288*H288,2)</f>
        <v>0</v>
      </c>
      <c r="BL288" s="18" t="s">
        <v>248</v>
      </c>
      <c r="BM288" s="225" t="s">
        <v>2216</v>
      </c>
    </row>
    <row r="289" s="13" customFormat="1">
      <c r="A289" s="13"/>
      <c r="B289" s="248"/>
      <c r="C289" s="249"/>
      <c r="D289" s="227" t="s">
        <v>801</v>
      </c>
      <c r="E289" s="250" t="s">
        <v>19</v>
      </c>
      <c r="F289" s="251" t="s">
        <v>2217</v>
      </c>
      <c r="G289" s="249"/>
      <c r="H289" s="252">
        <v>651</v>
      </c>
      <c r="I289" s="253"/>
      <c r="J289" s="249"/>
      <c r="K289" s="249"/>
      <c r="L289" s="254"/>
      <c r="M289" s="255"/>
      <c r="N289" s="256"/>
      <c r="O289" s="256"/>
      <c r="P289" s="256"/>
      <c r="Q289" s="256"/>
      <c r="R289" s="256"/>
      <c r="S289" s="256"/>
      <c r="T289" s="257"/>
      <c r="U289" s="13"/>
      <c r="V289" s="13"/>
      <c r="W289" s="13"/>
      <c r="X289" s="13"/>
      <c r="Y289" s="13"/>
      <c r="Z289" s="13"/>
      <c r="AA289" s="13"/>
      <c r="AB289" s="13"/>
      <c r="AC289" s="13"/>
      <c r="AD289" s="13"/>
      <c r="AE289" s="13"/>
      <c r="AT289" s="258" t="s">
        <v>801</v>
      </c>
      <c r="AU289" s="258" t="s">
        <v>81</v>
      </c>
      <c r="AV289" s="13" t="s">
        <v>81</v>
      </c>
      <c r="AW289" s="13" t="s">
        <v>33</v>
      </c>
      <c r="AX289" s="13" t="s">
        <v>79</v>
      </c>
      <c r="AY289" s="258" t="s">
        <v>240</v>
      </c>
    </row>
    <row r="290" s="2" customFormat="1" ht="33" customHeight="1">
      <c r="A290" s="39"/>
      <c r="B290" s="40"/>
      <c r="C290" s="214" t="s">
        <v>617</v>
      </c>
      <c r="D290" s="214" t="s">
        <v>243</v>
      </c>
      <c r="E290" s="215" t="s">
        <v>2218</v>
      </c>
      <c r="F290" s="216" t="s">
        <v>2219</v>
      </c>
      <c r="G290" s="217" t="s">
        <v>251</v>
      </c>
      <c r="H290" s="218">
        <v>100</v>
      </c>
      <c r="I290" s="219"/>
      <c r="J290" s="220">
        <f>ROUND(I290*H290,2)</f>
        <v>0</v>
      </c>
      <c r="K290" s="216" t="s">
        <v>247</v>
      </c>
      <c r="L290" s="45"/>
      <c r="M290" s="221" t="s">
        <v>19</v>
      </c>
      <c r="N290" s="222" t="s">
        <v>43</v>
      </c>
      <c r="O290" s="85"/>
      <c r="P290" s="223">
        <f>O290*H290</f>
        <v>0</v>
      </c>
      <c r="Q290" s="223">
        <v>0</v>
      </c>
      <c r="R290" s="223">
        <f>Q290*H290</f>
        <v>0</v>
      </c>
      <c r="S290" s="223">
        <v>0</v>
      </c>
      <c r="T290" s="224">
        <f>S290*H290</f>
        <v>0</v>
      </c>
      <c r="U290" s="39"/>
      <c r="V290" s="39"/>
      <c r="W290" s="39"/>
      <c r="X290" s="39"/>
      <c r="Y290" s="39"/>
      <c r="Z290" s="39"/>
      <c r="AA290" s="39"/>
      <c r="AB290" s="39"/>
      <c r="AC290" s="39"/>
      <c r="AD290" s="39"/>
      <c r="AE290" s="39"/>
      <c r="AR290" s="225" t="s">
        <v>248</v>
      </c>
      <c r="AT290" s="225" t="s">
        <v>243</v>
      </c>
      <c r="AU290" s="225" t="s">
        <v>81</v>
      </c>
      <c r="AY290" s="18" t="s">
        <v>240</v>
      </c>
      <c r="BE290" s="226">
        <f>IF(N290="základní",J290,0)</f>
        <v>0</v>
      </c>
      <c r="BF290" s="226">
        <f>IF(N290="snížená",J290,0)</f>
        <v>0</v>
      </c>
      <c r="BG290" s="226">
        <f>IF(N290="zákl. přenesená",J290,0)</f>
        <v>0</v>
      </c>
      <c r="BH290" s="226">
        <f>IF(N290="sníž. přenesená",J290,0)</f>
        <v>0</v>
      </c>
      <c r="BI290" s="226">
        <f>IF(N290="nulová",J290,0)</f>
        <v>0</v>
      </c>
      <c r="BJ290" s="18" t="s">
        <v>79</v>
      </c>
      <c r="BK290" s="226">
        <f>ROUND(I290*H290,2)</f>
        <v>0</v>
      </c>
      <c r="BL290" s="18" t="s">
        <v>248</v>
      </c>
      <c r="BM290" s="225" t="s">
        <v>2220</v>
      </c>
    </row>
    <row r="291" s="13" customFormat="1">
      <c r="A291" s="13"/>
      <c r="B291" s="248"/>
      <c r="C291" s="249"/>
      <c r="D291" s="227" t="s">
        <v>801</v>
      </c>
      <c r="E291" s="250" t="s">
        <v>19</v>
      </c>
      <c r="F291" s="251" t="s">
        <v>2221</v>
      </c>
      <c r="G291" s="249"/>
      <c r="H291" s="252">
        <v>100</v>
      </c>
      <c r="I291" s="253"/>
      <c r="J291" s="249"/>
      <c r="K291" s="249"/>
      <c r="L291" s="254"/>
      <c r="M291" s="255"/>
      <c r="N291" s="256"/>
      <c r="O291" s="256"/>
      <c r="P291" s="256"/>
      <c r="Q291" s="256"/>
      <c r="R291" s="256"/>
      <c r="S291" s="256"/>
      <c r="T291" s="257"/>
      <c r="U291" s="13"/>
      <c r="V291" s="13"/>
      <c r="W291" s="13"/>
      <c r="X291" s="13"/>
      <c r="Y291" s="13"/>
      <c r="Z291" s="13"/>
      <c r="AA291" s="13"/>
      <c r="AB291" s="13"/>
      <c r="AC291" s="13"/>
      <c r="AD291" s="13"/>
      <c r="AE291" s="13"/>
      <c r="AT291" s="258" t="s">
        <v>801</v>
      </c>
      <c r="AU291" s="258" t="s">
        <v>81</v>
      </c>
      <c r="AV291" s="13" t="s">
        <v>81</v>
      </c>
      <c r="AW291" s="13" t="s">
        <v>33</v>
      </c>
      <c r="AX291" s="13" t="s">
        <v>79</v>
      </c>
      <c r="AY291" s="258" t="s">
        <v>240</v>
      </c>
    </row>
    <row r="292" s="2" customFormat="1" ht="66.75" customHeight="1">
      <c r="A292" s="39"/>
      <c r="B292" s="40"/>
      <c r="C292" s="214" t="s">
        <v>333</v>
      </c>
      <c r="D292" s="214" t="s">
        <v>243</v>
      </c>
      <c r="E292" s="215" t="s">
        <v>1617</v>
      </c>
      <c r="F292" s="216" t="s">
        <v>1618</v>
      </c>
      <c r="G292" s="217" t="s">
        <v>786</v>
      </c>
      <c r="H292" s="218">
        <v>26.120000000000001</v>
      </c>
      <c r="I292" s="219"/>
      <c r="J292" s="220">
        <f>ROUND(I292*H292,2)</f>
        <v>0</v>
      </c>
      <c r="K292" s="216" t="s">
        <v>749</v>
      </c>
      <c r="L292" s="45"/>
      <c r="M292" s="221" t="s">
        <v>19</v>
      </c>
      <c r="N292" s="222" t="s">
        <v>43</v>
      </c>
      <c r="O292" s="85"/>
      <c r="P292" s="223">
        <f>O292*H292</f>
        <v>0</v>
      </c>
      <c r="Q292" s="223">
        <v>1.05555</v>
      </c>
      <c r="R292" s="223">
        <f>Q292*H292</f>
        <v>27.570966000000002</v>
      </c>
      <c r="S292" s="223">
        <v>0</v>
      </c>
      <c r="T292" s="224">
        <f>S292*H292</f>
        <v>0</v>
      </c>
      <c r="U292" s="39"/>
      <c r="V292" s="39"/>
      <c r="W292" s="39"/>
      <c r="X292" s="39"/>
      <c r="Y292" s="39"/>
      <c r="Z292" s="39"/>
      <c r="AA292" s="39"/>
      <c r="AB292" s="39"/>
      <c r="AC292" s="39"/>
      <c r="AD292" s="39"/>
      <c r="AE292" s="39"/>
      <c r="AR292" s="225" t="s">
        <v>248</v>
      </c>
      <c r="AT292" s="225" t="s">
        <v>243</v>
      </c>
      <c r="AU292" s="225" t="s">
        <v>81</v>
      </c>
      <c r="AY292" s="18" t="s">
        <v>240</v>
      </c>
      <c r="BE292" s="226">
        <f>IF(N292="základní",J292,0)</f>
        <v>0</v>
      </c>
      <c r="BF292" s="226">
        <f>IF(N292="snížená",J292,0)</f>
        <v>0</v>
      </c>
      <c r="BG292" s="226">
        <f>IF(N292="zákl. přenesená",J292,0)</f>
        <v>0</v>
      </c>
      <c r="BH292" s="226">
        <f>IF(N292="sníž. přenesená",J292,0)</f>
        <v>0</v>
      </c>
      <c r="BI292" s="226">
        <f>IF(N292="nulová",J292,0)</f>
        <v>0</v>
      </c>
      <c r="BJ292" s="18" t="s">
        <v>79</v>
      </c>
      <c r="BK292" s="226">
        <f>ROUND(I292*H292,2)</f>
        <v>0</v>
      </c>
      <c r="BL292" s="18" t="s">
        <v>248</v>
      </c>
      <c r="BM292" s="225" t="s">
        <v>2222</v>
      </c>
    </row>
    <row r="293" s="14" customFormat="1">
      <c r="A293" s="14"/>
      <c r="B293" s="259"/>
      <c r="C293" s="260"/>
      <c r="D293" s="227" t="s">
        <v>801</v>
      </c>
      <c r="E293" s="261" t="s">
        <v>19</v>
      </c>
      <c r="F293" s="262" t="s">
        <v>2164</v>
      </c>
      <c r="G293" s="260"/>
      <c r="H293" s="261" t="s">
        <v>19</v>
      </c>
      <c r="I293" s="263"/>
      <c r="J293" s="260"/>
      <c r="K293" s="260"/>
      <c r="L293" s="264"/>
      <c r="M293" s="265"/>
      <c r="N293" s="266"/>
      <c r="O293" s="266"/>
      <c r="P293" s="266"/>
      <c r="Q293" s="266"/>
      <c r="R293" s="266"/>
      <c r="S293" s="266"/>
      <c r="T293" s="267"/>
      <c r="U293" s="14"/>
      <c r="V293" s="14"/>
      <c r="W293" s="14"/>
      <c r="X293" s="14"/>
      <c r="Y293" s="14"/>
      <c r="Z293" s="14"/>
      <c r="AA293" s="14"/>
      <c r="AB293" s="14"/>
      <c r="AC293" s="14"/>
      <c r="AD293" s="14"/>
      <c r="AE293" s="14"/>
      <c r="AT293" s="268" t="s">
        <v>801</v>
      </c>
      <c r="AU293" s="268" t="s">
        <v>81</v>
      </c>
      <c r="AV293" s="14" t="s">
        <v>79</v>
      </c>
      <c r="AW293" s="14" t="s">
        <v>33</v>
      </c>
      <c r="AX293" s="14" t="s">
        <v>72</v>
      </c>
      <c r="AY293" s="268" t="s">
        <v>240</v>
      </c>
    </row>
    <row r="294" s="13" customFormat="1">
      <c r="A294" s="13"/>
      <c r="B294" s="248"/>
      <c r="C294" s="249"/>
      <c r="D294" s="227" t="s">
        <v>801</v>
      </c>
      <c r="E294" s="250" t="s">
        <v>19</v>
      </c>
      <c r="F294" s="251" t="s">
        <v>2223</v>
      </c>
      <c r="G294" s="249"/>
      <c r="H294" s="252">
        <v>1.095</v>
      </c>
      <c r="I294" s="253"/>
      <c r="J294" s="249"/>
      <c r="K294" s="249"/>
      <c r="L294" s="254"/>
      <c r="M294" s="255"/>
      <c r="N294" s="256"/>
      <c r="O294" s="256"/>
      <c r="P294" s="256"/>
      <c r="Q294" s="256"/>
      <c r="R294" s="256"/>
      <c r="S294" s="256"/>
      <c r="T294" s="257"/>
      <c r="U294" s="13"/>
      <c r="V294" s="13"/>
      <c r="W294" s="13"/>
      <c r="X294" s="13"/>
      <c r="Y294" s="13"/>
      <c r="Z294" s="13"/>
      <c r="AA294" s="13"/>
      <c r="AB294" s="13"/>
      <c r="AC294" s="13"/>
      <c r="AD294" s="13"/>
      <c r="AE294" s="13"/>
      <c r="AT294" s="258" t="s">
        <v>801</v>
      </c>
      <c r="AU294" s="258" t="s">
        <v>81</v>
      </c>
      <c r="AV294" s="13" t="s">
        <v>81</v>
      </c>
      <c r="AW294" s="13" t="s">
        <v>33</v>
      </c>
      <c r="AX294" s="13" t="s">
        <v>72</v>
      </c>
      <c r="AY294" s="258" t="s">
        <v>240</v>
      </c>
    </row>
    <row r="295" s="13" customFormat="1">
      <c r="A295" s="13"/>
      <c r="B295" s="248"/>
      <c r="C295" s="249"/>
      <c r="D295" s="227" t="s">
        <v>801</v>
      </c>
      <c r="E295" s="250" t="s">
        <v>19</v>
      </c>
      <c r="F295" s="251" t="s">
        <v>2224</v>
      </c>
      <c r="G295" s="249"/>
      <c r="H295" s="252">
        <v>1.091</v>
      </c>
      <c r="I295" s="253"/>
      <c r="J295" s="249"/>
      <c r="K295" s="249"/>
      <c r="L295" s="254"/>
      <c r="M295" s="255"/>
      <c r="N295" s="256"/>
      <c r="O295" s="256"/>
      <c r="P295" s="256"/>
      <c r="Q295" s="256"/>
      <c r="R295" s="256"/>
      <c r="S295" s="256"/>
      <c r="T295" s="257"/>
      <c r="U295" s="13"/>
      <c r="V295" s="13"/>
      <c r="W295" s="13"/>
      <c r="X295" s="13"/>
      <c r="Y295" s="13"/>
      <c r="Z295" s="13"/>
      <c r="AA295" s="13"/>
      <c r="AB295" s="13"/>
      <c r="AC295" s="13"/>
      <c r="AD295" s="13"/>
      <c r="AE295" s="13"/>
      <c r="AT295" s="258" t="s">
        <v>801</v>
      </c>
      <c r="AU295" s="258" t="s">
        <v>81</v>
      </c>
      <c r="AV295" s="13" t="s">
        <v>81</v>
      </c>
      <c r="AW295" s="13" t="s">
        <v>33</v>
      </c>
      <c r="AX295" s="13" t="s">
        <v>72</v>
      </c>
      <c r="AY295" s="258" t="s">
        <v>240</v>
      </c>
    </row>
    <row r="296" s="13" customFormat="1">
      <c r="A296" s="13"/>
      <c r="B296" s="248"/>
      <c r="C296" s="249"/>
      <c r="D296" s="227" t="s">
        <v>801</v>
      </c>
      <c r="E296" s="250" t="s">
        <v>19</v>
      </c>
      <c r="F296" s="251" t="s">
        <v>2225</v>
      </c>
      <c r="G296" s="249"/>
      <c r="H296" s="252">
        <v>3.153</v>
      </c>
      <c r="I296" s="253"/>
      <c r="J296" s="249"/>
      <c r="K296" s="249"/>
      <c r="L296" s="254"/>
      <c r="M296" s="255"/>
      <c r="N296" s="256"/>
      <c r="O296" s="256"/>
      <c r="P296" s="256"/>
      <c r="Q296" s="256"/>
      <c r="R296" s="256"/>
      <c r="S296" s="256"/>
      <c r="T296" s="257"/>
      <c r="U296" s="13"/>
      <c r="V296" s="13"/>
      <c r="W296" s="13"/>
      <c r="X296" s="13"/>
      <c r="Y296" s="13"/>
      <c r="Z296" s="13"/>
      <c r="AA296" s="13"/>
      <c r="AB296" s="13"/>
      <c r="AC296" s="13"/>
      <c r="AD296" s="13"/>
      <c r="AE296" s="13"/>
      <c r="AT296" s="258" t="s">
        <v>801</v>
      </c>
      <c r="AU296" s="258" t="s">
        <v>81</v>
      </c>
      <c r="AV296" s="13" t="s">
        <v>81</v>
      </c>
      <c r="AW296" s="13" t="s">
        <v>33</v>
      </c>
      <c r="AX296" s="13" t="s">
        <v>72</v>
      </c>
      <c r="AY296" s="258" t="s">
        <v>240</v>
      </c>
    </row>
    <row r="297" s="13" customFormat="1">
      <c r="A297" s="13"/>
      <c r="B297" s="248"/>
      <c r="C297" s="249"/>
      <c r="D297" s="227" t="s">
        <v>801</v>
      </c>
      <c r="E297" s="250" t="s">
        <v>19</v>
      </c>
      <c r="F297" s="251" t="s">
        <v>2226</v>
      </c>
      <c r="G297" s="249"/>
      <c r="H297" s="252">
        <v>5.1500000000000004</v>
      </c>
      <c r="I297" s="253"/>
      <c r="J297" s="249"/>
      <c r="K297" s="249"/>
      <c r="L297" s="254"/>
      <c r="M297" s="255"/>
      <c r="N297" s="256"/>
      <c r="O297" s="256"/>
      <c r="P297" s="256"/>
      <c r="Q297" s="256"/>
      <c r="R297" s="256"/>
      <c r="S297" s="256"/>
      <c r="T297" s="257"/>
      <c r="U297" s="13"/>
      <c r="V297" s="13"/>
      <c r="W297" s="13"/>
      <c r="X297" s="13"/>
      <c r="Y297" s="13"/>
      <c r="Z297" s="13"/>
      <c r="AA297" s="13"/>
      <c r="AB297" s="13"/>
      <c r="AC297" s="13"/>
      <c r="AD297" s="13"/>
      <c r="AE297" s="13"/>
      <c r="AT297" s="258" t="s">
        <v>801</v>
      </c>
      <c r="AU297" s="258" t="s">
        <v>81</v>
      </c>
      <c r="AV297" s="13" t="s">
        <v>81</v>
      </c>
      <c r="AW297" s="13" t="s">
        <v>33</v>
      </c>
      <c r="AX297" s="13" t="s">
        <v>72</v>
      </c>
      <c r="AY297" s="258" t="s">
        <v>240</v>
      </c>
    </row>
    <row r="298" s="13" customFormat="1">
      <c r="A298" s="13"/>
      <c r="B298" s="248"/>
      <c r="C298" s="249"/>
      <c r="D298" s="227" t="s">
        <v>801</v>
      </c>
      <c r="E298" s="250" t="s">
        <v>19</v>
      </c>
      <c r="F298" s="251" t="s">
        <v>2227</v>
      </c>
      <c r="G298" s="249"/>
      <c r="H298" s="252">
        <v>1.169</v>
      </c>
      <c r="I298" s="253"/>
      <c r="J298" s="249"/>
      <c r="K298" s="249"/>
      <c r="L298" s="254"/>
      <c r="M298" s="255"/>
      <c r="N298" s="256"/>
      <c r="O298" s="256"/>
      <c r="P298" s="256"/>
      <c r="Q298" s="256"/>
      <c r="R298" s="256"/>
      <c r="S298" s="256"/>
      <c r="T298" s="257"/>
      <c r="U298" s="13"/>
      <c r="V298" s="13"/>
      <c r="W298" s="13"/>
      <c r="X298" s="13"/>
      <c r="Y298" s="13"/>
      <c r="Z298" s="13"/>
      <c r="AA298" s="13"/>
      <c r="AB298" s="13"/>
      <c r="AC298" s="13"/>
      <c r="AD298" s="13"/>
      <c r="AE298" s="13"/>
      <c r="AT298" s="258" t="s">
        <v>801</v>
      </c>
      <c r="AU298" s="258" t="s">
        <v>81</v>
      </c>
      <c r="AV298" s="13" t="s">
        <v>81</v>
      </c>
      <c r="AW298" s="13" t="s">
        <v>33</v>
      </c>
      <c r="AX298" s="13" t="s">
        <v>72</v>
      </c>
      <c r="AY298" s="258" t="s">
        <v>240</v>
      </c>
    </row>
    <row r="299" s="13" customFormat="1">
      <c r="A299" s="13"/>
      <c r="B299" s="248"/>
      <c r="C299" s="249"/>
      <c r="D299" s="227" t="s">
        <v>801</v>
      </c>
      <c r="E299" s="250" t="s">
        <v>19</v>
      </c>
      <c r="F299" s="251" t="s">
        <v>2228</v>
      </c>
      <c r="G299" s="249"/>
      <c r="H299" s="252">
        <v>5.3659999999999997</v>
      </c>
      <c r="I299" s="253"/>
      <c r="J299" s="249"/>
      <c r="K299" s="249"/>
      <c r="L299" s="254"/>
      <c r="M299" s="255"/>
      <c r="N299" s="256"/>
      <c r="O299" s="256"/>
      <c r="P299" s="256"/>
      <c r="Q299" s="256"/>
      <c r="R299" s="256"/>
      <c r="S299" s="256"/>
      <c r="T299" s="257"/>
      <c r="U299" s="13"/>
      <c r="V299" s="13"/>
      <c r="W299" s="13"/>
      <c r="X299" s="13"/>
      <c r="Y299" s="13"/>
      <c r="Z299" s="13"/>
      <c r="AA299" s="13"/>
      <c r="AB299" s="13"/>
      <c r="AC299" s="13"/>
      <c r="AD299" s="13"/>
      <c r="AE299" s="13"/>
      <c r="AT299" s="258" t="s">
        <v>801</v>
      </c>
      <c r="AU299" s="258" t="s">
        <v>81</v>
      </c>
      <c r="AV299" s="13" t="s">
        <v>81</v>
      </c>
      <c r="AW299" s="13" t="s">
        <v>33</v>
      </c>
      <c r="AX299" s="13" t="s">
        <v>72</v>
      </c>
      <c r="AY299" s="258" t="s">
        <v>240</v>
      </c>
    </row>
    <row r="300" s="14" customFormat="1">
      <c r="A300" s="14"/>
      <c r="B300" s="259"/>
      <c r="C300" s="260"/>
      <c r="D300" s="227" t="s">
        <v>801</v>
      </c>
      <c r="E300" s="261" t="s">
        <v>19</v>
      </c>
      <c r="F300" s="262" t="s">
        <v>2177</v>
      </c>
      <c r="G300" s="260"/>
      <c r="H300" s="261" t="s">
        <v>19</v>
      </c>
      <c r="I300" s="263"/>
      <c r="J300" s="260"/>
      <c r="K300" s="260"/>
      <c r="L300" s="264"/>
      <c r="M300" s="265"/>
      <c r="N300" s="266"/>
      <c r="O300" s="266"/>
      <c r="P300" s="266"/>
      <c r="Q300" s="266"/>
      <c r="R300" s="266"/>
      <c r="S300" s="266"/>
      <c r="T300" s="267"/>
      <c r="U300" s="14"/>
      <c r="V300" s="14"/>
      <c r="W300" s="14"/>
      <c r="X300" s="14"/>
      <c r="Y300" s="14"/>
      <c r="Z300" s="14"/>
      <c r="AA300" s="14"/>
      <c r="AB300" s="14"/>
      <c r="AC300" s="14"/>
      <c r="AD300" s="14"/>
      <c r="AE300" s="14"/>
      <c r="AT300" s="268" t="s">
        <v>801</v>
      </c>
      <c r="AU300" s="268" t="s">
        <v>81</v>
      </c>
      <c r="AV300" s="14" t="s">
        <v>79</v>
      </c>
      <c r="AW300" s="14" t="s">
        <v>33</v>
      </c>
      <c r="AX300" s="14" t="s">
        <v>72</v>
      </c>
      <c r="AY300" s="268" t="s">
        <v>240</v>
      </c>
    </row>
    <row r="301" s="13" customFormat="1">
      <c r="A301" s="13"/>
      <c r="B301" s="248"/>
      <c r="C301" s="249"/>
      <c r="D301" s="227" t="s">
        <v>801</v>
      </c>
      <c r="E301" s="250" t="s">
        <v>19</v>
      </c>
      <c r="F301" s="251" t="s">
        <v>2229</v>
      </c>
      <c r="G301" s="249"/>
      <c r="H301" s="252">
        <v>6.1799999999999997</v>
      </c>
      <c r="I301" s="253"/>
      <c r="J301" s="249"/>
      <c r="K301" s="249"/>
      <c r="L301" s="254"/>
      <c r="M301" s="255"/>
      <c r="N301" s="256"/>
      <c r="O301" s="256"/>
      <c r="P301" s="256"/>
      <c r="Q301" s="256"/>
      <c r="R301" s="256"/>
      <c r="S301" s="256"/>
      <c r="T301" s="257"/>
      <c r="U301" s="13"/>
      <c r="V301" s="13"/>
      <c r="W301" s="13"/>
      <c r="X301" s="13"/>
      <c r="Y301" s="13"/>
      <c r="Z301" s="13"/>
      <c r="AA301" s="13"/>
      <c r="AB301" s="13"/>
      <c r="AC301" s="13"/>
      <c r="AD301" s="13"/>
      <c r="AE301" s="13"/>
      <c r="AT301" s="258" t="s">
        <v>801</v>
      </c>
      <c r="AU301" s="258" t="s">
        <v>81</v>
      </c>
      <c r="AV301" s="13" t="s">
        <v>81</v>
      </c>
      <c r="AW301" s="13" t="s">
        <v>33</v>
      </c>
      <c r="AX301" s="13" t="s">
        <v>72</v>
      </c>
      <c r="AY301" s="258" t="s">
        <v>240</v>
      </c>
    </row>
    <row r="302" s="13" customFormat="1">
      <c r="A302" s="13"/>
      <c r="B302" s="248"/>
      <c r="C302" s="249"/>
      <c r="D302" s="227" t="s">
        <v>801</v>
      </c>
      <c r="E302" s="250" t="s">
        <v>19</v>
      </c>
      <c r="F302" s="251" t="s">
        <v>2230</v>
      </c>
      <c r="G302" s="249"/>
      <c r="H302" s="252">
        <v>2.9159999999999999</v>
      </c>
      <c r="I302" s="253"/>
      <c r="J302" s="249"/>
      <c r="K302" s="249"/>
      <c r="L302" s="254"/>
      <c r="M302" s="255"/>
      <c r="N302" s="256"/>
      <c r="O302" s="256"/>
      <c r="P302" s="256"/>
      <c r="Q302" s="256"/>
      <c r="R302" s="256"/>
      <c r="S302" s="256"/>
      <c r="T302" s="257"/>
      <c r="U302" s="13"/>
      <c r="V302" s="13"/>
      <c r="W302" s="13"/>
      <c r="X302" s="13"/>
      <c r="Y302" s="13"/>
      <c r="Z302" s="13"/>
      <c r="AA302" s="13"/>
      <c r="AB302" s="13"/>
      <c r="AC302" s="13"/>
      <c r="AD302" s="13"/>
      <c r="AE302" s="13"/>
      <c r="AT302" s="258" t="s">
        <v>801</v>
      </c>
      <c r="AU302" s="258" t="s">
        <v>81</v>
      </c>
      <c r="AV302" s="13" t="s">
        <v>81</v>
      </c>
      <c r="AW302" s="13" t="s">
        <v>33</v>
      </c>
      <c r="AX302" s="13" t="s">
        <v>72</v>
      </c>
      <c r="AY302" s="258" t="s">
        <v>240</v>
      </c>
    </row>
    <row r="303" s="15" customFormat="1">
      <c r="A303" s="15"/>
      <c r="B303" s="269"/>
      <c r="C303" s="270"/>
      <c r="D303" s="227" t="s">
        <v>801</v>
      </c>
      <c r="E303" s="271" t="s">
        <v>19</v>
      </c>
      <c r="F303" s="272" t="s">
        <v>1356</v>
      </c>
      <c r="G303" s="270"/>
      <c r="H303" s="273">
        <v>26.120000000000001</v>
      </c>
      <c r="I303" s="274"/>
      <c r="J303" s="270"/>
      <c r="K303" s="270"/>
      <c r="L303" s="275"/>
      <c r="M303" s="276"/>
      <c r="N303" s="277"/>
      <c r="O303" s="277"/>
      <c r="P303" s="277"/>
      <c r="Q303" s="277"/>
      <c r="R303" s="277"/>
      <c r="S303" s="277"/>
      <c r="T303" s="278"/>
      <c r="U303" s="15"/>
      <c r="V303" s="15"/>
      <c r="W303" s="15"/>
      <c r="X303" s="15"/>
      <c r="Y303" s="15"/>
      <c r="Z303" s="15"/>
      <c r="AA303" s="15"/>
      <c r="AB303" s="15"/>
      <c r="AC303" s="15"/>
      <c r="AD303" s="15"/>
      <c r="AE303" s="15"/>
      <c r="AT303" s="279" t="s">
        <v>801</v>
      </c>
      <c r="AU303" s="279" t="s">
        <v>81</v>
      </c>
      <c r="AV303" s="15" t="s">
        <v>149</v>
      </c>
      <c r="AW303" s="15" t="s">
        <v>33</v>
      </c>
      <c r="AX303" s="15" t="s">
        <v>79</v>
      </c>
      <c r="AY303" s="279" t="s">
        <v>240</v>
      </c>
    </row>
    <row r="304" s="2" customFormat="1" ht="66.75" customHeight="1">
      <c r="A304" s="39"/>
      <c r="B304" s="40"/>
      <c r="C304" s="214" t="s">
        <v>626</v>
      </c>
      <c r="D304" s="214" t="s">
        <v>243</v>
      </c>
      <c r="E304" s="215" t="s">
        <v>2231</v>
      </c>
      <c r="F304" s="216" t="s">
        <v>2232</v>
      </c>
      <c r="G304" s="217" t="s">
        <v>786</v>
      </c>
      <c r="H304" s="218">
        <v>3.1509999999999998</v>
      </c>
      <c r="I304" s="219"/>
      <c r="J304" s="220">
        <f>ROUND(I304*H304,2)</f>
        <v>0</v>
      </c>
      <c r="K304" s="216" t="s">
        <v>749</v>
      </c>
      <c r="L304" s="45"/>
      <c r="M304" s="221" t="s">
        <v>19</v>
      </c>
      <c r="N304" s="222" t="s">
        <v>43</v>
      </c>
      <c r="O304" s="85"/>
      <c r="P304" s="223">
        <f>O304*H304</f>
        <v>0</v>
      </c>
      <c r="Q304" s="223">
        <v>1.06277</v>
      </c>
      <c r="R304" s="223">
        <f>Q304*H304</f>
        <v>3.3487882699999996</v>
      </c>
      <c r="S304" s="223">
        <v>0</v>
      </c>
      <c r="T304" s="224">
        <f>S304*H304</f>
        <v>0</v>
      </c>
      <c r="U304" s="39"/>
      <c r="V304" s="39"/>
      <c r="W304" s="39"/>
      <c r="X304" s="39"/>
      <c r="Y304" s="39"/>
      <c r="Z304" s="39"/>
      <c r="AA304" s="39"/>
      <c r="AB304" s="39"/>
      <c r="AC304" s="39"/>
      <c r="AD304" s="39"/>
      <c r="AE304" s="39"/>
      <c r="AR304" s="225" t="s">
        <v>248</v>
      </c>
      <c r="AT304" s="225" t="s">
        <v>243</v>
      </c>
      <c r="AU304" s="225" t="s">
        <v>81</v>
      </c>
      <c r="AY304" s="18" t="s">
        <v>240</v>
      </c>
      <c r="BE304" s="226">
        <f>IF(N304="základní",J304,0)</f>
        <v>0</v>
      </c>
      <c r="BF304" s="226">
        <f>IF(N304="snížená",J304,0)</f>
        <v>0</v>
      </c>
      <c r="BG304" s="226">
        <f>IF(N304="zákl. přenesená",J304,0)</f>
        <v>0</v>
      </c>
      <c r="BH304" s="226">
        <f>IF(N304="sníž. přenesená",J304,0)</f>
        <v>0</v>
      </c>
      <c r="BI304" s="226">
        <f>IF(N304="nulová",J304,0)</f>
        <v>0</v>
      </c>
      <c r="BJ304" s="18" t="s">
        <v>79</v>
      </c>
      <c r="BK304" s="226">
        <f>ROUND(I304*H304,2)</f>
        <v>0</v>
      </c>
      <c r="BL304" s="18" t="s">
        <v>248</v>
      </c>
      <c r="BM304" s="225" t="s">
        <v>2233</v>
      </c>
    </row>
    <row r="305" s="14" customFormat="1">
      <c r="A305" s="14"/>
      <c r="B305" s="259"/>
      <c r="C305" s="260"/>
      <c r="D305" s="227" t="s">
        <v>801</v>
      </c>
      <c r="E305" s="261" t="s">
        <v>19</v>
      </c>
      <c r="F305" s="262" t="s">
        <v>2234</v>
      </c>
      <c r="G305" s="260"/>
      <c r="H305" s="261" t="s">
        <v>19</v>
      </c>
      <c r="I305" s="263"/>
      <c r="J305" s="260"/>
      <c r="K305" s="260"/>
      <c r="L305" s="264"/>
      <c r="M305" s="265"/>
      <c r="N305" s="266"/>
      <c r="O305" s="266"/>
      <c r="P305" s="266"/>
      <c r="Q305" s="266"/>
      <c r="R305" s="266"/>
      <c r="S305" s="266"/>
      <c r="T305" s="267"/>
      <c r="U305" s="14"/>
      <c r="V305" s="14"/>
      <c r="W305" s="14"/>
      <c r="X305" s="14"/>
      <c r="Y305" s="14"/>
      <c r="Z305" s="14"/>
      <c r="AA305" s="14"/>
      <c r="AB305" s="14"/>
      <c r="AC305" s="14"/>
      <c r="AD305" s="14"/>
      <c r="AE305" s="14"/>
      <c r="AT305" s="268" t="s">
        <v>801</v>
      </c>
      <c r="AU305" s="268" t="s">
        <v>81</v>
      </c>
      <c r="AV305" s="14" t="s">
        <v>79</v>
      </c>
      <c r="AW305" s="14" t="s">
        <v>33</v>
      </c>
      <c r="AX305" s="14" t="s">
        <v>72</v>
      </c>
      <c r="AY305" s="268" t="s">
        <v>240</v>
      </c>
    </row>
    <row r="306" s="13" customFormat="1">
      <c r="A306" s="13"/>
      <c r="B306" s="248"/>
      <c r="C306" s="249"/>
      <c r="D306" s="227" t="s">
        <v>801</v>
      </c>
      <c r="E306" s="250" t="s">
        <v>19</v>
      </c>
      <c r="F306" s="251" t="s">
        <v>2235</v>
      </c>
      <c r="G306" s="249"/>
      <c r="H306" s="252">
        <v>2.851</v>
      </c>
      <c r="I306" s="253"/>
      <c r="J306" s="249"/>
      <c r="K306" s="249"/>
      <c r="L306" s="254"/>
      <c r="M306" s="255"/>
      <c r="N306" s="256"/>
      <c r="O306" s="256"/>
      <c r="P306" s="256"/>
      <c r="Q306" s="256"/>
      <c r="R306" s="256"/>
      <c r="S306" s="256"/>
      <c r="T306" s="257"/>
      <c r="U306" s="13"/>
      <c r="V306" s="13"/>
      <c r="W306" s="13"/>
      <c r="X306" s="13"/>
      <c r="Y306" s="13"/>
      <c r="Z306" s="13"/>
      <c r="AA306" s="13"/>
      <c r="AB306" s="13"/>
      <c r="AC306" s="13"/>
      <c r="AD306" s="13"/>
      <c r="AE306" s="13"/>
      <c r="AT306" s="258" t="s">
        <v>801</v>
      </c>
      <c r="AU306" s="258" t="s">
        <v>81</v>
      </c>
      <c r="AV306" s="13" t="s">
        <v>81</v>
      </c>
      <c r="AW306" s="13" t="s">
        <v>33</v>
      </c>
      <c r="AX306" s="13" t="s">
        <v>72</v>
      </c>
      <c r="AY306" s="258" t="s">
        <v>240</v>
      </c>
    </row>
    <row r="307" s="13" customFormat="1">
      <c r="A307" s="13"/>
      <c r="B307" s="248"/>
      <c r="C307" s="249"/>
      <c r="D307" s="227" t="s">
        <v>801</v>
      </c>
      <c r="E307" s="250" t="s">
        <v>19</v>
      </c>
      <c r="F307" s="251" t="s">
        <v>2236</v>
      </c>
      <c r="G307" s="249"/>
      <c r="H307" s="252">
        <v>-1.095</v>
      </c>
      <c r="I307" s="253"/>
      <c r="J307" s="249"/>
      <c r="K307" s="249"/>
      <c r="L307" s="254"/>
      <c r="M307" s="255"/>
      <c r="N307" s="256"/>
      <c r="O307" s="256"/>
      <c r="P307" s="256"/>
      <c r="Q307" s="256"/>
      <c r="R307" s="256"/>
      <c r="S307" s="256"/>
      <c r="T307" s="257"/>
      <c r="U307" s="13"/>
      <c r="V307" s="13"/>
      <c r="W307" s="13"/>
      <c r="X307" s="13"/>
      <c r="Y307" s="13"/>
      <c r="Z307" s="13"/>
      <c r="AA307" s="13"/>
      <c r="AB307" s="13"/>
      <c r="AC307" s="13"/>
      <c r="AD307" s="13"/>
      <c r="AE307" s="13"/>
      <c r="AT307" s="258" t="s">
        <v>801</v>
      </c>
      <c r="AU307" s="258" t="s">
        <v>81</v>
      </c>
      <c r="AV307" s="13" t="s">
        <v>81</v>
      </c>
      <c r="AW307" s="13" t="s">
        <v>33</v>
      </c>
      <c r="AX307" s="13" t="s">
        <v>72</v>
      </c>
      <c r="AY307" s="258" t="s">
        <v>240</v>
      </c>
    </row>
    <row r="308" s="13" customFormat="1">
      <c r="A308" s="13"/>
      <c r="B308" s="248"/>
      <c r="C308" s="249"/>
      <c r="D308" s="227" t="s">
        <v>801</v>
      </c>
      <c r="E308" s="250" t="s">
        <v>19</v>
      </c>
      <c r="F308" s="251" t="s">
        <v>2237</v>
      </c>
      <c r="G308" s="249"/>
      <c r="H308" s="252">
        <v>-1.091</v>
      </c>
      <c r="I308" s="253"/>
      <c r="J308" s="249"/>
      <c r="K308" s="249"/>
      <c r="L308" s="254"/>
      <c r="M308" s="255"/>
      <c r="N308" s="256"/>
      <c r="O308" s="256"/>
      <c r="P308" s="256"/>
      <c r="Q308" s="256"/>
      <c r="R308" s="256"/>
      <c r="S308" s="256"/>
      <c r="T308" s="257"/>
      <c r="U308" s="13"/>
      <c r="V308" s="13"/>
      <c r="W308" s="13"/>
      <c r="X308" s="13"/>
      <c r="Y308" s="13"/>
      <c r="Z308" s="13"/>
      <c r="AA308" s="13"/>
      <c r="AB308" s="13"/>
      <c r="AC308" s="13"/>
      <c r="AD308" s="13"/>
      <c r="AE308" s="13"/>
      <c r="AT308" s="258" t="s">
        <v>801</v>
      </c>
      <c r="AU308" s="258" t="s">
        <v>81</v>
      </c>
      <c r="AV308" s="13" t="s">
        <v>81</v>
      </c>
      <c r="AW308" s="13" t="s">
        <v>33</v>
      </c>
      <c r="AX308" s="13" t="s">
        <v>72</v>
      </c>
      <c r="AY308" s="258" t="s">
        <v>240</v>
      </c>
    </row>
    <row r="309" s="13" customFormat="1">
      <c r="A309" s="13"/>
      <c r="B309" s="248"/>
      <c r="C309" s="249"/>
      <c r="D309" s="227" t="s">
        <v>801</v>
      </c>
      <c r="E309" s="250" t="s">
        <v>19</v>
      </c>
      <c r="F309" s="251" t="s">
        <v>2238</v>
      </c>
      <c r="G309" s="249"/>
      <c r="H309" s="252">
        <v>0.128</v>
      </c>
      <c r="I309" s="253"/>
      <c r="J309" s="249"/>
      <c r="K309" s="249"/>
      <c r="L309" s="254"/>
      <c r="M309" s="255"/>
      <c r="N309" s="256"/>
      <c r="O309" s="256"/>
      <c r="P309" s="256"/>
      <c r="Q309" s="256"/>
      <c r="R309" s="256"/>
      <c r="S309" s="256"/>
      <c r="T309" s="257"/>
      <c r="U309" s="13"/>
      <c r="V309" s="13"/>
      <c r="W309" s="13"/>
      <c r="X309" s="13"/>
      <c r="Y309" s="13"/>
      <c r="Z309" s="13"/>
      <c r="AA309" s="13"/>
      <c r="AB309" s="13"/>
      <c r="AC309" s="13"/>
      <c r="AD309" s="13"/>
      <c r="AE309" s="13"/>
      <c r="AT309" s="258" t="s">
        <v>801</v>
      </c>
      <c r="AU309" s="258" t="s">
        <v>81</v>
      </c>
      <c r="AV309" s="13" t="s">
        <v>81</v>
      </c>
      <c r="AW309" s="13" t="s">
        <v>33</v>
      </c>
      <c r="AX309" s="13" t="s">
        <v>72</v>
      </c>
      <c r="AY309" s="258" t="s">
        <v>240</v>
      </c>
    </row>
    <row r="310" s="13" customFormat="1">
      <c r="A310" s="13"/>
      <c r="B310" s="248"/>
      <c r="C310" s="249"/>
      <c r="D310" s="227" t="s">
        <v>801</v>
      </c>
      <c r="E310" s="250" t="s">
        <v>19</v>
      </c>
      <c r="F310" s="251" t="s">
        <v>2239</v>
      </c>
      <c r="G310" s="249"/>
      <c r="H310" s="252">
        <v>10.973000000000001</v>
      </c>
      <c r="I310" s="253"/>
      <c r="J310" s="249"/>
      <c r="K310" s="249"/>
      <c r="L310" s="254"/>
      <c r="M310" s="255"/>
      <c r="N310" s="256"/>
      <c r="O310" s="256"/>
      <c r="P310" s="256"/>
      <c r="Q310" s="256"/>
      <c r="R310" s="256"/>
      <c r="S310" s="256"/>
      <c r="T310" s="257"/>
      <c r="U310" s="13"/>
      <c r="V310" s="13"/>
      <c r="W310" s="13"/>
      <c r="X310" s="13"/>
      <c r="Y310" s="13"/>
      <c r="Z310" s="13"/>
      <c r="AA310" s="13"/>
      <c r="AB310" s="13"/>
      <c r="AC310" s="13"/>
      <c r="AD310" s="13"/>
      <c r="AE310" s="13"/>
      <c r="AT310" s="258" t="s">
        <v>801</v>
      </c>
      <c r="AU310" s="258" t="s">
        <v>81</v>
      </c>
      <c r="AV310" s="13" t="s">
        <v>81</v>
      </c>
      <c r="AW310" s="13" t="s">
        <v>33</v>
      </c>
      <c r="AX310" s="13" t="s">
        <v>72</v>
      </c>
      <c r="AY310" s="258" t="s">
        <v>240</v>
      </c>
    </row>
    <row r="311" s="13" customFormat="1">
      <c r="A311" s="13"/>
      <c r="B311" s="248"/>
      <c r="C311" s="249"/>
      <c r="D311" s="227" t="s">
        <v>801</v>
      </c>
      <c r="E311" s="250" t="s">
        <v>19</v>
      </c>
      <c r="F311" s="251" t="s">
        <v>2240</v>
      </c>
      <c r="G311" s="249"/>
      <c r="H311" s="252">
        <v>-6.1799999999999997</v>
      </c>
      <c r="I311" s="253"/>
      <c r="J311" s="249"/>
      <c r="K311" s="249"/>
      <c r="L311" s="254"/>
      <c r="M311" s="255"/>
      <c r="N311" s="256"/>
      <c r="O311" s="256"/>
      <c r="P311" s="256"/>
      <c r="Q311" s="256"/>
      <c r="R311" s="256"/>
      <c r="S311" s="256"/>
      <c r="T311" s="257"/>
      <c r="U311" s="13"/>
      <c r="V311" s="13"/>
      <c r="W311" s="13"/>
      <c r="X311" s="13"/>
      <c r="Y311" s="13"/>
      <c r="Z311" s="13"/>
      <c r="AA311" s="13"/>
      <c r="AB311" s="13"/>
      <c r="AC311" s="13"/>
      <c r="AD311" s="13"/>
      <c r="AE311" s="13"/>
      <c r="AT311" s="258" t="s">
        <v>801</v>
      </c>
      <c r="AU311" s="258" t="s">
        <v>81</v>
      </c>
      <c r="AV311" s="13" t="s">
        <v>81</v>
      </c>
      <c r="AW311" s="13" t="s">
        <v>33</v>
      </c>
      <c r="AX311" s="13" t="s">
        <v>72</v>
      </c>
      <c r="AY311" s="258" t="s">
        <v>240</v>
      </c>
    </row>
    <row r="312" s="13" customFormat="1">
      <c r="A312" s="13"/>
      <c r="B312" s="248"/>
      <c r="C312" s="249"/>
      <c r="D312" s="227" t="s">
        <v>801</v>
      </c>
      <c r="E312" s="250" t="s">
        <v>19</v>
      </c>
      <c r="F312" s="251" t="s">
        <v>2241</v>
      </c>
      <c r="G312" s="249"/>
      <c r="H312" s="252">
        <v>-2.9159999999999999</v>
      </c>
      <c r="I312" s="253"/>
      <c r="J312" s="249"/>
      <c r="K312" s="249"/>
      <c r="L312" s="254"/>
      <c r="M312" s="255"/>
      <c r="N312" s="256"/>
      <c r="O312" s="256"/>
      <c r="P312" s="256"/>
      <c r="Q312" s="256"/>
      <c r="R312" s="256"/>
      <c r="S312" s="256"/>
      <c r="T312" s="257"/>
      <c r="U312" s="13"/>
      <c r="V312" s="13"/>
      <c r="W312" s="13"/>
      <c r="X312" s="13"/>
      <c r="Y312" s="13"/>
      <c r="Z312" s="13"/>
      <c r="AA312" s="13"/>
      <c r="AB312" s="13"/>
      <c r="AC312" s="13"/>
      <c r="AD312" s="13"/>
      <c r="AE312" s="13"/>
      <c r="AT312" s="258" t="s">
        <v>801</v>
      </c>
      <c r="AU312" s="258" t="s">
        <v>81</v>
      </c>
      <c r="AV312" s="13" t="s">
        <v>81</v>
      </c>
      <c r="AW312" s="13" t="s">
        <v>33</v>
      </c>
      <c r="AX312" s="13" t="s">
        <v>72</v>
      </c>
      <c r="AY312" s="258" t="s">
        <v>240</v>
      </c>
    </row>
    <row r="313" s="15" customFormat="1">
      <c r="A313" s="15"/>
      <c r="B313" s="269"/>
      <c r="C313" s="270"/>
      <c r="D313" s="227" t="s">
        <v>801</v>
      </c>
      <c r="E313" s="271" t="s">
        <v>19</v>
      </c>
      <c r="F313" s="272" t="s">
        <v>1356</v>
      </c>
      <c r="G313" s="270"/>
      <c r="H313" s="273">
        <v>2.6699999999999999</v>
      </c>
      <c r="I313" s="274"/>
      <c r="J313" s="270"/>
      <c r="K313" s="270"/>
      <c r="L313" s="275"/>
      <c r="M313" s="276"/>
      <c r="N313" s="277"/>
      <c r="O313" s="277"/>
      <c r="P313" s="277"/>
      <c r="Q313" s="277"/>
      <c r="R313" s="277"/>
      <c r="S313" s="277"/>
      <c r="T313" s="278"/>
      <c r="U313" s="15"/>
      <c r="V313" s="15"/>
      <c r="W313" s="15"/>
      <c r="X313" s="15"/>
      <c r="Y313" s="15"/>
      <c r="Z313" s="15"/>
      <c r="AA313" s="15"/>
      <c r="AB313" s="15"/>
      <c r="AC313" s="15"/>
      <c r="AD313" s="15"/>
      <c r="AE313" s="15"/>
      <c r="AT313" s="279" t="s">
        <v>801</v>
      </c>
      <c r="AU313" s="279" t="s">
        <v>81</v>
      </c>
      <c r="AV313" s="15" t="s">
        <v>149</v>
      </c>
      <c r="AW313" s="15" t="s">
        <v>33</v>
      </c>
      <c r="AX313" s="15" t="s">
        <v>72</v>
      </c>
      <c r="AY313" s="279" t="s">
        <v>240</v>
      </c>
    </row>
    <row r="314" s="14" customFormat="1">
      <c r="A314" s="14"/>
      <c r="B314" s="259"/>
      <c r="C314" s="260"/>
      <c r="D314" s="227" t="s">
        <v>801</v>
      </c>
      <c r="E314" s="261" t="s">
        <v>19</v>
      </c>
      <c r="F314" s="262" t="s">
        <v>2242</v>
      </c>
      <c r="G314" s="260"/>
      <c r="H314" s="261" t="s">
        <v>19</v>
      </c>
      <c r="I314" s="263"/>
      <c r="J314" s="260"/>
      <c r="K314" s="260"/>
      <c r="L314" s="264"/>
      <c r="M314" s="265"/>
      <c r="N314" s="266"/>
      <c r="O314" s="266"/>
      <c r="P314" s="266"/>
      <c r="Q314" s="266"/>
      <c r="R314" s="266"/>
      <c r="S314" s="266"/>
      <c r="T314" s="267"/>
      <c r="U314" s="14"/>
      <c r="V314" s="14"/>
      <c r="W314" s="14"/>
      <c r="X314" s="14"/>
      <c r="Y314" s="14"/>
      <c r="Z314" s="14"/>
      <c r="AA314" s="14"/>
      <c r="AB314" s="14"/>
      <c r="AC314" s="14"/>
      <c r="AD314" s="14"/>
      <c r="AE314" s="14"/>
      <c r="AT314" s="268" t="s">
        <v>801</v>
      </c>
      <c r="AU314" s="268" t="s">
        <v>81</v>
      </c>
      <c r="AV314" s="14" t="s">
        <v>79</v>
      </c>
      <c r="AW314" s="14" t="s">
        <v>33</v>
      </c>
      <c r="AX314" s="14" t="s">
        <v>72</v>
      </c>
      <c r="AY314" s="268" t="s">
        <v>240</v>
      </c>
    </row>
    <row r="315" s="14" customFormat="1">
      <c r="A315" s="14"/>
      <c r="B315" s="259"/>
      <c r="C315" s="260"/>
      <c r="D315" s="227" t="s">
        <v>801</v>
      </c>
      <c r="E315" s="261" t="s">
        <v>19</v>
      </c>
      <c r="F315" s="262" t="s">
        <v>2177</v>
      </c>
      <c r="G315" s="260"/>
      <c r="H315" s="261" t="s">
        <v>19</v>
      </c>
      <c r="I315" s="263"/>
      <c r="J315" s="260"/>
      <c r="K315" s="260"/>
      <c r="L315" s="264"/>
      <c r="M315" s="265"/>
      <c r="N315" s="266"/>
      <c r="O315" s="266"/>
      <c r="P315" s="266"/>
      <c r="Q315" s="266"/>
      <c r="R315" s="266"/>
      <c r="S315" s="266"/>
      <c r="T315" s="267"/>
      <c r="U315" s="14"/>
      <c r="V315" s="14"/>
      <c r="W315" s="14"/>
      <c r="X315" s="14"/>
      <c r="Y315" s="14"/>
      <c r="Z315" s="14"/>
      <c r="AA315" s="14"/>
      <c r="AB315" s="14"/>
      <c r="AC315" s="14"/>
      <c r="AD315" s="14"/>
      <c r="AE315" s="14"/>
      <c r="AT315" s="268" t="s">
        <v>801</v>
      </c>
      <c r="AU315" s="268" t="s">
        <v>81</v>
      </c>
      <c r="AV315" s="14" t="s">
        <v>79</v>
      </c>
      <c r="AW315" s="14" t="s">
        <v>33</v>
      </c>
      <c r="AX315" s="14" t="s">
        <v>72</v>
      </c>
      <c r="AY315" s="268" t="s">
        <v>240</v>
      </c>
    </row>
    <row r="316" s="13" customFormat="1">
      <c r="A316" s="13"/>
      <c r="B316" s="248"/>
      <c r="C316" s="249"/>
      <c r="D316" s="227" t="s">
        <v>801</v>
      </c>
      <c r="E316" s="250" t="s">
        <v>19</v>
      </c>
      <c r="F316" s="251" t="s">
        <v>2243</v>
      </c>
      <c r="G316" s="249"/>
      <c r="H316" s="252">
        <v>0.48099999999999998</v>
      </c>
      <c r="I316" s="253"/>
      <c r="J316" s="249"/>
      <c r="K316" s="249"/>
      <c r="L316" s="254"/>
      <c r="M316" s="255"/>
      <c r="N316" s="256"/>
      <c r="O316" s="256"/>
      <c r="P316" s="256"/>
      <c r="Q316" s="256"/>
      <c r="R316" s="256"/>
      <c r="S316" s="256"/>
      <c r="T316" s="257"/>
      <c r="U316" s="13"/>
      <c r="V316" s="13"/>
      <c r="W316" s="13"/>
      <c r="X316" s="13"/>
      <c r="Y316" s="13"/>
      <c r="Z316" s="13"/>
      <c r="AA316" s="13"/>
      <c r="AB316" s="13"/>
      <c r="AC316" s="13"/>
      <c r="AD316" s="13"/>
      <c r="AE316" s="13"/>
      <c r="AT316" s="258" t="s">
        <v>801</v>
      </c>
      <c r="AU316" s="258" t="s">
        <v>81</v>
      </c>
      <c r="AV316" s="13" t="s">
        <v>81</v>
      </c>
      <c r="AW316" s="13" t="s">
        <v>33</v>
      </c>
      <c r="AX316" s="13" t="s">
        <v>72</v>
      </c>
      <c r="AY316" s="258" t="s">
        <v>240</v>
      </c>
    </row>
    <row r="317" s="15" customFormat="1">
      <c r="A317" s="15"/>
      <c r="B317" s="269"/>
      <c r="C317" s="270"/>
      <c r="D317" s="227" t="s">
        <v>801</v>
      </c>
      <c r="E317" s="271" t="s">
        <v>19</v>
      </c>
      <c r="F317" s="272" t="s">
        <v>1356</v>
      </c>
      <c r="G317" s="270"/>
      <c r="H317" s="273">
        <v>0.48099999999999998</v>
      </c>
      <c r="I317" s="274"/>
      <c r="J317" s="270"/>
      <c r="K317" s="270"/>
      <c r="L317" s="275"/>
      <c r="M317" s="276"/>
      <c r="N317" s="277"/>
      <c r="O317" s="277"/>
      <c r="P317" s="277"/>
      <c r="Q317" s="277"/>
      <c r="R317" s="277"/>
      <c r="S317" s="277"/>
      <c r="T317" s="278"/>
      <c r="U317" s="15"/>
      <c r="V317" s="15"/>
      <c r="W317" s="15"/>
      <c r="X317" s="15"/>
      <c r="Y317" s="15"/>
      <c r="Z317" s="15"/>
      <c r="AA317" s="15"/>
      <c r="AB317" s="15"/>
      <c r="AC317" s="15"/>
      <c r="AD317" s="15"/>
      <c r="AE317" s="15"/>
      <c r="AT317" s="279" t="s">
        <v>801</v>
      </c>
      <c r="AU317" s="279" t="s">
        <v>81</v>
      </c>
      <c r="AV317" s="15" t="s">
        <v>149</v>
      </c>
      <c r="AW317" s="15" t="s">
        <v>33</v>
      </c>
      <c r="AX317" s="15" t="s">
        <v>72</v>
      </c>
      <c r="AY317" s="279" t="s">
        <v>240</v>
      </c>
    </row>
    <row r="318" s="16" customFormat="1">
      <c r="A318" s="16"/>
      <c r="B318" s="280"/>
      <c r="C318" s="281"/>
      <c r="D318" s="227" t="s">
        <v>801</v>
      </c>
      <c r="E318" s="282" t="s">
        <v>19</v>
      </c>
      <c r="F318" s="283" t="s">
        <v>1393</v>
      </c>
      <c r="G318" s="281"/>
      <c r="H318" s="284">
        <v>3.1509999999999998</v>
      </c>
      <c r="I318" s="285"/>
      <c r="J318" s="281"/>
      <c r="K318" s="281"/>
      <c r="L318" s="286"/>
      <c r="M318" s="287"/>
      <c r="N318" s="288"/>
      <c r="O318" s="288"/>
      <c r="P318" s="288"/>
      <c r="Q318" s="288"/>
      <c r="R318" s="288"/>
      <c r="S318" s="288"/>
      <c r="T318" s="289"/>
      <c r="U318" s="16"/>
      <c r="V318" s="16"/>
      <c r="W318" s="16"/>
      <c r="X318" s="16"/>
      <c r="Y318" s="16"/>
      <c r="Z318" s="16"/>
      <c r="AA318" s="16"/>
      <c r="AB318" s="16"/>
      <c r="AC318" s="16"/>
      <c r="AD318" s="16"/>
      <c r="AE318" s="16"/>
      <c r="AT318" s="290" t="s">
        <v>801</v>
      </c>
      <c r="AU318" s="290" t="s">
        <v>81</v>
      </c>
      <c r="AV318" s="16" t="s">
        <v>248</v>
      </c>
      <c r="AW318" s="16" t="s">
        <v>33</v>
      </c>
      <c r="AX318" s="16" t="s">
        <v>79</v>
      </c>
      <c r="AY318" s="290" t="s">
        <v>240</v>
      </c>
    </row>
    <row r="319" s="2" customFormat="1" ht="55.5" customHeight="1">
      <c r="A319" s="39"/>
      <c r="B319" s="40"/>
      <c r="C319" s="214" t="s">
        <v>336</v>
      </c>
      <c r="D319" s="214" t="s">
        <v>243</v>
      </c>
      <c r="E319" s="215" t="s">
        <v>2244</v>
      </c>
      <c r="F319" s="216" t="s">
        <v>2245</v>
      </c>
      <c r="G319" s="217" t="s">
        <v>293</v>
      </c>
      <c r="H319" s="218">
        <v>7.0720000000000001</v>
      </c>
      <c r="I319" s="219"/>
      <c r="J319" s="220">
        <f>ROUND(I319*H319,2)</f>
        <v>0</v>
      </c>
      <c r="K319" s="216" t="s">
        <v>749</v>
      </c>
      <c r="L319" s="45"/>
      <c r="M319" s="221" t="s">
        <v>19</v>
      </c>
      <c r="N319" s="222" t="s">
        <v>43</v>
      </c>
      <c r="O319" s="85"/>
      <c r="P319" s="223">
        <f>O319*H319</f>
        <v>0</v>
      </c>
      <c r="Q319" s="223">
        <v>2.5019399999999998</v>
      </c>
      <c r="R319" s="223">
        <f>Q319*H319</f>
        <v>17.693719679999997</v>
      </c>
      <c r="S319" s="223">
        <v>0</v>
      </c>
      <c r="T319" s="224">
        <f>S319*H319</f>
        <v>0</v>
      </c>
      <c r="U319" s="39"/>
      <c r="V319" s="39"/>
      <c r="W319" s="39"/>
      <c r="X319" s="39"/>
      <c r="Y319" s="39"/>
      <c r="Z319" s="39"/>
      <c r="AA319" s="39"/>
      <c r="AB319" s="39"/>
      <c r="AC319" s="39"/>
      <c r="AD319" s="39"/>
      <c r="AE319" s="39"/>
      <c r="AR319" s="225" t="s">
        <v>248</v>
      </c>
      <c r="AT319" s="225" t="s">
        <v>243</v>
      </c>
      <c r="AU319" s="225" t="s">
        <v>81</v>
      </c>
      <c r="AY319" s="18" t="s">
        <v>240</v>
      </c>
      <c r="BE319" s="226">
        <f>IF(N319="základní",J319,0)</f>
        <v>0</v>
      </c>
      <c r="BF319" s="226">
        <f>IF(N319="snížená",J319,0)</f>
        <v>0</v>
      </c>
      <c r="BG319" s="226">
        <f>IF(N319="zákl. přenesená",J319,0)</f>
        <v>0</v>
      </c>
      <c r="BH319" s="226">
        <f>IF(N319="sníž. přenesená",J319,0)</f>
        <v>0</v>
      </c>
      <c r="BI319" s="226">
        <f>IF(N319="nulová",J319,0)</f>
        <v>0</v>
      </c>
      <c r="BJ319" s="18" t="s">
        <v>79</v>
      </c>
      <c r="BK319" s="226">
        <f>ROUND(I319*H319,2)</f>
        <v>0</v>
      </c>
      <c r="BL319" s="18" t="s">
        <v>248</v>
      </c>
      <c r="BM319" s="225" t="s">
        <v>2246</v>
      </c>
    </row>
    <row r="320" s="14" customFormat="1">
      <c r="A320" s="14"/>
      <c r="B320" s="259"/>
      <c r="C320" s="260"/>
      <c r="D320" s="227" t="s">
        <v>801</v>
      </c>
      <c r="E320" s="261" t="s">
        <v>19</v>
      </c>
      <c r="F320" s="262" t="s">
        <v>2247</v>
      </c>
      <c r="G320" s="260"/>
      <c r="H320" s="261" t="s">
        <v>19</v>
      </c>
      <c r="I320" s="263"/>
      <c r="J320" s="260"/>
      <c r="K320" s="260"/>
      <c r="L320" s="264"/>
      <c r="M320" s="265"/>
      <c r="N320" s="266"/>
      <c r="O320" s="266"/>
      <c r="P320" s="266"/>
      <c r="Q320" s="266"/>
      <c r="R320" s="266"/>
      <c r="S320" s="266"/>
      <c r="T320" s="267"/>
      <c r="U320" s="14"/>
      <c r="V320" s="14"/>
      <c r="W320" s="14"/>
      <c r="X320" s="14"/>
      <c r="Y320" s="14"/>
      <c r="Z320" s="14"/>
      <c r="AA320" s="14"/>
      <c r="AB320" s="14"/>
      <c r="AC320" s="14"/>
      <c r="AD320" s="14"/>
      <c r="AE320" s="14"/>
      <c r="AT320" s="268" t="s">
        <v>801</v>
      </c>
      <c r="AU320" s="268" t="s">
        <v>81</v>
      </c>
      <c r="AV320" s="14" t="s">
        <v>79</v>
      </c>
      <c r="AW320" s="14" t="s">
        <v>33</v>
      </c>
      <c r="AX320" s="14" t="s">
        <v>72</v>
      </c>
      <c r="AY320" s="268" t="s">
        <v>240</v>
      </c>
    </row>
    <row r="321" s="13" customFormat="1">
      <c r="A321" s="13"/>
      <c r="B321" s="248"/>
      <c r="C321" s="249"/>
      <c r="D321" s="227" t="s">
        <v>801</v>
      </c>
      <c r="E321" s="250" t="s">
        <v>19</v>
      </c>
      <c r="F321" s="251" t="s">
        <v>2248</v>
      </c>
      <c r="G321" s="249"/>
      <c r="H321" s="252">
        <v>4.7160000000000002</v>
      </c>
      <c r="I321" s="253"/>
      <c r="J321" s="249"/>
      <c r="K321" s="249"/>
      <c r="L321" s="254"/>
      <c r="M321" s="255"/>
      <c r="N321" s="256"/>
      <c r="O321" s="256"/>
      <c r="P321" s="256"/>
      <c r="Q321" s="256"/>
      <c r="R321" s="256"/>
      <c r="S321" s="256"/>
      <c r="T321" s="257"/>
      <c r="U321" s="13"/>
      <c r="V321" s="13"/>
      <c r="W321" s="13"/>
      <c r="X321" s="13"/>
      <c r="Y321" s="13"/>
      <c r="Z321" s="13"/>
      <c r="AA321" s="13"/>
      <c r="AB321" s="13"/>
      <c r="AC321" s="13"/>
      <c r="AD321" s="13"/>
      <c r="AE321" s="13"/>
      <c r="AT321" s="258" t="s">
        <v>801</v>
      </c>
      <c r="AU321" s="258" t="s">
        <v>81</v>
      </c>
      <c r="AV321" s="13" t="s">
        <v>81</v>
      </c>
      <c r="AW321" s="13" t="s">
        <v>33</v>
      </c>
      <c r="AX321" s="13" t="s">
        <v>72</v>
      </c>
      <c r="AY321" s="258" t="s">
        <v>240</v>
      </c>
    </row>
    <row r="322" s="13" customFormat="1">
      <c r="A322" s="13"/>
      <c r="B322" s="248"/>
      <c r="C322" s="249"/>
      <c r="D322" s="227" t="s">
        <v>801</v>
      </c>
      <c r="E322" s="250" t="s">
        <v>19</v>
      </c>
      <c r="F322" s="251" t="s">
        <v>2249</v>
      </c>
      <c r="G322" s="249"/>
      <c r="H322" s="252">
        <v>2.3559999999999999</v>
      </c>
      <c r="I322" s="253"/>
      <c r="J322" s="249"/>
      <c r="K322" s="249"/>
      <c r="L322" s="254"/>
      <c r="M322" s="255"/>
      <c r="N322" s="256"/>
      <c r="O322" s="256"/>
      <c r="P322" s="256"/>
      <c r="Q322" s="256"/>
      <c r="R322" s="256"/>
      <c r="S322" s="256"/>
      <c r="T322" s="257"/>
      <c r="U322" s="13"/>
      <c r="V322" s="13"/>
      <c r="W322" s="13"/>
      <c r="X322" s="13"/>
      <c r="Y322" s="13"/>
      <c r="Z322" s="13"/>
      <c r="AA322" s="13"/>
      <c r="AB322" s="13"/>
      <c r="AC322" s="13"/>
      <c r="AD322" s="13"/>
      <c r="AE322" s="13"/>
      <c r="AT322" s="258" t="s">
        <v>801</v>
      </c>
      <c r="AU322" s="258" t="s">
        <v>81</v>
      </c>
      <c r="AV322" s="13" t="s">
        <v>81</v>
      </c>
      <c r="AW322" s="13" t="s">
        <v>33</v>
      </c>
      <c r="AX322" s="13" t="s">
        <v>72</v>
      </c>
      <c r="AY322" s="258" t="s">
        <v>240</v>
      </c>
    </row>
    <row r="323" s="15" customFormat="1">
      <c r="A323" s="15"/>
      <c r="B323" s="269"/>
      <c r="C323" s="270"/>
      <c r="D323" s="227" t="s">
        <v>801</v>
      </c>
      <c r="E323" s="271" t="s">
        <v>19</v>
      </c>
      <c r="F323" s="272" t="s">
        <v>1356</v>
      </c>
      <c r="G323" s="270"/>
      <c r="H323" s="273">
        <v>7.0720000000000001</v>
      </c>
      <c r="I323" s="274"/>
      <c r="J323" s="270"/>
      <c r="K323" s="270"/>
      <c r="L323" s="275"/>
      <c r="M323" s="276"/>
      <c r="N323" s="277"/>
      <c r="O323" s="277"/>
      <c r="P323" s="277"/>
      <c r="Q323" s="277"/>
      <c r="R323" s="277"/>
      <c r="S323" s="277"/>
      <c r="T323" s="278"/>
      <c r="U323" s="15"/>
      <c r="V323" s="15"/>
      <c r="W323" s="15"/>
      <c r="X323" s="15"/>
      <c r="Y323" s="15"/>
      <c r="Z323" s="15"/>
      <c r="AA323" s="15"/>
      <c r="AB323" s="15"/>
      <c r="AC323" s="15"/>
      <c r="AD323" s="15"/>
      <c r="AE323" s="15"/>
      <c r="AT323" s="279" t="s">
        <v>801</v>
      </c>
      <c r="AU323" s="279" t="s">
        <v>81</v>
      </c>
      <c r="AV323" s="15" t="s">
        <v>149</v>
      </c>
      <c r="AW323" s="15" t="s">
        <v>33</v>
      </c>
      <c r="AX323" s="15" t="s">
        <v>79</v>
      </c>
      <c r="AY323" s="279" t="s">
        <v>240</v>
      </c>
    </row>
    <row r="324" s="2" customFormat="1" ht="55.5" customHeight="1">
      <c r="A324" s="39"/>
      <c r="B324" s="40"/>
      <c r="C324" s="214" t="s">
        <v>633</v>
      </c>
      <c r="D324" s="214" t="s">
        <v>243</v>
      </c>
      <c r="E324" s="215" t="s">
        <v>2250</v>
      </c>
      <c r="F324" s="216" t="s">
        <v>2251</v>
      </c>
      <c r="G324" s="217" t="s">
        <v>293</v>
      </c>
      <c r="H324" s="218">
        <v>3.1000000000000001</v>
      </c>
      <c r="I324" s="219"/>
      <c r="J324" s="220">
        <f>ROUND(I324*H324,2)</f>
        <v>0</v>
      </c>
      <c r="K324" s="216" t="s">
        <v>749</v>
      </c>
      <c r="L324" s="45"/>
      <c r="M324" s="221" t="s">
        <v>19</v>
      </c>
      <c r="N324" s="222" t="s">
        <v>43</v>
      </c>
      <c r="O324" s="85"/>
      <c r="P324" s="223">
        <f>O324*H324</f>
        <v>0</v>
      </c>
      <c r="Q324" s="223">
        <v>2.5019399999999998</v>
      </c>
      <c r="R324" s="223">
        <f>Q324*H324</f>
        <v>7.7560139999999995</v>
      </c>
      <c r="S324" s="223">
        <v>0</v>
      </c>
      <c r="T324" s="224">
        <f>S324*H324</f>
        <v>0</v>
      </c>
      <c r="U324" s="39"/>
      <c r="V324" s="39"/>
      <c r="W324" s="39"/>
      <c r="X324" s="39"/>
      <c r="Y324" s="39"/>
      <c r="Z324" s="39"/>
      <c r="AA324" s="39"/>
      <c r="AB324" s="39"/>
      <c r="AC324" s="39"/>
      <c r="AD324" s="39"/>
      <c r="AE324" s="39"/>
      <c r="AR324" s="225" t="s">
        <v>248</v>
      </c>
      <c r="AT324" s="225" t="s">
        <v>243</v>
      </c>
      <c r="AU324" s="225" t="s">
        <v>81</v>
      </c>
      <c r="AY324" s="18" t="s">
        <v>240</v>
      </c>
      <c r="BE324" s="226">
        <f>IF(N324="základní",J324,0)</f>
        <v>0</v>
      </c>
      <c r="BF324" s="226">
        <f>IF(N324="snížená",J324,0)</f>
        <v>0</v>
      </c>
      <c r="BG324" s="226">
        <f>IF(N324="zákl. přenesená",J324,0)</f>
        <v>0</v>
      </c>
      <c r="BH324" s="226">
        <f>IF(N324="sníž. přenesená",J324,0)</f>
        <v>0</v>
      </c>
      <c r="BI324" s="226">
        <f>IF(N324="nulová",J324,0)</f>
        <v>0</v>
      </c>
      <c r="BJ324" s="18" t="s">
        <v>79</v>
      </c>
      <c r="BK324" s="226">
        <f>ROUND(I324*H324,2)</f>
        <v>0</v>
      </c>
      <c r="BL324" s="18" t="s">
        <v>248</v>
      </c>
      <c r="BM324" s="225" t="s">
        <v>2252</v>
      </c>
    </row>
    <row r="325" s="14" customFormat="1">
      <c r="A325" s="14"/>
      <c r="B325" s="259"/>
      <c r="C325" s="260"/>
      <c r="D325" s="227" t="s">
        <v>801</v>
      </c>
      <c r="E325" s="261" t="s">
        <v>19</v>
      </c>
      <c r="F325" s="262" t="s">
        <v>2242</v>
      </c>
      <c r="G325" s="260"/>
      <c r="H325" s="261" t="s">
        <v>19</v>
      </c>
      <c r="I325" s="263"/>
      <c r="J325" s="260"/>
      <c r="K325" s="260"/>
      <c r="L325" s="264"/>
      <c r="M325" s="265"/>
      <c r="N325" s="266"/>
      <c r="O325" s="266"/>
      <c r="P325" s="266"/>
      <c r="Q325" s="266"/>
      <c r="R325" s="266"/>
      <c r="S325" s="266"/>
      <c r="T325" s="267"/>
      <c r="U325" s="14"/>
      <c r="V325" s="14"/>
      <c r="W325" s="14"/>
      <c r="X325" s="14"/>
      <c r="Y325" s="14"/>
      <c r="Z325" s="14"/>
      <c r="AA325" s="14"/>
      <c r="AB325" s="14"/>
      <c r="AC325" s="14"/>
      <c r="AD325" s="14"/>
      <c r="AE325" s="14"/>
      <c r="AT325" s="268" t="s">
        <v>801</v>
      </c>
      <c r="AU325" s="268" t="s">
        <v>81</v>
      </c>
      <c r="AV325" s="14" t="s">
        <v>79</v>
      </c>
      <c r="AW325" s="14" t="s">
        <v>33</v>
      </c>
      <c r="AX325" s="14" t="s">
        <v>72</v>
      </c>
      <c r="AY325" s="268" t="s">
        <v>240</v>
      </c>
    </row>
    <row r="326" s="13" customFormat="1">
      <c r="A326" s="13"/>
      <c r="B326" s="248"/>
      <c r="C326" s="249"/>
      <c r="D326" s="227" t="s">
        <v>801</v>
      </c>
      <c r="E326" s="250" t="s">
        <v>19</v>
      </c>
      <c r="F326" s="251" t="s">
        <v>2253</v>
      </c>
      <c r="G326" s="249"/>
      <c r="H326" s="252">
        <v>3.1000000000000001</v>
      </c>
      <c r="I326" s="253"/>
      <c r="J326" s="249"/>
      <c r="K326" s="249"/>
      <c r="L326" s="254"/>
      <c r="M326" s="255"/>
      <c r="N326" s="256"/>
      <c r="O326" s="256"/>
      <c r="P326" s="256"/>
      <c r="Q326" s="256"/>
      <c r="R326" s="256"/>
      <c r="S326" s="256"/>
      <c r="T326" s="257"/>
      <c r="U326" s="13"/>
      <c r="V326" s="13"/>
      <c r="W326" s="13"/>
      <c r="X326" s="13"/>
      <c r="Y326" s="13"/>
      <c r="Z326" s="13"/>
      <c r="AA326" s="13"/>
      <c r="AB326" s="13"/>
      <c r="AC326" s="13"/>
      <c r="AD326" s="13"/>
      <c r="AE326" s="13"/>
      <c r="AT326" s="258" t="s">
        <v>801</v>
      </c>
      <c r="AU326" s="258" t="s">
        <v>81</v>
      </c>
      <c r="AV326" s="13" t="s">
        <v>81</v>
      </c>
      <c r="AW326" s="13" t="s">
        <v>33</v>
      </c>
      <c r="AX326" s="13" t="s">
        <v>72</v>
      </c>
      <c r="AY326" s="258" t="s">
        <v>240</v>
      </c>
    </row>
    <row r="327" s="15" customFormat="1">
      <c r="A327" s="15"/>
      <c r="B327" s="269"/>
      <c r="C327" s="270"/>
      <c r="D327" s="227" t="s">
        <v>801</v>
      </c>
      <c r="E327" s="271" t="s">
        <v>19</v>
      </c>
      <c r="F327" s="272" t="s">
        <v>1356</v>
      </c>
      <c r="G327" s="270"/>
      <c r="H327" s="273">
        <v>3.1000000000000001</v>
      </c>
      <c r="I327" s="274"/>
      <c r="J327" s="270"/>
      <c r="K327" s="270"/>
      <c r="L327" s="275"/>
      <c r="M327" s="276"/>
      <c r="N327" s="277"/>
      <c r="O327" s="277"/>
      <c r="P327" s="277"/>
      <c r="Q327" s="277"/>
      <c r="R327" s="277"/>
      <c r="S327" s="277"/>
      <c r="T327" s="278"/>
      <c r="U327" s="15"/>
      <c r="V327" s="15"/>
      <c r="W327" s="15"/>
      <c r="X327" s="15"/>
      <c r="Y327" s="15"/>
      <c r="Z327" s="15"/>
      <c r="AA327" s="15"/>
      <c r="AB327" s="15"/>
      <c r="AC327" s="15"/>
      <c r="AD327" s="15"/>
      <c r="AE327" s="15"/>
      <c r="AT327" s="279" t="s">
        <v>801</v>
      </c>
      <c r="AU327" s="279" t="s">
        <v>81</v>
      </c>
      <c r="AV327" s="15" t="s">
        <v>149</v>
      </c>
      <c r="AW327" s="15" t="s">
        <v>33</v>
      </c>
      <c r="AX327" s="15" t="s">
        <v>79</v>
      </c>
      <c r="AY327" s="279" t="s">
        <v>240</v>
      </c>
    </row>
    <row r="328" s="2" customFormat="1" ht="55.5" customHeight="1">
      <c r="A328" s="39"/>
      <c r="B328" s="40"/>
      <c r="C328" s="214" t="s">
        <v>338</v>
      </c>
      <c r="D328" s="214" t="s">
        <v>243</v>
      </c>
      <c r="E328" s="215" t="s">
        <v>2254</v>
      </c>
      <c r="F328" s="216" t="s">
        <v>2255</v>
      </c>
      <c r="G328" s="217" t="s">
        <v>293</v>
      </c>
      <c r="H328" s="218">
        <v>3.5350000000000001</v>
      </c>
      <c r="I328" s="219"/>
      <c r="J328" s="220">
        <f>ROUND(I328*H328,2)</f>
        <v>0</v>
      </c>
      <c r="K328" s="216" t="s">
        <v>749</v>
      </c>
      <c r="L328" s="45"/>
      <c r="M328" s="221" t="s">
        <v>19</v>
      </c>
      <c r="N328" s="222" t="s">
        <v>43</v>
      </c>
      <c r="O328" s="85"/>
      <c r="P328" s="223">
        <f>O328*H328</f>
        <v>0</v>
      </c>
      <c r="Q328" s="223">
        <v>2.5019399999999998</v>
      </c>
      <c r="R328" s="223">
        <f>Q328*H328</f>
        <v>8.8443579000000003</v>
      </c>
      <c r="S328" s="223">
        <v>0</v>
      </c>
      <c r="T328" s="224">
        <f>S328*H328</f>
        <v>0</v>
      </c>
      <c r="U328" s="39"/>
      <c r="V328" s="39"/>
      <c r="W328" s="39"/>
      <c r="X328" s="39"/>
      <c r="Y328" s="39"/>
      <c r="Z328" s="39"/>
      <c r="AA328" s="39"/>
      <c r="AB328" s="39"/>
      <c r="AC328" s="39"/>
      <c r="AD328" s="39"/>
      <c r="AE328" s="39"/>
      <c r="AR328" s="225" t="s">
        <v>248</v>
      </c>
      <c r="AT328" s="225" t="s">
        <v>243</v>
      </c>
      <c r="AU328" s="225" t="s">
        <v>81</v>
      </c>
      <c r="AY328" s="18" t="s">
        <v>240</v>
      </c>
      <c r="BE328" s="226">
        <f>IF(N328="základní",J328,0)</f>
        <v>0</v>
      </c>
      <c r="BF328" s="226">
        <f>IF(N328="snížená",J328,0)</f>
        <v>0</v>
      </c>
      <c r="BG328" s="226">
        <f>IF(N328="zákl. přenesená",J328,0)</f>
        <v>0</v>
      </c>
      <c r="BH328" s="226">
        <f>IF(N328="sníž. přenesená",J328,0)</f>
        <v>0</v>
      </c>
      <c r="BI328" s="226">
        <f>IF(N328="nulová",J328,0)</f>
        <v>0</v>
      </c>
      <c r="BJ328" s="18" t="s">
        <v>79</v>
      </c>
      <c r="BK328" s="226">
        <f>ROUND(I328*H328,2)</f>
        <v>0</v>
      </c>
      <c r="BL328" s="18" t="s">
        <v>248</v>
      </c>
      <c r="BM328" s="225" t="s">
        <v>2256</v>
      </c>
    </row>
    <row r="329" s="14" customFormat="1">
      <c r="A329" s="14"/>
      <c r="B329" s="259"/>
      <c r="C329" s="260"/>
      <c r="D329" s="227" t="s">
        <v>801</v>
      </c>
      <c r="E329" s="261" t="s">
        <v>19</v>
      </c>
      <c r="F329" s="262" t="s">
        <v>2242</v>
      </c>
      <c r="G329" s="260"/>
      <c r="H329" s="261" t="s">
        <v>19</v>
      </c>
      <c r="I329" s="263"/>
      <c r="J329" s="260"/>
      <c r="K329" s="260"/>
      <c r="L329" s="264"/>
      <c r="M329" s="265"/>
      <c r="N329" s="266"/>
      <c r="O329" s="266"/>
      <c r="P329" s="266"/>
      <c r="Q329" s="266"/>
      <c r="R329" s="266"/>
      <c r="S329" s="266"/>
      <c r="T329" s="267"/>
      <c r="U329" s="14"/>
      <c r="V329" s="14"/>
      <c r="W329" s="14"/>
      <c r="X329" s="14"/>
      <c r="Y329" s="14"/>
      <c r="Z329" s="14"/>
      <c r="AA329" s="14"/>
      <c r="AB329" s="14"/>
      <c r="AC329" s="14"/>
      <c r="AD329" s="14"/>
      <c r="AE329" s="14"/>
      <c r="AT329" s="268" t="s">
        <v>801</v>
      </c>
      <c r="AU329" s="268" t="s">
        <v>81</v>
      </c>
      <c r="AV329" s="14" t="s">
        <v>79</v>
      </c>
      <c r="AW329" s="14" t="s">
        <v>33</v>
      </c>
      <c r="AX329" s="14" t="s">
        <v>72</v>
      </c>
      <c r="AY329" s="268" t="s">
        <v>240</v>
      </c>
    </row>
    <row r="330" s="14" customFormat="1">
      <c r="A330" s="14"/>
      <c r="B330" s="259"/>
      <c r="C330" s="260"/>
      <c r="D330" s="227" t="s">
        <v>801</v>
      </c>
      <c r="E330" s="261" t="s">
        <v>19</v>
      </c>
      <c r="F330" s="262" t="s">
        <v>2177</v>
      </c>
      <c r="G330" s="260"/>
      <c r="H330" s="261" t="s">
        <v>19</v>
      </c>
      <c r="I330" s="263"/>
      <c r="J330" s="260"/>
      <c r="K330" s="260"/>
      <c r="L330" s="264"/>
      <c r="M330" s="265"/>
      <c r="N330" s="266"/>
      <c r="O330" s="266"/>
      <c r="P330" s="266"/>
      <c r="Q330" s="266"/>
      <c r="R330" s="266"/>
      <c r="S330" s="266"/>
      <c r="T330" s="267"/>
      <c r="U330" s="14"/>
      <c r="V330" s="14"/>
      <c r="W330" s="14"/>
      <c r="X330" s="14"/>
      <c r="Y330" s="14"/>
      <c r="Z330" s="14"/>
      <c r="AA330" s="14"/>
      <c r="AB330" s="14"/>
      <c r="AC330" s="14"/>
      <c r="AD330" s="14"/>
      <c r="AE330" s="14"/>
      <c r="AT330" s="268" t="s">
        <v>801</v>
      </c>
      <c r="AU330" s="268" t="s">
        <v>81</v>
      </c>
      <c r="AV330" s="14" t="s">
        <v>79</v>
      </c>
      <c r="AW330" s="14" t="s">
        <v>33</v>
      </c>
      <c r="AX330" s="14" t="s">
        <v>72</v>
      </c>
      <c r="AY330" s="268" t="s">
        <v>240</v>
      </c>
    </row>
    <row r="331" s="13" customFormat="1">
      <c r="A331" s="13"/>
      <c r="B331" s="248"/>
      <c r="C331" s="249"/>
      <c r="D331" s="227" t="s">
        <v>801</v>
      </c>
      <c r="E331" s="250" t="s">
        <v>19</v>
      </c>
      <c r="F331" s="251" t="s">
        <v>2257</v>
      </c>
      <c r="G331" s="249"/>
      <c r="H331" s="252">
        <v>3.5350000000000001</v>
      </c>
      <c r="I331" s="253"/>
      <c r="J331" s="249"/>
      <c r="K331" s="249"/>
      <c r="L331" s="254"/>
      <c r="M331" s="255"/>
      <c r="N331" s="256"/>
      <c r="O331" s="256"/>
      <c r="P331" s="256"/>
      <c r="Q331" s="256"/>
      <c r="R331" s="256"/>
      <c r="S331" s="256"/>
      <c r="T331" s="257"/>
      <c r="U331" s="13"/>
      <c r="V331" s="13"/>
      <c r="W331" s="13"/>
      <c r="X331" s="13"/>
      <c r="Y331" s="13"/>
      <c r="Z331" s="13"/>
      <c r="AA331" s="13"/>
      <c r="AB331" s="13"/>
      <c r="AC331" s="13"/>
      <c r="AD331" s="13"/>
      <c r="AE331" s="13"/>
      <c r="AT331" s="258" t="s">
        <v>801</v>
      </c>
      <c r="AU331" s="258" t="s">
        <v>81</v>
      </c>
      <c r="AV331" s="13" t="s">
        <v>81</v>
      </c>
      <c r="AW331" s="13" t="s">
        <v>33</v>
      </c>
      <c r="AX331" s="13" t="s">
        <v>79</v>
      </c>
      <c r="AY331" s="258" t="s">
        <v>240</v>
      </c>
    </row>
    <row r="332" s="2" customFormat="1">
      <c r="A332" s="39"/>
      <c r="B332" s="40"/>
      <c r="C332" s="214" t="s">
        <v>640</v>
      </c>
      <c r="D332" s="214" t="s">
        <v>243</v>
      </c>
      <c r="E332" s="215" t="s">
        <v>2258</v>
      </c>
      <c r="F332" s="216" t="s">
        <v>2259</v>
      </c>
      <c r="G332" s="217" t="s">
        <v>251</v>
      </c>
      <c r="H332" s="218">
        <v>108.363</v>
      </c>
      <c r="I332" s="219"/>
      <c r="J332" s="220">
        <f>ROUND(I332*H332,2)</f>
        <v>0</v>
      </c>
      <c r="K332" s="216" t="s">
        <v>749</v>
      </c>
      <c r="L332" s="45"/>
      <c r="M332" s="221" t="s">
        <v>19</v>
      </c>
      <c r="N332" s="222" t="s">
        <v>43</v>
      </c>
      <c r="O332" s="85"/>
      <c r="P332" s="223">
        <f>O332*H332</f>
        <v>0</v>
      </c>
      <c r="Q332" s="223">
        <v>0.0066299999999999996</v>
      </c>
      <c r="R332" s="223">
        <f>Q332*H332</f>
        <v>0.71844668999999994</v>
      </c>
      <c r="S332" s="223">
        <v>0</v>
      </c>
      <c r="T332" s="224">
        <f>S332*H332</f>
        <v>0</v>
      </c>
      <c r="U332" s="39"/>
      <c r="V332" s="39"/>
      <c r="W332" s="39"/>
      <c r="X332" s="39"/>
      <c r="Y332" s="39"/>
      <c r="Z332" s="39"/>
      <c r="AA332" s="39"/>
      <c r="AB332" s="39"/>
      <c r="AC332" s="39"/>
      <c r="AD332" s="39"/>
      <c r="AE332" s="39"/>
      <c r="AR332" s="225" t="s">
        <v>248</v>
      </c>
      <c r="AT332" s="225" t="s">
        <v>243</v>
      </c>
      <c r="AU332" s="225" t="s">
        <v>81</v>
      </c>
      <c r="AY332" s="18" t="s">
        <v>240</v>
      </c>
      <c r="BE332" s="226">
        <f>IF(N332="základní",J332,0)</f>
        <v>0</v>
      </c>
      <c r="BF332" s="226">
        <f>IF(N332="snížená",J332,0)</f>
        <v>0</v>
      </c>
      <c r="BG332" s="226">
        <f>IF(N332="zákl. přenesená",J332,0)</f>
        <v>0</v>
      </c>
      <c r="BH332" s="226">
        <f>IF(N332="sníž. přenesená",J332,0)</f>
        <v>0</v>
      </c>
      <c r="BI332" s="226">
        <f>IF(N332="nulová",J332,0)</f>
        <v>0</v>
      </c>
      <c r="BJ332" s="18" t="s">
        <v>79</v>
      </c>
      <c r="BK332" s="226">
        <f>ROUND(I332*H332,2)</f>
        <v>0</v>
      </c>
      <c r="BL332" s="18" t="s">
        <v>248</v>
      </c>
      <c r="BM332" s="225" t="s">
        <v>2260</v>
      </c>
    </row>
    <row r="333" s="14" customFormat="1">
      <c r="A333" s="14"/>
      <c r="B333" s="259"/>
      <c r="C333" s="260"/>
      <c r="D333" s="227" t="s">
        <v>801</v>
      </c>
      <c r="E333" s="261" t="s">
        <v>19</v>
      </c>
      <c r="F333" s="262" t="s">
        <v>2247</v>
      </c>
      <c r="G333" s="260"/>
      <c r="H333" s="261" t="s">
        <v>19</v>
      </c>
      <c r="I333" s="263"/>
      <c r="J333" s="260"/>
      <c r="K333" s="260"/>
      <c r="L333" s="264"/>
      <c r="M333" s="265"/>
      <c r="N333" s="266"/>
      <c r="O333" s="266"/>
      <c r="P333" s="266"/>
      <c r="Q333" s="266"/>
      <c r="R333" s="266"/>
      <c r="S333" s="266"/>
      <c r="T333" s="267"/>
      <c r="U333" s="14"/>
      <c r="V333" s="14"/>
      <c r="W333" s="14"/>
      <c r="X333" s="14"/>
      <c r="Y333" s="14"/>
      <c r="Z333" s="14"/>
      <c r="AA333" s="14"/>
      <c r="AB333" s="14"/>
      <c r="AC333" s="14"/>
      <c r="AD333" s="14"/>
      <c r="AE333" s="14"/>
      <c r="AT333" s="268" t="s">
        <v>801</v>
      </c>
      <c r="AU333" s="268" t="s">
        <v>81</v>
      </c>
      <c r="AV333" s="14" t="s">
        <v>79</v>
      </c>
      <c r="AW333" s="14" t="s">
        <v>33</v>
      </c>
      <c r="AX333" s="14" t="s">
        <v>72</v>
      </c>
      <c r="AY333" s="268" t="s">
        <v>240</v>
      </c>
    </row>
    <row r="334" s="13" customFormat="1">
      <c r="A334" s="13"/>
      <c r="B334" s="248"/>
      <c r="C334" s="249"/>
      <c r="D334" s="227" t="s">
        <v>801</v>
      </c>
      <c r="E334" s="250" t="s">
        <v>19</v>
      </c>
      <c r="F334" s="251" t="s">
        <v>2261</v>
      </c>
      <c r="G334" s="249"/>
      <c r="H334" s="252">
        <v>37.533000000000001</v>
      </c>
      <c r="I334" s="253"/>
      <c r="J334" s="249"/>
      <c r="K334" s="249"/>
      <c r="L334" s="254"/>
      <c r="M334" s="255"/>
      <c r="N334" s="256"/>
      <c r="O334" s="256"/>
      <c r="P334" s="256"/>
      <c r="Q334" s="256"/>
      <c r="R334" s="256"/>
      <c r="S334" s="256"/>
      <c r="T334" s="257"/>
      <c r="U334" s="13"/>
      <c r="V334" s="13"/>
      <c r="W334" s="13"/>
      <c r="X334" s="13"/>
      <c r="Y334" s="13"/>
      <c r="Z334" s="13"/>
      <c r="AA334" s="13"/>
      <c r="AB334" s="13"/>
      <c r="AC334" s="13"/>
      <c r="AD334" s="13"/>
      <c r="AE334" s="13"/>
      <c r="AT334" s="258" t="s">
        <v>801</v>
      </c>
      <c r="AU334" s="258" t="s">
        <v>81</v>
      </c>
      <c r="AV334" s="13" t="s">
        <v>81</v>
      </c>
      <c r="AW334" s="13" t="s">
        <v>33</v>
      </c>
      <c r="AX334" s="13" t="s">
        <v>72</v>
      </c>
      <c r="AY334" s="258" t="s">
        <v>240</v>
      </c>
    </row>
    <row r="335" s="13" customFormat="1">
      <c r="A335" s="13"/>
      <c r="B335" s="248"/>
      <c r="C335" s="249"/>
      <c r="D335" s="227" t="s">
        <v>801</v>
      </c>
      <c r="E335" s="250" t="s">
        <v>19</v>
      </c>
      <c r="F335" s="251" t="s">
        <v>2262</v>
      </c>
      <c r="G335" s="249"/>
      <c r="H335" s="252">
        <v>21.393000000000001</v>
      </c>
      <c r="I335" s="253"/>
      <c r="J335" s="249"/>
      <c r="K335" s="249"/>
      <c r="L335" s="254"/>
      <c r="M335" s="255"/>
      <c r="N335" s="256"/>
      <c r="O335" s="256"/>
      <c r="P335" s="256"/>
      <c r="Q335" s="256"/>
      <c r="R335" s="256"/>
      <c r="S335" s="256"/>
      <c r="T335" s="257"/>
      <c r="U335" s="13"/>
      <c r="V335" s="13"/>
      <c r="W335" s="13"/>
      <c r="X335" s="13"/>
      <c r="Y335" s="13"/>
      <c r="Z335" s="13"/>
      <c r="AA335" s="13"/>
      <c r="AB335" s="13"/>
      <c r="AC335" s="13"/>
      <c r="AD335" s="13"/>
      <c r="AE335" s="13"/>
      <c r="AT335" s="258" t="s">
        <v>801</v>
      </c>
      <c r="AU335" s="258" t="s">
        <v>81</v>
      </c>
      <c r="AV335" s="13" t="s">
        <v>81</v>
      </c>
      <c r="AW335" s="13" t="s">
        <v>33</v>
      </c>
      <c r="AX335" s="13" t="s">
        <v>72</v>
      </c>
      <c r="AY335" s="258" t="s">
        <v>240</v>
      </c>
    </row>
    <row r="336" s="14" customFormat="1">
      <c r="A336" s="14"/>
      <c r="B336" s="259"/>
      <c r="C336" s="260"/>
      <c r="D336" s="227" t="s">
        <v>801</v>
      </c>
      <c r="E336" s="261" t="s">
        <v>19</v>
      </c>
      <c r="F336" s="262" t="s">
        <v>2242</v>
      </c>
      <c r="G336" s="260"/>
      <c r="H336" s="261" t="s">
        <v>19</v>
      </c>
      <c r="I336" s="263"/>
      <c r="J336" s="260"/>
      <c r="K336" s="260"/>
      <c r="L336" s="264"/>
      <c r="M336" s="265"/>
      <c r="N336" s="266"/>
      <c r="O336" s="266"/>
      <c r="P336" s="266"/>
      <c r="Q336" s="266"/>
      <c r="R336" s="266"/>
      <c r="S336" s="266"/>
      <c r="T336" s="267"/>
      <c r="U336" s="14"/>
      <c r="V336" s="14"/>
      <c r="W336" s="14"/>
      <c r="X336" s="14"/>
      <c r="Y336" s="14"/>
      <c r="Z336" s="14"/>
      <c r="AA336" s="14"/>
      <c r="AB336" s="14"/>
      <c r="AC336" s="14"/>
      <c r="AD336" s="14"/>
      <c r="AE336" s="14"/>
      <c r="AT336" s="268" t="s">
        <v>801</v>
      </c>
      <c r="AU336" s="268" t="s">
        <v>81</v>
      </c>
      <c r="AV336" s="14" t="s">
        <v>79</v>
      </c>
      <c r="AW336" s="14" t="s">
        <v>33</v>
      </c>
      <c r="AX336" s="14" t="s">
        <v>72</v>
      </c>
      <c r="AY336" s="268" t="s">
        <v>240</v>
      </c>
    </row>
    <row r="337" s="13" customFormat="1">
      <c r="A337" s="13"/>
      <c r="B337" s="248"/>
      <c r="C337" s="249"/>
      <c r="D337" s="227" t="s">
        <v>801</v>
      </c>
      <c r="E337" s="250" t="s">
        <v>19</v>
      </c>
      <c r="F337" s="251" t="s">
        <v>2263</v>
      </c>
      <c r="G337" s="249"/>
      <c r="H337" s="252">
        <v>26.864999999999998</v>
      </c>
      <c r="I337" s="253"/>
      <c r="J337" s="249"/>
      <c r="K337" s="249"/>
      <c r="L337" s="254"/>
      <c r="M337" s="255"/>
      <c r="N337" s="256"/>
      <c r="O337" s="256"/>
      <c r="P337" s="256"/>
      <c r="Q337" s="256"/>
      <c r="R337" s="256"/>
      <c r="S337" s="256"/>
      <c r="T337" s="257"/>
      <c r="U337" s="13"/>
      <c r="V337" s="13"/>
      <c r="W337" s="13"/>
      <c r="X337" s="13"/>
      <c r="Y337" s="13"/>
      <c r="Z337" s="13"/>
      <c r="AA337" s="13"/>
      <c r="AB337" s="13"/>
      <c r="AC337" s="13"/>
      <c r="AD337" s="13"/>
      <c r="AE337" s="13"/>
      <c r="AT337" s="258" t="s">
        <v>801</v>
      </c>
      <c r="AU337" s="258" t="s">
        <v>81</v>
      </c>
      <c r="AV337" s="13" t="s">
        <v>81</v>
      </c>
      <c r="AW337" s="13" t="s">
        <v>33</v>
      </c>
      <c r="AX337" s="13" t="s">
        <v>72</v>
      </c>
      <c r="AY337" s="258" t="s">
        <v>240</v>
      </c>
    </row>
    <row r="338" s="14" customFormat="1">
      <c r="A338" s="14"/>
      <c r="B338" s="259"/>
      <c r="C338" s="260"/>
      <c r="D338" s="227" t="s">
        <v>801</v>
      </c>
      <c r="E338" s="261" t="s">
        <v>19</v>
      </c>
      <c r="F338" s="262" t="s">
        <v>2177</v>
      </c>
      <c r="G338" s="260"/>
      <c r="H338" s="261" t="s">
        <v>19</v>
      </c>
      <c r="I338" s="263"/>
      <c r="J338" s="260"/>
      <c r="K338" s="260"/>
      <c r="L338" s="264"/>
      <c r="M338" s="265"/>
      <c r="N338" s="266"/>
      <c r="O338" s="266"/>
      <c r="P338" s="266"/>
      <c r="Q338" s="266"/>
      <c r="R338" s="266"/>
      <c r="S338" s="266"/>
      <c r="T338" s="267"/>
      <c r="U338" s="14"/>
      <c r="V338" s="14"/>
      <c r="W338" s="14"/>
      <c r="X338" s="14"/>
      <c r="Y338" s="14"/>
      <c r="Z338" s="14"/>
      <c r="AA338" s="14"/>
      <c r="AB338" s="14"/>
      <c r="AC338" s="14"/>
      <c r="AD338" s="14"/>
      <c r="AE338" s="14"/>
      <c r="AT338" s="268" t="s">
        <v>801</v>
      </c>
      <c r="AU338" s="268" t="s">
        <v>81</v>
      </c>
      <c r="AV338" s="14" t="s">
        <v>79</v>
      </c>
      <c r="AW338" s="14" t="s">
        <v>33</v>
      </c>
      <c r="AX338" s="14" t="s">
        <v>72</v>
      </c>
      <c r="AY338" s="268" t="s">
        <v>240</v>
      </c>
    </row>
    <row r="339" s="13" customFormat="1">
      <c r="A339" s="13"/>
      <c r="B339" s="248"/>
      <c r="C339" s="249"/>
      <c r="D339" s="227" t="s">
        <v>801</v>
      </c>
      <c r="E339" s="250" t="s">
        <v>19</v>
      </c>
      <c r="F339" s="251" t="s">
        <v>2264</v>
      </c>
      <c r="G339" s="249"/>
      <c r="H339" s="252">
        <v>22.571999999999999</v>
      </c>
      <c r="I339" s="253"/>
      <c r="J339" s="249"/>
      <c r="K339" s="249"/>
      <c r="L339" s="254"/>
      <c r="M339" s="255"/>
      <c r="N339" s="256"/>
      <c r="O339" s="256"/>
      <c r="P339" s="256"/>
      <c r="Q339" s="256"/>
      <c r="R339" s="256"/>
      <c r="S339" s="256"/>
      <c r="T339" s="257"/>
      <c r="U339" s="13"/>
      <c r="V339" s="13"/>
      <c r="W339" s="13"/>
      <c r="X339" s="13"/>
      <c r="Y339" s="13"/>
      <c r="Z339" s="13"/>
      <c r="AA339" s="13"/>
      <c r="AB339" s="13"/>
      <c r="AC339" s="13"/>
      <c r="AD339" s="13"/>
      <c r="AE339" s="13"/>
      <c r="AT339" s="258" t="s">
        <v>801</v>
      </c>
      <c r="AU339" s="258" t="s">
        <v>81</v>
      </c>
      <c r="AV339" s="13" t="s">
        <v>81</v>
      </c>
      <c r="AW339" s="13" t="s">
        <v>33</v>
      </c>
      <c r="AX339" s="13" t="s">
        <v>72</v>
      </c>
      <c r="AY339" s="258" t="s">
        <v>240</v>
      </c>
    </row>
    <row r="340" s="15" customFormat="1">
      <c r="A340" s="15"/>
      <c r="B340" s="269"/>
      <c r="C340" s="270"/>
      <c r="D340" s="227" t="s">
        <v>801</v>
      </c>
      <c r="E340" s="271" t="s">
        <v>19</v>
      </c>
      <c r="F340" s="272" t="s">
        <v>1356</v>
      </c>
      <c r="G340" s="270"/>
      <c r="H340" s="273">
        <v>108.363</v>
      </c>
      <c r="I340" s="274"/>
      <c r="J340" s="270"/>
      <c r="K340" s="270"/>
      <c r="L340" s="275"/>
      <c r="M340" s="276"/>
      <c r="N340" s="277"/>
      <c r="O340" s="277"/>
      <c r="P340" s="277"/>
      <c r="Q340" s="277"/>
      <c r="R340" s="277"/>
      <c r="S340" s="277"/>
      <c r="T340" s="278"/>
      <c r="U340" s="15"/>
      <c r="V340" s="15"/>
      <c r="W340" s="15"/>
      <c r="X340" s="15"/>
      <c r="Y340" s="15"/>
      <c r="Z340" s="15"/>
      <c r="AA340" s="15"/>
      <c r="AB340" s="15"/>
      <c r="AC340" s="15"/>
      <c r="AD340" s="15"/>
      <c r="AE340" s="15"/>
      <c r="AT340" s="279" t="s">
        <v>801</v>
      </c>
      <c r="AU340" s="279" t="s">
        <v>81</v>
      </c>
      <c r="AV340" s="15" t="s">
        <v>149</v>
      </c>
      <c r="AW340" s="15" t="s">
        <v>33</v>
      </c>
      <c r="AX340" s="15" t="s">
        <v>79</v>
      </c>
      <c r="AY340" s="279" t="s">
        <v>240</v>
      </c>
    </row>
    <row r="341" s="2" customFormat="1">
      <c r="A341" s="39"/>
      <c r="B341" s="40"/>
      <c r="C341" s="214" t="s">
        <v>344</v>
      </c>
      <c r="D341" s="214" t="s">
        <v>243</v>
      </c>
      <c r="E341" s="215" t="s">
        <v>2265</v>
      </c>
      <c r="F341" s="216" t="s">
        <v>2266</v>
      </c>
      <c r="G341" s="217" t="s">
        <v>251</v>
      </c>
      <c r="H341" s="218">
        <v>108.363</v>
      </c>
      <c r="I341" s="219"/>
      <c r="J341" s="220">
        <f>ROUND(I341*H341,2)</f>
        <v>0</v>
      </c>
      <c r="K341" s="216" t="s">
        <v>749</v>
      </c>
      <c r="L341" s="45"/>
      <c r="M341" s="221" t="s">
        <v>19</v>
      </c>
      <c r="N341" s="222" t="s">
        <v>43</v>
      </c>
      <c r="O341" s="85"/>
      <c r="P341" s="223">
        <f>O341*H341</f>
        <v>0</v>
      </c>
      <c r="Q341" s="223">
        <v>0</v>
      </c>
      <c r="R341" s="223">
        <f>Q341*H341</f>
        <v>0</v>
      </c>
      <c r="S341" s="223">
        <v>0</v>
      </c>
      <c r="T341" s="224">
        <f>S341*H341</f>
        <v>0</v>
      </c>
      <c r="U341" s="39"/>
      <c r="V341" s="39"/>
      <c r="W341" s="39"/>
      <c r="X341" s="39"/>
      <c r="Y341" s="39"/>
      <c r="Z341" s="39"/>
      <c r="AA341" s="39"/>
      <c r="AB341" s="39"/>
      <c r="AC341" s="39"/>
      <c r="AD341" s="39"/>
      <c r="AE341" s="39"/>
      <c r="AR341" s="225" t="s">
        <v>248</v>
      </c>
      <c r="AT341" s="225" t="s">
        <v>243</v>
      </c>
      <c r="AU341" s="225" t="s">
        <v>81</v>
      </c>
      <c r="AY341" s="18" t="s">
        <v>240</v>
      </c>
      <c r="BE341" s="226">
        <f>IF(N341="základní",J341,0)</f>
        <v>0</v>
      </c>
      <c r="BF341" s="226">
        <f>IF(N341="snížená",J341,0)</f>
        <v>0</v>
      </c>
      <c r="BG341" s="226">
        <f>IF(N341="zákl. přenesená",J341,0)</f>
        <v>0</v>
      </c>
      <c r="BH341" s="226">
        <f>IF(N341="sníž. přenesená",J341,0)</f>
        <v>0</v>
      </c>
      <c r="BI341" s="226">
        <f>IF(N341="nulová",J341,0)</f>
        <v>0</v>
      </c>
      <c r="BJ341" s="18" t="s">
        <v>79</v>
      </c>
      <c r="BK341" s="226">
        <f>ROUND(I341*H341,2)</f>
        <v>0</v>
      </c>
      <c r="BL341" s="18" t="s">
        <v>248</v>
      </c>
      <c r="BM341" s="225" t="s">
        <v>2267</v>
      </c>
    </row>
    <row r="342" s="2" customFormat="1">
      <c r="A342" s="39"/>
      <c r="B342" s="40"/>
      <c r="C342" s="214" t="s">
        <v>647</v>
      </c>
      <c r="D342" s="214" t="s">
        <v>243</v>
      </c>
      <c r="E342" s="215" t="s">
        <v>2268</v>
      </c>
      <c r="F342" s="216" t="s">
        <v>2269</v>
      </c>
      <c r="G342" s="217" t="s">
        <v>251</v>
      </c>
      <c r="H342" s="218">
        <v>16.526</v>
      </c>
      <c r="I342" s="219"/>
      <c r="J342" s="220">
        <f>ROUND(I342*H342,2)</f>
        <v>0</v>
      </c>
      <c r="K342" s="216" t="s">
        <v>749</v>
      </c>
      <c r="L342" s="45"/>
      <c r="M342" s="221" t="s">
        <v>19</v>
      </c>
      <c r="N342" s="222" t="s">
        <v>43</v>
      </c>
      <c r="O342" s="85"/>
      <c r="P342" s="223">
        <f>O342*H342</f>
        <v>0</v>
      </c>
      <c r="Q342" s="223">
        <v>0.0015</v>
      </c>
      <c r="R342" s="223">
        <f>Q342*H342</f>
        <v>0.024788999999999999</v>
      </c>
      <c r="S342" s="223">
        <v>0</v>
      </c>
      <c r="T342" s="224">
        <f>S342*H342</f>
        <v>0</v>
      </c>
      <c r="U342" s="39"/>
      <c r="V342" s="39"/>
      <c r="W342" s="39"/>
      <c r="X342" s="39"/>
      <c r="Y342" s="39"/>
      <c r="Z342" s="39"/>
      <c r="AA342" s="39"/>
      <c r="AB342" s="39"/>
      <c r="AC342" s="39"/>
      <c r="AD342" s="39"/>
      <c r="AE342" s="39"/>
      <c r="AR342" s="225" t="s">
        <v>248</v>
      </c>
      <c r="AT342" s="225" t="s">
        <v>243</v>
      </c>
      <c r="AU342" s="225" t="s">
        <v>81</v>
      </c>
      <c r="AY342" s="18" t="s">
        <v>240</v>
      </c>
      <c r="BE342" s="226">
        <f>IF(N342="základní",J342,0)</f>
        <v>0</v>
      </c>
      <c r="BF342" s="226">
        <f>IF(N342="snížená",J342,0)</f>
        <v>0</v>
      </c>
      <c r="BG342" s="226">
        <f>IF(N342="zákl. přenesená",J342,0)</f>
        <v>0</v>
      </c>
      <c r="BH342" s="226">
        <f>IF(N342="sníž. přenesená",J342,0)</f>
        <v>0</v>
      </c>
      <c r="BI342" s="226">
        <f>IF(N342="nulová",J342,0)</f>
        <v>0</v>
      </c>
      <c r="BJ342" s="18" t="s">
        <v>79</v>
      </c>
      <c r="BK342" s="226">
        <f>ROUND(I342*H342,2)</f>
        <v>0</v>
      </c>
      <c r="BL342" s="18" t="s">
        <v>248</v>
      </c>
      <c r="BM342" s="225" t="s">
        <v>2270</v>
      </c>
    </row>
    <row r="343" s="14" customFormat="1">
      <c r="A343" s="14"/>
      <c r="B343" s="259"/>
      <c r="C343" s="260"/>
      <c r="D343" s="227" t="s">
        <v>801</v>
      </c>
      <c r="E343" s="261" t="s">
        <v>19</v>
      </c>
      <c r="F343" s="262" t="s">
        <v>2247</v>
      </c>
      <c r="G343" s="260"/>
      <c r="H343" s="261" t="s">
        <v>19</v>
      </c>
      <c r="I343" s="263"/>
      <c r="J343" s="260"/>
      <c r="K343" s="260"/>
      <c r="L343" s="264"/>
      <c r="M343" s="265"/>
      <c r="N343" s="266"/>
      <c r="O343" s="266"/>
      <c r="P343" s="266"/>
      <c r="Q343" s="266"/>
      <c r="R343" s="266"/>
      <c r="S343" s="266"/>
      <c r="T343" s="267"/>
      <c r="U343" s="14"/>
      <c r="V343" s="14"/>
      <c r="W343" s="14"/>
      <c r="X343" s="14"/>
      <c r="Y343" s="14"/>
      <c r="Z343" s="14"/>
      <c r="AA343" s="14"/>
      <c r="AB343" s="14"/>
      <c r="AC343" s="14"/>
      <c r="AD343" s="14"/>
      <c r="AE343" s="14"/>
      <c r="AT343" s="268" t="s">
        <v>801</v>
      </c>
      <c r="AU343" s="268" t="s">
        <v>81</v>
      </c>
      <c r="AV343" s="14" t="s">
        <v>79</v>
      </c>
      <c r="AW343" s="14" t="s">
        <v>33</v>
      </c>
      <c r="AX343" s="14" t="s">
        <v>72</v>
      </c>
      <c r="AY343" s="268" t="s">
        <v>240</v>
      </c>
    </row>
    <row r="344" s="13" customFormat="1">
      <c r="A344" s="13"/>
      <c r="B344" s="248"/>
      <c r="C344" s="249"/>
      <c r="D344" s="227" t="s">
        <v>801</v>
      </c>
      <c r="E344" s="250" t="s">
        <v>19</v>
      </c>
      <c r="F344" s="251" t="s">
        <v>2271</v>
      </c>
      <c r="G344" s="249"/>
      <c r="H344" s="252">
        <v>5.2530000000000001</v>
      </c>
      <c r="I344" s="253"/>
      <c r="J344" s="249"/>
      <c r="K344" s="249"/>
      <c r="L344" s="254"/>
      <c r="M344" s="255"/>
      <c r="N344" s="256"/>
      <c r="O344" s="256"/>
      <c r="P344" s="256"/>
      <c r="Q344" s="256"/>
      <c r="R344" s="256"/>
      <c r="S344" s="256"/>
      <c r="T344" s="257"/>
      <c r="U344" s="13"/>
      <c r="V344" s="13"/>
      <c r="W344" s="13"/>
      <c r="X344" s="13"/>
      <c r="Y344" s="13"/>
      <c r="Z344" s="13"/>
      <c r="AA344" s="13"/>
      <c r="AB344" s="13"/>
      <c r="AC344" s="13"/>
      <c r="AD344" s="13"/>
      <c r="AE344" s="13"/>
      <c r="AT344" s="258" t="s">
        <v>801</v>
      </c>
      <c r="AU344" s="258" t="s">
        <v>81</v>
      </c>
      <c r="AV344" s="13" t="s">
        <v>81</v>
      </c>
      <c r="AW344" s="13" t="s">
        <v>33</v>
      </c>
      <c r="AX344" s="13" t="s">
        <v>72</v>
      </c>
      <c r="AY344" s="258" t="s">
        <v>240</v>
      </c>
    </row>
    <row r="345" s="13" customFormat="1">
      <c r="A345" s="13"/>
      <c r="B345" s="248"/>
      <c r="C345" s="249"/>
      <c r="D345" s="227" t="s">
        <v>801</v>
      </c>
      <c r="E345" s="250" t="s">
        <v>19</v>
      </c>
      <c r="F345" s="251" t="s">
        <v>2272</v>
      </c>
      <c r="G345" s="249"/>
      <c r="H345" s="252">
        <v>5.2530000000000001</v>
      </c>
      <c r="I345" s="253"/>
      <c r="J345" s="249"/>
      <c r="K345" s="249"/>
      <c r="L345" s="254"/>
      <c r="M345" s="255"/>
      <c r="N345" s="256"/>
      <c r="O345" s="256"/>
      <c r="P345" s="256"/>
      <c r="Q345" s="256"/>
      <c r="R345" s="256"/>
      <c r="S345" s="256"/>
      <c r="T345" s="257"/>
      <c r="U345" s="13"/>
      <c r="V345" s="13"/>
      <c r="W345" s="13"/>
      <c r="X345" s="13"/>
      <c r="Y345" s="13"/>
      <c r="Z345" s="13"/>
      <c r="AA345" s="13"/>
      <c r="AB345" s="13"/>
      <c r="AC345" s="13"/>
      <c r="AD345" s="13"/>
      <c r="AE345" s="13"/>
      <c r="AT345" s="258" t="s">
        <v>801</v>
      </c>
      <c r="AU345" s="258" t="s">
        <v>81</v>
      </c>
      <c r="AV345" s="13" t="s">
        <v>81</v>
      </c>
      <c r="AW345" s="13" t="s">
        <v>33</v>
      </c>
      <c r="AX345" s="13" t="s">
        <v>72</v>
      </c>
      <c r="AY345" s="258" t="s">
        <v>240</v>
      </c>
    </row>
    <row r="346" s="14" customFormat="1">
      <c r="A346" s="14"/>
      <c r="B346" s="259"/>
      <c r="C346" s="260"/>
      <c r="D346" s="227" t="s">
        <v>801</v>
      </c>
      <c r="E346" s="261" t="s">
        <v>19</v>
      </c>
      <c r="F346" s="262" t="s">
        <v>2242</v>
      </c>
      <c r="G346" s="260"/>
      <c r="H346" s="261" t="s">
        <v>19</v>
      </c>
      <c r="I346" s="263"/>
      <c r="J346" s="260"/>
      <c r="K346" s="260"/>
      <c r="L346" s="264"/>
      <c r="M346" s="265"/>
      <c r="N346" s="266"/>
      <c r="O346" s="266"/>
      <c r="P346" s="266"/>
      <c r="Q346" s="266"/>
      <c r="R346" s="266"/>
      <c r="S346" s="266"/>
      <c r="T346" s="267"/>
      <c r="U346" s="14"/>
      <c r="V346" s="14"/>
      <c r="W346" s="14"/>
      <c r="X346" s="14"/>
      <c r="Y346" s="14"/>
      <c r="Z346" s="14"/>
      <c r="AA346" s="14"/>
      <c r="AB346" s="14"/>
      <c r="AC346" s="14"/>
      <c r="AD346" s="14"/>
      <c r="AE346" s="14"/>
      <c r="AT346" s="268" t="s">
        <v>801</v>
      </c>
      <c r="AU346" s="268" t="s">
        <v>81</v>
      </c>
      <c r="AV346" s="14" t="s">
        <v>79</v>
      </c>
      <c r="AW346" s="14" t="s">
        <v>33</v>
      </c>
      <c r="AX346" s="14" t="s">
        <v>72</v>
      </c>
      <c r="AY346" s="268" t="s">
        <v>240</v>
      </c>
    </row>
    <row r="347" s="13" customFormat="1">
      <c r="A347" s="13"/>
      <c r="B347" s="248"/>
      <c r="C347" s="249"/>
      <c r="D347" s="227" t="s">
        <v>801</v>
      </c>
      <c r="E347" s="250" t="s">
        <v>19</v>
      </c>
      <c r="F347" s="251" t="s">
        <v>2273</v>
      </c>
      <c r="G347" s="249"/>
      <c r="H347" s="252">
        <v>6.0199999999999996</v>
      </c>
      <c r="I347" s="253"/>
      <c r="J347" s="249"/>
      <c r="K347" s="249"/>
      <c r="L347" s="254"/>
      <c r="M347" s="255"/>
      <c r="N347" s="256"/>
      <c r="O347" s="256"/>
      <c r="P347" s="256"/>
      <c r="Q347" s="256"/>
      <c r="R347" s="256"/>
      <c r="S347" s="256"/>
      <c r="T347" s="257"/>
      <c r="U347" s="13"/>
      <c r="V347" s="13"/>
      <c r="W347" s="13"/>
      <c r="X347" s="13"/>
      <c r="Y347" s="13"/>
      <c r="Z347" s="13"/>
      <c r="AA347" s="13"/>
      <c r="AB347" s="13"/>
      <c r="AC347" s="13"/>
      <c r="AD347" s="13"/>
      <c r="AE347" s="13"/>
      <c r="AT347" s="258" t="s">
        <v>801</v>
      </c>
      <c r="AU347" s="258" t="s">
        <v>81</v>
      </c>
      <c r="AV347" s="13" t="s">
        <v>81</v>
      </c>
      <c r="AW347" s="13" t="s">
        <v>33</v>
      </c>
      <c r="AX347" s="13" t="s">
        <v>72</v>
      </c>
      <c r="AY347" s="258" t="s">
        <v>240</v>
      </c>
    </row>
    <row r="348" s="15" customFormat="1">
      <c r="A348" s="15"/>
      <c r="B348" s="269"/>
      <c r="C348" s="270"/>
      <c r="D348" s="227" t="s">
        <v>801</v>
      </c>
      <c r="E348" s="271" t="s">
        <v>19</v>
      </c>
      <c r="F348" s="272" t="s">
        <v>1356</v>
      </c>
      <c r="G348" s="270"/>
      <c r="H348" s="273">
        <v>16.526</v>
      </c>
      <c r="I348" s="274"/>
      <c r="J348" s="270"/>
      <c r="K348" s="270"/>
      <c r="L348" s="275"/>
      <c r="M348" s="276"/>
      <c r="N348" s="277"/>
      <c r="O348" s="277"/>
      <c r="P348" s="277"/>
      <c r="Q348" s="277"/>
      <c r="R348" s="277"/>
      <c r="S348" s="277"/>
      <c r="T348" s="278"/>
      <c r="U348" s="15"/>
      <c r="V348" s="15"/>
      <c r="W348" s="15"/>
      <c r="X348" s="15"/>
      <c r="Y348" s="15"/>
      <c r="Z348" s="15"/>
      <c r="AA348" s="15"/>
      <c r="AB348" s="15"/>
      <c r="AC348" s="15"/>
      <c r="AD348" s="15"/>
      <c r="AE348" s="15"/>
      <c r="AT348" s="279" t="s">
        <v>801</v>
      </c>
      <c r="AU348" s="279" t="s">
        <v>81</v>
      </c>
      <c r="AV348" s="15" t="s">
        <v>149</v>
      </c>
      <c r="AW348" s="15" t="s">
        <v>33</v>
      </c>
      <c r="AX348" s="15" t="s">
        <v>79</v>
      </c>
      <c r="AY348" s="279" t="s">
        <v>240</v>
      </c>
    </row>
    <row r="349" s="2" customFormat="1">
      <c r="A349" s="39"/>
      <c r="B349" s="40"/>
      <c r="C349" s="214" t="s">
        <v>347</v>
      </c>
      <c r="D349" s="214" t="s">
        <v>243</v>
      </c>
      <c r="E349" s="215" t="s">
        <v>2274</v>
      </c>
      <c r="F349" s="216" t="s">
        <v>2275</v>
      </c>
      <c r="G349" s="217" t="s">
        <v>251</v>
      </c>
      <c r="H349" s="218">
        <v>16.526</v>
      </c>
      <c r="I349" s="219"/>
      <c r="J349" s="220">
        <f>ROUND(I349*H349,2)</f>
        <v>0</v>
      </c>
      <c r="K349" s="216" t="s">
        <v>749</v>
      </c>
      <c r="L349" s="45"/>
      <c r="M349" s="221" t="s">
        <v>19</v>
      </c>
      <c r="N349" s="222" t="s">
        <v>43</v>
      </c>
      <c r="O349" s="85"/>
      <c r="P349" s="223">
        <f>O349*H349</f>
        <v>0</v>
      </c>
      <c r="Q349" s="223">
        <v>0</v>
      </c>
      <c r="R349" s="223">
        <f>Q349*H349</f>
        <v>0</v>
      </c>
      <c r="S349" s="223">
        <v>0</v>
      </c>
      <c r="T349" s="224">
        <f>S349*H349</f>
        <v>0</v>
      </c>
      <c r="U349" s="39"/>
      <c r="V349" s="39"/>
      <c r="W349" s="39"/>
      <c r="X349" s="39"/>
      <c r="Y349" s="39"/>
      <c r="Z349" s="39"/>
      <c r="AA349" s="39"/>
      <c r="AB349" s="39"/>
      <c r="AC349" s="39"/>
      <c r="AD349" s="39"/>
      <c r="AE349" s="39"/>
      <c r="AR349" s="225" t="s">
        <v>248</v>
      </c>
      <c r="AT349" s="225" t="s">
        <v>243</v>
      </c>
      <c r="AU349" s="225" t="s">
        <v>81</v>
      </c>
      <c r="AY349" s="18" t="s">
        <v>240</v>
      </c>
      <c r="BE349" s="226">
        <f>IF(N349="základní",J349,0)</f>
        <v>0</v>
      </c>
      <c r="BF349" s="226">
        <f>IF(N349="snížená",J349,0)</f>
        <v>0</v>
      </c>
      <c r="BG349" s="226">
        <f>IF(N349="zákl. přenesená",J349,0)</f>
        <v>0</v>
      </c>
      <c r="BH349" s="226">
        <f>IF(N349="sníž. přenesená",J349,0)</f>
        <v>0</v>
      </c>
      <c r="BI349" s="226">
        <f>IF(N349="nulová",J349,0)</f>
        <v>0</v>
      </c>
      <c r="BJ349" s="18" t="s">
        <v>79</v>
      </c>
      <c r="BK349" s="226">
        <f>ROUND(I349*H349,2)</f>
        <v>0</v>
      </c>
      <c r="BL349" s="18" t="s">
        <v>248</v>
      </c>
      <c r="BM349" s="225" t="s">
        <v>2276</v>
      </c>
    </row>
    <row r="350" s="2" customFormat="1" ht="66.75" customHeight="1">
      <c r="A350" s="39"/>
      <c r="B350" s="40"/>
      <c r="C350" s="214" t="s">
        <v>655</v>
      </c>
      <c r="D350" s="214" t="s">
        <v>243</v>
      </c>
      <c r="E350" s="215" t="s">
        <v>2277</v>
      </c>
      <c r="F350" s="216" t="s">
        <v>2278</v>
      </c>
      <c r="G350" s="217" t="s">
        <v>786</v>
      </c>
      <c r="H350" s="218">
        <v>0.247</v>
      </c>
      <c r="I350" s="219"/>
      <c r="J350" s="220">
        <f>ROUND(I350*H350,2)</f>
        <v>0</v>
      </c>
      <c r="K350" s="216" t="s">
        <v>749</v>
      </c>
      <c r="L350" s="45"/>
      <c r="M350" s="221" t="s">
        <v>19</v>
      </c>
      <c r="N350" s="222" t="s">
        <v>43</v>
      </c>
      <c r="O350" s="85"/>
      <c r="P350" s="223">
        <f>O350*H350</f>
        <v>0</v>
      </c>
      <c r="Q350" s="223">
        <v>1.0551200000000001</v>
      </c>
      <c r="R350" s="223">
        <f>Q350*H350</f>
        <v>0.26061464000000001</v>
      </c>
      <c r="S350" s="223">
        <v>0</v>
      </c>
      <c r="T350" s="224">
        <f>S350*H350</f>
        <v>0</v>
      </c>
      <c r="U350" s="39"/>
      <c r="V350" s="39"/>
      <c r="W350" s="39"/>
      <c r="X350" s="39"/>
      <c r="Y350" s="39"/>
      <c r="Z350" s="39"/>
      <c r="AA350" s="39"/>
      <c r="AB350" s="39"/>
      <c r="AC350" s="39"/>
      <c r="AD350" s="39"/>
      <c r="AE350" s="39"/>
      <c r="AR350" s="225" t="s">
        <v>248</v>
      </c>
      <c r="AT350" s="225" t="s">
        <v>243</v>
      </c>
      <c r="AU350" s="225" t="s">
        <v>81</v>
      </c>
      <c r="AY350" s="18" t="s">
        <v>240</v>
      </c>
      <c r="BE350" s="226">
        <f>IF(N350="základní",J350,0)</f>
        <v>0</v>
      </c>
      <c r="BF350" s="226">
        <f>IF(N350="snížená",J350,0)</f>
        <v>0</v>
      </c>
      <c r="BG350" s="226">
        <f>IF(N350="zákl. přenesená",J350,0)</f>
        <v>0</v>
      </c>
      <c r="BH350" s="226">
        <f>IF(N350="sníž. přenesená",J350,0)</f>
        <v>0</v>
      </c>
      <c r="BI350" s="226">
        <f>IF(N350="nulová",J350,0)</f>
        <v>0</v>
      </c>
      <c r="BJ350" s="18" t="s">
        <v>79</v>
      </c>
      <c r="BK350" s="226">
        <f>ROUND(I350*H350,2)</f>
        <v>0</v>
      </c>
      <c r="BL350" s="18" t="s">
        <v>248</v>
      </c>
      <c r="BM350" s="225" t="s">
        <v>2279</v>
      </c>
    </row>
    <row r="351" s="13" customFormat="1">
      <c r="A351" s="13"/>
      <c r="B351" s="248"/>
      <c r="C351" s="249"/>
      <c r="D351" s="227" t="s">
        <v>801</v>
      </c>
      <c r="E351" s="250" t="s">
        <v>19</v>
      </c>
      <c r="F351" s="251" t="s">
        <v>2280</v>
      </c>
      <c r="G351" s="249"/>
      <c r="H351" s="252">
        <v>0.247</v>
      </c>
      <c r="I351" s="253"/>
      <c r="J351" s="249"/>
      <c r="K351" s="249"/>
      <c r="L351" s="254"/>
      <c r="M351" s="255"/>
      <c r="N351" s="256"/>
      <c r="O351" s="256"/>
      <c r="P351" s="256"/>
      <c r="Q351" s="256"/>
      <c r="R351" s="256"/>
      <c r="S351" s="256"/>
      <c r="T351" s="257"/>
      <c r="U351" s="13"/>
      <c r="V351" s="13"/>
      <c r="W351" s="13"/>
      <c r="X351" s="13"/>
      <c r="Y351" s="13"/>
      <c r="Z351" s="13"/>
      <c r="AA351" s="13"/>
      <c r="AB351" s="13"/>
      <c r="AC351" s="13"/>
      <c r="AD351" s="13"/>
      <c r="AE351" s="13"/>
      <c r="AT351" s="258" t="s">
        <v>801</v>
      </c>
      <c r="AU351" s="258" t="s">
        <v>81</v>
      </c>
      <c r="AV351" s="13" t="s">
        <v>81</v>
      </c>
      <c r="AW351" s="13" t="s">
        <v>33</v>
      </c>
      <c r="AX351" s="13" t="s">
        <v>79</v>
      </c>
      <c r="AY351" s="258" t="s">
        <v>240</v>
      </c>
    </row>
    <row r="352" s="2" customFormat="1">
      <c r="A352" s="39"/>
      <c r="B352" s="40"/>
      <c r="C352" s="214" t="s">
        <v>351</v>
      </c>
      <c r="D352" s="214" t="s">
        <v>243</v>
      </c>
      <c r="E352" s="215" t="s">
        <v>2281</v>
      </c>
      <c r="F352" s="216" t="s">
        <v>2282</v>
      </c>
      <c r="G352" s="217" t="s">
        <v>293</v>
      </c>
      <c r="H352" s="218">
        <v>13.404</v>
      </c>
      <c r="I352" s="219"/>
      <c r="J352" s="220">
        <f>ROUND(I352*H352,2)</f>
        <v>0</v>
      </c>
      <c r="K352" s="216" t="s">
        <v>749</v>
      </c>
      <c r="L352" s="45"/>
      <c r="M352" s="221" t="s">
        <v>19</v>
      </c>
      <c r="N352" s="222" t="s">
        <v>43</v>
      </c>
      <c r="O352" s="85"/>
      <c r="P352" s="223">
        <f>O352*H352</f>
        <v>0</v>
      </c>
      <c r="Q352" s="223">
        <v>2.5019800000000001</v>
      </c>
      <c r="R352" s="223">
        <f>Q352*H352</f>
        <v>33.536539920000003</v>
      </c>
      <c r="S352" s="223">
        <v>0</v>
      </c>
      <c r="T352" s="224">
        <f>S352*H352</f>
        <v>0</v>
      </c>
      <c r="U352" s="39"/>
      <c r="V352" s="39"/>
      <c r="W352" s="39"/>
      <c r="X352" s="39"/>
      <c r="Y352" s="39"/>
      <c r="Z352" s="39"/>
      <c r="AA352" s="39"/>
      <c r="AB352" s="39"/>
      <c r="AC352" s="39"/>
      <c r="AD352" s="39"/>
      <c r="AE352" s="39"/>
      <c r="AR352" s="225" t="s">
        <v>248</v>
      </c>
      <c r="AT352" s="225" t="s">
        <v>243</v>
      </c>
      <c r="AU352" s="225" t="s">
        <v>81</v>
      </c>
      <c r="AY352" s="18" t="s">
        <v>240</v>
      </c>
      <c r="BE352" s="226">
        <f>IF(N352="základní",J352,0)</f>
        <v>0</v>
      </c>
      <c r="BF352" s="226">
        <f>IF(N352="snížená",J352,0)</f>
        <v>0</v>
      </c>
      <c r="BG352" s="226">
        <f>IF(N352="zákl. přenesená",J352,0)</f>
        <v>0</v>
      </c>
      <c r="BH352" s="226">
        <f>IF(N352="sníž. přenesená",J352,0)</f>
        <v>0</v>
      </c>
      <c r="BI352" s="226">
        <f>IF(N352="nulová",J352,0)</f>
        <v>0</v>
      </c>
      <c r="BJ352" s="18" t="s">
        <v>79</v>
      </c>
      <c r="BK352" s="226">
        <f>ROUND(I352*H352,2)</f>
        <v>0</v>
      </c>
      <c r="BL352" s="18" t="s">
        <v>248</v>
      </c>
      <c r="BM352" s="225" t="s">
        <v>2283</v>
      </c>
    </row>
    <row r="353" s="13" customFormat="1">
      <c r="A353" s="13"/>
      <c r="B353" s="248"/>
      <c r="C353" s="249"/>
      <c r="D353" s="227" t="s">
        <v>801</v>
      </c>
      <c r="E353" s="250" t="s">
        <v>19</v>
      </c>
      <c r="F353" s="251" t="s">
        <v>2284</v>
      </c>
      <c r="G353" s="249"/>
      <c r="H353" s="252">
        <v>2.8199999999999998</v>
      </c>
      <c r="I353" s="253"/>
      <c r="J353" s="249"/>
      <c r="K353" s="249"/>
      <c r="L353" s="254"/>
      <c r="M353" s="255"/>
      <c r="N353" s="256"/>
      <c r="O353" s="256"/>
      <c r="P353" s="256"/>
      <c r="Q353" s="256"/>
      <c r="R353" s="256"/>
      <c r="S353" s="256"/>
      <c r="T353" s="257"/>
      <c r="U353" s="13"/>
      <c r="V353" s="13"/>
      <c r="W353" s="13"/>
      <c r="X353" s="13"/>
      <c r="Y353" s="13"/>
      <c r="Z353" s="13"/>
      <c r="AA353" s="13"/>
      <c r="AB353" s="13"/>
      <c r="AC353" s="13"/>
      <c r="AD353" s="13"/>
      <c r="AE353" s="13"/>
      <c r="AT353" s="258" t="s">
        <v>801</v>
      </c>
      <c r="AU353" s="258" t="s">
        <v>81</v>
      </c>
      <c r="AV353" s="13" t="s">
        <v>81</v>
      </c>
      <c r="AW353" s="13" t="s">
        <v>33</v>
      </c>
      <c r="AX353" s="13" t="s">
        <v>72</v>
      </c>
      <c r="AY353" s="258" t="s">
        <v>240</v>
      </c>
    </row>
    <row r="354" s="13" customFormat="1">
      <c r="A354" s="13"/>
      <c r="B354" s="248"/>
      <c r="C354" s="249"/>
      <c r="D354" s="227" t="s">
        <v>801</v>
      </c>
      <c r="E354" s="250" t="s">
        <v>19</v>
      </c>
      <c r="F354" s="251" t="s">
        <v>2285</v>
      </c>
      <c r="G354" s="249"/>
      <c r="H354" s="252">
        <v>2.8199999999999998</v>
      </c>
      <c r="I354" s="253"/>
      <c r="J354" s="249"/>
      <c r="K354" s="249"/>
      <c r="L354" s="254"/>
      <c r="M354" s="255"/>
      <c r="N354" s="256"/>
      <c r="O354" s="256"/>
      <c r="P354" s="256"/>
      <c r="Q354" s="256"/>
      <c r="R354" s="256"/>
      <c r="S354" s="256"/>
      <c r="T354" s="257"/>
      <c r="U354" s="13"/>
      <c r="V354" s="13"/>
      <c r="W354" s="13"/>
      <c r="X354" s="13"/>
      <c r="Y354" s="13"/>
      <c r="Z354" s="13"/>
      <c r="AA354" s="13"/>
      <c r="AB354" s="13"/>
      <c r="AC354" s="13"/>
      <c r="AD354" s="13"/>
      <c r="AE354" s="13"/>
      <c r="AT354" s="258" t="s">
        <v>801</v>
      </c>
      <c r="AU354" s="258" t="s">
        <v>81</v>
      </c>
      <c r="AV354" s="13" t="s">
        <v>81</v>
      </c>
      <c r="AW354" s="13" t="s">
        <v>33</v>
      </c>
      <c r="AX354" s="13" t="s">
        <v>72</v>
      </c>
      <c r="AY354" s="258" t="s">
        <v>240</v>
      </c>
    </row>
    <row r="355" s="13" customFormat="1">
      <c r="A355" s="13"/>
      <c r="B355" s="248"/>
      <c r="C355" s="249"/>
      <c r="D355" s="227" t="s">
        <v>801</v>
      </c>
      <c r="E355" s="250" t="s">
        <v>19</v>
      </c>
      <c r="F355" s="251" t="s">
        <v>2286</v>
      </c>
      <c r="G355" s="249"/>
      <c r="H355" s="252">
        <v>3.5499999999999998</v>
      </c>
      <c r="I355" s="253"/>
      <c r="J355" s="249"/>
      <c r="K355" s="249"/>
      <c r="L355" s="254"/>
      <c r="M355" s="255"/>
      <c r="N355" s="256"/>
      <c r="O355" s="256"/>
      <c r="P355" s="256"/>
      <c r="Q355" s="256"/>
      <c r="R355" s="256"/>
      <c r="S355" s="256"/>
      <c r="T355" s="257"/>
      <c r="U355" s="13"/>
      <c r="V355" s="13"/>
      <c r="W355" s="13"/>
      <c r="X355" s="13"/>
      <c r="Y355" s="13"/>
      <c r="Z355" s="13"/>
      <c r="AA355" s="13"/>
      <c r="AB355" s="13"/>
      <c r="AC355" s="13"/>
      <c r="AD355" s="13"/>
      <c r="AE355" s="13"/>
      <c r="AT355" s="258" t="s">
        <v>801</v>
      </c>
      <c r="AU355" s="258" t="s">
        <v>81</v>
      </c>
      <c r="AV355" s="13" t="s">
        <v>81</v>
      </c>
      <c r="AW355" s="13" t="s">
        <v>33</v>
      </c>
      <c r="AX355" s="13" t="s">
        <v>72</v>
      </c>
      <c r="AY355" s="258" t="s">
        <v>240</v>
      </c>
    </row>
    <row r="356" s="13" customFormat="1">
      <c r="A356" s="13"/>
      <c r="B356" s="248"/>
      <c r="C356" s="249"/>
      <c r="D356" s="227" t="s">
        <v>801</v>
      </c>
      <c r="E356" s="250" t="s">
        <v>19</v>
      </c>
      <c r="F356" s="251" t="s">
        <v>2287</v>
      </c>
      <c r="G356" s="249"/>
      <c r="H356" s="252">
        <v>1.9870000000000001</v>
      </c>
      <c r="I356" s="253"/>
      <c r="J356" s="249"/>
      <c r="K356" s="249"/>
      <c r="L356" s="254"/>
      <c r="M356" s="255"/>
      <c r="N356" s="256"/>
      <c r="O356" s="256"/>
      <c r="P356" s="256"/>
      <c r="Q356" s="256"/>
      <c r="R356" s="256"/>
      <c r="S356" s="256"/>
      <c r="T356" s="257"/>
      <c r="U356" s="13"/>
      <c r="V356" s="13"/>
      <c r="W356" s="13"/>
      <c r="X356" s="13"/>
      <c r="Y356" s="13"/>
      <c r="Z356" s="13"/>
      <c r="AA356" s="13"/>
      <c r="AB356" s="13"/>
      <c r="AC356" s="13"/>
      <c r="AD356" s="13"/>
      <c r="AE356" s="13"/>
      <c r="AT356" s="258" t="s">
        <v>801</v>
      </c>
      <c r="AU356" s="258" t="s">
        <v>81</v>
      </c>
      <c r="AV356" s="13" t="s">
        <v>81</v>
      </c>
      <c r="AW356" s="13" t="s">
        <v>33</v>
      </c>
      <c r="AX356" s="13" t="s">
        <v>72</v>
      </c>
      <c r="AY356" s="258" t="s">
        <v>240</v>
      </c>
    </row>
    <row r="357" s="13" customFormat="1">
      <c r="A357" s="13"/>
      <c r="B357" s="248"/>
      <c r="C357" s="249"/>
      <c r="D357" s="227" t="s">
        <v>801</v>
      </c>
      <c r="E357" s="250" t="s">
        <v>19</v>
      </c>
      <c r="F357" s="251" t="s">
        <v>2288</v>
      </c>
      <c r="G357" s="249"/>
      <c r="H357" s="252">
        <v>2.2269999999999999</v>
      </c>
      <c r="I357" s="253"/>
      <c r="J357" s="249"/>
      <c r="K357" s="249"/>
      <c r="L357" s="254"/>
      <c r="M357" s="255"/>
      <c r="N357" s="256"/>
      <c r="O357" s="256"/>
      <c r="P357" s="256"/>
      <c r="Q357" s="256"/>
      <c r="R357" s="256"/>
      <c r="S357" s="256"/>
      <c r="T357" s="257"/>
      <c r="U357" s="13"/>
      <c r="V357" s="13"/>
      <c r="W357" s="13"/>
      <c r="X357" s="13"/>
      <c r="Y357" s="13"/>
      <c r="Z357" s="13"/>
      <c r="AA357" s="13"/>
      <c r="AB357" s="13"/>
      <c r="AC357" s="13"/>
      <c r="AD357" s="13"/>
      <c r="AE357" s="13"/>
      <c r="AT357" s="258" t="s">
        <v>801</v>
      </c>
      <c r="AU357" s="258" t="s">
        <v>81</v>
      </c>
      <c r="AV357" s="13" t="s">
        <v>81</v>
      </c>
      <c r="AW357" s="13" t="s">
        <v>33</v>
      </c>
      <c r="AX357" s="13" t="s">
        <v>72</v>
      </c>
      <c r="AY357" s="258" t="s">
        <v>240</v>
      </c>
    </row>
    <row r="358" s="15" customFormat="1">
      <c r="A358" s="15"/>
      <c r="B358" s="269"/>
      <c r="C358" s="270"/>
      <c r="D358" s="227" t="s">
        <v>801</v>
      </c>
      <c r="E358" s="271" t="s">
        <v>19</v>
      </c>
      <c r="F358" s="272" t="s">
        <v>1356</v>
      </c>
      <c r="G358" s="270"/>
      <c r="H358" s="273">
        <v>13.404</v>
      </c>
      <c r="I358" s="274"/>
      <c r="J358" s="270"/>
      <c r="K358" s="270"/>
      <c r="L358" s="275"/>
      <c r="M358" s="276"/>
      <c r="N358" s="277"/>
      <c r="O358" s="277"/>
      <c r="P358" s="277"/>
      <c r="Q358" s="277"/>
      <c r="R358" s="277"/>
      <c r="S358" s="277"/>
      <c r="T358" s="278"/>
      <c r="U358" s="15"/>
      <c r="V358" s="15"/>
      <c r="W358" s="15"/>
      <c r="X358" s="15"/>
      <c r="Y358" s="15"/>
      <c r="Z358" s="15"/>
      <c r="AA358" s="15"/>
      <c r="AB358" s="15"/>
      <c r="AC358" s="15"/>
      <c r="AD358" s="15"/>
      <c r="AE358" s="15"/>
      <c r="AT358" s="279" t="s">
        <v>801</v>
      </c>
      <c r="AU358" s="279" t="s">
        <v>81</v>
      </c>
      <c r="AV358" s="15" t="s">
        <v>149</v>
      </c>
      <c r="AW358" s="15" t="s">
        <v>33</v>
      </c>
      <c r="AX358" s="15" t="s">
        <v>79</v>
      </c>
      <c r="AY358" s="279" t="s">
        <v>240</v>
      </c>
    </row>
    <row r="359" s="2" customFormat="1">
      <c r="A359" s="39"/>
      <c r="B359" s="40"/>
      <c r="C359" s="214" t="s">
        <v>661</v>
      </c>
      <c r="D359" s="214" t="s">
        <v>243</v>
      </c>
      <c r="E359" s="215" t="s">
        <v>2289</v>
      </c>
      <c r="F359" s="216" t="s">
        <v>2290</v>
      </c>
      <c r="G359" s="217" t="s">
        <v>251</v>
      </c>
      <c r="H359" s="218">
        <v>89.283000000000001</v>
      </c>
      <c r="I359" s="219"/>
      <c r="J359" s="220">
        <f>ROUND(I359*H359,2)</f>
        <v>0</v>
      </c>
      <c r="K359" s="216" t="s">
        <v>749</v>
      </c>
      <c r="L359" s="45"/>
      <c r="M359" s="221" t="s">
        <v>19</v>
      </c>
      <c r="N359" s="222" t="s">
        <v>43</v>
      </c>
      <c r="O359" s="85"/>
      <c r="P359" s="223">
        <f>O359*H359</f>
        <v>0</v>
      </c>
      <c r="Q359" s="223">
        <v>0.011169999999999999</v>
      </c>
      <c r="R359" s="223">
        <f>Q359*H359</f>
        <v>0.99729110999999993</v>
      </c>
      <c r="S359" s="223">
        <v>0</v>
      </c>
      <c r="T359" s="224">
        <f>S359*H359</f>
        <v>0</v>
      </c>
      <c r="U359" s="39"/>
      <c r="V359" s="39"/>
      <c r="W359" s="39"/>
      <c r="X359" s="39"/>
      <c r="Y359" s="39"/>
      <c r="Z359" s="39"/>
      <c r="AA359" s="39"/>
      <c r="AB359" s="39"/>
      <c r="AC359" s="39"/>
      <c r="AD359" s="39"/>
      <c r="AE359" s="39"/>
      <c r="AR359" s="225" t="s">
        <v>248</v>
      </c>
      <c r="AT359" s="225" t="s">
        <v>243</v>
      </c>
      <c r="AU359" s="225" t="s">
        <v>81</v>
      </c>
      <c r="AY359" s="18" t="s">
        <v>240</v>
      </c>
      <c r="BE359" s="226">
        <f>IF(N359="základní",J359,0)</f>
        <v>0</v>
      </c>
      <c r="BF359" s="226">
        <f>IF(N359="snížená",J359,0)</f>
        <v>0</v>
      </c>
      <c r="BG359" s="226">
        <f>IF(N359="zákl. přenesená",J359,0)</f>
        <v>0</v>
      </c>
      <c r="BH359" s="226">
        <f>IF(N359="sníž. přenesená",J359,0)</f>
        <v>0</v>
      </c>
      <c r="BI359" s="226">
        <f>IF(N359="nulová",J359,0)</f>
        <v>0</v>
      </c>
      <c r="BJ359" s="18" t="s">
        <v>79</v>
      </c>
      <c r="BK359" s="226">
        <f>ROUND(I359*H359,2)</f>
        <v>0</v>
      </c>
      <c r="BL359" s="18" t="s">
        <v>248</v>
      </c>
      <c r="BM359" s="225" t="s">
        <v>2291</v>
      </c>
    </row>
    <row r="360" s="13" customFormat="1">
      <c r="A360" s="13"/>
      <c r="B360" s="248"/>
      <c r="C360" s="249"/>
      <c r="D360" s="227" t="s">
        <v>801</v>
      </c>
      <c r="E360" s="250" t="s">
        <v>19</v>
      </c>
      <c r="F360" s="251" t="s">
        <v>2292</v>
      </c>
      <c r="G360" s="249"/>
      <c r="H360" s="252">
        <v>18.41</v>
      </c>
      <c r="I360" s="253"/>
      <c r="J360" s="249"/>
      <c r="K360" s="249"/>
      <c r="L360" s="254"/>
      <c r="M360" s="255"/>
      <c r="N360" s="256"/>
      <c r="O360" s="256"/>
      <c r="P360" s="256"/>
      <c r="Q360" s="256"/>
      <c r="R360" s="256"/>
      <c r="S360" s="256"/>
      <c r="T360" s="257"/>
      <c r="U360" s="13"/>
      <c r="V360" s="13"/>
      <c r="W360" s="13"/>
      <c r="X360" s="13"/>
      <c r="Y360" s="13"/>
      <c r="Z360" s="13"/>
      <c r="AA360" s="13"/>
      <c r="AB360" s="13"/>
      <c r="AC360" s="13"/>
      <c r="AD360" s="13"/>
      <c r="AE360" s="13"/>
      <c r="AT360" s="258" t="s">
        <v>801</v>
      </c>
      <c r="AU360" s="258" t="s">
        <v>81</v>
      </c>
      <c r="AV360" s="13" t="s">
        <v>81</v>
      </c>
      <c r="AW360" s="13" t="s">
        <v>33</v>
      </c>
      <c r="AX360" s="13" t="s">
        <v>72</v>
      </c>
      <c r="AY360" s="258" t="s">
        <v>240</v>
      </c>
    </row>
    <row r="361" s="13" customFormat="1">
      <c r="A361" s="13"/>
      <c r="B361" s="248"/>
      <c r="C361" s="249"/>
      <c r="D361" s="227" t="s">
        <v>801</v>
      </c>
      <c r="E361" s="250" t="s">
        <v>19</v>
      </c>
      <c r="F361" s="251" t="s">
        <v>2293</v>
      </c>
      <c r="G361" s="249"/>
      <c r="H361" s="252">
        <v>18.41</v>
      </c>
      <c r="I361" s="253"/>
      <c r="J361" s="249"/>
      <c r="K361" s="249"/>
      <c r="L361" s="254"/>
      <c r="M361" s="255"/>
      <c r="N361" s="256"/>
      <c r="O361" s="256"/>
      <c r="P361" s="256"/>
      <c r="Q361" s="256"/>
      <c r="R361" s="256"/>
      <c r="S361" s="256"/>
      <c r="T361" s="257"/>
      <c r="U361" s="13"/>
      <c r="V361" s="13"/>
      <c r="W361" s="13"/>
      <c r="X361" s="13"/>
      <c r="Y361" s="13"/>
      <c r="Z361" s="13"/>
      <c r="AA361" s="13"/>
      <c r="AB361" s="13"/>
      <c r="AC361" s="13"/>
      <c r="AD361" s="13"/>
      <c r="AE361" s="13"/>
      <c r="AT361" s="258" t="s">
        <v>801</v>
      </c>
      <c r="AU361" s="258" t="s">
        <v>81</v>
      </c>
      <c r="AV361" s="13" t="s">
        <v>81</v>
      </c>
      <c r="AW361" s="13" t="s">
        <v>33</v>
      </c>
      <c r="AX361" s="13" t="s">
        <v>72</v>
      </c>
      <c r="AY361" s="258" t="s">
        <v>240</v>
      </c>
    </row>
    <row r="362" s="13" customFormat="1">
      <c r="A362" s="13"/>
      <c r="B362" s="248"/>
      <c r="C362" s="249"/>
      <c r="D362" s="227" t="s">
        <v>801</v>
      </c>
      <c r="E362" s="250" t="s">
        <v>19</v>
      </c>
      <c r="F362" s="251" t="s">
        <v>2294</v>
      </c>
      <c r="G362" s="249"/>
      <c r="H362" s="252">
        <v>23.079999999999998</v>
      </c>
      <c r="I362" s="253"/>
      <c r="J362" s="249"/>
      <c r="K362" s="249"/>
      <c r="L362" s="254"/>
      <c r="M362" s="255"/>
      <c r="N362" s="256"/>
      <c r="O362" s="256"/>
      <c r="P362" s="256"/>
      <c r="Q362" s="256"/>
      <c r="R362" s="256"/>
      <c r="S362" s="256"/>
      <c r="T362" s="257"/>
      <c r="U362" s="13"/>
      <c r="V362" s="13"/>
      <c r="W362" s="13"/>
      <c r="X362" s="13"/>
      <c r="Y362" s="13"/>
      <c r="Z362" s="13"/>
      <c r="AA362" s="13"/>
      <c r="AB362" s="13"/>
      <c r="AC362" s="13"/>
      <c r="AD362" s="13"/>
      <c r="AE362" s="13"/>
      <c r="AT362" s="258" t="s">
        <v>801</v>
      </c>
      <c r="AU362" s="258" t="s">
        <v>81</v>
      </c>
      <c r="AV362" s="13" t="s">
        <v>81</v>
      </c>
      <c r="AW362" s="13" t="s">
        <v>33</v>
      </c>
      <c r="AX362" s="13" t="s">
        <v>72</v>
      </c>
      <c r="AY362" s="258" t="s">
        <v>240</v>
      </c>
    </row>
    <row r="363" s="13" customFormat="1">
      <c r="A363" s="13"/>
      <c r="B363" s="248"/>
      <c r="C363" s="249"/>
      <c r="D363" s="227" t="s">
        <v>801</v>
      </c>
      <c r="E363" s="250" t="s">
        <v>19</v>
      </c>
      <c r="F363" s="251" t="s">
        <v>2295</v>
      </c>
      <c r="G363" s="249"/>
      <c r="H363" s="252">
        <v>13.852</v>
      </c>
      <c r="I363" s="253"/>
      <c r="J363" s="249"/>
      <c r="K363" s="249"/>
      <c r="L363" s="254"/>
      <c r="M363" s="255"/>
      <c r="N363" s="256"/>
      <c r="O363" s="256"/>
      <c r="P363" s="256"/>
      <c r="Q363" s="256"/>
      <c r="R363" s="256"/>
      <c r="S363" s="256"/>
      <c r="T363" s="257"/>
      <c r="U363" s="13"/>
      <c r="V363" s="13"/>
      <c r="W363" s="13"/>
      <c r="X363" s="13"/>
      <c r="Y363" s="13"/>
      <c r="Z363" s="13"/>
      <c r="AA363" s="13"/>
      <c r="AB363" s="13"/>
      <c r="AC363" s="13"/>
      <c r="AD363" s="13"/>
      <c r="AE363" s="13"/>
      <c r="AT363" s="258" t="s">
        <v>801</v>
      </c>
      <c r="AU363" s="258" t="s">
        <v>81</v>
      </c>
      <c r="AV363" s="13" t="s">
        <v>81</v>
      </c>
      <c r="AW363" s="13" t="s">
        <v>33</v>
      </c>
      <c r="AX363" s="13" t="s">
        <v>72</v>
      </c>
      <c r="AY363" s="258" t="s">
        <v>240</v>
      </c>
    </row>
    <row r="364" s="13" customFormat="1">
      <c r="A364" s="13"/>
      <c r="B364" s="248"/>
      <c r="C364" s="249"/>
      <c r="D364" s="227" t="s">
        <v>801</v>
      </c>
      <c r="E364" s="250" t="s">
        <v>19</v>
      </c>
      <c r="F364" s="251" t="s">
        <v>2296</v>
      </c>
      <c r="G364" s="249"/>
      <c r="H364" s="252">
        <v>15.531000000000001</v>
      </c>
      <c r="I364" s="253"/>
      <c r="J364" s="249"/>
      <c r="K364" s="249"/>
      <c r="L364" s="254"/>
      <c r="M364" s="255"/>
      <c r="N364" s="256"/>
      <c r="O364" s="256"/>
      <c r="P364" s="256"/>
      <c r="Q364" s="256"/>
      <c r="R364" s="256"/>
      <c r="S364" s="256"/>
      <c r="T364" s="257"/>
      <c r="U364" s="13"/>
      <c r="V364" s="13"/>
      <c r="W364" s="13"/>
      <c r="X364" s="13"/>
      <c r="Y364" s="13"/>
      <c r="Z364" s="13"/>
      <c r="AA364" s="13"/>
      <c r="AB364" s="13"/>
      <c r="AC364" s="13"/>
      <c r="AD364" s="13"/>
      <c r="AE364" s="13"/>
      <c r="AT364" s="258" t="s">
        <v>801</v>
      </c>
      <c r="AU364" s="258" t="s">
        <v>81</v>
      </c>
      <c r="AV364" s="13" t="s">
        <v>81</v>
      </c>
      <c r="AW364" s="13" t="s">
        <v>33</v>
      </c>
      <c r="AX364" s="13" t="s">
        <v>72</v>
      </c>
      <c r="AY364" s="258" t="s">
        <v>240</v>
      </c>
    </row>
    <row r="365" s="15" customFormat="1">
      <c r="A365" s="15"/>
      <c r="B365" s="269"/>
      <c r="C365" s="270"/>
      <c r="D365" s="227" t="s">
        <v>801</v>
      </c>
      <c r="E365" s="271" t="s">
        <v>19</v>
      </c>
      <c r="F365" s="272" t="s">
        <v>1356</v>
      </c>
      <c r="G365" s="270"/>
      <c r="H365" s="273">
        <v>89.283000000000001</v>
      </c>
      <c r="I365" s="274"/>
      <c r="J365" s="270"/>
      <c r="K365" s="270"/>
      <c r="L365" s="275"/>
      <c r="M365" s="276"/>
      <c r="N365" s="277"/>
      <c r="O365" s="277"/>
      <c r="P365" s="277"/>
      <c r="Q365" s="277"/>
      <c r="R365" s="277"/>
      <c r="S365" s="277"/>
      <c r="T365" s="278"/>
      <c r="U365" s="15"/>
      <c r="V365" s="15"/>
      <c r="W365" s="15"/>
      <c r="X365" s="15"/>
      <c r="Y365" s="15"/>
      <c r="Z365" s="15"/>
      <c r="AA365" s="15"/>
      <c r="AB365" s="15"/>
      <c r="AC365" s="15"/>
      <c r="AD365" s="15"/>
      <c r="AE365" s="15"/>
      <c r="AT365" s="279" t="s">
        <v>801</v>
      </c>
      <c r="AU365" s="279" t="s">
        <v>81</v>
      </c>
      <c r="AV365" s="15" t="s">
        <v>149</v>
      </c>
      <c r="AW365" s="15" t="s">
        <v>33</v>
      </c>
      <c r="AX365" s="15" t="s">
        <v>79</v>
      </c>
      <c r="AY365" s="279" t="s">
        <v>240</v>
      </c>
    </row>
    <row r="366" s="2" customFormat="1">
      <c r="A366" s="39"/>
      <c r="B366" s="40"/>
      <c r="C366" s="214" t="s">
        <v>354</v>
      </c>
      <c r="D366" s="214" t="s">
        <v>243</v>
      </c>
      <c r="E366" s="215" t="s">
        <v>2297</v>
      </c>
      <c r="F366" s="216" t="s">
        <v>2298</v>
      </c>
      <c r="G366" s="217" t="s">
        <v>251</v>
      </c>
      <c r="H366" s="218">
        <v>89.283000000000001</v>
      </c>
      <c r="I366" s="219"/>
      <c r="J366" s="220">
        <f>ROUND(I366*H366,2)</f>
        <v>0</v>
      </c>
      <c r="K366" s="216" t="s">
        <v>749</v>
      </c>
      <c r="L366" s="45"/>
      <c r="M366" s="221" t="s">
        <v>19</v>
      </c>
      <c r="N366" s="222" t="s">
        <v>43</v>
      </c>
      <c r="O366" s="85"/>
      <c r="P366" s="223">
        <f>O366*H366</f>
        <v>0</v>
      </c>
      <c r="Q366" s="223">
        <v>0</v>
      </c>
      <c r="R366" s="223">
        <f>Q366*H366</f>
        <v>0</v>
      </c>
      <c r="S366" s="223">
        <v>0</v>
      </c>
      <c r="T366" s="224">
        <f>S366*H366</f>
        <v>0</v>
      </c>
      <c r="U366" s="39"/>
      <c r="V366" s="39"/>
      <c r="W366" s="39"/>
      <c r="X366" s="39"/>
      <c r="Y366" s="39"/>
      <c r="Z366" s="39"/>
      <c r="AA366" s="39"/>
      <c r="AB366" s="39"/>
      <c r="AC366" s="39"/>
      <c r="AD366" s="39"/>
      <c r="AE366" s="39"/>
      <c r="AR366" s="225" t="s">
        <v>248</v>
      </c>
      <c r="AT366" s="225" t="s">
        <v>243</v>
      </c>
      <c r="AU366" s="225" t="s">
        <v>81</v>
      </c>
      <c r="AY366" s="18" t="s">
        <v>240</v>
      </c>
      <c r="BE366" s="226">
        <f>IF(N366="základní",J366,0)</f>
        <v>0</v>
      </c>
      <c r="BF366" s="226">
        <f>IF(N366="snížená",J366,0)</f>
        <v>0</v>
      </c>
      <c r="BG366" s="226">
        <f>IF(N366="zákl. přenesená",J366,0)</f>
        <v>0</v>
      </c>
      <c r="BH366" s="226">
        <f>IF(N366="sníž. přenesená",J366,0)</f>
        <v>0</v>
      </c>
      <c r="BI366" s="226">
        <f>IF(N366="nulová",J366,0)</f>
        <v>0</v>
      </c>
      <c r="BJ366" s="18" t="s">
        <v>79</v>
      </c>
      <c r="BK366" s="226">
        <f>ROUND(I366*H366,2)</f>
        <v>0</v>
      </c>
      <c r="BL366" s="18" t="s">
        <v>248</v>
      </c>
      <c r="BM366" s="225" t="s">
        <v>2299</v>
      </c>
    </row>
    <row r="367" s="13" customFormat="1">
      <c r="A367" s="13"/>
      <c r="B367" s="248"/>
      <c r="C367" s="249"/>
      <c r="D367" s="227" t="s">
        <v>801</v>
      </c>
      <c r="E367" s="250" t="s">
        <v>19</v>
      </c>
      <c r="F367" s="251" t="s">
        <v>2292</v>
      </c>
      <c r="G367" s="249"/>
      <c r="H367" s="252">
        <v>18.41</v>
      </c>
      <c r="I367" s="253"/>
      <c r="J367" s="249"/>
      <c r="K367" s="249"/>
      <c r="L367" s="254"/>
      <c r="M367" s="255"/>
      <c r="N367" s="256"/>
      <c r="O367" s="256"/>
      <c r="P367" s="256"/>
      <c r="Q367" s="256"/>
      <c r="R367" s="256"/>
      <c r="S367" s="256"/>
      <c r="T367" s="257"/>
      <c r="U367" s="13"/>
      <c r="V367" s="13"/>
      <c r="W367" s="13"/>
      <c r="X367" s="13"/>
      <c r="Y367" s="13"/>
      <c r="Z367" s="13"/>
      <c r="AA367" s="13"/>
      <c r="AB367" s="13"/>
      <c r="AC367" s="13"/>
      <c r="AD367" s="13"/>
      <c r="AE367" s="13"/>
      <c r="AT367" s="258" t="s">
        <v>801</v>
      </c>
      <c r="AU367" s="258" t="s">
        <v>81</v>
      </c>
      <c r="AV367" s="13" t="s">
        <v>81</v>
      </c>
      <c r="AW367" s="13" t="s">
        <v>33</v>
      </c>
      <c r="AX367" s="13" t="s">
        <v>72</v>
      </c>
      <c r="AY367" s="258" t="s">
        <v>240</v>
      </c>
    </row>
    <row r="368" s="13" customFormat="1">
      <c r="A368" s="13"/>
      <c r="B368" s="248"/>
      <c r="C368" s="249"/>
      <c r="D368" s="227" t="s">
        <v>801</v>
      </c>
      <c r="E368" s="250" t="s">
        <v>19</v>
      </c>
      <c r="F368" s="251" t="s">
        <v>2293</v>
      </c>
      <c r="G368" s="249"/>
      <c r="H368" s="252">
        <v>18.41</v>
      </c>
      <c r="I368" s="253"/>
      <c r="J368" s="249"/>
      <c r="K368" s="249"/>
      <c r="L368" s="254"/>
      <c r="M368" s="255"/>
      <c r="N368" s="256"/>
      <c r="O368" s="256"/>
      <c r="P368" s="256"/>
      <c r="Q368" s="256"/>
      <c r="R368" s="256"/>
      <c r="S368" s="256"/>
      <c r="T368" s="257"/>
      <c r="U368" s="13"/>
      <c r="V368" s="13"/>
      <c r="W368" s="13"/>
      <c r="X368" s="13"/>
      <c r="Y368" s="13"/>
      <c r="Z368" s="13"/>
      <c r="AA368" s="13"/>
      <c r="AB368" s="13"/>
      <c r="AC368" s="13"/>
      <c r="AD368" s="13"/>
      <c r="AE368" s="13"/>
      <c r="AT368" s="258" t="s">
        <v>801</v>
      </c>
      <c r="AU368" s="258" t="s">
        <v>81</v>
      </c>
      <c r="AV368" s="13" t="s">
        <v>81</v>
      </c>
      <c r="AW368" s="13" t="s">
        <v>33</v>
      </c>
      <c r="AX368" s="13" t="s">
        <v>72</v>
      </c>
      <c r="AY368" s="258" t="s">
        <v>240</v>
      </c>
    </row>
    <row r="369" s="13" customFormat="1">
      <c r="A369" s="13"/>
      <c r="B369" s="248"/>
      <c r="C369" s="249"/>
      <c r="D369" s="227" t="s">
        <v>801</v>
      </c>
      <c r="E369" s="250" t="s">
        <v>19</v>
      </c>
      <c r="F369" s="251" t="s">
        <v>2294</v>
      </c>
      <c r="G369" s="249"/>
      <c r="H369" s="252">
        <v>23.079999999999998</v>
      </c>
      <c r="I369" s="253"/>
      <c r="J369" s="249"/>
      <c r="K369" s="249"/>
      <c r="L369" s="254"/>
      <c r="M369" s="255"/>
      <c r="N369" s="256"/>
      <c r="O369" s="256"/>
      <c r="P369" s="256"/>
      <c r="Q369" s="256"/>
      <c r="R369" s="256"/>
      <c r="S369" s="256"/>
      <c r="T369" s="257"/>
      <c r="U369" s="13"/>
      <c r="V369" s="13"/>
      <c r="W369" s="13"/>
      <c r="X369" s="13"/>
      <c r="Y369" s="13"/>
      <c r="Z369" s="13"/>
      <c r="AA369" s="13"/>
      <c r="AB369" s="13"/>
      <c r="AC369" s="13"/>
      <c r="AD369" s="13"/>
      <c r="AE369" s="13"/>
      <c r="AT369" s="258" t="s">
        <v>801</v>
      </c>
      <c r="AU369" s="258" t="s">
        <v>81</v>
      </c>
      <c r="AV369" s="13" t="s">
        <v>81</v>
      </c>
      <c r="AW369" s="13" t="s">
        <v>33</v>
      </c>
      <c r="AX369" s="13" t="s">
        <v>72</v>
      </c>
      <c r="AY369" s="258" t="s">
        <v>240</v>
      </c>
    </row>
    <row r="370" s="13" customFormat="1">
      <c r="A370" s="13"/>
      <c r="B370" s="248"/>
      <c r="C370" s="249"/>
      <c r="D370" s="227" t="s">
        <v>801</v>
      </c>
      <c r="E370" s="250" t="s">
        <v>19</v>
      </c>
      <c r="F370" s="251" t="s">
        <v>2295</v>
      </c>
      <c r="G370" s="249"/>
      <c r="H370" s="252">
        <v>13.852</v>
      </c>
      <c r="I370" s="253"/>
      <c r="J370" s="249"/>
      <c r="K370" s="249"/>
      <c r="L370" s="254"/>
      <c r="M370" s="255"/>
      <c r="N370" s="256"/>
      <c r="O370" s="256"/>
      <c r="P370" s="256"/>
      <c r="Q370" s="256"/>
      <c r="R370" s="256"/>
      <c r="S370" s="256"/>
      <c r="T370" s="257"/>
      <c r="U370" s="13"/>
      <c r="V370" s="13"/>
      <c r="W370" s="13"/>
      <c r="X370" s="13"/>
      <c r="Y370" s="13"/>
      <c r="Z370" s="13"/>
      <c r="AA370" s="13"/>
      <c r="AB370" s="13"/>
      <c r="AC370" s="13"/>
      <c r="AD370" s="13"/>
      <c r="AE370" s="13"/>
      <c r="AT370" s="258" t="s">
        <v>801</v>
      </c>
      <c r="AU370" s="258" t="s">
        <v>81</v>
      </c>
      <c r="AV370" s="13" t="s">
        <v>81</v>
      </c>
      <c r="AW370" s="13" t="s">
        <v>33</v>
      </c>
      <c r="AX370" s="13" t="s">
        <v>72</v>
      </c>
      <c r="AY370" s="258" t="s">
        <v>240</v>
      </c>
    </row>
    <row r="371" s="13" customFormat="1">
      <c r="A371" s="13"/>
      <c r="B371" s="248"/>
      <c r="C371" s="249"/>
      <c r="D371" s="227" t="s">
        <v>801</v>
      </c>
      <c r="E371" s="250" t="s">
        <v>19</v>
      </c>
      <c r="F371" s="251" t="s">
        <v>2296</v>
      </c>
      <c r="G371" s="249"/>
      <c r="H371" s="252">
        <v>15.531000000000001</v>
      </c>
      <c r="I371" s="253"/>
      <c r="J371" s="249"/>
      <c r="K371" s="249"/>
      <c r="L371" s="254"/>
      <c r="M371" s="255"/>
      <c r="N371" s="256"/>
      <c r="O371" s="256"/>
      <c r="P371" s="256"/>
      <c r="Q371" s="256"/>
      <c r="R371" s="256"/>
      <c r="S371" s="256"/>
      <c r="T371" s="257"/>
      <c r="U371" s="13"/>
      <c r="V371" s="13"/>
      <c r="W371" s="13"/>
      <c r="X371" s="13"/>
      <c r="Y371" s="13"/>
      <c r="Z371" s="13"/>
      <c r="AA371" s="13"/>
      <c r="AB371" s="13"/>
      <c r="AC371" s="13"/>
      <c r="AD371" s="13"/>
      <c r="AE371" s="13"/>
      <c r="AT371" s="258" t="s">
        <v>801</v>
      </c>
      <c r="AU371" s="258" t="s">
        <v>81</v>
      </c>
      <c r="AV371" s="13" t="s">
        <v>81</v>
      </c>
      <c r="AW371" s="13" t="s">
        <v>33</v>
      </c>
      <c r="AX371" s="13" t="s">
        <v>72</v>
      </c>
      <c r="AY371" s="258" t="s">
        <v>240</v>
      </c>
    </row>
    <row r="372" s="15" customFormat="1">
      <c r="A372" s="15"/>
      <c r="B372" s="269"/>
      <c r="C372" s="270"/>
      <c r="D372" s="227" t="s">
        <v>801</v>
      </c>
      <c r="E372" s="271" t="s">
        <v>19</v>
      </c>
      <c r="F372" s="272" t="s">
        <v>1356</v>
      </c>
      <c r="G372" s="270"/>
      <c r="H372" s="273">
        <v>89.283000000000001</v>
      </c>
      <c r="I372" s="274"/>
      <c r="J372" s="270"/>
      <c r="K372" s="270"/>
      <c r="L372" s="275"/>
      <c r="M372" s="276"/>
      <c r="N372" s="277"/>
      <c r="O372" s="277"/>
      <c r="P372" s="277"/>
      <c r="Q372" s="277"/>
      <c r="R372" s="277"/>
      <c r="S372" s="277"/>
      <c r="T372" s="278"/>
      <c r="U372" s="15"/>
      <c r="V372" s="15"/>
      <c r="W372" s="15"/>
      <c r="X372" s="15"/>
      <c r="Y372" s="15"/>
      <c r="Z372" s="15"/>
      <c r="AA372" s="15"/>
      <c r="AB372" s="15"/>
      <c r="AC372" s="15"/>
      <c r="AD372" s="15"/>
      <c r="AE372" s="15"/>
      <c r="AT372" s="279" t="s">
        <v>801</v>
      </c>
      <c r="AU372" s="279" t="s">
        <v>81</v>
      </c>
      <c r="AV372" s="15" t="s">
        <v>149</v>
      </c>
      <c r="AW372" s="15" t="s">
        <v>33</v>
      </c>
      <c r="AX372" s="15" t="s">
        <v>79</v>
      </c>
      <c r="AY372" s="279" t="s">
        <v>240</v>
      </c>
    </row>
    <row r="373" s="2" customFormat="1">
      <c r="A373" s="39"/>
      <c r="B373" s="40"/>
      <c r="C373" s="214" t="s">
        <v>668</v>
      </c>
      <c r="D373" s="214" t="s">
        <v>243</v>
      </c>
      <c r="E373" s="215" t="s">
        <v>2300</v>
      </c>
      <c r="F373" s="216" t="s">
        <v>2301</v>
      </c>
      <c r="G373" s="217" t="s">
        <v>786</v>
      </c>
      <c r="H373" s="218">
        <v>2.5339999999999998</v>
      </c>
      <c r="I373" s="219"/>
      <c r="J373" s="220">
        <f>ROUND(I373*H373,2)</f>
        <v>0</v>
      </c>
      <c r="K373" s="216" t="s">
        <v>749</v>
      </c>
      <c r="L373" s="45"/>
      <c r="M373" s="221" t="s">
        <v>19</v>
      </c>
      <c r="N373" s="222" t="s">
        <v>43</v>
      </c>
      <c r="O373" s="85"/>
      <c r="P373" s="223">
        <f>O373*H373</f>
        <v>0</v>
      </c>
      <c r="Q373" s="223">
        <v>1.05291</v>
      </c>
      <c r="R373" s="223">
        <f>Q373*H373</f>
        <v>2.6680739399999998</v>
      </c>
      <c r="S373" s="223">
        <v>0</v>
      </c>
      <c r="T373" s="224">
        <f>S373*H373</f>
        <v>0</v>
      </c>
      <c r="U373" s="39"/>
      <c r="V373" s="39"/>
      <c r="W373" s="39"/>
      <c r="X373" s="39"/>
      <c r="Y373" s="39"/>
      <c r="Z373" s="39"/>
      <c r="AA373" s="39"/>
      <c r="AB373" s="39"/>
      <c r="AC373" s="39"/>
      <c r="AD373" s="39"/>
      <c r="AE373" s="39"/>
      <c r="AR373" s="225" t="s">
        <v>248</v>
      </c>
      <c r="AT373" s="225" t="s">
        <v>243</v>
      </c>
      <c r="AU373" s="225" t="s">
        <v>81</v>
      </c>
      <c r="AY373" s="18" t="s">
        <v>240</v>
      </c>
      <c r="BE373" s="226">
        <f>IF(N373="základní",J373,0)</f>
        <v>0</v>
      </c>
      <c r="BF373" s="226">
        <f>IF(N373="snížená",J373,0)</f>
        <v>0</v>
      </c>
      <c r="BG373" s="226">
        <f>IF(N373="zákl. přenesená",J373,0)</f>
        <v>0</v>
      </c>
      <c r="BH373" s="226">
        <f>IF(N373="sníž. přenesená",J373,0)</f>
        <v>0</v>
      </c>
      <c r="BI373" s="226">
        <f>IF(N373="nulová",J373,0)</f>
        <v>0</v>
      </c>
      <c r="BJ373" s="18" t="s">
        <v>79</v>
      </c>
      <c r="BK373" s="226">
        <f>ROUND(I373*H373,2)</f>
        <v>0</v>
      </c>
      <c r="BL373" s="18" t="s">
        <v>248</v>
      </c>
      <c r="BM373" s="225" t="s">
        <v>2302</v>
      </c>
    </row>
    <row r="374" s="13" customFormat="1">
      <c r="A374" s="13"/>
      <c r="B374" s="248"/>
      <c r="C374" s="249"/>
      <c r="D374" s="227" t="s">
        <v>801</v>
      </c>
      <c r="E374" s="250" t="s">
        <v>19</v>
      </c>
      <c r="F374" s="251" t="s">
        <v>2303</v>
      </c>
      <c r="G374" s="249"/>
      <c r="H374" s="252">
        <v>0.63600000000000001</v>
      </c>
      <c r="I374" s="253"/>
      <c r="J374" s="249"/>
      <c r="K374" s="249"/>
      <c r="L374" s="254"/>
      <c r="M374" s="255"/>
      <c r="N374" s="256"/>
      <c r="O374" s="256"/>
      <c r="P374" s="256"/>
      <c r="Q374" s="256"/>
      <c r="R374" s="256"/>
      <c r="S374" s="256"/>
      <c r="T374" s="257"/>
      <c r="U374" s="13"/>
      <c r="V374" s="13"/>
      <c r="W374" s="13"/>
      <c r="X374" s="13"/>
      <c r="Y374" s="13"/>
      <c r="Z374" s="13"/>
      <c r="AA374" s="13"/>
      <c r="AB374" s="13"/>
      <c r="AC374" s="13"/>
      <c r="AD374" s="13"/>
      <c r="AE374" s="13"/>
      <c r="AT374" s="258" t="s">
        <v>801</v>
      </c>
      <c r="AU374" s="258" t="s">
        <v>81</v>
      </c>
      <c r="AV374" s="13" t="s">
        <v>81</v>
      </c>
      <c r="AW374" s="13" t="s">
        <v>33</v>
      </c>
      <c r="AX374" s="13" t="s">
        <v>72</v>
      </c>
      <c r="AY374" s="258" t="s">
        <v>240</v>
      </c>
    </row>
    <row r="375" s="13" customFormat="1">
      <c r="A375" s="13"/>
      <c r="B375" s="248"/>
      <c r="C375" s="249"/>
      <c r="D375" s="227" t="s">
        <v>801</v>
      </c>
      <c r="E375" s="250" t="s">
        <v>19</v>
      </c>
      <c r="F375" s="251" t="s">
        <v>2304</v>
      </c>
      <c r="G375" s="249"/>
      <c r="H375" s="252">
        <v>0.63600000000000001</v>
      </c>
      <c r="I375" s="253"/>
      <c r="J375" s="249"/>
      <c r="K375" s="249"/>
      <c r="L375" s="254"/>
      <c r="M375" s="255"/>
      <c r="N375" s="256"/>
      <c r="O375" s="256"/>
      <c r="P375" s="256"/>
      <c r="Q375" s="256"/>
      <c r="R375" s="256"/>
      <c r="S375" s="256"/>
      <c r="T375" s="257"/>
      <c r="U375" s="13"/>
      <c r="V375" s="13"/>
      <c r="W375" s="13"/>
      <c r="X375" s="13"/>
      <c r="Y375" s="13"/>
      <c r="Z375" s="13"/>
      <c r="AA375" s="13"/>
      <c r="AB375" s="13"/>
      <c r="AC375" s="13"/>
      <c r="AD375" s="13"/>
      <c r="AE375" s="13"/>
      <c r="AT375" s="258" t="s">
        <v>801</v>
      </c>
      <c r="AU375" s="258" t="s">
        <v>81</v>
      </c>
      <c r="AV375" s="13" t="s">
        <v>81</v>
      </c>
      <c r="AW375" s="13" t="s">
        <v>33</v>
      </c>
      <c r="AX375" s="13" t="s">
        <v>72</v>
      </c>
      <c r="AY375" s="258" t="s">
        <v>240</v>
      </c>
    </row>
    <row r="376" s="13" customFormat="1">
      <c r="A376" s="13"/>
      <c r="B376" s="248"/>
      <c r="C376" s="249"/>
      <c r="D376" s="227" t="s">
        <v>801</v>
      </c>
      <c r="E376" s="250" t="s">
        <v>19</v>
      </c>
      <c r="F376" s="251" t="s">
        <v>2305</v>
      </c>
      <c r="G376" s="249"/>
      <c r="H376" s="252">
        <v>0.56100000000000005</v>
      </c>
      <c r="I376" s="253"/>
      <c r="J376" s="249"/>
      <c r="K376" s="249"/>
      <c r="L376" s="254"/>
      <c r="M376" s="255"/>
      <c r="N376" s="256"/>
      <c r="O376" s="256"/>
      <c r="P376" s="256"/>
      <c r="Q376" s="256"/>
      <c r="R376" s="256"/>
      <c r="S376" s="256"/>
      <c r="T376" s="257"/>
      <c r="U376" s="13"/>
      <c r="V376" s="13"/>
      <c r="W376" s="13"/>
      <c r="X376" s="13"/>
      <c r="Y376" s="13"/>
      <c r="Z376" s="13"/>
      <c r="AA376" s="13"/>
      <c r="AB376" s="13"/>
      <c r="AC376" s="13"/>
      <c r="AD376" s="13"/>
      <c r="AE376" s="13"/>
      <c r="AT376" s="258" t="s">
        <v>801</v>
      </c>
      <c r="AU376" s="258" t="s">
        <v>81</v>
      </c>
      <c r="AV376" s="13" t="s">
        <v>81</v>
      </c>
      <c r="AW376" s="13" t="s">
        <v>33</v>
      </c>
      <c r="AX376" s="13" t="s">
        <v>72</v>
      </c>
      <c r="AY376" s="258" t="s">
        <v>240</v>
      </c>
    </row>
    <row r="377" s="13" customFormat="1">
      <c r="A377" s="13"/>
      <c r="B377" s="248"/>
      <c r="C377" s="249"/>
      <c r="D377" s="227" t="s">
        <v>801</v>
      </c>
      <c r="E377" s="250" t="s">
        <v>19</v>
      </c>
      <c r="F377" s="251" t="s">
        <v>2306</v>
      </c>
      <c r="G377" s="249"/>
      <c r="H377" s="252">
        <v>0.34999999999999998</v>
      </c>
      <c r="I377" s="253"/>
      <c r="J377" s="249"/>
      <c r="K377" s="249"/>
      <c r="L377" s="254"/>
      <c r="M377" s="255"/>
      <c r="N377" s="256"/>
      <c r="O377" s="256"/>
      <c r="P377" s="256"/>
      <c r="Q377" s="256"/>
      <c r="R377" s="256"/>
      <c r="S377" s="256"/>
      <c r="T377" s="257"/>
      <c r="U377" s="13"/>
      <c r="V377" s="13"/>
      <c r="W377" s="13"/>
      <c r="X377" s="13"/>
      <c r="Y377" s="13"/>
      <c r="Z377" s="13"/>
      <c r="AA377" s="13"/>
      <c r="AB377" s="13"/>
      <c r="AC377" s="13"/>
      <c r="AD377" s="13"/>
      <c r="AE377" s="13"/>
      <c r="AT377" s="258" t="s">
        <v>801</v>
      </c>
      <c r="AU377" s="258" t="s">
        <v>81</v>
      </c>
      <c r="AV377" s="13" t="s">
        <v>81</v>
      </c>
      <c r="AW377" s="13" t="s">
        <v>33</v>
      </c>
      <c r="AX377" s="13" t="s">
        <v>72</v>
      </c>
      <c r="AY377" s="258" t="s">
        <v>240</v>
      </c>
    </row>
    <row r="378" s="13" customFormat="1">
      <c r="A378" s="13"/>
      <c r="B378" s="248"/>
      <c r="C378" s="249"/>
      <c r="D378" s="227" t="s">
        <v>801</v>
      </c>
      <c r="E378" s="250" t="s">
        <v>19</v>
      </c>
      <c r="F378" s="251" t="s">
        <v>2307</v>
      </c>
      <c r="G378" s="249"/>
      <c r="H378" s="252">
        <v>0.35099999999999998</v>
      </c>
      <c r="I378" s="253"/>
      <c r="J378" s="249"/>
      <c r="K378" s="249"/>
      <c r="L378" s="254"/>
      <c r="M378" s="255"/>
      <c r="N378" s="256"/>
      <c r="O378" s="256"/>
      <c r="P378" s="256"/>
      <c r="Q378" s="256"/>
      <c r="R378" s="256"/>
      <c r="S378" s="256"/>
      <c r="T378" s="257"/>
      <c r="U378" s="13"/>
      <c r="V378" s="13"/>
      <c r="W378" s="13"/>
      <c r="X378" s="13"/>
      <c r="Y378" s="13"/>
      <c r="Z378" s="13"/>
      <c r="AA378" s="13"/>
      <c r="AB378" s="13"/>
      <c r="AC378" s="13"/>
      <c r="AD378" s="13"/>
      <c r="AE378" s="13"/>
      <c r="AT378" s="258" t="s">
        <v>801</v>
      </c>
      <c r="AU378" s="258" t="s">
        <v>81</v>
      </c>
      <c r="AV378" s="13" t="s">
        <v>81</v>
      </c>
      <c r="AW378" s="13" t="s">
        <v>33</v>
      </c>
      <c r="AX378" s="13" t="s">
        <v>72</v>
      </c>
      <c r="AY378" s="258" t="s">
        <v>240</v>
      </c>
    </row>
    <row r="379" s="15" customFormat="1">
      <c r="A379" s="15"/>
      <c r="B379" s="269"/>
      <c r="C379" s="270"/>
      <c r="D379" s="227" t="s">
        <v>801</v>
      </c>
      <c r="E379" s="271" t="s">
        <v>19</v>
      </c>
      <c r="F379" s="272" t="s">
        <v>1356</v>
      </c>
      <c r="G379" s="270"/>
      <c r="H379" s="273">
        <v>2.5339999999999998</v>
      </c>
      <c r="I379" s="274"/>
      <c r="J379" s="270"/>
      <c r="K379" s="270"/>
      <c r="L379" s="275"/>
      <c r="M379" s="276"/>
      <c r="N379" s="277"/>
      <c r="O379" s="277"/>
      <c r="P379" s="277"/>
      <c r="Q379" s="277"/>
      <c r="R379" s="277"/>
      <c r="S379" s="277"/>
      <c r="T379" s="278"/>
      <c r="U379" s="15"/>
      <c r="V379" s="15"/>
      <c r="W379" s="15"/>
      <c r="X379" s="15"/>
      <c r="Y379" s="15"/>
      <c r="Z379" s="15"/>
      <c r="AA379" s="15"/>
      <c r="AB379" s="15"/>
      <c r="AC379" s="15"/>
      <c r="AD379" s="15"/>
      <c r="AE379" s="15"/>
      <c r="AT379" s="279" t="s">
        <v>801</v>
      </c>
      <c r="AU379" s="279" t="s">
        <v>81</v>
      </c>
      <c r="AV379" s="15" t="s">
        <v>149</v>
      </c>
      <c r="AW379" s="15" t="s">
        <v>33</v>
      </c>
      <c r="AX379" s="15" t="s">
        <v>79</v>
      </c>
      <c r="AY379" s="279" t="s">
        <v>240</v>
      </c>
    </row>
    <row r="380" s="12" customFormat="1" ht="22.8" customHeight="1">
      <c r="A380" s="12"/>
      <c r="B380" s="198"/>
      <c r="C380" s="199"/>
      <c r="D380" s="200" t="s">
        <v>71</v>
      </c>
      <c r="E380" s="212" t="s">
        <v>258</v>
      </c>
      <c r="F380" s="212" t="s">
        <v>2308</v>
      </c>
      <c r="G380" s="199"/>
      <c r="H380" s="199"/>
      <c r="I380" s="202"/>
      <c r="J380" s="213">
        <f>BK380</f>
        <v>0</v>
      </c>
      <c r="K380" s="199"/>
      <c r="L380" s="204"/>
      <c r="M380" s="205"/>
      <c r="N380" s="206"/>
      <c r="O380" s="206"/>
      <c r="P380" s="207">
        <f>SUM(P381:P386)</f>
        <v>0</v>
      </c>
      <c r="Q380" s="206"/>
      <c r="R380" s="207">
        <f>SUM(R381:R386)</f>
        <v>10.498950000000001</v>
      </c>
      <c r="S380" s="206"/>
      <c r="T380" s="208">
        <f>SUM(T381:T386)</f>
        <v>0</v>
      </c>
      <c r="U380" s="12"/>
      <c r="V380" s="12"/>
      <c r="W380" s="12"/>
      <c r="X380" s="12"/>
      <c r="Y380" s="12"/>
      <c r="Z380" s="12"/>
      <c r="AA380" s="12"/>
      <c r="AB380" s="12"/>
      <c r="AC380" s="12"/>
      <c r="AD380" s="12"/>
      <c r="AE380" s="12"/>
      <c r="AR380" s="209" t="s">
        <v>79</v>
      </c>
      <c r="AT380" s="210" t="s">
        <v>71</v>
      </c>
      <c r="AU380" s="210" t="s">
        <v>79</v>
      </c>
      <c r="AY380" s="209" t="s">
        <v>240</v>
      </c>
      <c r="BK380" s="211">
        <f>SUM(BK381:BK386)</f>
        <v>0</v>
      </c>
    </row>
    <row r="381" s="2" customFormat="1">
      <c r="A381" s="39"/>
      <c r="B381" s="40"/>
      <c r="C381" s="214" t="s">
        <v>358</v>
      </c>
      <c r="D381" s="214" t="s">
        <v>243</v>
      </c>
      <c r="E381" s="215" t="s">
        <v>2309</v>
      </c>
      <c r="F381" s="216" t="s">
        <v>2310</v>
      </c>
      <c r="G381" s="217" t="s">
        <v>251</v>
      </c>
      <c r="H381" s="218">
        <v>103.95</v>
      </c>
      <c r="I381" s="219"/>
      <c r="J381" s="220">
        <f>ROUND(I381*H381,2)</f>
        <v>0</v>
      </c>
      <c r="K381" s="216" t="s">
        <v>749</v>
      </c>
      <c r="L381" s="45"/>
      <c r="M381" s="221" t="s">
        <v>19</v>
      </c>
      <c r="N381" s="222" t="s">
        <v>43</v>
      </c>
      <c r="O381" s="85"/>
      <c r="P381" s="223">
        <f>O381*H381</f>
        <v>0</v>
      </c>
      <c r="Q381" s="223">
        <v>0</v>
      </c>
      <c r="R381" s="223">
        <f>Q381*H381</f>
        <v>0</v>
      </c>
      <c r="S381" s="223">
        <v>0</v>
      </c>
      <c r="T381" s="224">
        <f>S381*H381</f>
        <v>0</v>
      </c>
      <c r="U381" s="39"/>
      <c r="V381" s="39"/>
      <c r="W381" s="39"/>
      <c r="X381" s="39"/>
      <c r="Y381" s="39"/>
      <c r="Z381" s="39"/>
      <c r="AA381" s="39"/>
      <c r="AB381" s="39"/>
      <c r="AC381" s="39"/>
      <c r="AD381" s="39"/>
      <c r="AE381" s="39"/>
      <c r="AR381" s="225" t="s">
        <v>248</v>
      </c>
      <c r="AT381" s="225" t="s">
        <v>243</v>
      </c>
      <c r="AU381" s="225" t="s">
        <v>81</v>
      </c>
      <c r="AY381" s="18" t="s">
        <v>240</v>
      </c>
      <c r="BE381" s="226">
        <f>IF(N381="základní",J381,0)</f>
        <v>0</v>
      </c>
      <c r="BF381" s="226">
        <f>IF(N381="snížená",J381,0)</f>
        <v>0</v>
      </c>
      <c r="BG381" s="226">
        <f>IF(N381="zákl. přenesená",J381,0)</f>
        <v>0</v>
      </c>
      <c r="BH381" s="226">
        <f>IF(N381="sníž. přenesená",J381,0)</f>
        <v>0</v>
      </c>
      <c r="BI381" s="226">
        <f>IF(N381="nulová",J381,0)</f>
        <v>0</v>
      </c>
      <c r="BJ381" s="18" t="s">
        <v>79</v>
      </c>
      <c r="BK381" s="226">
        <f>ROUND(I381*H381,2)</f>
        <v>0</v>
      </c>
      <c r="BL381" s="18" t="s">
        <v>248</v>
      </c>
      <c r="BM381" s="225" t="s">
        <v>2311</v>
      </c>
    </row>
    <row r="382" s="13" customFormat="1">
      <c r="A382" s="13"/>
      <c r="B382" s="248"/>
      <c r="C382" s="249"/>
      <c r="D382" s="227" t="s">
        <v>801</v>
      </c>
      <c r="E382" s="250" t="s">
        <v>19</v>
      </c>
      <c r="F382" s="251" t="s">
        <v>2312</v>
      </c>
      <c r="G382" s="249"/>
      <c r="H382" s="252">
        <v>103.95</v>
      </c>
      <c r="I382" s="253"/>
      <c r="J382" s="249"/>
      <c r="K382" s="249"/>
      <c r="L382" s="254"/>
      <c r="M382" s="255"/>
      <c r="N382" s="256"/>
      <c r="O382" s="256"/>
      <c r="P382" s="256"/>
      <c r="Q382" s="256"/>
      <c r="R382" s="256"/>
      <c r="S382" s="256"/>
      <c r="T382" s="257"/>
      <c r="U382" s="13"/>
      <c r="V382" s="13"/>
      <c r="W382" s="13"/>
      <c r="X382" s="13"/>
      <c r="Y382" s="13"/>
      <c r="Z382" s="13"/>
      <c r="AA382" s="13"/>
      <c r="AB382" s="13"/>
      <c r="AC382" s="13"/>
      <c r="AD382" s="13"/>
      <c r="AE382" s="13"/>
      <c r="AT382" s="258" t="s">
        <v>801</v>
      </c>
      <c r="AU382" s="258" t="s">
        <v>81</v>
      </c>
      <c r="AV382" s="13" t="s">
        <v>81</v>
      </c>
      <c r="AW382" s="13" t="s">
        <v>33</v>
      </c>
      <c r="AX382" s="13" t="s">
        <v>79</v>
      </c>
      <c r="AY382" s="258" t="s">
        <v>240</v>
      </c>
    </row>
    <row r="383" s="2" customFormat="1" ht="66.75" customHeight="1">
      <c r="A383" s="39"/>
      <c r="B383" s="40"/>
      <c r="C383" s="214" t="s">
        <v>675</v>
      </c>
      <c r="D383" s="214" t="s">
        <v>243</v>
      </c>
      <c r="E383" s="215" t="s">
        <v>2313</v>
      </c>
      <c r="F383" s="216" t="s">
        <v>2314</v>
      </c>
      <c r="G383" s="217" t="s">
        <v>251</v>
      </c>
      <c r="H383" s="218">
        <v>103.95</v>
      </c>
      <c r="I383" s="219"/>
      <c r="J383" s="220">
        <f>ROUND(I383*H383,2)</f>
        <v>0</v>
      </c>
      <c r="K383" s="216" t="s">
        <v>749</v>
      </c>
      <c r="L383" s="45"/>
      <c r="M383" s="221" t="s">
        <v>19</v>
      </c>
      <c r="N383" s="222" t="s">
        <v>43</v>
      </c>
      <c r="O383" s="85"/>
      <c r="P383" s="223">
        <f>O383*H383</f>
        <v>0</v>
      </c>
      <c r="Q383" s="223">
        <v>0.10100000000000001</v>
      </c>
      <c r="R383" s="223">
        <f>Q383*H383</f>
        <v>10.498950000000001</v>
      </c>
      <c r="S383" s="223">
        <v>0</v>
      </c>
      <c r="T383" s="224">
        <f>S383*H383</f>
        <v>0</v>
      </c>
      <c r="U383" s="39"/>
      <c r="V383" s="39"/>
      <c r="W383" s="39"/>
      <c r="X383" s="39"/>
      <c r="Y383" s="39"/>
      <c r="Z383" s="39"/>
      <c r="AA383" s="39"/>
      <c r="AB383" s="39"/>
      <c r="AC383" s="39"/>
      <c r="AD383" s="39"/>
      <c r="AE383" s="39"/>
      <c r="AR383" s="225" t="s">
        <v>248</v>
      </c>
      <c r="AT383" s="225" t="s">
        <v>243</v>
      </c>
      <c r="AU383" s="225" t="s">
        <v>81</v>
      </c>
      <c r="AY383" s="18" t="s">
        <v>240</v>
      </c>
      <c r="BE383" s="226">
        <f>IF(N383="základní",J383,0)</f>
        <v>0</v>
      </c>
      <c r="BF383" s="226">
        <f>IF(N383="snížená",J383,0)</f>
        <v>0</v>
      </c>
      <c r="BG383" s="226">
        <f>IF(N383="zákl. přenesená",J383,0)</f>
        <v>0</v>
      </c>
      <c r="BH383" s="226">
        <f>IF(N383="sníž. přenesená",J383,0)</f>
        <v>0</v>
      </c>
      <c r="BI383" s="226">
        <f>IF(N383="nulová",J383,0)</f>
        <v>0</v>
      </c>
      <c r="BJ383" s="18" t="s">
        <v>79</v>
      </c>
      <c r="BK383" s="226">
        <f>ROUND(I383*H383,2)</f>
        <v>0</v>
      </c>
      <c r="BL383" s="18" t="s">
        <v>248</v>
      </c>
      <c r="BM383" s="225" t="s">
        <v>2315</v>
      </c>
    </row>
    <row r="384" s="13" customFormat="1">
      <c r="A384" s="13"/>
      <c r="B384" s="248"/>
      <c r="C384" s="249"/>
      <c r="D384" s="227" t="s">
        <v>801</v>
      </c>
      <c r="E384" s="250" t="s">
        <v>19</v>
      </c>
      <c r="F384" s="251" t="s">
        <v>2312</v>
      </c>
      <c r="G384" s="249"/>
      <c r="H384" s="252">
        <v>103.95</v>
      </c>
      <c r="I384" s="253"/>
      <c r="J384" s="249"/>
      <c r="K384" s="249"/>
      <c r="L384" s="254"/>
      <c r="M384" s="255"/>
      <c r="N384" s="256"/>
      <c r="O384" s="256"/>
      <c r="P384" s="256"/>
      <c r="Q384" s="256"/>
      <c r="R384" s="256"/>
      <c r="S384" s="256"/>
      <c r="T384" s="257"/>
      <c r="U384" s="13"/>
      <c r="V384" s="13"/>
      <c r="W384" s="13"/>
      <c r="X384" s="13"/>
      <c r="Y384" s="13"/>
      <c r="Z384" s="13"/>
      <c r="AA384" s="13"/>
      <c r="AB384" s="13"/>
      <c r="AC384" s="13"/>
      <c r="AD384" s="13"/>
      <c r="AE384" s="13"/>
      <c r="AT384" s="258" t="s">
        <v>801</v>
      </c>
      <c r="AU384" s="258" t="s">
        <v>81</v>
      </c>
      <c r="AV384" s="13" t="s">
        <v>81</v>
      </c>
      <c r="AW384" s="13" t="s">
        <v>33</v>
      </c>
      <c r="AX384" s="13" t="s">
        <v>79</v>
      </c>
      <c r="AY384" s="258" t="s">
        <v>240</v>
      </c>
    </row>
    <row r="385" s="2" customFormat="1" ht="16.5" customHeight="1">
      <c r="A385" s="39"/>
      <c r="B385" s="40"/>
      <c r="C385" s="238" t="s">
        <v>363</v>
      </c>
      <c r="D385" s="238" t="s">
        <v>797</v>
      </c>
      <c r="E385" s="239" t="s">
        <v>2316</v>
      </c>
      <c r="F385" s="240" t="s">
        <v>2317</v>
      </c>
      <c r="G385" s="241" t="s">
        <v>251</v>
      </c>
      <c r="H385" s="242">
        <v>107.069</v>
      </c>
      <c r="I385" s="243"/>
      <c r="J385" s="244">
        <f>ROUND(I385*H385,2)</f>
        <v>0</v>
      </c>
      <c r="K385" s="240" t="s">
        <v>247</v>
      </c>
      <c r="L385" s="245"/>
      <c r="M385" s="246" t="s">
        <v>19</v>
      </c>
      <c r="N385" s="247" t="s">
        <v>43</v>
      </c>
      <c r="O385" s="85"/>
      <c r="P385" s="223">
        <f>O385*H385</f>
        <v>0</v>
      </c>
      <c r="Q385" s="223">
        <v>0</v>
      </c>
      <c r="R385" s="223">
        <f>Q385*H385</f>
        <v>0</v>
      </c>
      <c r="S385" s="223">
        <v>0</v>
      </c>
      <c r="T385" s="224">
        <f>S385*H385</f>
        <v>0</v>
      </c>
      <c r="U385" s="39"/>
      <c r="V385" s="39"/>
      <c r="W385" s="39"/>
      <c r="X385" s="39"/>
      <c r="Y385" s="39"/>
      <c r="Z385" s="39"/>
      <c r="AA385" s="39"/>
      <c r="AB385" s="39"/>
      <c r="AC385" s="39"/>
      <c r="AD385" s="39"/>
      <c r="AE385" s="39"/>
      <c r="AR385" s="225" t="s">
        <v>257</v>
      </c>
      <c r="AT385" s="225" t="s">
        <v>797</v>
      </c>
      <c r="AU385" s="225" t="s">
        <v>81</v>
      </c>
      <c r="AY385" s="18" t="s">
        <v>240</v>
      </c>
      <c r="BE385" s="226">
        <f>IF(N385="základní",J385,0)</f>
        <v>0</v>
      </c>
      <c r="BF385" s="226">
        <f>IF(N385="snížená",J385,0)</f>
        <v>0</v>
      </c>
      <c r="BG385" s="226">
        <f>IF(N385="zákl. přenesená",J385,0)</f>
        <v>0</v>
      </c>
      <c r="BH385" s="226">
        <f>IF(N385="sníž. přenesená",J385,0)</f>
        <v>0</v>
      </c>
      <c r="BI385" s="226">
        <f>IF(N385="nulová",J385,0)</f>
        <v>0</v>
      </c>
      <c r="BJ385" s="18" t="s">
        <v>79</v>
      </c>
      <c r="BK385" s="226">
        <f>ROUND(I385*H385,2)</f>
        <v>0</v>
      </c>
      <c r="BL385" s="18" t="s">
        <v>248</v>
      </c>
      <c r="BM385" s="225" t="s">
        <v>2318</v>
      </c>
    </row>
    <row r="386" s="13" customFormat="1">
      <c r="A386" s="13"/>
      <c r="B386" s="248"/>
      <c r="C386" s="249"/>
      <c r="D386" s="227" t="s">
        <v>801</v>
      </c>
      <c r="E386" s="249"/>
      <c r="F386" s="251" t="s">
        <v>2319</v>
      </c>
      <c r="G386" s="249"/>
      <c r="H386" s="252">
        <v>107.069</v>
      </c>
      <c r="I386" s="253"/>
      <c r="J386" s="249"/>
      <c r="K386" s="249"/>
      <c r="L386" s="254"/>
      <c r="M386" s="255"/>
      <c r="N386" s="256"/>
      <c r="O386" s="256"/>
      <c r="P386" s="256"/>
      <c r="Q386" s="256"/>
      <c r="R386" s="256"/>
      <c r="S386" s="256"/>
      <c r="T386" s="257"/>
      <c r="U386" s="13"/>
      <c r="V386" s="13"/>
      <c r="W386" s="13"/>
      <c r="X386" s="13"/>
      <c r="Y386" s="13"/>
      <c r="Z386" s="13"/>
      <c r="AA386" s="13"/>
      <c r="AB386" s="13"/>
      <c r="AC386" s="13"/>
      <c r="AD386" s="13"/>
      <c r="AE386" s="13"/>
      <c r="AT386" s="258" t="s">
        <v>801</v>
      </c>
      <c r="AU386" s="258" t="s">
        <v>81</v>
      </c>
      <c r="AV386" s="13" t="s">
        <v>81</v>
      </c>
      <c r="AW386" s="13" t="s">
        <v>4</v>
      </c>
      <c r="AX386" s="13" t="s">
        <v>79</v>
      </c>
      <c r="AY386" s="258" t="s">
        <v>240</v>
      </c>
    </row>
    <row r="387" s="12" customFormat="1" ht="22.8" customHeight="1">
      <c r="A387" s="12"/>
      <c r="B387" s="198"/>
      <c r="C387" s="199"/>
      <c r="D387" s="200" t="s">
        <v>71</v>
      </c>
      <c r="E387" s="212" t="s">
        <v>254</v>
      </c>
      <c r="F387" s="212" t="s">
        <v>815</v>
      </c>
      <c r="G387" s="199"/>
      <c r="H387" s="199"/>
      <c r="I387" s="202"/>
      <c r="J387" s="213">
        <f>BK387</f>
        <v>0</v>
      </c>
      <c r="K387" s="199"/>
      <c r="L387" s="204"/>
      <c r="M387" s="205"/>
      <c r="N387" s="206"/>
      <c r="O387" s="206"/>
      <c r="P387" s="207">
        <f>SUM(P388:P849)</f>
        <v>0</v>
      </c>
      <c r="Q387" s="206"/>
      <c r="R387" s="207">
        <f>SUM(R388:R849)</f>
        <v>844.98591138000006</v>
      </c>
      <c r="S387" s="206"/>
      <c r="T387" s="208">
        <f>SUM(T388:T849)</f>
        <v>0.0037553800000000004</v>
      </c>
      <c r="U387" s="12"/>
      <c r="V387" s="12"/>
      <c r="W387" s="12"/>
      <c r="X387" s="12"/>
      <c r="Y387" s="12"/>
      <c r="Z387" s="12"/>
      <c r="AA387" s="12"/>
      <c r="AB387" s="12"/>
      <c r="AC387" s="12"/>
      <c r="AD387" s="12"/>
      <c r="AE387" s="12"/>
      <c r="AR387" s="209" t="s">
        <v>79</v>
      </c>
      <c r="AT387" s="210" t="s">
        <v>71</v>
      </c>
      <c r="AU387" s="210" t="s">
        <v>79</v>
      </c>
      <c r="AY387" s="209" t="s">
        <v>240</v>
      </c>
      <c r="BK387" s="211">
        <f>SUM(BK388:BK849)</f>
        <v>0</v>
      </c>
    </row>
    <row r="388" s="2" customFormat="1">
      <c r="A388" s="39"/>
      <c r="B388" s="40"/>
      <c r="C388" s="214" t="s">
        <v>681</v>
      </c>
      <c r="D388" s="214" t="s">
        <v>243</v>
      </c>
      <c r="E388" s="215" t="s">
        <v>2320</v>
      </c>
      <c r="F388" s="216" t="s">
        <v>2321</v>
      </c>
      <c r="G388" s="217" t="s">
        <v>1418</v>
      </c>
      <c r="H388" s="218">
        <v>112.55</v>
      </c>
      <c r="I388" s="219"/>
      <c r="J388" s="220">
        <f>ROUND(I388*H388,2)</f>
        <v>0</v>
      </c>
      <c r="K388" s="216" t="s">
        <v>247</v>
      </c>
      <c r="L388" s="45"/>
      <c r="M388" s="221" t="s">
        <v>19</v>
      </c>
      <c r="N388" s="222" t="s">
        <v>43</v>
      </c>
      <c r="O388" s="85"/>
      <c r="P388" s="223">
        <f>O388*H388</f>
        <v>0</v>
      </c>
      <c r="Q388" s="223">
        <v>0</v>
      </c>
      <c r="R388" s="223">
        <f>Q388*H388</f>
        <v>0</v>
      </c>
      <c r="S388" s="223">
        <v>0</v>
      </c>
      <c r="T388" s="224">
        <f>S388*H388</f>
        <v>0</v>
      </c>
      <c r="U388" s="39"/>
      <c r="V388" s="39"/>
      <c r="W388" s="39"/>
      <c r="X388" s="39"/>
      <c r="Y388" s="39"/>
      <c r="Z388" s="39"/>
      <c r="AA388" s="39"/>
      <c r="AB388" s="39"/>
      <c r="AC388" s="39"/>
      <c r="AD388" s="39"/>
      <c r="AE388" s="39"/>
      <c r="AR388" s="225" t="s">
        <v>248</v>
      </c>
      <c r="AT388" s="225" t="s">
        <v>243</v>
      </c>
      <c r="AU388" s="225" t="s">
        <v>81</v>
      </c>
      <c r="AY388" s="18" t="s">
        <v>240</v>
      </c>
      <c r="BE388" s="226">
        <f>IF(N388="základní",J388,0)</f>
        <v>0</v>
      </c>
      <c r="BF388" s="226">
        <f>IF(N388="snížená",J388,0)</f>
        <v>0</v>
      </c>
      <c r="BG388" s="226">
        <f>IF(N388="zákl. přenesená",J388,0)</f>
        <v>0</v>
      </c>
      <c r="BH388" s="226">
        <f>IF(N388="sníž. přenesená",J388,0)</f>
        <v>0</v>
      </c>
      <c r="BI388" s="226">
        <f>IF(N388="nulová",J388,0)</f>
        <v>0</v>
      </c>
      <c r="BJ388" s="18" t="s">
        <v>79</v>
      </c>
      <c r="BK388" s="226">
        <f>ROUND(I388*H388,2)</f>
        <v>0</v>
      </c>
      <c r="BL388" s="18" t="s">
        <v>248</v>
      </c>
      <c r="BM388" s="225" t="s">
        <v>2322</v>
      </c>
    </row>
    <row r="389" s="13" customFormat="1">
      <c r="A389" s="13"/>
      <c r="B389" s="248"/>
      <c r="C389" s="249"/>
      <c r="D389" s="227" t="s">
        <v>801</v>
      </c>
      <c r="E389" s="250" t="s">
        <v>19</v>
      </c>
      <c r="F389" s="251" t="s">
        <v>2323</v>
      </c>
      <c r="G389" s="249"/>
      <c r="H389" s="252">
        <v>9.4749999999999996</v>
      </c>
      <c r="I389" s="253"/>
      <c r="J389" s="249"/>
      <c r="K389" s="249"/>
      <c r="L389" s="254"/>
      <c r="M389" s="255"/>
      <c r="N389" s="256"/>
      <c r="O389" s="256"/>
      <c r="P389" s="256"/>
      <c r="Q389" s="256"/>
      <c r="R389" s="256"/>
      <c r="S389" s="256"/>
      <c r="T389" s="257"/>
      <c r="U389" s="13"/>
      <c r="V389" s="13"/>
      <c r="W389" s="13"/>
      <c r="X389" s="13"/>
      <c r="Y389" s="13"/>
      <c r="Z389" s="13"/>
      <c r="AA389" s="13"/>
      <c r="AB389" s="13"/>
      <c r="AC389" s="13"/>
      <c r="AD389" s="13"/>
      <c r="AE389" s="13"/>
      <c r="AT389" s="258" t="s">
        <v>801</v>
      </c>
      <c r="AU389" s="258" t="s">
        <v>81</v>
      </c>
      <c r="AV389" s="13" t="s">
        <v>81</v>
      </c>
      <c r="AW389" s="13" t="s">
        <v>33</v>
      </c>
      <c r="AX389" s="13" t="s">
        <v>72</v>
      </c>
      <c r="AY389" s="258" t="s">
        <v>240</v>
      </c>
    </row>
    <row r="390" s="13" customFormat="1">
      <c r="A390" s="13"/>
      <c r="B390" s="248"/>
      <c r="C390" s="249"/>
      <c r="D390" s="227" t="s">
        <v>801</v>
      </c>
      <c r="E390" s="250" t="s">
        <v>19</v>
      </c>
      <c r="F390" s="251" t="s">
        <v>2324</v>
      </c>
      <c r="G390" s="249"/>
      <c r="H390" s="252">
        <v>31.399999999999999</v>
      </c>
      <c r="I390" s="253"/>
      <c r="J390" s="249"/>
      <c r="K390" s="249"/>
      <c r="L390" s="254"/>
      <c r="M390" s="255"/>
      <c r="N390" s="256"/>
      <c r="O390" s="256"/>
      <c r="P390" s="256"/>
      <c r="Q390" s="256"/>
      <c r="R390" s="256"/>
      <c r="S390" s="256"/>
      <c r="T390" s="257"/>
      <c r="U390" s="13"/>
      <c r="V390" s="13"/>
      <c r="W390" s="13"/>
      <c r="X390" s="13"/>
      <c r="Y390" s="13"/>
      <c r="Z390" s="13"/>
      <c r="AA390" s="13"/>
      <c r="AB390" s="13"/>
      <c r="AC390" s="13"/>
      <c r="AD390" s="13"/>
      <c r="AE390" s="13"/>
      <c r="AT390" s="258" t="s">
        <v>801</v>
      </c>
      <c r="AU390" s="258" t="s">
        <v>81</v>
      </c>
      <c r="AV390" s="13" t="s">
        <v>81</v>
      </c>
      <c r="AW390" s="13" t="s">
        <v>33</v>
      </c>
      <c r="AX390" s="13" t="s">
        <v>72</v>
      </c>
      <c r="AY390" s="258" t="s">
        <v>240</v>
      </c>
    </row>
    <row r="391" s="13" customFormat="1">
      <c r="A391" s="13"/>
      <c r="B391" s="248"/>
      <c r="C391" s="249"/>
      <c r="D391" s="227" t="s">
        <v>801</v>
      </c>
      <c r="E391" s="250" t="s">
        <v>19</v>
      </c>
      <c r="F391" s="251" t="s">
        <v>2325</v>
      </c>
      <c r="G391" s="249"/>
      <c r="H391" s="252">
        <v>40.049999999999997</v>
      </c>
      <c r="I391" s="253"/>
      <c r="J391" s="249"/>
      <c r="K391" s="249"/>
      <c r="L391" s="254"/>
      <c r="M391" s="255"/>
      <c r="N391" s="256"/>
      <c r="O391" s="256"/>
      <c r="P391" s="256"/>
      <c r="Q391" s="256"/>
      <c r="R391" s="256"/>
      <c r="S391" s="256"/>
      <c r="T391" s="257"/>
      <c r="U391" s="13"/>
      <c r="V391" s="13"/>
      <c r="W391" s="13"/>
      <c r="X391" s="13"/>
      <c r="Y391" s="13"/>
      <c r="Z391" s="13"/>
      <c r="AA391" s="13"/>
      <c r="AB391" s="13"/>
      <c r="AC391" s="13"/>
      <c r="AD391" s="13"/>
      <c r="AE391" s="13"/>
      <c r="AT391" s="258" t="s">
        <v>801</v>
      </c>
      <c r="AU391" s="258" t="s">
        <v>81</v>
      </c>
      <c r="AV391" s="13" t="s">
        <v>81</v>
      </c>
      <c r="AW391" s="13" t="s">
        <v>33</v>
      </c>
      <c r="AX391" s="13" t="s">
        <v>72</v>
      </c>
      <c r="AY391" s="258" t="s">
        <v>240</v>
      </c>
    </row>
    <row r="392" s="13" customFormat="1">
      <c r="A392" s="13"/>
      <c r="B392" s="248"/>
      <c r="C392" s="249"/>
      <c r="D392" s="227" t="s">
        <v>801</v>
      </c>
      <c r="E392" s="250" t="s">
        <v>19</v>
      </c>
      <c r="F392" s="251" t="s">
        <v>2326</v>
      </c>
      <c r="G392" s="249"/>
      <c r="H392" s="252">
        <v>31.625</v>
      </c>
      <c r="I392" s="253"/>
      <c r="J392" s="249"/>
      <c r="K392" s="249"/>
      <c r="L392" s="254"/>
      <c r="M392" s="255"/>
      <c r="N392" s="256"/>
      <c r="O392" s="256"/>
      <c r="P392" s="256"/>
      <c r="Q392" s="256"/>
      <c r="R392" s="256"/>
      <c r="S392" s="256"/>
      <c r="T392" s="257"/>
      <c r="U392" s="13"/>
      <c r="V392" s="13"/>
      <c r="W392" s="13"/>
      <c r="X392" s="13"/>
      <c r="Y392" s="13"/>
      <c r="Z392" s="13"/>
      <c r="AA392" s="13"/>
      <c r="AB392" s="13"/>
      <c r="AC392" s="13"/>
      <c r="AD392" s="13"/>
      <c r="AE392" s="13"/>
      <c r="AT392" s="258" t="s">
        <v>801</v>
      </c>
      <c r="AU392" s="258" t="s">
        <v>81</v>
      </c>
      <c r="AV392" s="13" t="s">
        <v>81</v>
      </c>
      <c r="AW392" s="13" t="s">
        <v>33</v>
      </c>
      <c r="AX392" s="13" t="s">
        <v>72</v>
      </c>
      <c r="AY392" s="258" t="s">
        <v>240</v>
      </c>
    </row>
    <row r="393" s="15" customFormat="1">
      <c r="A393" s="15"/>
      <c r="B393" s="269"/>
      <c r="C393" s="270"/>
      <c r="D393" s="227" t="s">
        <v>801</v>
      </c>
      <c r="E393" s="271" t="s">
        <v>19</v>
      </c>
      <c r="F393" s="272" t="s">
        <v>1356</v>
      </c>
      <c r="G393" s="270"/>
      <c r="H393" s="273">
        <v>112.55</v>
      </c>
      <c r="I393" s="274"/>
      <c r="J393" s="270"/>
      <c r="K393" s="270"/>
      <c r="L393" s="275"/>
      <c r="M393" s="276"/>
      <c r="N393" s="277"/>
      <c r="O393" s="277"/>
      <c r="P393" s="277"/>
      <c r="Q393" s="277"/>
      <c r="R393" s="277"/>
      <c r="S393" s="277"/>
      <c r="T393" s="278"/>
      <c r="U393" s="15"/>
      <c r="V393" s="15"/>
      <c r="W393" s="15"/>
      <c r="X393" s="15"/>
      <c r="Y393" s="15"/>
      <c r="Z393" s="15"/>
      <c r="AA393" s="15"/>
      <c r="AB393" s="15"/>
      <c r="AC393" s="15"/>
      <c r="AD393" s="15"/>
      <c r="AE393" s="15"/>
      <c r="AT393" s="279" t="s">
        <v>801</v>
      </c>
      <c r="AU393" s="279" t="s">
        <v>81</v>
      </c>
      <c r="AV393" s="15" t="s">
        <v>149</v>
      </c>
      <c r="AW393" s="15" t="s">
        <v>33</v>
      </c>
      <c r="AX393" s="15" t="s">
        <v>79</v>
      </c>
      <c r="AY393" s="279" t="s">
        <v>240</v>
      </c>
    </row>
    <row r="394" s="2" customFormat="1">
      <c r="A394" s="39"/>
      <c r="B394" s="40"/>
      <c r="C394" s="214" t="s">
        <v>367</v>
      </c>
      <c r="D394" s="214" t="s">
        <v>243</v>
      </c>
      <c r="E394" s="215" t="s">
        <v>2327</v>
      </c>
      <c r="F394" s="216" t="s">
        <v>2328</v>
      </c>
      <c r="G394" s="217" t="s">
        <v>251</v>
      </c>
      <c r="H394" s="218">
        <v>32.079999999999998</v>
      </c>
      <c r="I394" s="219"/>
      <c r="J394" s="220">
        <f>ROUND(I394*H394,2)</f>
        <v>0</v>
      </c>
      <c r="K394" s="216" t="s">
        <v>247</v>
      </c>
      <c r="L394" s="45"/>
      <c r="M394" s="221" t="s">
        <v>19</v>
      </c>
      <c r="N394" s="222" t="s">
        <v>43</v>
      </c>
      <c r="O394" s="85"/>
      <c r="P394" s="223">
        <f>O394*H394</f>
        <v>0</v>
      </c>
      <c r="Q394" s="223">
        <v>0</v>
      </c>
      <c r="R394" s="223">
        <f>Q394*H394</f>
        <v>0</v>
      </c>
      <c r="S394" s="223">
        <v>0</v>
      </c>
      <c r="T394" s="224">
        <f>S394*H394</f>
        <v>0</v>
      </c>
      <c r="U394" s="39"/>
      <c r="V394" s="39"/>
      <c r="W394" s="39"/>
      <c r="X394" s="39"/>
      <c r="Y394" s="39"/>
      <c r="Z394" s="39"/>
      <c r="AA394" s="39"/>
      <c r="AB394" s="39"/>
      <c r="AC394" s="39"/>
      <c r="AD394" s="39"/>
      <c r="AE394" s="39"/>
      <c r="AR394" s="225" t="s">
        <v>248</v>
      </c>
      <c r="AT394" s="225" t="s">
        <v>243</v>
      </c>
      <c r="AU394" s="225" t="s">
        <v>81</v>
      </c>
      <c r="AY394" s="18" t="s">
        <v>240</v>
      </c>
      <c r="BE394" s="226">
        <f>IF(N394="základní",J394,0)</f>
        <v>0</v>
      </c>
      <c r="BF394" s="226">
        <f>IF(N394="snížená",J394,0)</f>
        <v>0</v>
      </c>
      <c r="BG394" s="226">
        <f>IF(N394="zákl. přenesená",J394,0)</f>
        <v>0</v>
      </c>
      <c r="BH394" s="226">
        <f>IF(N394="sníž. přenesená",J394,0)</f>
        <v>0</v>
      </c>
      <c r="BI394" s="226">
        <f>IF(N394="nulová",J394,0)</f>
        <v>0</v>
      </c>
      <c r="BJ394" s="18" t="s">
        <v>79</v>
      </c>
      <c r="BK394" s="226">
        <f>ROUND(I394*H394,2)</f>
        <v>0</v>
      </c>
      <c r="BL394" s="18" t="s">
        <v>248</v>
      </c>
      <c r="BM394" s="225" t="s">
        <v>2329</v>
      </c>
    </row>
    <row r="395" s="14" customFormat="1">
      <c r="A395" s="14"/>
      <c r="B395" s="259"/>
      <c r="C395" s="260"/>
      <c r="D395" s="227" t="s">
        <v>801</v>
      </c>
      <c r="E395" s="261" t="s">
        <v>19</v>
      </c>
      <c r="F395" s="262" t="s">
        <v>2330</v>
      </c>
      <c r="G395" s="260"/>
      <c r="H395" s="261" t="s">
        <v>19</v>
      </c>
      <c r="I395" s="263"/>
      <c r="J395" s="260"/>
      <c r="K395" s="260"/>
      <c r="L395" s="264"/>
      <c r="M395" s="265"/>
      <c r="N395" s="266"/>
      <c r="O395" s="266"/>
      <c r="P395" s="266"/>
      <c r="Q395" s="266"/>
      <c r="R395" s="266"/>
      <c r="S395" s="266"/>
      <c r="T395" s="267"/>
      <c r="U395" s="14"/>
      <c r="V395" s="14"/>
      <c r="W395" s="14"/>
      <c r="X395" s="14"/>
      <c r="Y395" s="14"/>
      <c r="Z395" s="14"/>
      <c r="AA395" s="14"/>
      <c r="AB395" s="14"/>
      <c r="AC395" s="14"/>
      <c r="AD395" s="14"/>
      <c r="AE395" s="14"/>
      <c r="AT395" s="268" t="s">
        <v>801</v>
      </c>
      <c r="AU395" s="268" t="s">
        <v>81</v>
      </c>
      <c r="AV395" s="14" t="s">
        <v>79</v>
      </c>
      <c r="AW395" s="14" t="s">
        <v>33</v>
      </c>
      <c r="AX395" s="14" t="s">
        <v>72</v>
      </c>
      <c r="AY395" s="268" t="s">
        <v>240</v>
      </c>
    </row>
    <row r="396" s="13" customFormat="1">
      <c r="A396" s="13"/>
      <c r="B396" s="248"/>
      <c r="C396" s="249"/>
      <c r="D396" s="227" t="s">
        <v>801</v>
      </c>
      <c r="E396" s="250" t="s">
        <v>19</v>
      </c>
      <c r="F396" s="251" t="s">
        <v>2331</v>
      </c>
      <c r="G396" s="249"/>
      <c r="H396" s="252">
        <v>32.079999999999998</v>
      </c>
      <c r="I396" s="253"/>
      <c r="J396" s="249"/>
      <c r="K396" s="249"/>
      <c r="L396" s="254"/>
      <c r="M396" s="255"/>
      <c r="N396" s="256"/>
      <c r="O396" s="256"/>
      <c r="P396" s="256"/>
      <c r="Q396" s="256"/>
      <c r="R396" s="256"/>
      <c r="S396" s="256"/>
      <c r="T396" s="257"/>
      <c r="U396" s="13"/>
      <c r="V396" s="13"/>
      <c r="W396" s="13"/>
      <c r="X396" s="13"/>
      <c r="Y396" s="13"/>
      <c r="Z396" s="13"/>
      <c r="AA396" s="13"/>
      <c r="AB396" s="13"/>
      <c r="AC396" s="13"/>
      <c r="AD396" s="13"/>
      <c r="AE396" s="13"/>
      <c r="AT396" s="258" t="s">
        <v>801</v>
      </c>
      <c r="AU396" s="258" t="s">
        <v>81</v>
      </c>
      <c r="AV396" s="13" t="s">
        <v>81</v>
      </c>
      <c r="AW396" s="13" t="s">
        <v>33</v>
      </c>
      <c r="AX396" s="13" t="s">
        <v>79</v>
      </c>
      <c r="AY396" s="258" t="s">
        <v>240</v>
      </c>
    </row>
    <row r="397" s="2" customFormat="1" ht="33" customHeight="1">
      <c r="A397" s="39"/>
      <c r="B397" s="40"/>
      <c r="C397" s="214" t="s">
        <v>686</v>
      </c>
      <c r="D397" s="214" t="s">
        <v>243</v>
      </c>
      <c r="E397" s="215" t="s">
        <v>2332</v>
      </c>
      <c r="F397" s="216" t="s">
        <v>2333</v>
      </c>
      <c r="G397" s="217" t="s">
        <v>251</v>
      </c>
      <c r="H397" s="218">
        <v>154.55000000000001</v>
      </c>
      <c r="I397" s="219"/>
      <c r="J397" s="220">
        <f>ROUND(I397*H397,2)</f>
        <v>0</v>
      </c>
      <c r="K397" s="216" t="s">
        <v>749</v>
      </c>
      <c r="L397" s="45"/>
      <c r="M397" s="221" t="s">
        <v>19</v>
      </c>
      <c r="N397" s="222" t="s">
        <v>43</v>
      </c>
      <c r="O397" s="85"/>
      <c r="P397" s="223">
        <f>O397*H397</f>
        <v>0</v>
      </c>
      <c r="Q397" s="223">
        <v>0.00025999999999999998</v>
      </c>
      <c r="R397" s="223">
        <f>Q397*H397</f>
        <v>0.040182999999999996</v>
      </c>
      <c r="S397" s="223">
        <v>0</v>
      </c>
      <c r="T397" s="224">
        <f>S397*H397</f>
        <v>0</v>
      </c>
      <c r="U397" s="39"/>
      <c r="V397" s="39"/>
      <c r="W397" s="39"/>
      <c r="X397" s="39"/>
      <c r="Y397" s="39"/>
      <c r="Z397" s="39"/>
      <c r="AA397" s="39"/>
      <c r="AB397" s="39"/>
      <c r="AC397" s="39"/>
      <c r="AD397" s="39"/>
      <c r="AE397" s="39"/>
      <c r="AR397" s="225" t="s">
        <v>248</v>
      </c>
      <c r="AT397" s="225" t="s">
        <v>243</v>
      </c>
      <c r="AU397" s="225" t="s">
        <v>81</v>
      </c>
      <c r="AY397" s="18" t="s">
        <v>240</v>
      </c>
      <c r="BE397" s="226">
        <f>IF(N397="základní",J397,0)</f>
        <v>0</v>
      </c>
      <c r="BF397" s="226">
        <f>IF(N397="snížená",J397,0)</f>
        <v>0</v>
      </c>
      <c r="BG397" s="226">
        <f>IF(N397="zákl. přenesená",J397,0)</f>
        <v>0</v>
      </c>
      <c r="BH397" s="226">
        <f>IF(N397="sníž. přenesená",J397,0)</f>
        <v>0</v>
      </c>
      <c r="BI397" s="226">
        <f>IF(N397="nulová",J397,0)</f>
        <v>0</v>
      </c>
      <c r="BJ397" s="18" t="s">
        <v>79</v>
      </c>
      <c r="BK397" s="226">
        <f>ROUND(I397*H397,2)</f>
        <v>0</v>
      </c>
      <c r="BL397" s="18" t="s">
        <v>248</v>
      </c>
      <c r="BM397" s="225" t="s">
        <v>2334</v>
      </c>
    </row>
    <row r="398" s="13" customFormat="1">
      <c r="A398" s="13"/>
      <c r="B398" s="248"/>
      <c r="C398" s="249"/>
      <c r="D398" s="227" t="s">
        <v>801</v>
      </c>
      <c r="E398" s="250" t="s">
        <v>19</v>
      </c>
      <c r="F398" s="251" t="s">
        <v>2335</v>
      </c>
      <c r="G398" s="249"/>
      <c r="H398" s="252">
        <v>154.55000000000001</v>
      </c>
      <c r="I398" s="253"/>
      <c r="J398" s="249"/>
      <c r="K398" s="249"/>
      <c r="L398" s="254"/>
      <c r="M398" s="255"/>
      <c r="N398" s="256"/>
      <c r="O398" s="256"/>
      <c r="P398" s="256"/>
      <c r="Q398" s="256"/>
      <c r="R398" s="256"/>
      <c r="S398" s="256"/>
      <c r="T398" s="257"/>
      <c r="U398" s="13"/>
      <c r="V398" s="13"/>
      <c r="W398" s="13"/>
      <c r="X398" s="13"/>
      <c r="Y398" s="13"/>
      <c r="Z398" s="13"/>
      <c r="AA398" s="13"/>
      <c r="AB398" s="13"/>
      <c r="AC398" s="13"/>
      <c r="AD398" s="13"/>
      <c r="AE398" s="13"/>
      <c r="AT398" s="258" t="s">
        <v>801</v>
      </c>
      <c r="AU398" s="258" t="s">
        <v>81</v>
      </c>
      <c r="AV398" s="13" t="s">
        <v>81</v>
      </c>
      <c r="AW398" s="13" t="s">
        <v>33</v>
      </c>
      <c r="AX398" s="13" t="s">
        <v>79</v>
      </c>
      <c r="AY398" s="258" t="s">
        <v>240</v>
      </c>
    </row>
    <row r="399" s="2" customFormat="1" ht="44.25" customHeight="1">
      <c r="A399" s="39"/>
      <c r="B399" s="40"/>
      <c r="C399" s="214" t="s">
        <v>370</v>
      </c>
      <c r="D399" s="214" t="s">
        <v>243</v>
      </c>
      <c r="E399" s="215" t="s">
        <v>2336</v>
      </c>
      <c r="F399" s="216" t="s">
        <v>2337</v>
      </c>
      <c r="G399" s="217" t="s">
        <v>251</v>
      </c>
      <c r="H399" s="218">
        <v>154.55000000000001</v>
      </c>
      <c r="I399" s="219"/>
      <c r="J399" s="220">
        <f>ROUND(I399*H399,2)</f>
        <v>0</v>
      </c>
      <c r="K399" s="216" t="s">
        <v>749</v>
      </c>
      <c r="L399" s="45"/>
      <c r="M399" s="221" t="s">
        <v>19</v>
      </c>
      <c r="N399" s="222" t="s">
        <v>43</v>
      </c>
      <c r="O399" s="85"/>
      <c r="P399" s="223">
        <f>O399*H399</f>
        <v>0</v>
      </c>
      <c r="Q399" s="223">
        <v>0.01103</v>
      </c>
      <c r="R399" s="223">
        <f>Q399*H399</f>
        <v>1.7046865000000002</v>
      </c>
      <c r="S399" s="223">
        <v>0</v>
      </c>
      <c r="T399" s="224">
        <f>S399*H399</f>
        <v>0</v>
      </c>
      <c r="U399" s="39"/>
      <c r="V399" s="39"/>
      <c r="W399" s="39"/>
      <c r="X399" s="39"/>
      <c r="Y399" s="39"/>
      <c r="Z399" s="39"/>
      <c r="AA399" s="39"/>
      <c r="AB399" s="39"/>
      <c r="AC399" s="39"/>
      <c r="AD399" s="39"/>
      <c r="AE399" s="39"/>
      <c r="AR399" s="225" t="s">
        <v>248</v>
      </c>
      <c r="AT399" s="225" t="s">
        <v>243</v>
      </c>
      <c r="AU399" s="225" t="s">
        <v>81</v>
      </c>
      <c r="AY399" s="18" t="s">
        <v>240</v>
      </c>
      <c r="BE399" s="226">
        <f>IF(N399="základní",J399,0)</f>
        <v>0</v>
      </c>
      <c r="BF399" s="226">
        <f>IF(N399="snížená",J399,0)</f>
        <v>0</v>
      </c>
      <c r="BG399" s="226">
        <f>IF(N399="zákl. přenesená",J399,0)</f>
        <v>0</v>
      </c>
      <c r="BH399" s="226">
        <f>IF(N399="sníž. přenesená",J399,0)</f>
        <v>0</v>
      </c>
      <c r="BI399" s="226">
        <f>IF(N399="nulová",J399,0)</f>
        <v>0</v>
      </c>
      <c r="BJ399" s="18" t="s">
        <v>79</v>
      </c>
      <c r="BK399" s="226">
        <f>ROUND(I399*H399,2)</f>
        <v>0</v>
      </c>
      <c r="BL399" s="18" t="s">
        <v>248</v>
      </c>
      <c r="BM399" s="225" t="s">
        <v>2338</v>
      </c>
    </row>
    <row r="400" s="14" customFormat="1">
      <c r="A400" s="14"/>
      <c r="B400" s="259"/>
      <c r="C400" s="260"/>
      <c r="D400" s="227" t="s">
        <v>801</v>
      </c>
      <c r="E400" s="261" t="s">
        <v>19</v>
      </c>
      <c r="F400" s="262" t="s">
        <v>2339</v>
      </c>
      <c r="G400" s="260"/>
      <c r="H400" s="261" t="s">
        <v>19</v>
      </c>
      <c r="I400" s="263"/>
      <c r="J400" s="260"/>
      <c r="K400" s="260"/>
      <c r="L400" s="264"/>
      <c r="M400" s="265"/>
      <c r="N400" s="266"/>
      <c r="O400" s="266"/>
      <c r="P400" s="266"/>
      <c r="Q400" s="266"/>
      <c r="R400" s="266"/>
      <c r="S400" s="266"/>
      <c r="T400" s="267"/>
      <c r="U400" s="14"/>
      <c r="V400" s="14"/>
      <c r="W400" s="14"/>
      <c r="X400" s="14"/>
      <c r="Y400" s="14"/>
      <c r="Z400" s="14"/>
      <c r="AA400" s="14"/>
      <c r="AB400" s="14"/>
      <c r="AC400" s="14"/>
      <c r="AD400" s="14"/>
      <c r="AE400" s="14"/>
      <c r="AT400" s="268" t="s">
        <v>801</v>
      </c>
      <c r="AU400" s="268" t="s">
        <v>81</v>
      </c>
      <c r="AV400" s="14" t="s">
        <v>79</v>
      </c>
      <c r="AW400" s="14" t="s">
        <v>33</v>
      </c>
      <c r="AX400" s="14" t="s">
        <v>72</v>
      </c>
      <c r="AY400" s="268" t="s">
        <v>240</v>
      </c>
    </row>
    <row r="401" s="13" customFormat="1">
      <c r="A401" s="13"/>
      <c r="B401" s="248"/>
      <c r="C401" s="249"/>
      <c r="D401" s="227" t="s">
        <v>801</v>
      </c>
      <c r="E401" s="250" t="s">
        <v>19</v>
      </c>
      <c r="F401" s="251" t="s">
        <v>2340</v>
      </c>
      <c r="G401" s="249"/>
      <c r="H401" s="252">
        <v>34.5</v>
      </c>
      <c r="I401" s="253"/>
      <c r="J401" s="249"/>
      <c r="K401" s="249"/>
      <c r="L401" s="254"/>
      <c r="M401" s="255"/>
      <c r="N401" s="256"/>
      <c r="O401" s="256"/>
      <c r="P401" s="256"/>
      <c r="Q401" s="256"/>
      <c r="R401" s="256"/>
      <c r="S401" s="256"/>
      <c r="T401" s="257"/>
      <c r="U401" s="13"/>
      <c r="V401" s="13"/>
      <c r="W401" s="13"/>
      <c r="X401" s="13"/>
      <c r="Y401" s="13"/>
      <c r="Z401" s="13"/>
      <c r="AA401" s="13"/>
      <c r="AB401" s="13"/>
      <c r="AC401" s="13"/>
      <c r="AD401" s="13"/>
      <c r="AE401" s="13"/>
      <c r="AT401" s="258" t="s">
        <v>801</v>
      </c>
      <c r="AU401" s="258" t="s">
        <v>81</v>
      </c>
      <c r="AV401" s="13" t="s">
        <v>81</v>
      </c>
      <c r="AW401" s="13" t="s">
        <v>33</v>
      </c>
      <c r="AX401" s="13" t="s">
        <v>72</v>
      </c>
      <c r="AY401" s="258" t="s">
        <v>240</v>
      </c>
    </row>
    <row r="402" s="13" customFormat="1">
      <c r="A402" s="13"/>
      <c r="B402" s="248"/>
      <c r="C402" s="249"/>
      <c r="D402" s="227" t="s">
        <v>801</v>
      </c>
      <c r="E402" s="250" t="s">
        <v>19</v>
      </c>
      <c r="F402" s="251" t="s">
        <v>2341</v>
      </c>
      <c r="G402" s="249"/>
      <c r="H402" s="252">
        <v>54.729999999999997</v>
      </c>
      <c r="I402" s="253"/>
      <c r="J402" s="249"/>
      <c r="K402" s="249"/>
      <c r="L402" s="254"/>
      <c r="M402" s="255"/>
      <c r="N402" s="256"/>
      <c r="O402" s="256"/>
      <c r="P402" s="256"/>
      <c r="Q402" s="256"/>
      <c r="R402" s="256"/>
      <c r="S402" s="256"/>
      <c r="T402" s="257"/>
      <c r="U402" s="13"/>
      <c r="V402" s="13"/>
      <c r="W402" s="13"/>
      <c r="X402" s="13"/>
      <c r="Y402" s="13"/>
      <c r="Z402" s="13"/>
      <c r="AA402" s="13"/>
      <c r="AB402" s="13"/>
      <c r="AC402" s="13"/>
      <c r="AD402" s="13"/>
      <c r="AE402" s="13"/>
      <c r="AT402" s="258" t="s">
        <v>801</v>
      </c>
      <c r="AU402" s="258" t="s">
        <v>81</v>
      </c>
      <c r="AV402" s="13" t="s">
        <v>81</v>
      </c>
      <c r="AW402" s="13" t="s">
        <v>33</v>
      </c>
      <c r="AX402" s="13" t="s">
        <v>72</v>
      </c>
      <c r="AY402" s="258" t="s">
        <v>240</v>
      </c>
    </row>
    <row r="403" s="13" customFormat="1">
      <c r="A403" s="13"/>
      <c r="B403" s="248"/>
      <c r="C403" s="249"/>
      <c r="D403" s="227" t="s">
        <v>801</v>
      </c>
      <c r="E403" s="250" t="s">
        <v>19</v>
      </c>
      <c r="F403" s="251" t="s">
        <v>2342</v>
      </c>
      <c r="G403" s="249"/>
      <c r="H403" s="252">
        <v>25.120000000000001</v>
      </c>
      <c r="I403" s="253"/>
      <c r="J403" s="249"/>
      <c r="K403" s="249"/>
      <c r="L403" s="254"/>
      <c r="M403" s="255"/>
      <c r="N403" s="256"/>
      <c r="O403" s="256"/>
      <c r="P403" s="256"/>
      <c r="Q403" s="256"/>
      <c r="R403" s="256"/>
      <c r="S403" s="256"/>
      <c r="T403" s="257"/>
      <c r="U403" s="13"/>
      <c r="V403" s="13"/>
      <c r="W403" s="13"/>
      <c r="X403" s="13"/>
      <c r="Y403" s="13"/>
      <c r="Z403" s="13"/>
      <c r="AA403" s="13"/>
      <c r="AB403" s="13"/>
      <c r="AC403" s="13"/>
      <c r="AD403" s="13"/>
      <c r="AE403" s="13"/>
      <c r="AT403" s="258" t="s">
        <v>801</v>
      </c>
      <c r="AU403" s="258" t="s">
        <v>81</v>
      </c>
      <c r="AV403" s="13" t="s">
        <v>81</v>
      </c>
      <c r="AW403" s="13" t="s">
        <v>33</v>
      </c>
      <c r="AX403" s="13" t="s">
        <v>72</v>
      </c>
      <c r="AY403" s="258" t="s">
        <v>240</v>
      </c>
    </row>
    <row r="404" s="13" customFormat="1">
      <c r="A404" s="13"/>
      <c r="B404" s="248"/>
      <c r="C404" s="249"/>
      <c r="D404" s="227" t="s">
        <v>801</v>
      </c>
      <c r="E404" s="250" t="s">
        <v>19</v>
      </c>
      <c r="F404" s="251" t="s">
        <v>2343</v>
      </c>
      <c r="G404" s="249"/>
      <c r="H404" s="252">
        <v>40.200000000000003</v>
      </c>
      <c r="I404" s="253"/>
      <c r="J404" s="249"/>
      <c r="K404" s="249"/>
      <c r="L404" s="254"/>
      <c r="M404" s="255"/>
      <c r="N404" s="256"/>
      <c r="O404" s="256"/>
      <c r="P404" s="256"/>
      <c r="Q404" s="256"/>
      <c r="R404" s="256"/>
      <c r="S404" s="256"/>
      <c r="T404" s="257"/>
      <c r="U404" s="13"/>
      <c r="V404" s="13"/>
      <c r="W404" s="13"/>
      <c r="X404" s="13"/>
      <c r="Y404" s="13"/>
      <c r="Z404" s="13"/>
      <c r="AA404" s="13"/>
      <c r="AB404" s="13"/>
      <c r="AC404" s="13"/>
      <c r="AD404" s="13"/>
      <c r="AE404" s="13"/>
      <c r="AT404" s="258" t="s">
        <v>801</v>
      </c>
      <c r="AU404" s="258" t="s">
        <v>81</v>
      </c>
      <c r="AV404" s="13" t="s">
        <v>81</v>
      </c>
      <c r="AW404" s="13" t="s">
        <v>33</v>
      </c>
      <c r="AX404" s="13" t="s">
        <v>72</v>
      </c>
      <c r="AY404" s="258" t="s">
        <v>240</v>
      </c>
    </row>
    <row r="405" s="15" customFormat="1">
      <c r="A405" s="15"/>
      <c r="B405" s="269"/>
      <c r="C405" s="270"/>
      <c r="D405" s="227" t="s">
        <v>801</v>
      </c>
      <c r="E405" s="271" t="s">
        <v>19</v>
      </c>
      <c r="F405" s="272" t="s">
        <v>1356</v>
      </c>
      <c r="G405" s="270"/>
      <c r="H405" s="273">
        <v>154.55000000000001</v>
      </c>
      <c r="I405" s="274"/>
      <c r="J405" s="270"/>
      <c r="K405" s="270"/>
      <c r="L405" s="275"/>
      <c r="M405" s="276"/>
      <c r="N405" s="277"/>
      <c r="O405" s="277"/>
      <c r="P405" s="277"/>
      <c r="Q405" s="277"/>
      <c r="R405" s="277"/>
      <c r="S405" s="277"/>
      <c r="T405" s="278"/>
      <c r="U405" s="15"/>
      <c r="V405" s="15"/>
      <c r="W405" s="15"/>
      <c r="X405" s="15"/>
      <c r="Y405" s="15"/>
      <c r="Z405" s="15"/>
      <c r="AA405" s="15"/>
      <c r="AB405" s="15"/>
      <c r="AC405" s="15"/>
      <c r="AD405" s="15"/>
      <c r="AE405" s="15"/>
      <c r="AT405" s="279" t="s">
        <v>801</v>
      </c>
      <c r="AU405" s="279" t="s">
        <v>81</v>
      </c>
      <c r="AV405" s="15" t="s">
        <v>149</v>
      </c>
      <c r="AW405" s="15" t="s">
        <v>33</v>
      </c>
      <c r="AX405" s="15" t="s">
        <v>79</v>
      </c>
      <c r="AY405" s="279" t="s">
        <v>240</v>
      </c>
    </row>
    <row r="406" s="2" customFormat="1" ht="44.25" customHeight="1">
      <c r="A406" s="39"/>
      <c r="B406" s="40"/>
      <c r="C406" s="214" t="s">
        <v>691</v>
      </c>
      <c r="D406" s="214" t="s">
        <v>243</v>
      </c>
      <c r="E406" s="215" t="s">
        <v>2344</v>
      </c>
      <c r="F406" s="216" t="s">
        <v>2345</v>
      </c>
      <c r="G406" s="217" t="s">
        <v>251</v>
      </c>
      <c r="H406" s="218">
        <v>154.55000000000001</v>
      </c>
      <c r="I406" s="219"/>
      <c r="J406" s="220">
        <f>ROUND(I406*H406,2)</f>
        <v>0</v>
      </c>
      <c r="K406" s="216" t="s">
        <v>749</v>
      </c>
      <c r="L406" s="45"/>
      <c r="M406" s="221" t="s">
        <v>19</v>
      </c>
      <c r="N406" s="222" t="s">
        <v>43</v>
      </c>
      <c r="O406" s="85"/>
      <c r="P406" s="223">
        <f>O406*H406</f>
        <v>0</v>
      </c>
      <c r="Q406" s="223">
        <v>0.0055199999999999997</v>
      </c>
      <c r="R406" s="223">
        <f>Q406*H406</f>
        <v>0.85311599999999999</v>
      </c>
      <c r="S406" s="223">
        <v>0</v>
      </c>
      <c r="T406" s="224">
        <f>S406*H406</f>
        <v>0</v>
      </c>
      <c r="U406" s="39"/>
      <c r="V406" s="39"/>
      <c r="W406" s="39"/>
      <c r="X406" s="39"/>
      <c r="Y406" s="39"/>
      <c r="Z406" s="39"/>
      <c r="AA406" s="39"/>
      <c r="AB406" s="39"/>
      <c r="AC406" s="39"/>
      <c r="AD406" s="39"/>
      <c r="AE406" s="39"/>
      <c r="AR406" s="225" t="s">
        <v>248</v>
      </c>
      <c r="AT406" s="225" t="s">
        <v>243</v>
      </c>
      <c r="AU406" s="225" t="s">
        <v>81</v>
      </c>
      <c r="AY406" s="18" t="s">
        <v>240</v>
      </c>
      <c r="BE406" s="226">
        <f>IF(N406="základní",J406,0)</f>
        <v>0</v>
      </c>
      <c r="BF406" s="226">
        <f>IF(N406="snížená",J406,0)</f>
        <v>0</v>
      </c>
      <c r="BG406" s="226">
        <f>IF(N406="zákl. přenesená",J406,0)</f>
        <v>0</v>
      </c>
      <c r="BH406" s="226">
        <f>IF(N406="sníž. přenesená",J406,0)</f>
        <v>0</v>
      </c>
      <c r="BI406" s="226">
        <f>IF(N406="nulová",J406,0)</f>
        <v>0</v>
      </c>
      <c r="BJ406" s="18" t="s">
        <v>79</v>
      </c>
      <c r="BK406" s="226">
        <f>ROUND(I406*H406,2)</f>
        <v>0</v>
      </c>
      <c r="BL406" s="18" t="s">
        <v>248</v>
      </c>
      <c r="BM406" s="225" t="s">
        <v>2346</v>
      </c>
    </row>
    <row r="407" s="2" customFormat="1" ht="33" customHeight="1">
      <c r="A407" s="39"/>
      <c r="B407" s="40"/>
      <c r="C407" s="214" t="s">
        <v>374</v>
      </c>
      <c r="D407" s="214" t="s">
        <v>243</v>
      </c>
      <c r="E407" s="215" t="s">
        <v>2347</v>
      </c>
      <c r="F407" s="216" t="s">
        <v>2348</v>
      </c>
      <c r="G407" s="217" t="s">
        <v>251</v>
      </c>
      <c r="H407" s="218">
        <v>3440.0909999999999</v>
      </c>
      <c r="I407" s="219"/>
      <c r="J407" s="220">
        <f>ROUND(I407*H407,2)</f>
        <v>0</v>
      </c>
      <c r="K407" s="216" t="s">
        <v>749</v>
      </c>
      <c r="L407" s="45"/>
      <c r="M407" s="221" t="s">
        <v>19</v>
      </c>
      <c r="N407" s="222" t="s">
        <v>43</v>
      </c>
      <c r="O407" s="85"/>
      <c r="P407" s="223">
        <f>O407*H407</f>
        <v>0</v>
      </c>
      <c r="Q407" s="223">
        <v>0.00025999999999999998</v>
      </c>
      <c r="R407" s="223">
        <f>Q407*H407</f>
        <v>0.89442365999999984</v>
      </c>
      <c r="S407" s="223">
        <v>0</v>
      </c>
      <c r="T407" s="224">
        <f>S407*H407</f>
        <v>0</v>
      </c>
      <c r="U407" s="39"/>
      <c r="V407" s="39"/>
      <c r="W407" s="39"/>
      <c r="X407" s="39"/>
      <c r="Y407" s="39"/>
      <c r="Z407" s="39"/>
      <c r="AA407" s="39"/>
      <c r="AB407" s="39"/>
      <c r="AC407" s="39"/>
      <c r="AD407" s="39"/>
      <c r="AE407" s="39"/>
      <c r="AR407" s="225" t="s">
        <v>248</v>
      </c>
      <c r="AT407" s="225" t="s">
        <v>243</v>
      </c>
      <c r="AU407" s="225" t="s">
        <v>81</v>
      </c>
      <c r="AY407" s="18" t="s">
        <v>240</v>
      </c>
      <c r="BE407" s="226">
        <f>IF(N407="základní",J407,0)</f>
        <v>0</v>
      </c>
      <c r="BF407" s="226">
        <f>IF(N407="snížená",J407,0)</f>
        <v>0</v>
      </c>
      <c r="BG407" s="226">
        <f>IF(N407="zákl. přenesená",J407,0)</f>
        <v>0</v>
      </c>
      <c r="BH407" s="226">
        <f>IF(N407="sníž. přenesená",J407,0)</f>
        <v>0</v>
      </c>
      <c r="BI407" s="226">
        <f>IF(N407="nulová",J407,0)</f>
        <v>0</v>
      </c>
      <c r="BJ407" s="18" t="s">
        <v>79</v>
      </c>
      <c r="BK407" s="226">
        <f>ROUND(I407*H407,2)</f>
        <v>0</v>
      </c>
      <c r="BL407" s="18" t="s">
        <v>248</v>
      </c>
      <c r="BM407" s="225" t="s">
        <v>2349</v>
      </c>
    </row>
    <row r="408" s="13" customFormat="1">
      <c r="A408" s="13"/>
      <c r="B408" s="248"/>
      <c r="C408" s="249"/>
      <c r="D408" s="227" t="s">
        <v>801</v>
      </c>
      <c r="E408" s="250" t="s">
        <v>19</v>
      </c>
      <c r="F408" s="251" t="s">
        <v>2350</v>
      </c>
      <c r="G408" s="249"/>
      <c r="H408" s="252">
        <v>3440.0909999999999</v>
      </c>
      <c r="I408" s="253"/>
      <c r="J408" s="249"/>
      <c r="K408" s="249"/>
      <c r="L408" s="254"/>
      <c r="M408" s="255"/>
      <c r="N408" s="256"/>
      <c r="O408" s="256"/>
      <c r="P408" s="256"/>
      <c r="Q408" s="256"/>
      <c r="R408" s="256"/>
      <c r="S408" s="256"/>
      <c r="T408" s="257"/>
      <c r="U408" s="13"/>
      <c r="V408" s="13"/>
      <c r="W408" s="13"/>
      <c r="X408" s="13"/>
      <c r="Y408" s="13"/>
      <c r="Z408" s="13"/>
      <c r="AA408" s="13"/>
      <c r="AB408" s="13"/>
      <c r="AC408" s="13"/>
      <c r="AD408" s="13"/>
      <c r="AE408" s="13"/>
      <c r="AT408" s="258" t="s">
        <v>801</v>
      </c>
      <c r="AU408" s="258" t="s">
        <v>81</v>
      </c>
      <c r="AV408" s="13" t="s">
        <v>81</v>
      </c>
      <c r="AW408" s="13" t="s">
        <v>33</v>
      </c>
      <c r="AX408" s="13" t="s">
        <v>79</v>
      </c>
      <c r="AY408" s="258" t="s">
        <v>240</v>
      </c>
    </row>
    <row r="409" s="2" customFormat="1">
      <c r="A409" s="39"/>
      <c r="B409" s="40"/>
      <c r="C409" s="214" t="s">
        <v>696</v>
      </c>
      <c r="D409" s="214" t="s">
        <v>243</v>
      </c>
      <c r="E409" s="215" t="s">
        <v>2351</v>
      </c>
      <c r="F409" s="216" t="s">
        <v>2352</v>
      </c>
      <c r="G409" s="217" t="s">
        <v>251</v>
      </c>
      <c r="H409" s="218">
        <v>3440.0909999999999</v>
      </c>
      <c r="I409" s="219"/>
      <c r="J409" s="220">
        <f>ROUND(I409*H409,2)</f>
        <v>0</v>
      </c>
      <c r="K409" s="216" t="s">
        <v>749</v>
      </c>
      <c r="L409" s="45"/>
      <c r="M409" s="221" t="s">
        <v>19</v>
      </c>
      <c r="N409" s="222" t="s">
        <v>43</v>
      </c>
      <c r="O409" s="85"/>
      <c r="P409" s="223">
        <f>O409*H409</f>
        <v>0</v>
      </c>
      <c r="Q409" s="223">
        <v>0.01103</v>
      </c>
      <c r="R409" s="223">
        <f>Q409*H409</f>
        <v>37.944203729999998</v>
      </c>
      <c r="S409" s="223">
        <v>0</v>
      </c>
      <c r="T409" s="224">
        <f>S409*H409</f>
        <v>0</v>
      </c>
      <c r="U409" s="39"/>
      <c r="V409" s="39"/>
      <c r="W409" s="39"/>
      <c r="X409" s="39"/>
      <c r="Y409" s="39"/>
      <c r="Z409" s="39"/>
      <c r="AA409" s="39"/>
      <c r="AB409" s="39"/>
      <c r="AC409" s="39"/>
      <c r="AD409" s="39"/>
      <c r="AE409" s="39"/>
      <c r="AR409" s="225" t="s">
        <v>248</v>
      </c>
      <c r="AT409" s="225" t="s">
        <v>243</v>
      </c>
      <c r="AU409" s="225" t="s">
        <v>81</v>
      </c>
      <c r="AY409" s="18" t="s">
        <v>240</v>
      </c>
      <c r="BE409" s="226">
        <f>IF(N409="základní",J409,0)</f>
        <v>0</v>
      </c>
      <c r="BF409" s="226">
        <f>IF(N409="snížená",J409,0)</f>
        <v>0</v>
      </c>
      <c r="BG409" s="226">
        <f>IF(N409="zákl. přenesená",J409,0)</f>
        <v>0</v>
      </c>
      <c r="BH409" s="226">
        <f>IF(N409="sníž. přenesená",J409,0)</f>
        <v>0</v>
      </c>
      <c r="BI409" s="226">
        <f>IF(N409="nulová",J409,0)</f>
        <v>0</v>
      </c>
      <c r="BJ409" s="18" t="s">
        <v>79</v>
      </c>
      <c r="BK409" s="226">
        <f>ROUND(I409*H409,2)</f>
        <v>0</v>
      </c>
      <c r="BL409" s="18" t="s">
        <v>248</v>
      </c>
      <c r="BM409" s="225" t="s">
        <v>2353</v>
      </c>
    </row>
    <row r="410" s="14" customFormat="1">
      <c r="A410" s="14"/>
      <c r="B410" s="259"/>
      <c r="C410" s="260"/>
      <c r="D410" s="227" t="s">
        <v>801</v>
      </c>
      <c r="E410" s="261" t="s">
        <v>19</v>
      </c>
      <c r="F410" s="262" t="s">
        <v>2354</v>
      </c>
      <c r="G410" s="260"/>
      <c r="H410" s="261" t="s">
        <v>19</v>
      </c>
      <c r="I410" s="263"/>
      <c r="J410" s="260"/>
      <c r="K410" s="260"/>
      <c r="L410" s="264"/>
      <c r="M410" s="265"/>
      <c r="N410" s="266"/>
      <c r="O410" s="266"/>
      <c r="P410" s="266"/>
      <c r="Q410" s="266"/>
      <c r="R410" s="266"/>
      <c r="S410" s="266"/>
      <c r="T410" s="267"/>
      <c r="U410" s="14"/>
      <c r="V410" s="14"/>
      <c r="W410" s="14"/>
      <c r="X410" s="14"/>
      <c r="Y410" s="14"/>
      <c r="Z410" s="14"/>
      <c r="AA410" s="14"/>
      <c r="AB410" s="14"/>
      <c r="AC410" s="14"/>
      <c r="AD410" s="14"/>
      <c r="AE410" s="14"/>
      <c r="AT410" s="268" t="s">
        <v>801</v>
      </c>
      <c r="AU410" s="268" t="s">
        <v>81</v>
      </c>
      <c r="AV410" s="14" t="s">
        <v>79</v>
      </c>
      <c r="AW410" s="14" t="s">
        <v>33</v>
      </c>
      <c r="AX410" s="14" t="s">
        <v>72</v>
      </c>
      <c r="AY410" s="268" t="s">
        <v>240</v>
      </c>
    </row>
    <row r="411" s="13" customFormat="1">
      <c r="A411" s="13"/>
      <c r="B411" s="248"/>
      <c r="C411" s="249"/>
      <c r="D411" s="227" t="s">
        <v>801</v>
      </c>
      <c r="E411" s="250" t="s">
        <v>19</v>
      </c>
      <c r="F411" s="251" t="s">
        <v>2355</v>
      </c>
      <c r="G411" s="249"/>
      <c r="H411" s="252">
        <v>699</v>
      </c>
      <c r="I411" s="253"/>
      <c r="J411" s="249"/>
      <c r="K411" s="249"/>
      <c r="L411" s="254"/>
      <c r="M411" s="255"/>
      <c r="N411" s="256"/>
      <c r="O411" s="256"/>
      <c r="P411" s="256"/>
      <c r="Q411" s="256"/>
      <c r="R411" s="256"/>
      <c r="S411" s="256"/>
      <c r="T411" s="257"/>
      <c r="U411" s="13"/>
      <c r="V411" s="13"/>
      <c r="W411" s="13"/>
      <c r="X411" s="13"/>
      <c r="Y411" s="13"/>
      <c r="Z411" s="13"/>
      <c r="AA411" s="13"/>
      <c r="AB411" s="13"/>
      <c r="AC411" s="13"/>
      <c r="AD411" s="13"/>
      <c r="AE411" s="13"/>
      <c r="AT411" s="258" t="s">
        <v>801</v>
      </c>
      <c r="AU411" s="258" t="s">
        <v>81</v>
      </c>
      <c r="AV411" s="13" t="s">
        <v>81</v>
      </c>
      <c r="AW411" s="13" t="s">
        <v>33</v>
      </c>
      <c r="AX411" s="13" t="s">
        <v>72</v>
      </c>
      <c r="AY411" s="258" t="s">
        <v>240</v>
      </c>
    </row>
    <row r="412" s="13" customFormat="1">
      <c r="A412" s="13"/>
      <c r="B412" s="248"/>
      <c r="C412" s="249"/>
      <c r="D412" s="227" t="s">
        <v>801</v>
      </c>
      <c r="E412" s="250" t="s">
        <v>19</v>
      </c>
      <c r="F412" s="251" t="s">
        <v>2356</v>
      </c>
      <c r="G412" s="249"/>
      <c r="H412" s="252">
        <v>94.064999999999998</v>
      </c>
      <c r="I412" s="253"/>
      <c r="J412" s="249"/>
      <c r="K412" s="249"/>
      <c r="L412" s="254"/>
      <c r="M412" s="255"/>
      <c r="N412" s="256"/>
      <c r="O412" s="256"/>
      <c r="P412" s="256"/>
      <c r="Q412" s="256"/>
      <c r="R412" s="256"/>
      <c r="S412" s="256"/>
      <c r="T412" s="257"/>
      <c r="U412" s="13"/>
      <c r="V412" s="13"/>
      <c r="W412" s="13"/>
      <c r="X412" s="13"/>
      <c r="Y412" s="13"/>
      <c r="Z412" s="13"/>
      <c r="AA412" s="13"/>
      <c r="AB412" s="13"/>
      <c r="AC412" s="13"/>
      <c r="AD412" s="13"/>
      <c r="AE412" s="13"/>
      <c r="AT412" s="258" t="s">
        <v>801</v>
      </c>
      <c r="AU412" s="258" t="s">
        <v>81</v>
      </c>
      <c r="AV412" s="13" t="s">
        <v>81</v>
      </c>
      <c r="AW412" s="13" t="s">
        <v>33</v>
      </c>
      <c r="AX412" s="13" t="s">
        <v>72</v>
      </c>
      <c r="AY412" s="258" t="s">
        <v>240</v>
      </c>
    </row>
    <row r="413" s="13" customFormat="1">
      <c r="A413" s="13"/>
      <c r="B413" s="248"/>
      <c r="C413" s="249"/>
      <c r="D413" s="227" t="s">
        <v>801</v>
      </c>
      <c r="E413" s="250" t="s">
        <v>19</v>
      </c>
      <c r="F413" s="251" t="s">
        <v>2357</v>
      </c>
      <c r="G413" s="249"/>
      <c r="H413" s="252">
        <v>282.92200000000003</v>
      </c>
      <c r="I413" s="253"/>
      <c r="J413" s="249"/>
      <c r="K413" s="249"/>
      <c r="L413" s="254"/>
      <c r="M413" s="255"/>
      <c r="N413" s="256"/>
      <c r="O413" s="256"/>
      <c r="P413" s="256"/>
      <c r="Q413" s="256"/>
      <c r="R413" s="256"/>
      <c r="S413" s="256"/>
      <c r="T413" s="257"/>
      <c r="U413" s="13"/>
      <c r="V413" s="13"/>
      <c r="W413" s="13"/>
      <c r="X413" s="13"/>
      <c r="Y413" s="13"/>
      <c r="Z413" s="13"/>
      <c r="AA413" s="13"/>
      <c r="AB413" s="13"/>
      <c r="AC413" s="13"/>
      <c r="AD413" s="13"/>
      <c r="AE413" s="13"/>
      <c r="AT413" s="258" t="s">
        <v>801</v>
      </c>
      <c r="AU413" s="258" t="s">
        <v>81</v>
      </c>
      <c r="AV413" s="13" t="s">
        <v>81</v>
      </c>
      <c r="AW413" s="13" t="s">
        <v>33</v>
      </c>
      <c r="AX413" s="13" t="s">
        <v>72</v>
      </c>
      <c r="AY413" s="258" t="s">
        <v>240</v>
      </c>
    </row>
    <row r="414" s="13" customFormat="1">
      <c r="A414" s="13"/>
      <c r="B414" s="248"/>
      <c r="C414" s="249"/>
      <c r="D414" s="227" t="s">
        <v>801</v>
      </c>
      <c r="E414" s="250" t="s">
        <v>19</v>
      </c>
      <c r="F414" s="251" t="s">
        <v>2358</v>
      </c>
      <c r="G414" s="249"/>
      <c r="H414" s="252">
        <v>118.72499999999999</v>
      </c>
      <c r="I414" s="253"/>
      <c r="J414" s="249"/>
      <c r="K414" s="249"/>
      <c r="L414" s="254"/>
      <c r="M414" s="255"/>
      <c r="N414" s="256"/>
      <c r="O414" s="256"/>
      <c r="P414" s="256"/>
      <c r="Q414" s="256"/>
      <c r="R414" s="256"/>
      <c r="S414" s="256"/>
      <c r="T414" s="257"/>
      <c r="U414" s="13"/>
      <c r="V414" s="13"/>
      <c r="W414" s="13"/>
      <c r="X414" s="13"/>
      <c r="Y414" s="13"/>
      <c r="Z414" s="13"/>
      <c r="AA414" s="13"/>
      <c r="AB414" s="13"/>
      <c r="AC414" s="13"/>
      <c r="AD414" s="13"/>
      <c r="AE414" s="13"/>
      <c r="AT414" s="258" t="s">
        <v>801</v>
      </c>
      <c r="AU414" s="258" t="s">
        <v>81</v>
      </c>
      <c r="AV414" s="13" t="s">
        <v>81</v>
      </c>
      <c r="AW414" s="13" t="s">
        <v>33</v>
      </c>
      <c r="AX414" s="13" t="s">
        <v>72</v>
      </c>
      <c r="AY414" s="258" t="s">
        <v>240</v>
      </c>
    </row>
    <row r="415" s="13" customFormat="1">
      <c r="A415" s="13"/>
      <c r="B415" s="248"/>
      <c r="C415" s="249"/>
      <c r="D415" s="227" t="s">
        <v>801</v>
      </c>
      <c r="E415" s="250" t="s">
        <v>19</v>
      </c>
      <c r="F415" s="251" t="s">
        <v>2359</v>
      </c>
      <c r="G415" s="249"/>
      <c r="H415" s="252">
        <v>74.183000000000007</v>
      </c>
      <c r="I415" s="253"/>
      <c r="J415" s="249"/>
      <c r="K415" s="249"/>
      <c r="L415" s="254"/>
      <c r="M415" s="255"/>
      <c r="N415" s="256"/>
      <c r="O415" s="256"/>
      <c r="P415" s="256"/>
      <c r="Q415" s="256"/>
      <c r="R415" s="256"/>
      <c r="S415" s="256"/>
      <c r="T415" s="257"/>
      <c r="U415" s="13"/>
      <c r="V415" s="13"/>
      <c r="W415" s="13"/>
      <c r="X415" s="13"/>
      <c r="Y415" s="13"/>
      <c r="Z415" s="13"/>
      <c r="AA415" s="13"/>
      <c r="AB415" s="13"/>
      <c r="AC415" s="13"/>
      <c r="AD415" s="13"/>
      <c r="AE415" s="13"/>
      <c r="AT415" s="258" t="s">
        <v>801</v>
      </c>
      <c r="AU415" s="258" t="s">
        <v>81</v>
      </c>
      <c r="AV415" s="13" t="s">
        <v>81</v>
      </c>
      <c r="AW415" s="13" t="s">
        <v>33</v>
      </c>
      <c r="AX415" s="13" t="s">
        <v>72</v>
      </c>
      <c r="AY415" s="258" t="s">
        <v>240</v>
      </c>
    </row>
    <row r="416" s="13" customFormat="1">
      <c r="A416" s="13"/>
      <c r="B416" s="248"/>
      <c r="C416" s="249"/>
      <c r="D416" s="227" t="s">
        <v>801</v>
      </c>
      <c r="E416" s="250" t="s">
        <v>19</v>
      </c>
      <c r="F416" s="251" t="s">
        <v>2360</v>
      </c>
      <c r="G416" s="249"/>
      <c r="H416" s="252">
        <v>10.262000000000001</v>
      </c>
      <c r="I416" s="253"/>
      <c r="J416" s="249"/>
      <c r="K416" s="249"/>
      <c r="L416" s="254"/>
      <c r="M416" s="255"/>
      <c r="N416" s="256"/>
      <c r="O416" s="256"/>
      <c r="P416" s="256"/>
      <c r="Q416" s="256"/>
      <c r="R416" s="256"/>
      <c r="S416" s="256"/>
      <c r="T416" s="257"/>
      <c r="U416" s="13"/>
      <c r="V416" s="13"/>
      <c r="W416" s="13"/>
      <c r="X416" s="13"/>
      <c r="Y416" s="13"/>
      <c r="Z416" s="13"/>
      <c r="AA416" s="13"/>
      <c r="AB416" s="13"/>
      <c r="AC416" s="13"/>
      <c r="AD416" s="13"/>
      <c r="AE416" s="13"/>
      <c r="AT416" s="258" t="s">
        <v>801</v>
      </c>
      <c r="AU416" s="258" t="s">
        <v>81</v>
      </c>
      <c r="AV416" s="13" t="s">
        <v>81</v>
      </c>
      <c r="AW416" s="13" t="s">
        <v>33</v>
      </c>
      <c r="AX416" s="13" t="s">
        <v>72</v>
      </c>
      <c r="AY416" s="258" t="s">
        <v>240</v>
      </c>
    </row>
    <row r="417" s="13" customFormat="1">
      <c r="A417" s="13"/>
      <c r="B417" s="248"/>
      <c r="C417" s="249"/>
      <c r="D417" s="227" t="s">
        <v>801</v>
      </c>
      <c r="E417" s="250" t="s">
        <v>19</v>
      </c>
      <c r="F417" s="251" t="s">
        <v>2361</v>
      </c>
      <c r="G417" s="249"/>
      <c r="H417" s="252">
        <v>40.689999999999998</v>
      </c>
      <c r="I417" s="253"/>
      <c r="J417" s="249"/>
      <c r="K417" s="249"/>
      <c r="L417" s="254"/>
      <c r="M417" s="255"/>
      <c r="N417" s="256"/>
      <c r="O417" s="256"/>
      <c r="P417" s="256"/>
      <c r="Q417" s="256"/>
      <c r="R417" s="256"/>
      <c r="S417" s="256"/>
      <c r="T417" s="257"/>
      <c r="U417" s="13"/>
      <c r="V417" s="13"/>
      <c r="W417" s="13"/>
      <c r="X417" s="13"/>
      <c r="Y417" s="13"/>
      <c r="Z417" s="13"/>
      <c r="AA417" s="13"/>
      <c r="AB417" s="13"/>
      <c r="AC417" s="13"/>
      <c r="AD417" s="13"/>
      <c r="AE417" s="13"/>
      <c r="AT417" s="258" t="s">
        <v>801</v>
      </c>
      <c r="AU417" s="258" t="s">
        <v>81</v>
      </c>
      <c r="AV417" s="13" t="s">
        <v>81</v>
      </c>
      <c r="AW417" s="13" t="s">
        <v>33</v>
      </c>
      <c r="AX417" s="13" t="s">
        <v>72</v>
      </c>
      <c r="AY417" s="258" t="s">
        <v>240</v>
      </c>
    </row>
    <row r="418" s="13" customFormat="1">
      <c r="A418" s="13"/>
      <c r="B418" s="248"/>
      <c r="C418" s="249"/>
      <c r="D418" s="227" t="s">
        <v>801</v>
      </c>
      <c r="E418" s="250" t="s">
        <v>19</v>
      </c>
      <c r="F418" s="251" t="s">
        <v>2362</v>
      </c>
      <c r="G418" s="249"/>
      <c r="H418" s="252">
        <v>87.370000000000005</v>
      </c>
      <c r="I418" s="253"/>
      <c r="J418" s="249"/>
      <c r="K418" s="249"/>
      <c r="L418" s="254"/>
      <c r="M418" s="255"/>
      <c r="N418" s="256"/>
      <c r="O418" s="256"/>
      <c r="P418" s="256"/>
      <c r="Q418" s="256"/>
      <c r="R418" s="256"/>
      <c r="S418" s="256"/>
      <c r="T418" s="257"/>
      <c r="U418" s="13"/>
      <c r="V418" s="13"/>
      <c r="W418" s="13"/>
      <c r="X418" s="13"/>
      <c r="Y418" s="13"/>
      <c r="Z418" s="13"/>
      <c r="AA418" s="13"/>
      <c r="AB418" s="13"/>
      <c r="AC418" s="13"/>
      <c r="AD418" s="13"/>
      <c r="AE418" s="13"/>
      <c r="AT418" s="258" t="s">
        <v>801</v>
      </c>
      <c r="AU418" s="258" t="s">
        <v>81</v>
      </c>
      <c r="AV418" s="13" t="s">
        <v>81</v>
      </c>
      <c r="AW418" s="13" t="s">
        <v>33</v>
      </c>
      <c r="AX418" s="13" t="s">
        <v>72</v>
      </c>
      <c r="AY418" s="258" t="s">
        <v>240</v>
      </c>
    </row>
    <row r="419" s="13" customFormat="1">
      <c r="A419" s="13"/>
      <c r="B419" s="248"/>
      <c r="C419" s="249"/>
      <c r="D419" s="227" t="s">
        <v>801</v>
      </c>
      <c r="E419" s="250" t="s">
        <v>19</v>
      </c>
      <c r="F419" s="251" t="s">
        <v>2363</v>
      </c>
      <c r="G419" s="249"/>
      <c r="H419" s="252">
        <v>57.396000000000001</v>
      </c>
      <c r="I419" s="253"/>
      <c r="J419" s="249"/>
      <c r="K419" s="249"/>
      <c r="L419" s="254"/>
      <c r="M419" s="255"/>
      <c r="N419" s="256"/>
      <c r="O419" s="256"/>
      <c r="P419" s="256"/>
      <c r="Q419" s="256"/>
      <c r="R419" s="256"/>
      <c r="S419" s="256"/>
      <c r="T419" s="257"/>
      <c r="U419" s="13"/>
      <c r="V419" s="13"/>
      <c r="W419" s="13"/>
      <c r="X419" s="13"/>
      <c r="Y419" s="13"/>
      <c r="Z419" s="13"/>
      <c r="AA419" s="13"/>
      <c r="AB419" s="13"/>
      <c r="AC419" s="13"/>
      <c r="AD419" s="13"/>
      <c r="AE419" s="13"/>
      <c r="AT419" s="258" t="s">
        <v>801</v>
      </c>
      <c r="AU419" s="258" t="s">
        <v>81</v>
      </c>
      <c r="AV419" s="13" t="s">
        <v>81</v>
      </c>
      <c r="AW419" s="13" t="s">
        <v>33</v>
      </c>
      <c r="AX419" s="13" t="s">
        <v>72</v>
      </c>
      <c r="AY419" s="258" t="s">
        <v>240</v>
      </c>
    </row>
    <row r="420" s="13" customFormat="1">
      <c r="A420" s="13"/>
      <c r="B420" s="248"/>
      <c r="C420" s="249"/>
      <c r="D420" s="227" t="s">
        <v>801</v>
      </c>
      <c r="E420" s="250" t="s">
        <v>19</v>
      </c>
      <c r="F420" s="251" t="s">
        <v>2364</v>
      </c>
      <c r="G420" s="249"/>
      <c r="H420" s="252">
        <v>112.151</v>
      </c>
      <c r="I420" s="253"/>
      <c r="J420" s="249"/>
      <c r="K420" s="249"/>
      <c r="L420" s="254"/>
      <c r="M420" s="255"/>
      <c r="N420" s="256"/>
      <c r="O420" s="256"/>
      <c r="P420" s="256"/>
      <c r="Q420" s="256"/>
      <c r="R420" s="256"/>
      <c r="S420" s="256"/>
      <c r="T420" s="257"/>
      <c r="U420" s="13"/>
      <c r="V420" s="13"/>
      <c r="W420" s="13"/>
      <c r="X420" s="13"/>
      <c r="Y420" s="13"/>
      <c r="Z420" s="13"/>
      <c r="AA420" s="13"/>
      <c r="AB420" s="13"/>
      <c r="AC420" s="13"/>
      <c r="AD420" s="13"/>
      <c r="AE420" s="13"/>
      <c r="AT420" s="258" t="s">
        <v>801</v>
      </c>
      <c r="AU420" s="258" t="s">
        <v>81</v>
      </c>
      <c r="AV420" s="13" t="s">
        <v>81</v>
      </c>
      <c r="AW420" s="13" t="s">
        <v>33</v>
      </c>
      <c r="AX420" s="13" t="s">
        <v>72</v>
      </c>
      <c r="AY420" s="258" t="s">
        <v>240</v>
      </c>
    </row>
    <row r="421" s="13" customFormat="1">
      <c r="A421" s="13"/>
      <c r="B421" s="248"/>
      <c r="C421" s="249"/>
      <c r="D421" s="227" t="s">
        <v>801</v>
      </c>
      <c r="E421" s="250" t="s">
        <v>19</v>
      </c>
      <c r="F421" s="251" t="s">
        <v>2365</v>
      </c>
      <c r="G421" s="249"/>
      <c r="H421" s="252">
        <v>47.383000000000003</v>
      </c>
      <c r="I421" s="253"/>
      <c r="J421" s="249"/>
      <c r="K421" s="249"/>
      <c r="L421" s="254"/>
      <c r="M421" s="255"/>
      <c r="N421" s="256"/>
      <c r="O421" s="256"/>
      <c r="P421" s="256"/>
      <c r="Q421" s="256"/>
      <c r="R421" s="256"/>
      <c r="S421" s="256"/>
      <c r="T421" s="257"/>
      <c r="U421" s="13"/>
      <c r="V421" s="13"/>
      <c r="W421" s="13"/>
      <c r="X421" s="13"/>
      <c r="Y421" s="13"/>
      <c r="Z421" s="13"/>
      <c r="AA421" s="13"/>
      <c r="AB421" s="13"/>
      <c r="AC421" s="13"/>
      <c r="AD421" s="13"/>
      <c r="AE421" s="13"/>
      <c r="AT421" s="258" t="s">
        <v>801</v>
      </c>
      <c r="AU421" s="258" t="s">
        <v>81</v>
      </c>
      <c r="AV421" s="13" t="s">
        <v>81</v>
      </c>
      <c r="AW421" s="13" t="s">
        <v>33</v>
      </c>
      <c r="AX421" s="13" t="s">
        <v>72</v>
      </c>
      <c r="AY421" s="258" t="s">
        <v>240</v>
      </c>
    </row>
    <row r="422" s="13" customFormat="1">
      <c r="A422" s="13"/>
      <c r="B422" s="248"/>
      <c r="C422" s="249"/>
      <c r="D422" s="227" t="s">
        <v>801</v>
      </c>
      <c r="E422" s="250" t="s">
        <v>19</v>
      </c>
      <c r="F422" s="251" t="s">
        <v>2366</v>
      </c>
      <c r="G422" s="249"/>
      <c r="H422" s="252">
        <v>134.02799999999999</v>
      </c>
      <c r="I422" s="253"/>
      <c r="J422" s="249"/>
      <c r="K422" s="249"/>
      <c r="L422" s="254"/>
      <c r="M422" s="255"/>
      <c r="N422" s="256"/>
      <c r="O422" s="256"/>
      <c r="P422" s="256"/>
      <c r="Q422" s="256"/>
      <c r="R422" s="256"/>
      <c r="S422" s="256"/>
      <c r="T422" s="257"/>
      <c r="U422" s="13"/>
      <c r="V422" s="13"/>
      <c r="W422" s="13"/>
      <c r="X422" s="13"/>
      <c r="Y422" s="13"/>
      <c r="Z422" s="13"/>
      <c r="AA422" s="13"/>
      <c r="AB422" s="13"/>
      <c r="AC422" s="13"/>
      <c r="AD422" s="13"/>
      <c r="AE422" s="13"/>
      <c r="AT422" s="258" t="s">
        <v>801</v>
      </c>
      <c r="AU422" s="258" t="s">
        <v>81</v>
      </c>
      <c r="AV422" s="13" t="s">
        <v>81</v>
      </c>
      <c r="AW422" s="13" t="s">
        <v>33</v>
      </c>
      <c r="AX422" s="13" t="s">
        <v>72</v>
      </c>
      <c r="AY422" s="258" t="s">
        <v>240</v>
      </c>
    </row>
    <row r="423" s="13" customFormat="1">
      <c r="A423" s="13"/>
      <c r="B423" s="248"/>
      <c r="C423" s="249"/>
      <c r="D423" s="227" t="s">
        <v>801</v>
      </c>
      <c r="E423" s="250" t="s">
        <v>19</v>
      </c>
      <c r="F423" s="251" t="s">
        <v>2367</v>
      </c>
      <c r="G423" s="249"/>
      <c r="H423" s="252">
        <v>246.393</v>
      </c>
      <c r="I423" s="253"/>
      <c r="J423" s="249"/>
      <c r="K423" s="249"/>
      <c r="L423" s="254"/>
      <c r="M423" s="255"/>
      <c r="N423" s="256"/>
      <c r="O423" s="256"/>
      <c r="P423" s="256"/>
      <c r="Q423" s="256"/>
      <c r="R423" s="256"/>
      <c r="S423" s="256"/>
      <c r="T423" s="257"/>
      <c r="U423" s="13"/>
      <c r="V423" s="13"/>
      <c r="W423" s="13"/>
      <c r="X423" s="13"/>
      <c r="Y423" s="13"/>
      <c r="Z423" s="13"/>
      <c r="AA423" s="13"/>
      <c r="AB423" s="13"/>
      <c r="AC423" s="13"/>
      <c r="AD423" s="13"/>
      <c r="AE423" s="13"/>
      <c r="AT423" s="258" t="s">
        <v>801</v>
      </c>
      <c r="AU423" s="258" t="s">
        <v>81</v>
      </c>
      <c r="AV423" s="13" t="s">
        <v>81</v>
      </c>
      <c r="AW423" s="13" t="s">
        <v>33</v>
      </c>
      <c r="AX423" s="13" t="s">
        <v>72</v>
      </c>
      <c r="AY423" s="258" t="s">
        <v>240</v>
      </c>
    </row>
    <row r="424" s="13" customFormat="1">
      <c r="A424" s="13"/>
      <c r="B424" s="248"/>
      <c r="C424" s="249"/>
      <c r="D424" s="227" t="s">
        <v>801</v>
      </c>
      <c r="E424" s="250" t="s">
        <v>19</v>
      </c>
      <c r="F424" s="251" t="s">
        <v>2368</v>
      </c>
      <c r="G424" s="249"/>
      <c r="H424" s="252">
        <v>50.223999999999997</v>
      </c>
      <c r="I424" s="253"/>
      <c r="J424" s="249"/>
      <c r="K424" s="249"/>
      <c r="L424" s="254"/>
      <c r="M424" s="255"/>
      <c r="N424" s="256"/>
      <c r="O424" s="256"/>
      <c r="P424" s="256"/>
      <c r="Q424" s="256"/>
      <c r="R424" s="256"/>
      <c r="S424" s="256"/>
      <c r="T424" s="257"/>
      <c r="U424" s="13"/>
      <c r="V424" s="13"/>
      <c r="W424" s="13"/>
      <c r="X424" s="13"/>
      <c r="Y424" s="13"/>
      <c r="Z424" s="13"/>
      <c r="AA424" s="13"/>
      <c r="AB424" s="13"/>
      <c r="AC424" s="13"/>
      <c r="AD424" s="13"/>
      <c r="AE424" s="13"/>
      <c r="AT424" s="258" t="s">
        <v>801</v>
      </c>
      <c r="AU424" s="258" t="s">
        <v>81</v>
      </c>
      <c r="AV424" s="13" t="s">
        <v>81</v>
      </c>
      <c r="AW424" s="13" t="s">
        <v>33</v>
      </c>
      <c r="AX424" s="13" t="s">
        <v>72</v>
      </c>
      <c r="AY424" s="258" t="s">
        <v>240</v>
      </c>
    </row>
    <row r="425" s="13" customFormat="1">
      <c r="A425" s="13"/>
      <c r="B425" s="248"/>
      <c r="C425" s="249"/>
      <c r="D425" s="227" t="s">
        <v>801</v>
      </c>
      <c r="E425" s="250" t="s">
        <v>19</v>
      </c>
      <c r="F425" s="251" t="s">
        <v>2369</v>
      </c>
      <c r="G425" s="249"/>
      <c r="H425" s="252">
        <v>304.69799999999998</v>
      </c>
      <c r="I425" s="253"/>
      <c r="J425" s="249"/>
      <c r="K425" s="249"/>
      <c r="L425" s="254"/>
      <c r="M425" s="255"/>
      <c r="N425" s="256"/>
      <c r="O425" s="256"/>
      <c r="P425" s="256"/>
      <c r="Q425" s="256"/>
      <c r="R425" s="256"/>
      <c r="S425" s="256"/>
      <c r="T425" s="257"/>
      <c r="U425" s="13"/>
      <c r="V425" s="13"/>
      <c r="W425" s="13"/>
      <c r="X425" s="13"/>
      <c r="Y425" s="13"/>
      <c r="Z425" s="13"/>
      <c r="AA425" s="13"/>
      <c r="AB425" s="13"/>
      <c r="AC425" s="13"/>
      <c r="AD425" s="13"/>
      <c r="AE425" s="13"/>
      <c r="AT425" s="258" t="s">
        <v>801</v>
      </c>
      <c r="AU425" s="258" t="s">
        <v>81</v>
      </c>
      <c r="AV425" s="13" t="s">
        <v>81</v>
      </c>
      <c r="AW425" s="13" t="s">
        <v>33</v>
      </c>
      <c r="AX425" s="13" t="s">
        <v>72</v>
      </c>
      <c r="AY425" s="258" t="s">
        <v>240</v>
      </c>
    </row>
    <row r="426" s="13" customFormat="1">
      <c r="A426" s="13"/>
      <c r="B426" s="248"/>
      <c r="C426" s="249"/>
      <c r="D426" s="227" t="s">
        <v>801</v>
      </c>
      <c r="E426" s="250" t="s">
        <v>19</v>
      </c>
      <c r="F426" s="251" t="s">
        <v>2370</v>
      </c>
      <c r="G426" s="249"/>
      <c r="H426" s="252">
        <v>185.74100000000001</v>
      </c>
      <c r="I426" s="253"/>
      <c r="J426" s="249"/>
      <c r="K426" s="249"/>
      <c r="L426" s="254"/>
      <c r="M426" s="255"/>
      <c r="N426" s="256"/>
      <c r="O426" s="256"/>
      <c r="P426" s="256"/>
      <c r="Q426" s="256"/>
      <c r="R426" s="256"/>
      <c r="S426" s="256"/>
      <c r="T426" s="257"/>
      <c r="U426" s="13"/>
      <c r="V426" s="13"/>
      <c r="W426" s="13"/>
      <c r="X426" s="13"/>
      <c r="Y426" s="13"/>
      <c r="Z426" s="13"/>
      <c r="AA426" s="13"/>
      <c r="AB426" s="13"/>
      <c r="AC426" s="13"/>
      <c r="AD426" s="13"/>
      <c r="AE426" s="13"/>
      <c r="AT426" s="258" t="s">
        <v>801</v>
      </c>
      <c r="AU426" s="258" t="s">
        <v>81</v>
      </c>
      <c r="AV426" s="13" t="s">
        <v>81</v>
      </c>
      <c r="AW426" s="13" t="s">
        <v>33</v>
      </c>
      <c r="AX426" s="13" t="s">
        <v>72</v>
      </c>
      <c r="AY426" s="258" t="s">
        <v>240</v>
      </c>
    </row>
    <row r="427" s="13" customFormat="1">
      <c r="A427" s="13"/>
      <c r="B427" s="248"/>
      <c r="C427" s="249"/>
      <c r="D427" s="227" t="s">
        <v>801</v>
      </c>
      <c r="E427" s="250" t="s">
        <v>19</v>
      </c>
      <c r="F427" s="251" t="s">
        <v>2371</v>
      </c>
      <c r="G427" s="249"/>
      <c r="H427" s="252">
        <v>37.018999999999998</v>
      </c>
      <c r="I427" s="253"/>
      <c r="J427" s="249"/>
      <c r="K427" s="249"/>
      <c r="L427" s="254"/>
      <c r="M427" s="255"/>
      <c r="N427" s="256"/>
      <c r="O427" s="256"/>
      <c r="P427" s="256"/>
      <c r="Q427" s="256"/>
      <c r="R427" s="256"/>
      <c r="S427" s="256"/>
      <c r="T427" s="257"/>
      <c r="U427" s="13"/>
      <c r="V427" s="13"/>
      <c r="W427" s="13"/>
      <c r="X427" s="13"/>
      <c r="Y427" s="13"/>
      <c r="Z427" s="13"/>
      <c r="AA427" s="13"/>
      <c r="AB427" s="13"/>
      <c r="AC427" s="13"/>
      <c r="AD427" s="13"/>
      <c r="AE427" s="13"/>
      <c r="AT427" s="258" t="s">
        <v>801</v>
      </c>
      <c r="AU427" s="258" t="s">
        <v>81</v>
      </c>
      <c r="AV427" s="13" t="s">
        <v>81</v>
      </c>
      <c r="AW427" s="13" t="s">
        <v>33</v>
      </c>
      <c r="AX427" s="13" t="s">
        <v>72</v>
      </c>
      <c r="AY427" s="258" t="s">
        <v>240</v>
      </c>
    </row>
    <row r="428" s="13" customFormat="1">
      <c r="A428" s="13"/>
      <c r="B428" s="248"/>
      <c r="C428" s="249"/>
      <c r="D428" s="227" t="s">
        <v>801</v>
      </c>
      <c r="E428" s="250" t="s">
        <v>19</v>
      </c>
      <c r="F428" s="251" t="s">
        <v>2372</v>
      </c>
      <c r="G428" s="249"/>
      <c r="H428" s="252">
        <v>134.87600000000001</v>
      </c>
      <c r="I428" s="253"/>
      <c r="J428" s="249"/>
      <c r="K428" s="249"/>
      <c r="L428" s="254"/>
      <c r="M428" s="255"/>
      <c r="N428" s="256"/>
      <c r="O428" s="256"/>
      <c r="P428" s="256"/>
      <c r="Q428" s="256"/>
      <c r="R428" s="256"/>
      <c r="S428" s="256"/>
      <c r="T428" s="257"/>
      <c r="U428" s="13"/>
      <c r="V428" s="13"/>
      <c r="W428" s="13"/>
      <c r="X428" s="13"/>
      <c r="Y428" s="13"/>
      <c r="Z428" s="13"/>
      <c r="AA428" s="13"/>
      <c r="AB428" s="13"/>
      <c r="AC428" s="13"/>
      <c r="AD428" s="13"/>
      <c r="AE428" s="13"/>
      <c r="AT428" s="258" t="s">
        <v>801</v>
      </c>
      <c r="AU428" s="258" t="s">
        <v>81</v>
      </c>
      <c r="AV428" s="13" t="s">
        <v>81</v>
      </c>
      <c r="AW428" s="13" t="s">
        <v>33</v>
      </c>
      <c r="AX428" s="13" t="s">
        <v>72</v>
      </c>
      <c r="AY428" s="258" t="s">
        <v>240</v>
      </c>
    </row>
    <row r="429" s="13" customFormat="1">
      <c r="A429" s="13"/>
      <c r="B429" s="248"/>
      <c r="C429" s="249"/>
      <c r="D429" s="227" t="s">
        <v>801</v>
      </c>
      <c r="E429" s="250" t="s">
        <v>19</v>
      </c>
      <c r="F429" s="251" t="s">
        <v>2373</v>
      </c>
      <c r="G429" s="249"/>
      <c r="H429" s="252">
        <v>117.596</v>
      </c>
      <c r="I429" s="253"/>
      <c r="J429" s="249"/>
      <c r="K429" s="249"/>
      <c r="L429" s="254"/>
      <c r="M429" s="255"/>
      <c r="N429" s="256"/>
      <c r="O429" s="256"/>
      <c r="P429" s="256"/>
      <c r="Q429" s="256"/>
      <c r="R429" s="256"/>
      <c r="S429" s="256"/>
      <c r="T429" s="257"/>
      <c r="U429" s="13"/>
      <c r="V429" s="13"/>
      <c r="W429" s="13"/>
      <c r="X429" s="13"/>
      <c r="Y429" s="13"/>
      <c r="Z429" s="13"/>
      <c r="AA429" s="13"/>
      <c r="AB429" s="13"/>
      <c r="AC429" s="13"/>
      <c r="AD429" s="13"/>
      <c r="AE429" s="13"/>
      <c r="AT429" s="258" t="s">
        <v>801</v>
      </c>
      <c r="AU429" s="258" t="s">
        <v>81</v>
      </c>
      <c r="AV429" s="13" t="s">
        <v>81</v>
      </c>
      <c r="AW429" s="13" t="s">
        <v>33</v>
      </c>
      <c r="AX429" s="13" t="s">
        <v>72</v>
      </c>
      <c r="AY429" s="258" t="s">
        <v>240</v>
      </c>
    </row>
    <row r="430" s="13" customFormat="1">
      <c r="A430" s="13"/>
      <c r="B430" s="248"/>
      <c r="C430" s="249"/>
      <c r="D430" s="227" t="s">
        <v>801</v>
      </c>
      <c r="E430" s="250" t="s">
        <v>19</v>
      </c>
      <c r="F430" s="251" t="s">
        <v>2374</v>
      </c>
      <c r="G430" s="249"/>
      <c r="H430" s="252">
        <v>181.75299999999999</v>
      </c>
      <c r="I430" s="253"/>
      <c r="J430" s="249"/>
      <c r="K430" s="249"/>
      <c r="L430" s="254"/>
      <c r="M430" s="255"/>
      <c r="N430" s="256"/>
      <c r="O430" s="256"/>
      <c r="P430" s="256"/>
      <c r="Q430" s="256"/>
      <c r="R430" s="256"/>
      <c r="S430" s="256"/>
      <c r="T430" s="257"/>
      <c r="U430" s="13"/>
      <c r="V430" s="13"/>
      <c r="W430" s="13"/>
      <c r="X430" s="13"/>
      <c r="Y430" s="13"/>
      <c r="Z430" s="13"/>
      <c r="AA430" s="13"/>
      <c r="AB430" s="13"/>
      <c r="AC430" s="13"/>
      <c r="AD430" s="13"/>
      <c r="AE430" s="13"/>
      <c r="AT430" s="258" t="s">
        <v>801</v>
      </c>
      <c r="AU430" s="258" t="s">
        <v>81</v>
      </c>
      <c r="AV430" s="13" t="s">
        <v>81</v>
      </c>
      <c r="AW430" s="13" t="s">
        <v>33</v>
      </c>
      <c r="AX430" s="13" t="s">
        <v>72</v>
      </c>
      <c r="AY430" s="258" t="s">
        <v>240</v>
      </c>
    </row>
    <row r="431" s="13" customFormat="1">
      <c r="A431" s="13"/>
      <c r="B431" s="248"/>
      <c r="C431" s="249"/>
      <c r="D431" s="227" t="s">
        <v>801</v>
      </c>
      <c r="E431" s="250" t="s">
        <v>19</v>
      </c>
      <c r="F431" s="251" t="s">
        <v>2375</v>
      </c>
      <c r="G431" s="249"/>
      <c r="H431" s="252">
        <v>100</v>
      </c>
      <c r="I431" s="253"/>
      <c r="J431" s="249"/>
      <c r="K431" s="249"/>
      <c r="L431" s="254"/>
      <c r="M431" s="255"/>
      <c r="N431" s="256"/>
      <c r="O431" s="256"/>
      <c r="P431" s="256"/>
      <c r="Q431" s="256"/>
      <c r="R431" s="256"/>
      <c r="S431" s="256"/>
      <c r="T431" s="257"/>
      <c r="U431" s="13"/>
      <c r="V431" s="13"/>
      <c r="W431" s="13"/>
      <c r="X431" s="13"/>
      <c r="Y431" s="13"/>
      <c r="Z431" s="13"/>
      <c r="AA431" s="13"/>
      <c r="AB431" s="13"/>
      <c r="AC431" s="13"/>
      <c r="AD431" s="13"/>
      <c r="AE431" s="13"/>
      <c r="AT431" s="258" t="s">
        <v>801</v>
      </c>
      <c r="AU431" s="258" t="s">
        <v>81</v>
      </c>
      <c r="AV431" s="13" t="s">
        <v>81</v>
      </c>
      <c r="AW431" s="13" t="s">
        <v>33</v>
      </c>
      <c r="AX431" s="13" t="s">
        <v>72</v>
      </c>
      <c r="AY431" s="258" t="s">
        <v>240</v>
      </c>
    </row>
    <row r="432" s="13" customFormat="1">
      <c r="A432" s="13"/>
      <c r="B432" s="248"/>
      <c r="C432" s="249"/>
      <c r="D432" s="227" t="s">
        <v>801</v>
      </c>
      <c r="E432" s="250" t="s">
        <v>19</v>
      </c>
      <c r="F432" s="251" t="s">
        <v>2376</v>
      </c>
      <c r="G432" s="249"/>
      <c r="H432" s="252">
        <v>4.4000000000000004</v>
      </c>
      <c r="I432" s="253"/>
      <c r="J432" s="249"/>
      <c r="K432" s="249"/>
      <c r="L432" s="254"/>
      <c r="M432" s="255"/>
      <c r="N432" s="256"/>
      <c r="O432" s="256"/>
      <c r="P432" s="256"/>
      <c r="Q432" s="256"/>
      <c r="R432" s="256"/>
      <c r="S432" s="256"/>
      <c r="T432" s="257"/>
      <c r="U432" s="13"/>
      <c r="V432" s="13"/>
      <c r="W432" s="13"/>
      <c r="X432" s="13"/>
      <c r="Y432" s="13"/>
      <c r="Z432" s="13"/>
      <c r="AA432" s="13"/>
      <c r="AB432" s="13"/>
      <c r="AC432" s="13"/>
      <c r="AD432" s="13"/>
      <c r="AE432" s="13"/>
      <c r="AT432" s="258" t="s">
        <v>801</v>
      </c>
      <c r="AU432" s="258" t="s">
        <v>81</v>
      </c>
      <c r="AV432" s="13" t="s">
        <v>81</v>
      </c>
      <c r="AW432" s="13" t="s">
        <v>33</v>
      </c>
      <c r="AX432" s="13" t="s">
        <v>72</v>
      </c>
      <c r="AY432" s="258" t="s">
        <v>240</v>
      </c>
    </row>
    <row r="433" s="14" customFormat="1">
      <c r="A433" s="14"/>
      <c r="B433" s="259"/>
      <c r="C433" s="260"/>
      <c r="D433" s="227" t="s">
        <v>801</v>
      </c>
      <c r="E433" s="261" t="s">
        <v>19</v>
      </c>
      <c r="F433" s="262" t="s">
        <v>2377</v>
      </c>
      <c r="G433" s="260"/>
      <c r="H433" s="261" t="s">
        <v>19</v>
      </c>
      <c r="I433" s="263"/>
      <c r="J433" s="260"/>
      <c r="K433" s="260"/>
      <c r="L433" s="264"/>
      <c r="M433" s="265"/>
      <c r="N433" s="266"/>
      <c r="O433" s="266"/>
      <c r="P433" s="266"/>
      <c r="Q433" s="266"/>
      <c r="R433" s="266"/>
      <c r="S433" s="266"/>
      <c r="T433" s="267"/>
      <c r="U433" s="14"/>
      <c r="V433" s="14"/>
      <c r="W433" s="14"/>
      <c r="X433" s="14"/>
      <c r="Y433" s="14"/>
      <c r="Z433" s="14"/>
      <c r="AA433" s="14"/>
      <c r="AB433" s="14"/>
      <c r="AC433" s="14"/>
      <c r="AD433" s="14"/>
      <c r="AE433" s="14"/>
      <c r="AT433" s="268" t="s">
        <v>801</v>
      </c>
      <c r="AU433" s="268" t="s">
        <v>81</v>
      </c>
      <c r="AV433" s="14" t="s">
        <v>79</v>
      </c>
      <c r="AW433" s="14" t="s">
        <v>33</v>
      </c>
      <c r="AX433" s="14" t="s">
        <v>72</v>
      </c>
      <c r="AY433" s="268" t="s">
        <v>240</v>
      </c>
    </row>
    <row r="434" s="13" customFormat="1">
      <c r="A434" s="13"/>
      <c r="B434" s="248"/>
      <c r="C434" s="249"/>
      <c r="D434" s="227" t="s">
        <v>801</v>
      </c>
      <c r="E434" s="250" t="s">
        <v>19</v>
      </c>
      <c r="F434" s="251" t="s">
        <v>2378</v>
      </c>
      <c r="G434" s="249"/>
      <c r="H434" s="252">
        <v>173.57400000000001</v>
      </c>
      <c r="I434" s="253"/>
      <c r="J434" s="249"/>
      <c r="K434" s="249"/>
      <c r="L434" s="254"/>
      <c r="M434" s="255"/>
      <c r="N434" s="256"/>
      <c r="O434" s="256"/>
      <c r="P434" s="256"/>
      <c r="Q434" s="256"/>
      <c r="R434" s="256"/>
      <c r="S434" s="256"/>
      <c r="T434" s="257"/>
      <c r="U434" s="13"/>
      <c r="V434" s="13"/>
      <c r="W434" s="13"/>
      <c r="X434" s="13"/>
      <c r="Y434" s="13"/>
      <c r="Z434" s="13"/>
      <c r="AA434" s="13"/>
      <c r="AB434" s="13"/>
      <c r="AC434" s="13"/>
      <c r="AD434" s="13"/>
      <c r="AE434" s="13"/>
      <c r="AT434" s="258" t="s">
        <v>801</v>
      </c>
      <c r="AU434" s="258" t="s">
        <v>81</v>
      </c>
      <c r="AV434" s="13" t="s">
        <v>81</v>
      </c>
      <c r="AW434" s="13" t="s">
        <v>33</v>
      </c>
      <c r="AX434" s="13" t="s">
        <v>72</v>
      </c>
      <c r="AY434" s="258" t="s">
        <v>240</v>
      </c>
    </row>
    <row r="435" s="13" customFormat="1">
      <c r="A435" s="13"/>
      <c r="B435" s="248"/>
      <c r="C435" s="249"/>
      <c r="D435" s="227" t="s">
        <v>801</v>
      </c>
      <c r="E435" s="250" t="s">
        <v>19</v>
      </c>
      <c r="F435" s="251" t="s">
        <v>2379</v>
      </c>
      <c r="G435" s="249"/>
      <c r="H435" s="252">
        <v>55.554000000000002</v>
      </c>
      <c r="I435" s="253"/>
      <c r="J435" s="249"/>
      <c r="K435" s="249"/>
      <c r="L435" s="254"/>
      <c r="M435" s="255"/>
      <c r="N435" s="256"/>
      <c r="O435" s="256"/>
      <c r="P435" s="256"/>
      <c r="Q435" s="256"/>
      <c r="R435" s="256"/>
      <c r="S435" s="256"/>
      <c r="T435" s="257"/>
      <c r="U435" s="13"/>
      <c r="V435" s="13"/>
      <c r="W435" s="13"/>
      <c r="X435" s="13"/>
      <c r="Y435" s="13"/>
      <c r="Z435" s="13"/>
      <c r="AA435" s="13"/>
      <c r="AB435" s="13"/>
      <c r="AC435" s="13"/>
      <c r="AD435" s="13"/>
      <c r="AE435" s="13"/>
      <c r="AT435" s="258" t="s">
        <v>801</v>
      </c>
      <c r="AU435" s="258" t="s">
        <v>81</v>
      </c>
      <c r="AV435" s="13" t="s">
        <v>81</v>
      </c>
      <c r="AW435" s="13" t="s">
        <v>33</v>
      </c>
      <c r="AX435" s="13" t="s">
        <v>72</v>
      </c>
      <c r="AY435" s="258" t="s">
        <v>240</v>
      </c>
    </row>
    <row r="436" s="13" customFormat="1">
      <c r="A436" s="13"/>
      <c r="B436" s="248"/>
      <c r="C436" s="249"/>
      <c r="D436" s="227" t="s">
        <v>801</v>
      </c>
      <c r="E436" s="250" t="s">
        <v>19</v>
      </c>
      <c r="F436" s="251" t="s">
        <v>2380</v>
      </c>
      <c r="G436" s="249"/>
      <c r="H436" s="252">
        <v>37.055999999999997</v>
      </c>
      <c r="I436" s="253"/>
      <c r="J436" s="249"/>
      <c r="K436" s="249"/>
      <c r="L436" s="254"/>
      <c r="M436" s="255"/>
      <c r="N436" s="256"/>
      <c r="O436" s="256"/>
      <c r="P436" s="256"/>
      <c r="Q436" s="256"/>
      <c r="R436" s="256"/>
      <c r="S436" s="256"/>
      <c r="T436" s="257"/>
      <c r="U436" s="13"/>
      <c r="V436" s="13"/>
      <c r="W436" s="13"/>
      <c r="X436" s="13"/>
      <c r="Y436" s="13"/>
      <c r="Z436" s="13"/>
      <c r="AA436" s="13"/>
      <c r="AB436" s="13"/>
      <c r="AC436" s="13"/>
      <c r="AD436" s="13"/>
      <c r="AE436" s="13"/>
      <c r="AT436" s="258" t="s">
        <v>801</v>
      </c>
      <c r="AU436" s="258" t="s">
        <v>81</v>
      </c>
      <c r="AV436" s="13" t="s">
        <v>81</v>
      </c>
      <c r="AW436" s="13" t="s">
        <v>33</v>
      </c>
      <c r="AX436" s="13" t="s">
        <v>72</v>
      </c>
      <c r="AY436" s="258" t="s">
        <v>240</v>
      </c>
    </row>
    <row r="437" s="13" customFormat="1">
      <c r="A437" s="13"/>
      <c r="B437" s="248"/>
      <c r="C437" s="249"/>
      <c r="D437" s="227" t="s">
        <v>801</v>
      </c>
      <c r="E437" s="250" t="s">
        <v>19</v>
      </c>
      <c r="F437" s="251" t="s">
        <v>2381</v>
      </c>
      <c r="G437" s="249"/>
      <c r="H437" s="252">
        <v>53.031999999999996</v>
      </c>
      <c r="I437" s="253"/>
      <c r="J437" s="249"/>
      <c r="K437" s="249"/>
      <c r="L437" s="254"/>
      <c r="M437" s="255"/>
      <c r="N437" s="256"/>
      <c r="O437" s="256"/>
      <c r="P437" s="256"/>
      <c r="Q437" s="256"/>
      <c r="R437" s="256"/>
      <c r="S437" s="256"/>
      <c r="T437" s="257"/>
      <c r="U437" s="13"/>
      <c r="V437" s="13"/>
      <c r="W437" s="13"/>
      <c r="X437" s="13"/>
      <c r="Y437" s="13"/>
      <c r="Z437" s="13"/>
      <c r="AA437" s="13"/>
      <c r="AB437" s="13"/>
      <c r="AC437" s="13"/>
      <c r="AD437" s="13"/>
      <c r="AE437" s="13"/>
      <c r="AT437" s="258" t="s">
        <v>801</v>
      </c>
      <c r="AU437" s="258" t="s">
        <v>81</v>
      </c>
      <c r="AV437" s="13" t="s">
        <v>81</v>
      </c>
      <c r="AW437" s="13" t="s">
        <v>33</v>
      </c>
      <c r="AX437" s="13" t="s">
        <v>72</v>
      </c>
      <c r="AY437" s="258" t="s">
        <v>240</v>
      </c>
    </row>
    <row r="438" s="15" customFormat="1">
      <c r="A438" s="15"/>
      <c r="B438" s="269"/>
      <c r="C438" s="270"/>
      <c r="D438" s="227" t="s">
        <v>801</v>
      </c>
      <c r="E438" s="271" t="s">
        <v>19</v>
      </c>
      <c r="F438" s="272" t="s">
        <v>1356</v>
      </c>
      <c r="G438" s="270"/>
      <c r="H438" s="273">
        <v>3440.0909999999999</v>
      </c>
      <c r="I438" s="274"/>
      <c r="J438" s="270"/>
      <c r="K438" s="270"/>
      <c r="L438" s="275"/>
      <c r="M438" s="276"/>
      <c r="N438" s="277"/>
      <c r="O438" s="277"/>
      <c r="P438" s="277"/>
      <c r="Q438" s="277"/>
      <c r="R438" s="277"/>
      <c r="S438" s="277"/>
      <c r="T438" s="278"/>
      <c r="U438" s="15"/>
      <c r="V438" s="15"/>
      <c r="W438" s="15"/>
      <c r="X438" s="15"/>
      <c r="Y438" s="15"/>
      <c r="Z438" s="15"/>
      <c r="AA438" s="15"/>
      <c r="AB438" s="15"/>
      <c r="AC438" s="15"/>
      <c r="AD438" s="15"/>
      <c r="AE438" s="15"/>
      <c r="AT438" s="279" t="s">
        <v>801</v>
      </c>
      <c r="AU438" s="279" t="s">
        <v>81</v>
      </c>
      <c r="AV438" s="15" t="s">
        <v>149</v>
      </c>
      <c r="AW438" s="15" t="s">
        <v>33</v>
      </c>
      <c r="AX438" s="15" t="s">
        <v>79</v>
      </c>
      <c r="AY438" s="279" t="s">
        <v>240</v>
      </c>
    </row>
    <row r="439" s="14" customFormat="1">
      <c r="A439" s="14"/>
      <c r="B439" s="259"/>
      <c r="C439" s="260"/>
      <c r="D439" s="227" t="s">
        <v>801</v>
      </c>
      <c r="E439" s="261" t="s">
        <v>19</v>
      </c>
      <c r="F439" s="262" t="s">
        <v>2382</v>
      </c>
      <c r="G439" s="260"/>
      <c r="H439" s="261" t="s">
        <v>19</v>
      </c>
      <c r="I439" s="263"/>
      <c r="J439" s="260"/>
      <c r="K439" s="260"/>
      <c r="L439" s="264"/>
      <c r="M439" s="265"/>
      <c r="N439" s="266"/>
      <c r="O439" s="266"/>
      <c r="P439" s="266"/>
      <c r="Q439" s="266"/>
      <c r="R439" s="266"/>
      <c r="S439" s="266"/>
      <c r="T439" s="267"/>
      <c r="U439" s="14"/>
      <c r="V439" s="14"/>
      <c r="W439" s="14"/>
      <c r="X439" s="14"/>
      <c r="Y439" s="14"/>
      <c r="Z439" s="14"/>
      <c r="AA439" s="14"/>
      <c r="AB439" s="14"/>
      <c r="AC439" s="14"/>
      <c r="AD439" s="14"/>
      <c r="AE439" s="14"/>
      <c r="AT439" s="268" t="s">
        <v>801</v>
      </c>
      <c r="AU439" s="268" t="s">
        <v>81</v>
      </c>
      <c r="AV439" s="14" t="s">
        <v>79</v>
      </c>
      <c r="AW439" s="14" t="s">
        <v>33</v>
      </c>
      <c r="AX439" s="14" t="s">
        <v>72</v>
      </c>
      <c r="AY439" s="268" t="s">
        <v>240</v>
      </c>
    </row>
    <row r="440" s="14" customFormat="1">
      <c r="A440" s="14"/>
      <c r="B440" s="259"/>
      <c r="C440" s="260"/>
      <c r="D440" s="227" t="s">
        <v>801</v>
      </c>
      <c r="E440" s="261" t="s">
        <v>19</v>
      </c>
      <c r="F440" s="262" t="s">
        <v>2383</v>
      </c>
      <c r="G440" s="260"/>
      <c r="H440" s="261" t="s">
        <v>19</v>
      </c>
      <c r="I440" s="263"/>
      <c r="J440" s="260"/>
      <c r="K440" s="260"/>
      <c r="L440" s="264"/>
      <c r="M440" s="265"/>
      <c r="N440" s="266"/>
      <c r="O440" s="266"/>
      <c r="P440" s="266"/>
      <c r="Q440" s="266"/>
      <c r="R440" s="266"/>
      <c r="S440" s="266"/>
      <c r="T440" s="267"/>
      <c r="U440" s="14"/>
      <c r="V440" s="14"/>
      <c r="W440" s="14"/>
      <c r="X440" s="14"/>
      <c r="Y440" s="14"/>
      <c r="Z440" s="14"/>
      <c r="AA440" s="14"/>
      <c r="AB440" s="14"/>
      <c r="AC440" s="14"/>
      <c r="AD440" s="14"/>
      <c r="AE440" s="14"/>
      <c r="AT440" s="268" t="s">
        <v>801</v>
      </c>
      <c r="AU440" s="268" t="s">
        <v>81</v>
      </c>
      <c r="AV440" s="14" t="s">
        <v>79</v>
      </c>
      <c r="AW440" s="14" t="s">
        <v>33</v>
      </c>
      <c r="AX440" s="14" t="s">
        <v>72</v>
      </c>
      <c r="AY440" s="268" t="s">
        <v>240</v>
      </c>
    </row>
    <row r="441" s="14" customFormat="1">
      <c r="A441" s="14"/>
      <c r="B441" s="259"/>
      <c r="C441" s="260"/>
      <c r="D441" s="227" t="s">
        <v>801</v>
      </c>
      <c r="E441" s="261" t="s">
        <v>19</v>
      </c>
      <c r="F441" s="262" t="s">
        <v>2384</v>
      </c>
      <c r="G441" s="260"/>
      <c r="H441" s="261" t="s">
        <v>19</v>
      </c>
      <c r="I441" s="263"/>
      <c r="J441" s="260"/>
      <c r="K441" s="260"/>
      <c r="L441" s="264"/>
      <c r="M441" s="265"/>
      <c r="N441" s="266"/>
      <c r="O441" s="266"/>
      <c r="P441" s="266"/>
      <c r="Q441" s="266"/>
      <c r="R441" s="266"/>
      <c r="S441" s="266"/>
      <c r="T441" s="267"/>
      <c r="U441" s="14"/>
      <c r="V441" s="14"/>
      <c r="W441" s="14"/>
      <c r="X441" s="14"/>
      <c r="Y441" s="14"/>
      <c r="Z441" s="14"/>
      <c r="AA441" s="14"/>
      <c r="AB441" s="14"/>
      <c r="AC441" s="14"/>
      <c r="AD441" s="14"/>
      <c r="AE441" s="14"/>
      <c r="AT441" s="268" t="s">
        <v>801</v>
      </c>
      <c r="AU441" s="268" t="s">
        <v>81</v>
      </c>
      <c r="AV441" s="14" t="s">
        <v>79</v>
      </c>
      <c r="AW441" s="14" t="s">
        <v>33</v>
      </c>
      <c r="AX441" s="14" t="s">
        <v>72</v>
      </c>
      <c r="AY441" s="268" t="s">
        <v>240</v>
      </c>
    </row>
    <row r="442" s="14" customFormat="1">
      <c r="A442" s="14"/>
      <c r="B442" s="259"/>
      <c r="C442" s="260"/>
      <c r="D442" s="227" t="s">
        <v>801</v>
      </c>
      <c r="E442" s="261" t="s">
        <v>19</v>
      </c>
      <c r="F442" s="262" t="s">
        <v>2385</v>
      </c>
      <c r="G442" s="260"/>
      <c r="H442" s="261" t="s">
        <v>19</v>
      </c>
      <c r="I442" s="263"/>
      <c r="J442" s="260"/>
      <c r="K442" s="260"/>
      <c r="L442" s="264"/>
      <c r="M442" s="265"/>
      <c r="N442" s="266"/>
      <c r="O442" s="266"/>
      <c r="P442" s="266"/>
      <c r="Q442" s="266"/>
      <c r="R442" s="266"/>
      <c r="S442" s="266"/>
      <c r="T442" s="267"/>
      <c r="U442" s="14"/>
      <c r="V442" s="14"/>
      <c r="W442" s="14"/>
      <c r="X442" s="14"/>
      <c r="Y442" s="14"/>
      <c r="Z442" s="14"/>
      <c r="AA442" s="14"/>
      <c r="AB442" s="14"/>
      <c r="AC442" s="14"/>
      <c r="AD442" s="14"/>
      <c r="AE442" s="14"/>
      <c r="AT442" s="268" t="s">
        <v>801</v>
      </c>
      <c r="AU442" s="268" t="s">
        <v>81</v>
      </c>
      <c r="AV442" s="14" t="s">
        <v>79</v>
      </c>
      <c r="AW442" s="14" t="s">
        <v>33</v>
      </c>
      <c r="AX442" s="14" t="s">
        <v>72</v>
      </c>
      <c r="AY442" s="268" t="s">
        <v>240</v>
      </c>
    </row>
    <row r="443" s="13" customFormat="1">
      <c r="A443" s="13"/>
      <c r="B443" s="248"/>
      <c r="C443" s="249"/>
      <c r="D443" s="227" t="s">
        <v>801</v>
      </c>
      <c r="E443" s="250" t="s">
        <v>19</v>
      </c>
      <c r="F443" s="251" t="s">
        <v>2386</v>
      </c>
      <c r="G443" s="249"/>
      <c r="H443" s="252">
        <v>147.49500000000001</v>
      </c>
      <c r="I443" s="253"/>
      <c r="J443" s="249"/>
      <c r="K443" s="249"/>
      <c r="L443" s="254"/>
      <c r="M443" s="255"/>
      <c r="N443" s="256"/>
      <c r="O443" s="256"/>
      <c r="P443" s="256"/>
      <c r="Q443" s="256"/>
      <c r="R443" s="256"/>
      <c r="S443" s="256"/>
      <c r="T443" s="257"/>
      <c r="U443" s="13"/>
      <c r="V443" s="13"/>
      <c r="W443" s="13"/>
      <c r="X443" s="13"/>
      <c r="Y443" s="13"/>
      <c r="Z443" s="13"/>
      <c r="AA443" s="13"/>
      <c r="AB443" s="13"/>
      <c r="AC443" s="13"/>
      <c r="AD443" s="13"/>
      <c r="AE443" s="13"/>
      <c r="AT443" s="258" t="s">
        <v>801</v>
      </c>
      <c r="AU443" s="258" t="s">
        <v>81</v>
      </c>
      <c r="AV443" s="13" t="s">
        <v>81</v>
      </c>
      <c r="AW443" s="13" t="s">
        <v>33</v>
      </c>
      <c r="AX443" s="13" t="s">
        <v>72</v>
      </c>
      <c r="AY443" s="258" t="s">
        <v>240</v>
      </c>
    </row>
    <row r="444" s="13" customFormat="1">
      <c r="A444" s="13"/>
      <c r="B444" s="248"/>
      <c r="C444" s="249"/>
      <c r="D444" s="227" t="s">
        <v>801</v>
      </c>
      <c r="E444" s="250" t="s">
        <v>19</v>
      </c>
      <c r="F444" s="251" t="s">
        <v>2387</v>
      </c>
      <c r="G444" s="249"/>
      <c r="H444" s="252">
        <v>103.309</v>
      </c>
      <c r="I444" s="253"/>
      <c r="J444" s="249"/>
      <c r="K444" s="249"/>
      <c r="L444" s="254"/>
      <c r="M444" s="255"/>
      <c r="N444" s="256"/>
      <c r="O444" s="256"/>
      <c r="P444" s="256"/>
      <c r="Q444" s="256"/>
      <c r="R444" s="256"/>
      <c r="S444" s="256"/>
      <c r="T444" s="257"/>
      <c r="U444" s="13"/>
      <c r="V444" s="13"/>
      <c r="W444" s="13"/>
      <c r="X444" s="13"/>
      <c r="Y444" s="13"/>
      <c r="Z444" s="13"/>
      <c r="AA444" s="13"/>
      <c r="AB444" s="13"/>
      <c r="AC444" s="13"/>
      <c r="AD444" s="13"/>
      <c r="AE444" s="13"/>
      <c r="AT444" s="258" t="s">
        <v>801</v>
      </c>
      <c r="AU444" s="258" t="s">
        <v>81</v>
      </c>
      <c r="AV444" s="13" t="s">
        <v>81</v>
      </c>
      <c r="AW444" s="13" t="s">
        <v>33</v>
      </c>
      <c r="AX444" s="13" t="s">
        <v>72</v>
      </c>
      <c r="AY444" s="258" t="s">
        <v>240</v>
      </c>
    </row>
    <row r="445" s="13" customFormat="1">
      <c r="A445" s="13"/>
      <c r="B445" s="248"/>
      <c r="C445" s="249"/>
      <c r="D445" s="227" t="s">
        <v>801</v>
      </c>
      <c r="E445" s="250" t="s">
        <v>19</v>
      </c>
      <c r="F445" s="251" t="s">
        <v>2388</v>
      </c>
      <c r="G445" s="249"/>
      <c r="H445" s="252">
        <v>108.22799999999999</v>
      </c>
      <c r="I445" s="253"/>
      <c r="J445" s="249"/>
      <c r="K445" s="249"/>
      <c r="L445" s="254"/>
      <c r="M445" s="255"/>
      <c r="N445" s="256"/>
      <c r="O445" s="256"/>
      <c r="P445" s="256"/>
      <c r="Q445" s="256"/>
      <c r="R445" s="256"/>
      <c r="S445" s="256"/>
      <c r="T445" s="257"/>
      <c r="U445" s="13"/>
      <c r="V445" s="13"/>
      <c r="W445" s="13"/>
      <c r="X445" s="13"/>
      <c r="Y445" s="13"/>
      <c r="Z445" s="13"/>
      <c r="AA445" s="13"/>
      <c r="AB445" s="13"/>
      <c r="AC445" s="13"/>
      <c r="AD445" s="13"/>
      <c r="AE445" s="13"/>
      <c r="AT445" s="258" t="s">
        <v>801</v>
      </c>
      <c r="AU445" s="258" t="s">
        <v>81</v>
      </c>
      <c r="AV445" s="13" t="s">
        <v>81</v>
      </c>
      <c r="AW445" s="13" t="s">
        <v>33</v>
      </c>
      <c r="AX445" s="13" t="s">
        <v>72</v>
      </c>
      <c r="AY445" s="258" t="s">
        <v>240</v>
      </c>
    </row>
    <row r="446" s="13" customFormat="1">
      <c r="A446" s="13"/>
      <c r="B446" s="248"/>
      <c r="C446" s="249"/>
      <c r="D446" s="227" t="s">
        <v>801</v>
      </c>
      <c r="E446" s="250" t="s">
        <v>19</v>
      </c>
      <c r="F446" s="251" t="s">
        <v>2389</v>
      </c>
      <c r="G446" s="249"/>
      <c r="H446" s="252">
        <v>131.07900000000001</v>
      </c>
      <c r="I446" s="253"/>
      <c r="J446" s="249"/>
      <c r="K446" s="249"/>
      <c r="L446" s="254"/>
      <c r="M446" s="255"/>
      <c r="N446" s="256"/>
      <c r="O446" s="256"/>
      <c r="P446" s="256"/>
      <c r="Q446" s="256"/>
      <c r="R446" s="256"/>
      <c r="S446" s="256"/>
      <c r="T446" s="257"/>
      <c r="U446" s="13"/>
      <c r="V446" s="13"/>
      <c r="W446" s="13"/>
      <c r="X446" s="13"/>
      <c r="Y446" s="13"/>
      <c r="Z446" s="13"/>
      <c r="AA446" s="13"/>
      <c r="AB446" s="13"/>
      <c r="AC446" s="13"/>
      <c r="AD446" s="13"/>
      <c r="AE446" s="13"/>
      <c r="AT446" s="258" t="s">
        <v>801</v>
      </c>
      <c r="AU446" s="258" t="s">
        <v>81</v>
      </c>
      <c r="AV446" s="13" t="s">
        <v>81</v>
      </c>
      <c r="AW446" s="13" t="s">
        <v>33</v>
      </c>
      <c r="AX446" s="13" t="s">
        <v>72</v>
      </c>
      <c r="AY446" s="258" t="s">
        <v>240</v>
      </c>
    </row>
    <row r="447" s="13" customFormat="1">
      <c r="A447" s="13"/>
      <c r="B447" s="248"/>
      <c r="C447" s="249"/>
      <c r="D447" s="227" t="s">
        <v>801</v>
      </c>
      <c r="E447" s="250" t="s">
        <v>19</v>
      </c>
      <c r="F447" s="251" t="s">
        <v>2390</v>
      </c>
      <c r="G447" s="249"/>
      <c r="H447" s="252">
        <v>155.01400000000001</v>
      </c>
      <c r="I447" s="253"/>
      <c r="J447" s="249"/>
      <c r="K447" s="249"/>
      <c r="L447" s="254"/>
      <c r="M447" s="255"/>
      <c r="N447" s="256"/>
      <c r="O447" s="256"/>
      <c r="P447" s="256"/>
      <c r="Q447" s="256"/>
      <c r="R447" s="256"/>
      <c r="S447" s="256"/>
      <c r="T447" s="257"/>
      <c r="U447" s="13"/>
      <c r="V447" s="13"/>
      <c r="W447" s="13"/>
      <c r="X447" s="13"/>
      <c r="Y447" s="13"/>
      <c r="Z447" s="13"/>
      <c r="AA447" s="13"/>
      <c r="AB447" s="13"/>
      <c r="AC447" s="13"/>
      <c r="AD447" s="13"/>
      <c r="AE447" s="13"/>
      <c r="AT447" s="258" t="s">
        <v>801</v>
      </c>
      <c r="AU447" s="258" t="s">
        <v>81</v>
      </c>
      <c r="AV447" s="13" t="s">
        <v>81</v>
      </c>
      <c r="AW447" s="13" t="s">
        <v>33</v>
      </c>
      <c r="AX447" s="13" t="s">
        <v>72</v>
      </c>
      <c r="AY447" s="258" t="s">
        <v>240</v>
      </c>
    </row>
    <row r="448" s="13" customFormat="1">
      <c r="A448" s="13"/>
      <c r="B448" s="248"/>
      <c r="C448" s="249"/>
      <c r="D448" s="227" t="s">
        <v>801</v>
      </c>
      <c r="E448" s="250" t="s">
        <v>19</v>
      </c>
      <c r="F448" s="251" t="s">
        <v>2391</v>
      </c>
      <c r="G448" s="249"/>
      <c r="H448" s="252">
        <v>125.989</v>
      </c>
      <c r="I448" s="253"/>
      <c r="J448" s="249"/>
      <c r="K448" s="249"/>
      <c r="L448" s="254"/>
      <c r="M448" s="255"/>
      <c r="N448" s="256"/>
      <c r="O448" s="256"/>
      <c r="P448" s="256"/>
      <c r="Q448" s="256"/>
      <c r="R448" s="256"/>
      <c r="S448" s="256"/>
      <c r="T448" s="257"/>
      <c r="U448" s="13"/>
      <c r="V448" s="13"/>
      <c r="W448" s="13"/>
      <c r="X448" s="13"/>
      <c r="Y448" s="13"/>
      <c r="Z448" s="13"/>
      <c r="AA448" s="13"/>
      <c r="AB448" s="13"/>
      <c r="AC448" s="13"/>
      <c r="AD448" s="13"/>
      <c r="AE448" s="13"/>
      <c r="AT448" s="258" t="s">
        <v>801</v>
      </c>
      <c r="AU448" s="258" t="s">
        <v>81</v>
      </c>
      <c r="AV448" s="13" t="s">
        <v>81</v>
      </c>
      <c r="AW448" s="13" t="s">
        <v>33</v>
      </c>
      <c r="AX448" s="13" t="s">
        <v>72</v>
      </c>
      <c r="AY448" s="258" t="s">
        <v>240</v>
      </c>
    </row>
    <row r="449" s="14" customFormat="1">
      <c r="A449" s="14"/>
      <c r="B449" s="259"/>
      <c r="C449" s="260"/>
      <c r="D449" s="227" t="s">
        <v>801</v>
      </c>
      <c r="E449" s="261" t="s">
        <v>19</v>
      </c>
      <c r="F449" s="262" t="s">
        <v>2392</v>
      </c>
      <c r="G449" s="260"/>
      <c r="H449" s="261" t="s">
        <v>19</v>
      </c>
      <c r="I449" s="263"/>
      <c r="J449" s="260"/>
      <c r="K449" s="260"/>
      <c r="L449" s="264"/>
      <c r="M449" s="265"/>
      <c r="N449" s="266"/>
      <c r="O449" s="266"/>
      <c r="P449" s="266"/>
      <c r="Q449" s="266"/>
      <c r="R449" s="266"/>
      <c r="S449" s="266"/>
      <c r="T449" s="267"/>
      <c r="U449" s="14"/>
      <c r="V449" s="14"/>
      <c r="W449" s="14"/>
      <c r="X449" s="14"/>
      <c r="Y449" s="14"/>
      <c r="Z449" s="14"/>
      <c r="AA449" s="14"/>
      <c r="AB449" s="14"/>
      <c r="AC449" s="14"/>
      <c r="AD449" s="14"/>
      <c r="AE449" s="14"/>
      <c r="AT449" s="268" t="s">
        <v>801</v>
      </c>
      <c r="AU449" s="268" t="s">
        <v>81</v>
      </c>
      <c r="AV449" s="14" t="s">
        <v>79</v>
      </c>
      <c r="AW449" s="14" t="s">
        <v>33</v>
      </c>
      <c r="AX449" s="14" t="s">
        <v>72</v>
      </c>
      <c r="AY449" s="268" t="s">
        <v>240</v>
      </c>
    </row>
    <row r="450" s="13" customFormat="1">
      <c r="A450" s="13"/>
      <c r="B450" s="248"/>
      <c r="C450" s="249"/>
      <c r="D450" s="227" t="s">
        <v>801</v>
      </c>
      <c r="E450" s="250" t="s">
        <v>19</v>
      </c>
      <c r="F450" s="251" t="s">
        <v>2355</v>
      </c>
      <c r="G450" s="249"/>
      <c r="H450" s="252">
        <v>699</v>
      </c>
      <c r="I450" s="253"/>
      <c r="J450" s="249"/>
      <c r="K450" s="249"/>
      <c r="L450" s="254"/>
      <c r="M450" s="255"/>
      <c r="N450" s="256"/>
      <c r="O450" s="256"/>
      <c r="P450" s="256"/>
      <c r="Q450" s="256"/>
      <c r="R450" s="256"/>
      <c r="S450" s="256"/>
      <c r="T450" s="257"/>
      <c r="U450" s="13"/>
      <c r="V450" s="13"/>
      <c r="W450" s="13"/>
      <c r="X450" s="13"/>
      <c r="Y450" s="13"/>
      <c r="Z450" s="13"/>
      <c r="AA450" s="13"/>
      <c r="AB450" s="13"/>
      <c r="AC450" s="13"/>
      <c r="AD450" s="13"/>
      <c r="AE450" s="13"/>
      <c r="AT450" s="258" t="s">
        <v>801</v>
      </c>
      <c r="AU450" s="258" t="s">
        <v>81</v>
      </c>
      <c r="AV450" s="13" t="s">
        <v>81</v>
      </c>
      <c r="AW450" s="13" t="s">
        <v>33</v>
      </c>
      <c r="AX450" s="13" t="s">
        <v>72</v>
      </c>
      <c r="AY450" s="258" t="s">
        <v>240</v>
      </c>
    </row>
    <row r="451" s="13" customFormat="1">
      <c r="A451" s="13"/>
      <c r="B451" s="248"/>
      <c r="C451" s="249"/>
      <c r="D451" s="227" t="s">
        <v>801</v>
      </c>
      <c r="E451" s="250" t="s">
        <v>19</v>
      </c>
      <c r="F451" s="251" t="s">
        <v>2393</v>
      </c>
      <c r="G451" s="249"/>
      <c r="H451" s="252">
        <v>193.40199999999999</v>
      </c>
      <c r="I451" s="253"/>
      <c r="J451" s="249"/>
      <c r="K451" s="249"/>
      <c r="L451" s="254"/>
      <c r="M451" s="255"/>
      <c r="N451" s="256"/>
      <c r="O451" s="256"/>
      <c r="P451" s="256"/>
      <c r="Q451" s="256"/>
      <c r="R451" s="256"/>
      <c r="S451" s="256"/>
      <c r="T451" s="257"/>
      <c r="U451" s="13"/>
      <c r="V451" s="13"/>
      <c r="W451" s="13"/>
      <c r="X451" s="13"/>
      <c r="Y451" s="13"/>
      <c r="Z451" s="13"/>
      <c r="AA451" s="13"/>
      <c r="AB451" s="13"/>
      <c r="AC451" s="13"/>
      <c r="AD451" s="13"/>
      <c r="AE451" s="13"/>
      <c r="AT451" s="258" t="s">
        <v>801</v>
      </c>
      <c r="AU451" s="258" t="s">
        <v>81</v>
      </c>
      <c r="AV451" s="13" t="s">
        <v>81</v>
      </c>
      <c r="AW451" s="13" t="s">
        <v>33</v>
      </c>
      <c r="AX451" s="13" t="s">
        <v>72</v>
      </c>
      <c r="AY451" s="258" t="s">
        <v>240</v>
      </c>
    </row>
    <row r="452" s="13" customFormat="1">
      <c r="A452" s="13"/>
      <c r="B452" s="248"/>
      <c r="C452" s="249"/>
      <c r="D452" s="227" t="s">
        <v>801</v>
      </c>
      <c r="E452" s="250" t="s">
        <v>19</v>
      </c>
      <c r="F452" s="251" t="s">
        <v>2394</v>
      </c>
      <c r="G452" s="249"/>
      <c r="H452" s="252">
        <v>100.893</v>
      </c>
      <c r="I452" s="253"/>
      <c r="J452" s="249"/>
      <c r="K452" s="249"/>
      <c r="L452" s="254"/>
      <c r="M452" s="255"/>
      <c r="N452" s="256"/>
      <c r="O452" s="256"/>
      <c r="P452" s="256"/>
      <c r="Q452" s="256"/>
      <c r="R452" s="256"/>
      <c r="S452" s="256"/>
      <c r="T452" s="257"/>
      <c r="U452" s="13"/>
      <c r="V452" s="13"/>
      <c r="W452" s="13"/>
      <c r="X452" s="13"/>
      <c r="Y452" s="13"/>
      <c r="Z452" s="13"/>
      <c r="AA452" s="13"/>
      <c r="AB452" s="13"/>
      <c r="AC452" s="13"/>
      <c r="AD452" s="13"/>
      <c r="AE452" s="13"/>
      <c r="AT452" s="258" t="s">
        <v>801</v>
      </c>
      <c r="AU452" s="258" t="s">
        <v>81</v>
      </c>
      <c r="AV452" s="13" t="s">
        <v>81</v>
      </c>
      <c r="AW452" s="13" t="s">
        <v>33</v>
      </c>
      <c r="AX452" s="13" t="s">
        <v>72</v>
      </c>
      <c r="AY452" s="258" t="s">
        <v>240</v>
      </c>
    </row>
    <row r="453" s="13" customFormat="1">
      <c r="A453" s="13"/>
      <c r="B453" s="248"/>
      <c r="C453" s="249"/>
      <c r="D453" s="227" t="s">
        <v>801</v>
      </c>
      <c r="E453" s="250" t="s">
        <v>19</v>
      </c>
      <c r="F453" s="251" t="s">
        <v>2395</v>
      </c>
      <c r="G453" s="249"/>
      <c r="H453" s="252">
        <v>51.116</v>
      </c>
      <c r="I453" s="253"/>
      <c r="J453" s="249"/>
      <c r="K453" s="249"/>
      <c r="L453" s="254"/>
      <c r="M453" s="255"/>
      <c r="N453" s="256"/>
      <c r="O453" s="256"/>
      <c r="P453" s="256"/>
      <c r="Q453" s="256"/>
      <c r="R453" s="256"/>
      <c r="S453" s="256"/>
      <c r="T453" s="257"/>
      <c r="U453" s="13"/>
      <c r="V453" s="13"/>
      <c r="W453" s="13"/>
      <c r="X453" s="13"/>
      <c r="Y453" s="13"/>
      <c r="Z453" s="13"/>
      <c r="AA453" s="13"/>
      <c r="AB453" s="13"/>
      <c r="AC453" s="13"/>
      <c r="AD453" s="13"/>
      <c r="AE453" s="13"/>
      <c r="AT453" s="258" t="s">
        <v>801</v>
      </c>
      <c r="AU453" s="258" t="s">
        <v>81</v>
      </c>
      <c r="AV453" s="13" t="s">
        <v>81</v>
      </c>
      <c r="AW453" s="13" t="s">
        <v>33</v>
      </c>
      <c r="AX453" s="13" t="s">
        <v>72</v>
      </c>
      <c r="AY453" s="258" t="s">
        <v>240</v>
      </c>
    </row>
    <row r="454" s="13" customFormat="1">
      <c r="A454" s="13"/>
      <c r="B454" s="248"/>
      <c r="C454" s="249"/>
      <c r="D454" s="227" t="s">
        <v>801</v>
      </c>
      <c r="E454" s="250" t="s">
        <v>19</v>
      </c>
      <c r="F454" s="251" t="s">
        <v>2396</v>
      </c>
      <c r="G454" s="249"/>
      <c r="H454" s="252">
        <v>52.515000000000001</v>
      </c>
      <c r="I454" s="253"/>
      <c r="J454" s="249"/>
      <c r="K454" s="249"/>
      <c r="L454" s="254"/>
      <c r="M454" s="255"/>
      <c r="N454" s="256"/>
      <c r="O454" s="256"/>
      <c r="P454" s="256"/>
      <c r="Q454" s="256"/>
      <c r="R454" s="256"/>
      <c r="S454" s="256"/>
      <c r="T454" s="257"/>
      <c r="U454" s="13"/>
      <c r="V454" s="13"/>
      <c r="W454" s="13"/>
      <c r="X454" s="13"/>
      <c r="Y454" s="13"/>
      <c r="Z454" s="13"/>
      <c r="AA454" s="13"/>
      <c r="AB454" s="13"/>
      <c r="AC454" s="13"/>
      <c r="AD454" s="13"/>
      <c r="AE454" s="13"/>
      <c r="AT454" s="258" t="s">
        <v>801</v>
      </c>
      <c r="AU454" s="258" t="s">
        <v>81</v>
      </c>
      <c r="AV454" s="13" t="s">
        <v>81</v>
      </c>
      <c r="AW454" s="13" t="s">
        <v>33</v>
      </c>
      <c r="AX454" s="13" t="s">
        <v>72</v>
      </c>
      <c r="AY454" s="258" t="s">
        <v>240</v>
      </c>
    </row>
    <row r="455" s="13" customFormat="1">
      <c r="A455" s="13"/>
      <c r="B455" s="248"/>
      <c r="C455" s="249"/>
      <c r="D455" s="227" t="s">
        <v>801</v>
      </c>
      <c r="E455" s="250" t="s">
        <v>19</v>
      </c>
      <c r="F455" s="251" t="s">
        <v>2397</v>
      </c>
      <c r="G455" s="249"/>
      <c r="H455" s="252">
        <v>205.11000000000001</v>
      </c>
      <c r="I455" s="253"/>
      <c r="J455" s="249"/>
      <c r="K455" s="249"/>
      <c r="L455" s="254"/>
      <c r="M455" s="255"/>
      <c r="N455" s="256"/>
      <c r="O455" s="256"/>
      <c r="P455" s="256"/>
      <c r="Q455" s="256"/>
      <c r="R455" s="256"/>
      <c r="S455" s="256"/>
      <c r="T455" s="257"/>
      <c r="U455" s="13"/>
      <c r="V455" s="13"/>
      <c r="W455" s="13"/>
      <c r="X455" s="13"/>
      <c r="Y455" s="13"/>
      <c r="Z455" s="13"/>
      <c r="AA455" s="13"/>
      <c r="AB455" s="13"/>
      <c r="AC455" s="13"/>
      <c r="AD455" s="13"/>
      <c r="AE455" s="13"/>
      <c r="AT455" s="258" t="s">
        <v>801</v>
      </c>
      <c r="AU455" s="258" t="s">
        <v>81</v>
      </c>
      <c r="AV455" s="13" t="s">
        <v>81</v>
      </c>
      <c r="AW455" s="13" t="s">
        <v>33</v>
      </c>
      <c r="AX455" s="13" t="s">
        <v>72</v>
      </c>
      <c r="AY455" s="258" t="s">
        <v>240</v>
      </c>
    </row>
    <row r="456" s="13" customFormat="1">
      <c r="A456" s="13"/>
      <c r="B456" s="248"/>
      <c r="C456" s="249"/>
      <c r="D456" s="227" t="s">
        <v>801</v>
      </c>
      <c r="E456" s="250" t="s">
        <v>19</v>
      </c>
      <c r="F456" s="251" t="s">
        <v>2398</v>
      </c>
      <c r="G456" s="249"/>
      <c r="H456" s="252">
        <v>129.94300000000001</v>
      </c>
      <c r="I456" s="253"/>
      <c r="J456" s="249"/>
      <c r="K456" s="249"/>
      <c r="L456" s="254"/>
      <c r="M456" s="255"/>
      <c r="N456" s="256"/>
      <c r="O456" s="256"/>
      <c r="P456" s="256"/>
      <c r="Q456" s="256"/>
      <c r="R456" s="256"/>
      <c r="S456" s="256"/>
      <c r="T456" s="257"/>
      <c r="U456" s="13"/>
      <c r="V456" s="13"/>
      <c r="W456" s="13"/>
      <c r="X456" s="13"/>
      <c r="Y456" s="13"/>
      <c r="Z456" s="13"/>
      <c r="AA456" s="13"/>
      <c r="AB456" s="13"/>
      <c r="AC456" s="13"/>
      <c r="AD456" s="13"/>
      <c r="AE456" s="13"/>
      <c r="AT456" s="258" t="s">
        <v>801</v>
      </c>
      <c r="AU456" s="258" t="s">
        <v>81</v>
      </c>
      <c r="AV456" s="13" t="s">
        <v>81</v>
      </c>
      <c r="AW456" s="13" t="s">
        <v>33</v>
      </c>
      <c r="AX456" s="13" t="s">
        <v>72</v>
      </c>
      <c r="AY456" s="258" t="s">
        <v>240</v>
      </c>
    </row>
    <row r="457" s="13" customFormat="1">
      <c r="A457" s="13"/>
      <c r="B457" s="248"/>
      <c r="C457" s="249"/>
      <c r="D457" s="227" t="s">
        <v>801</v>
      </c>
      <c r="E457" s="250" t="s">
        <v>19</v>
      </c>
      <c r="F457" s="251" t="s">
        <v>2399</v>
      </c>
      <c r="G457" s="249"/>
      <c r="H457" s="252">
        <v>325.77999999999997</v>
      </c>
      <c r="I457" s="253"/>
      <c r="J457" s="249"/>
      <c r="K457" s="249"/>
      <c r="L457" s="254"/>
      <c r="M457" s="255"/>
      <c r="N457" s="256"/>
      <c r="O457" s="256"/>
      <c r="P457" s="256"/>
      <c r="Q457" s="256"/>
      <c r="R457" s="256"/>
      <c r="S457" s="256"/>
      <c r="T457" s="257"/>
      <c r="U457" s="13"/>
      <c r="V457" s="13"/>
      <c r="W457" s="13"/>
      <c r="X457" s="13"/>
      <c r="Y457" s="13"/>
      <c r="Z457" s="13"/>
      <c r="AA457" s="13"/>
      <c r="AB457" s="13"/>
      <c r="AC457" s="13"/>
      <c r="AD457" s="13"/>
      <c r="AE457" s="13"/>
      <c r="AT457" s="258" t="s">
        <v>801</v>
      </c>
      <c r="AU457" s="258" t="s">
        <v>81</v>
      </c>
      <c r="AV457" s="13" t="s">
        <v>81</v>
      </c>
      <c r="AW457" s="13" t="s">
        <v>33</v>
      </c>
      <c r="AX457" s="13" t="s">
        <v>72</v>
      </c>
      <c r="AY457" s="258" t="s">
        <v>240</v>
      </c>
    </row>
    <row r="458" s="13" customFormat="1">
      <c r="A458" s="13"/>
      <c r="B458" s="248"/>
      <c r="C458" s="249"/>
      <c r="D458" s="227" t="s">
        <v>801</v>
      </c>
      <c r="E458" s="250" t="s">
        <v>19</v>
      </c>
      <c r="F458" s="251" t="s">
        <v>2400</v>
      </c>
      <c r="G458" s="249"/>
      <c r="H458" s="252">
        <v>95.992999999999995</v>
      </c>
      <c r="I458" s="253"/>
      <c r="J458" s="249"/>
      <c r="K458" s="249"/>
      <c r="L458" s="254"/>
      <c r="M458" s="255"/>
      <c r="N458" s="256"/>
      <c r="O458" s="256"/>
      <c r="P458" s="256"/>
      <c r="Q458" s="256"/>
      <c r="R458" s="256"/>
      <c r="S458" s="256"/>
      <c r="T458" s="257"/>
      <c r="U458" s="13"/>
      <c r="V458" s="13"/>
      <c r="W458" s="13"/>
      <c r="X458" s="13"/>
      <c r="Y458" s="13"/>
      <c r="Z458" s="13"/>
      <c r="AA458" s="13"/>
      <c r="AB458" s="13"/>
      <c r="AC458" s="13"/>
      <c r="AD458" s="13"/>
      <c r="AE458" s="13"/>
      <c r="AT458" s="258" t="s">
        <v>801</v>
      </c>
      <c r="AU458" s="258" t="s">
        <v>81</v>
      </c>
      <c r="AV458" s="13" t="s">
        <v>81</v>
      </c>
      <c r="AW458" s="13" t="s">
        <v>33</v>
      </c>
      <c r="AX458" s="13" t="s">
        <v>72</v>
      </c>
      <c r="AY458" s="258" t="s">
        <v>240</v>
      </c>
    </row>
    <row r="459" s="13" customFormat="1">
      <c r="A459" s="13"/>
      <c r="B459" s="248"/>
      <c r="C459" s="249"/>
      <c r="D459" s="227" t="s">
        <v>801</v>
      </c>
      <c r="E459" s="250" t="s">
        <v>19</v>
      </c>
      <c r="F459" s="251" t="s">
        <v>2401</v>
      </c>
      <c r="G459" s="249"/>
      <c r="H459" s="252">
        <v>472.993</v>
      </c>
      <c r="I459" s="253"/>
      <c r="J459" s="249"/>
      <c r="K459" s="249"/>
      <c r="L459" s="254"/>
      <c r="M459" s="255"/>
      <c r="N459" s="256"/>
      <c r="O459" s="256"/>
      <c r="P459" s="256"/>
      <c r="Q459" s="256"/>
      <c r="R459" s="256"/>
      <c r="S459" s="256"/>
      <c r="T459" s="257"/>
      <c r="U459" s="13"/>
      <c r="V459" s="13"/>
      <c r="W459" s="13"/>
      <c r="X459" s="13"/>
      <c r="Y459" s="13"/>
      <c r="Z459" s="13"/>
      <c r="AA459" s="13"/>
      <c r="AB459" s="13"/>
      <c r="AC459" s="13"/>
      <c r="AD459" s="13"/>
      <c r="AE459" s="13"/>
      <c r="AT459" s="258" t="s">
        <v>801</v>
      </c>
      <c r="AU459" s="258" t="s">
        <v>81</v>
      </c>
      <c r="AV459" s="13" t="s">
        <v>81</v>
      </c>
      <c r="AW459" s="13" t="s">
        <v>33</v>
      </c>
      <c r="AX459" s="13" t="s">
        <v>72</v>
      </c>
      <c r="AY459" s="258" t="s">
        <v>240</v>
      </c>
    </row>
    <row r="460" s="13" customFormat="1">
      <c r="A460" s="13"/>
      <c r="B460" s="248"/>
      <c r="C460" s="249"/>
      <c r="D460" s="227" t="s">
        <v>801</v>
      </c>
      <c r="E460" s="250" t="s">
        <v>19</v>
      </c>
      <c r="F460" s="251" t="s">
        <v>2402</v>
      </c>
      <c r="G460" s="249"/>
      <c r="H460" s="252">
        <v>157.31999999999999</v>
      </c>
      <c r="I460" s="253"/>
      <c r="J460" s="249"/>
      <c r="K460" s="249"/>
      <c r="L460" s="254"/>
      <c r="M460" s="255"/>
      <c r="N460" s="256"/>
      <c r="O460" s="256"/>
      <c r="P460" s="256"/>
      <c r="Q460" s="256"/>
      <c r="R460" s="256"/>
      <c r="S460" s="256"/>
      <c r="T460" s="257"/>
      <c r="U460" s="13"/>
      <c r="V460" s="13"/>
      <c r="W460" s="13"/>
      <c r="X460" s="13"/>
      <c r="Y460" s="13"/>
      <c r="Z460" s="13"/>
      <c r="AA460" s="13"/>
      <c r="AB460" s="13"/>
      <c r="AC460" s="13"/>
      <c r="AD460" s="13"/>
      <c r="AE460" s="13"/>
      <c r="AT460" s="258" t="s">
        <v>801</v>
      </c>
      <c r="AU460" s="258" t="s">
        <v>81</v>
      </c>
      <c r="AV460" s="13" t="s">
        <v>81</v>
      </c>
      <c r="AW460" s="13" t="s">
        <v>33</v>
      </c>
      <c r="AX460" s="13" t="s">
        <v>72</v>
      </c>
      <c r="AY460" s="258" t="s">
        <v>240</v>
      </c>
    </row>
    <row r="461" s="13" customFormat="1">
      <c r="A461" s="13"/>
      <c r="B461" s="248"/>
      <c r="C461" s="249"/>
      <c r="D461" s="227" t="s">
        <v>801</v>
      </c>
      <c r="E461" s="250" t="s">
        <v>19</v>
      </c>
      <c r="F461" s="251" t="s">
        <v>2403</v>
      </c>
      <c r="G461" s="249"/>
      <c r="H461" s="252">
        <v>230.803</v>
      </c>
      <c r="I461" s="253"/>
      <c r="J461" s="249"/>
      <c r="K461" s="249"/>
      <c r="L461" s="254"/>
      <c r="M461" s="255"/>
      <c r="N461" s="256"/>
      <c r="O461" s="256"/>
      <c r="P461" s="256"/>
      <c r="Q461" s="256"/>
      <c r="R461" s="256"/>
      <c r="S461" s="256"/>
      <c r="T461" s="257"/>
      <c r="U461" s="13"/>
      <c r="V461" s="13"/>
      <c r="W461" s="13"/>
      <c r="X461" s="13"/>
      <c r="Y461" s="13"/>
      <c r="Z461" s="13"/>
      <c r="AA461" s="13"/>
      <c r="AB461" s="13"/>
      <c r="AC461" s="13"/>
      <c r="AD461" s="13"/>
      <c r="AE461" s="13"/>
      <c r="AT461" s="258" t="s">
        <v>801</v>
      </c>
      <c r="AU461" s="258" t="s">
        <v>81</v>
      </c>
      <c r="AV461" s="13" t="s">
        <v>81</v>
      </c>
      <c r="AW461" s="13" t="s">
        <v>33</v>
      </c>
      <c r="AX461" s="13" t="s">
        <v>72</v>
      </c>
      <c r="AY461" s="258" t="s">
        <v>240</v>
      </c>
    </row>
    <row r="462" s="13" customFormat="1">
      <c r="A462" s="13"/>
      <c r="B462" s="248"/>
      <c r="C462" s="249"/>
      <c r="D462" s="227" t="s">
        <v>801</v>
      </c>
      <c r="E462" s="250" t="s">
        <v>19</v>
      </c>
      <c r="F462" s="251" t="s">
        <v>2404</v>
      </c>
      <c r="G462" s="249"/>
      <c r="H462" s="252">
        <v>303.096</v>
      </c>
      <c r="I462" s="253"/>
      <c r="J462" s="249"/>
      <c r="K462" s="249"/>
      <c r="L462" s="254"/>
      <c r="M462" s="255"/>
      <c r="N462" s="256"/>
      <c r="O462" s="256"/>
      <c r="P462" s="256"/>
      <c r="Q462" s="256"/>
      <c r="R462" s="256"/>
      <c r="S462" s="256"/>
      <c r="T462" s="257"/>
      <c r="U462" s="13"/>
      <c r="V462" s="13"/>
      <c r="W462" s="13"/>
      <c r="X462" s="13"/>
      <c r="Y462" s="13"/>
      <c r="Z462" s="13"/>
      <c r="AA462" s="13"/>
      <c r="AB462" s="13"/>
      <c r="AC462" s="13"/>
      <c r="AD462" s="13"/>
      <c r="AE462" s="13"/>
      <c r="AT462" s="258" t="s">
        <v>801</v>
      </c>
      <c r="AU462" s="258" t="s">
        <v>81</v>
      </c>
      <c r="AV462" s="13" t="s">
        <v>81</v>
      </c>
      <c r="AW462" s="13" t="s">
        <v>33</v>
      </c>
      <c r="AX462" s="13" t="s">
        <v>72</v>
      </c>
      <c r="AY462" s="258" t="s">
        <v>240</v>
      </c>
    </row>
    <row r="463" s="13" customFormat="1">
      <c r="A463" s="13"/>
      <c r="B463" s="248"/>
      <c r="C463" s="249"/>
      <c r="D463" s="227" t="s">
        <v>801</v>
      </c>
      <c r="E463" s="250" t="s">
        <v>19</v>
      </c>
      <c r="F463" s="251" t="s">
        <v>2405</v>
      </c>
      <c r="G463" s="249"/>
      <c r="H463" s="252">
        <v>79.141000000000005</v>
      </c>
      <c r="I463" s="253"/>
      <c r="J463" s="249"/>
      <c r="K463" s="249"/>
      <c r="L463" s="254"/>
      <c r="M463" s="255"/>
      <c r="N463" s="256"/>
      <c r="O463" s="256"/>
      <c r="P463" s="256"/>
      <c r="Q463" s="256"/>
      <c r="R463" s="256"/>
      <c r="S463" s="256"/>
      <c r="T463" s="257"/>
      <c r="U463" s="13"/>
      <c r="V463" s="13"/>
      <c r="W463" s="13"/>
      <c r="X463" s="13"/>
      <c r="Y463" s="13"/>
      <c r="Z463" s="13"/>
      <c r="AA463" s="13"/>
      <c r="AB463" s="13"/>
      <c r="AC463" s="13"/>
      <c r="AD463" s="13"/>
      <c r="AE463" s="13"/>
      <c r="AT463" s="258" t="s">
        <v>801</v>
      </c>
      <c r="AU463" s="258" t="s">
        <v>81</v>
      </c>
      <c r="AV463" s="13" t="s">
        <v>81</v>
      </c>
      <c r="AW463" s="13" t="s">
        <v>33</v>
      </c>
      <c r="AX463" s="13" t="s">
        <v>72</v>
      </c>
      <c r="AY463" s="258" t="s">
        <v>240</v>
      </c>
    </row>
    <row r="464" s="13" customFormat="1">
      <c r="A464" s="13"/>
      <c r="B464" s="248"/>
      <c r="C464" s="249"/>
      <c r="D464" s="227" t="s">
        <v>801</v>
      </c>
      <c r="E464" s="250" t="s">
        <v>19</v>
      </c>
      <c r="F464" s="251" t="s">
        <v>2406</v>
      </c>
      <c r="G464" s="249"/>
      <c r="H464" s="252">
        <v>231.69800000000001</v>
      </c>
      <c r="I464" s="253"/>
      <c r="J464" s="249"/>
      <c r="K464" s="249"/>
      <c r="L464" s="254"/>
      <c r="M464" s="255"/>
      <c r="N464" s="256"/>
      <c r="O464" s="256"/>
      <c r="P464" s="256"/>
      <c r="Q464" s="256"/>
      <c r="R464" s="256"/>
      <c r="S464" s="256"/>
      <c r="T464" s="257"/>
      <c r="U464" s="13"/>
      <c r="V464" s="13"/>
      <c r="W464" s="13"/>
      <c r="X464" s="13"/>
      <c r="Y464" s="13"/>
      <c r="Z464" s="13"/>
      <c r="AA464" s="13"/>
      <c r="AB464" s="13"/>
      <c r="AC464" s="13"/>
      <c r="AD464" s="13"/>
      <c r="AE464" s="13"/>
      <c r="AT464" s="258" t="s">
        <v>801</v>
      </c>
      <c r="AU464" s="258" t="s">
        <v>81</v>
      </c>
      <c r="AV464" s="13" t="s">
        <v>81</v>
      </c>
      <c r="AW464" s="13" t="s">
        <v>33</v>
      </c>
      <c r="AX464" s="13" t="s">
        <v>72</v>
      </c>
      <c r="AY464" s="258" t="s">
        <v>240</v>
      </c>
    </row>
    <row r="465" s="13" customFormat="1">
      <c r="A465" s="13"/>
      <c r="B465" s="248"/>
      <c r="C465" s="249"/>
      <c r="D465" s="227" t="s">
        <v>801</v>
      </c>
      <c r="E465" s="250" t="s">
        <v>19</v>
      </c>
      <c r="F465" s="251" t="s">
        <v>2407</v>
      </c>
      <c r="G465" s="249"/>
      <c r="H465" s="252">
        <v>210.28100000000001</v>
      </c>
      <c r="I465" s="253"/>
      <c r="J465" s="249"/>
      <c r="K465" s="249"/>
      <c r="L465" s="254"/>
      <c r="M465" s="255"/>
      <c r="N465" s="256"/>
      <c r="O465" s="256"/>
      <c r="P465" s="256"/>
      <c r="Q465" s="256"/>
      <c r="R465" s="256"/>
      <c r="S465" s="256"/>
      <c r="T465" s="257"/>
      <c r="U465" s="13"/>
      <c r="V465" s="13"/>
      <c r="W465" s="13"/>
      <c r="X465" s="13"/>
      <c r="Y465" s="13"/>
      <c r="Z465" s="13"/>
      <c r="AA465" s="13"/>
      <c r="AB465" s="13"/>
      <c r="AC465" s="13"/>
      <c r="AD465" s="13"/>
      <c r="AE465" s="13"/>
      <c r="AT465" s="258" t="s">
        <v>801</v>
      </c>
      <c r="AU465" s="258" t="s">
        <v>81</v>
      </c>
      <c r="AV465" s="13" t="s">
        <v>81</v>
      </c>
      <c r="AW465" s="13" t="s">
        <v>33</v>
      </c>
      <c r="AX465" s="13" t="s">
        <v>72</v>
      </c>
      <c r="AY465" s="258" t="s">
        <v>240</v>
      </c>
    </row>
    <row r="466" s="13" customFormat="1">
      <c r="A466" s="13"/>
      <c r="B466" s="248"/>
      <c r="C466" s="249"/>
      <c r="D466" s="227" t="s">
        <v>801</v>
      </c>
      <c r="E466" s="250" t="s">
        <v>19</v>
      </c>
      <c r="F466" s="251" t="s">
        <v>2408</v>
      </c>
      <c r="G466" s="249"/>
      <c r="H466" s="252">
        <v>444.82999999999998</v>
      </c>
      <c r="I466" s="253"/>
      <c r="J466" s="249"/>
      <c r="K466" s="249"/>
      <c r="L466" s="254"/>
      <c r="M466" s="255"/>
      <c r="N466" s="256"/>
      <c r="O466" s="256"/>
      <c r="P466" s="256"/>
      <c r="Q466" s="256"/>
      <c r="R466" s="256"/>
      <c r="S466" s="256"/>
      <c r="T466" s="257"/>
      <c r="U466" s="13"/>
      <c r="V466" s="13"/>
      <c r="W466" s="13"/>
      <c r="X466" s="13"/>
      <c r="Y466" s="13"/>
      <c r="Z466" s="13"/>
      <c r="AA466" s="13"/>
      <c r="AB466" s="13"/>
      <c r="AC466" s="13"/>
      <c r="AD466" s="13"/>
      <c r="AE466" s="13"/>
      <c r="AT466" s="258" t="s">
        <v>801</v>
      </c>
      <c r="AU466" s="258" t="s">
        <v>81</v>
      </c>
      <c r="AV466" s="13" t="s">
        <v>81</v>
      </c>
      <c r="AW466" s="13" t="s">
        <v>33</v>
      </c>
      <c r="AX466" s="13" t="s">
        <v>72</v>
      </c>
      <c r="AY466" s="258" t="s">
        <v>240</v>
      </c>
    </row>
    <row r="467" s="13" customFormat="1">
      <c r="A467" s="13"/>
      <c r="B467" s="248"/>
      <c r="C467" s="249"/>
      <c r="D467" s="227" t="s">
        <v>801</v>
      </c>
      <c r="E467" s="250" t="s">
        <v>19</v>
      </c>
      <c r="F467" s="251" t="s">
        <v>2409</v>
      </c>
      <c r="G467" s="249"/>
      <c r="H467" s="252">
        <v>143.952</v>
      </c>
      <c r="I467" s="253"/>
      <c r="J467" s="249"/>
      <c r="K467" s="249"/>
      <c r="L467" s="254"/>
      <c r="M467" s="255"/>
      <c r="N467" s="256"/>
      <c r="O467" s="256"/>
      <c r="P467" s="256"/>
      <c r="Q467" s="256"/>
      <c r="R467" s="256"/>
      <c r="S467" s="256"/>
      <c r="T467" s="257"/>
      <c r="U467" s="13"/>
      <c r="V467" s="13"/>
      <c r="W467" s="13"/>
      <c r="X467" s="13"/>
      <c r="Y467" s="13"/>
      <c r="Z467" s="13"/>
      <c r="AA467" s="13"/>
      <c r="AB467" s="13"/>
      <c r="AC467" s="13"/>
      <c r="AD467" s="13"/>
      <c r="AE467" s="13"/>
      <c r="AT467" s="258" t="s">
        <v>801</v>
      </c>
      <c r="AU467" s="258" t="s">
        <v>81</v>
      </c>
      <c r="AV467" s="13" t="s">
        <v>81</v>
      </c>
      <c r="AW467" s="13" t="s">
        <v>33</v>
      </c>
      <c r="AX467" s="13" t="s">
        <v>72</v>
      </c>
      <c r="AY467" s="258" t="s">
        <v>240</v>
      </c>
    </row>
    <row r="468" s="13" customFormat="1">
      <c r="A468" s="13"/>
      <c r="B468" s="248"/>
      <c r="C468" s="249"/>
      <c r="D468" s="227" t="s">
        <v>801</v>
      </c>
      <c r="E468" s="250" t="s">
        <v>19</v>
      </c>
      <c r="F468" s="251" t="s">
        <v>2410</v>
      </c>
      <c r="G468" s="249"/>
      <c r="H468" s="252">
        <v>118.078</v>
      </c>
      <c r="I468" s="253"/>
      <c r="J468" s="249"/>
      <c r="K468" s="249"/>
      <c r="L468" s="254"/>
      <c r="M468" s="255"/>
      <c r="N468" s="256"/>
      <c r="O468" s="256"/>
      <c r="P468" s="256"/>
      <c r="Q468" s="256"/>
      <c r="R468" s="256"/>
      <c r="S468" s="256"/>
      <c r="T468" s="257"/>
      <c r="U468" s="13"/>
      <c r="V468" s="13"/>
      <c r="W468" s="13"/>
      <c r="X468" s="13"/>
      <c r="Y468" s="13"/>
      <c r="Z468" s="13"/>
      <c r="AA468" s="13"/>
      <c r="AB468" s="13"/>
      <c r="AC468" s="13"/>
      <c r="AD468" s="13"/>
      <c r="AE468" s="13"/>
      <c r="AT468" s="258" t="s">
        <v>801</v>
      </c>
      <c r="AU468" s="258" t="s">
        <v>81</v>
      </c>
      <c r="AV468" s="13" t="s">
        <v>81</v>
      </c>
      <c r="AW468" s="13" t="s">
        <v>33</v>
      </c>
      <c r="AX468" s="13" t="s">
        <v>72</v>
      </c>
      <c r="AY468" s="258" t="s">
        <v>240</v>
      </c>
    </row>
    <row r="469" s="13" customFormat="1">
      <c r="A469" s="13"/>
      <c r="B469" s="248"/>
      <c r="C469" s="249"/>
      <c r="D469" s="227" t="s">
        <v>801</v>
      </c>
      <c r="E469" s="250" t="s">
        <v>19</v>
      </c>
      <c r="F469" s="251" t="s">
        <v>2411</v>
      </c>
      <c r="G469" s="249"/>
      <c r="H469" s="252">
        <v>166.18000000000001</v>
      </c>
      <c r="I469" s="253"/>
      <c r="J469" s="249"/>
      <c r="K469" s="249"/>
      <c r="L469" s="254"/>
      <c r="M469" s="255"/>
      <c r="N469" s="256"/>
      <c r="O469" s="256"/>
      <c r="P469" s="256"/>
      <c r="Q469" s="256"/>
      <c r="R469" s="256"/>
      <c r="S469" s="256"/>
      <c r="T469" s="257"/>
      <c r="U469" s="13"/>
      <c r="V469" s="13"/>
      <c r="W469" s="13"/>
      <c r="X469" s="13"/>
      <c r="Y469" s="13"/>
      <c r="Z469" s="13"/>
      <c r="AA469" s="13"/>
      <c r="AB469" s="13"/>
      <c r="AC469" s="13"/>
      <c r="AD469" s="13"/>
      <c r="AE469" s="13"/>
      <c r="AT469" s="258" t="s">
        <v>801</v>
      </c>
      <c r="AU469" s="258" t="s">
        <v>81</v>
      </c>
      <c r="AV469" s="13" t="s">
        <v>81</v>
      </c>
      <c r="AW469" s="13" t="s">
        <v>33</v>
      </c>
      <c r="AX469" s="13" t="s">
        <v>72</v>
      </c>
      <c r="AY469" s="258" t="s">
        <v>240</v>
      </c>
    </row>
    <row r="470" s="13" customFormat="1">
      <c r="A470" s="13"/>
      <c r="B470" s="248"/>
      <c r="C470" s="249"/>
      <c r="D470" s="227" t="s">
        <v>801</v>
      </c>
      <c r="E470" s="250" t="s">
        <v>19</v>
      </c>
      <c r="F470" s="251" t="s">
        <v>2412</v>
      </c>
      <c r="G470" s="249"/>
      <c r="H470" s="252">
        <v>154.55799999999999</v>
      </c>
      <c r="I470" s="253"/>
      <c r="J470" s="249"/>
      <c r="K470" s="249"/>
      <c r="L470" s="254"/>
      <c r="M470" s="255"/>
      <c r="N470" s="256"/>
      <c r="O470" s="256"/>
      <c r="P470" s="256"/>
      <c r="Q470" s="256"/>
      <c r="R470" s="256"/>
      <c r="S470" s="256"/>
      <c r="T470" s="257"/>
      <c r="U470" s="13"/>
      <c r="V470" s="13"/>
      <c r="W470" s="13"/>
      <c r="X470" s="13"/>
      <c r="Y470" s="13"/>
      <c r="Z470" s="13"/>
      <c r="AA470" s="13"/>
      <c r="AB470" s="13"/>
      <c r="AC470" s="13"/>
      <c r="AD470" s="13"/>
      <c r="AE470" s="13"/>
      <c r="AT470" s="258" t="s">
        <v>801</v>
      </c>
      <c r="AU470" s="258" t="s">
        <v>81</v>
      </c>
      <c r="AV470" s="13" t="s">
        <v>81</v>
      </c>
      <c r="AW470" s="13" t="s">
        <v>33</v>
      </c>
      <c r="AX470" s="13" t="s">
        <v>72</v>
      </c>
      <c r="AY470" s="258" t="s">
        <v>240</v>
      </c>
    </row>
    <row r="471" s="13" customFormat="1">
      <c r="A471" s="13"/>
      <c r="B471" s="248"/>
      <c r="C471" s="249"/>
      <c r="D471" s="227" t="s">
        <v>801</v>
      </c>
      <c r="E471" s="250" t="s">
        <v>19</v>
      </c>
      <c r="F471" s="251" t="s">
        <v>2413</v>
      </c>
      <c r="G471" s="249"/>
      <c r="H471" s="252">
        <v>62.380000000000003</v>
      </c>
      <c r="I471" s="253"/>
      <c r="J471" s="249"/>
      <c r="K471" s="249"/>
      <c r="L471" s="254"/>
      <c r="M471" s="255"/>
      <c r="N471" s="256"/>
      <c r="O471" s="256"/>
      <c r="P471" s="256"/>
      <c r="Q471" s="256"/>
      <c r="R471" s="256"/>
      <c r="S471" s="256"/>
      <c r="T471" s="257"/>
      <c r="U471" s="13"/>
      <c r="V471" s="13"/>
      <c r="W471" s="13"/>
      <c r="X471" s="13"/>
      <c r="Y471" s="13"/>
      <c r="Z471" s="13"/>
      <c r="AA471" s="13"/>
      <c r="AB471" s="13"/>
      <c r="AC471" s="13"/>
      <c r="AD471" s="13"/>
      <c r="AE471" s="13"/>
      <c r="AT471" s="258" t="s">
        <v>801</v>
      </c>
      <c r="AU471" s="258" t="s">
        <v>81</v>
      </c>
      <c r="AV471" s="13" t="s">
        <v>81</v>
      </c>
      <c r="AW471" s="13" t="s">
        <v>33</v>
      </c>
      <c r="AX471" s="13" t="s">
        <v>72</v>
      </c>
      <c r="AY471" s="258" t="s">
        <v>240</v>
      </c>
    </row>
    <row r="472" s="13" customFormat="1">
      <c r="A472" s="13"/>
      <c r="B472" s="248"/>
      <c r="C472" s="249"/>
      <c r="D472" s="227" t="s">
        <v>801</v>
      </c>
      <c r="E472" s="250" t="s">
        <v>19</v>
      </c>
      <c r="F472" s="251" t="s">
        <v>2414</v>
      </c>
      <c r="G472" s="249"/>
      <c r="H472" s="252">
        <v>512.58000000000004</v>
      </c>
      <c r="I472" s="253"/>
      <c r="J472" s="249"/>
      <c r="K472" s="249"/>
      <c r="L472" s="254"/>
      <c r="M472" s="255"/>
      <c r="N472" s="256"/>
      <c r="O472" s="256"/>
      <c r="P472" s="256"/>
      <c r="Q472" s="256"/>
      <c r="R472" s="256"/>
      <c r="S472" s="256"/>
      <c r="T472" s="257"/>
      <c r="U472" s="13"/>
      <c r="V472" s="13"/>
      <c r="W472" s="13"/>
      <c r="X472" s="13"/>
      <c r="Y472" s="13"/>
      <c r="Z472" s="13"/>
      <c r="AA472" s="13"/>
      <c r="AB472" s="13"/>
      <c r="AC472" s="13"/>
      <c r="AD472" s="13"/>
      <c r="AE472" s="13"/>
      <c r="AT472" s="258" t="s">
        <v>801</v>
      </c>
      <c r="AU472" s="258" t="s">
        <v>81</v>
      </c>
      <c r="AV472" s="13" t="s">
        <v>81</v>
      </c>
      <c r="AW472" s="13" t="s">
        <v>33</v>
      </c>
      <c r="AX472" s="13" t="s">
        <v>72</v>
      </c>
      <c r="AY472" s="258" t="s">
        <v>240</v>
      </c>
    </row>
    <row r="473" s="15" customFormat="1">
      <c r="A473" s="15"/>
      <c r="B473" s="269"/>
      <c r="C473" s="270"/>
      <c r="D473" s="227" t="s">
        <v>801</v>
      </c>
      <c r="E473" s="271" t="s">
        <v>19</v>
      </c>
      <c r="F473" s="272" t="s">
        <v>1356</v>
      </c>
      <c r="G473" s="270"/>
      <c r="H473" s="273">
        <v>5912.7560000000003</v>
      </c>
      <c r="I473" s="274"/>
      <c r="J473" s="270"/>
      <c r="K473" s="270"/>
      <c r="L473" s="275"/>
      <c r="M473" s="276"/>
      <c r="N473" s="277"/>
      <c r="O473" s="277"/>
      <c r="P473" s="277"/>
      <c r="Q473" s="277"/>
      <c r="R473" s="277"/>
      <c r="S473" s="277"/>
      <c r="T473" s="278"/>
      <c r="U473" s="15"/>
      <c r="V473" s="15"/>
      <c r="W473" s="15"/>
      <c r="X473" s="15"/>
      <c r="Y473" s="15"/>
      <c r="Z473" s="15"/>
      <c r="AA473" s="15"/>
      <c r="AB473" s="15"/>
      <c r="AC473" s="15"/>
      <c r="AD473" s="15"/>
      <c r="AE473" s="15"/>
      <c r="AT473" s="279" t="s">
        <v>801</v>
      </c>
      <c r="AU473" s="279" t="s">
        <v>81</v>
      </c>
      <c r="AV473" s="15" t="s">
        <v>149</v>
      </c>
      <c r="AW473" s="15" t="s">
        <v>33</v>
      </c>
      <c r="AX473" s="15" t="s">
        <v>72</v>
      </c>
      <c r="AY473" s="279" t="s">
        <v>240</v>
      </c>
    </row>
    <row r="474" s="14" customFormat="1">
      <c r="A474" s="14"/>
      <c r="B474" s="259"/>
      <c r="C474" s="260"/>
      <c r="D474" s="227" t="s">
        <v>801</v>
      </c>
      <c r="E474" s="261" t="s">
        <v>19</v>
      </c>
      <c r="F474" s="262" t="s">
        <v>2415</v>
      </c>
      <c r="G474" s="260"/>
      <c r="H474" s="261" t="s">
        <v>19</v>
      </c>
      <c r="I474" s="263"/>
      <c r="J474" s="260"/>
      <c r="K474" s="260"/>
      <c r="L474" s="264"/>
      <c r="M474" s="265"/>
      <c r="N474" s="266"/>
      <c r="O474" s="266"/>
      <c r="P474" s="266"/>
      <c r="Q474" s="266"/>
      <c r="R474" s="266"/>
      <c r="S474" s="266"/>
      <c r="T474" s="267"/>
      <c r="U474" s="14"/>
      <c r="V474" s="14"/>
      <c r="W474" s="14"/>
      <c r="X474" s="14"/>
      <c r="Y474" s="14"/>
      <c r="Z474" s="14"/>
      <c r="AA474" s="14"/>
      <c r="AB474" s="14"/>
      <c r="AC474" s="14"/>
      <c r="AD474" s="14"/>
      <c r="AE474" s="14"/>
      <c r="AT474" s="268" t="s">
        <v>801</v>
      </c>
      <c r="AU474" s="268" t="s">
        <v>81</v>
      </c>
      <c r="AV474" s="14" t="s">
        <v>79</v>
      </c>
      <c r="AW474" s="14" t="s">
        <v>33</v>
      </c>
      <c r="AX474" s="14" t="s">
        <v>72</v>
      </c>
      <c r="AY474" s="268" t="s">
        <v>240</v>
      </c>
    </row>
    <row r="475" s="13" customFormat="1">
      <c r="A475" s="13"/>
      <c r="B475" s="248"/>
      <c r="C475" s="249"/>
      <c r="D475" s="227" t="s">
        <v>801</v>
      </c>
      <c r="E475" s="250" t="s">
        <v>19</v>
      </c>
      <c r="F475" s="251" t="s">
        <v>2416</v>
      </c>
      <c r="G475" s="249"/>
      <c r="H475" s="252">
        <v>47.420000000000002</v>
      </c>
      <c r="I475" s="253"/>
      <c r="J475" s="249"/>
      <c r="K475" s="249"/>
      <c r="L475" s="254"/>
      <c r="M475" s="255"/>
      <c r="N475" s="256"/>
      <c r="O475" s="256"/>
      <c r="P475" s="256"/>
      <c r="Q475" s="256"/>
      <c r="R475" s="256"/>
      <c r="S475" s="256"/>
      <c r="T475" s="257"/>
      <c r="U475" s="13"/>
      <c r="V475" s="13"/>
      <c r="W475" s="13"/>
      <c r="X475" s="13"/>
      <c r="Y475" s="13"/>
      <c r="Z475" s="13"/>
      <c r="AA475" s="13"/>
      <c r="AB475" s="13"/>
      <c r="AC475" s="13"/>
      <c r="AD475" s="13"/>
      <c r="AE475" s="13"/>
      <c r="AT475" s="258" t="s">
        <v>801</v>
      </c>
      <c r="AU475" s="258" t="s">
        <v>81</v>
      </c>
      <c r="AV475" s="13" t="s">
        <v>81</v>
      </c>
      <c r="AW475" s="13" t="s">
        <v>33</v>
      </c>
      <c r="AX475" s="13" t="s">
        <v>72</v>
      </c>
      <c r="AY475" s="258" t="s">
        <v>240</v>
      </c>
    </row>
    <row r="476" s="13" customFormat="1">
      <c r="A476" s="13"/>
      <c r="B476" s="248"/>
      <c r="C476" s="249"/>
      <c r="D476" s="227" t="s">
        <v>801</v>
      </c>
      <c r="E476" s="250" t="s">
        <v>19</v>
      </c>
      <c r="F476" s="251" t="s">
        <v>2417</v>
      </c>
      <c r="G476" s="249"/>
      <c r="H476" s="252">
        <v>44.07</v>
      </c>
      <c r="I476" s="253"/>
      <c r="J476" s="249"/>
      <c r="K476" s="249"/>
      <c r="L476" s="254"/>
      <c r="M476" s="255"/>
      <c r="N476" s="256"/>
      <c r="O476" s="256"/>
      <c r="P476" s="256"/>
      <c r="Q476" s="256"/>
      <c r="R476" s="256"/>
      <c r="S476" s="256"/>
      <c r="T476" s="257"/>
      <c r="U476" s="13"/>
      <c r="V476" s="13"/>
      <c r="W476" s="13"/>
      <c r="X476" s="13"/>
      <c r="Y476" s="13"/>
      <c r="Z476" s="13"/>
      <c r="AA476" s="13"/>
      <c r="AB476" s="13"/>
      <c r="AC476" s="13"/>
      <c r="AD476" s="13"/>
      <c r="AE476" s="13"/>
      <c r="AT476" s="258" t="s">
        <v>801</v>
      </c>
      <c r="AU476" s="258" t="s">
        <v>81</v>
      </c>
      <c r="AV476" s="13" t="s">
        <v>81</v>
      </c>
      <c r="AW476" s="13" t="s">
        <v>33</v>
      </c>
      <c r="AX476" s="13" t="s">
        <v>72</v>
      </c>
      <c r="AY476" s="258" t="s">
        <v>240</v>
      </c>
    </row>
    <row r="477" s="13" customFormat="1">
      <c r="A477" s="13"/>
      <c r="B477" s="248"/>
      <c r="C477" s="249"/>
      <c r="D477" s="227" t="s">
        <v>801</v>
      </c>
      <c r="E477" s="250" t="s">
        <v>19</v>
      </c>
      <c r="F477" s="251" t="s">
        <v>2418</v>
      </c>
      <c r="G477" s="249"/>
      <c r="H477" s="252">
        <v>46.700000000000003</v>
      </c>
      <c r="I477" s="253"/>
      <c r="J477" s="249"/>
      <c r="K477" s="249"/>
      <c r="L477" s="254"/>
      <c r="M477" s="255"/>
      <c r="N477" s="256"/>
      <c r="O477" s="256"/>
      <c r="P477" s="256"/>
      <c r="Q477" s="256"/>
      <c r="R477" s="256"/>
      <c r="S477" s="256"/>
      <c r="T477" s="257"/>
      <c r="U477" s="13"/>
      <c r="V477" s="13"/>
      <c r="W477" s="13"/>
      <c r="X477" s="13"/>
      <c r="Y477" s="13"/>
      <c r="Z477" s="13"/>
      <c r="AA477" s="13"/>
      <c r="AB477" s="13"/>
      <c r="AC477" s="13"/>
      <c r="AD477" s="13"/>
      <c r="AE477" s="13"/>
      <c r="AT477" s="258" t="s">
        <v>801</v>
      </c>
      <c r="AU477" s="258" t="s">
        <v>81</v>
      </c>
      <c r="AV477" s="13" t="s">
        <v>81</v>
      </c>
      <c r="AW477" s="13" t="s">
        <v>33</v>
      </c>
      <c r="AX477" s="13" t="s">
        <v>72</v>
      </c>
      <c r="AY477" s="258" t="s">
        <v>240</v>
      </c>
    </row>
    <row r="478" s="13" customFormat="1">
      <c r="A478" s="13"/>
      <c r="B478" s="248"/>
      <c r="C478" s="249"/>
      <c r="D478" s="227" t="s">
        <v>801</v>
      </c>
      <c r="E478" s="250" t="s">
        <v>19</v>
      </c>
      <c r="F478" s="251" t="s">
        <v>2419</v>
      </c>
      <c r="G478" s="249"/>
      <c r="H478" s="252">
        <v>43.563000000000002</v>
      </c>
      <c r="I478" s="253"/>
      <c r="J478" s="249"/>
      <c r="K478" s="249"/>
      <c r="L478" s="254"/>
      <c r="M478" s="255"/>
      <c r="N478" s="256"/>
      <c r="O478" s="256"/>
      <c r="P478" s="256"/>
      <c r="Q478" s="256"/>
      <c r="R478" s="256"/>
      <c r="S478" s="256"/>
      <c r="T478" s="257"/>
      <c r="U478" s="13"/>
      <c r="V478" s="13"/>
      <c r="W478" s="13"/>
      <c r="X478" s="13"/>
      <c r="Y478" s="13"/>
      <c r="Z478" s="13"/>
      <c r="AA478" s="13"/>
      <c r="AB478" s="13"/>
      <c r="AC478" s="13"/>
      <c r="AD478" s="13"/>
      <c r="AE478" s="13"/>
      <c r="AT478" s="258" t="s">
        <v>801</v>
      </c>
      <c r="AU478" s="258" t="s">
        <v>81</v>
      </c>
      <c r="AV478" s="13" t="s">
        <v>81</v>
      </c>
      <c r="AW478" s="13" t="s">
        <v>33</v>
      </c>
      <c r="AX478" s="13" t="s">
        <v>72</v>
      </c>
      <c r="AY478" s="258" t="s">
        <v>240</v>
      </c>
    </row>
    <row r="479" s="15" customFormat="1">
      <c r="A479" s="15"/>
      <c r="B479" s="269"/>
      <c r="C479" s="270"/>
      <c r="D479" s="227" t="s">
        <v>801</v>
      </c>
      <c r="E479" s="271" t="s">
        <v>19</v>
      </c>
      <c r="F479" s="272" t="s">
        <v>1356</v>
      </c>
      <c r="G479" s="270"/>
      <c r="H479" s="273">
        <v>181.75299999999999</v>
      </c>
      <c r="I479" s="274"/>
      <c r="J479" s="270"/>
      <c r="K479" s="270"/>
      <c r="L479" s="275"/>
      <c r="M479" s="276"/>
      <c r="N479" s="277"/>
      <c r="O479" s="277"/>
      <c r="P479" s="277"/>
      <c r="Q479" s="277"/>
      <c r="R479" s="277"/>
      <c r="S479" s="277"/>
      <c r="T479" s="278"/>
      <c r="U479" s="15"/>
      <c r="V479" s="15"/>
      <c r="W479" s="15"/>
      <c r="X479" s="15"/>
      <c r="Y479" s="15"/>
      <c r="Z479" s="15"/>
      <c r="AA479" s="15"/>
      <c r="AB479" s="15"/>
      <c r="AC479" s="15"/>
      <c r="AD479" s="15"/>
      <c r="AE479" s="15"/>
      <c r="AT479" s="279" t="s">
        <v>801</v>
      </c>
      <c r="AU479" s="279" t="s">
        <v>81</v>
      </c>
      <c r="AV479" s="15" t="s">
        <v>149</v>
      </c>
      <c r="AW479" s="15" t="s">
        <v>33</v>
      </c>
      <c r="AX479" s="15" t="s">
        <v>72</v>
      </c>
      <c r="AY479" s="279" t="s">
        <v>240</v>
      </c>
    </row>
    <row r="480" s="14" customFormat="1">
      <c r="A480" s="14"/>
      <c r="B480" s="259"/>
      <c r="C480" s="260"/>
      <c r="D480" s="227" t="s">
        <v>801</v>
      </c>
      <c r="E480" s="261" t="s">
        <v>19</v>
      </c>
      <c r="F480" s="262" t="s">
        <v>2420</v>
      </c>
      <c r="G480" s="260"/>
      <c r="H480" s="261" t="s">
        <v>19</v>
      </c>
      <c r="I480" s="263"/>
      <c r="J480" s="260"/>
      <c r="K480" s="260"/>
      <c r="L480" s="264"/>
      <c r="M480" s="265"/>
      <c r="N480" s="266"/>
      <c r="O480" s="266"/>
      <c r="P480" s="266"/>
      <c r="Q480" s="266"/>
      <c r="R480" s="266"/>
      <c r="S480" s="266"/>
      <c r="T480" s="267"/>
      <c r="U480" s="14"/>
      <c r="V480" s="14"/>
      <c r="W480" s="14"/>
      <c r="X480" s="14"/>
      <c r="Y480" s="14"/>
      <c r="Z480" s="14"/>
      <c r="AA480" s="14"/>
      <c r="AB480" s="14"/>
      <c r="AC480" s="14"/>
      <c r="AD480" s="14"/>
      <c r="AE480" s="14"/>
      <c r="AT480" s="268" t="s">
        <v>801</v>
      </c>
      <c r="AU480" s="268" t="s">
        <v>81</v>
      </c>
      <c r="AV480" s="14" t="s">
        <v>79</v>
      </c>
      <c r="AW480" s="14" t="s">
        <v>33</v>
      </c>
      <c r="AX480" s="14" t="s">
        <v>72</v>
      </c>
      <c r="AY480" s="268" t="s">
        <v>240</v>
      </c>
    </row>
    <row r="481" s="13" customFormat="1">
      <c r="A481" s="13"/>
      <c r="B481" s="248"/>
      <c r="C481" s="249"/>
      <c r="D481" s="227" t="s">
        <v>801</v>
      </c>
      <c r="E481" s="250" t="s">
        <v>19</v>
      </c>
      <c r="F481" s="251" t="s">
        <v>2421</v>
      </c>
      <c r="G481" s="249"/>
      <c r="H481" s="252">
        <v>21</v>
      </c>
      <c r="I481" s="253"/>
      <c r="J481" s="249"/>
      <c r="K481" s="249"/>
      <c r="L481" s="254"/>
      <c r="M481" s="255"/>
      <c r="N481" s="256"/>
      <c r="O481" s="256"/>
      <c r="P481" s="256"/>
      <c r="Q481" s="256"/>
      <c r="R481" s="256"/>
      <c r="S481" s="256"/>
      <c r="T481" s="257"/>
      <c r="U481" s="13"/>
      <c r="V481" s="13"/>
      <c r="W481" s="13"/>
      <c r="X481" s="13"/>
      <c r="Y481" s="13"/>
      <c r="Z481" s="13"/>
      <c r="AA481" s="13"/>
      <c r="AB481" s="13"/>
      <c r="AC481" s="13"/>
      <c r="AD481" s="13"/>
      <c r="AE481" s="13"/>
      <c r="AT481" s="258" t="s">
        <v>801</v>
      </c>
      <c r="AU481" s="258" t="s">
        <v>81</v>
      </c>
      <c r="AV481" s="13" t="s">
        <v>81</v>
      </c>
      <c r="AW481" s="13" t="s">
        <v>33</v>
      </c>
      <c r="AX481" s="13" t="s">
        <v>72</v>
      </c>
      <c r="AY481" s="258" t="s">
        <v>240</v>
      </c>
    </row>
    <row r="482" s="13" customFormat="1">
      <c r="A482" s="13"/>
      <c r="B482" s="248"/>
      <c r="C482" s="249"/>
      <c r="D482" s="227" t="s">
        <v>801</v>
      </c>
      <c r="E482" s="250" t="s">
        <v>19</v>
      </c>
      <c r="F482" s="251" t="s">
        <v>2422</v>
      </c>
      <c r="G482" s="249"/>
      <c r="H482" s="252">
        <v>8</v>
      </c>
      <c r="I482" s="253"/>
      <c r="J482" s="249"/>
      <c r="K482" s="249"/>
      <c r="L482" s="254"/>
      <c r="M482" s="255"/>
      <c r="N482" s="256"/>
      <c r="O482" s="256"/>
      <c r="P482" s="256"/>
      <c r="Q482" s="256"/>
      <c r="R482" s="256"/>
      <c r="S482" s="256"/>
      <c r="T482" s="257"/>
      <c r="U482" s="13"/>
      <c r="V482" s="13"/>
      <c r="W482" s="13"/>
      <c r="X482" s="13"/>
      <c r="Y482" s="13"/>
      <c r="Z482" s="13"/>
      <c r="AA482" s="13"/>
      <c r="AB482" s="13"/>
      <c r="AC482" s="13"/>
      <c r="AD482" s="13"/>
      <c r="AE482" s="13"/>
      <c r="AT482" s="258" t="s">
        <v>801</v>
      </c>
      <c r="AU482" s="258" t="s">
        <v>81</v>
      </c>
      <c r="AV482" s="13" t="s">
        <v>81</v>
      </c>
      <c r="AW482" s="13" t="s">
        <v>33</v>
      </c>
      <c r="AX482" s="13" t="s">
        <v>72</v>
      </c>
      <c r="AY482" s="258" t="s">
        <v>240</v>
      </c>
    </row>
    <row r="483" s="15" customFormat="1">
      <c r="A483" s="15"/>
      <c r="B483" s="269"/>
      <c r="C483" s="270"/>
      <c r="D483" s="227" t="s">
        <v>801</v>
      </c>
      <c r="E483" s="271" t="s">
        <v>19</v>
      </c>
      <c r="F483" s="272" t="s">
        <v>1356</v>
      </c>
      <c r="G483" s="270"/>
      <c r="H483" s="273">
        <v>29</v>
      </c>
      <c r="I483" s="274"/>
      <c r="J483" s="270"/>
      <c r="K483" s="270"/>
      <c r="L483" s="275"/>
      <c r="M483" s="276"/>
      <c r="N483" s="277"/>
      <c r="O483" s="277"/>
      <c r="P483" s="277"/>
      <c r="Q483" s="277"/>
      <c r="R483" s="277"/>
      <c r="S483" s="277"/>
      <c r="T483" s="278"/>
      <c r="U483" s="15"/>
      <c r="V483" s="15"/>
      <c r="W483" s="15"/>
      <c r="X483" s="15"/>
      <c r="Y483" s="15"/>
      <c r="Z483" s="15"/>
      <c r="AA483" s="15"/>
      <c r="AB483" s="15"/>
      <c r="AC483" s="15"/>
      <c r="AD483" s="15"/>
      <c r="AE483" s="15"/>
      <c r="AT483" s="279" t="s">
        <v>801</v>
      </c>
      <c r="AU483" s="279" t="s">
        <v>81</v>
      </c>
      <c r="AV483" s="15" t="s">
        <v>149</v>
      </c>
      <c r="AW483" s="15" t="s">
        <v>33</v>
      </c>
      <c r="AX483" s="15" t="s">
        <v>72</v>
      </c>
      <c r="AY483" s="279" t="s">
        <v>240</v>
      </c>
    </row>
    <row r="484" s="2" customFormat="1" ht="44.25" customHeight="1">
      <c r="A484" s="39"/>
      <c r="B484" s="40"/>
      <c r="C484" s="214" t="s">
        <v>377</v>
      </c>
      <c r="D484" s="214" t="s">
        <v>243</v>
      </c>
      <c r="E484" s="215" t="s">
        <v>2423</v>
      </c>
      <c r="F484" s="216" t="s">
        <v>2424</v>
      </c>
      <c r="G484" s="217" t="s">
        <v>251</v>
      </c>
      <c r="H484" s="218">
        <v>3440.0909999999999</v>
      </c>
      <c r="I484" s="219"/>
      <c r="J484" s="220">
        <f>ROUND(I484*H484,2)</f>
        <v>0</v>
      </c>
      <c r="K484" s="216" t="s">
        <v>749</v>
      </c>
      <c r="L484" s="45"/>
      <c r="M484" s="221" t="s">
        <v>19</v>
      </c>
      <c r="N484" s="222" t="s">
        <v>43</v>
      </c>
      <c r="O484" s="85"/>
      <c r="P484" s="223">
        <f>O484*H484</f>
        <v>0</v>
      </c>
      <c r="Q484" s="223">
        <v>0.0055199999999999997</v>
      </c>
      <c r="R484" s="223">
        <f>Q484*H484</f>
        <v>18.98930232</v>
      </c>
      <c r="S484" s="223">
        <v>0</v>
      </c>
      <c r="T484" s="224">
        <f>S484*H484</f>
        <v>0</v>
      </c>
      <c r="U484" s="39"/>
      <c r="V484" s="39"/>
      <c r="W484" s="39"/>
      <c r="X484" s="39"/>
      <c r="Y484" s="39"/>
      <c r="Z484" s="39"/>
      <c r="AA484" s="39"/>
      <c r="AB484" s="39"/>
      <c r="AC484" s="39"/>
      <c r="AD484" s="39"/>
      <c r="AE484" s="39"/>
      <c r="AR484" s="225" t="s">
        <v>248</v>
      </c>
      <c r="AT484" s="225" t="s">
        <v>243</v>
      </c>
      <c r="AU484" s="225" t="s">
        <v>81</v>
      </c>
      <c r="AY484" s="18" t="s">
        <v>240</v>
      </c>
      <c r="BE484" s="226">
        <f>IF(N484="základní",J484,0)</f>
        <v>0</v>
      </c>
      <c r="BF484" s="226">
        <f>IF(N484="snížená",J484,0)</f>
        <v>0</v>
      </c>
      <c r="BG484" s="226">
        <f>IF(N484="zákl. přenesená",J484,0)</f>
        <v>0</v>
      </c>
      <c r="BH484" s="226">
        <f>IF(N484="sníž. přenesená",J484,0)</f>
        <v>0</v>
      </c>
      <c r="BI484" s="226">
        <f>IF(N484="nulová",J484,0)</f>
        <v>0</v>
      </c>
      <c r="BJ484" s="18" t="s">
        <v>79</v>
      </c>
      <c r="BK484" s="226">
        <f>ROUND(I484*H484,2)</f>
        <v>0</v>
      </c>
      <c r="BL484" s="18" t="s">
        <v>248</v>
      </c>
      <c r="BM484" s="225" t="s">
        <v>2425</v>
      </c>
    </row>
    <row r="485" s="2" customFormat="1" ht="16.5" customHeight="1">
      <c r="A485" s="39"/>
      <c r="B485" s="40"/>
      <c r="C485" s="214" t="s">
        <v>702</v>
      </c>
      <c r="D485" s="214" t="s">
        <v>243</v>
      </c>
      <c r="E485" s="215" t="s">
        <v>2426</v>
      </c>
      <c r="F485" s="216" t="s">
        <v>2427</v>
      </c>
      <c r="G485" s="217" t="s">
        <v>251</v>
      </c>
      <c r="H485" s="218">
        <v>1198.2139999999999</v>
      </c>
      <c r="I485" s="219"/>
      <c r="J485" s="220">
        <f>ROUND(I485*H485,2)</f>
        <v>0</v>
      </c>
      <c r="K485" s="216" t="s">
        <v>247</v>
      </c>
      <c r="L485" s="45"/>
      <c r="M485" s="221" t="s">
        <v>19</v>
      </c>
      <c r="N485" s="222" t="s">
        <v>43</v>
      </c>
      <c r="O485" s="85"/>
      <c r="P485" s="223">
        <f>O485*H485</f>
        <v>0</v>
      </c>
      <c r="Q485" s="223">
        <v>0</v>
      </c>
      <c r="R485" s="223">
        <f>Q485*H485</f>
        <v>0</v>
      </c>
      <c r="S485" s="223">
        <v>0</v>
      </c>
      <c r="T485" s="224">
        <f>S485*H485</f>
        <v>0</v>
      </c>
      <c r="U485" s="39"/>
      <c r="V485" s="39"/>
      <c r="W485" s="39"/>
      <c r="X485" s="39"/>
      <c r="Y485" s="39"/>
      <c r="Z485" s="39"/>
      <c r="AA485" s="39"/>
      <c r="AB485" s="39"/>
      <c r="AC485" s="39"/>
      <c r="AD485" s="39"/>
      <c r="AE485" s="39"/>
      <c r="AR485" s="225" t="s">
        <v>248</v>
      </c>
      <c r="AT485" s="225" t="s">
        <v>243</v>
      </c>
      <c r="AU485" s="225" t="s">
        <v>81</v>
      </c>
      <c r="AY485" s="18" t="s">
        <v>240</v>
      </c>
      <c r="BE485" s="226">
        <f>IF(N485="základní",J485,0)</f>
        <v>0</v>
      </c>
      <c r="BF485" s="226">
        <f>IF(N485="snížená",J485,0)</f>
        <v>0</v>
      </c>
      <c r="BG485" s="226">
        <f>IF(N485="zákl. přenesená",J485,0)</f>
        <v>0</v>
      </c>
      <c r="BH485" s="226">
        <f>IF(N485="sníž. přenesená",J485,0)</f>
        <v>0</v>
      </c>
      <c r="BI485" s="226">
        <f>IF(N485="nulová",J485,0)</f>
        <v>0</v>
      </c>
      <c r="BJ485" s="18" t="s">
        <v>79</v>
      </c>
      <c r="BK485" s="226">
        <f>ROUND(I485*H485,2)</f>
        <v>0</v>
      </c>
      <c r="BL485" s="18" t="s">
        <v>248</v>
      </c>
      <c r="BM485" s="225" t="s">
        <v>2428</v>
      </c>
    </row>
    <row r="486" s="13" customFormat="1">
      <c r="A486" s="13"/>
      <c r="B486" s="248"/>
      <c r="C486" s="249"/>
      <c r="D486" s="227" t="s">
        <v>801</v>
      </c>
      <c r="E486" s="250" t="s">
        <v>19</v>
      </c>
      <c r="F486" s="251" t="s">
        <v>2429</v>
      </c>
      <c r="G486" s="249"/>
      <c r="H486" s="252">
        <v>1198.2139999999999</v>
      </c>
      <c r="I486" s="253"/>
      <c r="J486" s="249"/>
      <c r="K486" s="249"/>
      <c r="L486" s="254"/>
      <c r="M486" s="255"/>
      <c r="N486" s="256"/>
      <c r="O486" s="256"/>
      <c r="P486" s="256"/>
      <c r="Q486" s="256"/>
      <c r="R486" s="256"/>
      <c r="S486" s="256"/>
      <c r="T486" s="257"/>
      <c r="U486" s="13"/>
      <c r="V486" s="13"/>
      <c r="W486" s="13"/>
      <c r="X486" s="13"/>
      <c r="Y486" s="13"/>
      <c r="Z486" s="13"/>
      <c r="AA486" s="13"/>
      <c r="AB486" s="13"/>
      <c r="AC486" s="13"/>
      <c r="AD486" s="13"/>
      <c r="AE486" s="13"/>
      <c r="AT486" s="258" t="s">
        <v>801</v>
      </c>
      <c r="AU486" s="258" t="s">
        <v>81</v>
      </c>
      <c r="AV486" s="13" t="s">
        <v>81</v>
      </c>
      <c r="AW486" s="13" t="s">
        <v>33</v>
      </c>
      <c r="AX486" s="13" t="s">
        <v>79</v>
      </c>
      <c r="AY486" s="258" t="s">
        <v>240</v>
      </c>
    </row>
    <row r="487" s="2" customFormat="1">
      <c r="A487" s="39"/>
      <c r="B487" s="40"/>
      <c r="C487" s="214" t="s">
        <v>382</v>
      </c>
      <c r="D487" s="214" t="s">
        <v>243</v>
      </c>
      <c r="E487" s="215" t="s">
        <v>2430</v>
      </c>
      <c r="F487" s="216" t="s">
        <v>2431</v>
      </c>
      <c r="G487" s="217" t="s">
        <v>1707</v>
      </c>
      <c r="H487" s="218">
        <v>1</v>
      </c>
      <c r="I487" s="219"/>
      <c r="J487" s="220">
        <f>ROUND(I487*H487,2)</f>
        <v>0</v>
      </c>
      <c r="K487" s="216" t="s">
        <v>247</v>
      </c>
      <c r="L487" s="45"/>
      <c r="M487" s="221" t="s">
        <v>19</v>
      </c>
      <c r="N487" s="222" t="s">
        <v>43</v>
      </c>
      <c r="O487" s="85"/>
      <c r="P487" s="223">
        <f>O487*H487</f>
        <v>0</v>
      </c>
      <c r="Q487" s="223">
        <v>0</v>
      </c>
      <c r="R487" s="223">
        <f>Q487*H487</f>
        <v>0</v>
      </c>
      <c r="S487" s="223">
        <v>0</v>
      </c>
      <c r="T487" s="224">
        <f>S487*H487</f>
        <v>0</v>
      </c>
      <c r="U487" s="39"/>
      <c r="V487" s="39"/>
      <c r="W487" s="39"/>
      <c r="X487" s="39"/>
      <c r="Y487" s="39"/>
      <c r="Z487" s="39"/>
      <c r="AA487" s="39"/>
      <c r="AB487" s="39"/>
      <c r="AC487" s="39"/>
      <c r="AD487" s="39"/>
      <c r="AE487" s="39"/>
      <c r="AR487" s="225" t="s">
        <v>248</v>
      </c>
      <c r="AT487" s="225" t="s">
        <v>243</v>
      </c>
      <c r="AU487" s="225" t="s">
        <v>81</v>
      </c>
      <c r="AY487" s="18" t="s">
        <v>240</v>
      </c>
      <c r="BE487" s="226">
        <f>IF(N487="základní",J487,0)</f>
        <v>0</v>
      </c>
      <c r="BF487" s="226">
        <f>IF(N487="snížená",J487,0)</f>
        <v>0</v>
      </c>
      <c r="BG487" s="226">
        <f>IF(N487="zákl. přenesená",J487,0)</f>
        <v>0</v>
      </c>
      <c r="BH487" s="226">
        <f>IF(N487="sníž. přenesená",J487,0)</f>
        <v>0</v>
      </c>
      <c r="BI487" s="226">
        <f>IF(N487="nulová",J487,0)</f>
        <v>0</v>
      </c>
      <c r="BJ487" s="18" t="s">
        <v>79</v>
      </c>
      <c r="BK487" s="226">
        <f>ROUND(I487*H487,2)</f>
        <v>0</v>
      </c>
      <c r="BL487" s="18" t="s">
        <v>248</v>
      </c>
      <c r="BM487" s="225" t="s">
        <v>2432</v>
      </c>
    </row>
    <row r="488" s="2" customFormat="1">
      <c r="A488" s="39"/>
      <c r="B488" s="40"/>
      <c r="C488" s="214" t="s">
        <v>707</v>
      </c>
      <c r="D488" s="214" t="s">
        <v>243</v>
      </c>
      <c r="E488" s="215" t="s">
        <v>2433</v>
      </c>
      <c r="F488" s="216" t="s">
        <v>2434</v>
      </c>
      <c r="G488" s="217" t="s">
        <v>261</v>
      </c>
      <c r="H488" s="218">
        <v>187.76900000000001</v>
      </c>
      <c r="I488" s="219"/>
      <c r="J488" s="220">
        <f>ROUND(I488*H488,2)</f>
        <v>0</v>
      </c>
      <c r="K488" s="216" t="s">
        <v>749</v>
      </c>
      <c r="L488" s="45"/>
      <c r="M488" s="221" t="s">
        <v>19</v>
      </c>
      <c r="N488" s="222" t="s">
        <v>43</v>
      </c>
      <c r="O488" s="85"/>
      <c r="P488" s="223">
        <f>O488*H488</f>
        <v>0</v>
      </c>
      <c r="Q488" s="223">
        <v>0</v>
      </c>
      <c r="R488" s="223">
        <f>Q488*H488</f>
        <v>0</v>
      </c>
      <c r="S488" s="223">
        <v>1.0000000000000001E-05</v>
      </c>
      <c r="T488" s="224">
        <f>S488*H488</f>
        <v>0.0018776900000000002</v>
      </c>
      <c r="U488" s="39"/>
      <c r="V488" s="39"/>
      <c r="W488" s="39"/>
      <c r="X488" s="39"/>
      <c r="Y488" s="39"/>
      <c r="Z488" s="39"/>
      <c r="AA488" s="39"/>
      <c r="AB488" s="39"/>
      <c r="AC488" s="39"/>
      <c r="AD488" s="39"/>
      <c r="AE488" s="39"/>
      <c r="AR488" s="225" t="s">
        <v>248</v>
      </c>
      <c r="AT488" s="225" t="s">
        <v>243</v>
      </c>
      <c r="AU488" s="225" t="s">
        <v>81</v>
      </c>
      <c r="AY488" s="18" t="s">
        <v>240</v>
      </c>
      <c r="BE488" s="226">
        <f>IF(N488="základní",J488,0)</f>
        <v>0</v>
      </c>
      <c r="BF488" s="226">
        <f>IF(N488="snížená",J488,0)</f>
        <v>0</v>
      </c>
      <c r="BG488" s="226">
        <f>IF(N488="zákl. přenesená",J488,0)</f>
        <v>0</v>
      </c>
      <c r="BH488" s="226">
        <f>IF(N488="sníž. přenesená",J488,0)</f>
        <v>0</v>
      </c>
      <c r="BI488" s="226">
        <f>IF(N488="nulová",J488,0)</f>
        <v>0</v>
      </c>
      <c r="BJ488" s="18" t="s">
        <v>79</v>
      </c>
      <c r="BK488" s="226">
        <f>ROUND(I488*H488,2)</f>
        <v>0</v>
      </c>
      <c r="BL488" s="18" t="s">
        <v>248</v>
      </c>
      <c r="BM488" s="225" t="s">
        <v>2435</v>
      </c>
    </row>
    <row r="489" s="13" customFormat="1">
      <c r="A489" s="13"/>
      <c r="B489" s="248"/>
      <c r="C489" s="249"/>
      <c r="D489" s="227" t="s">
        <v>801</v>
      </c>
      <c r="E489" s="250" t="s">
        <v>19</v>
      </c>
      <c r="F489" s="251" t="s">
        <v>2436</v>
      </c>
      <c r="G489" s="249"/>
      <c r="H489" s="252">
        <v>55.549999999999997</v>
      </c>
      <c r="I489" s="253"/>
      <c r="J489" s="249"/>
      <c r="K489" s="249"/>
      <c r="L489" s="254"/>
      <c r="M489" s="255"/>
      <c r="N489" s="256"/>
      <c r="O489" s="256"/>
      <c r="P489" s="256"/>
      <c r="Q489" s="256"/>
      <c r="R489" s="256"/>
      <c r="S489" s="256"/>
      <c r="T489" s="257"/>
      <c r="U489" s="13"/>
      <c r="V489" s="13"/>
      <c r="W489" s="13"/>
      <c r="X489" s="13"/>
      <c r="Y489" s="13"/>
      <c r="Z489" s="13"/>
      <c r="AA489" s="13"/>
      <c r="AB489" s="13"/>
      <c r="AC489" s="13"/>
      <c r="AD489" s="13"/>
      <c r="AE489" s="13"/>
      <c r="AT489" s="258" t="s">
        <v>801</v>
      </c>
      <c r="AU489" s="258" t="s">
        <v>81</v>
      </c>
      <c r="AV489" s="13" t="s">
        <v>81</v>
      </c>
      <c r="AW489" s="13" t="s">
        <v>33</v>
      </c>
      <c r="AX489" s="13" t="s">
        <v>72</v>
      </c>
      <c r="AY489" s="258" t="s">
        <v>240</v>
      </c>
    </row>
    <row r="490" s="13" customFormat="1">
      <c r="A490" s="13"/>
      <c r="B490" s="248"/>
      <c r="C490" s="249"/>
      <c r="D490" s="227" t="s">
        <v>801</v>
      </c>
      <c r="E490" s="250" t="s">
        <v>19</v>
      </c>
      <c r="F490" s="251" t="s">
        <v>2437</v>
      </c>
      <c r="G490" s="249"/>
      <c r="H490" s="252">
        <v>90.849999999999994</v>
      </c>
      <c r="I490" s="253"/>
      <c r="J490" s="249"/>
      <c r="K490" s="249"/>
      <c r="L490" s="254"/>
      <c r="M490" s="255"/>
      <c r="N490" s="256"/>
      <c r="O490" s="256"/>
      <c r="P490" s="256"/>
      <c r="Q490" s="256"/>
      <c r="R490" s="256"/>
      <c r="S490" s="256"/>
      <c r="T490" s="257"/>
      <c r="U490" s="13"/>
      <c r="V490" s="13"/>
      <c r="W490" s="13"/>
      <c r="X490" s="13"/>
      <c r="Y490" s="13"/>
      <c r="Z490" s="13"/>
      <c r="AA490" s="13"/>
      <c r="AB490" s="13"/>
      <c r="AC490" s="13"/>
      <c r="AD490" s="13"/>
      <c r="AE490" s="13"/>
      <c r="AT490" s="258" t="s">
        <v>801</v>
      </c>
      <c r="AU490" s="258" t="s">
        <v>81</v>
      </c>
      <c r="AV490" s="13" t="s">
        <v>81</v>
      </c>
      <c r="AW490" s="13" t="s">
        <v>33</v>
      </c>
      <c r="AX490" s="13" t="s">
        <v>72</v>
      </c>
      <c r="AY490" s="258" t="s">
        <v>240</v>
      </c>
    </row>
    <row r="491" s="13" customFormat="1">
      <c r="A491" s="13"/>
      <c r="B491" s="248"/>
      <c r="C491" s="249"/>
      <c r="D491" s="227" t="s">
        <v>801</v>
      </c>
      <c r="E491" s="250" t="s">
        <v>19</v>
      </c>
      <c r="F491" s="251" t="s">
        <v>2438</v>
      </c>
      <c r="G491" s="249"/>
      <c r="H491" s="252">
        <v>41.369</v>
      </c>
      <c r="I491" s="253"/>
      <c r="J491" s="249"/>
      <c r="K491" s="249"/>
      <c r="L491" s="254"/>
      <c r="M491" s="255"/>
      <c r="N491" s="256"/>
      <c r="O491" s="256"/>
      <c r="P491" s="256"/>
      <c r="Q491" s="256"/>
      <c r="R491" s="256"/>
      <c r="S491" s="256"/>
      <c r="T491" s="257"/>
      <c r="U491" s="13"/>
      <c r="V491" s="13"/>
      <c r="W491" s="13"/>
      <c r="X491" s="13"/>
      <c r="Y491" s="13"/>
      <c r="Z491" s="13"/>
      <c r="AA491" s="13"/>
      <c r="AB491" s="13"/>
      <c r="AC491" s="13"/>
      <c r="AD491" s="13"/>
      <c r="AE491" s="13"/>
      <c r="AT491" s="258" t="s">
        <v>801</v>
      </c>
      <c r="AU491" s="258" t="s">
        <v>81</v>
      </c>
      <c r="AV491" s="13" t="s">
        <v>81</v>
      </c>
      <c r="AW491" s="13" t="s">
        <v>33</v>
      </c>
      <c r="AX491" s="13" t="s">
        <v>72</v>
      </c>
      <c r="AY491" s="258" t="s">
        <v>240</v>
      </c>
    </row>
    <row r="492" s="15" customFormat="1">
      <c r="A492" s="15"/>
      <c r="B492" s="269"/>
      <c r="C492" s="270"/>
      <c r="D492" s="227" t="s">
        <v>801</v>
      </c>
      <c r="E492" s="271" t="s">
        <v>19</v>
      </c>
      <c r="F492" s="272" t="s">
        <v>1356</v>
      </c>
      <c r="G492" s="270"/>
      <c r="H492" s="273">
        <v>187.76900000000001</v>
      </c>
      <c r="I492" s="274"/>
      <c r="J492" s="270"/>
      <c r="K492" s="270"/>
      <c r="L492" s="275"/>
      <c r="M492" s="276"/>
      <c r="N492" s="277"/>
      <c r="O492" s="277"/>
      <c r="P492" s="277"/>
      <c r="Q492" s="277"/>
      <c r="R492" s="277"/>
      <c r="S492" s="277"/>
      <c r="T492" s="278"/>
      <c r="U492" s="15"/>
      <c r="V492" s="15"/>
      <c r="W492" s="15"/>
      <c r="X492" s="15"/>
      <c r="Y492" s="15"/>
      <c r="Z492" s="15"/>
      <c r="AA492" s="15"/>
      <c r="AB492" s="15"/>
      <c r="AC492" s="15"/>
      <c r="AD492" s="15"/>
      <c r="AE492" s="15"/>
      <c r="AT492" s="279" t="s">
        <v>801</v>
      </c>
      <c r="AU492" s="279" t="s">
        <v>81</v>
      </c>
      <c r="AV492" s="15" t="s">
        <v>149</v>
      </c>
      <c r="AW492" s="15" t="s">
        <v>33</v>
      </c>
      <c r="AX492" s="15" t="s">
        <v>79</v>
      </c>
      <c r="AY492" s="279" t="s">
        <v>240</v>
      </c>
    </row>
    <row r="493" s="2" customFormat="1">
      <c r="A493" s="39"/>
      <c r="B493" s="40"/>
      <c r="C493" s="214" t="s">
        <v>387</v>
      </c>
      <c r="D493" s="214" t="s">
        <v>243</v>
      </c>
      <c r="E493" s="215" t="s">
        <v>2439</v>
      </c>
      <c r="F493" s="216" t="s">
        <v>2440</v>
      </c>
      <c r="G493" s="217" t="s">
        <v>251</v>
      </c>
      <c r="H493" s="218">
        <v>16.379999999999999</v>
      </c>
      <c r="I493" s="219"/>
      <c r="J493" s="220">
        <f>ROUND(I493*H493,2)</f>
        <v>0</v>
      </c>
      <c r="K493" s="216" t="s">
        <v>749</v>
      </c>
      <c r="L493" s="45"/>
      <c r="M493" s="221" t="s">
        <v>19</v>
      </c>
      <c r="N493" s="222" t="s">
        <v>43</v>
      </c>
      <c r="O493" s="85"/>
      <c r="P493" s="223">
        <f>O493*H493</f>
        <v>0</v>
      </c>
      <c r="Q493" s="223">
        <v>0.0083899999999999999</v>
      </c>
      <c r="R493" s="223">
        <f>Q493*H493</f>
        <v>0.1374282</v>
      </c>
      <c r="S493" s="223">
        <v>0</v>
      </c>
      <c r="T493" s="224">
        <f>S493*H493</f>
        <v>0</v>
      </c>
      <c r="U493" s="39"/>
      <c r="V493" s="39"/>
      <c r="W493" s="39"/>
      <c r="X493" s="39"/>
      <c r="Y493" s="39"/>
      <c r="Z493" s="39"/>
      <c r="AA493" s="39"/>
      <c r="AB493" s="39"/>
      <c r="AC493" s="39"/>
      <c r="AD493" s="39"/>
      <c r="AE493" s="39"/>
      <c r="AR493" s="225" t="s">
        <v>248</v>
      </c>
      <c r="AT493" s="225" t="s">
        <v>243</v>
      </c>
      <c r="AU493" s="225" t="s">
        <v>81</v>
      </c>
      <c r="AY493" s="18" t="s">
        <v>240</v>
      </c>
      <c r="BE493" s="226">
        <f>IF(N493="základní",J493,0)</f>
        <v>0</v>
      </c>
      <c r="BF493" s="226">
        <f>IF(N493="snížená",J493,0)</f>
        <v>0</v>
      </c>
      <c r="BG493" s="226">
        <f>IF(N493="zákl. přenesená",J493,0)</f>
        <v>0</v>
      </c>
      <c r="BH493" s="226">
        <f>IF(N493="sníž. přenesená",J493,0)</f>
        <v>0</v>
      </c>
      <c r="BI493" s="226">
        <f>IF(N493="nulová",J493,0)</f>
        <v>0</v>
      </c>
      <c r="BJ493" s="18" t="s">
        <v>79</v>
      </c>
      <c r="BK493" s="226">
        <f>ROUND(I493*H493,2)</f>
        <v>0</v>
      </c>
      <c r="BL493" s="18" t="s">
        <v>248</v>
      </c>
      <c r="BM493" s="225" t="s">
        <v>2441</v>
      </c>
    </row>
    <row r="494" s="13" customFormat="1">
      <c r="A494" s="13"/>
      <c r="B494" s="248"/>
      <c r="C494" s="249"/>
      <c r="D494" s="227" t="s">
        <v>801</v>
      </c>
      <c r="E494" s="250" t="s">
        <v>19</v>
      </c>
      <c r="F494" s="251" t="s">
        <v>2442</v>
      </c>
      <c r="G494" s="249"/>
      <c r="H494" s="252">
        <v>16.379999999999999</v>
      </c>
      <c r="I494" s="253"/>
      <c r="J494" s="249"/>
      <c r="K494" s="249"/>
      <c r="L494" s="254"/>
      <c r="M494" s="255"/>
      <c r="N494" s="256"/>
      <c r="O494" s="256"/>
      <c r="P494" s="256"/>
      <c r="Q494" s="256"/>
      <c r="R494" s="256"/>
      <c r="S494" s="256"/>
      <c r="T494" s="257"/>
      <c r="U494" s="13"/>
      <c r="V494" s="13"/>
      <c r="W494" s="13"/>
      <c r="X494" s="13"/>
      <c r="Y494" s="13"/>
      <c r="Z494" s="13"/>
      <c r="AA494" s="13"/>
      <c r="AB494" s="13"/>
      <c r="AC494" s="13"/>
      <c r="AD494" s="13"/>
      <c r="AE494" s="13"/>
      <c r="AT494" s="258" t="s">
        <v>801</v>
      </c>
      <c r="AU494" s="258" t="s">
        <v>81</v>
      </c>
      <c r="AV494" s="13" t="s">
        <v>81</v>
      </c>
      <c r="AW494" s="13" t="s">
        <v>33</v>
      </c>
      <c r="AX494" s="13" t="s">
        <v>79</v>
      </c>
      <c r="AY494" s="258" t="s">
        <v>240</v>
      </c>
    </row>
    <row r="495" s="2" customFormat="1">
      <c r="A495" s="39"/>
      <c r="B495" s="40"/>
      <c r="C495" s="238" t="s">
        <v>714</v>
      </c>
      <c r="D495" s="238" t="s">
        <v>797</v>
      </c>
      <c r="E495" s="239" t="s">
        <v>2443</v>
      </c>
      <c r="F495" s="240" t="s">
        <v>2444</v>
      </c>
      <c r="G495" s="241" t="s">
        <v>251</v>
      </c>
      <c r="H495" s="242">
        <v>17.199000000000002</v>
      </c>
      <c r="I495" s="243"/>
      <c r="J495" s="244">
        <f>ROUND(I495*H495,2)</f>
        <v>0</v>
      </c>
      <c r="K495" s="240" t="s">
        <v>247</v>
      </c>
      <c r="L495" s="245"/>
      <c r="M495" s="246" t="s">
        <v>19</v>
      </c>
      <c r="N495" s="247" t="s">
        <v>43</v>
      </c>
      <c r="O495" s="85"/>
      <c r="P495" s="223">
        <f>O495*H495</f>
        <v>0</v>
      </c>
      <c r="Q495" s="223">
        <v>0</v>
      </c>
      <c r="R495" s="223">
        <f>Q495*H495</f>
        <v>0</v>
      </c>
      <c r="S495" s="223">
        <v>0</v>
      </c>
      <c r="T495" s="224">
        <f>S495*H495</f>
        <v>0</v>
      </c>
      <c r="U495" s="39"/>
      <c r="V495" s="39"/>
      <c r="W495" s="39"/>
      <c r="X495" s="39"/>
      <c r="Y495" s="39"/>
      <c r="Z495" s="39"/>
      <c r="AA495" s="39"/>
      <c r="AB495" s="39"/>
      <c r="AC495" s="39"/>
      <c r="AD495" s="39"/>
      <c r="AE495" s="39"/>
      <c r="AR495" s="225" t="s">
        <v>257</v>
      </c>
      <c r="AT495" s="225" t="s">
        <v>797</v>
      </c>
      <c r="AU495" s="225" t="s">
        <v>81</v>
      </c>
      <c r="AY495" s="18" t="s">
        <v>240</v>
      </c>
      <c r="BE495" s="226">
        <f>IF(N495="základní",J495,0)</f>
        <v>0</v>
      </c>
      <c r="BF495" s="226">
        <f>IF(N495="snížená",J495,0)</f>
        <v>0</v>
      </c>
      <c r="BG495" s="226">
        <f>IF(N495="zákl. přenesená",J495,0)</f>
        <v>0</v>
      </c>
      <c r="BH495" s="226">
        <f>IF(N495="sníž. přenesená",J495,0)</f>
        <v>0</v>
      </c>
      <c r="BI495" s="226">
        <f>IF(N495="nulová",J495,0)</f>
        <v>0</v>
      </c>
      <c r="BJ495" s="18" t="s">
        <v>79</v>
      </c>
      <c r="BK495" s="226">
        <f>ROUND(I495*H495,2)</f>
        <v>0</v>
      </c>
      <c r="BL495" s="18" t="s">
        <v>248</v>
      </c>
      <c r="BM495" s="225" t="s">
        <v>2445</v>
      </c>
    </row>
    <row r="496" s="13" customFormat="1">
      <c r="A496" s="13"/>
      <c r="B496" s="248"/>
      <c r="C496" s="249"/>
      <c r="D496" s="227" t="s">
        <v>801</v>
      </c>
      <c r="E496" s="249"/>
      <c r="F496" s="251" t="s">
        <v>2446</v>
      </c>
      <c r="G496" s="249"/>
      <c r="H496" s="252">
        <v>17.199000000000002</v>
      </c>
      <c r="I496" s="253"/>
      <c r="J496" s="249"/>
      <c r="K496" s="249"/>
      <c r="L496" s="254"/>
      <c r="M496" s="255"/>
      <c r="N496" s="256"/>
      <c r="O496" s="256"/>
      <c r="P496" s="256"/>
      <c r="Q496" s="256"/>
      <c r="R496" s="256"/>
      <c r="S496" s="256"/>
      <c r="T496" s="257"/>
      <c r="U496" s="13"/>
      <c r="V496" s="13"/>
      <c r="W496" s="13"/>
      <c r="X496" s="13"/>
      <c r="Y496" s="13"/>
      <c r="Z496" s="13"/>
      <c r="AA496" s="13"/>
      <c r="AB496" s="13"/>
      <c r="AC496" s="13"/>
      <c r="AD496" s="13"/>
      <c r="AE496" s="13"/>
      <c r="AT496" s="258" t="s">
        <v>801</v>
      </c>
      <c r="AU496" s="258" t="s">
        <v>81</v>
      </c>
      <c r="AV496" s="13" t="s">
        <v>81</v>
      </c>
      <c r="AW496" s="13" t="s">
        <v>4</v>
      </c>
      <c r="AX496" s="13" t="s">
        <v>79</v>
      </c>
      <c r="AY496" s="258" t="s">
        <v>240</v>
      </c>
    </row>
    <row r="497" s="2" customFormat="1">
      <c r="A497" s="39"/>
      <c r="B497" s="40"/>
      <c r="C497" s="214" t="s">
        <v>391</v>
      </c>
      <c r="D497" s="214" t="s">
        <v>243</v>
      </c>
      <c r="E497" s="215" t="s">
        <v>2447</v>
      </c>
      <c r="F497" s="216" t="s">
        <v>2448</v>
      </c>
      <c r="G497" s="217" t="s">
        <v>251</v>
      </c>
      <c r="H497" s="218">
        <v>40.200000000000003</v>
      </c>
      <c r="I497" s="219"/>
      <c r="J497" s="220">
        <f>ROUND(I497*H497,2)</f>
        <v>0</v>
      </c>
      <c r="K497" s="216" t="s">
        <v>749</v>
      </c>
      <c r="L497" s="45"/>
      <c r="M497" s="221" t="s">
        <v>19</v>
      </c>
      <c r="N497" s="222" t="s">
        <v>43</v>
      </c>
      <c r="O497" s="85"/>
      <c r="P497" s="223">
        <f>O497*H497</f>
        <v>0</v>
      </c>
      <c r="Q497" s="223">
        <v>0.0086</v>
      </c>
      <c r="R497" s="223">
        <f>Q497*H497</f>
        <v>0.34572000000000003</v>
      </c>
      <c r="S497" s="223">
        <v>0</v>
      </c>
      <c r="T497" s="224">
        <f>S497*H497</f>
        <v>0</v>
      </c>
      <c r="U497" s="39"/>
      <c r="V497" s="39"/>
      <c r="W497" s="39"/>
      <c r="X497" s="39"/>
      <c r="Y497" s="39"/>
      <c r="Z497" s="39"/>
      <c r="AA497" s="39"/>
      <c r="AB497" s="39"/>
      <c r="AC497" s="39"/>
      <c r="AD497" s="39"/>
      <c r="AE497" s="39"/>
      <c r="AR497" s="225" t="s">
        <v>248</v>
      </c>
      <c r="AT497" s="225" t="s">
        <v>243</v>
      </c>
      <c r="AU497" s="225" t="s">
        <v>81</v>
      </c>
      <c r="AY497" s="18" t="s">
        <v>240</v>
      </c>
      <c r="BE497" s="226">
        <f>IF(N497="základní",J497,0)</f>
        <v>0</v>
      </c>
      <c r="BF497" s="226">
        <f>IF(N497="snížená",J497,0)</f>
        <v>0</v>
      </c>
      <c r="BG497" s="226">
        <f>IF(N497="zákl. přenesená",J497,0)</f>
        <v>0</v>
      </c>
      <c r="BH497" s="226">
        <f>IF(N497="sníž. přenesená",J497,0)</f>
        <v>0</v>
      </c>
      <c r="BI497" s="226">
        <f>IF(N497="nulová",J497,0)</f>
        <v>0</v>
      </c>
      <c r="BJ497" s="18" t="s">
        <v>79</v>
      </c>
      <c r="BK497" s="226">
        <f>ROUND(I497*H497,2)</f>
        <v>0</v>
      </c>
      <c r="BL497" s="18" t="s">
        <v>248</v>
      </c>
      <c r="BM497" s="225" t="s">
        <v>2449</v>
      </c>
    </row>
    <row r="498" s="13" customFormat="1">
      <c r="A498" s="13"/>
      <c r="B498" s="248"/>
      <c r="C498" s="249"/>
      <c r="D498" s="227" t="s">
        <v>801</v>
      </c>
      <c r="E498" s="250" t="s">
        <v>19</v>
      </c>
      <c r="F498" s="251" t="s">
        <v>2343</v>
      </c>
      <c r="G498" s="249"/>
      <c r="H498" s="252">
        <v>40.200000000000003</v>
      </c>
      <c r="I498" s="253"/>
      <c r="J498" s="249"/>
      <c r="K498" s="249"/>
      <c r="L498" s="254"/>
      <c r="M498" s="255"/>
      <c r="N498" s="256"/>
      <c r="O498" s="256"/>
      <c r="P498" s="256"/>
      <c r="Q498" s="256"/>
      <c r="R498" s="256"/>
      <c r="S498" s="256"/>
      <c r="T498" s="257"/>
      <c r="U498" s="13"/>
      <c r="V498" s="13"/>
      <c r="W498" s="13"/>
      <c r="X498" s="13"/>
      <c r="Y498" s="13"/>
      <c r="Z498" s="13"/>
      <c r="AA498" s="13"/>
      <c r="AB498" s="13"/>
      <c r="AC498" s="13"/>
      <c r="AD498" s="13"/>
      <c r="AE498" s="13"/>
      <c r="AT498" s="258" t="s">
        <v>801</v>
      </c>
      <c r="AU498" s="258" t="s">
        <v>81</v>
      </c>
      <c r="AV498" s="13" t="s">
        <v>81</v>
      </c>
      <c r="AW498" s="13" t="s">
        <v>33</v>
      </c>
      <c r="AX498" s="13" t="s">
        <v>79</v>
      </c>
      <c r="AY498" s="258" t="s">
        <v>240</v>
      </c>
    </row>
    <row r="499" s="2" customFormat="1" ht="16.5" customHeight="1">
      <c r="A499" s="39"/>
      <c r="B499" s="40"/>
      <c r="C499" s="238" t="s">
        <v>719</v>
      </c>
      <c r="D499" s="238" t="s">
        <v>797</v>
      </c>
      <c r="E499" s="239" t="s">
        <v>2450</v>
      </c>
      <c r="F499" s="240" t="s">
        <v>2451</v>
      </c>
      <c r="G499" s="241" t="s">
        <v>251</v>
      </c>
      <c r="H499" s="242">
        <v>40.200000000000003</v>
      </c>
      <c r="I499" s="243"/>
      <c r="J499" s="244">
        <f>ROUND(I499*H499,2)</f>
        <v>0</v>
      </c>
      <c r="K499" s="240" t="s">
        <v>749</v>
      </c>
      <c r="L499" s="245"/>
      <c r="M499" s="246" t="s">
        <v>19</v>
      </c>
      <c r="N499" s="247" t="s">
        <v>43</v>
      </c>
      <c r="O499" s="85"/>
      <c r="P499" s="223">
        <f>O499*H499</f>
        <v>0</v>
      </c>
      <c r="Q499" s="223">
        <v>0.0015</v>
      </c>
      <c r="R499" s="223">
        <f>Q499*H499</f>
        <v>0.060300000000000006</v>
      </c>
      <c r="S499" s="223">
        <v>0</v>
      </c>
      <c r="T499" s="224">
        <f>S499*H499</f>
        <v>0</v>
      </c>
      <c r="U499" s="39"/>
      <c r="V499" s="39"/>
      <c r="W499" s="39"/>
      <c r="X499" s="39"/>
      <c r="Y499" s="39"/>
      <c r="Z499" s="39"/>
      <c r="AA499" s="39"/>
      <c r="AB499" s="39"/>
      <c r="AC499" s="39"/>
      <c r="AD499" s="39"/>
      <c r="AE499" s="39"/>
      <c r="AR499" s="225" t="s">
        <v>257</v>
      </c>
      <c r="AT499" s="225" t="s">
        <v>797</v>
      </c>
      <c r="AU499" s="225" t="s">
        <v>81</v>
      </c>
      <c r="AY499" s="18" t="s">
        <v>240</v>
      </c>
      <c r="BE499" s="226">
        <f>IF(N499="základní",J499,0)</f>
        <v>0</v>
      </c>
      <c r="BF499" s="226">
        <f>IF(N499="snížená",J499,0)</f>
        <v>0</v>
      </c>
      <c r="BG499" s="226">
        <f>IF(N499="zákl. přenesená",J499,0)</f>
        <v>0</v>
      </c>
      <c r="BH499" s="226">
        <f>IF(N499="sníž. přenesená",J499,0)</f>
        <v>0</v>
      </c>
      <c r="BI499" s="226">
        <f>IF(N499="nulová",J499,0)</f>
        <v>0</v>
      </c>
      <c r="BJ499" s="18" t="s">
        <v>79</v>
      </c>
      <c r="BK499" s="226">
        <f>ROUND(I499*H499,2)</f>
        <v>0</v>
      </c>
      <c r="BL499" s="18" t="s">
        <v>248</v>
      </c>
      <c r="BM499" s="225" t="s">
        <v>2452</v>
      </c>
    </row>
    <row r="500" s="2" customFormat="1">
      <c r="A500" s="39"/>
      <c r="B500" s="40"/>
      <c r="C500" s="214" t="s">
        <v>394</v>
      </c>
      <c r="D500" s="214" t="s">
        <v>243</v>
      </c>
      <c r="E500" s="215" t="s">
        <v>2453</v>
      </c>
      <c r="F500" s="216" t="s">
        <v>2454</v>
      </c>
      <c r="G500" s="217" t="s">
        <v>251</v>
      </c>
      <c r="H500" s="218">
        <v>44.045999999999999</v>
      </c>
      <c r="I500" s="219"/>
      <c r="J500" s="220">
        <f>ROUND(I500*H500,2)</f>
        <v>0</v>
      </c>
      <c r="K500" s="216" t="s">
        <v>749</v>
      </c>
      <c r="L500" s="45"/>
      <c r="M500" s="221" t="s">
        <v>19</v>
      </c>
      <c r="N500" s="222" t="s">
        <v>43</v>
      </c>
      <c r="O500" s="85"/>
      <c r="P500" s="223">
        <f>O500*H500</f>
        <v>0</v>
      </c>
      <c r="Q500" s="223">
        <v>0.0088000000000000005</v>
      </c>
      <c r="R500" s="223">
        <f>Q500*H500</f>
        <v>0.38760480000000003</v>
      </c>
      <c r="S500" s="223">
        <v>0</v>
      </c>
      <c r="T500" s="224">
        <f>S500*H500</f>
        <v>0</v>
      </c>
      <c r="U500" s="39"/>
      <c r="V500" s="39"/>
      <c r="W500" s="39"/>
      <c r="X500" s="39"/>
      <c r="Y500" s="39"/>
      <c r="Z500" s="39"/>
      <c r="AA500" s="39"/>
      <c r="AB500" s="39"/>
      <c r="AC500" s="39"/>
      <c r="AD500" s="39"/>
      <c r="AE500" s="39"/>
      <c r="AR500" s="225" t="s">
        <v>248</v>
      </c>
      <c r="AT500" s="225" t="s">
        <v>243</v>
      </c>
      <c r="AU500" s="225" t="s">
        <v>81</v>
      </c>
      <c r="AY500" s="18" t="s">
        <v>240</v>
      </c>
      <c r="BE500" s="226">
        <f>IF(N500="základní",J500,0)</f>
        <v>0</v>
      </c>
      <c r="BF500" s="226">
        <f>IF(N500="snížená",J500,0)</f>
        <v>0</v>
      </c>
      <c r="BG500" s="226">
        <f>IF(N500="zákl. přenesená",J500,0)</f>
        <v>0</v>
      </c>
      <c r="BH500" s="226">
        <f>IF(N500="sníž. přenesená",J500,0)</f>
        <v>0</v>
      </c>
      <c r="BI500" s="226">
        <f>IF(N500="nulová",J500,0)</f>
        <v>0</v>
      </c>
      <c r="BJ500" s="18" t="s">
        <v>79</v>
      </c>
      <c r="BK500" s="226">
        <f>ROUND(I500*H500,2)</f>
        <v>0</v>
      </c>
      <c r="BL500" s="18" t="s">
        <v>248</v>
      </c>
      <c r="BM500" s="225" t="s">
        <v>2455</v>
      </c>
    </row>
    <row r="501" s="13" customFormat="1">
      <c r="A501" s="13"/>
      <c r="B501" s="248"/>
      <c r="C501" s="249"/>
      <c r="D501" s="227" t="s">
        <v>801</v>
      </c>
      <c r="E501" s="250" t="s">
        <v>19</v>
      </c>
      <c r="F501" s="251" t="s">
        <v>2456</v>
      </c>
      <c r="G501" s="249"/>
      <c r="H501" s="252">
        <v>31.539999999999999</v>
      </c>
      <c r="I501" s="253"/>
      <c r="J501" s="249"/>
      <c r="K501" s="249"/>
      <c r="L501" s="254"/>
      <c r="M501" s="255"/>
      <c r="N501" s="256"/>
      <c r="O501" s="256"/>
      <c r="P501" s="256"/>
      <c r="Q501" s="256"/>
      <c r="R501" s="256"/>
      <c r="S501" s="256"/>
      <c r="T501" s="257"/>
      <c r="U501" s="13"/>
      <c r="V501" s="13"/>
      <c r="W501" s="13"/>
      <c r="X501" s="13"/>
      <c r="Y501" s="13"/>
      <c r="Z501" s="13"/>
      <c r="AA501" s="13"/>
      <c r="AB501" s="13"/>
      <c r="AC501" s="13"/>
      <c r="AD501" s="13"/>
      <c r="AE501" s="13"/>
      <c r="AT501" s="258" t="s">
        <v>801</v>
      </c>
      <c r="AU501" s="258" t="s">
        <v>81</v>
      </c>
      <c r="AV501" s="13" t="s">
        <v>81</v>
      </c>
      <c r="AW501" s="13" t="s">
        <v>33</v>
      </c>
      <c r="AX501" s="13" t="s">
        <v>72</v>
      </c>
      <c r="AY501" s="258" t="s">
        <v>240</v>
      </c>
    </row>
    <row r="502" s="13" customFormat="1">
      <c r="A502" s="13"/>
      <c r="B502" s="248"/>
      <c r="C502" s="249"/>
      <c r="D502" s="227" t="s">
        <v>801</v>
      </c>
      <c r="E502" s="250" t="s">
        <v>19</v>
      </c>
      <c r="F502" s="251" t="s">
        <v>2457</v>
      </c>
      <c r="G502" s="249"/>
      <c r="H502" s="252">
        <v>12.506</v>
      </c>
      <c r="I502" s="253"/>
      <c r="J502" s="249"/>
      <c r="K502" s="249"/>
      <c r="L502" s="254"/>
      <c r="M502" s="255"/>
      <c r="N502" s="256"/>
      <c r="O502" s="256"/>
      <c r="P502" s="256"/>
      <c r="Q502" s="256"/>
      <c r="R502" s="256"/>
      <c r="S502" s="256"/>
      <c r="T502" s="257"/>
      <c r="U502" s="13"/>
      <c r="V502" s="13"/>
      <c r="W502" s="13"/>
      <c r="X502" s="13"/>
      <c r="Y502" s="13"/>
      <c r="Z502" s="13"/>
      <c r="AA502" s="13"/>
      <c r="AB502" s="13"/>
      <c r="AC502" s="13"/>
      <c r="AD502" s="13"/>
      <c r="AE502" s="13"/>
      <c r="AT502" s="258" t="s">
        <v>801</v>
      </c>
      <c r="AU502" s="258" t="s">
        <v>81</v>
      </c>
      <c r="AV502" s="13" t="s">
        <v>81</v>
      </c>
      <c r="AW502" s="13" t="s">
        <v>33</v>
      </c>
      <c r="AX502" s="13" t="s">
        <v>72</v>
      </c>
      <c r="AY502" s="258" t="s">
        <v>240</v>
      </c>
    </row>
    <row r="503" s="15" customFormat="1">
      <c r="A503" s="15"/>
      <c r="B503" s="269"/>
      <c r="C503" s="270"/>
      <c r="D503" s="227" t="s">
        <v>801</v>
      </c>
      <c r="E503" s="271" t="s">
        <v>19</v>
      </c>
      <c r="F503" s="272" t="s">
        <v>1356</v>
      </c>
      <c r="G503" s="270"/>
      <c r="H503" s="273">
        <v>44.045999999999999</v>
      </c>
      <c r="I503" s="274"/>
      <c r="J503" s="270"/>
      <c r="K503" s="270"/>
      <c r="L503" s="275"/>
      <c r="M503" s="276"/>
      <c r="N503" s="277"/>
      <c r="O503" s="277"/>
      <c r="P503" s="277"/>
      <c r="Q503" s="277"/>
      <c r="R503" s="277"/>
      <c r="S503" s="277"/>
      <c r="T503" s="278"/>
      <c r="U503" s="15"/>
      <c r="V503" s="15"/>
      <c r="W503" s="15"/>
      <c r="X503" s="15"/>
      <c r="Y503" s="15"/>
      <c r="Z503" s="15"/>
      <c r="AA503" s="15"/>
      <c r="AB503" s="15"/>
      <c r="AC503" s="15"/>
      <c r="AD503" s="15"/>
      <c r="AE503" s="15"/>
      <c r="AT503" s="279" t="s">
        <v>801</v>
      </c>
      <c r="AU503" s="279" t="s">
        <v>81</v>
      </c>
      <c r="AV503" s="15" t="s">
        <v>149</v>
      </c>
      <c r="AW503" s="15" t="s">
        <v>33</v>
      </c>
      <c r="AX503" s="15" t="s">
        <v>79</v>
      </c>
      <c r="AY503" s="279" t="s">
        <v>240</v>
      </c>
    </row>
    <row r="504" s="2" customFormat="1" ht="16.5" customHeight="1">
      <c r="A504" s="39"/>
      <c r="B504" s="40"/>
      <c r="C504" s="238" t="s">
        <v>727</v>
      </c>
      <c r="D504" s="238" t="s">
        <v>797</v>
      </c>
      <c r="E504" s="239" t="s">
        <v>2458</v>
      </c>
      <c r="F504" s="240" t="s">
        <v>2459</v>
      </c>
      <c r="G504" s="241" t="s">
        <v>251</v>
      </c>
      <c r="H504" s="242">
        <v>46.247999999999998</v>
      </c>
      <c r="I504" s="243"/>
      <c r="J504" s="244">
        <f>ROUND(I504*H504,2)</f>
        <v>0</v>
      </c>
      <c r="K504" s="240" t="s">
        <v>749</v>
      </c>
      <c r="L504" s="245"/>
      <c r="M504" s="246" t="s">
        <v>19</v>
      </c>
      <c r="N504" s="247" t="s">
        <v>43</v>
      </c>
      <c r="O504" s="85"/>
      <c r="P504" s="223">
        <f>O504*H504</f>
        <v>0</v>
      </c>
      <c r="Q504" s="223">
        <v>0.0030000000000000001</v>
      </c>
      <c r="R504" s="223">
        <f>Q504*H504</f>
        <v>0.13874400000000001</v>
      </c>
      <c r="S504" s="223">
        <v>0</v>
      </c>
      <c r="T504" s="224">
        <f>S504*H504</f>
        <v>0</v>
      </c>
      <c r="U504" s="39"/>
      <c r="V504" s="39"/>
      <c r="W504" s="39"/>
      <c r="X504" s="39"/>
      <c r="Y504" s="39"/>
      <c r="Z504" s="39"/>
      <c r="AA504" s="39"/>
      <c r="AB504" s="39"/>
      <c r="AC504" s="39"/>
      <c r="AD504" s="39"/>
      <c r="AE504" s="39"/>
      <c r="AR504" s="225" t="s">
        <v>257</v>
      </c>
      <c r="AT504" s="225" t="s">
        <v>797</v>
      </c>
      <c r="AU504" s="225" t="s">
        <v>81</v>
      </c>
      <c r="AY504" s="18" t="s">
        <v>240</v>
      </c>
      <c r="BE504" s="226">
        <f>IF(N504="základní",J504,0)</f>
        <v>0</v>
      </c>
      <c r="BF504" s="226">
        <f>IF(N504="snížená",J504,0)</f>
        <v>0</v>
      </c>
      <c r="BG504" s="226">
        <f>IF(N504="zákl. přenesená",J504,0)</f>
        <v>0</v>
      </c>
      <c r="BH504" s="226">
        <f>IF(N504="sníž. přenesená",J504,0)</f>
        <v>0</v>
      </c>
      <c r="BI504" s="226">
        <f>IF(N504="nulová",J504,0)</f>
        <v>0</v>
      </c>
      <c r="BJ504" s="18" t="s">
        <v>79</v>
      </c>
      <c r="BK504" s="226">
        <f>ROUND(I504*H504,2)</f>
        <v>0</v>
      </c>
      <c r="BL504" s="18" t="s">
        <v>248</v>
      </c>
      <c r="BM504" s="225" t="s">
        <v>2460</v>
      </c>
    </row>
    <row r="505" s="13" customFormat="1">
      <c r="A505" s="13"/>
      <c r="B505" s="248"/>
      <c r="C505" s="249"/>
      <c r="D505" s="227" t="s">
        <v>801</v>
      </c>
      <c r="E505" s="249"/>
      <c r="F505" s="251" t="s">
        <v>2461</v>
      </c>
      <c r="G505" s="249"/>
      <c r="H505" s="252">
        <v>46.247999999999998</v>
      </c>
      <c r="I505" s="253"/>
      <c r="J505" s="249"/>
      <c r="K505" s="249"/>
      <c r="L505" s="254"/>
      <c r="M505" s="255"/>
      <c r="N505" s="256"/>
      <c r="O505" s="256"/>
      <c r="P505" s="256"/>
      <c r="Q505" s="256"/>
      <c r="R505" s="256"/>
      <c r="S505" s="256"/>
      <c r="T505" s="257"/>
      <c r="U505" s="13"/>
      <c r="V505" s="13"/>
      <c r="W505" s="13"/>
      <c r="X505" s="13"/>
      <c r="Y505" s="13"/>
      <c r="Z505" s="13"/>
      <c r="AA505" s="13"/>
      <c r="AB505" s="13"/>
      <c r="AC505" s="13"/>
      <c r="AD505" s="13"/>
      <c r="AE505" s="13"/>
      <c r="AT505" s="258" t="s">
        <v>801</v>
      </c>
      <c r="AU505" s="258" t="s">
        <v>81</v>
      </c>
      <c r="AV505" s="13" t="s">
        <v>81</v>
      </c>
      <c r="AW505" s="13" t="s">
        <v>4</v>
      </c>
      <c r="AX505" s="13" t="s">
        <v>79</v>
      </c>
      <c r="AY505" s="258" t="s">
        <v>240</v>
      </c>
    </row>
    <row r="506" s="2" customFormat="1" ht="44.25" customHeight="1">
      <c r="A506" s="39"/>
      <c r="B506" s="40"/>
      <c r="C506" s="214" t="s">
        <v>400</v>
      </c>
      <c r="D506" s="214" t="s">
        <v>243</v>
      </c>
      <c r="E506" s="215" t="s">
        <v>2462</v>
      </c>
      <c r="F506" s="216" t="s">
        <v>2463</v>
      </c>
      <c r="G506" s="217" t="s">
        <v>251</v>
      </c>
      <c r="H506" s="218">
        <v>139.50999999999999</v>
      </c>
      <c r="I506" s="219"/>
      <c r="J506" s="220">
        <f>ROUND(I506*H506,2)</f>
        <v>0</v>
      </c>
      <c r="K506" s="216" t="s">
        <v>749</v>
      </c>
      <c r="L506" s="45"/>
      <c r="M506" s="221" t="s">
        <v>19</v>
      </c>
      <c r="N506" s="222" t="s">
        <v>43</v>
      </c>
      <c r="O506" s="85"/>
      <c r="P506" s="223">
        <f>O506*H506</f>
        <v>0</v>
      </c>
      <c r="Q506" s="223">
        <v>0.011390000000000001</v>
      </c>
      <c r="R506" s="223">
        <f>Q506*H506</f>
        <v>1.5890188999999999</v>
      </c>
      <c r="S506" s="223">
        <v>0</v>
      </c>
      <c r="T506" s="224">
        <f>S506*H506</f>
        <v>0</v>
      </c>
      <c r="U506" s="39"/>
      <c r="V506" s="39"/>
      <c r="W506" s="39"/>
      <c r="X506" s="39"/>
      <c r="Y506" s="39"/>
      <c r="Z506" s="39"/>
      <c r="AA506" s="39"/>
      <c r="AB506" s="39"/>
      <c r="AC506" s="39"/>
      <c r="AD506" s="39"/>
      <c r="AE506" s="39"/>
      <c r="AR506" s="225" t="s">
        <v>248</v>
      </c>
      <c r="AT506" s="225" t="s">
        <v>243</v>
      </c>
      <c r="AU506" s="225" t="s">
        <v>81</v>
      </c>
      <c r="AY506" s="18" t="s">
        <v>240</v>
      </c>
      <c r="BE506" s="226">
        <f>IF(N506="základní",J506,0)</f>
        <v>0</v>
      </c>
      <c r="BF506" s="226">
        <f>IF(N506="snížená",J506,0)</f>
        <v>0</v>
      </c>
      <c r="BG506" s="226">
        <f>IF(N506="zákl. přenesená",J506,0)</f>
        <v>0</v>
      </c>
      <c r="BH506" s="226">
        <f>IF(N506="sníž. přenesená",J506,0)</f>
        <v>0</v>
      </c>
      <c r="BI506" s="226">
        <f>IF(N506="nulová",J506,0)</f>
        <v>0</v>
      </c>
      <c r="BJ506" s="18" t="s">
        <v>79</v>
      </c>
      <c r="BK506" s="226">
        <f>ROUND(I506*H506,2)</f>
        <v>0</v>
      </c>
      <c r="BL506" s="18" t="s">
        <v>248</v>
      </c>
      <c r="BM506" s="225" t="s">
        <v>2464</v>
      </c>
    </row>
    <row r="507" s="14" customFormat="1">
      <c r="A507" s="14"/>
      <c r="B507" s="259"/>
      <c r="C507" s="260"/>
      <c r="D507" s="227" t="s">
        <v>801</v>
      </c>
      <c r="E507" s="261" t="s">
        <v>19</v>
      </c>
      <c r="F507" s="262" t="s">
        <v>2465</v>
      </c>
      <c r="G507" s="260"/>
      <c r="H507" s="261" t="s">
        <v>19</v>
      </c>
      <c r="I507" s="263"/>
      <c r="J507" s="260"/>
      <c r="K507" s="260"/>
      <c r="L507" s="264"/>
      <c r="M507" s="265"/>
      <c r="N507" s="266"/>
      <c r="O507" s="266"/>
      <c r="P507" s="266"/>
      <c r="Q507" s="266"/>
      <c r="R507" s="266"/>
      <c r="S507" s="266"/>
      <c r="T507" s="267"/>
      <c r="U507" s="14"/>
      <c r="V507" s="14"/>
      <c r="W507" s="14"/>
      <c r="X507" s="14"/>
      <c r="Y507" s="14"/>
      <c r="Z507" s="14"/>
      <c r="AA507" s="14"/>
      <c r="AB507" s="14"/>
      <c r="AC507" s="14"/>
      <c r="AD507" s="14"/>
      <c r="AE507" s="14"/>
      <c r="AT507" s="268" t="s">
        <v>801</v>
      </c>
      <c r="AU507" s="268" t="s">
        <v>81</v>
      </c>
      <c r="AV507" s="14" t="s">
        <v>79</v>
      </c>
      <c r="AW507" s="14" t="s">
        <v>33</v>
      </c>
      <c r="AX507" s="14" t="s">
        <v>72</v>
      </c>
      <c r="AY507" s="268" t="s">
        <v>240</v>
      </c>
    </row>
    <row r="508" s="13" customFormat="1">
      <c r="A508" s="13"/>
      <c r="B508" s="248"/>
      <c r="C508" s="249"/>
      <c r="D508" s="227" t="s">
        <v>801</v>
      </c>
      <c r="E508" s="250" t="s">
        <v>19</v>
      </c>
      <c r="F508" s="251" t="s">
        <v>2466</v>
      </c>
      <c r="G508" s="249"/>
      <c r="H508" s="252">
        <v>139.50999999999999</v>
      </c>
      <c r="I508" s="253"/>
      <c r="J508" s="249"/>
      <c r="K508" s="249"/>
      <c r="L508" s="254"/>
      <c r="M508" s="255"/>
      <c r="N508" s="256"/>
      <c r="O508" s="256"/>
      <c r="P508" s="256"/>
      <c r="Q508" s="256"/>
      <c r="R508" s="256"/>
      <c r="S508" s="256"/>
      <c r="T508" s="257"/>
      <c r="U508" s="13"/>
      <c r="V508" s="13"/>
      <c r="W508" s="13"/>
      <c r="X508" s="13"/>
      <c r="Y508" s="13"/>
      <c r="Z508" s="13"/>
      <c r="AA508" s="13"/>
      <c r="AB508" s="13"/>
      <c r="AC508" s="13"/>
      <c r="AD508" s="13"/>
      <c r="AE508" s="13"/>
      <c r="AT508" s="258" t="s">
        <v>801</v>
      </c>
      <c r="AU508" s="258" t="s">
        <v>81</v>
      </c>
      <c r="AV508" s="13" t="s">
        <v>81</v>
      </c>
      <c r="AW508" s="13" t="s">
        <v>33</v>
      </c>
      <c r="AX508" s="13" t="s">
        <v>79</v>
      </c>
      <c r="AY508" s="258" t="s">
        <v>240</v>
      </c>
    </row>
    <row r="509" s="2" customFormat="1">
      <c r="A509" s="39"/>
      <c r="B509" s="40"/>
      <c r="C509" s="238" t="s">
        <v>2467</v>
      </c>
      <c r="D509" s="238" t="s">
        <v>797</v>
      </c>
      <c r="E509" s="239" t="s">
        <v>2468</v>
      </c>
      <c r="F509" s="240" t="s">
        <v>2469</v>
      </c>
      <c r="G509" s="241" t="s">
        <v>251</v>
      </c>
      <c r="H509" s="242">
        <v>142.30000000000001</v>
      </c>
      <c r="I509" s="243"/>
      <c r="J509" s="244">
        <f>ROUND(I509*H509,2)</f>
        <v>0</v>
      </c>
      <c r="K509" s="240" t="s">
        <v>1343</v>
      </c>
      <c r="L509" s="245"/>
      <c r="M509" s="246" t="s">
        <v>19</v>
      </c>
      <c r="N509" s="247" t="s">
        <v>43</v>
      </c>
      <c r="O509" s="85"/>
      <c r="P509" s="223">
        <f>O509*H509</f>
        <v>0</v>
      </c>
      <c r="Q509" s="223">
        <v>0</v>
      </c>
      <c r="R509" s="223">
        <f>Q509*H509</f>
        <v>0</v>
      </c>
      <c r="S509" s="223">
        <v>0</v>
      </c>
      <c r="T509" s="224">
        <f>S509*H509</f>
        <v>0</v>
      </c>
      <c r="U509" s="39"/>
      <c r="V509" s="39"/>
      <c r="W509" s="39"/>
      <c r="X509" s="39"/>
      <c r="Y509" s="39"/>
      <c r="Z509" s="39"/>
      <c r="AA509" s="39"/>
      <c r="AB509" s="39"/>
      <c r="AC509" s="39"/>
      <c r="AD509" s="39"/>
      <c r="AE509" s="39"/>
      <c r="AR509" s="225" t="s">
        <v>257</v>
      </c>
      <c r="AT509" s="225" t="s">
        <v>797</v>
      </c>
      <c r="AU509" s="225" t="s">
        <v>81</v>
      </c>
      <c r="AY509" s="18" t="s">
        <v>240</v>
      </c>
      <c r="BE509" s="226">
        <f>IF(N509="základní",J509,0)</f>
        <v>0</v>
      </c>
      <c r="BF509" s="226">
        <f>IF(N509="snížená",J509,0)</f>
        <v>0</v>
      </c>
      <c r="BG509" s="226">
        <f>IF(N509="zákl. přenesená",J509,0)</f>
        <v>0</v>
      </c>
      <c r="BH509" s="226">
        <f>IF(N509="sníž. přenesená",J509,0)</f>
        <v>0</v>
      </c>
      <c r="BI509" s="226">
        <f>IF(N509="nulová",J509,0)</f>
        <v>0</v>
      </c>
      <c r="BJ509" s="18" t="s">
        <v>79</v>
      </c>
      <c r="BK509" s="226">
        <f>ROUND(I509*H509,2)</f>
        <v>0</v>
      </c>
      <c r="BL509" s="18" t="s">
        <v>248</v>
      </c>
      <c r="BM509" s="225" t="s">
        <v>2470</v>
      </c>
    </row>
    <row r="510" s="13" customFormat="1">
      <c r="A510" s="13"/>
      <c r="B510" s="248"/>
      <c r="C510" s="249"/>
      <c r="D510" s="227" t="s">
        <v>801</v>
      </c>
      <c r="E510" s="249"/>
      <c r="F510" s="251" t="s">
        <v>2471</v>
      </c>
      <c r="G510" s="249"/>
      <c r="H510" s="252">
        <v>142.30000000000001</v>
      </c>
      <c r="I510" s="253"/>
      <c r="J510" s="249"/>
      <c r="K510" s="249"/>
      <c r="L510" s="254"/>
      <c r="M510" s="255"/>
      <c r="N510" s="256"/>
      <c r="O510" s="256"/>
      <c r="P510" s="256"/>
      <c r="Q510" s="256"/>
      <c r="R510" s="256"/>
      <c r="S510" s="256"/>
      <c r="T510" s="257"/>
      <c r="U510" s="13"/>
      <c r="V510" s="13"/>
      <c r="W510" s="13"/>
      <c r="X510" s="13"/>
      <c r="Y510" s="13"/>
      <c r="Z510" s="13"/>
      <c r="AA510" s="13"/>
      <c r="AB510" s="13"/>
      <c r="AC510" s="13"/>
      <c r="AD510" s="13"/>
      <c r="AE510" s="13"/>
      <c r="AT510" s="258" t="s">
        <v>801</v>
      </c>
      <c r="AU510" s="258" t="s">
        <v>81</v>
      </c>
      <c r="AV510" s="13" t="s">
        <v>81</v>
      </c>
      <c r="AW510" s="13" t="s">
        <v>4</v>
      </c>
      <c r="AX510" s="13" t="s">
        <v>79</v>
      </c>
      <c r="AY510" s="258" t="s">
        <v>240</v>
      </c>
    </row>
    <row r="511" s="2" customFormat="1">
      <c r="A511" s="39"/>
      <c r="B511" s="40"/>
      <c r="C511" s="214" t="s">
        <v>403</v>
      </c>
      <c r="D511" s="214" t="s">
        <v>243</v>
      </c>
      <c r="E511" s="215" t="s">
        <v>2472</v>
      </c>
      <c r="F511" s="216" t="s">
        <v>2473</v>
      </c>
      <c r="G511" s="217" t="s">
        <v>251</v>
      </c>
      <c r="H511" s="218">
        <v>89.805999999999997</v>
      </c>
      <c r="I511" s="219"/>
      <c r="J511" s="220">
        <f>ROUND(I511*H511,2)</f>
        <v>0</v>
      </c>
      <c r="K511" s="216" t="s">
        <v>749</v>
      </c>
      <c r="L511" s="45"/>
      <c r="M511" s="221" t="s">
        <v>19</v>
      </c>
      <c r="N511" s="222" t="s">
        <v>43</v>
      </c>
      <c r="O511" s="85"/>
      <c r="P511" s="223">
        <f>O511*H511</f>
        <v>0</v>
      </c>
      <c r="Q511" s="223">
        <v>0.0018</v>
      </c>
      <c r="R511" s="223">
        <f>Q511*H511</f>
        <v>0.16165079999999998</v>
      </c>
      <c r="S511" s="223">
        <v>0</v>
      </c>
      <c r="T511" s="224">
        <f>S511*H511</f>
        <v>0</v>
      </c>
      <c r="U511" s="39"/>
      <c r="V511" s="39"/>
      <c r="W511" s="39"/>
      <c r="X511" s="39"/>
      <c r="Y511" s="39"/>
      <c r="Z511" s="39"/>
      <c r="AA511" s="39"/>
      <c r="AB511" s="39"/>
      <c r="AC511" s="39"/>
      <c r="AD511" s="39"/>
      <c r="AE511" s="39"/>
      <c r="AR511" s="225" t="s">
        <v>248</v>
      </c>
      <c r="AT511" s="225" t="s">
        <v>243</v>
      </c>
      <c r="AU511" s="225" t="s">
        <v>81</v>
      </c>
      <c r="AY511" s="18" t="s">
        <v>240</v>
      </c>
      <c r="BE511" s="226">
        <f>IF(N511="základní",J511,0)</f>
        <v>0</v>
      </c>
      <c r="BF511" s="226">
        <f>IF(N511="snížená",J511,0)</f>
        <v>0</v>
      </c>
      <c r="BG511" s="226">
        <f>IF(N511="zákl. přenesená",J511,0)</f>
        <v>0</v>
      </c>
      <c r="BH511" s="226">
        <f>IF(N511="sníž. přenesená",J511,0)</f>
        <v>0</v>
      </c>
      <c r="BI511" s="226">
        <f>IF(N511="nulová",J511,0)</f>
        <v>0</v>
      </c>
      <c r="BJ511" s="18" t="s">
        <v>79</v>
      </c>
      <c r="BK511" s="226">
        <f>ROUND(I511*H511,2)</f>
        <v>0</v>
      </c>
      <c r="BL511" s="18" t="s">
        <v>248</v>
      </c>
      <c r="BM511" s="225" t="s">
        <v>2474</v>
      </c>
    </row>
    <row r="512" s="13" customFormat="1">
      <c r="A512" s="13"/>
      <c r="B512" s="248"/>
      <c r="C512" s="249"/>
      <c r="D512" s="227" t="s">
        <v>801</v>
      </c>
      <c r="E512" s="250" t="s">
        <v>19</v>
      </c>
      <c r="F512" s="251" t="s">
        <v>2475</v>
      </c>
      <c r="G512" s="249"/>
      <c r="H512" s="252">
        <v>77.299999999999997</v>
      </c>
      <c r="I512" s="253"/>
      <c r="J512" s="249"/>
      <c r="K512" s="249"/>
      <c r="L512" s="254"/>
      <c r="M512" s="255"/>
      <c r="N512" s="256"/>
      <c r="O512" s="256"/>
      <c r="P512" s="256"/>
      <c r="Q512" s="256"/>
      <c r="R512" s="256"/>
      <c r="S512" s="256"/>
      <c r="T512" s="257"/>
      <c r="U512" s="13"/>
      <c r="V512" s="13"/>
      <c r="W512" s="13"/>
      <c r="X512" s="13"/>
      <c r="Y512" s="13"/>
      <c r="Z512" s="13"/>
      <c r="AA512" s="13"/>
      <c r="AB512" s="13"/>
      <c r="AC512" s="13"/>
      <c r="AD512" s="13"/>
      <c r="AE512" s="13"/>
      <c r="AT512" s="258" t="s">
        <v>801</v>
      </c>
      <c r="AU512" s="258" t="s">
        <v>81</v>
      </c>
      <c r="AV512" s="13" t="s">
        <v>81</v>
      </c>
      <c r="AW512" s="13" t="s">
        <v>33</v>
      </c>
      <c r="AX512" s="13" t="s">
        <v>72</v>
      </c>
      <c r="AY512" s="258" t="s">
        <v>240</v>
      </c>
    </row>
    <row r="513" s="13" customFormat="1">
      <c r="A513" s="13"/>
      <c r="B513" s="248"/>
      <c r="C513" s="249"/>
      <c r="D513" s="227" t="s">
        <v>801</v>
      </c>
      <c r="E513" s="250" t="s">
        <v>19</v>
      </c>
      <c r="F513" s="251" t="s">
        <v>2457</v>
      </c>
      <c r="G513" s="249"/>
      <c r="H513" s="252">
        <v>12.506</v>
      </c>
      <c r="I513" s="253"/>
      <c r="J513" s="249"/>
      <c r="K513" s="249"/>
      <c r="L513" s="254"/>
      <c r="M513" s="255"/>
      <c r="N513" s="256"/>
      <c r="O513" s="256"/>
      <c r="P513" s="256"/>
      <c r="Q513" s="256"/>
      <c r="R513" s="256"/>
      <c r="S513" s="256"/>
      <c r="T513" s="257"/>
      <c r="U513" s="13"/>
      <c r="V513" s="13"/>
      <c r="W513" s="13"/>
      <c r="X513" s="13"/>
      <c r="Y513" s="13"/>
      <c r="Z513" s="13"/>
      <c r="AA513" s="13"/>
      <c r="AB513" s="13"/>
      <c r="AC513" s="13"/>
      <c r="AD513" s="13"/>
      <c r="AE513" s="13"/>
      <c r="AT513" s="258" t="s">
        <v>801</v>
      </c>
      <c r="AU513" s="258" t="s">
        <v>81</v>
      </c>
      <c r="AV513" s="13" t="s">
        <v>81</v>
      </c>
      <c r="AW513" s="13" t="s">
        <v>33</v>
      </c>
      <c r="AX513" s="13" t="s">
        <v>72</v>
      </c>
      <c r="AY513" s="258" t="s">
        <v>240</v>
      </c>
    </row>
    <row r="514" s="15" customFormat="1">
      <c r="A514" s="15"/>
      <c r="B514" s="269"/>
      <c r="C514" s="270"/>
      <c r="D514" s="227" t="s">
        <v>801</v>
      </c>
      <c r="E514" s="271" t="s">
        <v>19</v>
      </c>
      <c r="F514" s="272" t="s">
        <v>1356</v>
      </c>
      <c r="G514" s="270"/>
      <c r="H514" s="273">
        <v>89.805999999999997</v>
      </c>
      <c r="I514" s="274"/>
      <c r="J514" s="270"/>
      <c r="K514" s="270"/>
      <c r="L514" s="275"/>
      <c r="M514" s="276"/>
      <c r="N514" s="277"/>
      <c r="O514" s="277"/>
      <c r="P514" s="277"/>
      <c r="Q514" s="277"/>
      <c r="R514" s="277"/>
      <c r="S514" s="277"/>
      <c r="T514" s="278"/>
      <c r="U514" s="15"/>
      <c r="V514" s="15"/>
      <c r="W514" s="15"/>
      <c r="X514" s="15"/>
      <c r="Y514" s="15"/>
      <c r="Z514" s="15"/>
      <c r="AA514" s="15"/>
      <c r="AB514" s="15"/>
      <c r="AC514" s="15"/>
      <c r="AD514" s="15"/>
      <c r="AE514" s="15"/>
      <c r="AT514" s="279" t="s">
        <v>801</v>
      </c>
      <c r="AU514" s="279" t="s">
        <v>81</v>
      </c>
      <c r="AV514" s="15" t="s">
        <v>149</v>
      </c>
      <c r="AW514" s="15" t="s">
        <v>33</v>
      </c>
      <c r="AX514" s="15" t="s">
        <v>79</v>
      </c>
      <c r="AY514" s="279" t="s">
        <v>240</v>
      </c>
    </row>
    <row r="515" s="2" customFormat="1">
      <c r="A515" s="39"/>
      <c r="B515" s="40"/>
      <c r="C515" s="214" t="s">
        <v>2476</v>
      </c>
      <c r="D515" s="214" t="s">
        <v>243</v>
      </c>
      <c r="E515" s="215" t="s">
        <v>2477</v>
      </c>
      <c r="F515" s="216" t="s">
        <v>2478</v>
      </c>
      <c r="G515" s="217" t="s">
        <v>251</v>
      </c>
      <c r="H515" s="218">
        <v>1488.2080000000001</v>
      </c>
      <c r="I515" s="219"/>
      <c r="J515" s="220">
        <f>ROUND(I515*H515,2)</f>
        <v>0</v>
      </c>
      <c r="K515" s="216" t="s">
        <v>749</v>
      </c>
      <c r="L515" s="45"/>
      <c r="M515" s="221" t="s">
        <v>19</v>
      </c>
      <c r="N515" s="222" t="s">
        <v>43</v>
      </c>
      <c r="O515" s="85"/>
      <c r="P515" s="223">
        <f>O515*H515</f>
        <v>0</v>
      </c>
      <c r="Q515" s="223">
        <v>0.00025999999999999998</v>
      </c>
      <c r="R515" s="223">
        <f>Q515*H515</f>
        <v>0.38693408000000001</v>
      </c>
      <c r="S515" s="223">
        <v>0</v>
      </c>
      <c r="T515" s="224">
        <f>S515*H515</f>
        <v>0</v>
      </c>
      <c r="U515" s="39"/>
      <c r="V515" s="39"/>
      <c r="W515" s="39"/>
      <c r="X515" s="39"/>
      <c r="Y515" s="39"/>
      <c r="Z515" s="39"/>
      <c r="AA515" s="39"/>
      <c r="AB515" s="39"/>
      <c r="AC515" s="39"/>
      <c r="AD515" s="39"/>
      <c r="AE515" s="39"/>
      <c r="AR515" s="225" t="s">
        <v>248</v>
      </c>
      <c r="AT515" s="225" t="s">
        <v>243</v>
      </c>
      <c r="AU515" s="225" t="s">
        <v>81</v>
      </c>
      <c r="AY515" s="18" t="s">
        <v>240</v>
      </c>
      <c r="BE515" s="226">
        <f>IF(N515="základní",J515,0)</f>
        <v>0</v>
      </c>
      <c r="BF515" s="226">
        <f>IF(N515="snížená",J515,0)</f>
        <v>0</v>
      </c>
      <c r="BG515" s="226">
        <f>IF(N515="zákl. přenesená",J515,0)</f>
        <v>0</v>
      </c>
      <c r="BH515" s="226">
        <f>IF(N515="sníž. přenesená",J515,0)</f>
        <v>0</v>
      </c>
      <c r="BI515" s="226">
        <f>IF(N515="nulová",J515,0)</f>
        <v>0</v>
      </c>
      <c r="BJ515" s="18" t="s">
        <v>79</v>
      </c>
      <c r="BK515" s="226">
        <f>ROUND(I515*H515,2)</f>
        <v>0</v>
      </c>
      <c r="BL515" s="18" t="s">
        <v>248</v>
      </c>
      <c r="BM515" s="225" t="s">
        <v>2479</v>
      </c>
    </row>
    <row r="516" s="14" customFormat="1">
      <c r="A516" s="14"/>
      <c r="B516" s="259"/>
      <c r="C516" s="260"/>
      <c r="D516" s="227" t="s">
        <v>801</v>
      </c>
      <c r="E516" s="261" t="s">
        <v>19</v>
      </c>
      <c r="F516" s="262" t="s">
        <v>2480</v>
      </c>
      <c r="G516" s="260"/>
      <c r="H516" s="261" t="s">
        <v>19</v>
      </c>
      <c r="I516" s="263"/>
      <c r="J516" s="260"/>
      <c r="K516" s="260"/>
      <c r="L516" s="264"/>
      <c r="M516" s="265"/>
      <c r="N516" s="266"/>
      <c r="O516" s="266"/>
      <c r="P516" s="266"/>
      <c r="Q516" s="266"/>
      <c r="R516" s="266"/>
      <c r="S516" s="266"/>
      <c r="T516" s="267"/>
      <c r="U516" s="14"/>
      <c r="V516" s="14"/>
      <c r="W516" s="14"/>
      <c r="X516" s="14"/>
      <c r="Y516" s="14"/>
      <c r="Z516" s="14"/>
      <c r="AA516" s="14"/>
      <c r="AB516" s="14"/>
      <c r="AC516" s="14"/>
      <c r="AD516" s="14"/>
      <c r="AE516" s="14"/>
      <c r="AT516" s="268" t="s">
        <v>801</v>
      </c>
      <c r="AU516" s="268" t="s">
        <v>81</v>
      </c>
      <c r="AV516" s="14" t="s">
        <v>79</v>
      </c>
      <c r="AW516" s="14" t="s">
        <v>33</v>
      </c>
      <c r="AX516" s="14" t="s">
        <v>72</v>
      </c>
      <c r="AY516" s="268" t="s">
        <v>240</v>
      </c>
    </row>
    <row r="517" s="13" customFormat="1">
      <c r="A517" s="13"/>
      <c r="B517" s="248"/>
      <c r="C517" s="249"/>
      <c r="D517" s="227" t="s">
        <v>801</v>
      </c>
      <c r="E517" s="250" t="s">
        <v>19</v>
      </c>
      <c r="F517" s="251" t="s">
        <v>2481</v>
      </c>
      <c r="G517" s="249"/>
      <c r="H517" s="252">
        <v>99.709999999999994</v>
      </c>
      <c r="I517" s="253"/>
      <c r="J517" s="249"/>
      <c r="K517" s="249"/>
      <c r="L517" s="254"/>
      <c r="M517" s="255"/>
      <c r="N517" s="256"/>
      <c r="O517" s="256"/>
      <c r="P517" s="256"/>
      <c r="Q517" s="256"/>
      <c r="R517" s="256"/>
      <c r="S517" s="256"/>
      <c r="T517" s="257"/>
      <c r="U517" s="13"/>
      <c r="V517" s="13"/>
      <c r="W517" s="13"/>
      <c r="X517" s="13"/>
      <c r="Y517" s="13"/>
      <c r="Z517" s="13"/>
      <c r="AA517" s="13"/>
      <c r="AB517" s="13"/>
      <c r="AC517" s="13"/>
      <c r="AD517" s="13"/>
      <c r="AE517" s="13"/>
      <c r="AT517" s="258" t="s">
        <v>801</v>
      </c>
      <c r="AU517" s="258" t="s">
        <v>81</v>
      </c>
      <c r="AV517" s="13" t="s">
        <v>81</v>
      </c>
      <c r="AW517" s="13" t="s">
        <v>33</v>
      </c>
      <c r="AX517" s="13" t="s">
        <v>72</v>
      </c>
      <c r="AY517" s="258" t="s">
        <v>240</v>
      </c>
    </row>
    <row r="518" s="13" customFormat="1">
      <c r="A518" s="13"/>
      <c r="B518" s="248"/>
      <c r="C518" s="249"/>
      <c r="D518" s="227" t="s">
        <v>801</v>
      </c>
      <c r="E518" s="250" t="s">
        <v>19</v>
      </c>
      <c r="F518" s="251" t="s">
        <v>2482</v>
      </c>
      <c r="G518" s="249"/>
      <c r="H518" s="252">
        <v>293.97000000000003</v>
      </c>
      <c r="I518" s="253"/>
      <c r="J518" s="249"/>
      <c r="K518" s="249"/>
      <c r="L518" s="254"/>
      <c r="M518" s="255"/>
      <c r="N518" s="256"/>
      <c r="O518" s="256"/>
      <c r="P518" s="256"/>
      <c r="Q518" s="256"/>
      <c r="R518" s="256"/>
      <c r="S518" s="256"/>
      <c r="T518" s="257"/>
      <c r="U518" s="13"/>
      <c r="V518" s="13"/>
      <c r="W518" s="13"/>
      <c r="X518" s="13"/>
      <c r="Y518" s="13"/>
      <c r="Z518" s="13"/>
      <c r="AA518" s="13"/>
      <c r="AB518" s="13"/>
      <c r="AC518" s="13"/>
      <c r="AD518" s="13"/>
      <c r="AE518" s="13"/>
      <c r="AT518" s="258" t="s">
        <v>801</v>
      </c>
      <c r="AU518" s="258" t="s">
        <v>81</v>
      </c>
      <c r="AV518" s="13" t="s">
        <v>81</v>
      </c>
      <c r="AW518" s="13" t="s">
        <v>33</v>
      </c>
      <c r="AX518" s="13" t="s">
        <v>72</v>
      </c>
      <c r="AY518" s="258" t="s">
        <v>240</v>
      </c>
    </row>
    <row r="519" s="14" customFormat="1">
      <c r="A519" s="14"/>
      <c r="B519" s="259"/>
      <c r="C519" s="260"/>
      <c r="D519" s="227" t="s">
        <v>801</v>
      </c>
      <c r="E519" s="261" t="s">
        <v>19</v>
      </c>
      <c r="F519" s="262" t="s">
        <v>2483</v>
      </c>
      <c r="G519" s="260"/>
      <c r="H519" s="261" t="s">
        <v>19</v>
      </c>
      <c r="I519" s="263"/>
      <c r="J519" s="260"/>
      <c r="K519" s="260"/>
      <c r="L519" s="264"/>
      <c r="M519" s="265"/>
      <c r="N519" s="266"/>
      <c r="O519" s="266"/>
      <c r="P519" s="266"/>
      <c r="Q519" s="266"/>
      <c r="R519" s="266"/>
      <c r="S519" s="266"/>
      <c r="T519" s="267"/>
      <c r="U519" s="14"/>
      <c r="V519" s="14"/>
      <c r="W519" s="14"/>
      <c r="X519" s="14"/>
      <c r="Y519" s="14"/>
      <c r="Z519" s="14"/>
      <c r="AA519" s="14"/>
      <c r="AB519" s="14"/>
      <c r="AC519" s="14"/>
      <c r="AD519" s="14"/>
      <c r="AE519" s="14"/>
      <c r="AT519" s="268" t="s">
        <v>801</v>
      </c>
      <c r="AU519" s="268" t="s">
        <v>81</v>
      </c>
      <c r="AV519" s="14" t="s">
        <v>79</v>
      </c>
      <c r="AW519" s="14" t="s">
        <v>33</v>
      </c>
      <c r="AX519" s="14" t="s">
        <v>72</v>
      </c>
      <c r="AY519" s="268" t="s">
        <v>240</v>
      </c>
    </row>
    <row r="520" s="13" customFormat="1">
      <c r="A520" s="13"/>
      <c r="B520" s="248"/>
      <c r="C520" s="249"/>
      <c r="D520" s="227" t="s">
        <v>801</v>
      </c>
      <c r="E520" s="250" t="s">
        <v>19</v>
      </c>
      <c r="F520" s="251" t="s">
        <v>2484</v>
      </c>
      <c r="G520" s="249"/>
      <c r="H520" s="252">
        <v>18.800000000000001</v>
      </c>
      <c r="I520" s="253"/>
      <c r="J520" s="249"/>
      <c r="K520" s="249"/>
      <c r="L520" s="254"/>
      <c r="M520" s="255"/>
      <c r="N520" s="256"/>
      <c r="O520" s="256"/>
      <c r="P520" s="256"/>
      <c r="Q520" s="256"/>
      <c r="R520" s="256"/>
      <c r="S520" s="256"/>
      <c r="T520" s="257"/>
      <c r="U520" s="13"/>
      <c r="V520" s="13"/>
      <c r="W520" s="13"/>
      <c r="X520" s="13"/>
      <c r="Y520" s="13"/>
      <c r="Z520" s="13"/>
      <c r="AA520" s="13"/>
      <c r="AB520" s="13"/>
      <c r="AC520" s="13"/>
      <c r="AD520" s="13"/>
      <c r="AE520" s="13"/>
      <c r="AT520" s="258" t="s">
        <v>801</v>
      </c>
      <c r="AU520" s="258" t="s">
        <v>81</v>
      </c>
      <c r="AV520" s="13" t="s">
        <v>81</v>
      </c>
      <c r="AW520" s="13" t="s">
        <v>33</v>
      </c>
      <c r="AX520" s="13" t="s">
        <v>72</v>
      </c>
      <c r="AY520" s="258" t="s">
        <v>240</v>
      </c>
    </row>
    <row r="521" s="13" customFormat="1">
      <c r="A521" s="13"/>
      <c r="B521" s="248"/>
      <c r="C521" s="249"/>
      <c r="D521" s="227" t="s">
        <v>801</v>
      </c>
      <c r="E521" s="250" t="s">
        <v>19</v>
      </c>
      <c r="F521" s="251" t="s">
        <v>2485</v>
      </c>
      <c r="G521" s="249"/>
      <c r="H521" s="252">
        <v>25.489999999999998</v>
      </c>
      <c r="I521" s="253"/>
      <c r="J521" s="249"/>
      <c r="K521" s="249"/>
      <c r="L521" s="254"/>
      <c r="M521" s="255"/>
      <c r="N521" s="256"/>
      <c r="O521" s="256"/>
      <c r="P521" s="256"/>
      <c r="Q521" s="256"/>
      <c r="R521" s="256"/>
      <c r="S521" s="256"/>
      <c r="T521" s="257"/>
      <c r="U521" s="13"/>
      <c r="V521" s="13"/>
      <c r="W521" s="13"/>
      <c r="X521" s="13"/>
      <c r="Y521" s="13"/>
      <c r="Z521" s="13"/>
      <c r="AA521" s="13"/>
      <c r="AB521" s="13"/>
      <c r="AC521" s="13"/>
      <c r="AD521" s="13"/>
      <c r="AE521" s="13"/>
      <c r="AT521" s="258" t="s">
        <v>801</v>
      </c>
      <c r="AU521" s="258" t="s">
        <v>81</v>
      </c>
      <c r="AV521" s="13" t="s">
        <v>81</v>
      </c>
      <c r="AW521" s="13" t="s">
        <v>33</v>
      </c>
      <c r="AX521" s="13" t="s">
        <v>72</v>
      </c>
      <c r="AY521" s="258" t="s">
        <v>240</v>
      </c>
    </row>
    <row r="522" s="14" customFormat="1">
      <c r="A522" s="14"/>
      <c r="B522" s="259"/>
      <c r="C522" s="260"/>
      <c r="D522" s="227" t="s">
        <v>801</v>
      </c>
      <c r="E522" s="261" t="s">
        <v>19</v>
      </c>
      <c r="F522" s="262" t="s">
        <v>2486</v>
      </c>
      <c r="G522" s="260"/>
      <c r="H522" s="261" t="s">
        <v>19</v>
      </c>
      <c r="I522" s="263"/>
      <c r="J522" s="260"/>
      <c r="K522" s="260"/>
      <c r="L522" s="264"/>
      <c r="M522" s="265"/>
      <c r="N522" s="266"/>
      <c r="O522" s="266"/>
      <c r="P522" s="266"/>
      <c r="Q522" s="266"/>
      <c r="R522" s="266"/>
      <c r="S522" s="266"/>
      <c r="T522" s="267"/>
      <c r="U522" s="14"/>
      <c r="V522" s="14"/>
      <c r="W522" s="14"/>
      <c r="X522" s="14"/>
      <c r="Y522" s="14"/>
      <c r="Z522" s="14"/>
      <c r="AA522" s="14"/>
      <c r="AB522" s="14"/>
      <c r="AC522" s="14"/>
      <c r="AD522" s="14"/>
      <c r="AE522" s="14"/>
      <c r="AT522" s="268" t="s">
        <v>801</v>
      </c>
      <c r="AU522" s="268" t="s">
        <v>81</v>
      </c>
      <c r="AV522" s="14" t="s">
        <v>79</v>
      </c>
      <c r="AW522" s="14" t="s">
        <v>33</v>
      </c>
      <c r="AX522" s="14" t="s">
        <v>72</v>
      </c>
      <c r="AY522" s="268" t="s">
        <v>240</v>
      </c>
    </row>
    <row r="523" s="13" customFormat="1">
      <c r="A523" s="13"/>
      <c r="B523" s="248"/>
      <c r="C523" s="249"/>
      <c r="D523" s="227" t="s">
        <v>801</v>
      </c>
      <c r="E523" s="250" t="s">
        <v>19</v>
      </c>
      <c r="F523" s="251" t="s">
        <v>2487</v>
      </c>
      <c r="G523" s="249"/>
      <c r="H523" s="252">
        <v>45.659999999999997</v>
      </c>
      <c r="I523" s="253"/>
      <c r="J523" s="249"/>
      <c r="K523" s="249"/>
      <c r="L523" s="254"/>
      <c r="M523" s="255"/>
      <c r="N523" s="256"/>
      <c r="O523" s="256"/>
      <c r="P523" s="256"/>
      <c r="Q523" s="256"/>
      <c r="R523" s="256"/>
      <c r="S523" s="256"/>
      <c r="T523" s="257"/>
      <c r="U523" s="13"/>
      <c r="V523" s="13"/>
      <c r="W523" s="13"/>
      <c r="X523" s="13"/>
      <c r="Y523" s="13"/>
      <c r="Z523" s="13"/>
      <c r="AA523" s="13"/>
      <c r="AB523" s="13"/>
      <c r="AC523" s="13"/>
      <c r="AD523" s="13"/>
      <c r="AE523" s="13"/>
      <c r="AT523" s="258" t="s">
        <v>801</v>
      </c>
      <c r="AU523" s="258" t="s">
        <v>81</v>
      </c>
      <c r="AV523" s="13" t="s">
        <v>81</v>
      </c>
      <c r="AW523" s="13" t="s">
        <v>33</v>
      </c>
      <c r="AX523" s="13" t="s">
        <v>72</v>
      </c>
      <c r="AY523" s="258" t="s">
        <v>240</v>
      </c>
    </row>
    <row r="524" s="13" customFormat="1">
      <c r="A524" s="13"/>
      <c r="B524" s="248"/>
      <c r="C524" s="249"/>
      <c r="D524" s="227" t="s">
        <v>801</v>
      </c>
      <c r="E524" s="250" t="s">
        <v>19</v>
      </c>
      <c r="F524" s="251" t="s">
        <v>2488</v>
      </c>
      <c r="G524" s="249"/>
      <c r="H524" s="252">
        <v>97.415999999999997</v>
      </c>
      <c r="I524" s="253"/>
      <c r="J524" s="249"/>
      <c r="K524" s="249"/>
      <c r="L524" s="254"/>
      <c r="M524" s="255"/>
      <c r="N524" s="256"/>
      <c r="O524" s="256"/>
      <c r="P524" s="256"/>
      <c r="Q524" s="256"/>
      <c r="R524" s="256"/>
      <c r="S524" s="256"/>
      <c r="T524" s="257"/>
      <c r="U524" s="13"/>
      <c r="V524" s="13"/>
      <c r="W524" s="13"/>
      <c r="X524" s="13"/>
      <c r="Y524" s="13"/>
      <c r="Z524" s="13"/>
      <c r="AA524" s="13"/>
      <c r="AB524" s="13"/>
      <c r="AC524" s="13"/>
      <c r="AD524" s="13"/>
      <c r="AE524" s="13"/>
      <c r="AT524" s="258" t="s">
        <v>801</v>
      </c>
      <c r="AU524" s="258" t="s">
        <v>81</v>
      </c>
      <c r="AV524" s="13" t="s">
        <v>81</v>
      </c>
      <c r="AW524" s="13" t="s">
        <v>33</v>
      </c>
      <c r="AX524" s="13" t="s">
        <v>72</v>
      </c>
      <c r="AY524" s="258" t="s">
        <v>240</v>
      </c>
    </row>
    <row r="525" s="14" customFormat="1">
      <c r="A525" s="14"/>
      <c r="B525" s="259"/>
      <c r="C525" s="260"/>
      <c r="D525" s="227" t="s">
        <v>801</v>
      </c>
      <c r="E525" s="261" t="s">
        <v>19</v>
      </c>
      <c r="F525" s="262" t="s">
        <v>2489</v>
      </c>
      <c r="G525" s="260"/>
      <c r="H525" s="261" t="s">
        <v>19</v>
      </c>
      <c r="I525" s="263"/>
      <c r="J525" s="260"/>
      <c r="K525" s="260"/>
      <c r="L525" s="264"/>
      <c r="M525" s="265"/>
      <c r="N525" s="266"/>
      <c r="O525" s="266"/>
      <c r="P525" s="266"/>
      <c r="Q525" s="266"/>
      <c r="R525" s="266"/>
      <c r="S525" s="266"/>
      <c r="T525" s="267"/>
      <c r="U525" s="14"/>
      <c r="V525" s="14"/>
      <c r="W525" s="14"/>
      <c r="X525" s="14"/>
      <c r="Y525" s="14"/>
      <c r="Z525" s="14"/>
      <c r="AA525" s="14"/>
      <c r="AB525" s="14"/>
      <c r="AC525" s="14"/>
      <c r="AD525" s="14"/>
      <c r="AE525" s="14"/>
      <c r="AT525" s="268" t="s">
        <v>801</v>
      </c>
      <c r="AU525" s="268" t="s">
        <v>81</v>
      </c>
      <c r="AV525" s="14" t="s">
        <v>79</v>
      </c>
      <c r="AW525" s="14" t="s">
        <v>33</v>
      </c>
      <c r="AX525" s="14" t="s">
        <v>72</v>
      </c>
      <c r="AY525" s="268" t="s">
        <v>240</v>
      </c>
    </row>
    <row r="526" s="13" customFormat="1">
      <c r="A526" s="13"/>
      <c r="B526" s="248"/>
      <c r="C526" s="249"/>
      <c r="D526" s="227" t="s">
        <v>801</v>
      </c>
      <c r="E526" s="250" t="s">
        <v>19</v>
      </c>
      <c r="F526" s="251" t="s">
        <v>2490</v>
      </c>
      <c r="G526" s="249"/>
      <c r="H526" s="252">
        <v>278.58600000000001</v>
      </c>
      <c r="I526" s="253"/>
      <c r="J526" s="249"/>
      <c r="K526" s="249"/>
      <c r="L526" s="254"/>
      <c r="M526" s="255"/>
      <c r="N526" s="256"/>
      <c r="O526" s="256"/>
      <c r="P526" s="256"/>
      <c r="Q526" s="256"/>
      <c r="R526" s="256"/>
      <c r="S526" s="256"/>
      <c r="T526" s="257"/>
      <c r="U526" s="13"/>
      <c r="V526" s="13"/>
      <c r="W526" s="13"/>
      <c r="X526" s="13"/>
      <c r="Y526" s="13"/>
      <c r="Z526" s="13"/>
      <c r="AA526" s="13"/>
      <c r="AB526" s="13"/>
      <c r="AC526" s="13"/>
      <c r="AD526" s="13"/>
      <c r="AE526" s="13"/>
      <c r="AT526" s="258" t="s">
        <v>801</v>
      </c>
      <c r="AU526" s="258" t="s">
        <v>81</v>
      </c>
      <c r="AV526" s="13" t="s">
        <v>81</v>
      </c>
      <c r="AW526" s="13" t="s">
        <v>33</v>
      </c>
      <c r="AX526" s="13" t="s">
        <v>72</v>
      </c>
      <c r="AY526" s="258" t="s">
        <v>240</v>
      </c>
    </row>
    <row r="527" s="14" customFormat="1">
      <c r="A527" s="14"/>
      <c r="B527" s="259"/>
      <c r="C527" s="260"/>
      <c r="D527" s="227" t="s">
        <v>801</v>
      </c>
      <c r="E527" s="261" t="s">
        <v>19</v>
      </c>
      <c r="F527" s="262" t="s">
        <v>2491</v>
      </c>
      <c r="G527" s="260"/>
      <c r="H527" s="261" t="s">
        <v>19</v>
      </c>
      <c r="I527" s="263"/>
      <c r="J527" s="260"/>
      <c r="K527" s="260"/>
      <c r="L527" s="264"/>
      <c r="M527" s="265"/>
      <c r="N527" s="266"/>
      <c r="O527" s="266"/>
      <c r="P527" s="266"/>
      <c r="Q527" s="266"/>
      <c r="R527" s="266"/>
      <c r="S527" s="266"/>
      <c r="T527" s="267"/>
      <c r="U527" s="14"/>
      <c r="V527" s="14"/>
      <c r="W527" s="14"/>
      <c r="X527" s="14"/>
      <c r="Y527" s="14"/>
      <c r="Z527" s="14"/>
      <c r="AA527" s="14"/>
      <c r="AB527" s="14"/>
      <c r="AC527" s="14"/>
      <c r="AD527" s="14"/>
      <c r="AE527" s="14"/>
      <c r="AT527" s="268" t="s">
        <v>801</v>
      </c>
      <c r="AU527" s="268" t="s">
        <v>81</v>
      </c>
      <c r="AV527" s="14" t="s">
        <v>79</v>
      </c>
      <c r="AW527" s="14" t="s">
        <v>33</v>
      </c>
      <c r="AX527" s="14" t="s">
        <v>72</v>
      </c>
      <c r="AY527" s="268" t="s">
        <v>240</v>
      </c>
    </row>
    <row r="528" s="13" customFormat="1">
      <c r="A528" s="13"/>
      <c r="B528" s="248"/>
      <c r="C528" s="249"/>
      <c r="D528" s="227" t="s">
        <v>801</v>
      </c>
      <c r="E528" s="250" t="s">
        <v>19</v>
      </c>
      <c r="F528" s="251" t="s">
        <v>2492</v>
      </c>
      <c r="G528" s="249"/>
      <c r="H528" s="252">
        <v>62.359999999999999</v>
      </c>
      <c r="I528" s="253"/>
      <c r="J528" s="249"/>
      <c r="K528" s="249"/>
      <c r="L528" s="254"/>
      <c r="M528" s="255"/>
      <c r="N528" s="256"/>
      <c r="O528" s="256"/>
      <c r="P528" s="256"/>
      <c r="Q528" s="256"/>
      <c r="R528" s="256"/>
      <c r="S528" s="256"/>
      <c r="T528" s="257"/>
      <c r="U528" s="13"/>
      <c r="V528" s="13"/>
      <c r="W528" s="13"/>
      <c r="X528" s="13"/>
      <c r="Y528" s="13"/>
      <c r="Z528" s="13"/>
      <c r="AA528" s="13"/>
      <c r="AB528" s="13"/>
      <c r="AC528" s="13"/>
      <c r="AD528" s="13"/>
      <c r="AE528" s="13"/>
      <c r="AT528" s="258" t="s">
        <v>801</v>
      </c>
      <c r="AU528" s="258" t="s">
        <v>81</v>
      </c>
      <c r="AV528" s="13" t="s">
        <v>81</v>
      </c>
      <c r="AW528" s="13" t="s">
        <v>33</v>
      </c>
      <c r="AX528" s="13" t="s">
        <v>72</v>
      </c>
      <c r="AY528" s="258" t="s">
        <v>240</v>
      </c>
    </row>
    <row r="529" s="14" customFormat="1">
      <c r="A529" s="14"/>
      <c r="B529" s="259"/>
      <c r="C529" s="260"/>
      <c r="D529" s="227" t="s">
        <v>801</v>
      </c>
      <c r="E529" s="261" t="s">
        <v>19</v>
      </c>
      <c r="F529" s="262" t="s">
        <v>2493</v>
      </c>
      <c r="G529" s="260"/>
      <c r="H529" s="261" t="s">
        <v>19</v>
      </c>
      <c r="I529" s="263"/>
      <c r="J529" s="260"/>
      <c r="K529" s="260"/>
      <c r="L529" s="264"/>
      <c r="M529" s="265"/>
      <c r="N529" s="266"/>
      <c r="O529" s="266"/>
      <c r="P529" s="266"/>
      <c r="Q529" s="266"/>
      <c r="R529" s="266"/>
      <c r="S529" s="266"/>
      <c r="T529" s="267"/>
      <c r="U529" s="14"/>
      <c r="V529" s="14"/>
      <c r="W529" s="14"/>
      <c r="X529" s="14"/>
      <c r="Y529" s="14"/>
      <c r="Z529" s="14"/>
      <c r="AA529" s="14"/>
      <c r="AB529" s="14"/>
      <c r="AC529" s="14"/>
      <c r="AD529" s="14"/>
      <c r="AE529" s="14"/>
      <c r="AT529" s="268" t="s">
        <v>801</v>
      </c>
      <c r="AU529" s="268" t="s">
        <v>81</v>
      </c>
      <c r="AV529" s="14" t="s">
        <v>79</v>
      </c>
      <c r="AW529" s="14" t="s">
        <v>33</v>
      </c>
      <c r="AX529" s="14" t="s">
        <v>72</v>
      </c>
      <c r="AY529" s="268" t="s">
        <v>240</v>
      </c>
    </row>
    <row r="530" s="13" customFormat="1">
      <c r="A530" s="13"/>
      <c r="B530" s="248"/>
      <c r="C530" s="249"/>
      <c r="D530" s="227" t="s">
        <v>801</v>
      </c>
      <c r="E530" s="250" t="s">
        <v>19</v>
      </c>
      <c r="F530" s="251" t="s">
        <v>2494</v>
      </c>
      <c r="G530" s="249"/>
      <c r="H530" s="252">
        <v>256.14999999999998</v>
      </c>
      <c r="I530" s="253"/>
      <c r="J530" s="249"/>
      <c r="K530" s="249"/>
      <c r="L530" s="254"/>
      <c r="M530" s="255"/>
      <c r="N530" s="256"/>
      <c r="O530" s="256"/>
      <c r="P530" s="256"/>
      <c r="Q530" s="256"/>
      <c r="R530" s="256"/>
      <c r="S530" s="256"/>
      <c r="T530" s="257"/>
      <c r="U530" s="13"/>
      <c r="V530" s="13"/>
      <c r="W530" s="13"/>
      <c r="X530" s="13"/>
      <c r="Y530" s="13"/>
      <c r="Z530" s="13"/>
      <c r="AA530" s="13"/>
      <c r="AB530" s="13"/>
      <c r="AC530" s="13"/>
      <c r="AD530" s="13"/>
      <c r="AE530" s="13"/>
      <c r="AT530" s="258" t="s">
        <v>801</v>
      </c>
      <c r="AU530" s="258" t="s">
        <v>81</v>
      </c>
      <c r="AV530" s="13" t="s">
        <v>81</v>
      </c>
      <c r="AW530" s="13" t="s">
        <v>33</v>
      </c>
      <c r="AX530" s="13" t="s">
        <v>72</v>
      </c>
      <c r="AY530" s="258" t="s">
        <v>240</v>
      </c>
    </row>
    <row r="531" s="13" customFormat="1">
      <c r="A531" s="13"/>
      <c r="B531" s="248"/>
      <c r="C531" s="249"/>
      <c r="D531" s="227" t="s">
        <v>801</v>
      </c>
      <c r="E531" s="250" t="s">
        <v>19</v>
      </c>
      <c r="F531" s="251" t="s">
        <v>2495</v>
      </c>
      <c r="G531" s="249"/>
      <c r="H531" s="252">
        <v>82.224000000000004</v>
      </c>
      <c r="I531" s="253"/>
      <c r="J531" s="249"/>
      <c r="K531" s="249"/>
      <c r="L531" s="254"/>
      <c r="M531" s="255"/>
      <c r="N531" s="256"/>
      <c r="O531" s="256"/>
      <c r="P531" s="256"/>
      <c r="Q531" s="256"/>
      <c r="R531" s="256"/>
      <c r="S531" s="256"/>
      <c r="T531" s="257"/>
      <c r="U531" s="13"/>
      <c r="V531" s="13"/>
      <c r="W531" s="13"/>
      <c r="X531" s="13"/>
      <c r="Y531" s="13"/>
      <c r="Z531" s="13"/>
      <c r="AA531" s="13"/>
      <c r="AB531" s="13"/>
      <c r="AC531" s="13"/>
      <c r="AD531" s="13"/>
      <c r="AE531" s="13"/>
      <c r="AT531" s="258" t="s">
        <v>801</v>
      </c>
      <c r="AU531" s="258" t="s">
        <v>81</v>
      </c>
      <c r="AV531" s="13" t="s">
        <v>81</v>
      </c>
      <c r="AW531" s="13" t="s">
        <v>33</v>
      </c>
      <c r="AX531" s="13" t="s">
        <v>72</v>
      </c>
      <c r="AY531" s="258" t="s">
        <v>240</v>
      </c>
    </row>
    <row r="532" s="13" customFormat="1">
      <c r="A532" s="13"/>
      <c r="B532" s="248"/>
      <c r="C532" s="249"/>
      <c r="D532" s="227" t="s">
        <v>801</v>
      </c>
      <c r="E532" s="250" t="s">
        <v>19</v>
      </c>
      <c r="F532" s="251" t="s">
        <v>2496</v>
      </c>
      <c r="G532" s="249"/>
      <c r="H532" s="252">
        <v>85.932000000000002</v>
      </c>
      <c r="I532" s="253"/>
      <c r="J532" s="249"/>
      <c r="K532" s="249"/>
      <c r="L532" s="254"/>
      <c r="M532" s="255"/>
      <c r="N532" s="256"/>
      <c r="O532" s="256"/>
      <c r="P532" s="256"/>
      <c r="Q532" s="256"/>
      <c r="R532" s="256"/>
      <c r="S532" s="256"/>
      <c r="T532" s="257"/>
      <c r="U532" s="13"/>
      <c r="V532" s="13"/>
      <c r="W532" s="13"/>
      <c r="X532" s="13"/>
      <c r="Y532" s="13"/>
      <c r="Z532" s="13"/>
      <c r="AA532" s="13"/>
      <c r="AB532" s="13"/>
      <c r="AC532" s="13"/>
      <c r="AD532" s="13"/>
      <c r="AE532" s="13"/>
      <c r="AT532" s="258" t="s">
        <v>801</v>
      </c>
      <c r="AU532" s="258" t="s">
        <v>81</v>
      </c>
      <c r="AV532" s="13" t="s">
        <v>81</v>
      </c>
      <c r="AW532" s="13" t="s">
        <v>33</v>
      </c>
      <c r="AX532" s="13" t="s">
        <v>72</v>
      </c>
      <c r="AY532" s="258" t="s">
        <v>240</v>
      </c>
    </row>
    <row r="533" s="14" customFormat="1">
      <c r="A533" s="14"/>
      <c r="B533" s="259"/>
      <c r="C533" s="260"/>
      <c r="D533" s="227" t="s">
        <v>801</v>
      </c>
      <c r="E533" s="261" t="s">
        <v>19</v>
      </c>
      <c r="F533" s="262" t="s">
        <v>2465</v>
      </c>
      <c r="G533" s="260"/>
      <c r="H533" s="261" t="s">
        <v>19</v>
      </c>
      <c r="I533" s="263"/>
      <c r="J533" s="260"/>
      <c r="K533" s="260"/>
      <c r="L533" s="264"/>
      <c r="M533" s="265"/>
      <c r="N533" s="266"/>
      <c r="O533" s="266"/>
      <c r="P533" s="266"/>
      <c r="Q533" s="266"/>
      <c r="R533" s="266"/>
      <c r="S533" s="266"/>
      <c r="T533" s="267"/>
      <c r="U533" s="14"/>
      <c r="V533" s="14"/>
      <c r="W533" s="14"/>
      <c r="X533" s="14"/>
      <c r="Y533" s="14"/>
      <c r="Z533" s="14"/>
      <c r="AA533" s="14"/>
      <c r="AB533" s="14"/>
      <c r="AC533" s="14"/>
      <c r="AD533" s="14"/>
      <c r="AE533" s="14"/>
      <c r="AT533" s="268" t="s">
        <v>801</v>
      </c>
      <c r="AU533" s="268" t="s">
        <v>81</v>
      </c>
      <c r="AV533" s="14" t="s">
        <v>79</v>
      </c>
      <c r="AW533" s="14" t="s">
        <v>33</v>
      </c>
      <c r="AX533" s="14" t="s">
        <v>72</v>
      </c>
      <c r="AY533" s="268" t="s">
        <v>240</v>
      </c>
    </row>
    <row r="534" s="13" customFormat="1">
      <c r="A534" s="13"/>
      <c r="B534" s="248"/>
      <c r="C534" s="249"/>
      <c r="D534" s="227" t="s">
        <v>801</v>
      </c>
      <c r="E534" s="250" t="s">
        <v>19</v>
      </c>
      <c r="F534" s="251" t="s">
        <v>2466</v>
      </c>
      <c r="G534" s="249"/>
      <c r="H534" s="252">
        <v>139.50999999999999</v>
      </c>
      <c r="I534" s="253"/>
      <c r="J534" s="249"/>
      <c r="K534" s="249"/>
      <c r="L534" s="254"/>
      <c r="M534" s="255"/>
      <c r="N534" s="256"/>
      <c r="O534" s="256"/>
      <c r="P534" s="256"/>
      <c r="Q534" s="256"/>
      <c r="R534" s="256"/>
      <c r="S534" s="256"/>
      <c r="T534" s="257"/>
      <c r="U534" s="13"/>
      <c r="V534" s="13"/>
      <c r="W534" s="13"/>
      <c r="X534" s="13"/>
      <c r="Y534" s="13"/>
      <c r="Z534" s="13"/>
      <c r="AA534" s="13"/>
      <c r="AB534" s="13"/>
      <c r="AC534" s="13"/>
      <c r="AD534" s="13"/>
      <c r="AE534" s="13"/>
      <c r="AT534" s="258" t="s">
        <v>801</v>
      </c>
      <c r="AU534" s="258" t="s">
        <v>81</v>
      </c>
      <c r="AV534" s="13" t="s">
        <v>81</v>
      </c>
      <c r="AW534" s="13" t="s">
        <v>33</v>
      </c>
      <c r="AX534" s="13" t="s">
        <v>72</v>
      </c>
      <c r="AY534" s="258" t="s">
        <v>240</v>
      </c>
    </row>
    <row r="535" s="13" customFormat="1">
      <c r="A535" s="13"/>
      <c r="B535" s="248"/>
      <c r="C535" s="249"/>
      <c r="D535" s="227" t="s">
        <v>801</v>
      </c>
      <c r="E535" s="250" t="s">
        <v>19</v>
      </c>
      <c r="F535" s="251" t="s">
        <v>2497</v>
      </c>
      <c r="G535" s="249"/>
      <c r="H535" s="252">
        <v>2.3999999999999999</v>
      </c>
      <c r="I535" s="253"/>
      <c r="J535" s="249"/>
      <c r="K535" s="249"/>
      <c r="L535" s="254"/>
      <c r="M535" s="255"/>
      <c r="N535" s="256"/>
      <c r="O535" s="256"/>
      <c r="P535" s="256"/>
      <c r="Q535" s="256"/>
      <c r="R535" s="256"/>
      <c r="S535" s="256"/>
      <c r="T535" s="257"/>
      <c r="U535" s="13"/>
      <c r="V535" s="13"/>
      <c r="W535" s="13"/>
      <c r="X535" s="13"/>
      <c r="Y535" s="13"/>
      <c r="Z535" s="13"/>
      <c r="AA535" s="13"/>
      <c r="AB535" s="13"/>
      <c r="AC535" s="13"/>
      <c r="AD535" s="13"/>
      <c r="AE535" s="13"/>
      <c r="AT535" s="258" t="s">
        <v>801</v>
      </c>
      <c r="AU535" s="258" t="s">
        <v>81</v>
      </c>
      <c r="AV535" s="13" t="s">
        <v>81</v>
      </c>
      <c r="AW535" s="13" t="s">
        <v>33</v>
      </c>
      <c r="AX535" s="13" t="s">
        <v>72</v>
      </c>
      <c r="AY535" s="258" t="s">
        <v>240</v>
      </c>
    </row>
    <row r="536" s="15" customFormat="1">
      <c r="A536" s="15"/>
      <c r="B536" s="269"/>
      <c r="C536" s="270"/>
      <c r="D536" s="227" t="s">
        <v>801</v>
      </c>
      <c r="E536" s="271" t="s">
        <v>19</v>
      </c>
      <c r="F536" s="272" t="s">
        <v>1356</v>
      </c>
      <c r="G536" s="270"/>
      <c r="H536" s="273">
        <v>1488.2080000000001</v>
      </c>
      <c r="I536" s="274"/>
      <c r="J536" s="270"/>
      <c r="K536" s="270"/>
      <c r="L536" s="275"/>
      <c r="M536" s="276"/>
      <c r="N536" s="277"/>
      <c r="O536" s="277"/>
      <c r="P536" s="277"/>
      <c r="Q536" s="277"/>
      <c r="R536" s="277"/>
      <c r="S536" s="277"/>
      <c r="T536" s="278"/>
      <c r="U536" s="15"/>
      <c r="V536" s="15"/>
      <c r="W536" s="15"/>
      <c r="X536" s="15"/>
      <c r="Y536" s="15"/>
      <c r="Z536" s="15"/>
      <c r="AA536" s="15"/>
      <c r="AB536" s="15"/>
      <c r="AC536" s="15"/>
      <c r="AD536" s="15"/>
      <c r="AE536" s="15"/>
      <c r="AT536" s="279" t="s">
        <v>801</v>
      </c>
      <c r="AU536" s="279" t="s">
        <v>81</v>
      </c>
      <c r="AV536" s="15" t="s">
        <v>149</v>
      </c>
      <c r="AW536" s="15" t="s">
        <v>33</v>
      </c>
      <c r="AX536" s="15" t="s">
        <v>79</v>
      </c>
      <c r="AY536" s="279" t="s">
        <v>240</v>
      </c>
    </row>
    <row r="537" s="2" customFormat="1">
      <c r="A537" s="39"/>
      <c r="B537" s="40"/>
      <c r="C537" s="214" t="s">
        <v>409</v>
      </c>
      <c r="D537" s="214" t="s">
        <v>243</v>
      </c>
      <c r="E537" s="215" t="s">
        <v>2498</v>
      </c>
      <c r="F537" s="216" t="s">
        <v>2499</v>
      </c>
      <c r="G537" s="217" t="s">
        <v>251</v>
      </c>
      <c r="H537" s="218">
        <v>147.14500000000001</v>
      </c>
      <c r="I537" s="219"/>
      <c r="J537" s="220">
        <f>ROUND(I537*H537,2)</f>
        <v>0</v>
      </c>
      <c r="K537" s="216" t="s">
        <v>749</v>
      </c>
      <c r="L537" s="45"/>
      <c r="M537" s="221" t="s">
        <v>19</v>
      </c>
      <c r="N537" s="222" t="s">
        <v>43</v>
      </c>
      <c r="O537" s="85"/>
      <c r="P537" s="223">
        <f>O537*H537</f>
        <v>0</v>
      </c>
      <c r="Q537" s="223">
        <v>0.0043800000000000002</v>
      </c>
      <c r="R537" s="223">
        <f>Q537*H537</f>
        <v>0.6444951000000001</v>
      </c>
      <c r="S537" s="223">
        <v>0</v>
      </c>
      <c r="T537" s="224">
        <f>S537*H537</f>
        <v>0</v>
      </c>
      <c r="U537" s="39"/>
      <c r="V537" s="39"/>
      <c r="W537" s="39"/>
      <c r="X537" s="39"/>
      <c r="Y537" s="39"/>
      <c r="Z537" s="39"/>
      <c r="AA537" s="39"/>
      <c r="AB537" s="39"/>
      <c r="AC537" s="39"/>
      <c r="AD537" s="39"/>
      <c r="AE537" s="39"/>
      <c r="AR537" s="225" t="s">
        <v>248</v>
      </c>
      <c r="AT537" s="225" t="s">
        <v>243</v>
      </c>
      <c r="AU537" s="225" t="s">
        <v>81</v>
      </c>
      <c r="AY537" s="18" t="s">
        <v>240</v>
      </c>
      <c r="BE537" s="226">
        <f>IF(N537="základní",J537,0)</f>
        <v>0</v>
      </c>
      <c r="BF537" s="226">
        <f>IF(N537="snížená",J537,0)</f>
        <v>0</v>
      </c>
      <c r="BG537" s="226">
        <f>IF(N537="zákl. přenesená",J537,0)</f>
        <v>0</v>
      </c>
      <c r="BH537" s="226">
        <f>IF(N537="sníž. přenesená",J537,0)</f>
        <v>0</v>
      </c>
      <c r="BI537" s="226">
        <f>IF(N537="nulová",J537,0)</f>
        <v>0</v>
      </c>
      <c r="BJ537" s="18" t="s">
        <v>79</v>
      </c>
      <c r="BK537" s="226">
        <f>ROUND(I537*H537,2)</f>
        <v>0</v>
      </c>
      <c r="BL537" s="18" t="s">
        <v>248</v>
      </c>
      <c r="BM537" s="225" t="s">
        <v>2500</v>
      </c>
    </row>
    <row r="538" s="13" customFormat="1">
      <c r="A538" s="13"/>
      <c r="B538" s="248"/>
      <c r="C538" s="249"/>
      <c r="D538" s="227" t="s">
        <v>801</v>
      </c>
      <c r="E538" s="250" t="s">
        <v>19</v>
      </c>
      <c r="F538" s="251" t="s">
        <v>2501</v>
      </c>
      <c r="G538" s="249"/>
      <c r="H538" s="252">
        <v>11.369999999999999</v>
      </c>
      <c r="I538" s="253"/>
      <c r="J538" s="249"/>
      <c r="K538" s="249"/>
      <c r="L538" s="254"/>
      <c r="M538" s="255"/>
      <c r="N538" s="256"/>
      <c r="O538" s="256"/>
      <c r="P538" s="256"/>
      <c r="Q538" s="256"/>
      <c r="R538" s="256"/>
      <c r="S538" s="256"/>
      <c r="T538" s="257"/>
      <c r="U538" s="13"/>
      <c r="V538" s="13"/>
      <c r="W538" s="13"/>
      <c r="X538" s="13"/>
      <c r="Y538" s="13"/>
      <c r="Z538" s="13"/>
      <c r="AA538" s="13"/>
      <c r="AB538" s="13"/>
      <c r="AC538" s="13"/>
      <c r="AD538" s="13"/>
      <c r="AE538" s="13"/>
      <c r="AT538" s="258" t="s">
        <v>801</v>
      </c>
      <c r="AU538" s="258" t="s">
        <v>81</v>
      </c>
      <c r="AV538" s="13" t="s">
        <v>81</v>
      </c>
      <c r="AW538" s="13" t="s">
        <v>33</v>
      </c>
      <c r="AX538" s="13" t="s">
        <v>72</v>
      </c>
      <c r="AY538" s="258" t="s">
        <v>240</v>
      </c>
    </row>
    <row r="539" s="13" customFormat="1">
      <c r="A539" s="13"/>
      <c r="B539" s="248"/>
      <c r="C539" s="249"/>
      <c r="D539" s="227" t="s">
        <v>801</v>
      </c>
      <c r="E539" s="250" t="s">
        <v>19</v>
      </c>
      <c r="F539" s="251" t="s">
        <v>2011</v>
      </c>
      <c r="G539" s="249"/>
      <c r="H539" s="252">
        <v>50.240000000000002</v>
      </c>
      <c r="I539" s="253"/>
      <c r="J539" s="249"/>
      <c r="K539" s="249"/>
      <c r="L539" s="254"/>
      <c r="M539" s="255"/>
      <c r="N539" s="256"/>
      <c r="O539" s="256"/>
      <c r="P539" s="256"/>
      <c r="Q539" s="256"/>
      <c r="R539" s="256"/>
      <c r="S539" s="256"/>
      <c r="T539" s="257"/>
      <c r="U539" s="13"/>
      <c r="V539" s="13"/>
      <c r="W539" s="13"/>
      <c r="X539" s="13"/>
      <c r="Y539" s="13"/>
      <c r="Z539" s="13"/>
      <c r="AA539" s="13"/>
      <c r="AB539" s="13"/>
      <c r="AC539" s="13"/>
      <c r="AD539" s="13"/>
      <c r="AE539" s="13"/>
      <c r="AT539" s="258" t="s">
        <v>801</v>
      </c>
      <c r="AU539" s="258" t="s">
        <v>81</v>
      </c>
      <c r="AV539" s="13" t="s">
        <v>81</v>
      </c>
      <c r="AW539" s="13" t="s">
        <v>33</v>
      </c>
      <c r="AX539" s="13" t="s">
        <v>72</v>
      </c>
      <c r="AY539" s="258" t="s">
        <v>240</v>
      </c>
    </row>
    <row r="540" s="13" customFormat="1">
      <c r="A540" s="13"/>
      <c r="B540" s="248"/>
      <c r="C540" s="249"/>
      <c r="D540" s="227" t="s">
        <v>801</v>
      </c>
      <c r="E540" s="250" t="s">
        <v>19</v>
      </c>
      <c r="F540" s="251" t="s">
        <v>2502</v>
      </c>
      <c r="G540" s="249"/>
      <c r="H540" s="252">
        <v>26.033000000000001</v>
      </c>
      <c r="I540" s="253"/>
      <c r="J540" s="249"/>
      <c r="K540" s="249"/>
      <c r="L540" s="254"/>
      <c r="M540" s="255"/>
      <c r="N540" s="256"/>
      <c r="O540" s="256"/>
      <c r="P540" s="256"/>
      <c r="Q540" s="256"/>
      <c r="R540" s="256"/>
      <c r="S540" s="256"/>
      <c r="T540" s="257"/>
      <c r="U540" s="13"/>
      <c r="V540" s="13"/>
      <c r="W540" s="13"/>
      <c r="X540" s="13"/>
      <c r="Y540" s="13"/>
      <c r="Z540" s="13"/>
      <c r="AA540" s="13"/>
      <c r="AB540" s="13"/>
      <c r="AC540" s="13"/>
      <c r="AD540" s="13"/>
      <c r="AE540" s="13"/>
      <c r="AT540" s="258" t="s">
        <v>801</v>
      </c>
      <c r="AU540" s="258" t="s">
        <v>81</v>
      </c>
      <c r="AV540" s="13" t="s">
        <v>81</v>
      </c>
      <c r="AW540" s="13" t="s">
        <v>33</v>
      </c>
      <c r="AX540" s="13" t="s">
        <v>72</v>
      </c>
      <c r="AY540" s="258" t="s">
        <v>240</v>
      </c>
    </row>
    <row r="541" s="13" customFormat="1">
      <c r="A541" s="13"/>
      <c r="B541" s="248"/>
      <c r="C541" s="249"/>
      <c r="D541" s="227" t="s">
        <v>801</v>
      </c>
      <c r="E541" s="250" t="s">
        <v>19</v>
      </c>
      <c r="F541" s="251" t="s">
        <v>2503</v>
      </c>
      <c r="G541" s="249"/>
      <c r="H541" s="252">
        <v>49.909999999999997</v>
      </c>
      <c r="I541" s="253"/>
      <c r="J541" s="249"/>
      <c r="K541" s="249"/>
      <c r="L541" s="254"/>
      <c r="M541" s="255"/>
      <c r="N541" s="256"/>
      <c r="O541" s="256"/>
      <c r="P541" s="256"/>
      <c r="Q541" s="256"/>
      <c r="R541" s="256"/>
      <c r="S541" s="256"/>
      <c r="T541" s="257"/>
      <c r="U541" s="13"/>
      <c r="V541" s="13"/>
      <c r="W541" s="13"/>
      <c r="X541" s="13"/>
      <c r="Y541" s="13"/>
      <c r="Z541" s="13"/>
      <c r="AA541" s="13"/>
      <c r="AB541" s="13"/>
      <c r="AC541" s="13"/>
      <c r="AD541" s="13"/>
      <c r="AE541" s="13"/>
      <c r="AT541" s="258" t="s">
        <v>801</v>
      </c>
      <c r="AU541" s="258" t="s">
        <v>81</v>
      </c>
      <c r="AV541" s="13" t="s">
        <v>81</v>
      </c>
      <c r="AW541" s="13" t="s">
        <v>33</v>
      </c>
      <c r="AX541" s="13" t="s">
        <v>72</v>
      </c>
      <c r="AY541" s="258" t="s">
        <v>240</v>
      </c>
    </row>
    <row r="542" s="13" customFormat="1">
      <c r="A542" s="13"/>
      <c r="B542" s="248"/>
      <c r="C542" s="249"/>
      <c r="D542" s="227" t="s">
        <v>801</v>
      </c>
      <c r="E542" s="250" t="s">
        <v>19</v>
      </c>
      <c r="F542" s="251" t="s">
        <v>2031</v>
      </c>
      <c r="G542" s="249"/>
      <c r="H542" s="252">
        <v>9.5920000000000005</v>
      </c>
      <c r="I542" s="253"/>
      <c r="J542" s="249"/>
      <c r="K542" s="249"/>
      <c r="L542" s="254"/>
      <c r="M542" s="255"/>
      <c r="N542" s="256"/>
      <c r="O542" s="256"/>
      <c r="P542" s="256"/>
      <c r="Q542" s="256"/>
      <c r="R542" s="256"/>
      <c r="S542" s="256"/>
      <c r="T542" s="257"/>
      <c r="U542" s="13"/>
      <c r="V542" s="13"/>
      <c r="W542" s="13"/>
      <c r="X542" s="13"/>
      <c r="Y542" s="13"/>
      <c r="Z542" s="13"/>
      <c r="AA542" s="13"/>
      <c r="AB542" s="13"/>
      <c r="AC542" s="13"/>
      <c r="AD542" s="13"/>
      <c r="AE542" s="13"/>
      <c r="AT542" s="258" t="s">
        <v>801</v>
      </c>
      <c r="AU542" s="258" t="s">
        <v>81</v>
      </c>
      <c r="AV542" s="13" t="s">
        <v>81</v>
      </c>
      <c r="AW542" s="13" t="s">
        <v>33</v>
      </c>
      <c r="AX542" s="13" t="s">
        <v>72</v>
      </c>
      <c r="AY542" s="258" t="s">
        <v>240</v>
      </c>
    </row>
    <row r="543" s="15" customFormat="1">
      <c r="A543" s="15"/>
      <c r="B543" s="269"/>
      <c r="C543" s="270"/>
      <c r="D543" s="227" t="s">
        <v>801</v>
      </c>
      <c r="E543" s="271" t="s">
        <v>19</v>
      </c>
      <c r="F543" s="272" t="s">
        <v>1356</v>
      </c>
      <c r="G543" s="270"/>
      <c r="H543" s="273">
        <v>147.14500000000001</v>
      </c>
      <c r="I543" s="274"/>
      <c r="J543" s="270"/>
      <c r="K543" s="270"/>
      <c r="L543" s="275"/>
      <c r="M543" s="276"/>
      <c r="N543" s="277"/>
      <c r="O543" s="277"/>
      <c r="P543" s="277"/>
      <c r="Q543" s="277"/>
      <c r="R543" s="277"/>
      <c r="S543" s="277"/>
      <c r="T543" s="278"/>
      <c r="U543" s="15"/>
      <c r="V543" s="15"/>
      <c r="W543" s="15"/>
      <c r="X543" s="15"/>
      <c r="Y543" s="15"/>
      <c r="Z543" s="15"/>
      <c r="AA543" s="15"/>
      <c r="AB543" s="15"/>
      <c r="AC543" s="15"/>
      <c r="AD543" s="15"/>
      <c r="AE543" s="15"/>
      <c r="AT543" s="279" t="s">
        <v>801</v>
      </c>
      <c r="AU543" s="279" t="s">
        <v>81</v>
      </c>
      <c r="AV543" s="15" t="s">
        <v>149</v>
      </c>
      <c r="AW543" s="15" t="s">
        <v>33</v>
      </c>
      <c r="AX543" s="15" t="s">
        <v>79</v>
      </c>
      <c r="AY543" s="279" t="s">
        <v>240</v>
      </c>
    </row>
    <row r="544" s="2" customFormat="1">
      <c r="A544" s="39"/>
      <c r="B544" s="40"/>
      <c r="C544" s="214" t="s">
        <v>2504</v>
      </c>
      <c r="D544" s="214" t="s">
        <v>243</v>
      </c>
      <c r="E544" s="215" t="s">
        <v>2505</v>
      </c>
      <c r="F544" s="216" t="s">
        <v>2506</v>
      </c>
      <c r="G544" s="217" t="s">
        <v>251</v>
      </c>
      <c r="H544" s="218">
        <v>139.50999999999999</v>
      </c>
      <c r="I544" s="219"/>
      <c r="J544" s="220">
        <f>ROUND(I544*H544,2)</f>
        <v>0</v>
      </c>
      <c r="K544" s="216" t="s">
        <v>749</v>
      </c>
      <c r="L544" s="45"/>
      <c r="M544" s="221" t="s">
        <v>19</v>
      </c>
      <c r="N544" s="222" t="s">
        <v>43</v>
      </c>
      <c r="O544" s="85"/>
      <c r="P544" s="223">
        <f>O544*H544</f>
        <v>0</v>
      </c>
      <c r="Q544" s="223">
        <v>0.0083499999999999998</v>
      </c>
      <c r="R544" s="223">
        <f>Q544*H544</f>
        <v>1.1649084999999999</v>
      </c>
      <c r="S544" s="223">
        <v>0</v>
      </c>
      <c r="T544" s="224">
        <f>S544*H544</f>
        <v>0</v>
      </c>
      <c r="U544" s="39"/>
      <c r="V544" s="39"/>
      <c r="W544" s="39"/>
      <c r="X544" s="39"/>
      <c r="Y544" s="39"/>
      <c r="Z544" s="39"/>
      <c r="AA544" s="39"/>
      <c r="AB544" s="39"/>
      <c r="AC544" s="39"/>
      <c r="AD544" s="39"/>
      <c r="AE544" s="39"/>
      <c r="AR544" s="225" t="s">
        <v>248</v>
      </c>
      <c r="AT544" s="225" t="s">
        <v>243</v>
      </c>
      <c r="AU544" s="225" t="s">
        <v>81</v>
      </c>
      <c r="AY544" s="18" t="s">
        <v>240</v>
      </c>
      <c r="BE544" s="226">
        <f>IF(N544="základní",J544,0)</f>
        <v>0</v>
      </c>
      <c r="BF544" s="226">
        <f>IF(N544="snížená",J544,0)</f>
        <v>0</v>
      </c>
      <c r="BG544" s="226">
        <f>IF(N544="zákl. přenesená",J544,0)</f>
        <v>0</v>
      </c>
      <c r="BH544" s="226">
        <f>IF(N544="sníž. přenesená",J544,0)</f>
        <v>0</v>
      </c>
      <c r="BI544" s="226">
        <f>IF(N544="nulová",J544,0)</f>
        <v>0</v>
      </c>
      <c r="BJ544" s="18" t="s">
        <v>79</v>
      </c>
      <c r="BK544" s="226">
        <f>ROUND(I544*H544,2)</f>
        <v>0</v>
      </c>
      <c r="BL544" s="18" t="s">
        <v>248</v>
      </c>
      <c r="BM544" s="225" t="s">
        <v>2507</v>
      </c>
    </row>
    <row r="545" s="14" customFormat="1">
      <c r="A545" s="14"/>
      <c r="B545" s="259"/>
      <c r="C545" s="260"/>
      <c r="D545" s="227" t="s">
        <v>801</v>
      </c>
      <c r="E545" s="261" t="s">
        <v>19</v>
      </c>
      <c r="F545" s="262" t="s">
        <v>2465</v>
      </c>
      <c r="G545" s="260"/>
      <c r="H545" s="261" t="s">
        <v>19</v>
      </c>
      <c r="I545" s="263"/>
      <c r="J545" s="260"/>
      <c r="K545" s="260"/>
      <c r="L545" s="264"/>
      <c r="M545" s="265"/>
      <c r="N545" s="266"/>
      <c r="O545" s="266"/>
      <c r="P545" s="266"/>
      <c r="Q545" s="266"/>
      <c r="R545" s="266"/>
      <c r="S545" s="266"/>
      <c r="T545" s="267"/>
      <c r="U545" s="14"/>
      <c r="V545" s="14"/>
      <c r="W545" s="14"/>
      <c r="X545" s="14"/>
      <c r="Y545" s="14"/>
      <c r="Z545" s="14"/>
      <c r="AA545" s="14"/>
      <c r="AB545" s="14"/>
      <c r="AC545" s="14"/>
      <c r="AD545" s="14"/>
      <c r="AE545" s="14"/>
      <c r="AT545" s="268" t="s">
        <v>801</v>
      </c>
      <c r="AU545" s="268" t="s">
        <v>81</v>
      </c>
      <c r="AV545" s="14" t="s">
        <v>79</v>
      </c>
      <c r="AW545" s="14" t="s">
        <v>33</v>
      </c>
      <c r="AX545" s="14" t="s">
        <v>72</v>
      </c>
      <c r="AY545" s="268" t="s">
        <v>240</v>
      </c>
    </row>
    <row r="546" s="13" customFormat="1">
      <c r="A546" s="13"/>
      <c r="B546" s="248"/>
      <c r="C546" s="249"/>
      <c r="D546" s="227" t="s">
        <v>801</v>
      </c>
      <c r="E546" s="250" t="s">
        <v>19</v>
      </c>
      <c r="F546" s="251" t="s">
        <v>2466</v>
      </c>
      <c r="G546" s="249"/>
      <c r="H546" s="252">
        <v>139.50999999999999</v>
      </c>
      <c r="I546" s="253"/>
      <c r="J546" s="249"/>
      <c r="K546" s="249"/>
      <c r="L546" s="254"/>
      <c r="M546" s="255"/>
      <c r="N546" s="256"/>
      <c r="O546" s="256"/>
      <c r="P546" s="256"/>
      <c r="Q546" s="256"/>
      <c r="R546" s="256"/>
      <c r="S546" s="256"/>
      <c r="T546" s="257"/>
      <c r="U546" s="13"/>
      <c r="V546" s="13"/>
      <c r="W546" s="13"/>
      <c r="X546" s="13"/>
      <c r="Y546" s="13"/>
      <c r="Z546" s="13"/>
      <c r="AA546" s="13"/>
      <c r="AB546" s="13"/>
      <c r="AC546" s="13"/>
      <c r="AD546" s="13"/>
      <c r="AE546" s="13"/>
      <c r="AT546" s="258" t="s">
        <v>801</v>
      </c>
      <c r="AU546" s="258" t="s">
        <v>81</v>
      </c>
      <c r="AV546" s="13" t="s">
        <v>81</v>
      </c>
      <c r="AW546" s="13" t="s">
        <v>33</v>
      </c>
      <c r="AX546" s="13" t="s">
        <v>79</v>
      </c>
      <c r="AY546" s="258" t="s">
        <v>240</v>
      </c>
    </row>
    <row r="547" s="2" customFormat="1">
      <c r="A547" s="39"/>
      <c r="B547" s="40"/>
      <c r="C547" s="214" t="s">
        <v>412</v>
      </c>
      <c r="D547" s="214" t="s">
        <v>243</v>
      </c>
      <c r="E547" s="215" t="s">
        <v>2508</v>
      </c>
      <c r="F547" s="216" t="s">
        <v>2509</v>
      </c>
      <c r="G547" s="217" t="s">
        <v>251</v>
      </c>
      <c r="H547" s="218">
        <v>2.3999999999999999</v>
      </c>
      <c r="I547" s="219"/>
      <c r="J547" s="220">
        <f>ROUND(I547*H547,2)</f>
        <v>0</v>
      </c>
      <c r="K547" s="216" t="s">
        <v>749</v>
      </c>
      <c r="L547" s="45"/>
      <c r="M547" s="221" t="s">
        <v>19</v>
      </c>
      <c r="N547" s="222" t="s">
        <v>43</v>
      </c>
      <c r="O547" s="85"/>
      <c r="P547" s="223">
        <f>O547*H547</f>
        <v>0</v>
      </c>
      <c r="Q547" s="223">
        <v>0.0083499999999999998</v>
      </c>
      <c r="R547" s="223">
        <f>Q547*H547</f>
        <v>0.020039999999999999</v>
      </c>
      <c r="S547" s="223">
        <v>0</v>
      </c>
      <c r="T547" s="224">
        <f>S547*H547</f>
        <v>0</v>
      </c>
      <c r="U547" s="39"/>
      <c r="V547" s="39"/>
      <c r="W547" s="39"/>
      <c r="X547" s="39"/>
      <c r="Y547" s="39"/>
      <c r="Z547" s="39"/>
      <c r="AA547" s="39"/>
      <c r="AB547" s="39"/>
      <c r="AC547" s="39"/>
      <c r="AD547" s="39"/>
      <c r="AE547" s="39"/>
      <c r="AR547" s="225" t="s">
        <v>248</v>
      </c>
      <c r="AT547" s="225" t="s">
        <v>243</v>
      </c>
      <c r="AU547" s="225" t="s">
        <v>81</v>
      </c>
      <c r="AY547" s="18" t="s">
        <v>240</v>
      </c>
      <c r="BE547" s="226">
        <f>IF(N547="základní",J547,0)</f>
        <v>0</v>
      </c>
      <c r="BF547" s="226">
        <f>IF(N547="snížená",J547,0)</f>
        <v>0</v>
      </c>
      <c r="BG547" s="226">
        <f>IF(N547="zákl. přenesená",J547,0)</f>
        <v>0</v>
      </c>
      <c r="BH547" s="226">
        <f>IF(N547="sníž. přenesená",J547,0)</f>
        <v>0</v>
      </c>
      <c r="BI547" s="226">
        <f>IF(N547="nulová",J547,0)</f>
        <v>0</v>
      </c>
      <c r="BJ547" s="18" t="s">
        <v>79</v>
      </c>
      <c r="BK547" s="226">
        <f>ROUND(I547*H547,2)</f>
        <v>0</v>
      </c>
      <c r="BL547" s="18" t="s">
        <v>248</v>
      </c>
      <c r="BM547" s="225" t="s">
        <v>2510</v>
      </c>
    </row>
    <row r="548" s="13" customFormat="1">
      <c r="A548" s="13"/>
      <c r="B548" s="248"/>
      <c r="C548" s="249"/>
      <c r="D548" s="227" t="s">
        <v>801</v>
      </c>
      <c r="E548" s="250" t="s">
        <v>19</v>
      </c>
      <c r="F548" s="251" t="s">
        <v>2497</v>
      </c>
      <c r="G548" s="249"/>
      <c r="H548" s="252">
        <v>2.3999999999999999</v>
      </c>
      <c r="I548" s="253"/>
      <c r="J548" s="249"/>
      <c r="K548" s="249"/>
      <c r="L548" s="254"/>
      <c r="M548" s="255"/>
      <c r="N548" s="256"/>
      <c r="O548" s="256"/>
      <c r="P548" s="256"/>
      <c r="Q548" s="256"/>
      <c r="R548" s="256"/>
      <c r="S548" s="256"/>
      <c r="T548" s="257"/>
      <c r="U548" s="13"/>
      <c r="V548" s="13"/>
      <c r="W548" s="13"/>
      <c r="X548" s="13"/>
      <c r="Y548" s="13"/>
      <c r="Z548" s="13"/>
      <c r="AA548" s="13"/>
      <c r="AB548" s="13"/>
      <c r="AC548" s="13"/>
      <c r="AD548" s="13"/>
      <c r="AE548" s="13"/>
      <c r="AT548" s="258" t="s">
        <v>801</v>
      </c>
      <c r="AU548" s="258" t="s">
        <v>81</v>
      </c>
      <c r="AV548" s="13" t="s">
        <v>81</v>
      </c>
      <c r="AW548" s="13" t="s">
        <v>33</v>
      </c>
      <c r="AX548" s="13" t="s">
        <v>79</v>
      </c>
      <c r="AY548" s="258" t="s">
        <v>240</v>
      </c>
    </row>
    <row r="549" s="2" customFormat="1">
      <c r="A549" s="39"/>
      <c r="B549" s="40"/>
      <c r="C549" s="238" t="s">
        <v>2511</v>
      </c>
      <c r="D549" s="238" t="s">
        <v>797</v>
      </c>
      <c r="E549" s="239" t="s">
        <v>2443</v>
      </c>
      <c r="F549" s="240" t="s">
        <v>2444</v>
      </c>
      <c r="G549" s="241" t="s">
        <v>251</v>
      </c>
      <c r="H549" s="242">
        <v>2.52</v>
      </c>
      <c r="I549" s="243"/>
      <c r="J549" s="244">
        <f>ROUND(I549*H549,2)</f>
        <v>0</v>
      </c>
      <c r="K549" s="240" t="s">
        <v>247</v>
      </c>
      <c r="L549" s="245"/>
      <c r="M549" s="246" t="s">
        <v>19</v>
      </c>
      <c r="N549" s="247" t="s">
        <v>43</v>
      </c>
      <c r="O549" s="85"/>
      <c r="P549" s="223">
        <f>O549*H549</f>
        <v>0</v>
      </c>
      <c r="Q549" s="223">
        <v>0</v>
      </c>
      <c r="R549" s="223">
        <f>Q549*H549</f>
        <v>0</v>
      </c>
      <c r="S549" s="223">
        <v>0</v>
      </c>
      <c r="T549" s="224">
        <f>S549*H549</f>
        <v>0</v>
      </c>
      <c r="U549" s="39"/>
      <c r="V549" s="39"/>
      <c r="W549" s="39"/>
      <c r="X549" s="39"/>
      <c r="Y549" s="39"/>
      <c r="Z549" s="39"/>
      <c r="AA549" s="39"/>
      <c r="AB549" s="39"/>
      <c r="AC549" s="39"/>
      <c r="AD549" s="39"/>
      <c r="AE549" s="39"/>
      <c r="AR549" s="225" t="s">
        <v>257</v>
      </c>
      <c r="AT549" s="225" t="s">
        <v>797</v>
      </c>
      <c r="AU549" s="225" t="s">
        <v>81</v>
      </c>
      <c r="AY549" s="18" t="s">
        <v>240</v>
      </c>
      <c r="BE549" s="226">
        <f>IF(N549="základní",J549,0)</f>
        <v>0</v>
      </c>
      <c r="BF549" s="226">
        <f>IF(N549="snížená",J549,0)</f>
        <v>0</v>
      </c>
      <c r="BG549" s="226">
        <f>IF(N549="zákl. přenesená",J549,0)</f>
        <v>0</v>
      </c>
      <c r="BH549" s="226">
        <f>IF(N549="sníž. přenesená",J549,0)</f>
        <v>0</v>
      </c>
      <c r="BI549" s="226">
        <f>IF(N549="nulová",J549,0)</f>
        <v>0</v>
      </c>
      <c r="BJ549" s="18" t="s">
        <v>79</v>
      </c>
      <c r="BK549" s="226">
        <f>ROUND(I549*H549,2)</f>
        <v>0</v>
      </c>
      <c r="BL549" s="18" t="s">
        <v>248</v>
      </c>
      <c r="BM549" s="225" t="s">
        <v>2512</v>
      </c>
    </row>
    <row r="550" s="13" customFormat="1">
      <c r="A550" s="13"/>
      <c r="B550" s="248"/>
      <c r="C550" s="249"/>
      <c r="D550" s="227" t="s">
        <v>801</v>
      </c>
      <c r="E550" s="250" t="s">
        <v>19</v>
      </c>
      <c r="F550" s="251" t="s">
        <v>2513</v>
      </c>
      <c r="G550" s="249"/>
      <c r="H550" s="252">
        <v>2.52</v>
      </c>
      <c r="I550" s="253"/>
      <c r="J550" s="249"/>
      <c r="K550" s="249"/>
      <c r="L550" s="254"/>
      <c r="M550" s="255"/>
      <c r="N550" s="256"/>
      <c r="O550" s="256"/>
      <c r="P550" s="256"/>
      <c r="Q550" s="256"/>
      <c r="R550" s="256"/>
      <c r="S550" s="256"/>
      <c r="T550" s="257"/>
      <c r="U550" s="13"/>
      <c r="V550" s="13"/>
      <c r="W550" s="13"/>
      <c r="X550" s="13"/>
      <c r="Y550" s="13"/>
      <c r="Z550" s="13"/>
      <c r="AA550" s="13"/>
      <c r="AB550" s="13"/>
      <c r="AC550" s="13"/>
      <c r="AD550" s="13"/>
      <c r="AE550" s="13"/>
      <c r="AT550" s="258" t="s">
        <v>801</v>
      </c>
      <c r="AU550" s="258" t="s">
        <v>81</v>
      </c>
      <c r="AV550" s="13" t="s">
        <v>81</v>
      </c>
      <c r="AW550" s="13" t="s">
        <v>33</v>
      </c>
      <c r="AX550" s="13" t="s">
        <v>79</v>
      </c>
      <c r="AY550" s="258" t="s">
        <v>240</v>
      </c>
    </row>
    <row r="551" s="2" customFormat="1">
      <c r="A551" s="39"/>
      <c r="B551" s="40"/>
      <c r="C551" s="214" t="s">
        <v>417</v>
      </c>
      <c r="D551" s="214" t="s">
        <v>243</v>
      </c>
      <c r="E551" s="215" t="s">
        <v>2514</v>
      </c>
      <c r="F551" s="216" t="s">
        <v>2515</v>
      </c>
      <c r="G551" s="217" t="s">
        <v>251</v>
      </c>
      <c r="H551" s="218">
        <v>889.99199999999996</v>
      </c>
      <c r="I551" s="219"/>
      <c r="J551" s="220">
        <f>ROUND(I551*H551,2)</f>
        <v>0</v>
      </c>
      <c r="K551" s="216" t="s">
        <v>749</v>
      </c>
      <c r="L551" s="45"/>
      <c r="M551" s="221" t="s">
        <v>19</v>
      </c>
      <c r="N551" s="222" t="s">
        <v>43</v>
      </c>
      <c r="O551" s="85"/>
      <c r="P551" s="223">
        <f>O551*H551</f>
        <v>0</v>
      </c>
      <c r="Q551" s="223">
        <v>0.0086800000000000002</v>
      </c>
      <c r="R551" s="223">
        <f>Q551*H551</f>
        <v>7.7251305600000002</v>
      </c>
      <c r="S551" s="223">
        <v>0</v>
      </c>
      <c r="T551" s="224">
        <f>S551*H551</f>
        <v>0</v>
      </c>
      <c r="U551" s="39"/>
      <c r="V551" s="39"/>
      <c r="W551" s="39"/>
      <c r="X551" s="39"/>
      <c r="Y551" s="39"/>
      <c r="Z551" s="39"/>
      <c r="AA551" s="39"/>
      <c r="AB551" s="39"/>
      <c r="AC551" s="39"/>
      <c r="AD551" s="39"/>
      <c r="AE551" s="39"/>
      <c r="AR551" s="225" t="s">
        <v>248</v>
      </c>
      <c r="AT551" s="225" t="s">
        <v>243</v>
      </c>
      <c r="AU551" s="225" t="s">
        <v>81</v>
      </c>
      <c r="AY551" s="18" t="s">
        <v>240</v>
      </c>
      <c r="BE551" s="226">
        <f>IF(N551="základní",J551,0)</f>
        <v>0</v>
      </c>
      <c r="BF551" s="226">
        <f>IF(N551="snížená",J551,0)</f>
        <v>0</v>
      </c>
      <c r="BG551" s="226">
        <f>IF(N551="zákl. přenesená",J551,0)</f>
        <v>0</v>
      </c>
      <c r="BH551" s="226">
        <f>IF(N551="sníž. přenesená",J551,0)</f>
        <v>0</v>
      </c>
      <c r="BI551" s="226">
        <f>IF(N551="nulová",J551,0)</f>
        <v>0</v>
      </c>
      <c r="BJ551" s="18" t="s">
        <v>79</v>
      </c>
      <c r="BK551" s="226">
        <f>ROUND(I551*H551,2)</f>
        <v>0</v>
      </c>
      <c r="BL551" s="18" t="s">
        <v>248</v>
      </c>
      <c r="BM551" s="225" t="s">
        <v>2516</v>
      </c>
    </row>
    <row r="552" s="14" customFormat="1">
      <c r="A552" s="14"/>
      <c r="B552" s="259"/>
      <c r="C552" s="260"/>
      <c r="D552" s="227" t="s">
        <v>801</v>
      </c>
      <c r="E552" s="261" t="s">
        <v>19</v>
      </c>
      <c r="F552" s="262" t="s">
        <v>2480</v>
      </c>
      <c r="G552" s="260"/>
      <c r="H552" s="261" t="s">
        <v>19</v>
      </c>
      <c r="I552" s="263"/>
      <c r="J552" s="260"/>
      <c r="K552" s="260"/>
      <c r="L552" s="264"/>
      <c r="M552" s="265"/>
      <c r="N552" s="266"/>
      <c r="O552" s="266"/>
      <c r="P552" s="266"/>
      <c r="Q552" s="266"/>
      <c r="R552" s="266"/>
      <c r="S552" s="266"/>
      <c r="T552" s="267"/>
      <c r="U552" s="14"/>
      <c r="V552" s="14"/>
      <c r="W552" s="14"/>
      <c r="X552" s="14"/>
      <c r="Y552" s="14"/>
      <c r="Z552" s="14"/>
      <c r="AA552" s="14"/>
      <c r="AB552" s="14"/>
      <c r="AC552" s="14"/>
      <c r="AD552" s="14"/>
      <c r="AE552" s="14"/>
      <c r="AT552" s="268" t="s">
        <v>801</v>
      </c>
      <c r="AU552" s="268" t="s">
        <v>81</v>
      </c>
      <c r="AV552" s="14" t="s">
        <v>79</v>
      </c>
      <c r="AW552" s="14" t="s">
        <v>33</v>
      </c>
      <c r="AX552" s="14" t="s">
        <v>72</v>
      </c>
      <c r="AY552" s="268" t="s">
        <v>240</v>
      </c>
    </row>
    <row r="553" s="13" customFormat="1">
      <c r="A553" s="13"/>
      <c r="B553" s="248"/>
      <c r="C553" s="249"/>
      <c r="D553" s="227" t="s">
        <v>801</v>
      </c>
      <c r="E553" s="250" t="s">
        <v>19</v>
      </c>
      <c r="F553" s="251" t="s">
        <v>2481</v>
      </c>
      <c r="G553" s="249"/>
      <c r="H553" s="252">
        <v>99.709999999999994</v>
      </c>
      <c r="I553" s="253"/>
      <c r="J553" s="249"/>
      <c r="K553" s="249"/>
      <c r="L553" s="254"/>
      <c r="M553" s="255"/>
      <c r="N553" s="256"/>
      <c r="O553" s="256"/>
      <c r="P553" s="256"/>
      <c r="Q553" s="256"/>
      <c r="R553" s="256"/>
      <c r="S553" s="256"/>
      <c r="T553" s="257"/>
      <c r="U553" s="13"/>
      <c r="V553" s="13"/>
      <c r="W553" s="13"/>
      <c r="X553" s="13"/>
      <c r="Y553" s="13"/>
      <c r="Z553" s="13"/>
      <c r="AA553" s="13"/>
      <c r="AB553" s="13"/>
      <c r="AC553" s="13"/>
      <c r="AD553" s="13"/>
      <c r="AE553" s="13"/>
      <c r="AT553" s="258" t="s">
        <v>801</v>
      </c>
      <c r="AU553" s="258" t="s">
        <v>81</v>
      </c>
      <c r="AV553" s="13" t="s">
        <v>81</v>
      </c>
      <c r="AW553" s="13" t="s">
        <v>33</v>
      </c>
      <c r="AX553" s="13" t="s">
        <v>72</v>
      </c>
      <c r="AY553" s="258" t="s">
        <v>240</v>
      </c>
    </row>
    <row r="554" s="13" customFormat="1">
      <c r="A554" s="13"/>
      <c r="B554" s="248"/>
      <c r="C554" s="249"/>
      <c r="D554" s="227" t="s">
        <v>801</v>
      </c>
      <c r="E554" s="250" t="s">
        <v>19</v>
      </c>
      <c r="F554" s="251" t="s">
        <v>2482</v>
      </c>
      <c r="G554" s="249"/>
      <c r="H554" s="252">
        <v>293.97000000000003</v>
      </c>
      <c r="I554" s="253"/>
      <c r="J554" s="249"/>
      <c r="K554" s="249"/>
      <c r="L554" s="254"/>
      <c r="M554" s="255"/>
      <c r="N554" s="256"/>
      <c r="O554" s="256"/>
      <c r="P554" s="256"/>
      <c r="Q554" s="256"/>
      <c r="R554" s="256"/>
      <c r="S554" s="256"/>
      <c r="T554" s="257"/>
      <c r="U554" s="13"/>
      <c r="V554" s="13"/>
      <c r="W554" s="13"/>
      <c r="X554" s="13"/>
      <c r="Y554" s="13"/>
      <c r="Z554" s="13"/>
      <c r="AA554" s="13"/>
      <c r="AB554" s="13"/>
      <c r="AC554" s="13"/>
      <c r="AD554" s="13"/>
      <c r="AE554" s="13"/>
      <c r="AT554" s="258" t="s">
        <v>801</v>
      </c>
      <c r="AU554" s="258" t="s">
        <v>81</v>
      </c>
      <c r="AV554" s="13" t="s">
        <v>81</v>
      </c>
      <c r="AW554" s="13" t="s">
        <v>33</v>
      </c>
      <c r="AX554" s="13" t="s">
        <v>72</v>
      </c>
      <c r="AY554" s="258" t="s">
        <v>240</v>
      </c>
    </row>
    <row r="555" s="14" customFormat="1">
      <c r="A555" s="14"/>
      <c r="B555" s="259"/>
      <c r="C555" s="260"/>
      <c r="D555" s="227" t="s">
        <v>801</v>
      </c>
      <c r="E555" s="261" t="s">
        <v>19</v>
      </c>
      <c r="F555" s="262" t="s">
        <v>2483</v>
      </c>
      <c r="G555" s="260"/>
      <c r="H555" s="261" t="s">
        <v>19</v>
      </c>
      <c r="I555" s="263"/>
      <c r="J555" s="260"/>
      <c r="K555" s="260"/>
      <c r="L555" s="264"/>
      <c r="M555" s="265"/>
      <c r="N555" s="266"/>
      <c r="O555" s="266"/>
      <c r="P555" s="266"/>
      <c r="Q555" s="266"/>
      <c r="R555" s="266"/>
      <c r="S555" s="266"/>
      <c r="T555" s="267"/>
      <c r="U555" s="14"/>
      <c r="V555" s="14"/>
      <c r="W555" s="14"/>
      <c r="X555" s="14"/>
      <c r="Y555" s="14"/>
      <c r="Z555" s="14"/>
      <c r="AA555" s="14"/>
      <c r="AB555" s="14"/>
      <c r="AC555" s="14"/>
      <c r="AD555" s="14"/>
      <c r="AE555" s="14"/>
      <c r="AT555" s="268" t="s">
        <v>801</v>
      </c>
      <c r="AU555" s="268" t="s">
        <v>81</v>
      </c>
      <c r="AV555" s="14" t="s">
        <v>79</v>
      </c>
      <c r="AW555" s="14" t="s">
        <v>33</v>
      </c>
      <c r="AX555" s="14" t="s">
        <v>72</v>
      </c>
      <c r="AY555" s="268" t="s">
        <v>240</v>
      </c>
    </row>
    <row r="556" s="13" customFormat="1">
      <c r="A556" s="13"/>
      <c r="B556" s="248"/>
      <c r="C556" s="249"/>
      <c r="D556" s="227" t="s">
        <v>801</v>
      </c>
      <c r="E556" s="250" t="s">
        <v>19</v>
      </c>
      <c r="F556" s="251" t="s">
        <v>2484</v>
      </c>
      <c r="G556" s="249"/>
      <c r="H556" s="252">
        <v>18.800000000000001</v>
      </c>
      <c r="I556" s="253"/>
      <c r="J556" s="249"/>
      <c r="K556" s="249"/>
      <c r="L556" s="254"/>
      <c r="M556" s="255"/>
      <c r="N556" s="256"/>
      <c r="O556" s="256"/>
      <c r="P556" s="256"/>
      <c r="Q556" s="256"/>
      <c r="R556" s="256"/>
      <c r="S556" s="256"/>
      <c r="T556" s="257"/>
      <c r="U556" s="13"/>
      <c r="V556" s="13"/>
      <c r="W556" s="13"/>
      <c r="X556" s="13"/>
      <c r="Y556" s="13"/>
      <c r="Z556" s="13"/>
      <c r="AA556" s="13"/>
      <c r="AB556" s="13"/>
      <c r="AC556" s="13"/>
      <c r="AD556" s="13"/>
      <c r="AE556" s="13"/>
      <c r="AT556" s="258" t="s">
        <v>801</v>
      </c>
      <c r="AU556" s="258" t="s">
        <v>81</v>
      </c>
      <c r="AV556" s="13" t="s">
        <v>81</v>
      </c>
      <c r="AW556" s="13" t="s">
        <v>33</v>
      </c>
      <c r="AX556" s="13" t="s">
        <v>72</v>
      </c>
      <c r="AY556" s="258" t="s">
        <v>240</v>
      </c>
    </row>
    <row r="557" s="13" customFormat="1">
      <c r="A557" s="13"/>
      <c r="B557" s="248"/>
      <c r="C557" s="249"/>
      <c r="D557" s="227" t="s">
        <v>801</v>
      </c>
      <c r="E557" s="250" t="s">
        <v>19</v>
      </c>
      <c r="F557" s="251" t="s">
        <v>2485</v>
      </c>
      <c r="G557" s="249"/>
      <c r="H557" s="252">
        <v>25.489999999999998</v>
      </c>
      <c r="I557" s="253"/>
      <c r="J557" s="249"/>
      <c r="K557" s="249"/>
      <c r="L557" s="254"/>
      <c r="M557" s="255"/>
      <c r="N557" s="256"/>
      <c r="O557" s="256"/>
      <c r="P557" s="256"/>
      <c r="Q557" s="256"/>
      <c r="R557" s="256"/>
      <c r="S557" s="256"/>
      <c r="T557" s="257"/>
      <c r="U557" s="13"/>
      <c r="V557" s="13"/>
      <c r="W557" s="13"/>
      <c r="X557" s="13"/>
      <c r="Y557" s="13"/>
      <c r="Z557" s="13"/>
      <c r="AA557" s="13"/>
      <c r="AB557" s="13"/>
      <c r="AC557" s="13"/>
      <c r="AD557" s="13"/>
      <c r="AE557" s="13"/>
      <c r="AT557" s="258" t="s">
        <v>801</v>
      </c>
      <c r="AU557" s="258" t="s">
        <v>81</v>
      </c>
      <c r="AV557" s="13" t="s">
        <v>81</v>
      </c>
      <c r="AW557" s="13" t="s">
        <v>33</v>
      </c>
      <c r="AX557" s="13" t="s">
        <v>72</v>
      </c>
      <c r="AY557" s="258" t="s">
        <v>240</v>
      </c>
    </row>
    <row r="558" s="14" customFormat="1">
      <c r="A558" s="14"/>
      <c r="B558" s="259"/>
      <c r="C558" s="260"/>
      <c r="D558" s="227" t="s">
        <v>801</v>
      </c>
      <c r="E558" s="261" t="s">
        <v>19</v>
      </c>
      <c r="F558" s="262" t="s">
        <v>2486</v>
      </c>
      <c r="G558" s="260"/>
      <c r="H558" s="261" t="s">
        <v>19</v>
      </c>
      <c r="I558" s="263"/>
      <c r="J558" s="260"/>
      <c r="K558" s="260"/>
      <c r="L558" s="264"/>
      <c r="M558" s="265"/>
      <c r="N558" s="266"/>
      <c r="O558" s="266"/>
      <c r="P558" s="266"/>
      <c r="Q558" s="266"/>
      <c r="R558" s="266"/>
      <c r="S558" s="266"/>
      <c r="T558" s="267"/>
      <c r="U558" s="14"/>
      <c r="V558" s="14"/>
      <c r="W558" s="14"/>
      <c r="X558" s="14"/>
      <c r="Y558" s="14"/>
      <c r="Z558" s="14"/>
      <c r="AA558" s="14"/>
      <c r="AB558" s="14"/>
      <c r="AC558" s="14"/>
      <c r="AD558" s="14"/>
      <c r="AE558" s="14"/>
      <c r="AT558" s="268" t="s">
        <v>801</v>
      </c>
      <c r="AU558" s="268" t="s">
        <v>81</v>
      </c>
      <c r="AV558" s="14" t="s">
        <v>79</v>
      </c>
      <c r="AW558" s="14" t="s">
        <v>33</v>
      </c>
      <c r="AX558" s="14" t="s">
        <v>72</v>
      </c>
      <c r="AY558" s="268" t="s">
        <v>240</v>
      </c>
    </row>
    <row r="559" s="13" customFormat="1">
      <c r="A559" s="13"/>
      <c r="B559" s="248"/>
      <c r="C559" s="249"/>
      <c r="D559" s="227" t="s">
        <v>801</v>
      </c>
      <c r="E559" s="250" t="s">
        <v>19</v>
      </c>
      <c r="F559" s="251" t="s">
        <v>2487</v>
      </c>
      <c r="G559" s="249"/>
      <c r="H559" s="252">
        <v>45.659999999999997</v>
      </c>
      <c r="I559" s="253"/>
      <c r="J559" s="249"/>
      <c r="K559" s="249"/>
      <c r="L559" s="254"/>
      <c r="M559" s="255"/>
      <c r="N559" s="256"/>
      <c r="O559" s="256"/>
      <c r="P559" s="256"/>
      <c r="Q559" s="256"/>
      <c r="R559" s="256"/>
      <c r="S559" s="256"/>
      <c r="T559" s="257"/>
      <c r="U559" s="13"/>
      <c r="V559" s="13"/>
      <c r="W559" s="13"/>
      <c r="X559" s="13"/>
      <c r="Y559" s="13"/>
      <c r="Z559" s="13"/>
      <c r="AA559" s="13"/>
      <c r="AB559" s="13"/>
      <c r="AC559" s="13"/>
      <c r="AD559" s="13"/>
      <c r="AE559" s="13"/>
      <c r="AT559" s="258" t="s">
        <v>801</v>
      </c>
      <c r="AU559" s="258" t="s">
        <v>81</v>
      </c>
      <c r="AV559" s="13" t="s">
        <v>81</v>
      </c>
      <c r="AW559" s="13" t="s">
        <v>33</v>
      </c>
      <c r="AX559" s="13" t="s">
        <v>72</v>
      </c>
      <c r="AY559" s="258" t="s">
        <v>240</v>
      </c>
    </row>
    <row r="560" s="13" customFormat="1">
      <c r="A560" s="13"/>
      <c r="B560" s="248"/>
      <c r="C560" s="249"/>
      <c r="D560" s="227" t="s">
        <v>801</v>
      </c>
      <c r="E560" s="250" t="s">
        <v>19</v>
      </c>
      <c r="F560" s="251" t="s">
        <v>2488</v>
      </c>
      <c r="G560" s="249"/>
      <c r="H560" s="252">
        <v>97.415999999999997</v>
      </c>
      <c r="I560" s="253"/>
      <c r="J560" s="249"/>
      <c r="K560" s="249"/>
      <c r="L560" s="254"/>
      <c r="M560" s="255"/>
      <c r="N560" s="256"/>
      <c r="O560" s="256"/>
      <c r="P560" s="256"/>
      <c r="Q560" s="256"/>
      <c r="R560" s="256"/>
      <c r="S560" s="256"/>
      <c r="T560" s="257"/>
      <c r="U560" s="13"/>
      <c r="V560" s="13"/>
      <c r="W560" s="13"/>
      <c r="X560" s="13"/>
      <c r="Y560" s="13"/>
      <c r="Z560" s="13"/>
      <c r="AA560" s="13"/>
      <c r="AB560" s="13"/>
      <c r="AC560" s="13"/>
      <c r="AD560" s="13"/>
      <c r="AE560" s="13"/>
      <c r="AT560" s="258" t="s">
        <v>801</v>
      </c>
      <c r="AU560" s="258" t="s">
        <v>81</v>
      </c>
      <c r="AV560" s="13" t="s">
        <v>81</v>
      </c>
      <c r="AW560" s="13" t="s">
        <v>33</v>
      </c>
      <c r="AX560" s="13" t="s">
        <v>72</v>
      </c>
      <c r="AY560" s="258" t="s">
        <v>240</v>
      </c>
    </row>
    <row r="561" s="14" customFormat="1">
      <c r="A561" s="14"/>
      <c r="B561" s="259"/>
      <c r="C561" s="260"/>
      <c r="D561" s="227" t="s">
        <v>801</v>
      </c>
      <c r="E561" s="261" t="s">
        <v>19</v>
      </c>
      <c r="F561" s="262" t="s">
        <v>2489</v>
      </c>
      <c r="G561" s="260"/>
      <c r="H561" s="261" t="s">
        <v>19</v>
      </c>
      <c r="I561" s="263"/>
      <c r="J561" s="260"/>
      <c r="K561" s="260"/>
      <c r="L561" s="264"/>
      <c r="M561" s="265"/>
      <c r="N561" s="266"/>
      <c r="O561" s="266"/>
      <c r="P561" s="266"/>
      <c r="Q561" s="266"/>
      <c r="R561" s="266"/>
      <c r="S561" s="266"/>
      <c r="T561" s="267"/>
      <c r="U561" s="14"/>
      <c r="V561" s="14"/>
      <c r="W561" s="14"/>
      <c r="X561" s="14"/>
      <c r="Y561" s="14"/>
      <c r="Z561" s="14"/>
      <c r="AA561" s="14"/>
      <c r="AB561" s="14"/>
      <c r="AC561" s="14"/>
      <c r="AD561" s="14"/>
      <c r="AE561" s="14"/>
      <c r="AT561" s="268" t="s">
        <v>801</v>
      </c>
      <c r="AU561" s="268" t="s">
        <v>81</v>
      </c>
      <c r="AV561" s="14" t="s">
        <v>79</v>
      </c>
      <c r="AW561" s="14" t="s">
        <v>33</v>
      </c>
      <c r="AX561" s="14" t="s">
        <v>72</v>
      </c>
      <c r="AY561" s="268" t="s">
        <v>240</v>
      </c>
    </row>
    <row r="562" s="13" customFormat="1">
      <c r="A562" s="13"/>
      <c r="B562" s="248"/>
      <c r="C562" s="249"/>
      <c r="D562" s="227" t="s">
        <v>801</v>
      </c>
      <c r="E562" s="250" t="s">
        <v>19</v>
      </c>
      <c r="F562" s="251" t="s">
        <v>2490</v>
      </c>
      <c r="G562" s="249"/>
      <c r="H562" s="252">
        <v>278.58600000000001</v>
      </c>
      <c r="I562" s="253"/>
      <c r="J562" s="249"/>
      <c r="K562" s="249"/>
      <c r="L562" s="254"/>
      <c r="M562" s="255"/>
      <c r="N562" s="256"/>
      <c r="O562" s="256"/>
      <c r="P562" s="256"/>
      <c r="Q562" s="256"/>
      <c r="R562" s="256"/>
      <c r="S562" s="256"/>
      <c r="T562" s="257"/>
      <c r="U562" s="13"/>
      <c r="V562" s="13"/>
      <c r="W562" s="13"/>
      <c r="X562" s="13"/>
      <c r="Y562" s="13"/>
      <c r="Z562" s="13"/>
      <c r="AA562" s="13"/>
      <c r="AB562" s="13"/>
      <c r="AC562" s="13"/>
      <c r="AD562" s="13"/>
      <c r="AE562" s="13"/>
      <c r="AT562" s="258" t="s">
        <v>801</v>
      </c>
      <c r="AU562" s="258" t="s">
        <v>81</v>
      </c>
      <c r="AV562" s="13" t="s">
        <v>81</v>
      </c>
      <c r="AW562" s="13" t="s">
        <v>33</v>
      </c>
      <c r="AX562" s="13" t="s">
        <v>72</v>
      </c>
      <c r="AY562" s="258" t="s">
        <v>240</v>
      </c>
    </row>
    <row r="563" s="14" customFormat="1">
      <c r="A563" s="14"/>
      <c r="B563" s="259"/>
      <c r="C563" s="260"/>
      <c r="D563" s="227" t="s">
        <v>801</v>
      </c>
      <c r="E563" s="261" t="s">
        <v>19</v>
      </c>
      <c r="F563" s="262" t="s">
        <v>2517</v>
      </c>
      <c r="G563" s="260"/>
      <c r="H563" s="261" t="s">
        <v>19</v>
      </c>
      <c r="I563" s="263"/>
      <c r="J563" s="260"/>
      <c r="K563" s="260"/>
      <c r="L563" s="264"/>
      <c r="M563" s="265"/>
      <c r="N563" s="266"/>
      <c r="O563" s="266"/>
      <c r="P563" s="266"/>
      <c r="Q563" s="266"/>
      <c r="R563" s="266"/>
      <c r="S563" s="266"/>
      <c r="T563" s="267"/>
      <c r="U563" s="14"/>
      <c r="V563" s="14"/>
      <c r="W563" s="14"/>
      <c r="X563" s="14"/>
      <c r="Y563" s="14"/>
      <c r="Z563" s="14"/>
      <c r="AA563" s="14"/>
      <c r="AB563" s="14"/>
      <c r="AC563" s="14"/>
      <c r="AD563" s="14"/>
      <c r="AE563" s="14"/>
      <c r="AT563" s="268" t="s">
        <v>801</v>
      </c>
      <c r="AU563" s="268" t="s">
        <v>81</v>
      </c>
      <c r="AV563" s="14" t="s">
        <v>79</v>
      </c>
      <c r="AW563" s="14" t="s">
        <v>33</v>
      </c>
      <c r="AX563" s="14" t="s">
        <v>72</v>
      </c>
      <c r="AY563" s="268" t="s">
        <v>240</v>
      </c>
    </row>
    <row r="564" s="13" customFormat="1">
      <c r="A564" s="13"/>
      <c r="B564" s="248"/>
      <c r="C564" s="249"/>
      <c r="D564" s="227" t="s">
        <v>801</v>
      </c>
      <c r="E564" s="250" t="s">
        <v>19</v>
      </c>
      <c r="F564" s="251" t="s">
        <v>2518</v>
      </c>
      <c r="G564" s="249"/>
      <c r="H564" s="252">
        <v>30.359999999999999</v>
      </c>
      <c r="I564" s="253"/>
      <c r="J564" s="249"/>
      <c r="K564" s="249"/>
      <c r="L564" s="254"/>
      <c r="M564" s="255"/>
      <c r="N564" s="256"/>
      <c r="O564" s="256"/>
      <c r="P564" s="256"/>
      <c r="Q564" s="256"/>
      <c r="R564" s="256"/>
      <c r="S564" s="256"/>
      <c r="T564" s="257"/>
      <c r="U564" s="13"/>
      <c r="V564" s="13"/>
      <c r="W564" s="13"/>
      <c r="X564" s="13"/>
      <c r="Y564" s="13"/>
      <c r="Z564" s="13"/>
      <c r="AA564" s="13"/>
      <c r="AB564" s="13"/>
      <c r="AC564" s="13"/>
      <c r="AD564" s="13"/>
      <c r="AE564" s="13"/>
      <c r="AT564" s="258" t="s">
        <v>801</v>
      </c>
      <c r="AU564" s="258" t="s">
        <v>81</v>
      </c>
      <c r="AV564" s="13" t="s">
        <v>81</v>
      </c>
      <c r="AW564" s="13" t="s">
        <v>33</v>
      </c>
      <c r="AX564" s="13" t="s">
        <v>72</v>
      </c>
      <c r="AY564" s="258" t="s">
        <v>240</v>
      </c>
    </row>
    <row r="565" s="15" customFormat="1">
      <c r="A565" s="15"/>
      <c r="B565" s="269"/>
      <c r="C565" s="270"/>
      <c r="D565" s="227" t="s">
        <v>801</v>
      </c>
      <c r="E565" s="271" t="s">
        <v>19</v>
      </c>
      <c r="F565" s="272" t="s">
        <v>1356</v>
      </c>
      <c r="G565" s="270"/>
      <c r="H565" s="273">
        <v>889.99199999999996</v>
      </c>
      <c r="I565" s="274"/>
      <c r="J565" s="270"/>
      <c r="K565" s="270"/>
      <c r="L565" s="275"/>
      <c r="M565" s="276"/>
      <c r="N565" s="277"/>
      <c r="O565" s="277"/>
      <c r="P565" s="277"/>
      <c r="Q565" s="277"/>
      <c r="R565" s="277"/>
      <c r="S565" s="277"/>
      <c r="T565" s="278"/>
      <c r="U565" s="15"/>
      <c r="V565" s="15"/>
      <c r="W565" s="15"/>
      <c r="X565" s="15"/>
      <c r="Y565" s="15"/>
      <c r="Z565" s="15"/>
      <c r="AA565" s="15"/>
      <c r="AB565" s="15"/>
      <c r="AC565" s="15"/>
      <c r="AD565" s="15"/>
      <c r="AE565" s="15"/>
      <c r="AT565" s="279" t="s">
        <v>801</v>
      </c>
      <c r="AU565" s="279" t="s">
        <v>81</v>
      </c>
      <c r="AV565" s="15" t="s">
        <v>149</v>
      </c>
      <c r="AW565" s="15" t="s">
        <v>33</v>
      </c>
      <c r="AX565" s="15" t="s">
        <v>79</v>
      </c>
      <c r="AY565" s="279" t="s">
        <v>240</v>
      </c>
    </row>
    <row r="566" s="2" customFormat="1">
      <c r="A566" s="39"/>
      <c r="B566" s="40"/>
      <c r="C566" s="238" t="s">
        <v>1648</v>
      </c>
      <c r="D566" s="238" t="s">
        <v>797</v>
      </c>
      <c r="E566" s="239" t="s">
        <v>2519</v>
      </c>
      <c r="F566" s="240" t="s">
        <v>2520</v>
      </c>
      <c r="G566" s="241" t="s">
        <v>251</v>
      </c>
      <c r="H566" s="242">
        <v>196.73500000000001</v>
      </c>
      <c r="I566" s="243"/>
      <c r="J566" s="244">
        <f>ROUND(I566*H566,2)</f>
        <v>0</v>
      </c>
      <c r="K566" s="240" t="s">
        <v>749</v>
      </c>
      <c r="L566" s="245"/>
      <c r="M566" s="246" t="s">
        <v>19</v>
      </c>
      <c r="N566" s="247" t="s">
        <v>43</v>
      </c>
      <c r="O566" s="85"/>
      <c r="P566" s="223">
        <f>O566*H566</f>
        <v>0</v>
      </c>
      <c r="Q566" s="223">
        <v>0.0051999999999999998</v>
      </c>
      <c r="R566" s="223">
        <f>Q566*H566</f>
        <v>1.0230220000000001</v>
      </c>
      <c r="S566" s="223">
        <v>0</v>
      </c>
      <c r="T566" s="224">
        <f>S566*H566</f>
        <v>0</v>
      </c>
      <c r="U566" s="39"/>
      <c r="V566" s="39"/>
      <c r="W566" s="39"/>
      <c r="X566" s="39"/>
      <c r="Y566" s="39"/>
      <c r="Z566" s="39"/>
      <c r="AA566" s="39"/>
      <c r="AB566" s="39"/>
      <c r="AC566" s="39"/>
      <c r="AD566" s="39"/>
      <c r="AE566" s="39"/>
      <c r="AR566" s="225" t="s">
        <v>257</v>
      </c>
      <c r="AT566" s="225" t="s">
        <v>797</v>
      </c>
      <c r="AU566" s="225" t="s">
        <v>81</v>
      </c>
      <c r="AY566" s="18" t="s">
        <v>240</v>
      </c>
      <c r="BE566" s="226">
        <f>IF(N566="základní",J566,0)</f>
        <v>0</v>
      </c>
      <c r="BF566" s="226">
        <f>IF(N566="snížená",J566,0)</f>
        <v>0</v>
      </c>
      <c r="BG566" s="226">
        <f>IF(N566="zákl. přenesená",J566,0)</f>
        <v>0</v>
      </c>
      <c r="BH566" s="226">
        <f>IF(N566="sníž. přenesená",J566,0)</f>
        <v>0</v>
      </c>
      <c r="BI566" s="226">
        <f>IF(N566="nulová",J566,0)</f>
        <v>0</v>
      </c>
      <c r="BJ566" s="18" t="s">
        <v>79</v>
      </c>
      <c r="BK566" s="226">
        <f>ROUND(I566*H566,2)</f>
        <v>0</v>
      </c>
      <c r="BL566" s="18" t="s">
        <v>248</v>
      </c>
      <c r="BM566" s="225" t="s">
        <v>2521</v>
      </c>
    </row>
    <row r="567" s="14" customFormat="1">
      <c r="A567" s="14"/>
      <c r="B567" s="259"/>
      <c r="C567" s="260"/>
      <c r="D567" s="227" t="s">
        <v>801</v>
      </c>
      <c r="E567" s="261" t="s">
        <v>19</v>
      </c>
      <c r="F567" s="262" t="s">
        <v>2483</v>
      </c>
      <c r="G567" s="260"/>
      <c r="H567" s="261" t="s">
        <v>19</v>
      </c>
      <c r="I567" s="263"/>
      <c r="J567" s="260"/>
      <c r="K567" s="260"/>
      <c r="L567" s="264"/>
      <c r="M567" s="265"/>
      <c r="N567" s="266"/>
      <c r="O567" s="266"/>
      <c r="P567" s="266"/>
      <c r="Q567" s="266"/>
      <c r="R567" s="266"/>
      <c r="S567" s="266"/>
      <c r="T567" s="267"/>
      <c r="U567" s="14"/>
      <c r="V567" s="14"/>
      <c r="W567" s="14"/>
      <c r="X567" s="14"/>
      <c r="Y567" s="14"/>
      <c r="Z567" s="14"/>
      <c r="AA567" s="14"/>
      <c r="AB567" s="14"/>
      <c r="AC567" s="14"/>
      <c r="AD567" s="14"/>
      <c r="AE567" s="14"/>
      <c r="AT567" s="268" t="s">
        <v>801</v>
      </c>
      <c r="AU567" s="268" t="s">
        <v>81</v>
      </c>
      <c r="AV567" s="14" t="s">
        <v>79</v>
      </c>
      <c r="AW567" s="14" t="s">
        <v>33</v>
      </c>
      <c r="AX567" s="14" t="s">
        <v>72</v>
      </c>
      <c r="AY567" s="268" t="s">
        <v>240</v>
      </c>
    </row>
    <row r="568" s="13" customFormat="1">
      <c r="A568" s="13"/>
      <c r="B568" s="248"/>
      <c r="C568" s="249"/>
      <c r="D568" s="227" t="s">
        <v>801</v>
      </c>
      <c r="E568" s="250" t="s">
        <v>19</v>
      </c>
      <c r="F568" s="251" t="s">
        <v>2522</v>
      </c>
      <c r="G568" s="249"/>
      <c r="H568" s="252">
        <v>19.739999999999998</v>
      </c>
      <c r="I568" s="253"/>
      <c r="J568" s="249"/>
      <c r="K568" s="249"/>
      <c r="L568" s="254"/>
      <c r="M568" s="255"/>
      <c r="N568" s="256"/>
      <c r="O568" s="256"/>
      <c r="P568" s="256"/>
      <c r="Q568" s="256"/>
      <c r="R568" s="256"/>
      <c r="S568" s="256"/>
      <c r="T568" s="257"/>
      <c r="U568" s="13"/>
      <c r="V568" s="13"/>
      <c r="W568" s="13"/>
      <c r="X568" s="13"/>
      <c r="Y568" s="13"/>
      <c r="Z568" s="13"/>
      <c r="AA568" s="13"/>
      <c r="AB568" s="13"/>
      <c r="AC568" s="13"/>
      <c r="AD568" s="13"/>
      <c r="AE568" s="13"/>
      <c r="AT568" s="258" t="s">
        <v>801</v>
      </c>
      <c r="AU568" s="258" t="s">
        <v>81</v>
      </c>
      <c r="AV568" s="13" t="s">
        <v>81</v>
      </c>
      <c r="AW568" s="13" t="s">
        <v>33</v>
      </c>
      <c r="AX568" s="13" t="s">
        <v>72</v>
      </c>
      <c r="AY568" s="258" t="s">
        <v>240</v>
      </c>
    </row>
    <row r="569" s="13" customFormat="1">
      <c r="A569" s="13"/>
      <c r="B569" s="248"/>
      <c r="C569" s="249"/>
      <c r="D569" s="227" t="s">
        <v>801</v>
      </c>
      <c r="E569" s="250" t="s">
        <v>19</v>
      </c>
      <c r="F569" s="251" t="s">
        <v>2523</v>
      </c>
      <c r="G569" s="249"/>
      <c r="H569" s="252">
        <v>26.765000000000001</v>
      </c>
      <c r="I569" s="253"/>
      <c r="J569" s="249"/>
      <c r="K569" s="249"/>
      <c r="L569" s="254"/>
      <c r="M569" s="255"/>
      <c r="N569" s="256"/>
      <c r="O569" s="256"/>
      <c r="P569" s="256"/>
      <c r="Q569" s="256"/>
      <c r="R569" s="256"/>
      <c r="S569" s="256"/>
      <c r="T569" s="257"/>
      <c r="U569" s="13"/>
      <c r="V569" s="13"/>
      <c r="W569" s="13"/>
      <c r="X569" s="13"/>
      <c r="Y569" s="13"/>
      <c r="Z569" s="13"/>
      <c r="AA569" s="13"/>
      <c r="AB569" s="13"/>
      <c r="AC569" s="13"/>
      <c r="AD569" s="13"/>
      <c r="AE569" s="13"/>
      <c r="AT569" s="258" t="s">
        <v>801</v>
      </c>
      <c r="AU569" s="258" t="s">
        <v>81</v>
      </c>
      <c r="AV569" s="13" t="s">
        <v>81</v>
      </c>
      <c r="AW569" s="13" t="s">
        <v>33</v>
      </c>
      <c r="AX569" s="13" t="s">
        <v>72</v>
      </c>
      <c r="AY569" s="258" t="s">
        <v>240</v>
      </c>
    </row>
    <row r="570" s="14" customFormat="1">
      <c r="A570" s="14"/>
      <c r="B570" s="259"/>
      <c r="C570" s="260"/>
      <c r="D570" s="227" t="s">
        <v>801</v>
      </c>
      <c r="E570" s="261" t="s">
        <v>19</v>
      </c>
      <c r="F570" s="262" t="s">
        <v>2486</v>
      </c>
      <c r="G570" s="260"/>
      <c r="H570" s="261" t="s">
        <v>19</v>
      </c>
      <c r="I570" s="263"/>
      <c r="J570" s="260"/>
      <c r="K570" s="260"/>
      <c r="L570" s="264"/>
      <c r="M570" s="265"/>
      <c r="N570" s="266"/>
      <c r="O570" s="266"/>
      <c r="P570" s="266"/>
      <c r="Q570" s="266"/>
      <c r="R570" s="266"/>
      <c r="S570" s="266"/>
      <c r="T570" s="267"/>
      <c r="U570" s="14"/>
      <c r="V570" s="14"/>
      <c r="W570" s="14"/>
      <c r="X570" s="14"/>
      <c r="Y570" s="14"/>
      <c r="Z570" s="14"/>
      <c r="AA570" s="14"/>
      <c r="AB570" s="14"/>
      <c r="AC570" s="14"/>
      <c r="AD570" s="14"/>
      <c r="AE570" s="14"/>
      <c r="AT570" s="268" t="s">
        <v>801</v>
      </c>
      <c r="AU570" s="268" t="s">
        <v>81</v>
      </c>
      <c r="AV570" s="14" t="s">
        <v>79</v>
      </c>
      <c r="AW570" s="14" t="s">
        <v>33</v>
      </c>
      <c r="AX570" s="14" t="s">
        <v>72</v>
      </c>
      <c r="AY570" s="268" t="s">
        <v>240</v>
      </c>
    </row>
    <row r="571" s="13" customFormat="1">
      <c r="A571" s="13"/>
      <c r="B571" s="248"/>
      <c r="C571" s="249"/>
      <c r="D571" s="227" t="s">
        <v>801</v>
      </c>
      <c r="E571" s="250" t="s">
        <v>19</v>
      </c>
      <c r="F571" s="251" t="s">
        <v>2524</v>
      </c>
      <c r="G571" s="249"/>
      <c r="H571" s="252">
        <v>47.942999999999998</v>
      </c>
      <c r="I571" s="253"/>
      <c r="J571" s="249"/>
      <c r="K571" s="249"/>
      <c r="L571" s="254"/>
      <c r="M571" s="255"/>
      <c r="N571" s="256"/>
      <c r="O571" s="256"/>
      <c r="P571" s="256"/>
      <c r="Q571" s="256"/>
      <c r="R571" s="256"/>
      <c r="S571" s="256"/>
      <c r="T571" s="257"/>
      <c r="U571" s="13"/>
      <c r="V571" s="13"/>
      <c r="W571" s="13"/>
      <c r="X571" s="13"/>
      <c r="Y571" s="13"/>
      <c r="Z571" s="13"/>
      <c r="AA571" s="13"/>
      <c r="AB571" s="13"/>
      <c r="AC571" s="13"/>
      <c r="AD571" s="13"/>
      <c r="AE571" s="13"/>
      <c r="AT571" s="258" t="s">
        <v>801</v>
      </c>
      <c r="AU571" s="258" t="s">
        <v>81</v>
      </c>
      <c r="AV571" s="13" t="s">
        <v>81</v>
      </c>
      <c r="AW571" s="13" t="s">
        <v>33</v>
      </c>
      <c r="AX571" s="13" t="s">
        <v>72</v>
      </c>
      <c r="AY571" s="258" t="s">
        <v>240</v>
      </c>
    </row>
    <row r="572" s="13" customFormat="1">
      <c r="A572" s="13"/>
      <c r="B572" s="248"/>
      <c r="C572" s="249"/>
      <c r="D572" s="227" t="s">
        <v>801</v>
      </c>
      <c r="E572" s="250" t="s">
        <v>19</v>
      </c>
      <c r="F572" s="251" t="s">
        <v>2525</v>
      </c>
      <c r="G572" s="249"/>
      <c r="H572" s="252">
        <v>102.28700000000001</v>
      </c>
      <c r="I572" s="253"/>
      <c r="J572" s="249"/>
      <c r="K572" s="249"/>
      <c r="L572" s="254"/>
      <c r="M572" s="255"/>
      <c r="N572" s="256"/>
      <c r="O572" s="256"/>
      <c r="P572" s="256"/>
      <c r="Q572" s="256"/>
      <c r="R572" s="256"/>
      <c r="S572" s="256"/>
      <c r="T572" s="257"/>
      <c r="U572" s="13"/>
      <c r="V572" s="13"/>
      <c r="W572" s="13"/>
      <c r="X572" s="13"/>
      <c r="Y572" s="13"/>
      <c r="Z572" s="13"/>
      <c r="AA572" s="13"/>
      <c r="AB572" s="13"/>
      <c r="AC572" s="13"/>
      <c r="AD572" s="13"/>
      <c r="AE572" s="13"/>
      <c r="AT572" s="258" t="s">
        <v>801</v>
      </c>
      <c r="AU572" s="258" t="s">
        <v>81</v>
      </c>
      <c r="AV572" s="13" t="s">
        <v>81</v>
      </c>
      <c r="AW572" s="13" t="s">
        <v>33</v>
      </c>
      <c r="AX572" s="13" t="s">
        <v>72</v>
      </c>
      <c r="AY572" s="258" t="s">
        <v>240</v>
      </c>
    </row>
    <row r="573" s="15" customFormat="1">
      <c r="A573" s="15"/>
      <c r="B573" s="269"/>
      <c r="C573" s="270"/>
      <c r="D573" s="227" t="s">
        <v>801</v>
      </c>
      <c r="E573" s="271" t="s">
        <v>19</v>
      </c>
      <c r="F573" s="272" t="s">
        <v>1356</v>
      </c>
      <c r="G573" s="270"/>
      <c r="H573" s="273">
        <v>196.73500000000001</v>
      </c>
      <c r="I573" s="274"/>
      <c r="J573" s="270"/>
      <c r="K573" s="270"/>
      <c r="L573" s="275"/>
      <c r="M573" s="276"/>
      <c r="N573" s="277"/>
      <c r="O573" s="277"/>
      <c r="P573" s="277"/>
      <c r="Q573" s="277"/>
      <c r="R573" s="277"/>
      <c r="S573" s="277"/>
      <c r="T573" s="278"/>
      <c r="U573" s="15"/>
      <c r="V573" s="15"/>
      <c r="W573" s="15"/>
      <c r="X573" s="15"/>
      <c r="Y573" s="15"/>
      <c r="Z573" s="15"/>
      <c r="AA573" s="15"/>
      <c r="AB573" s="15"/>
      <c r="AC573" s="15"/>
      <c r="AD573" s="15"/>
      <c r="AE573" s="15"/>
      <c r="AT573" s="279" t="s">
        <v>801</v>
      </c>
      <c r="AU573" s="279" t="s">
        <v>81</v>
      </c>
      <c r="AV573" s="15" t="s">
        <v>149</v>
      </c>
      <c r="AW573" s="15" t="s">
        <v>33</v>
      </c>
      <c r="AX573" s="15" t="s">
        <v>79</v>
      </c>
      <c r="AY573" s="279" t="s">
        <v>240</v>
      </c>
    </row>
    <row r="574" s="2" customFormat="1">
      <c r="A574" s="39"/>
      <c r="B574" s="40"/>
      <c r="C574" s="238" t="s">
        <v>420</v>
      </c>
      <c r="D574" s="238" t="s">
        <v>797</v>
      </c>
      <c r="E574" s="239" t="s">
        <v>2526</v>
      </c>
      <c r="F574" s="240" t="s">
        <v>2527</v>
      </c>
      <c r="G574" s="241" t="s">
        <v>251</v>
      </c>
      <c r="H574" s="242">
        <v>31.878</v>
      </c>
      <c r="I574" s="243"/>
      <c r="J574" s="244">
        <f>ROUND(I574*H574,2)</f>
        <v>0</v>
      </c>
      <c r="K574" s="240" t="s">
        <v>749</v>
      </c>
      <c r="L574" s="245"/>
      <c r="M574" s="246" t="s">
        <v>19</v>
      </c>
      <c r="N574" s="247" t="s">
        <v>43</v>
      </c>
      <c r="O574" s="85"/>
      <c r="P574" s="223">
        <f>O574*H574</f>
        <v>0</v>
      </c>
      <c r="Q574" s="223">
        <v>0.0054000000000000003</v>
      </c>
      <c r="R574" s="223">
        <f>Q574*H574</f>
        <v>0.17214120000000002</v>
      </c>
      <c r="S574" s="223">
        <v>0</v>
      </c>
      <c r="T574" s="224">
        <f>S574*H574</f>
        <v>0</v>
      </c>
      <c r="U574" s="39"/>
      <c r="V574" s="39"/>
      <c r="W574" s="39"/>
      <c r="X574" s="39"/>
      <c r="Y574" s="39"/>
      <c r="Z574" s="39"/>
      <c r="AA574" s="39"/>
      <c r="AB574" s="39"/>
      <c r="AC574" s="39"/>
      <c r="AD574" s="39"/>
      <c r="AE574" s="39"/>
      <c r="AR574" s="225" t="s">
        <v>257</v>
      </c>
      <c r="AT574" s="225" t="s">
        <v>797</v>
      </c>
      <c r="AU574" s="225" t="s">
        <v>81</v>
      </c>
      <c r="AY574" s="18" t="s">
        <v>240</v>
      </c>
      <c r="BE574" s="226">
        <f>IF(N574="základní",J574,0)</f>
        <v>0</v>
      </c>
      <c r="BF574" s="226">
        <f>IF(N574="snížená",J574,0)</f>
        <v>0</v>
      </c>
      <c r="BG574" s="226">
        <f>IF(N574="zákl. přenesená",J574,0)</f>
        <v>0</v>
      </c>
      <c r="BH574" s="226">
        <f>IF(N574="sníž. přenesená",J574,0)</f>
        <v>0</v>
      </c>
      <c r="BI574" s="226">
        <f>IF(N574="nulová",J574,0)</f>
        <v>0</v>
      </c>
      <c r="BJ574" s="18" t="s">
        <v>79</v>
      </c>
      <c r="BK574" s="226">
        <f>ROUND(I574*H574,2)</f>
        <v>0</v>
      </c>
      <c r="BL574" s="18" t="s">
        <v>248</v>
      </c>
      <c r="BM574" s="225" t="s">
        <v>2528</v>
      </c>
    </row>
    <row r="575" s="14" customFormat="1">
      <c r="A575" s="14"/>
      <c r="B575" s="259"/>
      <c r="C575" s="260"/>
      <c r="D575" s="227" t="s">
        <v>801</v>
      </c>
      <c r="E575" s="261" t="s">
        <v>19</v>
      </c>
      <c r="F575" s="262" t="s">
        <v>2517</v>
      </c>
      <c r="G575" s="260"/>
      <c r="H575" s="261" t="s">
        <v>19</v>
      </c>
      <c r="I575" s="263"/>
      <c r="J575" s="260"/>
      <c r="K575" s="260"/>
      <c r="L575" s="264"/>
      <c r="M575" s="265"/>
      <c r="N575" s="266"/>
      <c r="O575" s="266"/>
      <c r="P575" s="266"/>
      <c r="Q575" s="266"/>
      <c r="R575" s="266"/>
      <c r="S575" s="266"/>
      <c r="T575" s="267"/>
      <c r="U575" s="14"/>
      <c r="V575" s="14"/>
      <c r="W575" s="14"/>
      <c r="X575" s="14"/>
      <c r="Y575" s="14"/>
      <c r="Z575" s="14"/>
      <c r="AA575" s="14"/>
      <c r="AB575" s="14"/>
      <c r="AC575" s="14"/>
      <c r="AD575" s="14"/>
      <c r="AE575" s="14"/>
      <c r="AT575" s="268" t="s">
        <v>801</v>
      </c>
      <c r="AU575" s="268" t="s">
        <v>81</v>
      </c>
      <c r="AV575" s="14" t="s">
        <v>79</v>
      </c>
      <c r="AW575" s="14" t="s">
        <v>33</v>
      </c>
      <c r="AX575" s="14" t="s">
        <v>72</v>
      </c>
      <c r="AY575" s="268" t="s">
        <v>240</v>
      </c>
    </row>
    <row r="576" s="13" customFormat="1">
      <c r="A576" s="13"/>
      <c r="B576" s="248"/>
      <c r="C576" s="249"/>
      <c r="D576" s="227" t="s">
        <v>801</v>
      </c>
      <c r="E576" s="250" t="s">
        <v>19</v>
      </c>
      <c r="F576" s="251" t="s">
        <v>2529</v>
      </c>
      <c r="G576" s="249"/>
      <c r="H576" s="252">
        <v>31.878</v>
      </c>
      <c r="I576" s="253"/>
      <c r="J576" s="249"/>
      <c r="K576" s="249"/>
      <c r="L576" s="254"/>
      <c r="M576" s="255"/>
      <c r="N576" s="256"/>
      <c r="O576" s="256"/>
      <c r="P576" s="256"/>
      <c r="Q576" s="256"/>
      <c r="R576" s="256"/>
      <c r="S576" s="256"/>
      <c r="T576" s="257"/>
      <c r="U576" s="13"/>
      <c r="V576" s="13"/>
      <c r="W576" s="13"/>
      <c r="X576" s="13"/>
      <c r="Y576" s="13"/>
      <c r="Z576" s="13"/>
      <c r="AA576" s="13"/>
      <c r="AB576" s="13"/>
      <c r="AC576" s="13"/>
      <c r="AD576" s="13"/>
      <c r="AE576" s="13"/>
      <c r="AT576" s="258" t="s">
        <v>801</v>
      </c>
      <c r="AU576" s="258" t="s">
        <v>81</v>
      </c>
      <c r="AV576" s="13" t="s">
        <v>81</v>
      </c>
      <c r="AW576" s="13" t="s">
        <v>33</v>
      </c>
      <c r="AX576" s="13" t="s">
        <v>72</v>
      </c>
      <c r="AY576" s="258" t="s">
        <v>240</v>
      </c>
    </row>
    <row r="577" s="15" customFormat="1">
      <c r="A577" s="15"/>
      <c r="B577" s="269"/>
      <c r="C577" s="270"/>
      <c r="D577" s="227" t="s">
        <v>801</v>
      </c>
      <c r="E577" s="271" t="s">
        <v>19</v>
      </c>
      <c r="F577" s="272" t="s">
        <v>1356</v>
      </c>
      <c r="G577" s="270"/>
      <c r="H577" s="273">
        <v>31.878</v>
      </c>
      <c r="I577" s="274"/>
      <c r="J577" s="270"/>
      <c r="K577" s="270"/>
      <c r="L577" s="275"/>
      <c r="M577" s="276"/>
      <c r="N577" s="277"/>
      <c r="O577" s="277"/>
      <c r="P577" s="277"/>
      <c r="Q577" s="277"/>
      <c r="R577" s="277"/>
      <c r="S577" s="277"/>
      <c r="T577" s="278"/>
      <c r="U577" s="15"/>
      <c r="V577" s="15"/>
      <c r="W577" s="15"/>
      <c r="X577" s="15"/>
      <c r="Y577" s="15"/>
      <c r="Z577" s="15"/>
      <c r="AA577" s="15"/>
      <c r="AB577" s="15"/>
      <c r="AC577" s="15"/>
      <c r="AD577" s="15"/>
      <c r="AE577" s="15"/>
      <c r="AT577" s="279" t="s">
        <v>801</v>
      </c>
      <c r="AU577" s="279" t="s">
        <v>81</v>
      </c>
      <c r="AV577" s="15" t="s">
        <v>149</v>
      </c>
      <c r="AW577" s="15" t="s">
        <v>33</v>
      </c>
      <c r="AX577" s="15" t="s">
        <v>79</v>
      </c>
      <c r="AY577" s="279" t="s">
        <v>240</v>
      </c>
    </row>
    <row r="578" s="2" customFormat="1" ht="16.5" customHeight="1">
      <c r="A578" s="39"/>
      <c r="B578" s="40"/>
      <c r="C578" s="238" t="s">
        <v>2530</v>
      </c>
      <c r="D578" s="238" t="s">
        <v>797</v>
      </c>
      <c r="E578" s="239" t="s">
        <v>2458</v>
      </c>
      <c r="F578" s="240" t="s">
        <v>2459</v>
      </c>
      <c r="G578" s="241" t="s">
        <v>251</v>
      </c>
      <c r="H578" s="242">
        <v>691.95100000000002</v>
      </c>
      <c r="I578" s="243"/>
      <c r="J578" s="244">
        <f>ROUND(I578*H578,2)</f>
        <v>0</v>
      </c>
      <c r="K578" s="240" t="s">
        <v>749</v>
      </c>
      <c r="L578" s="245"/>
      <c r="M578" s="246" t="s">
        <v>19</v>
      </c>
      <c r="N578" s="247" t="s">
        <v>43</v>
      </c>
      <c r="O578" s="85"/>
      <c r="P578" s="223">
        <f>O578*H578</f>
        <v>0</v>
      </c>
      <c r="Q578" s="223">
        <v>0.0030000000000000001</v>
      </c>
      <c r="R578" s="223">
        <f>Q578*H578</f>
        <v>2.0758529999999999</v>
      </c>
      <c r="S578" s="223">
        <v>0</v>
      </c>
      <c r="T578" s="224">
        <f>S578*H578</f>
        <v>0</v>
      </c>
      <c r="U578" s="39"/>
      <c r="V578" s="39"/>
      <c r="W578" s="39"/>
      <c r="X578" s="39"/>
      <c r="Y578" s="39"/>
      <c r="Z578" s="39"/>
      <c r="AA578" s="39"/>
      <c r="AB578" s="39"/>
      <c r="AC578" s="39"/>
      <c r="AD578" s="39"/>
      <c r="AE578" s="39"/>
      <c r="AR578" s="225" t="s">
        <v>257</v>
      </c>
      <c r="AT578" s="225" t="s">
        <v>797</v>
      </c>
      <c r="AU578" s="225" t="s">
        <v>81</v>
      </c>
      <c r="AY578" s="18" t="s">
        <v>240</v>
      </c>
      <c r="BE578" s="226">
        <f>IF(N578="základní",J578,0)</f>
        <v>0</v>
      </c>
      <c r="BF578" s="226">
        <f>IF(N578="snížená",J578,0)</f>
        <v>0</v>
      </c>
      <c r="BG578" s="226">
        <f>IF(N578="zákl. přenesená",J578,0)</f>
        <v>0</v>
      </c>
      <c r="BH578" s="226">
        <f>IF(N578="sníž. přenesená",J578,0)</f>
        <v>0</v>
      </c>
      <c r="BI578" s="226">
        <f>IF(N578="nulová",J578,0)</f>
        <v>0</v>
      </c>
      <c r="BJ578" s="18" t="s">
        <v>79</v>
      </c>
      <c r="BK578" s="226">
        <f>ROUND(I578*H578,2)</f>
        <v>0</v>
      </c>
      <c r="BL578" s="18" t="s">
        <v>248</v>
      </c>
      <c r="BM578" s="225" t="s">
        <v>2531</v>
      </c>
    </row>
    <row r="579" s="14" customFormat="1">
      <c r="A579" s="14"/>
      <c r="B579" s="259"/>
      <c r="C579" s="260"/>
      <c r="D579" s="227" t="s">
        <v>801</v>
      </c>
      <c r="E579" s="261" t="s">
        <v>19</v>
      </c>
      <c r="F579" s="262" t="s">
        <v>2480</v>
      </c>
      <c r="G579" s="260"/>
      <c r="H579" s="261" t="s">
        <v>19</v>
      </c>
      <c r="I579" s="263"/>
      <c r="J579" s="260"/>
      <c r="K579" s="260"/>
      <c r="L579" s="264"/>
      <c r="M579" s="265"/>
      <c r="N579" s="266"/>
      <c r="O579" s="266"/>
      <c r="P579" s="266"/>
      <c r="Q579" s="266"/>
      <c r="R579" s="266"/>
      <c r="S579" s="266"/>
      <c r="T579" s="267"/>
      <c r="U579" s="14"/>
      <c r="V579" s="14"/>
      <c r="W579" s="14"/>
      <c r="X579" s="14"/>
      <c r="Y579" s="14"/>
      <c r="Z579" s="14"/>
      <c r="AA579" s="14"/>
      <c r="AB579" s="14"/>
      <c r="AC579" s="14"/>
      <c r="AD579" s="14"/>
      <c r="AE579" s="14"/>
      <c r="AT579" s="268" t="s">
        <v>801</v>
      </c>
      <c r="AU579" s="268" t="s">
        <v>81</v>
      </c>
      <c r="AV579" s="14" t="s">
        <v>79</v>
      </c>
      <c r="AW579" s="14" t="s">
        <v>33</v>
      </c>
      <c r="AX579" s="14" t="s">
        <v>72</v>
      </c>
      <c r="AY579" s="268" t="s">
        <v>240</v>
      </c>
    </row>
    <row r="580" s="13" customFormat="1">
      <c r="A580" s="13"/>
      <c r="B580" s="248"/>
      <c r="C580" s="249"/>
      <c r="D580" s="227" t="s">
        <v>801</v>
      </c>
      <c r="E580" s="250" t="s">
        <v>19</v>
      </c>
      <c r="F580" s="251" t="s">
        <v>2532</v>
      </c>
      <c r="G580" s="249"/>
      <c r="H580" s="252">
        <v>104.696</v>
      </c>
      <c r="I580" s="253"/>
      <c r="J580" s="249"/>
      <c r="K580" s="249"/>
      <c r="L580" s="254"/>
      <c r="M580" s="255"/>
      <c r="N580" s="256"/>
      <c r="O580" s="256"/>
      <c r="P580" s="256"/>
      <c r="Q580" s="256"/>
      <c r="R580" s="256"/>
      <c r="S580" s="256"/>
      <c r="T580" s="257"/>
      <c r="U580" s="13"/>
      <c r="V580" s="13"/>
      <c r="W580" s="13"/>
      <c r="X580" s="13"/>
      <c r="Y580" s="13"/>
      <c r="Z580" s="13"/>
      <c r="AA580" s="13"/>
      <c r="AB580" s="13"/>
      <c r="AC580" s="13"/>
      <c r="AD580" s="13"/>
      <c r="AE580" s="13"/>
      <c r="AT580" s="258" t="s">
        <v>801</v>
      </c>
      <c r="AU580" s="258" t="s">
        <v>81</v>
      </c>
      <c r="AV580" s="13" t="s">
        <v>81</v>
      </c>
      <c r="AW580" s="13" t="s">
        <v>33</v>
      </c>
      <c r="AX580" s="13" t="s">
        <v>72</v>
      </c>
      <c r="AY580" s="258" t="s">
        <v>240</v>
      </c>
    </row>
    <row r="581" s="13" customFormat="1">
      <c r="A581" s="13"/>
      <c r="B581" s="248"/>
      <c r="C581" s="249"/>
      <c r="D581" s="227" t="s">
        <v>801</v>
      </c>
      <c r="E581" s="250" t="s">
        <v>19</v>
      </c>
      <c r="F581" s="251" t="s">
        <v>2533</v>
      </c>
      <c r="G581" s="249"/>
      <c r="H581" s="252">
        <v>308.66899999999998</v>
      </c>
      <c r="I581" s="253"/>
      <c r="J581" s="249"/>
      <c r="K581" s="249"/>
      <c r="L581" s="254"/>
      <c r="M581" s="255"/>
      <c r="N581" s="256"/>
      <c r="O581" s="256"/>
      <c r="P581" s="256"/>
      <c r="Q581" s="256"/>
      <c r="R581" s="256"/>
      <c r="S581" s="256"/>
      <c r="T581" s="257"/>
      <c r="U581" s="13"/>
      <c r="V581" s="13"/>
      <c r="W581" s="13"/>
      <c r="X581" s="13"/>
      <c r="Y581" s="13"/>
      <c r="Z581" s="13"/>
      <c r="AA581" s="13"/>
      <c r="AB581" s="13"/>
      <c r="AC581" s="13"/>
      <c r="AD581" s="13"/>
      <c r="AE581" s="13"/>
      <c r="AT581" s="258" t="s">
        <v>801</v>
      </c>
      <c r="AU581" s="258" t="s">
        <v>81</v>
      </c>
      <c r="AV581" s="13" t="s">
        <v>81</v>
      </c>
      <c r="AW581" s="13" t="s">
        <v>33</v>
      </c>
      <c r="AX581" s="13" t="s">
        <v>72</v>
      </c>
      <c r="AY581" s="258" t="s">
        <v>240</v>
      </c>
    </row>
    <row r="582" s="14" customFormat="1">
      <c r="A582" s="14"/>
      <c r="B582" s="259"/>
      <c r="C582" s="260"/>
      <c r="D582" s="227" t="s">
        <v>801</v>
      </c>
      <c r="E582" s="261" t="s">
        <v>19</v>
      </c>
      <c r="F582" s="262" t="s">
        <v>2489</v>
      </c>
      <c r="G582" s="260"/>
      <c r="H582" s="261" t="s">
        <v>19</v>
      </c>
      <c r="I582" s="263"/>
      <c r="J582" s="260"/>
      <c r="K582" s="260"/>
      <c r="L582" s="264"/>
      <c r="M582" s="265"/>
      <c r="N582" s="266"/>
      <c r="O582" s="266"/>
      <c r="P582" s="266"/>
      <c r="Q582" s="266"/>
      <c r="R582" s="266"/>
      <c r="S582" s="266"/>
      <c r="T582" s="267"/>
      <c r="U582" s="14"/>
      <c r="V582" s="14"/>
      <c r="W582" s="14"/>
      <c r="X582" s="14"/>
      <c r="Y582" s="14"/>
      <c r="Z582" s="14"/>
      <c r="AA582" s="14"/>
      <c r="AB582" s="14"/>
      <c r="AC582" s="14"/>
      <c r="AD582" s="14"/>
      <c r="AE582" s="14"/>
      <c r="AT582" s="268" t="s">
        <v>801</v>
      </c>
      <c r="AU582" s="268" t="s">
        <v>81</v>
      </c>
      <c r="AV582" s="14" t="s">
        <v>79</v>
      </c>
      <c r="AW582" s="14" t="s">
        <v>33</v>
      </c>
      <c r="AX582" s="14" t="s">
        <v>72</v>
      </c>
      <c r="AY582" s="268" t="s">
        <v>240</v>
      </c>
    </row>
    <row r="583" s="13" customFormat="1">
      <c r="A583" s="13"/>
      <c r="B583" s="248"/>
      <c r="C583" s="249"/>
      <c r="D583" s="227" t="s">
        <v>801</v>
      </c>
      <c r="E583" s="250" t="s">
        <v>19</v>
      </c>
      <c r="F583" s="251" t="s">
        <v>2534</v>
      </c>
      <c r="G583" s="249"/>
      <c r="H583" s="252">
        <v>278.58600000000001</v>
      </c>
      <c r="I583" s="253"/>
      <c r="J583" s="249"/>
      <c r="K583" s="249"/>
      <c r="L583" s="254"/>
      <c r="M583" s="255"/>
      <c r="N583" s="256"/>
      <c r="O583" s="256"/>
      <c r="P583" s="256"/>
      <c r="Q583" s="256"/>
      <c r="R583" s="256"/>
      <c r="S583" s="256"/>
      <c r="T583" s="257"/>
      <c r="U583" s="13"/>
      <c r="V583" s="13"/>
      <c r="W583" s="13"/>
      <c r="X583" s="13"/>
      <c r="Y583" s="13"/>
      <c r="Z583" s="13"/>
      <c r="AA583" s="13"/>
      <c r="AB583" s="13"/>
      <c r="AC583" s="13"/>
      <c r="AD583" s="13"/>
      <c r="AE583" s="13"/>
      <c r="AT583" s="258" t="s">
        <v>801</v>
      </c>
      <c r="AU583" s="258" t="s">
        <v>81</v>
      </c>
      <c r="AV583" s="13" t="s">
        <v>81</v>
      </c>
      <c r="AW583" s="13" t="s">
        <v>33</v>
      </c>
      <c r="AX583" s="13" t="s">
        <v>72</v>
      </c>
      <c r="AY583" s="258" t="s">
        <v>240</v>
      </c>
    </row>
    <row r="584" s="15" customFormat="1">
      <c r="A584" s="15"/>
      <c r="B584" s="269"/>
      <c r="C584" s="270"/>
      <c r="D584" s="227" t="s">
        <v>801</v>
      </c>
      <c r="E584" s="271" t="s">
        <v>19</v>
      </c>
      <c r="F584" s="272" t="s">
        <v>1356</v>
      </c>
      <c r="G584" s="270"/>
      <c r="H584" s="273">
        <v>691.95100000000002</v>
      </c>
      <c r="I584" s="274"/>
      <c r="J584" s="270"/>
      <c r="K584" s="270"/>
      <c r="L584" s="275"/>
      <c r="M584" s="276"/>
      <c r="N584" s="277"/>
      <c r="O584" s="277"/>
      <c r="P584" s="277"/>
      <c r="Q584" s="277"/>
      <c r="R584" s="277"/>
      <c r="S584" s="277"/>
      <c r="T584" s="278"/>
      <c r="U584" s="15"/>
      <c r="V584" s="15"/>
      <c r="W584" s="15"/>
      <c r="X584" s="15"/>
      <c r="Y584" s="15"/>
      <c r="Z584" s="15"/>
      <c r="AA584" s="15"/>
      <c r="AB584" s="15"/>
      <c r="AC584" s="15"/>
      <c r="AD584" s="15"/>
      <c r="AE584" s="15"/>
      <c r="AT584" s="279" t="s">
        <v>801</v>
      </c>
      <c r="AU584" s="279" t="s">
        <v>81</v>
      </c>
      <c r="AV584" s="15" t="s">
        <v>149</v>
      </c>
      <c r="AW584" s="15" t="s">
        <v>33</v>
      </c>
      <c r="AX584" s="15" t="s">
        <v>79</v>
      </c>
      <c r="AY584" s="279" t="s">
        <v>240</v>
      </c>
    </row>
    <row r="585" s="2" customFormat="1">
      <c r="A585" s="39"/>
      <c r="B585" s="40"/>
      <c r="C585" s="214" t="s">
        <v>424</v>
      </c>
      <c r="D585" s="214" t="s">
        <v>243</v>
      </c>
      <c r="E585" s="215" t="s">
        <v>2535</v>
      </c>
      <c r="F585" s="216" t="s">
        <v>2536</v>
      </c>
      <c r="G585" s="217" t="s">
        <v>261</v>
      </c>
      <c r="H585" s="218">
        <v>245.51499999999999</v>
      </c>
      <c r="I585" s="219"/>
      <c r="J585" s="220">
        <f>ROUND(I585*H585,2)</f>
        <v>0</v>
      </c>
      <c r="K585" s="216" t="s">
        <v>749</v>
      </c>
      <c r="L585" s="45"/>
      <c r="M585" s="221" t="s">
        <v>19</v>
      </c>
      <c r="N585" s="222" t="s">
        <v>43</v>
      </c>
      <c r="O585" s="85"/>
      <c r="P585" s="223">
        <f>O585*H585</f>
        <v>0</v>
      </c>
      <c r="Q585" s="223">
        <v>0.0017600000000000001</v>
      </c>
      <c r="R585" s="223">
        <f>Q585*H585</f>
        <v>0.4321064</v>
      </c>
      <c r="S585" s="223">
        <v>0</v>
      </c>
      <c r="T585" s="224">
        <f>S585*H585</f>
        <v>0</v>
      </c>
      <c r="U585" s="39"/>
      <c r="V585" s="39"/>
      <c r="W585" s="39"/>
      <c r="X585" s="39"/>
      <c r="Y585" s="39"/>
      <c r="Z585" s="39"/>
      <c r="AA585" s="39"/>
      <c r="AB585" s="39"/>
      <c r="AC585" s="39"/>
      <c r="AD585" s="39"/>
      <c r="AE585" s="39"/>
      <c r="AR585" s="225" t="s">
        <v>248</v>
      </c>
      <c r="AT585" s="225" t="s">
        <v>243</v>
      </c>
      <c r="AU585" s="225" t="s">
        <v>81</v>
      </c>
      <c r="AY585" s="18" t="s">
        <v>240</v>
      </c>
      <c r="BE585" s="226">
        <f>IF(N585="základní",J585,0)</f>
        <v>0</v>
      </c>
      <c r="BF585" s="226">
        <f>IF(N585="snížená",J585,0)</f>
        <v>0</v>
      </c>
      <c r="BG585" s="226">
        <f>IF(N585="zákl. přenesená",J585,0)</f>
        <v>0</v>
      </c>
      <c r="BH585" s="226">
        <f>IF(N585="sníž. přenesená",J585,0)</f>
        <v>0</v>
      </c>
      <c r="BI585" s="226">
        <f>IF(N585="nulová",J585,0)</f>
        <v>0</v>
      </c>
      <c r="BJ585" s="18" t="s">
        <v>79</v>
      </c>
      <c r="BK585" s="226">
        <f>ROUND(I585*H585,2)</f>
        <v>0</v>
      </c>
      <c r="BL585" s="18" t="s">
        <v>248</v>
      </c>
      <c r="BM585" s="225" t="s">
        <v>2537</v>
      </c>
    </row>
    <row r="586" s="13" customFormat="1">
      <c r="A586" s="13"/>
      <c r="B586" s="248"/>
      <c r="C586" s="249"/>
      <c r="D586" s="227" t="s">
        <v>801</v>
      </c>
      <c r="E586" s="250" t="s">
        <v>19</v>
      </c>
      <c r="F586" s="251" t="s">
        <v>2538</v>
      </c>
      <c r="G586" s="249"/>
      <c r="H586" s="252">
        <v>48.5</v>
      </c>
      <c r="I586" s="253"/>
      <c r="J586" s="249"/>
      <c r="K586" s="249"/>
      <c r="L586" s="254"/>
      <c r="M586" s="255"/>
      <c r="N586" s="256"/>
      <c r="O586" s="256"/>
      <c r="P586" s="256"/>
      <c r="Q586" s="256"/>
      <c r="R586" s="256"/>
      <c r="S586" s="256"/>
      <c r="T586" s="257"/>
      <c r="U586" s="13"/>
      <c r="V586" s="13"/>
      <c r="W586" s="13"/>
      <c r="X586" s="13"/>
      <c r="Y586" s="13"/>
      <c r="Z586" s="13"/>
      <c r="AA586" s="13"/>
      <c r="AB586" s="13"/>
      <c r="AC586" s="13"/>
      <c r="AD586" s="13"/>
      <c r="AE586" s="13"/>
      <c r="AT586" s="258" t="s">
        <v>801</v>
      </c>
      <c r="AU586" s="258" t="s">
        <v>81</v>
      </c>
      <c r="AV586" s="13" t="s">
        <v>81</v>
      </c>
      <c r="AW586" s="13" t="s">
        <v>33</v>
      </c>
      <c r="AX586" s="13" t="s">
        <v>72</v>
      </c>
      <c r="AY586" s="258" t="s">
        <v>240</v>
      </c>
    </row>
    <row r="587" s="13" customFormat="1">
      <c r="A587" s="13"/>
      <c r="B587" s="248"/>
      <c r="C587" s="249"/>
      <c r="D587" s="227" t="s">
        <v>801</v>
      </c>
      <c r="E587" s="250" t="s">
        <v>19</v>
      </c>
      <c r="F587" s="251" t="s">
        <v>2539</v>
      </c>
      <c r="G587" s="249"/>
      <c r="H587" s="252">
        <v>54.359999999999999</v>
      </c>
      <c r="I587" s="253"/>
      <c r="J587" s="249"/>
      <c r="K587" s="249"/>
      <c r="L587" s="254"/>
      <c r="M587" s="255"/>
      <c r="N587" s="256"/>
      <c r="O587" s="256"/>
      <c r="P587" s="256"/>
      <c r="Q587" s="256"/>
      <c r="R587" s="256"/>
      <c r="S587" s="256"/>
      <c r="T587" s="257"/>
      <c r="U587" s="13"/>
      <c r="V587" s="13"/>
      <c r="W587" s="13"/>
      <c r="X587" s="13"/>
      <c r="Y587" s="13"/>
      <c r="Z587" s="13"/>
      <c r="AA587" s="13"/>
      <c r="AB587" s="13"/>
      <c r="AC587" s="13"/>
      <c r="AD587" s="13"/>
      <c r="AE587" s="13"/>
      <c r="AT587" s="258" t="s">
        <v>801</v>
      </c>
      <c r="AU587" s="258" t="s">
        <v>81</v>
      </c>
      <c r="AV587" s="13" t="s">
        <v>81</v>
      </c>
      <c r="AW587" s="13" t="s">
        <v>33</v>
      </c>
      <c r="AX587" s="13" t="s">
        <v>72</v>
      </c>
      <c r="AY587" s="258" t="s">
        <v>240</v>
      </c>
    </row>
    <row r="588" s="13" customFormat="1">
      <c r="A588" s="13"/>
      <c r="B588" s="248"/>
      <c r="C588" s="249"/>
      <c r="D588" s="227" t="s">
        <v>801</v>
      </c>
      <c r="E588" s="250" t="s">
        <v>19</v>
      </c>
      <c r="F588" s="251" t="s">
        <v>2540</v>
      </c>
      <c r="G588" s="249"/>
      <c r="H588" s="252">
        <v>44.829999999999998</v>
      </c>
      <c r="I588" s="253"/>
      <c r="J588" s="249"/>
      <c r="K588" s="249"/>
      <c r="L588" s="254"/>
      <c r="M588" s="255"/>
      <c r="N588" s="256"/>
      <c r="O588" s="256"/>
      <c r="P588" s="256"/>
      <c r="Q588" s="256"/>
      <c r="R588" s="256"/>
      <c r="S588" s="256"/>
      <c r="T588" s="257"/>
      <c r="U588" s="13"/>
      <c r="V588" s="13"/>
      <c r="W588" s="13"/>
      <c r="X588" s="13"/>
      <c r="Y588" s="13"/>
      <c r="Z588" s="13"/>
      <c r="AA588" s="13"/>
      <c r="AB588" s="13"/>
      <c r="AC588" s="13"/>
      <c r="AD588" s="13"/>
      <c r="AE588" s="13"/>
      <c r="AT588" s="258" t="s">
        <v>801</v>
      </c>
      <c r="AU588" s="258" t="s">
        <v>81</v>
      </c>
      <c r="AV588" s="13" t="s">
        <v>81</v>
      </c>
      <c r="AW588" s="13" t="s">
        <v>33</v>
      </c>
      <c r="AX588" s="13" t="s">
        <v>72</v>
      </c>
      <c r="AY588" s="258" t="s">
        <v>240</v>
      </c>
    </row>
    <row r="589" s="13" customFormat="1">
      <c r="A589" s="13"/>
      <c r="B589" s="248"/>
      <c r="C589" s="249"/>
      <c r="D589" s="227" t="s">
        <v>801</v>
      </c>
      <c r="E589" s="250" t="s">
        <v>19</v>
      </c>
      <c r="F589" s="251" t="s">
        <v>2541</v>
      </c>
      <c r="G589" s="249"/>
      <c r="H589" s="252">
        <v>55.609999999999999</v>
      </c>
      <c r="I589" s="253"/>
      <c r="J589" s="249"/>
      <c r="K589" s="249"/>
      <c r="L589" s="254"/>
      <c r="M589" s="255"/>
      <c r="N589" s="256"/>
      <c r="O589" s="256"/>
      <c r="P589" s="256"/>
      <c r="Q589" s="256"/>
      <c r="R589" s="256"/>
      <c r="S589" s="256"/>
      <c r="T589" s="257"/>
      <c r="U589" s="13"/>
      <c r="V589" s="13"/>
      <c r="W589" s="13"/>
      <c r="X589" s="13"/>
      <c r="Y589" s="13"/>
      <c r="Z589" s="13"/>
      <c r="AA589" s="13"/>
      <c r="AB589" s="13"/>
      <c r="AC589" s="13"/>
      <c r="AD589" s="13"/>
      <c r="AE589" s="13"/>
      <c r="AT589" s="258" t="s">
        <v>801</v>
      </c>
      <c r="AU589" s="258" t="s">
        <v>81</v>
      </c>
      <c r="AV589" s="13" t="s">
        <v>81</v>
      </c>
      <c r="AW589" s="13" t="s">
        <v>33</v>
      </c>
      <c r="AX589" s="13" t="s">
        <v>72</v>
      </c>
      <c r="AY589" s="258" t="s">
        <v>240</v>
      </c>
    </row>
    <row r="590" s="13" customFormat="1">
      <c r="A590" s="13"/>
      <c r="B590" s="248"/>
      <c r="C590" s="249"/>
      <c r="D590" s="227" t="s">
        <v>801</v>
      </c>
      <c r="E590" s="250" t="s">
        <v>19</v>
      </c>
      <c r="F590" s="251" t="s">
        <v>2542</v>
      </c>
      <c r="G590" s="249"/>
      <c r="H590" s="252">
        <v>22.675000000000001</v>
      </c>
      <c r="I590" s="253"/>
      <c r="J590" s="249"/>
      <c r="K590" s="249"/>
      <c r="L590" s="254"/>
      <c r="M590" s="255"/>
      <c r="N590" s="256"/>
      <c r="O590" s="256"/>
      <c r="P590" s="256"/>
      <c r="Q590" s="256"/>
      <c r="R590" s="256"/>
      <c r="S590" s="256"/>
      <c r="T590" s="257"/>
      <c r="U590" s="13"/>
      <c r="V590" s="13"/>
      <c r="W590" s="13"/>
      <c r="X590" s="13"/>
      <c r="Y590" s="13"/>
      <c r="Z590" s="13"/>
      <c r="AA590" s="13"/>
      <c r="AB590" s="13"/>
      <c r="AC590" s="13"/>
      <c r="AD590" s="13"/>
      <c r="AE590" s="13"/>
      <c r="AT590" s="258" t="s">
        <v>801</v>
      </c>
      <c r="AU590" s="258" t="s">
        <v>81</v>
      </c>
      <c r="AV590" s="13" t="s">
        <v>81</v>
      </c>
      <c r="AW590" s="13" t="s">
        <v>33</v>
      </c>
      <c r="AX590" s="13" t="s">
        <v>72</v>
      </c>
      <c r="AY590" s="258" t="s">
        <v>240</v>
      </c>
    </row>
    <row r="591" s="13" customFormat="1">
      <c r="A591" s="13"/>
      <c r="B591" s="248"/>
      <c r="C591" s="249"/>
      <c r="D591" s="227" t="s">
        <v>801</v>
      </c>
      <c r="E591" s="250" t="s">
        <v>19</v>
      </c>
      <c r="F591" s="251" t="s">
        <v>2543</v>
      </c>
      <c r="G591" s="249"/>
      <c r="H591" s="252">
        <v>19.539999999999999</v>
      </c>
      <c r="I591" s="253"/>
      <c r="J591" s="249"/>
      <c r="K591" s="249"/>
      <c r="L591" s="254"/>
      <c r="M591" s="255"/>
      <c r="N591" s="256"/>
      <c r="O591" s="256"/>
      <c r="P591" s="256"/>
      <c r="Q591" s="256"/>
      <c r="R591" s="256"/>
      <c r="S591" s="256"/>
      <c r="T591" s="257"/>
      <c r="U591" s="13"/>
      <c r="V591" s="13"/>
      <c r="W591" s="13"/>
      <c r="X591" s="13"/>
      <c r="Y591" s="13"/>
      <c r="Z591" s="13"/>
      <c r="AA591" s="13"/>
      <c r="AB591" s="13"/>
      <c r="AC591" s="13"/>
      <c r="AD591" s="13"/>
      <c r="AE591" s="13"/>
      <c r="AT591" s="258" t="s">
        <v>801</v>
      </c>
      <c r="AU591" s="258" t="s">
        <v>81</v>
      </c>
      <c r="AV591" s="13" t="s">
        <v>81</v>
      </c>
      <c r="AW591" s="13" t="s">
        <v>33</v>
      </c>
      <c r="AX591" s="13" t="s">
        <v>72</v>
      </c>
      <c r="AY591" s="258" t="s">
        <v>240</v>
      </c>
    </row>
    <row r="592" s="15" customFormat="1">
      <c r="A592" s="15"/>
      <c r="B592" s="269"/>
      <c r="C592" s="270"/>
      <c r="D592" s="227" t="s">
        <v>801</v>
      </c>
      <c r="E592" s="271" t="s">
        <v>19</v>
      </c>
      <c r="F592" s="272" t="s">
        <v>1356</v>
      </c>
      <c r="G592" s="270"/>
      <c r="H592" s="273">
        <v>245.51499999999999</v>
      </c>
      <c r="I592" s="274"/>
      <c r="J592" s="270"/>
      <c r="K592" s="270"/>
      <c r="L592" s="275"/>
      <c r="M592" s="276"/>
      <c r="N592" s="277"/>
      <c r="O592" s="277"/>
      <c r="P592" s="277"/>
      <c r="Q592" s="277"/>
      <c r="R592" s="277"/>
      <c r="S592" s="277"/>
      <c r="T592" s="278"/>
      <c r="U592" s="15"/>
      <c r="V592" s="15"/>
      <c r="W592" s="15"/>
      <c r="X592" s="15"/>
      <c r="Y592" s="15"/>
      <c r="Z592" s="15"/>
      <c r="AA592" s="15"/>
      <c r="AB592" s="15"/>
      <c r="AC592" s="15"/>
      <c r="AD592" s="15"/>
      <c r="AE592" s="15"/>
      <c r="AT592" s="279" t="s">
        <v>801</v>
      </c>
      <c r="AU592" s="279" t="s">
        <v>81</v>
      </c>
      <c r="AV592" s="15" t="s">
        <v>149</v>
      </c>
      <c r="AW592" s="15" t="s">
        <v>33</v>
      </c>
      <c r="AX592" s="15" t="s">
        <v>79</v>
      </c>
      <c r="AY592" s="279" t="s">
        <v>240</v>
      </c>
    </row>
    <row r="593" s="13" customFormat="1">
      <c r="A593" s="13"/>
      <c r="B593" s="248"/>
      <c r="C593" s="249"/>
      <c r="D593" s="227" t="s">
        <v>801</v>
      </c>
      <c r="E593" s="250" t="s">
        <v>19</v>
      </c>
      <c r="F593" s="251" t="s">
        <v>2544</v>
      </c>
      <c r="G593" s="249"/>
      <c r="H593" s="252">
        <v>40.25</v>
      </c>
      <c r="I593" s="253"/>
      <c r="J593" s="249"/>
      <c r="K593" s="249"/>
      <c r="L593" s="254"/>
      <c r="M593" s="255"/>
      <c r="N593" s="256"/>
      <c r="O593" s="256"/>
      <c r="P593" s="256"/>
      <c r="Q593" s="256"/>
      <c r="R593" s="256"/>
      <c r="S593" s="256"/>
      <c r="T593" s="257"/>
      <c r="U593" s="13"/>
      <c r="V593" s="13"/>
      <c r="W593" s="13"/>
      <c r="X593" s="13"/>
      <c r="Y593" s="13"/>
      <c r="Z593" s="13"/>
      <c r="AA593" s="13"/>
      <c r="AB593" s="13"/>
      <c r="AC593" s="13"/>
      <c r="AD593" s="13"/>
      <c r="AE593" s="13"/>
      <c r="AT593" s="258" t="s">
        <v>801</v>
      </c>
      <c r="AU593" s="258" t="s">
        <v>81</v>
      </c>
      <c r="AV593" s="13" t="s">
        <v>81</v>
      </c>
      <c r="AW593" s="13" t="s">
        <v>33</v>
      </c>
      <c r="AX593" s="13" t="s">
        <v>72</v>
      </c>
      <c r="AY593" s="258" t="s">
        <v>240</v>
      </c>
    </row>
    <row r="594" s="13" customFormat="1">
      <c r="A594" s="13"/>
      <c r="B594" s="248"/>
      <c r="C594" s="249"/>
      <c r="D594" s="227" t="s">
        <v>801</v>
      </c>
      <c r="E594" s="250" t="s">
        <v>19</v>
      </c>
      <c r="F594" s="251" t="s">
        <v>2545</v>
      </c>
      <c r="G594" s="249"/>
      <c r="H594" s="252">
        <v>78.453000000000003</v>
      </c>
      <c r="I594" s="253"/>
      <c r="J594" s="249"/>
      <c r="K594" s="249"/>
      <c r="L594" s="254"/>
      <c r="M594" s="255"/>
      <c r="N594" s="256"/>
      <c r="O594" s="256"/>
      <c r="P594" s="256"/>
      <c r="Q594" s="256"/>
      <c r="R594" s="256"/>
      <c r="S594" s="256"/>
      <c r="T594" s="257"/>
      <c r="U594" s="13"/>
      <c r="V594" s="13"/>
      <c r="W594" s="13"/>
      <c r="X594" s="13"/>
      <c r="Y594" s="13"/>
      <c r="Z594" s="13"/>
      <c r="AA594" s="13"/>
      <c r="AB594" s="13"/>
      <c r="AC594" s="13"/>
      <c r="AD594" s="13"/>
      <c r="AE594" s="13"/>
      <c r="AT594" s="258" t="s">
        <v>801</v>
      </c>
      <c r="AU594" s="258" t="s">
        <v>81</v>
      </c>
      <c r="AV594" s="13" t="s">
        <v>81</v>
      </c>
      <c r="AW594" s="13" t="s">
        <v>33</v>
      </c>
      <c r="AX594" s="13" t="s">
        <v>72</v>
      </c>
      <c r="AY594" s="258" t="s">
        <v>240</v>
      </c>
    </row>
    <row r="595" s="13" customFormat="1">
      <c r="A595" s="13"/>
      <c r="B595" s="248"/>
      <c r="C595" s="249"/>
      <c r="D595" s="227" t="s">
        <v>801</v>
      </c>
      <c r="E595" s="250" t="s">
        <v>19</v>
      </c>
      <c r="F595" s="251" t="s">
        <v>2546</v>
      </c>
      <c r="G595" s="249"/>
      <c r="H595" s="252">
        <v>7.2000000000000002</v>
      </c>
      <c r="I595" s="253"/>
      <c r="J595" s="249"/>
      <c r="K595" s="249"/>
      <c r="L595" s="254"/>
      <c r="M595" s="255"/>
      <c r="N595" s="256"/>
      <c r="O595" s="256"/>
      <c r="P595" s="256"/>
      <c r="Q595" s="256"/>
      <c r="R595" s="256"/>
      <c r="S595" s="256"/>
      <c r="T595" s="257"/>
      <c r="U595" s="13"/>
      <c r="V595" s="13"/>
      <c r="W595" s="13"/>
      <c r="X595" s="13"/>
      <c r="Y595" s="13"/>
      <c r="Z595" s="13"/>
      <c r="AA595" s="13"/>
      <c r="AB595" s="13"/>
      <c r="AC595" s="13"/>
      <c r="AD595" s="13"/>
      <c r="AE595" s="13"/>
      <c r="AT595" s="258" t="s">
        <v>801</v>
      </c>
      <c r="AU595" s="258" t="s">
        <v>81</v>
      </c>
      <c r="AV595" s="13" t="s">
        <v>81</v>
      </c>
      <c r="AW595" s="13" t="s">
        <v>33</v>
      </c>
      <c r="AX595" s="13" t="s">
        <v>72</v>
      </c>
      <c r="AY595" s="258" t="s">
        <v>240</v>
      </c>
    </row>
    <row r="596" s="15" customFormat="1">
      <c r="A596" s="15"/>
      <c r="B596" s="269"/>
      <c r="C596" s="270"/>
      <c r="D596" s="227" t="s">
        <v>801</v>
      </c>
      <c r="E596" s="271" t="s">
        <v>19</v>
      </c>
      <c r="F596" s="272" t="s">
        <v>1356</v>
      </c>
      <c r="G596" s="270"/>
      <c r="H596" s="273">
        <v>125.90300000000001</v>
      </c>
      <c r="I596" s="274"/>
      <c r="J596" s="270"/>
      <c r="K596" s="270"/>
      <c r="L596" s="275"/>
      <c r="M596" s="276"/>
      <c r="N596" s="277"/>
      <c r="O596" s="277"/>
      <c r="P596" s="277"/>
      <c r="Q596" s="277"/>
      <c r="R596" s="277"/>
      <c r="S596" s="277"/>
      <c r="T596" s="278"/>
      <c r="U596" s="15"/>
      <c r="V596" s="15"/>
      <c r="W596" s="15"/>
      <c r="X596" s="15"/>
      <c r="Y596" s="15"/>
      <c r="Z596" s="15"/>
      <c r="AA596" s="15"/>
      <c r="AB596" s="15"/>
      <c r="AC596" s="15"/>
      <c r="AD596" s="15"/>
      <c r="AE596" s="15"/>
      <c r="AT596" s="279" t="s">
        <v>801</v>
      </c>
      <c r="AU596" s="279" t="s">
        <v>81</v>
      </c>
      <c r="AV596" s="15" t="s">
        <v>149</v>
      </c>
      <c r="AW596" s="15" t="s">
        <v>33</v>
      </c>
      <c r="AX596" s="15" t="s">
        <v>72</v>
      </c>
      <c r="AY596" s="279" t="s">
        <v>240</v>
      </c>
    </row>
    <row r="597" s="2" customFormat="1">
      <c r="A597" s="39"/>
      <c r="B597" s="40"/>
      <c r="C597" s="238" t="s">
        <v>2547</v>
      </c>
      <c r="D597" s="238" t="s">
        <v>797</v>
      </c>
      <c r="E597" s="239" t="s">
        <v>2548</v>
      </c>
      <c r="F597" s="240" t="s">
        <v>2549</v>
      </c>
      <c r="G597" s="241" t="s">
        <v>251</v>
      </c>
      <c r="H597" s="242">
        <v>24.457000000000001</v>
      </c>
      <c r="I597" s="243"/>
      <c r="J597" s="244">
        <f>ROUND(I597*H597,2)</f>
        <v>0</v>
      </c>
      <c r="K597" s="240" t="s">
        <v>749</v>
      </c>
      <c r="L597" s="245"/>
      <c r="M597" s="246" t="s">
        <v>19</v>
      </c>
      <c r="N597" s="247" t="s">
        <v>43</v>
      </c>
      <c r="O597" s="85"/>
      <c r="P597" s="223">
        <f>O597*H597</f>
        <v>0</v>
      </c>
      <c r="Q597" s="223">
        <v>0.0011999999999999999</v>
      </c>
      <c r="R597" s="223">
        <f>Q597*H597</f>
        <v>0.029348399999999997</v>
      </c>
      <c r="S597" s="223">
        <v>0</v>
      </c>
      <c r="T597" s="224">
        <f>S597*H597</f>
        <v>0</v>
      </c>
      <c r="U597" s="39"/>
      <c r="V597" s="39"/>
      <c r="W597" s="39"/>
      <c r="X597" s="39"/>
      <c r="Y597" s="39"/>
      <c r="Z597" s="39"/>
      <c r="AA597" s="39"/>
      <c r="AB597" s="39"/>
      <c r="AC597" s="39"/>
      <c r="AD597" s="39"/>
      <c r="AE597" s="39"/>
      <c r="AR597" s="225" t="s">
        <v>257</v>
      </c>
      <c r="AT597" s="225" t="s">
        <v>797</v>
      </c>
      <c r="AU597" s="225" t="s">
        <v>81</v>
      </c>
      <c r="AY597" s="18" t="s">
        <v>240</v>
      </c>
      <c r="BE597" s="226">
        <f>IF(N597="základní",J597,0)</f>
        <v>0</v>
      </c>
      <c r="BF597" s="226">
        <f>IF(N597="snížená",J597,0)</f>
        <v>0</v>
      </c>
      <c r="BG597" s="226">
        <f>IF(N597="zákl. přenesená",J597,0)</f>
        <v>0</v>
      </c>
      <c r="BH597" s="226">
        <f>IF(N597="sníž. přenesená",J597,0)</f>
        <v>0</v>
      </c>
      <c r="BI597" s="226">
        <f>IF(N597="nulová",J597,0)</f>
        <v>0</v>
      </c>
      <c r="BJ597" s="18" t="s">
        <v>79</v>
      </c>
      <c r="BK597" s="226">
        <f>ROUND(I597*H597,2)</f>
        <v>0</v>
      </c>
      <c r="BL597" s="18" t="s">
        <v>248</v>
      </c>
      <c r="BM597" s="225" t="s">
        <v>2550</v>
      </c>
    </row>
    <row r="598" s="13" customFormat="1">
      <c r="A598" s="13"/>
      <c r="B598" s="248"/>
      <c r="C598" s="249"/>
      <c r="D598" s="227" t="s">
        <v>801</v>
      </c>
      <c r="E598" s="250" t="s">
        <v>19</v>
      </c>
      <c r="F598" s="251" t="s">
        <v>2551</v>
      </c>
      <c r="G598" s="249"/>
      <c r="H598" s="252">
        <v>13.903000000000001</v>
      </c>
      <c r="I598" s="253"/>
      <c r="J598" s="249"/>
      <c r="K598" s="249"/>
      <c r="L598" s="254"/>
      <c r="M598" s="255"/>
      <c r="N598" s="256"/>
      <c r="O598" s="256"/>
      <c r="P598" s="256"/>
      <c r="Q598" s="256"/>
      <c r="R598" s="256"/>
      <c r="S598" s="256"/>
      <c r="T598" s="257"/>
      <c r="U598" s="13"/>
      <c r="V598" s="13"/>
      <c r="W598" s="13"/>
      <c r="X598" s="13"/>
      <c r="Y598" s="13"/>
      <c r="Z598" s="13"/>
      <c r="AA598" s="13"/>
      <c r="AB598" s="13"/>
      <c r="AC598" s="13"/>
      <c r="AD598" s="13"/>
      <c r="AE598" s="13"/>
      <c r="AT598" s="258" t="s">
        <v>801</v>
      </c>
      <c r="AU598" s="258" t="s">
        <v>81</v>
      </c>
      <c r="AV598" s="13" t="s">
        <v>81</v>
      </c>
      <c r="AW598" s="13" t="s">
        <v>33</v>
      </c>
      <c r="AX598" s="13" t="s">
        <v>72</v>
      </c>
      <c r="AY598" s="258" t="s">
        <v>240</v>
      </c>
    </row>
    <row r="599" s="13" customFormat="1">
      <c r="A599" s="13"/>
      <c r="B599" s="248"/>
      <c r="C599" s="249"/>
      <c r="D599" s="227" t="s">
        <v>801</v>
      </c>
      <c r="E599" s="250" t="s">
        <v>19</v>
      </c>
      <c r="F599" s="251" t="s">
        <v>2552</v>
      </c>
      <c r="G599" s="249"/>
      <c r="H599" s="252">
        <v>5.6689999999999996</v>
      </c>
      <c r="I599" s="253"/>
      <c r="J599" s="249"/>
      <c r="K599" s="249"/>
      <c r="L599" s="254"/>
      <c r="M599" s="255"/>
      <c r="N599" s="256"/>
      <c r="O599" s="256"/>
      <c r="P599" s="256"/>
      <c r="Q599" s="256"/>
      <c r="R599" s="256"/>
      <c r="S599" s="256"/>
      <c r="T599" s="257"/>
      <c r="U599" s="13"/>
      <c r="V599" s="13"/>
      <c r="W599" s="13"/>
      <c r="X599" s="13"/>
      <c r="Y599" s="13"/>
      <c r="Z599" s="13"/>
      <c r="AA599" s="13"/>
      <c r="AB599" s="13"/>
      <c r="AC599" s="13"/>
      <c r="AD599" s="13"/>
      <c r="AE599" s="13"/>
      <c r="AT599" s="258" t="s">
        <v>801</v>
      </c>
      <c r="AU599" s="258" t="s">
        <v>81</v>
      </c>
      <c r="AV599" s="13" t="s">
        <v>81</v>
      </c>
      <c r="AW599" s="13" t="s">
        <v>33</v>
      </c>
      <c r="AX599" s="13" t="s">
        <v>72</v>
      </c>
      <c r="AY599" s="258" t="s">
        <v>240</v>
      </c>
    </row>
    <row r="600" s="13" customFormat="1">
      <c r="A600" s="13"/>
      <c r="B600" s="248"/>
      <c r="C600" s="249"/>
      <c r="D600" s="227" t="s">
        <v>801</v>
      </c>
      <c r="E600" s="250" t="s">
        <v>19</v>
      </c>
      <c r="F600" s="251" t="s">
        <v>2553</v>
      </c>
      <c r="G600" s="249"/>
      <c r="H600" s="252">
        <v>4.8849999999999998</v>
      </c>
      <c r="I600" s="253"/>
      <c r="J600" s="249"/>
      <c r="K600" s="249"/>
      <c r="L600" s="254"/>
      <c r="M600" s="255"/>
      <c r="N600" s="256"/>
      <c r="O600" s="256"/>
      <c r="P600" s="256"/>
      <c r="Q600" s="256"/>
      <c r="R600" s="256"/>
      <c r="S600" s="256"/>
      <c r="T600" s="257"/>
      <c r="U600" s="13"/>
      <c r="V600" s="13"/>
      <c r="W600" s="13"/>
      <c r="X600" s="13"/>
      <c r="Y600" s="13"/>
      <c r="Z600" s="13"/>
      <c r="AA600" s="13"/>
      <c r="AB600" s="13"/>
      <c r="AC600" s="13"/>
      <c r="AD600" s="13"/>
      <c r="AE600" s="13"/>
      <c r="AT600" s="258" t="s">
        <v>801</v>
      </c>
      <c r="AU600" s="258" t="s">
        <v>81</v>
      </c>
      <c r="AV600" s="13" t="s">
        <v>81</v>
      </c>
      <c r="AW600" s="13" t="s">
        <v>33</v>
      </c>
      <c r="AX600" s="13" t="s">
        <v>72</v>
      </c>
      <c r="AY600" s="258" t="s">
        <v>240</v>
      </c>
    </row>
    <row r="601" s="15" customFormat="1">
      <c r="A601" s="15"/>
      <c r="B601" s="269"/>
      <c r="C601" s="270"/>
      <c r="D601" s="227" t="s">
        <v>801</v>
      </c>
      <c r="E601" s="271" t="s">
        <v>19</v>
      </c>
      <c r="F601" s="272" t="s">
        <v>1356</v>
      </c>
      <c r="G601" s="270"/>
      <c r="H601" s="273">
        <v>24.457000000000001</v>
      </c>
      <c r="I601" s="274"/>
      <c r="J601" s="270"/>
      <c r="K601" s="270"/>
      <c r="L601" s="275"/>
      <c r="M601" s="276"/>
      <c r="N601" s="277"/>
      <c r="O601" s="277"/>
      <c r="P601" s="277"/>
      <c r="Q601" s="277"/>
      <c r="R601" s="277"/>
      <c r="S601" s="277"/>
      <c r="T601" s="278"/>
      <c r="U601" s="15"/>
      <c r="V601" s="15"/>
      <c r="W601" s="15"/>
      <c r="X601" s="15"/>
      <c r="Y601" s="15"/>
      <c r="Z601" s="15"/>
      <c r="AA601" s="15"/>
      <c r="AB601" s="15"/>
      <c r="AC601" s="15"/>
      <c r="AD601" s="15"/>
      <c r="AE601" s="15"/>
      <c r="AT601" s="279" t="s">
        <v>801</v>
      </c>
      <c r="AU601" s="279" t="s">
        <v>81</v>
      </c>
      <c r="AV601" s="15" t="s">
        <v>149</v>
      </c>
      <c r="AW601" s="15" t="s">
        <v>33</v>
      </c>
      <c r="AX601" s="15" t="s">
        <v>79</v>
      </c>
      <c r="AY601" s="279" t="s">
        <v>240</v>
      </c>
    </row>
    <row r="602" s="2" customFormat="1">
      <c r="A602" s="39"/>
      <c r="B602" s="40"/>
      <c r="C602" s="214" t="s">
        <v>427</v>
      </c>
      <c r="D602" s="214" t="s">
        <v>243</v>
      </c>
      <c r="E602" s="215" t="s">
        <v>2535</v>
      </c>
      <c r="F602" s="216" t="s">
        <v>2536</v>
      </c>
      <c r="G602" s="217" t="s">
        <v>261</v>
      </c>
      <c r="H602" s="218">
        <v>125.90300000000001</v>
      </c>
      <c r="I602" s="219"/>
      <c r="J602" s="220">
        <f>ROUND(I602*H602,2)</f>
        <v>0</v>
      </c>
      <c r="K602" s="216" t="s">
        <v>749</v>
      </c>
      <c r="L602" s="45"/>
      <c r="M602" s="221" t="s">
        <v>19</v>
      </c>
      <c r="N602" s="222" t="s">
        <v>43</v>
      </c>
      <c r="O602" s="85"/>
      <c r="P602" s="223">
        <f>O602*H602</f>
        <v>0</v>
      </c>
      <c r="Q602" s="223">
        <v>0.0017600000000000001</v>
      </c>
      <c r="R602" s="223">
        <f>Q602*H602</f>
        <v>0.22158928000000003</v>
      </c>
      <c r="S602" s="223">
        <v>0</v>
      </c>
      <c r="T602" s="224">
        <f>S602*H602</f>
        <v>0</v>
      </c>
      <c r="U602" s="39"/>
      <c r="V602" s="39"/>
      <c r="W602" s="39"/>
      <c r="X602" s="39"/>
      <c r="Y602" s="39"/>
      <c r="Z602" s="39"/>
      <c r="AA602" s="39"/>
      <c r="AB602" s="39"/>
      <c r="AC602" s="39"/>
      <c r="AD602" s="39"/>
      <c r="AE602" s="39"/>
      <c r="AR602" s="225" t="s">
        <v>248</v>
      </c>
      <c r="AT602" s="225" t="s">
        <v>243</v>
      </c>
      <c r="AU602" s="225" t="s">
        <v>81</v>
      </c>
      <c r="AY602" s="18" t="s">
        <v>240</v>
      </c>
      <c r="BE602" s="226">
        <f>IF(N602="základní",J602,0)</f>
        <v>0</v>
      </c>
      <c r="BF602" s="226">
        <f>IF(N602="snížená",J602,0)</f>
        <v>0</v>
      </c>
      <c r="BG602" s="226">
        <f>IF(N602="zákl. přenesená",J602,0)</f>
        <v>0</v>
      </c>
      <c r="BH602" s="226">
        <f>IF(N602="sníž. přenesená",J602,0)</f>
        <v>0</v>
      </c>
      <c r="BI602" s="226">
        <f>IF(N602="nulová",J602,0)</f>
        <v>0</v>
      </c>
      <c r="BJ602" s="18" t="s">
        <v>79</v>
      </c>
      <c r="BK602" s="226">
        <f>ROUND(I602*H602,2)</f>
        <v>0</v>
      </c>
      <c r="BL602" s="18" t="s">
        <v>248</v>
      </c>
      <c r="BM602" s="225" t="s">
        <v>2554</v>
      </c>
    </row>
    <row r="603" s="13" customFormat="1">
      <c r="A603" s="13"/>
      <c r="B603" s="248"/>
      <c r="C603" s="249"/>
      <c r="D603" s="227" t="s">
        <v>801</v>
      </c>
      <c r="E603" s="250" t="s">
        <v>19</v>
      </c>
      <c r="F603" s="251" t="s">
        <v>2544</v>
      </c>
      <c r="G603" s="249"/>
      <c r="H603" s="252">
        <v>40.25</v>
      </c>
      <c r="I603" s="253"/>
      <c r="J603" s="249"/>
      <c r="K603" s="249"/>
      <c r="L603" s="254"/>
      <c r="M603" s="255"/>
      <c r="N603" s="256"/>
      <c r="O603" s="256"/>
      <c r="P603" s="256"/>
      <c r="Q603" s="256"/>
      <c r="R603" s="256"/>
      <c r="S603" s="256"/>
      <c r="T603" s="257"/>
      <c r="U603" s="13"/>
      <c r="V603" s="13"/>
      <c r="W603" s="13"/>
      <c r="X603" s="13"/>
      <c r="Y603" s="13"/>
      <c r="Z603" s="13"/>
      <c r="AA603" s="13"/>
      <c r="AB603" s="13"/>
      <c r="AC603" s="13"/>
      <c r="AD603" s="13"/>
      <c r="AE603" s="13"/>
      <c r="AT603" s="258" t="s">
        <v>801</v>
      </c>
      <c r="AU603" s="258" t="s">
        <v>81</v>
      </c>
      <c r="AV603" s="13" t="s">
        <v>81</v>
      </c>
      <c r="AW603" s="13" t="s">
        <v>33</v>
      </c>
      <c r="AX603" s="13" t="s">
        <v>72</v>
      </c>
      <c r="AY603" s="258" t="s">
        <v>240</v>
      </c>
    </row>
    <row r="604" s="13" customFormat="1">
      <c r="A604" s="13"/>
      <c r="B604" s="248"/>
      <c r="C604" s="249"/>
      <c r="D604" s="227" t="s">
        <v>801</v>
      </c>
      <c r="E604" s="250" t="s">
        <v>19</v>
      </c>
      <c r="F604" s="251" t="s">
        <v>2545</v>
      </c>
      <c r="G604" s="249"/>
      <c r="H604" s="252">
        <v>78.453000000000003</v>
      </c>
      <c r="I604" s="253"/>
      <c r="J604" s="249"/>
      <c r="K604" s="249"/>
      <c r="L604" s="254"/>
      <c r="M604" s="255"/>
      <c r="N604" s="256"/>
      <c r="O604" s="256"/>
      <c r="P604" s="256"/>
      <c r="Q604" s="256"/>
      <c r="R604" s="256"/>
      <c r="S604" s="256"/>
      <c r="T604" s="257"/>
      <c r="U604" s="13"/>
      <c r="V604" s="13"/>
      <c r="W604" s="13"/>
      <c r="X604" s="13"/>
      <c r="Y604" s="13"/>
      <c r="Z604" s="13"/>
      <c r="AA604" s="13"/>
      <c r="AB604" s="13"/>
      <c r="AC604" s="13"/>
      <c r="AD604" s="13"/>
      <c r="AE604" s="13"/>
      <c r="AT604" s="258" t="s">
        <v>801</v>
      </c>
      <c r="AU604" s="258" t="s">
        <v>81</v>
      </c>
      <c r="AV604" s="13" t="s">
        <v>81</v>
      </c>
      <c r="AW604" s="13" t="s">
        <v>33</v>
      </c>
      <c r="AX604" s="13" t="s">
        <v>72</v>
      </c>
      <c r="AY604" s="258" t="s">
        <v>240</v>
      </c>
    </row>
    <row r="605" s="13" customFormat="1">
      <c r="A605" s="13"/>
      <c r="B605" s="248"/>
      <c r="C605" s="249"/>
      <c r="D605" s="227" t="s">
        <v>801</v>
      </c>
      <c r="E605" s="250" t="s">
        <v>19</v>
      </c>
      <c r="F605" s="251" t="s">
        <v>2546</v>
      </c>
      <c r="G605" s="249"/>
      <c r="H605" s="252">
        <v>7.2000000000000002</v>
      </c>
      <c r="I605" s="253"/>
      <c r="J605" s="249"/>
      <c r="K605" s="249"/>
      <c r="L605" s="254"/>
      <c r="M605" s="255"/>
      <c r="N605" s="256"/>
      <c r="O605" s="256"/>
      <c r="P605" s="256"/>
      <c r="Q605" s="256"/>
      <c r="R605" s="256"/>
      <c r="S605" s="256"/>
      <c r="T605" s="257"/>
      <c r="U605" s="13"/>
      <c r="V605" s="13"/>
      <c r="W605" s="13"/>
      <c r="X605" s="13"/>
      <c r="Y605" s="13"/>
      <c r="Z605" s="13"/>
      <c r="AA605" s="13"/>
      <c r="AB605" s="13"/>
      <c r="AC605" s="13"/>
      <c r="AD605" s="13"/>
      <c r="AE605" s="13"/>
      <c r="AT605" s="258" t="s">
        <v>801</v>
      </c>
      <c r="AU605" s="258" t="s">
        <v>81</v>
      </c>
      <c r="AV605" s="13" t="s">
        <v>81</v>
      </c>
      <c r="AW605" s="13" t="s">
        <v>33</v>
      </c>
      <c r="AX605" s="13" t="s">
        <v>72</v>
      </c>
      <c r="AY605" s="258" t="s">
        <v>240</v>
      </c>
    </row>
    <row r="606" s="15" customFormat="1">
      <c r="A606" s="15"/>
      <c r="B606" s="269"/>
      <c r="C606" s="270"/>
      <c r="D606" s="227" t="s">
        <v>801</v>
      </c>
      <c r="E606" s="271" t="s">
        <v>19</v>
      </c>
      <c r="F606" s="272" t="s">
        <v>1356</v>
      </c>
      <c r="G606" s="270"/>
      <c r="H606" s="273">
        <v>125.90300000000001</v>
      </c>
      <c r="I606" s="274"/>
      <c r="J606" s="270"/>
      <c r="K606" s="270"/>
      <c r="L606" s="275"/>
      <c r="M606" s="276"/>
      <c r="N606" s="277"/>
      <c r="O606" s="277"/>
      <c r="P606" s="277"/>
      <c r="Q606" s="277"/>
      <c r="R606" s="277"/>
      <c r="S606" s="277"/>
      <c r="T606" s="278"/>
      <c r="U606" s="15"/>
      <c r="V606" s="15"/>
      <c r="W606" s="15"/>
      <c r="X606" s="15"/>
      <c r="Y606" s="15"/>
      <c r="Z606" s="15"/>
      <c r="AA606" s="15"/>
      <c r="AB606" s="15"/>
      <c r="AC606" s="15"/>
      <c r="AD606" s="15"/>
      <c r="AE606" s="15"/>
      <c r="AT606" s="279" t="s">
        <v>801</v>
      </c>
      <c r="AU606" s="279" t="s">
        <v>81</v>
      </c>
      <c r="AV606" s="15" t="s">
        <v>149</v>
      </c>
      <c r="AW606" s="15" t="s">
        <v>33</v>
      </c>
      <c r="AX606" s="15" t="s">
        <v>79</v>
      </c>
      <c r="AY606" s="279" t="s">
        <v>240</v>
      </c>
    </row>
    <row r="607" s="2" customFormat="1" ht="44.25" customHeight="1">
      <c r="A607" s="39"/>
      <c r="B607" s="40"/>
      <c r="C607" s="214" t="s">
        <v>2555</v>
      </c>
      <c r="D607" s="214" t="s">
        <v>243</v>
      </c>
      <c r="E607" s="215" t="s">
        <v>2556</v>
      </c>
      <c r="F607" s="216" t="s">
        <v>2557</v>
      </c>
      <c r="G607" s="217" t="s">
        <v>251</v>
      </c>
      <c r="H607" s="218">
        <v>77.299999999999997</v>
      </c>
      <c r="I607" s="219"/>
      <c r="J607" s="220">
        <f>ROUND(I607*H607,2)</f>
        <v>0</v>
      </c>
      <c r="K607" s="216" t="s">
        <v>749</v>
      </c>
      <c r="L607" s="45"/>
      <c r="M607" s="221" t="s">
        <v>19</v>
      </c>
      <c r="N607" s="222" t="s">
        <v>43</v>
      </c>
      <c r="O607" s="85"/>
      <c r="P607" s="223">
        <f>O607*H607</f>
        <v>0</v>
      </c>
      <c r="Q607" s="223">
        <v>0.011679999999999999</v>
      </c>
      <c r="R607" s="223">
        <f>Q607*H607</f>
        <v>0.90286399999999989</v>
      </c>
      <c r="S607" s="223">
        <v>0</v>
      </c>
      <c r="T607" s="224">
        <f>S607*H607</f>
        <v>0</v>
      </c>
      <c r="U607" s="39"/>
      <c r="V607" s="39"/>
      <c r="W607" s="39"/>
      <c r="X607" s="39"/>
      <c r="Y607" s="39"/>
      <c r="Z607" s="39"/>
      <c r="AA607" s="39"/>
      <c r="AB607" s="39"/>
      <c r="AC607" s="39"/>
      <c r="AD607" s="39"/>
      <c r="AE607" s="39"/>
      <c r="AR607" s="225" t="s">
        <v>248</v>
      </c>
      <c r="AT607" s="225" t="s">
        <v>243</v>
      </c>
      <c r="AU607" s="225" t="s">
        <v>81</v>
      </c>
      <c r="AY607" s="18" t="s">
        <v>240</v>
      </c>
      <c r="BE607" s="226">
        <f>IF(N607="základní",J607,0)</f>
        <v>0</v>
      </c>
      <c r="BF607" s="226">
        <f>IF(N607="snížená",J607,0)</f>
        <v>0</v>
      </c>
      <c r="BG607" s="226">
        <f>IF(N607="zákl. přenesená",J607,0)</f>
        <v>0</v>
      </c>
      <c r="BH607" s="226">
        <f>IF(N607="sníž. přenesená",J607,0)</f>
        <v>0</v>
      </c>
      <c r="BI607" s="226">
        <f>IF(N607="nulová",J607,0)</f>
        <v>0</v>
      </c>
      <c r="BJ607" s="18" t="s">
        <v>79</v>
      </c>
      <c r="BK607" s="226">
        <f>ROUND(I607*H607,2)</f>
        <v>0</v>
      </c>
      <c r="BL607" s="18" t="s">
        <v>248</v>
      </c>
      <c r="BM607" s="225" t="s">
        <v>2558</v>
      </c>
    </row>
    <row r="608" s="13" customFormat="1">
      <c r="A608" s="13"/>
      <c r="B608" s="248"/>
      <c r="C608" s="249"/>
      <c r="D608" s="227" t="s">
        <v>801</v>
      </c>
      <c r="E608" s="250" t="s">
        <v>19</v>
      </c>
      <c r="F608" s="251" t="s">
        <v>2475</v>
      </c>
      <c r="G608" s="249"/>
      <c r="H608" s="252">
        <v>77.299999999999997</v>
      </c>
      <c r="I608" s="253"/>
      <c r="J608" s="249"/>
      <c r="K608" s="249"/>
      <c r="L608" s="254"/>
      <c r="M608" s="255"/>
      <c r="N608" s="256"/>
      <c r="O608" s="256"/>
      <c r="P608" s="256"/>
      <c r="Q608" s="256"/>
      <c r="R608" s="256"/>
      <c r="S608" s="256"/>
      <c r="T608" s="257"/>
      <c r="U608" s="13"/>
      <c r="V608" s="13"/>
      <c r="W608" s="13"/>
      <c r="X608" s="13"/>
      <c r="Y608" s="13"/>
      <c r="Z608" s="13"/>
      <c r="AA608" s="13"/>
      <c r="AB608" s="13"/>
      <c r="AC608" s="13"/>
      <c r="AD608" s="13"/>
      <c r="AE608" s="13"/>
      <c r="AT608" s="258" t="s">
        <v>801</v>
      </c>
      <c r="AU608" s="258" t="s">
        <v>81</v>
      </c>
      <c r="AV608" s="13" t="s">
        <v>81</v>
      </c>
      <c r="AW608" s="13" t="s">
        <v>33</v>
      </c>
      <c r="AX608" s="13" t="s">
        <v>72</v>
      </c>
      <c r="AY608" s="258" t="s">
        <v>240</v>
      </c>
    </row>
    <row r="609" s="15" customFormat="1">
      <c r="A609" s="15"/>
      <c r="B609" s="269"/>
      <c r="C609" s="270"/>
      <c r="D609" s="227" t="s">
        <v>801</v>
      </c>
      <c r="E609" s="271" t="s">
        <v>19</v>
      </c>
      <c r="F609" s="272" t="s">
        <v>1356</v>
      </c>
      <c r="G609" s="270"/>
      <c r="H609" s="273">
        <v>77.299999999999997</v>
      </c>
      <c r="I609" s="274"/>
      <c r="J609" s="270"/>
      <c r="K609" s="270"/>
      <c r="L609" s="275"/>
      <c r="M609" s="276"/>
      <c r="N609" s="277"/>
      <c r="O609" s="277"/>
      <c r="P609" s="277"/>
      <c r="Q609" s="277"/>
      <c r="R609" s="277"/>
      <c r="S609" s="277"/>
      <c r="T609" s="278"/>
      <c r="U609" s="15"/>
      <c r="V609" s="15"/>
      <c r="W609" s="15"/>
      <c r="X609" s="15"/>
      <c r="Y609" s="15"/>
      <c r="Z609" s="15"/>
      <c r="AA609" s="15"/>
      <c r="AB609" s="15"/>
      <c r="AC609" s="15"/>
      <c r="AD609" s="15"/>
      <c r="AE609" s="15"/>
      <c r="AT609" s="279" t="s">
        <v>801</v>
      </c>
      <c r="AU609" s="279" t="s">
        <v>81</v>
      </c>
      <c r="AV609" s="15" t="s">
        <v>149</v>
      </c>
      <c r="AW609" s="15" t="s">
        <v>33</v>
      </c>
      <c r="AX609" s="15" t="s">
        <v>79</v>
      </c>
      <c r="AY609" s="279" t="s">
        <v>240</v>
      </c>
    </row>
    <row r="610" s="2" customFormat="1">
      <c r="A610" s="39"/>
      <c r="B610" s="40"/>
      <c r="C610" s="238" t="s">
        <v>431</v>
      </c>
      <c r="D610" s="238" t="s">
        <v>797</v>
      </c>
      <c r="E610" s="239" t="s">
        <v>2559</v>
      </c>
      <c r="F610" s="240" t="s">
        <v>2560</v>
      </c>
      <c r="G610" s="241" t="s">
        <v>251</v>
      </c>
      <c r="H610" s="242">
        <v>82.787999999999997</v>
      </c>
      <c r="I610" s="243"/>
      <c r="J610" s="244">
        <f>ROUND(I610*H610,2)</f>
        <v>0</v>
      </c>
      <c r="K610" s="240" t="s">
        <v>1343</v>
      </c>
      <c r="L610" s="245"/>
      <c r="M610" s="246" t="s">
        <v>19</v>
      </c>
      <c r="N610" s="247" t="s">
        <v>43</v>
      </c>
      <c r="O610" s="85"/>
      <c r="P610" s="223">
        <f>O610*H610</f>
        <v>0</v>
      </c>
      <c r="Q610" s="223">
        <v>0</v>
      </c>
      <c r="R610" s="223">
        <f>Q610*H610</f>
        <v>0</v>
      </c>
      <c r="S610" s="223">
        <v>0</v>
      </c>
      <c r="T610" s="224">
        <f>S610*H610</f>
        <v>0</v>
      </c>
      <c r="U610" s="39"/>
      <c r="V610" s="39"/>
      <c r="W610" s="39"/>
      <c r="X610" s="39"/>
      <c r="Y610" s="39"/>
      <c r="Z610" s="39"/>
      <c r="AA610" s="39"/>
      <c r="AB610" s="39"/>
      <c r="AC610" s="39"/>
      <c r="AD610" s="39"/>
      <c r="AE610" s="39"/>
      <c r="AR610" s="225" t="s">
        <v>257</v>
      </c>
      <c r="AT610" s="225" t="s">
        <v>797</v>
      </c>
      <c r="AU610" s="225" t="s">
        <v>81</v>
      </c>
      <c r="AY610" s="18" t="s">
        <v>240</v>
      </c>
      <c r="BE610" s="226">
        <f>IF(N610="základní",J610,0)</f>
        <v>0</v>
      </c>
      <c r="BF610" s="226">
        <f>IF(N610="snížená",J610,0)</f>
        <v>0</v>
      </c>
      <c r="BG610" s="226">
        <f>IF(N610="zákl. přenesená",J610,0)</f>
        <v>0</v>
      </c>
      <c r="BH610" s="226">
        <f>IF(N610="sníž. přenesená",J610,0)</f>
        <v>0</v>
      </c>
      <c r="BI610" s="226">
        <f>IF(N610="nulová",J610,0)</f>
        <v>0</v>
      </c>
      <c r="BJ610" s="18" t="s">
        <v>79</v>
      </c>
      <c r="BK610" s="226">
        <f>ROUND(I610*H610,2)</f>
        <v>0</v>
      </c>
      <c r="BL610" s="18" t="s">
        <v>248</v>
      </c>
      <c r="BM610" s="225" t="s">
        <v>2561</v>
      </c>
    </row>
    <row r="611" s="13" customFormat="1">
      <c r="A611" s="13"/>
      <c r="B611" s="248"/>
      <c r="C611" s="249"/>
      <c r="D611" s="227" t="s">
        <v>801</v>
      </c>
      <c r="E611" s="250" t="s">
        <v>19</v>
      </c>
      <c r="F611" s="251" t="s">
        <v>2562</v>
      </c>
      <c r="G611" s="249"/>
      <c r="H611" s="252">
        <v>81.165000000000006</v>
      </c>
      <c r="I611" s="253"/>
      <c r="J611" s="249"/>
      <c r="K611" s="249"/>
      <c r="L611" s="254"/>
      <c r="M611" s="255"/>
      <c r="N611" s="256"/>
      <c r="O611" s="256"/>
      <c r="P611" s="256"/>
      <c r="Q611" s="256"/>
      <c r="R611" s="256"/>
      <c r="S611" s="256"/>
      <c r="T611" s="257"/>
      <c r="U611" s="13"/>
      <c r="V611" s="13"/>
      <c r="W611" s="13"/>
      <c r="X611" s="13"/>
      <c r="Y611" s="13"/>
      <c r="Z611" s="13"/>
      <c r="AA611" s="13"/>
      <c r="AB611" s="13"/>
      <c r="AC611" s="13"/>
      <c r="AD611" s="13"/>
      <c r="AE611" s="13"/>
      <c r="AT611" s="258" t="s">
        <v>801</v>
      </c>
      <c r="AU611" s="258" t="s">
        <v>81</v>
      </c>
      <c r="AV611" s="13" t="s">
        <v>81</v>
      </c>
      <c r="AW611" s="13" t="s">
        <v>33</v>
      </c>
      <c r="AX611" s="13" t="s">
        <v>72</v>
      </c>
      <c r="AY611" s="258" t="s">
        <v>240</v>
      </c>
    </row>
    <row r="612" s="15" customFormat="1">
      <c r="A612" s="15"/>
      <c r="B612" s="269"/>
      <c r="C612" s="270"/>
      <c r="D612" s="227" t="s">
        <v>801</v>
      </c>
      <c r="E612" s="271" t="s">
        <v>19</v>
      </c>
      <c r="F612" s="272" t="s">
        <v>1356</v>
      </c>
      <c r="G612" s="270"/>
      <c r="H612" s="273">
        <v>81.165000000000006</v>
      </c>
      <c r="I612" s="274"/>
      <c r="J612" s="270"/>
      <c r="K612" s="270"/>
      <c r="L612" s="275"/>
      <c r="M612" s="276"/>
      <c r="N612" s="277"/>
      <c r="O612" s="277"/>
      <c r="P612" s="277"/>
      <c r="Q612" s="277"/>
      <c r="R612" s="277"/>
      <c r="S612" s="277"/>
      <c r="T612" s="278"/>
      <c r="U612" s="15"/>
      <c r="V612" s="15"/>
      <c r="W612" s="15"/>
      <c r="X612" s="15"/>
      <c r="Y612" s="15"/>
      <c r="Z612" s="15"/>
      <c r="AA612" s="15"/>
      <c r="AB612" s="15"/>
      <c r="AC612" s="15"/>
      <c r="AD612" s="15"/>
      <c r="AE612" s="15"/>
      <c r="AT612" s="279" t="s">
        <v>801</v>
      </c>
      <c r="AU612" s="279" t="s">
        <v>81</v>
      </c>
      <c r="AV612" s="15" t="s">
        <v>149</v>
      </c>
      <c r="AW612" s="15" t="s">
        <v>33</v>
      </c>
      <c r="AX612" s="15" t="s">
        <v>79</v>
      </c>
      <c r="AY612" s="279" t="s">
        <v>240</v>
      </c>
    </row>
    <row r="613" s="13" customFormat="1">
      <c r="A613" s="13"/>
      <c r="B613" s="248"/>
      <c r="C613" s="249"/>
      <c r="D613" s="227" t="s">
        <v>801</v>
      </c>
      <c r="E613" s="249"/>
      <c r="F613" s="251" t="s">
        <v>2563</v>
      </c>
      <c r="G613" s="249"/>
      <c r="H613" s="252">
        <v>82.787999999999997</v>
      </c>
      <c r="I613" s="253"/>
      <c r="J613" s="249"/>
      <c r="K613" s="249"/>
      <c r="L613" s="254"/>
      <c r="M613" s="255"/>
      <c r="N613" s="256"/>
      <c r="O613" s="256"/>
      <c r="P613" s="256"/>
      <c r="Q613" s="256"/>
      <c r="R613" s="256"/>
      <c r="S613" s="256"/>
      <c r="T613" s="257"/>
      <c r="U613" s="13"/>
      <c r="V613" s="13"/>
      <c r="W613" s="13"/>
      <c r="X613" s="13"/>
      <c r="Y613" s="13"/>
      <c r="Z613" s="13"/>
      <c r="AA613" s="13"/>
      <c r="AB613" s="13"/>
      <c r="AC613" s="13"/>
      <c r="AD613" s="13"/>
      <c r="AE613" s="13"/>
      <c r="AT613" s="258" t="s">
        <v>801</v>
      </c>
      <c r="AU613" s="258" t="s">
        <v>81</v>
      </c>
      <c r="AV613" s="13" t="s">
        <v>81</v>
      </c>
      <c r="AW613" s="13" t="s">
        <v>4</v>
      </c>
      <c r="AX613" s="13" t="s">
        <v>79</v>
      </c>
      <c r="AY613" s="258" t="s">
        <v>240</v>
      </c>
    </row>
    <row r="614" s="2" customFormat="1">
      <c r="A614" s="39"/>
      <c r="B614" s="40"/>
      <c r="C614" s="214" t="s">
        <v>2564</v>
      </c>
      <c r="D614" s="214" t="s">
        <v>243</v>
      </c>
      <c r="E614" s="215" t="s">
        <v>2565</v>
      </c>
      <c r="F614" s="216" t="s">
        <v>2566</v>
      </c>
      <c r="G614" s="217" t="s">
        <v>251</v>
      </c>
      <c r="H614" s="218">
        <v>486.666</v>
      </c>
      <c r="I614" s="219"/>
      <c r="J614" s="220">
        <f>ROUND(I614*H614,2)</f>
        <v>0</v>
      </c>
      <c r="K614" s="216" t="s">
        <v>749</v>
      </c>
      <c r="L614" s="45"/>
      <c r="M614" s="221" t="s">
        <v>19</v>
      </c>
      <c r="N614" s="222" t="s">
        <v>43</v>
      </c>
      <c r="O614" s="85"/>
      <c r="P614" s="223">
        <f>O614*H614</f>
        <v>0</v>
      </c>
      <c r="Q614" s="223">
        <v>0.012760000000000001</v>
      </c>
      <c r="R614" s="223">
        <f>Q614*H614</f>
        <v>6.2098581600000005</v>
      </c>
      <c r="S614" s="223">
        <v>0</v>
      </c>
      <c r="T614" s="224">
        <f>S614*H614</f>
        <v>0</v>
      </c>
      <c r="U614" s="39"/>
      <c r="V614" s="39"/>
      <c r="W614" s="39"/>
      <c r="X614" s="39"/>
      <c r="Y614" s="39"/>
      <c r="Z614" s="39"/>
      <c r="AA614" s="39"/>
      <c r="AB614" s="39"/>
      <c r="AC614" s="39"/>
      <c r="AD614" s="39"/>
      <c r="AE614" s="39"/>
      <c r="AR614" s="225" t="s">
        <v>248</v>
      </c>
      <c r="AT614" s="225" t="s">
        <v>243</v>
      </c>
      <c r="AU614" s="225" t="s">
        <v>81</v>
      </c>
      <c r="AY614" s="18" t="s">
        <v>240</v>
      </c>
      <c r="BE614" s="226">
        <f>IF(N614="základní",J614,0)</f>
        <v>0</v>
      </c>
      <c r="BF614" s="226">
        <f>IF(N614="snížená",J614,0)</f>
        <v>0</v>
      </c>
      <c r="BG614" s="226">
        <f>IF(N614="zákl. přenesená",J614,0)</f>
        <v>0</v>
      </c>
      <c r="BH614" s="226">
        <f>IF(N614="sníž. přenesená",J614,0)</f>
        <v>0</v>
      </c>
      <c r="BI614" s="226">
        <f>IF(N614="nulová",J614,0)</f>
        <v>0</v>
      </c>
      <c r="BJ614" s="18" t="s">
        <v>79</v>
      </c>
      <c r="BK614" s="226">
        <f>ROUND(I614*H614,2)</f>
        <v>0</v>
      </c>
      <c r="BL614" s="18" t="s">
        <v>248</v>
      </c>
      <c r="BM614" s="225" t="s">
        <v>2567</v>
      </c>
    </row>
    <row r="615" s="14" customFormat="1">
      <c r="A615" s="14"/>
      <c r="B615" s="259"/>
      <c r="C615" s="260"/>
      <c r="D615" s="227" t="s">
        <v>801</v>
      </c>
      <c r="E615" s="261" t="s">
        <v>19</v>
      </c>
      <c r="F615" s="262" t="s">
        <v>2491</v>
      </c>
      <c r="G615" s="260"/>
      <c r="H615" s="261" t="s">
        <v>19</v>
      </c>
      <c r="I615" s="263"/>
      <c r="J615" s="260"/>
      <c r="K615" s="260"/>
      <c r="L615" s="264"/>
      <c r="M615" s="265"/>
      <c r="N615" s="266"/>
      <c r="O615" s="266"/>
      <c r="P615" s="266"/>
      <c r="Q615" s="266"/>
      <c r="R615" s="266"/>
      <c r="S615" s="266"/>
      <c r="T615" s="267"/>
      <c r="U615" s="14"/>
      <c r="V615" s="14"/>
      <c r="W615" s="14"/>
      <c r="X615" s="14"/>
      <c r="Y615" s="14"/>
      <c r="Z615" s="14"/>
      <c r="AA615" s="14"/>
      <c r="AB615" s="14"/>
      <c r="AC615" s="14"/>
      <c r="AD615" s="14"/>
      <c r="AE615" s="14"/>
      <c r="AT615" s="268" t="s">
        <v>801</v>
      </c>
      <c r="AU615" s="268" t="s">
        <v>81</v>
      </c>
      <c r="AV615" s="14" t="s">
        <v>79</v>
      </c>
      <c r="AW615" s="14" t="s">
        <v>33</v>
      </c>
      <c r="AX615" s="14" t="s">
        <v>72</v>
      </c>
      <c r="AY615" s="268" t="s">
        <v>240</v>
      </c>
    </row>
    <row r="616" s="13" customFormat="1">
      <c r="A616" s="13"/>
      <c r="B616" s="248"/>
      <c r="C616" s="249"/>
      <c r="D616" s="227" t="s">
        <v>801</v>
      </c>
      <c r="E616" s="250" t="s">
        <v>19</v>
      </c>
      <c r="F616" s="251" t="s">
        <v>2492</v>
      </c>
      <c r="G616" s="249"/>
      <c r="H616" s="252">
        <v>62.359999999999999</v>
      </c>
      <c r="I616" s="253"/>
      <c r="J616" s="249"/>
      <c r="K616" s="249"/>
      <c r="L616" s="254"/>
      <c r="M616" s="255"/>
      <c r="N616" s="256"/>
      <c r="O616" s="256"/>
      <c r="P616" s="256"/>
      <c r="Q616" s="256"/>
      <c r="R616" s="256"/>
      <c r="S616" s="256"/>
      <c r="T616" s="257"/>
      <c r="U616" s="13"/>
      <c r="V616" s="13"/>
      <c r="W616" s="13"/>
      <c r="X616" s="13"/>
      <c r="Y616" s="13"/>
      <c r="Z616" s="13"/>
      <c r="AA616" s="13"/>
      <c r="AB616" s="13"/>
      <c r="AC616" s="13"/>
      <c r="AD616" s="13"/>
      <c r="AE616" s="13"/>
      <c r="AT616" s="258" t="s">
        <v>801</v>
      </c>
      <c r="AU616" s="258" t="s">
        <v>81</v>
      </c>
      <c r="AV616" s="13" t="s">
        <v>81</v>
      </c>
      <c r="AW616" s="13" t="s">
        <v>33</v>
      </c>
      <c r="AX616" s="13" t="s">
        <v>72</v>
      </c>
      <c r="AY616" s="258" t="s">
        <v>240</v>
      </c>
    </row>
    <row r="617" s="14" customFormat="1">
      <c r="A617" s="14"/>
      <c r="B617" s="259"/>
      <c r="C617" s="260"/>
      <c r="D617" s="227" t="s">
        <v>801</v>
      </c>
      <c r="E617" s="261" t="s">
        <v>19</v>
      </c>
      <c r="F617" s="262" t="s">
        <v>2493</v>
      </c>
      <c r="G617" s="260"/>
      <c r="H617" s="261" t="s">
        <v>19</v>
      </c>
      <c r="I617" s="263"/>
      <c r="J617" s="260"/>
      <c r="K617" s="260"/>
      <c r="L617" s="264"/>
      <c r="M617" s="265"/>
      <c r="N617" s="266"/>
      <c r="O617" s="266"/>
      <c r="P617" s="266"/>
      <c r="Q617" s="266"/>
      <c r="R617" s="266"/>
      <c r="S617" s="266"/>
      <c r="T617" s="267"/>
      <c r="U617" s="14"/>
      <c r="V617" s="14"/>
      <c r="W617" s="14"/>
      <c r="X617" s="14"/>
      <c r="Y617" s="14"/>
      <c r="Z617" s="14"/>
      <c r="AA617" s="14"/>
      <c r="AB617" s="14"/>
      <c r="AC617" s="14"/>
      <c r="AD617" s="14"/>
      <c r="AE617" s="14"/>
      <c r="AT617" s="268" t="s">
        <v>801</v>
      </c>
      <c r="AU617" s="268" t="s">
        <v>81</v>
      </c>
      <c r="AV617" s="14" t="s">
        <v>79</v>
      </c>
      <c r="AW617" s="14" t="s">
        <v>33</v>
      </c>
      <c r="AX617" s="14" t="s">
        <v>72</v>
      </c>
      <c r="AY617" s="268" t="s">
        <v>240</v>
      </c>
    </row>
    <row r="618" s="13" customFormat="1">
      <c r="A618" s="13"/>
      <c r="B618" s="248"/>
      <c r="C618" s="249"/>
      <c r="D618" s="227" t="s">
        <v>801</v>
      </c>
      <c r="E618" s="250" t="s">
        <v>19</v>
      </c>
      <c r="F618" s="251" t="s">
        <v>2494</v>
      </c>
      <c r="G618" s="249"/>
      <c r="H618" s="252">
        <v>256.14999999999998</v>
      </c>
      <c r="I618" s="253"/>
      <c r="J618" s="249"/>
      <c r="K618" s="249"/>
      <c r="L618" s="254"/>
      <c r="M618" s="255"/>
      <c r="N618" s="256"/>
      <c r="O618" s="256"/>
      <c r="P618" s="256"/>
      <c r="Q618" s="256"/>
      <c r="R618" s="256"/>
      <c r="S618" s="256"/>
      <c r="T618" s="257"/>
      <c r="U618" s="13"/>
      <c r="V618" s="13"/>
      <c r="W618" s="13"/>
      <c r="X618" s="13"/>
      <c r="Y618" s="13"/>
      <c r="Z618" s="13"/>
      <c r="AA618" s="13"/>
      <c r="AB618" s="13"/>
      <c r="AC618" s="13"/>
      <c r="AD618" s="13"/>
      <c r="AE618" s="13"/>
      <c r="AT618" s="258" t="s">
        <v>801</v>
      </c>
      <c r="AU618" s="258" t="s">
        <v>81</v>
      </c>
      <c r="AV618" s="13" t="s">
        <v>81</v>
      </c>
      <c r="AW618" s="13" t="s">
        <v>33</v>
      </c>
      <c r="AX618" s="13" t="s">
        <v>72</v>
      </c>
      <c r="AY618" s="258" t="s">
        <v>240</v>
      </c>
    </row>
    <row r="619" s="13" customFormat="1">
      <c r="A619" s="13"/>
      <c r="B619" s="248"/>
      <c r="C619" s="249"/>
      <c r="D619" s="227" t="s">
        <v>801</v>
      </c>
      <c r="E619" s="250" t="s">
        <v>19</v>
      </c>
      <c r="F619" s="251" t="s">
        <v>2495</v>
      </c>
      <c r="G619" s="249"/>
      <c r="H619" s="252">
        <v>82.224000000000004</v>
      </c>
      <c r="I619" s="253"/>
      <c r="J619" s="249"/>
      <c r="K619" s="249"/>
      <c r="L619" s="254"/>
      <c r="M619" s="255"/>
      <c r="N619" s="256"/>
      <c r="O619" s="256"/>
      <c r="P619" s="256"/>
      <c r="Q619" s="256"/>
      <c r="R619" s="256"/>
      <c r="S619" s="256"/>
      <c r="T619" s="257"/>
      <c r="U619" s="13"/>
      <c r="V619" s="13"/>
      <c r="W619" s="13"/>
      <c r="X619" s="13"/>
      <c r="Y619" s="13"/>
      <c r="Z619" s="13"/>
      <c r="AA619" s="13"/>
      <c r="AB619" s="13"/>
      <c r="AC619" s="13"/>
      <c r="AD619" s="13"/>
      <c r="AE619" s="13"/>
      <c r="AT619" s="258" t="s">
        <v>801</v>
      </c>
      <c r="AU619" s="258" t="s">
        <v>81</v>
      </c>
      <c r="AV619" s="13" t="s">
        <v>81</v>
      </c>
      <c r="AW619" s="13" t="s">
        <v>33</v>
      </c>
      <c r="AX619" s="13" t="s">
        <v>72</v>
      </c>
      <c r="AY619" s="258" t="s">
        <v>240</v>
      </c>
    </row>
    <row r="620" s="13" customFormat="1">
      <c r="A620" s="13"/>
      <c r="B620" s="248"/>
      <c r="C620" s="249"/>
      <c r="D620" s="227" t="s">
        <v>801</v>
      </c>
      <c r="E620" s="250" t="s">
        <v>19</v>
      </c>
      <c r="F620" s="251" t="s">
        <v>2496</v>
      </c>
      <c r="G620" s="249"/>
      <c r="H620" s="252">
        <v>85.932000000000002</v>
      </c>
      <c r="I620" s="253"/>
      <c r="J620" s="249"/>
      <c r="K620" s="249"/>
      <c r="L620" s="254"/>
      <c r="M620" s="255"/>
      <c r="N620" s="256"/>
      <c r="O620" s="256"/>
      <c r="P620" s="256"/>
      <c r="Q620" s="256"/>
      <c r="R620" s="256"/>
      <c r="S620" s="256"/>
      <c r="T620" s="257"/>
      <c r="U620" s="13"/>
      <c r="V620" s="13"/>
      <c r="W620" s="13"/>
      <c r="X620" s="13"/>
      <c r="Y620" s="13"/>
      <c r="Z620" s="13"/>
      <c r="AA620" s="13"/>
      <c r="AB620" s="13"/>
      <c r="AC620" s="13"/>
      <c r="AD620" s="13"/>
      <c r="AE620" s="13"/>
      <c r="AT620" s="258" t="s">
        <v>801</v>
      </c>
      <c r="AU620" s="258" t="s">
        <v>81</v>
      </c>
      <c r="AV620" s="13" t="s">
        <v>81</v>
      </c>
      <c r="AW620" s="13" t="s">
        <v>33</v>
      </c>
      <c r="AX620" s="13" t="s">
        <v>72</v>
      </c>
      <c r="AY620" s="258" t="s">
        <v>240</v>
      </c>
    </row>
    <row r="621" s="15" customFormat="1">
      <c r="A621" s="15"/>
      <c r="B621" s="269"/>
      <c r="C621" s="270"/>
      <c r="D621" s="227" t="s">
        <v>801</v>
      </c>
      <c r="E621" s="271" t="s">
        <v>19</v>
      </c>
      <c r="F621" s="272" t="s">
        <v>1356</v>
      </c>
      <c r="G621" s="270"/>
      <c r="H621" s="273">
        <v>486.666</v>
      </c>
      <c r="I621" s="274"/>
      <c r="J621" s="270"/>
      <c r="K621" s="270"/>
      <c r="L621" s="275"/>
      <c r="M621" s="276"/>
      <c r="N621" s="277"/>
      <c r="O621" s="277"/>
      <c r="P621" s="277"/>
      <c r="Q621" s="277"/>
      <c r="R621" s="277"/>
      <c r="S621" s="277"/>
      <c r="T621" s="278"/>
      <c r="U621" s="15"/>
      <c r="V621" s="15"/>
      <c r="W621" s="15"/>
      <c r="X621" s="15"/>
      <c r="Y621" s="15"/>
      <c r="Z621" s="15"/>
      <c r="AA621" s="15"/>
      <c r="AB621" s="15"/>
      <c r="AC621" s="15"/>
      <c r="AD621" s="15"/>
      <c r="AE621" s="15"/>
      <c r="AT621" s="279" t="s">
        <v>801</v>
      </c>
      <c r="AU621" s="279" t="s">
        <v>81</v>
      </c>
      <c r="AV621" s="15" t="s">
        <v>149</v>
      </c>
      <c r="AW621" s="15" t="s">
        <v>33</v>
      </c>
      <c r="AX621" s="15" t="s">
        <v>79</v>
      </c>
      <c r="AY621" s="279" t="s">
        <v>240</v>
      </c>
    </row>
    <row r="622" s="2" customFormat="1">
      <c r="A622" s="39"/>
      <c r="B622" s="40"/>
      <c r="C622" s="238" t="s">
        <v>434</v>
      </c>
      <c r="D622" s="238" t="s">
        <v>797</v>
      </c>
      <c r="E622" s="239" t="s">
        <v>2559</v>
      </c>
      <c r="F622" s="240" t="s">
        <v>2560</v>
      </c>
      <c r="G622" s="241" t="s">
        <v>251</v>
      </c>
      <c r="H622" s="242">
        <v>511</v>
      </c>
      <c r="I622" s="243"/>
      <c r="J622" s="244">
        <f>ROUND(I622*H622,2)</f>
        <v>0</v>
      </c>
      <c r="K622" s="240" t="s">
        <v>1343</v>
      </c>
      <c r="L622" s="245"/>
      <c r="M622" s="246" t="s">
        <v>19</v>
      </c>
      <c r="N622" s="247" t="s">
        <v>43</v>
      </c>
      <c r="O622" s="85"/>
      <c r="P622" s="223">
        <f>O622*H622</f>
        <v>0</v>
      </c>
      <c r="Q622" s="223">
        <v>0</v>
      </c>
      <c r="R622" s="223">
        <f>Q622*H622</f>
        <v>0</v>
      </c>
      <c r="S622" s="223">
        <v>0</v>
      </c>
      <c r="T622" s="224">
        <f>S622*H622</f>
        <v>0</v>
      </c>
      <c r="U622" s="39"/>
      <c r="V622" s="39"/>
      <c r="W622" s="39"/>
      <c r="X622" s="39"/>
      <c r="Y622" s="39"/>
      <c r="Z622" s="39"/>
      <c r="AA622" s="39"/>
      <c r="AB622" s="39"/>
      <c r="AC622" s="39"/>
      <c r="AD622" s="39"/>
      <c r="AE622" s="39"/>
      <c r="AR622" s="225" t="s">
        <v>257</v>
      </c>
      <c r="AT622" s="225" t="s">
        <v>797</v>
      </c>
      <c r="AU622" s="225" t="s">
        <v>81</v>
      </c>
      <c r="AY622" s="18" t="s">
        <v>240</v>
      </c>
      <c r="BE622" s="226">
        <f>IF(N622="základní",J622,0)</f>
        <v>0</v>
      </c>
      <c r="BF622" s="226">
        <f>IF(N622="snížená",J622,0)</f>
        <v>0</v>
      </c>
      <c r="BG622" s="226">
        <f>IF(N622="zákl. přenesená",J622,0)</f>
        <v>0</v>
      </c>
      <c r="BH622" s="226">
        <f>IF(N622="sníž. přenesená",J622,0)</f>
        <v>0</v>
      </c>
      <c r="BI622" s="226">
        <f>IF(N622="nulová",J622,0)</f>
        <v>0</v>
      </c>
      <c r="BJ622" s="18" t="s">
        <v>79</v>
      </c>
      <c r="BK622" s="226">
        <f>ROUND(I622*H622,2)</f>
        <v>0</v>
      </c>
      <c r="BL622" s="18" t="s">
        <v>248</v>
      </c>
      <c r="BM622" s="225" t="s">
        <v>2568</v>
      </c>
    </row>
    <row r="623" s="14" customFormat="1">
      <c r="A623" s="14"/>
      <c r="B623" s="259"/>
      <c r="C623" s="260"/>
      <c r="D623" s="227" t="s">
        <v>801</v>
      </c>
      <c r="E623" s="261" t="s">
        <v>19</v>
      </c>
      <c r="F623" s="262" t="s">
        <v>2491</v>
      </c>
      <c r="G623" s="260"/>
      <c r="H623" s="261" t="s">
        <v>19</v>
      </c>
      <c r="I623" s="263"/>
      <c r="J623" s="260"/>
      <c r="K623" s="260"/>
      <c r="L623" s="264"/>
      <c r="M623" s="265"/>
      <c r="N623" s="266"/>
      <c r="O623" s="266"/>
      <c r="P623" s="266"/>
      <c r="Q623" s="266"/>
      <c r="R623" s="266"/>
      <c r="S623" s="266"/>
      <c r="T623" s="267"/>
      <c r="U623" s="14"/>
      <c r="V623" s="14"/>
      <c r="W623" s="14"/>
      <c r="X623" s="14"/>
      <c r="Y623" s="14"/>
      <c r="Z623" s="14"/>
      <c r="AA623" s="14"/>
      <c r="AB623" s="14"/>
      <c r="AC623" s="14"/>
      <c r="AD623" s="14"/>
      <c r="AE623" s="14"/>
      <c r="AT623" s="268" t="s">
        <v>801</v>
      </c>
      <c r="AU623" s="268" t="s">
        <v>81</v>
      </c>
      <c r="AV623" s="14" t="s">
        <v>79</v>
      </c>
      <c r="AW623" s="14" t="s">
        <v>33</v>
      </c>
      <c r="AX623" s="14" t="s">
        <v>72</v>
      </c>
      <c r="AY623" s="268" t="s">
        <v>240</v>
      </c>
    </row>
    <row r="624" s="13" customFormat="1">
      <c r="A624" s="13"/>
      <c r="B624" s="248"/>
      <c r="C624" s="249"/>
      <c r="D624" s="227" t="s">
        <v>801</v>
      </c>
      <c r="E624" s="250" t="s">
        <v>19</v>
      </c>
      <c r="F624" s="251" t="s">
        <v>2569</v>
      </c>
      <c r="G624" s="249"/>
      <c r="H624" s="252">
        <v>65.477999999999994</v>
      </c>
      <c r="I624" s="253"/>
      <c r="J624" s="249"/>
      <c r="K624" s="249"/>
      <c r="L624" s="254"/>
      <c r="M624" s="255"/>
      <c r="N624" s="256"/>
      <c r="O624" s="256"/>
      <c r="P624" s="256"/>
      <c r="Q624" s="256"/>
      <c r="R624" s="256"/>
      <c r="S624" s="256"/>
      <c r="T624" s="257"/>
      <c r="U624" s="13"/>
      <c r="V624" s="13"/>
      <c r="W624" s="13"/>
      <c r="X624" s="13"/>
      <c r="Y624" s="13"/>
      <c r="Z624" s="13"/>
      <c r="AA624" s="13"/>
      <c r="AB624" s="13"/>
      <c r="AC624" s="13"/>
      <c r="AD624" s="13"/>
      <c r="AE624" s="13"/>
      <c r="AT624" s="258" t="s">
        <v>801</v>
      </c>
      <c r="AU624" s="258" t="s">
        <v>81</v>
      </c>
      <c r="AV624" s="13" t="s">
        <v>81</v>
      </c>
      <c r="AW624" s="13" t="s">
        <v>33</v>
      </c>
      <c r="AX624" s="13" t="s">
        <v>72</v>
      </c>
      <c r="AY624" s="258" t="s">
        <v>240</v>
      </c>
    </row>
    <row r="625" s="14" customFormat="1">
      <c r="A625" s="14"/>
      <c r="B625" s="259"/>
      <c r="C625" s="260"/>
      <c r="D625" s="227" t="s">
        <v>801</v>
      </c>
      <c r="E625" s="261" t="s">
        <v>19</v>
      </c>
      <c r="F625" s="262" t="s">
        <v>2493</v>
      </c>
      <c r="G625" s="260"/>
      <c r="H625" s="261" t="s">
        <v>19</v>
      </c>
      <c r="I625" s="263"/>
      <c r="J625" s="260"/>
      <c r="K625" s="260"/>
      <c r="L625" s="264"/>
      <c r="M625" s="265"/>
      <c r="N625" s="266"/>
      <c r="O625" s="266"/>
      <c r="P625" s="266"/>
      <c r="Q625" s="266"/>
      <c r="R625" s="266"/>
      <c r="S625" s="266"/>
      <c r="T625" s="267"/>
      <c r="U625" s="14"/>
      <c r="V625" s="14"/>
      <c r="W625" s="14"/>
      <c r="X625" s="14"/>
      <c r="Y625" s="14"/>
      <c r="Z625" s="14"/>
      <c r="AA625" s="14"/>
      <c r="AB625" s="14"/>
      <c r="AC625" s="14"/>
      <c r="AD625" s="14"/>
      <c r="AE625" s="14"/>
      <c r="AT625" s="268" t="s">
        <v>801</v>
      </c>
      <c r="AU625" s="268" t="s">
        <v>81</v>
      </c>
      <c r="AV625" s="14" t="s">
        <v>79</v>
      </c>
      <c r="AW625" s="14" t="s">
        <v>33</v>
      </c>
      <c r="AX625" s="14" t="s">
        <v>72</v>
      </c>
      <c r="AY625" s="268" t="s">
        <v>240</v>
      </c>
    </row>
    <row r="626" s="13" customFormat="1">
      <c r="A626" s="13"/>
      <c r="B626" s="248"/>
      <c r="C626" s="249"/>
      <c r="D626" s="227" t="s">
        <v>801</v>
      </c>
      <c r="E626" s="250" t="s">
        <v>19</v>
      </c>
      <c r="F626" s="251" t="s">
        <v>2570</v>
      </c>
      <c r="G626" s="249"/>
      <c r="H626" s="252">
        <v>268.95800000000003</v>
      </c>
      <c r="I626" s="253"/>
      <c r="J626" s="249"/>
      <c r="K626" s="249"/>
      <c r="L626" s="254"/>
      <c r="M626" s="255"/>
      <c r="N626" s="256"/>
      <c r="O626" s="256"/>
      <c r="P626" s="256"/>
      <c r="Q626" s="256"/>
      <c r="R626" s="256"/>
      <c r="S626" s="256"/>
      <c r="T626" s="257"/>
      <c r="U626" s="13"/>
      <c r="V626" s="13"/>
      <c r="W626" s="13"/>
      <c r="X626" s="13"/>
      <c r="Y626" s="13"/>
      <c r="Z626" s="13"/>
      <c r="AA626" s="13"/>
      <c r="AB626" s="13"/>
      <c r="AC626" s="13"/>
      <c r="AD626" s="13"/>
      <c r="AE626" s="13"/>
      <c r="AT626" s="258" t="s">
        <v>801</v>
      </c>
      <c r="AU626" s="258" t="s">
        <v>81</v>
      </c>
      <c r="AV626" s="13" t="s">
        <v>81</v>
      </c>
      <c r="AW626" s="13" t="s">
        <v>33</v>
      </c>
      <c r="AX626" s="13" t="s">
        <v>72</v>
      </c>
      <c r="AY626" s="258" t="s">
        <v>240</v>
      </c>
    </row>
    <row r="627" s="13" customFormat="1">
      <c r="A627" s="13"/>
      <c r="B627" s="248"/>
      <c r="C627" s="249"/>
      <c r="D627" s="227" t="s">
        <v>801</v>
      </c>
      <c r="E627" s="250" t="s">
        <v>19</v>
      </c>
      <c r="F627" s="251" t="s">
        <v>2571</v>
      </c>
      <c r="G627" s="249"/>
      <c r="H627" s="252">
        <v>86.334999999999994</v>
      </c>
      <c r="I627" s="253"/>
      <c r="J627" s="249"/>
      <c r="K627" s="249"/>
      <c r="L627" s="254"/>
      <c r="M627" s="255"/>
      <c r="N627" s="256"/>
      <c r="O627" s="256"/>
      <c r="P627" s="256"/>
      <c r="Q627" s="256"/>
      <c r="R627" s="256"/>
      <c r="S627" s="256"/>
      <c r="T627" s="257"/>
      <c r="U627" s="13"/>
      <c r="V627" s="13"/>
      <c r="W627" s="13"/>
      <c r="X627" s="13"/>
      <c r="Y627" s="13"/>
      <c r="Z627" s="13"/>
      <c r="AA627" s="13"/>
      <c r="AB627" s="13"/>
      <c r="AC627" s="13"/>
      <c r="AD627" s="13"/>
      <c r="AE627" s="13"/>
      <c r="AT627" s="258" t="s">
        <v>801</v>
      </c>
      <c r="AU627" s="258" t="s">
        <v>81</v>
      </c>
      <c r="AV627" s="13" t="s">
        <v>81</v>
      </c>
      <c r="AW627" s="13" t="s">
        <v>33</v>
      </c>
      <c r="AX627" s="13" t="s">
        <v>72</v>
      </c>
      <c r="AY627" s="258" t="s">
        <v>240</v>
      </c>
    </row>
    <row r="628" s="13" customFormat="1">
      <c r="A628" s="13"/>
      <c r="B628" s="248"/>
      <c r="C628" s="249"/>
      <c r="D628" s="227" t="s">
        <v>801</v>
      </c>
      <c r="E628" s="250" t="s">
        <v>19</v>
      </c>
      <c r="F628" s="251" t="s">
        <v>2572</v>
      </c>
      <c r="G628" s="249"/>
      <c r="H628" s="252">
        <v>90.228999999999999</v>
      </c>
      <c r="I628" s="253"/>
      <c r="J628" s="249"/>
      <c r="K628" s="249"/>
      <c r="L628" s="254"/>
      <c r="M628" s="255"/>
      <c r="N628" s="256"/>
      <c r="O628" s="256"/>
      <c r="P628" s="256"/>
      <c r="Q628" s="256"/>
      <c r="R628" s="256"/>
      <c r="S628" s="256"/>
      <c r="T628" s="257"/>
      <c r="U628" s="13"/>
      <c r="V628" s="13"/>
      <c r="W628" s="13"/>
      <c r="X628" s="13"/>
      <c r="Y628" s="13"/>
      <c r="Z628" s="13"/>
      <c r="AA628" s="13"/>
      <c r="AB628" s="13"/>
      <c r="AC628" s="13"/>
      <c r="AD628" s="13"/>
      <c r="AE628" s="13"/>
      <c r="AT628" s="258" t="s">
        <v>801</v>
      </c>
      <c r="AU628" s="258" t="s">
        <v>81</v>
      </c>
      <c r="AV628" s="13" t="s">
        <v>81</v>
      </c>
      <c r="AW628" s="13" t="s">
        <v>33</v>
      </c>
      <c r="AX628" s="13" t="s">
        <v>72</v>
      </c>
      <c r="AY628" s="258" t="s">
        <v>240</v>
      </c>
    </row>
    <row r="629" s="15" customFormat="1">
      <c r="A629" s="15"/>
      <c r="B629" s="269"/>
      <c r="C629" s="270"/>
      <c r="D629" s="227" t="s">
        <v>801</v>
      </c>
      <c r="E629" s="271" t="s">
        <v>19</v>
      </c>
      <c r="F629" s="272" t="s">
        <v>1356</v>
      </c>
      <c r="G629" s="270"/>
      <c r="H629" s="273">
        <v>511</v>
      </c>
      <c r="I629" s="274"/>
      <c r="J629" s="270"/>
      <c r="K629" s="270"/>
      <c r="L629" s="275"/>
      <c r="M629" s="276"/>
      <c r="N629" s="277"/>
      <c r="O629" s="277"/>
      <c r="P629" s="277"/>
      <c r="Q629" s="277"/>
      <c r="R629" s="277"/>
      <c r="S629" s="277"/>
      <c r="T629" s="278"/>
      <c r="U629" s="15"/>
      <c r="V629" s="15"/>
      <c r="W629" s="15"/>
      <c r="X629" s="15"/>
      <c r="Y629" s="15"/>
      <c r="Z629" s="15"/>
      <c r="AA629" s="15"/>
      <c r="AB629" s="15"/>
      <c r="AC629" s="15"/>
      <c r="AD629" s="15"/>
      <c r="AE629" s="15"/>
      <c r="AT629" s="279" t="s">
        <v>801</v>
      </c>
      <c r="AU629" s="279" t="s">
        <v>81</v>
      </c>
      <c r="AV629" s="15" t="s">
        <v>149</v>
      </c>
      <c r="AW629" s="15" t="s">
        <v>33</v>
      </c>
      <c r="AX629" s="15" t="s">
        <v>79</v>
      </c>
      <c r="AY629" s="279" t="s">
        <v>240</v>
      </c>
    </row>
    <row r="630" s="2" customFormat="1" ht="44.25" customHeight="1">
      <c r="A630" s="39"/>
      <c r="B630" s="40"/>
      <c r="C630" s="214" t="s">
        <v>2573</v>
      </c>
      <c r="D630" s="214" t="s">
        <v>243</v>
      </c>
      <c r="E630" s="215" t="s">
        <v>2574</v>
      </c>
      <c r="F630" s="216" t="s">
        <v>2575</v>
      </c>
      <c r="G630" s="217" t="s">
        <v>251</v>
      </c>
      <c r="H630" s="218">
        <v>716.55600000000004</v>
      </c>
      <c r="I630" s="219"/>
      <c r="J630" s="220">
        <f>ROUND(I630*H630,2)</f>
        <v>0</v>
      </c>
      <c r="K630" s="216" t="s">
        <v>749</v>
      </c>
      <c r="L630" s="45"/>
      <c r="M630" s="221" t="s">
        <v>19</v>
      </c>
      <c r="N630" s="222" t="s">
        <v>43</v>
      </c>
      <c r="O630" s="85"/>
      <c r="P630" s="223">
        <f>O630*H630</f>
        <v>0</v>
      </c>
      <c r="Q630" s="223">
        <v>8.0000000000000007E-05</v>
      </c>
      <c r="R630" s="223">
        <f>Q630*H630</f>
        <v>0.057324480000000011</v>
      </c>
      <c r="S630" s="223">
        <v>0</v>
      </c>
      <c r="T630" s="224">
        <f>S630*H630</f>
        <v>0</v>
      </c>
      <c r="U630" s="39"/>
      <c r="V630" s="39"/>
      <c r="W630" s="39"/>
      <c r="X630" s="39"/>
      <c r="Y630" s="39"/>
      <c r="Z630" s="39"/>
      <c r="AA630" s="39"/>
      <c r="AB630" s="39"/>
      <c r="AC630" s="39"/>
      <c r="AD630" s="39"/>
      <c r="AE630" s="39"/>
      <c r="AR630" s="225" t="s">
        <v>248</v>
      </c>
      <c r="AT630" s="225" t="s">
        <v>243</v>
      </c>
      <c r="AU630" s="225" t="s">
        <v>81</v>
      </c>
      <c r="AY630" s="18" t="s">
        <v>240</v>
      </c>
      <c r="BE630" s="226">
        <f>IF(N630="základní",J630,0)</f>
        <v>0</v>
      </c>
      <c r="BF630" s="226">
        <f>IF(N630="snížená",J630,0)</f>
        <v>0</v>
      </c>
      <c r="BG630" s="226">
        <f>IF(N630="zákl. přenesená",J630,0)</f>
        <v>0</v>
      </c>
      <c r="BH630" s="226">
        <f>IF(N630="sníž. přenesená",J630,0)</f>
        <v>0</v>
      </c>
      <c r="BI630" s="226">
        <f>IF(N630="nulová",J630,0)</f>
        <v>0</v>
      </c>
      <c r="BJ630" s="18" t="s">
        <v>79</v>
      </c>
      <c r="BK630" s="226">
        <f>ROUND(I630*H630,2)</f>
        <v>0</v>
      </c>
      <c r="BL630" s="18" t="s">
        <v>248</v>
      </c>
      <c r="BM630" s="225" t="s">
        <v>2576</v>
      </c>
    </row>
    <row r="631" s="14" customFormat="1">
      <c r="A631" s="14"/>
      <c r="B631" s="259"/>
      <c r="C631" s="260"/>
      <c r="D631" s="227" t="s">
        <v>801</v>
      </c>
      <c r="E631" s="261" t="s">
        <v>19</v>
      </c>
      <c r="F631" s="262" t="s">
        <v>2480</v>
      </c>
      <c r="G631" s="260"/>
      <c r="H631" s="261" t="s">
        <v>19</v>
      </c>
      <c r="I631" s="263"/>
      <c r="J631" s="260"/>
      <c r="K631" s="260"/>
      <c r="L631" s="264"/>
      <c r="M631" s="265"/>
      <c r="N631" s="266"/>
      <c r="O631" s="266"/>
      <c r="P631" s="266"/>
      <c r="Q631" s="266"/>
      <c r="R631" s="266"/>
      <c r="S631" s="266"/>
      <c r="T631" s="267"/>
      <c r="U631" s="14"/>
      <c r="V631" s="14"/>
      <c r="W631" s="14"/>
      <c r="X631" s="14"/>
      <c r="Y631" s="14"/>
      <c r="Z631" s="14"/>
      <c r="AA631" s="14"/>
      <c r="AB631" s="14"/>
      <c r="AC631" s="14"/>
      <c r="AD631" s="14"/>
      <c r="AE631" s="14"/>
      <c r="AT631" s="268" t="s">
        <v>801</v>
      </c>
      <c r="AU631" s="268" t="s">
        <v>81</v>
      </c>
      <c r="AV631" s="14" t="s">
        <v>79</v>
      </c>
      <c r="AW631" s="14" t="s">
        <v>33</v>
      </c>
      <c r="AX631" s="14" t="s">
        <v>72</v>
      </c>
      <c r="AY631" s="268" t="s">
        <v>240</v>
      </c>
    </row>
    <row r="632" s="13" customFormat="1">
      <c r="A632" s="13"/>
      <c r="B632" s="248"/>
      <c r="C632" s="249"/>
      <c r="D632" s="227" t="s">
        <v>801</v>
      </c>
      <c r="E632" s="250" t="s">
        <v>19</v>
      </c>
      <c r="F632" s="251" t="s">
        <v>2481</v>
      </c>
      <c r="G632" s="249"/>
      <c r="H632" s="252">
        <v>99.709999999999994</v>
      </c>
      <c r="I632" s="253"/>
      <c r="J632" s="249"/>
      <c r="K632" s="249"/>
      <c r="L632" s="254"/>
      <c r="M632" s="255"/>
      <c r="N632" s="256"/>
      <c r="O632" s="256"/>
      <c r="P632" s="256"/>
      <c r="Q632" s="256"/>
      <c r="R632" s="256"/>
      <c r="S632" s="256"/>
      <c r="T632" s="257"/>
      <c r="U632" s="13"/>
      <c r="V632" s="13"/>
      <c r="W632" s="13"/>
      <c r="X632" s="13"/>
      <c r="Y632" s="13"/>
      <c r="Z632" s="13"/>
      <c r="AA632" s="13"/>
      <c r="AB632" s="13"/>
      <c r="AC632" s="13"/>
      <c r="AD632" s="13"/>
      <c r="AE632" s="13"/>
      <c r="AT632" s="258" t="s">
        <v>801</v>
      </c>
      <c r="AU632" s="258" t="s">
        <v>81</v>
      </c>
      <c r="AV632" s="13" t="s">
        <v>81</v>
      </c>
      <c r="AW632" s="13" t="s">
        <v>33</v>
      </c>
      <c r="AX632" s="13" t="s">
        <v>72</v>
      </c>
      <c r="AY632" s="258" t="s">
        <v>240</v>
      </c>
    </row>
    <row r="633" s="13" customFormat="1">
      <c r="A633" s="13"/>
      <c r="B633" s="248"/>
      <c r="C633" s="249"/>
      <c r="D633" s="227" t="s">
        <v>801</v>
      </c>
      <c r="E633" s="250" t="s">
        <v>19</v>
      </c>
      <c r="F633" s="251" t="s">
        <v>2482</v>
      </c>
      <c r="G633" s="249"/>
      <c r="H633" s="252">
        <v>293.97000000000003</v>
      </c>
      <c r="I633" s="253"/>
      <c r="J633" s="249"/>
      <c r="K633" s="249"/>
      <c r="L633" s="254"/>
      <c r="M633" s="255"/>
      <c r="N633" s="256"/>
      <c r="O633" s="256"/>
      <c r="P633" s="256"/>
      <c r="Q633" s="256"/>
      <c r="R633" s="256"/>
      <c r="S633" s="256"/>
      <c r="T633" s="257"/>
      <c r="U633" s="13"/>
      <c r="V633" s="13"/>
      <c r="W633" s="13"/>
      <c r="X633" s="13"/>
      <c r="Y633" s="13"/>
      <c r="Z633" s="13"/>
      <c r="AA633" s="13"/>
      <c r="AB633" s="13"/>
      <c r="AC633" s="13"/>
      <c r="AD633" s="13"/>
      <c r="AE633" s="13"/>
      <c r="AT633" s="258" t="s">
        <v>801</v>
      </c>
      <c r="AU633" s="258" t="s">
        <v>81</v>
      </c>
      <c r="AV633" s="13" t="s">
        <v>81</v>
      </c>
      <c r="AW633" s="13" t="s">
        <v>33</v>
      </c>
      <c r="AX633" s="13" t="s">
        <v>72</v>
      </c>
      <c r="AY633" s="258" t="s">
        <v>240</v>
      </c>
    </row>
    <row r="634" s="14" customFormat="1">
      <c r="A634" s="14"/>
      <c r="B634" s="259"/>
      <c r="C634" s="260"/>
      <c r="D634" s="227" t="s">
        <v>801</v>
      </c>
      <c r="E634" s="261" t="s">
        <v>19</v>
      </c>
      <c r="F634" s="262" t="s">
        <v>2483</v>
      </c>
      <c r="G634" s="260"/>
      <c r="H634" s="261" t="s">
        <v>19</v>
      </c>
      <c r="I634" s="263"/>
      <c r="J634" s="260"/>
      <c r="K634" s="260"/>
      <c r="L634" s="264"/>
      <c r="M634" s="265"/>
      <c r="N634" s="266"/>
      <c r="O634" s="266"/>
      <c r="P634" s="266"/>
      <c r="Q634" s="266"/>
      <c r="R634" s="266"/>
      <c r="S634" s="266"/>
      <c r="T634" s="267"/>
      <c r="U634" s="14"/>
      <c r="V634" s="14"/>
      <c r="W634" s="14"/>
      <c r="X634" s="14"/>
      <c r="Y634" s="14"/>
      <c r="Z634" s="14"/>
      <c r="AA634" s="14"/>
      <c r="AB634" s="14"/>
      <c r="AC634" s="14"/>
      <c r="AD634" s="14"/>
      <c r="AE634" s="14"/>
      <c r="AT634" s="268" t="s">
        <v>801</v>
      </c>
      <c r="AU634" s="268" t="s">
        <v>81</v>
      </c>
      <c r="AV634" s="14" t="s">
        <v>79</v>
      </c>
      <c r="AW634" s="14" t="s">
        <v>33</v>
      </c>
      <c r="AX634" s="14" t="s">
        <v>72</v>
      </c>
      <c r="AY634" s="268" t="s">
        <v>240</v>
      </c>
    </row>
    <row r="635" s="13" customFormat="1">
      <c r="A635" s="13"/>
      <c r="B635" s="248"/>
      <c r="C635" s="249"/>
      <c r="D635" s="227" t="s">
        <v>801</v>
      </c>
      <c r="E635" s="250" t="s">
        <v>19</v>
      </c>
      <c r="F635" s="251" t="s">
        <v>2484</v>
      </c>
      <c r="G635" s="249"/>
      <c r="H635" s="252">
        <v>18.800000000000001</v>
      </c>
      <c r="I635" s="253"/>
      <c r="J635" s="249"/>
      <c r="K635" s="249"/>
      <c r="L635" s="254"/>
      <c r="M635" s="255"/>
      <c r="N635" s="256"/>
      <c r="O635" s="256"/>
      <c r="P635" s="256"/>
      <c r="Q635" s="256"/>
      <c r="R635" s="256"/>
      <c r="S635" s="256"/>
      <c r="T635" s="257"/>
      <c r="U635" s="13"/>
      <c r="V635" s="13"/>
      <c r="W635" s="13"/>
      <c r="X635" s="13"/>
      <c r="Y635" s="13"/>
      <c r="Z635" s="13"/>
      <c r="AA635" s="13"/>
      <c r="AB635" s="13"/>
      <c r="AC635" s="13"/>
      <c r="AD635" s="13"/>
      <c r="AE635" s="13"/>
      <c r="AT635" s="258" t="s">
        <v>801</v>
      </c>
      <c r="AU635" s="258" t="s">
        <v>81</v>
      </c>
      <c r="AV635" s="13" t="s">
        <v>81</v>
      </c>
      <c r="AW635" s="13" t="s">
        <v>33</v>
      </c>
      <c r="AX635" s="13" t="s">
        <v>72</v>
      </c>
      <c r="AY635" s="258" t="s">
        <v>240</v>
      </c>
    </row>
    <row r="636" s="13" customFormat="1">
      <c r="A636" s="13"/>
      <c r="B636" s="248"/>
      <c r="C636" s="249"/>
      <c r="D636" s="227" t="s">
        <v>801</v>
      </c>
      <c r="E636" s="250" t="s">
        <v>19</v>
      </c>
      <c r="F636" s="251" t="s">
        <v>2485</v>
      </c>
      <c r="G636" s="249"/>
      <c r="H636" s="252">
        <v>25.489999999999998</v>
      </c>
      <c r="I636" s="253"/>
      <c r="J636" s="249"/>
      <c r="K636" s="249"/>
      <c r="L636" s="254"/>
      <c r="M636" s="255"/>
      <c r="N636" s="256"/>
      <c r="O636" s="256"/>
      <c r="P636" s="256"/>
      <c r="Q636" s="256"/>
      <c r="R636" s="256"/>
      <c r="S636" s="256"/>
      <c r="T636" s="257"/>
      <c r="U636" s="13"/>
      <c r="V636" s="13"/>
      <c r="W636" s="13"/>
      <c r="X636" s="13"/>
      <c r="Y636" s="13"/>
      <c r="Z636" s="13"/>
      <c r="AA636" s="13"/>
      <c r="AB636" s="13"/>
      <c r="AC636" s="13"/>
      <c r="AD636" s="13"/>
      <c r="AE636" s="13"/>
      <c r="AT636" s="258" t="s">
        <v>801</v>
      </c>
      <c r="AU636" s="258" t="s">
        <v>81</v>
      </c>
      <c r="AV636" s="13" t="s">
        <v>81</v>
      </c>
      <c r="AW636" s="13" t="s">
        <v>33</v>
      </c>
      <c r="AX636" s="13" t="s">
        <v>72</v>
      </c>
      <c r="AY636" s="258" t="s">
        <v>240</v>
      </c>
    </row>
    <row r="637" s="14" customFormat="1">
      <c r="A637" s="14"/>
      <c r="B637" s="259"/>
      <c r="C637" s="260"/>
      <c r="D637" s="227" t="s">
        <v>801</v>
      </c>
      <c r="E637" s="261" t="s">
        <v>19</v>
      </c>
      <c r="F637" s="262" t="s">
        <v>2489</v>
      </c>
      <c r="G637" s="260"/>
      <c r="H637" s="261" t="s">
        <v>19</v>
      </c>
      <c r="I637" s="263"/>
      <c r="J637" s="260"/>
      <c r="K637" s="260"/>
      <c r="L637" s="264"/>
      <c r="M637" s="265"/>
      <c r="N637" s="266"/>
      <c r="O637" s="266"/>
      <c r="P637" s="266"/>
      <c r="Q637" s="266"/>
      <c r="R637" s="266"/>
      <c r="S637" s="266"/>
      <c r="T637" s="267"/>
      <c r="U637" s="14"/>
      <c r="V637" s="14"/>
      <c r="W637" s="14"/>
      <c r="X637" s="14"/>
      <c r="Y637" s="14"/>
      <c r="Z637" s="14"/>
      <c r="AA637" s="14"/>
      <c r="AB637" s="14"/>
      <c r="AC637" s="14"/>
      <c r="AD637" s="14"/>
      <c r="AE637" s="14"/>
      <c r="AT637" s="268" t="s">
        <v>801</v>
      </c>
      <c r="AU637" s="268" t="s">
        <v>81</v>
      </c>
      <c r="AV637" s="14" t="s">
        <v>79</v>
      </c>
      <c r="AW637" s="14" t="s">
        <v>33</v>
      </c>
      <c r="AX637" s="14" t="s">
        <v>72</v>
      </c>
      <c r="AY637" s="268" t="s">
        <v>240</v>
      </c>
    </row>
    <row r="638" s="13" customFormat="1">
      <c r="A638" s="13"/>
      <c r="B638" s="248"/>
      <c r="C638" s="249"/>
      <c r="D638" s="227" t="s">
        <v>801</v>
      </c>
      <c r="E638" s="250" t="s">
        <v>19</v>
      </c>
      <c r="F638" s="251" t="s">
        <v>2490</v>
      </c>
      <c r="G638" s="249"/>
      <c r="H638" s="252">
        <v>278.58600000000001</v>
      </c>
      <c r="I638" s="253"/>
      <c r="J638" s="249"/>
      <c r="K638" s="249"/>
      <c r="L638" s="254"/>
      <c r="M638" s="255"/>
      <c r="N638" s="256"/>
      <c r="O638" s="256"/>
      <c r="P638" s="256"/>
      <c r="Q638" s="256"/>
      <c r="R638" s="256"/>
      <c r="S638" s="256"/>
      <c r="T638" s="257"/>
      <c r="U638" s="13"/>
      <c r="V638" s="13"/>
      <c r="W638" s="13"/>
      <c r="X638" s="13"/>
      <c r="Y638" s="13"/>
      <c r="Z638" s="13"/>
      <c r="AA638" s="13"/>
      <c r="AB638" s="13"/>
      <c r="AC638" s="13"/>
      <c r="AD638" s="13"/>
      <c r="AE638" s="13"/>
      <c r="AT638" s="258" t="s">
        <v>801</v>
      </c>
      <c r="AU638" s="258" t="s">
        <v>81</v>
      </c>
      <c r="AV638" s="13" t="s">
        <v>81</v>
      </c>
      <c r="AW638" s="13" t="s">
        <v>33</v>
      </c>
      <c r="AX638" s="13" t="s">
        <v>72</v>
      </c>
      <c r="AY638" s="258" t="s">
        <v>240</v>
      </c>
    </row>
    <row r="639" s="15" customFormat="1">
      <c r="A639" s="15"/>
      <c r="B639" s="269"/>
      <c r="C639" s="270"/>
      <c r="D639" s="227" t="s">
        <v>801</v>
      </c>
      <c r="E639" s="271" t="s">
        <v>19</v>
      </c>
      <c r="F639" s="272" t="s">
        <v>1356</v>
      </c>
      <c r="G639" s="270"/>
      <c r="H639" s="273">
        <v>716.55600000000004</v>
      </c>
      <c r="I639" s="274"/>
      <c r="J639" s="270"/>
      <c r="K639" s="270"/>
      <c r="L639" s="275"/>
      <c r="M639" s="276"/>
      <c r="N639" s="277"/>
      <c r="O639" s="277"/>
      <c r="P639" s="277"/>
      <c r="Q639" s="277"/>
      <c r="R639" s="277"/>
      <c r="S639" s="277"/>
      <c r="T639" s="278"/>
      <c r="U639" s="15"/>
      <c r="V639" s="15"/>
      <c r="W639" s="15"/>
      <c r="X639" s="15"/>
      <c r="Y639" s="15"/>
      <c r="Z639" s="15"/>
      <c r="AA639" s="15"/>
      <c r="AB639" s="15"/>
      <c r="AC639" s="15"/>
      <c r="AD639" s="15"/>
      <c r="AE639" s="15"/>
      <c r="AT639" s="279" t="s">
        <v>801</v>
      </c>
      <c r="AU639" s="279" t="s">
        <v>81</v>
      </c>
      <c r="AV639" s="15" t="s">
        <v>149</v>
      </c>
      <c r="AW639" s="15" t="s">
        <v>33</v>
      </c>
      <c r="AX639" s="15" t="s">
        <v>79</v>
      </c>
      <c r="AY639" s="279" t="s">
        <v>240</v>
      </c>
    </row>
    <row r="640" s="2" customFormat="1" ht="55.5" customHeight="1">
      <c r="A640" s="39"/>
      <c r="B640" s="40"/>
      <c r="C640" s="214" t="s">
        <v>610</v>
      </c>
      <c r="D640" s="214" t="s">
        <v>243</v>
      </c>
      <c r="E640" s="215" t="s">
        <v>2577</v>
      </c>
      <c r="F640" s="216" t="s">
        <v>2578</v>
      </c>
      <c r="G640" s="217" t="s">
        <v>251</v>
      </c>
      <c r="H640" s="218">
        <v>486.666</v>
      </c>
      <c r="I640" s="219"/>
      <c r="J640" s="220">
        <f>ROUND(I640*H640,2)</f>
        <v>0</v>
      </c>
      <c r="K640" s="216" t="s">
        <v>749</v>
      </c>
      <c r="L640" s="45"/>
      <c r="M640" s="221" t="s">
        <v>19</v>
      </c>
      <c r="N640" s="222" t="s">
        <v>43</v>
      </c>
      <c r="O640" s="85"/>
      <c r="P640" s="223">
        <f>O640*H640</f>
        <v>0</v>
      </c>
      <c r="Q640" s="223">
        <v>8.0000000000000007E-05</v>
      </c>
      <c r="R640" s="223">
        <f>Q640*H640</f>
        <v>0.038933280000000001</v>
      </c>
      <c r="S640" s="223">
        <v>0</v>
      </c>
      <c r="T640" s="224">
        <f>S640*H640</f>
        <v>0</v>
      </c>
      <c r="U640" s="39"/>
      <c r="V640" s="39"/>
      <c r="W640" s="39"/>
      <c r="X640" s="39"/>
      <c r="Y640" s="39"/>
      <c r="Z640" s="39"/>
      <c r="AA640" s="39"/>
      <c r="AB640" s="39"/>
      <c r="AC640" s="39"/>
      <c r="AD640" s="39"/>
      <c r="AE640" s="39"/>
      <c r="AR640" s="225" t="s">
        <v>248</v>
      </c>
      <c r="AT640" s="225" t="s">
        <v>243</v>
      </c>
      <c r="AU640" s="225" t="s">
        <v>81</v>
      </c>
      <c r="AY640" s="18" t="s">
        <v>240</v>
      </c>
      <c r="BE640" s="226">
        <f>IF(N640="základní",J640,0)</f>
        <v>0</v>
      </c>
      <c r="BF640" s="226">
        <f>IF(N640="snížená",J640,0)</f>
        <v>0</v>
      </c>
      <c r="BG640" s="226">
        <f>IF(N640="zákl. přenesená",J640,0)</f>
        <v>0</v>
      </c>
      <c r="BH640" s="226">
        <f>IF(N640="sníž. přenesená",J640,0)</f>
        <v>0</v>
      </c>
      <c r="BI640" s="226">
        <f>IF(N640="nulová",J640,0)</f>
        <v>0</v>
      </c>
      <c r="BJ640" s="18" t="s">
        <v>79</v>
      </c>
      <c r="BK640" s="226">
        <f>ROUND(I640*H640,2)</f>
        <v>0</v>
      </c>
      <c r="BL640" s="18" t="s">
        <v>248</v>
      </c>
      <c r="BM640" s="225" t="s">
        <v>2579</v>
      </c>
    </row>
    <row r="641" s="14" customFormat="1">
      <c r="A641" s="14"/>
      <c r="B641" s="259"/>
      <c r="C641" s="260"/>
      <c r="D641" s="227" t="s">
        <v>801</v>
      </c>
      <c r="E641" s="261" t="s">
        <v>19</v>
      </c>
      <c r="F641" s="262" t="s">
        <v>2491</v>
      </c>
      <c r="G641" s="260"/>
      <c r="H641" s="261" t="s">
        <v>19</v>
      </c>
      <c r="I641" s="263"/>
      <c r="J641" s="260"/>
      <c r="K641" s="260"/>
      <c r="L641" s="264"/>
      <c r="M641" s="265"/>
      <c r="N641" s="266"/>
      <c r="O641" s="266"/>
      <c r="P641" s="266"/>
      <c r="Q641" s="266"/>
      <c r="R641" s="266"/>
      <c r="S641" s="266"/>
      <c r="T641" s="267"/>
      <c r="U641" s="14"/>
      <c r="V641" s="14"/>
      <c r="W641" s="14"/>
      <c r="X641" s="14"/>
      <c r="Y641" s="14"/>
      <c r="Z641" s="14"/>
      <c r="AA641" s="14"/>
      <c r="AB641" s="14"/>
      <c r="AC641" s="14"/>
      <c r="AD641" s="14"/>
      <c r="AE641" s="14"/>
      <c r="AT641" s="268" t="s">
        <v>801</v>
      </c>
      <c r="AU641" s="268" t="s">
        <v>81</v>
      </c>
      <c r="AV641" s="14" t="s">
        <v>79</v>
      </c>
      <c r="AW641" s="14" t="s">
        <v>33</v>
      </c>
      <c r="AX641" s="14" t="s">
        <v>72</v>
      </c>
      <c r="AY641" s="268" t="s">
        <v>240</v>
      </c>
    </row>
    <row r="642" s="13" customFormat="1">
      <c r="A642" s="13"/>
      <c r="B642" s="248"/>
      <c r="C642" s="249"/>
      <c r="D642" s="227" t="s">
        <v>801</v>
      </c>
      <c r="E642" s="250" t="s">
        <v>19</v>
      </c>
      <c r="F642" s="251" t="s">
        <v>2492</v>
      </c>
      <c r="G642" s="249"/>
      <c r="H642" s="252">
        <v>62.359999999999999</v>
      </c>
      <c r="I642" s="253"/>
      <c r="J642" s="249"/>
      <c r="K642" s="249"/>
      <c r="L642" s="254"/>
      <c r="M642" s="255"/>
      <c r="N642" s="256"/>
      <c r="O642" s="256"/>
      <c r="P642" s="256"/>
      <c r="Q642" s="256"/>
      <c r="R642" s="256"/>
      <c r="S642" s="256"/>
      <c r="T642" s="257"/>
      <c r="U642" s="13"/>
      <c r="V642" s="13"/>
      <c r="W642" s="13"/>
      <c r="X642" s="13"/>
      <c r="Y642" s="13"/>
      <c r="Z642" s="13"/>
      <c r="AA642" s="13"/>
      <c r="AB642" s="13"/>
      <c r="AC642" s="13"/>
      <c r="AD642" s="13"/>
      <c r="AE642" s="13"/>
      <c r="AT642" s="258" t="s">
        <v>801</v>
      </c>
      <c r="AU642" s="258" t="s">
        <v>81</v>
      </c>
      <c r="AV642" s="13" t="s">
        <v>81</v>
      </c>
      <c r="AW642" s="13" t="s">
        <v>33</v>
      </c>
      <c r="AX642" s="13" t="s">
        <v>72</v>
      </c>
      <c r="AY642" s="258" t="s">
        <v>240</v>
      </c>
    </row>
    <row r="643" s="14" customFormat="1">
      <c r="A643" s="14"/>
      <c r="B643" s="259"/>
      <c r="C643" s="260"/>
      <c r="D643" s="227" t="s">
        <v>801</v>
      </c>
      <c r="E643" s="261" t="s">
        <v>19</v>
      </c>
      <c r="F643" s="262" t="s">
        <v>2493</v>
      </c>
      <c r="G643" s="260"/>
      <c r="H643" s="261" t="s">
        <v>19</v>
      </c>
      <c r="I643" s="263"/>
      <c r="J643" s="260"/>
      <c r="K643" s="260"/>
      <c r="L643" s="264"/>
      <c r="M643" s="265"/>
      <c r="N643" s="266"/>
      <c r="O643" s="266"/>
      <c r="P643" s="266"/>
      <c r="Q643" s="266"/>
      <c r="R643" s="266"/>
      <c r="S643" s="266"/>
      <c r="T643" s="267"/>
      <c r="U643" s="14"/>
      <c r="V643" s="14"/>
      <c r="W643" s="14"/>
      <c r="X643" s="14"/>
      <c r="Y643" s="14"/>
      <c r="Z643" s="14"/>
      <c r="AA643" s="14"/>
      <c r="AB643" s="14"/>
      <c r="AC643" s="14"/>
      <c r="AD643" s="14"/>
      <c r="AE643" s="14"/>
      <c r="AT643" s="268" t="s">
        <v>801</v>
      </c>
      <c r="AU643" s="268" t="s">
        <v>81</v>
      </c>
      <c r="AV643" s="14" t="s">
        <v>79</v>
      </c>
      <c r="AW643" s="14" t="s">
        <v>33</v>
      </c>
      <c r="AX643" s="14" t="s">
        <v>72</v>
      </c>
      <c r="AY643" s="268" t="s">
        <v>240</v>
      </c>
    </row>
    <row r="644" s="13" customFormat="1">
      <c r="A644" s="13"/>
      <c r="B644" s="248"/>
      <c r="C644" s="249"/>
      <c r="D644" s="227" t="s">
        <v>801</v>
      </c>
      <c r="E644" s="250" t="s">
        <v>19</v>
      </c>
      <c r="F644" s="251" t="s">
        <v>2494</v>
      </c>
      <c r="G644" s="249"/>
      <c r="H644" s="252">
        <v>256.14999999999998</v>
      </c>
      <c r="I644" s="253"/>
      <c r="J644" s="249"/>
      <c r="K644" s="249"/>
      <c r="L644" s="254"/>
      <c r="M644" s="255"/>
      <c r="N644" s="256"/>
      <c r="O644" s="256"/>
      <c r="P644" s="256"/>
      <c r="Q644" s="256"/>
      <c r="R644" s="256"/>
      <c r="S644" s="256"/>
      <c r="T644" s="257"/>
      <c r="U644" s="13"/>
      <c r="V644" s="13"/>
      <c r="W644" s="13"/>
      <c r="X644" s="13"/>
      <c r="Y644" s="13"/>
      <c r="Z644" s="13"/>
      <c r="AA644" s="13"/>
      <c r="AB644" s="13"/>
      <c r="AC644" s="13"/>
      <c r="AD644" s="13"/>
      <c r="AE644" s="13"/>
      <c r="AT644" s="258" t="s">
        <v>801</v>
      </c>
      <c r="AU644" s="258" t="s">
        <v>81</v>
      </c>
      <c r="AV644" s="13" t="s">
        <v>81</v>
      </c>
      <c r="AW644" s="13" t="s">
        <v>33</v>
      </c>
      <c r="AX644" s="13" t="s">
        <v>72</v>
      </c>
      <c r="AY644" s="258" t="s">
        <v>240</v>
      </c>
    </row>
    <row r="645" s="13" customFormat="1">
      <c r="A645" s="13"/>
      <c r="B645" s="248"/>
      <c r="C645" s="249"/>
      <c r="D645" s="227" t="s">
        <v>801</v>
      </c>
      <c r="E645" s="250" t="s">
        <v>19</v>
      </c>
      <c r="F645" s="251" t="s">
        <v>2495</v>
      </c>
      <c r="G645" s="249"/>
      <c r="H645" s="252">
        <v>82.224000000000004</v>
      </c>
      <c r="I645" s="253"/>
      <c r="J645" s="249"/>
      <c r="K645" s="249"/>
      <c r="L645" s="254"/>
      <c r="M645" s="255"/>
      <c r="N645" s="256"/>
      <c r="O645" s="256"/>
      <c r="P645" s="256"/>
      <c r="Q645" s="256"/>
      <c r="R645" s="256"/>
      <c r="S645" s="256"/>
      <c r="T645" s="257"/>
      <c r="U645" s="13"/>
      <c r="V645" s="13"/>
      <c r="W645" s="13"/>
      <c r="X645" s="13"/>
      <c r="Y645" s="13"/>
      <c r="Z645" s="13"/>
      <c r="AA645" s="13"/>
      <c r="AB645" s="13"/>
      <c r="AC645" s="13"/>
      <c r="AD645" s="13"/>
      <c r="AE645" s="13"/>
      <c r="AT645" s="258" t="s">
        <v>801</v>
      </c>
      <c r="AU645" s="258" t="s">
        <v>81</v>
      </c>
      <c r="AV645" s="13" t="s">
        <v>81</v>
      </c>
      <c r="AW645" s="13" t="s">
        <v>33</v>
      </c>
      <c r="AX645" s="13" t="s">
        <v>72</v>
      </c>
      <c r="AY645" s="258" t="s">
        <v>240</v>
      </c>
    </row>
    <row r="646" s="13" customFormat="1">
      <c r="A646" s="13"/>
      <c r="B646" s="248"/>
      <c r="C646" s="249"/>
      <c r="D646" s="227" t="s">
        <v>801</v>
      </c>
      <c r="E646" s="250" t="s">
        <v>19</v>
      </c>
      <c r="F646" s="251" t="s">
        <v>2496</v>
      </c>
      <c r="G646" s="249"/>
      <c r="H646" s="252">
        <v>85.932000000000002</v>
      </c>
      <c r="I646" s="253"/>
      <c r="J646" s="249"/>
      <c r="K646" s="249"/>
      <c r="L646" s="254"/>
      <c r="M646" s="255"/>
      <c r="N646" s="256"/>
      <c r="O646" s="256"/>
      <c r="P646" s="256"/>
      <c r="Q646" s="256"/>
      <c r="R646" s="256"/>
      <c r="S646" s="256"/>
      <c r="T646" s="257"/>
      <c r="U646" s="13"/>
      <c r="V646" s="13"/>
      <c r="W646" s="13"/>
      <c r="X646" s="13"/>
      <c r="Y646" s="13"/>
      <c r="Z646" s="13"/>
      <c r="AA646" s="13"/>
      <c r="AB646" s="13"/>
      <c r="AC646" s="13"/>
      <c r="AD646" s="13"/>
      <c r="AE646" s="13"/>
      <c r="AT646" s="258" t="s">
        <v>801</v>
      </c>
      <c r="AU646" s="258" t="s">
        <v>81</v>
      </c>
      <c r="AV646" s="13" t="s">
        <v>81</v>
      </c>
      <c r="AW646" s="13" t="s">
        <v>33</v>
      </c>
      <c r="AX646" s="13" t="s">
        <v>72</v>
      </c>
      <c r="AY646" s="258" t="s">
        <v>240</v>
      </c>
    </row>
    <row r="647" s="15" customFormat="1">
      <c r="A647" s="15"/>
      <c r="B647" s="269"/>
      <c r="C647" s="270"/>
      <c r="D647" s="227" t="s">
        <v>801</v>
      </c>
      <c r="E647" s="271" t="s">
        <v>19</v>
      </c>
      <c r="F647" s="272" t="s">
        <v>1356</v>
      </c>
      <c r="G647" s="270"/>
      <c r="H647" s="273">
        <v>486.666</v>
      </c>
      <c r="I647" s="274"/>
      <c r="J647" s="270"/>
      <c r="K647" s="270"/>
      <c r="L647" s="275"/>
      <c r="M647" s="276"/>
      <c r="N647" s="277"/>
      <c r="O647" s="277"/>
      <c r="P647" s="277"/>
      <c r="Q647" s="277"/>
      <c r="R647" s="277"/>
      <c r="S647" s="277"/>
      <c r="T647" s="278"/>
      <c r="U647" s="15"/>
      <c r="V647" s="15"/>
      <c r="W647" s="15"/>
      <c r="X647" s="15"/>
      <c r="Y647" s="15"/>
      <c r="Z647" s="15"/>
      <c r="AA647" s="15"/>
      <c r="AB647" s="15"/>
      <c r="AC647" s="15"/>
      <c r="AD647" s="15"/>
      <c r="AE647" s="15"/>
      <c r="AT647" s="279" t="s">
        <v>801</v>
      </c>
      <c r="AU647" s="279" t="s">
        <v>81</v>
      </c>
      <c r="AV647" s="15" t="s">
        <v>149</v>
      </c>
      <c r="AW647" s="15" t="s">
        <v>33</v>
      </c>
      <c r="AX647" s="15" t="s">
        <v>79</v>
      </c>
      <c r="AY647" s="279" t="s">
        <v>240</v>
      </c>
    </row>
    <row r="648" s="2" customFormat="1">
      <c r="A648" s="39"/>
      <c r="B648" s="40"/>
      <c r="C648" s="214" t="s">
        <v>2580</v>
      </c>
      <c r="D648" s="214" t="s">
        <v>243</v>
      </c>
      <c r="E648" s="215" t="s">
        <v>2581</v>
      </c>
      <c r="F648" s="216" t="s">
        <v>2582</v>
      </c>
      <c r="G648" s="217" t="s">
        <v>261</v>
      </c>
      <c r="H648" s="218">
        <v>115.23</v>
      </c>
      <c r="I648" s="219"/>
      <c r="J648" s="220">
        <f>ROUND(I648*H648,2)</f>
        <v>0</v>
      </c>
      <c r="K648" s="216" t="s">
        <v>749</v>
      </c>
      <c r="L648" s="45"/>
      <c r="M648" s="221" t="s">
        <v>19</v>
      </c>
      <c r="N648" s="222" t="s">
        <v>43</v>
      </c>
      <c r="O648" s="85"/>
      <c r="P648" s="223">
        <f>O648*H648</f>
        <v>0</v>
      </c>
      <c r="Q648" s="223">
        <v>5.0000000000000002E-05</v>
      </c>
      <c r="R648" s="223">
        <f>Q648*H648</f>
        <v>0.0057615000000000001</v>
      </c>
      <c r="S648" s="223">
        <v>0</v>
      </c>
      <c r="T648" s="224">
        <f>S648*H648</f>
        <v>0</v>
      </c>
      <c r="U648" s="39"/>
      <c r="V648" s="39"/>
      <c r="W648" s="39"/>
      <c r="X648" s="39"/>
      <c r="Y648" s="39"/>
      <c r="Z648" s="39"/>
      <c r="AA648" s="39"/>
      <c r="AB648" s="39"/>
      <c r="AC648" s="39"/>
      <c r="AD648" s="39"/>
      <c r="AE648" s="39"/>
      <c r="AR648" s="225" t="s">
        <v>248</v>
      </c>
      <c r="AT648" s="225" t="s">
        <v>243</v>
      </c>
      <c r="AU648" s="225" t="s">
        <v>81</v>
      </c>
      <c r="AY648" s="18" t="s">
        <v>240</v>
      </c>
      <c r="BE648" s="226">
        <f>IF(N648="základní",J648,0)</f>
        <v>0</v>
      </c>
      <c r="BF648" s="226">
        <f>IF(N648="snížená",J648,0)</f>
        <v>0</v>
      </c>
      <c r="BG648" s="226">
        <f>IF(N648="zákl. přenesená",J648,0)</f>
        <v>0</v>
      </c>
      <c r="BH648" s="226">
        <f>IF(N648="sníž. přenesená",J648,0)</f>
        <v>0</v>
      </c>
      <c r="BI648" s="226">
        <f>IF(N648="nulová",J648,0)</f>
        <v>0</v>
      </c>
      <c r="BJ648" s="18" t="s">
        <v>79</v>
      </c>
      <c r="BK648" s="226">
        <f>ROUND(I648*H648,2)</f>
        <v>0</v>
      </c>
      <c r="BL648" s="18" t="s">
        <v>248</v>
      </c>
      <c r="BM648" s="225" t="s">
        <v>2583</v>
      </c>
    </row>
    <row r="649" s="13" customFormat="1">
      <c r="A649" s="13"/>
      <c r="B649" s="248"/>
      <c r="C649" s="249"/>
      <c r="D649" s="227" t="s">
        <v>801</v>
      </c>
      <c r="E649" s="250" t="s">
        <v>19</v>
      </c>
      <c r="F649" s="251" t="s">
        <v>2584</v>
      </c>
      <c r="G649" s="249"/>
      <c r="H649" s="252">
        <v>115.23</v>
      </c>
      <c r="I649" s="253"/>
      <c r="J649" s="249"/>
      <c r="K649" s="249"/>
      <c r="L649" s="254"/>
      <c r="M649" s="255"/>
      <c r="N649" s="256"/>
      <c r="O649" s="256"/>
      <c r="P649" s="256"/>
      <c r="Q649" s="256"/>
      <c r="R649" s="256"/>
      <c r="S649" s="256"/>
      <c r="T649" s="257"/>
      <c r="U649" s="13"/>
      <c r="V649" s="13"/>
      <c r="W649" s="13"/>
      <c r="X649" s="13"/>
      <c r="Y649" s="13"/>
      <c r="Z649" s="13"/>
      <c r="AA649" s="13"/>
      <c r="AB649" s="13"/>
      <c r="AC649" s="13"/>
      <c r="AD649" s="13"/>
      <c r="AE649" s="13"/>
      <c r="AT649" s="258" t="s">
        <v>801</v>
      </c>
      <c r="AU649" s="258" t="s">
        <v>81</v>
      </c>
      <c r="AV649" s="13" t="s">
        <v>81</v>
      </c>
      <c r="AW649" s="13" t="s">
        <v>33</v>
      </c>
      <c r="AX649" s="13" t="s">
        <v>79</v>
      </c>
      <c r="AY649" s="258" t="s">
        <v>240</v>
      </c>
    </row>
    <row r="650" s="2" customFormat="1">
      <c r="A650" s="39"/>
      <c r="B650" s="40"/>
      <c r="C650" s="238" t="s">
        <v>613</v>
      </c>
      <c r="D650" s="238" t="s">
        <v>797</v>
      </c>
      <c r="E650" s="239" t="s">
        <v>2585</v>
      </c>
      <c r="F650" s="240" t="s">
        <v>2586</v>
      </c>
      <c r="G650" s="241" t="s">
        <v>261</v>
      </c>
      <c r="H650" s="242">
        <v>120.992</v>
      </c>
      <c r="I650" s="243"/>
      <c r="J650" s="244">
        <f>ROUND(I650*H650,2)</f>
        <v>0</v>
      </c>
      <c r="K650" s="240" t="s">
        <v>749</v>
      </c>
      <c r="L650" s="245"/>
      <c r="M650" s="246" t="s">
        <v>19</v>
      </c>
      <c r="N650" s="247" t="s">
        <v>43</v>
      </c>
      <c r="O650" s="85"/>
      <c r="P650" s="223">
        <f>O650*H650</f>
        <v>0</v>
      </c>
      <c r="Q650" s="223">
        <v>0.00072000000000000005</v>
      </c>
      <c r="R650" s="223">
        <f>Q650*H650</f>
        <v>0.087114240000000009</v>
      </c>
      <c r="S650" s="223">
        <v>0</v>
      </c>
      <c r="T650" s="224">
        <f>S650*H650</f>
        <v>0</v>
      </c>
      <c r="U650" s="39"/>
      <c r="V650" s="39"/>
      <c r="W650" s="39"/>
      <c r="X650" s="39"/>
      <c r="Y650" s="39"/>
      <c r="Z650" s="39"/>
      <c r="AA650" s="39"/>
      <c r="AB650" s="39"/>
      <c r="AC650" s="39"/>
      <c r="AD650" s="39"/>
      <c r="AE650" s="39"/>
      <c r="AR650" s="225" t="s">
        <v>257</v>
      </c>
      <c r="AT650" s="225" t="s">
        <v>797</v>
      </c>
      <c r="AU650" s="225" t="s">
        <v>81</v>
      </c>
      <c r="AY650" s="18" t="s">
        <v>240</v>
      </c>
      <c r="BE650" s="226">
        <f>IF(N650="základní",J650,0)</f>
        <v>0</v>
      </c>
      <c r="BF650" s="226">
        <f>IF(N650="snížená",J650,0)</f>
        <v>0</v>
      </c>
      <c r="BG650" s="226">
        <f>IF(N650="zákl. přenesená",J650,0)</f>
        <v>0</v>
      </c>
      <c r="BH650" s="226">
        <f>IF(N650="sníž. přenesená",J650,0)</f>
        <v>0</v>
      </c>
      <c r="BI650" s="226">
        <f>IF(N650="nulová",J650,0)</f>
        <v>0</v>
      </c>
      <c r="BJ650" s="18" t="s">
        <v>79</v>
      </c>
      <c r="BK650" s="226">
        <f>ROUND(I650*H650,2)</f>
        <v>0</v>
      </c>
      <c r="BL650" s="18" t="s">
        <v>248</v>
      </c>
      <c r="BM650" s="225" t="s">
        <v>2587</v>
      </c>
    </row>
    <row r="651" s="13" customFormat="1">
      <c r="A651" s="13"/>
      <c r="B651" s="248"/>
      <c r="C651" s="249"/>
      <c r="D651" s="227" t="s">
        <v>801</v>
      </c>
      <c r="E651" s="249"/>
      <c r="F651" s="251" t="s">
        <v>2588</v>
      </c>
      <c r="G651" s="249"/>
      <c r="H651" s="252">
        <v>120.992</v>
      </c>
      <c r="I651" s="253"/>
      <c r="J651" s="249"/>
      <c r="K651" s="249"/>
      <c r="L651" s="254"/>
      <c r="M651" s="255"/>
      <c r="N651" s="256"/>
      <c r="O651" s="256"/>
      <c r="P651" s="256"/>
      <c r="Q651" s="256"/>
      <c r="R651" s="256"/>
      <c r="S651" s="256"/>
      <c r="T651" s="257"/>
      <c r="U651" s="13"/>
      <c r="V651" s="13"/>
      <c r="W651" s="13"/>
      <c r="X651" s="13"/>
      <c r="Y651" s="13"/>
      <c r="Z651" s="13"/>
      <c r="AA651" s="13"/>
      <c r="AB651" s="13"/>
      <c r="AC651" s="13"/>
      <c r="AD651" s="13"/>
      <c r="AE651" s="13"/>
      <c r="AT651" s="258" t="s">
        <v>801</v>
      </c>
      <c r="AU651" s="258" t="s">
        <v>81</v>
      </c>
      <c r="AV651" s="13" t="s">
        <v>81</v>
      </c>
      <c r="AW651" s="13" t="s">
        <v>4</v>
      </c>
      <c r="AX651" s="13" t="s">
        <v>79</v>
      </c>
      <c r="AY651" s="258" t="s">
        <v>240</v>
      </c>
    </row>
    <row r="652" s="2" customFormat="1">
      <c r="A652" s="39"/>
      <c r="B652" s="40"/>
      <c r="C652" s="214" t="s">
        <v>2589</v>
      </c>
      <c r="D652" s="214" t="s">
        <v>243</v>
      </c>
      <c r="E652" s="215" t="s">
        <v>2590</v>
      </c>
      <c r="F652" s="216" t="s">
        <v>2591</v>
      </c>
      <c r="G652" s="217" t="s">
        <v>261</v>
      </c>
      <c r="H652" s="218">
        <v>1414.826</v>
      </c>
      <c r="I652" s="219"/>
      <c r="J652" s="220">
        <f>ROUND(I652*H652,2)</f>
        <v>0</v>
      </c>
      <c r="K652" s="216" t="s">
        <v>749</v>
      </c>
      <c r="L652" s="45"/>
      <c r="M652" s="221" t="s">
        <v>19</v>
      </c>
      <c r="N652" s="222" t="s">
        <v>43</v>
      </c>
      <c r="O652" s="85"/>
      <c r="P652" s="223">
        <f>O652*H652</f>
        <v>0</v>
      </c>
      <c r="Q652" s="223">
        <v>0</v>
      </c>
      <c r="R652" s="223">
        <f>Q652*H652</f>
        <v>0</v>
      </c>
      <c r="S652" s="223">
        <v>0</v>
      </c>
      <c r="T652" s="224">
        <f>S652*H652</f>
        <v>0</v>
      </c>
      <c r="U652" s="39"/>
      <c r="V652" s="39"/>
      <c r="W652" s="39"/>
      <c r="X652" s="39"/>
      <c r="Y652" s="39"/>
      <c r="Z652" s="39"/>
      <c r="AA652" s="39"/>
      <c r="AB652" s="39"/>
      <c r="AC652" s="39"/>
      <c r="AD652" s="39"/>
      <c r="AE652" s="39"/>
      <c r="AR652" s="225" t="s">
        <v>248</v>
      </c>
      <c r="AT652" s="225" t="s">
        <v>243</v>
      </c>
      <c r="AU652" s="225" t="s">
        <v>81</v>
      </c>
      <c r="AY652" s="18" t="s">
        <v>240</v>
      </c>
      <c r="BE652" s="226">
        <f>IF(N652="základní",J652,0)</f>
        <v>0</v>
      </c>
      <c r="BF652" s="226">
        <f>IF(N652="snížená",J652,0)</f>
        <v>0</v>
      </c>
      <c r="BG652" s="226">
        <f>IF(N652="zákl. přenesená",J652,0)</f>
        <v>0</v>
      </c>
      <c r="BH652" s="226">
        <f>IF(N652="sníž. přenesená",J652,0)</f>
        <v>0</v>
      </c>
      <c r="BI652" s="226">
        <f>IF(N652="nulová",J652,0)</f>
        <v>0</v>
      </c>
      <c r="BJ652" s="18" t="s">
        <v>79</v>
      </c>
      <c r="BK652" s="226">
        <f>ROUND(I652*H652,2)</f>
        <v>0</v>
      </c>
      <c r="BL652" s="18" t="s">
        <v>248</v>
      </c>
      <c r="BM652" s="225" t="s">
        <v>2592</v>
      </c>
    </row>
    <row r="653" s="13" customFormat="1">
      <c r="A653" s="13"/>
      <c r="B653" s="248"/>
      <c r="C653" s="249"/>
      <c r="D653" s="227" t="s">
        <v>801</v>
      </c>
      <c r="E653" s="250" t="s">
        <v>19</v>
      </c>
      <c r="F653" s="251" t="s">
        <v>2593</v>
      </c>
      <c r="G653" s="249"/>
      <c r="H653" s="252">
        <v>1414.826</v>
      </c>
      <c r="I653" s="253"/>
      <c r="J653" s="249"/>
      <c r="K653" s="249"/>
      <c r="L653" s="254"/>
      <c r="M653" s="255"/>
      <c r="N653" s="256"/>
      <c r="O653" s="256"/>
      <c r="P653" s="256"/>
      <c r="Q653" s="256"/>
      <c r="R653" s="256"/>
      <c r="S653" s="256"/>
      <c r="T653" s="257"/>
      <c r="U653" s="13"/>
      <c r="V653" s="13"/>
      <c r="W653" s="13"/>
      <c r="X653" s="13"/>
      <c r="Y653" s="13"/>
      <c r="Z653" s="13"/>
      <c r="AA653" s="13"/>
      <c r="AB653" s="13"/>
      <c r="AC653" s="13"/>
      <c r="AD653" s="13"/>
      <c r="AE653" s="13"/>
      <c r="AT653" s="258" t="s">
        <v>801</v>
      </c>
      <c r="AU653" s="258" t="s">
        <v>81</v>
      </c>
      <c r="AV653" s="13" t="s">
        <v>81</v>
      </c>
      <c r="AW653" s="13" t="s">
        <v>33</v>
      </c>
      <c r="AX653" s="13" t="s">
        <v>79</v>
      </c>
      <c r="AY653" s="258" t="s">
        <v>240</v>
      </c>
    </row>
    <row r="654" s="2" customFormat="1">
      <c r="A654" s="39"/>
      <c r="B654" s="40"/>
      <c r="C654" s="238" t="s">
        <v>616</v>
      </c>
      <c r="D654" s="238" t="s">
        <v>797</v>
      </c>
      <c r="E654" s="239" t="s">
        <v>2594</v>
      </c>
      <c r="F654" s="240" t="s">
        <v>2595</v>
      </c>
      <c r="G654" s="241" t="s">
        <v>261</v>
      </c>
      <c r="H654" s="242">
        <v>287.274</v>
      </c>
      <c r="I654" s="243"/>
      <c r="J654" s="244">
        <f>ROUND(I654*H654,2)</f>
        <v>0</v>
      </c>
      <c r="K654" s="240" t="s">
        <v>749</v>
      </c>
      <c r="L654" s="245"/>
      <c r="M654" s="246" t="s">
        <v>19</v>
      </c>
      <c r="N654" s="247" t="s">
        <v>43</v>
      </c>
      <c r="O654" s="85"/>
      <c r="P654" s="223">
        <f>O654*H654</f>
        <v>0</v>
      </c>
      <c r="Q654" s="223">
        <v>4.0000000000000003E-05</v>
      </c>
      <c r="R654" s="223">
        <f>Q654*H654</f>
        <v>0.011490960000000002</v>
      </c>
      <c r="S654" s="223">
        <v>0</v>
      </c>
      <c r="T654" s="224">
        <f>S654*H654</f>
        <v>0</v>
      </c>
      <c r="U654" s="39"/>
      <c r="V654" s="39"/>
      <c r="W654" s="39"/>
      <c r="X654" s="39"/>
      <c r="Y654" s="39"/>
      <c r="Z654" s="39"/>
      <c r="AA654" s="39"/>
      <c r="AB654" s="39"/>
      <c r="AC654" s="39"/>
      <c r="AD654" s="39"/>
      <c r="AE654" s="39"/>
      <c r="AR654" s="225" t="s">
        <v>257</v>
      </c>
      <c r="AT654" s="225" t="s">
        <v>797</v>
      </c>
      <c r="AU654" s="225" t="s">
        <v>81</v>
      </c>
      <c r="AY654" s="18" t="s">
        <v>240</v>
      </c>
      <c r="BE654" s="226">
        <f>IF(N654="základní",J654,0)</f>
        <v>0</v>
      </c>
      <c r="BF654" s="226">
        <f>IF(N654="snížená",J654,0)</f>
        <v>0</v>
      </c>
      <c r="BG654" s="226">
        <f>IF(N654="zákl. přenesená",J654,0)</f>
        <v>0</v>
      </c>
      <c r="BH654" s="226">
        <f>IF(N654="sníž. přenesená",J654,0)</f>
        <v>0</v>
      </c>
      <c r="BI654" s="226">
        <f>IF(N654="nulová",J654,0)</f>
        <v>0</v>
      </c>
      <c r="BJ654" s="18" t="s">
        <v>79</v>
      </c>
      <c r="BK654" s="226">
        <f>ROUND(I654*H654,2)</f>
        <v>0</v>
      </c>
      <c r="BL654" s="18" t="s">
        <v>248</v>
      </c>
      <c r="BM654" s="225" t="s">
        <v>2596</v>
      </c>
    </row>
    <row r="655" s="13" customFormat="1">
      <c r="A655" s="13"/>
      <c r="B655" s="248"/>
      <c r="C655" s="249"/>
      <c r="D655" s="227" t="s">
        <v>801</v>
      </c>
      <c r="E655" s="250" t="s">
        <v>19</v>
      </c>
      <c r="F655" s="251" t="s">
        <v>2597</v>
      </c>
      <c r="G655" s="249"/>
      <c r="H655" s="252">
        <v>50.924999999999997</v>
      </c>
      <c r="I655" s="253"/>
      <c r="J655" s="249"/>
      <c r="K655" s="249"/>
      <c r="L655" s="254"/>
      <c r="M655" s="255"/>
      <c r="N655" s="256"/>
      <c r="O655" s="256"/>
      <c r="P655" s="256"/>
      <c r="Q655" s="256"/>
      <c r="R655" s="256"/>
      <c r="S655" s="256"/>
      <c r="T655" s="257"/>
      <c r="U655" s="13"/>
      <c r="V655" s="13"/>
      <c r="W655" s="13"/>
      <c r="X655" s="13"/>
      <c r="Y655" s="13"/>
      <c r="Z655" s="13"/>
      <c r="AA655" s="13"/>
      <c r="AB655" s="13"/>
      <c r="AC655" s="13"/>
      <c r="AD655" s="13"/>
      <c r="AE655" s="13"/>
      <c r="AT655" s="258" t="s">
        <v>801</v>
      </c>
      <c r="AU655" s="258" t="s">
        <v>81</v>
      </c>
      <c r="AV655" s="13" t="s">
        <v>81</v>
      </c>
      <c r="AW655" s="13" t="s">
        <v>33</v>
      </c>
      <c r="AX655" s="13" t="s">
        <v>72</v>
      </c>
      <c r="AY655" s="258" t="s">
        <v>240</v>
      </c>
    </row>
    <row r="656" s="13" customFormat="1">
      <c r="A656" s="13"/>
      <c r="B656" s="248"/>
      <c r="C656" s="249"/>
      <c r="D656" s="227" t="s">
        <v>801</v>
      </c>
      <c r="E656" s="250" t="s">
        <v>19</v>
      </c>
      <c r="F656" s="251" t="s">
        <v>2598</v>
      </c>
      <c r="G656" s="249"/>
      <c r="H656" s="252">
        <v>57.078000000000003</v>
      </c>
      <c r="I656" s="253"/>
      <c r="J656" s="249"/>
      <c r="K656" s="249"/>
      <c r="L656" s="254"/>
      <c r="M656" s="255"/>
      <c r="N656" s="256"/>
      <c r="O656" s="256"/>
      <c r="P656" s="256"/>
      <c r="Q656" s="256"/>
      <c r="R656" s="256"/>
      <c r="S656" s="256"/>
      <c r="T656" s="257"/>
      <c r="U656" s="13"/>
      <c r="V656" s="13"/>
      <c r="W656" s="13"/>
      <c r="X656" s="13"/>
      <c r="Y656" s="13"/>
      <c r="Z656" s="13"/>
      <c r="AA656" s="13"/>
      <c r="AB656" s="13"/>
      <c r="AC656" s="13"/>
      <c r="AD656" s="13"/>
      <c r="AE656" s="13"/>
      <c r="AT656" s="258" t="s">
        <v>801</v>
      </c>
      <c r="AU656" s="258" t="s">
        <v>81</v>
      </c>
      <c r="AV656" s="13" t="s">
        <v>81</v>
      </c>
      <c r="AW656" s="13" t="s">
        <v>33</v>
      </c>
      <c r="AX656" s="13" t="s">
        <v>72</v>
      </c>
      <c r="AY656" s="258" t="s">
        <v>240</v>
      </c>
    </row>
    <row r="657" s="13" customFormat="1">
      <c r="A657" s="13"/>
      <c r="B657" s="248"/>
      <c r="C657" s="249"/>
      <c r="D657" s="227" t="s">
        <v>801</v>
      </c>
      <c r="E657" s="250" t="s">
        <v>19</v>
      </c>
      <c r="F657" s="251" t="s">
        <v>2599</v>
      </c>
      <c r="G657" s="249"/>
      <c r="H657" s="252">
        <v>47.072000000000003</v>
      </c>
      <c r="I657" s="253"/>
      <c r="J657" s="249"/>
      <c r="K657" s="249"/>
      <c r="L657" s="254"/>
      <c r="M657" s="255"/>
      <c r="N657" s="256"/>
      <c r="O657" s="256"/>
      <c r="P657" s="256"/>
      <c r="Q657" s="256"/>
      <c r="R657" s="256"/>
      <c r="S657" s="256"/>
      <c r="T657" s="257"/>
      <c r="U657" s="13"/>
      <c r="V657" s="13"/>
      <c r="W657" s="13"/>
      <c r="X657" s="13"/>
      <c r="Y657" s="13"/>
      <c r="Z657" s="13"/>
      <c r="AA657" s="13"/>
      <c r="AB657" s="13"/>
      <c r="AC657" s="13"/>
      <c r="AD657" s="13"/>
      <c r="AE657" s="13"/>
      <c r="AT657" s="258" t="s">
        <v>801</v>
      </c>
      <c r="AU657" s="258" t="s">
        <v>81</v>
      </c>
      <c r="AV657" s="13" t="s">
        <v>81</v>
      </c>
      <c r="AW657" s="13" t="s">
        <v>33</v>
      </c>
      <c r="AX657" s="13" t="s">
        <v>72</v>
      </c>
      <c r="AY657" s="258" t="s">
        <v>240</v>
      </c>
    </row>
    <row r="658" s="13" customFormat="1">
      <c r="A658" s="13"/>
      <c r="B658" s="248"/>
      <c r="C658" s="249"/>
      <c r="D658" s="227" t="s">
        <v>801</v>
      </c>
      <c r="E658" s="250" t="s">
        <v>19</v>
      </c>
      <c r="F658" s="251" t="s">
        <v>2600</v>
      </c>
      <c r="G658" s="249"/>
      <c r="H658" s="252">
        <v>42.262999999999998</v>
      </c>
      <c r="I658" s="253"/>
      <c r="J658" s="249"/>
      <c r="K658" s="249"/>
      <c r="L658" s="254"/>
      <c r="M658" s="255"/>
      <c r="N658" s="256"/>
      <c r="O658" s="256"/>
      <c r="P658" s="256"/>
      <c r="Q658" s="256"/>
      <c r="R658" s="256"/>
      <c r="S658" s="256"/>
      <c r="T658" s="257"/>
      <c r="U658" s="13"/>
      <c r="V658" s="13"/>
      <c r="W658" s="13"/>
      <c r="X658" s="13"/>
      <c r="Y658" s="13"/>
      <c r="Z658" s="13"/>
      <c r="AA658" s="13"/>
      <c r="AB658" s="13"/>
      <c r="AC658" s="13"/>
      <c r="AD658" s="13"/>
      <c r="AE658" s="13"/>
      <c r="AT658" s="258" t="s">
        <v>801</v>
      </c>
      <c r="AU658" s="258" t="s">
        <v>81</v>
      </c>
      <c r="AV658" s="13" t="s">
        <v>81</v>
      </c>
      <c r="AW658" s="13" t="s">
        <v>33</v>
      </c>
      <c r="AX658" s="13" t="s">
        <v>72</v>
      </c>
      <c r="AY658" s="258" t="s">
        <v>240</v>
      </c>
    </row>
    <row r="659" s="13" customFormat="1">
      <c r="A659" s="13"/>
      <c r="B659" s="248"/>
      <c r="C659" s="249"/>
      <c r="D659" s="227" t="s">
        <v>801</v>
      </c>
      <c r="E659" s="250" t="s">
        <v>19</v>
      </c>
      <c r="F659" s="251" t="s">
        <v>2601</v>
      </c>
      <c r="G659" s="249"/>
      <c r="H659" s="252">
        <v>82.376000000000005</v>
      </c>
      <c r="I659" s="253"/>
      <c r="J659" s="249"/>
      <c r="K659" s="249"/>
      <c r="L659" s="254"/>
      <c r="M659" s="255"/>
      <c r="N659" s="256"/>
      <c r="O659" s="256"/>
      <c r="P659" s="256"/>
      <c r="Q659" s="256"/>
      <c r="R659" s="256"/>
      <c r="S659" s="256"/>
      <c r="T659" s="257"/>
      <c r="U659" s="13"/>
      <c r="V659" s="13"/>
      <c r="W659" s="13"/>
      <c r="X659" s="13"/>
      <c r="Y659" s="13"/>
      <c r="Z659" s="13"/>
      <c r="AA659" s="13"/>
      <c r="AB659" s="13"/>
      <c r="AC659" s="13"/>
      <c r="AD659" s="13"/>
      <c r="AE659" s="13"/>
      <c r="AT659" s="258" t="s">
        <v>801</v>
      </c>
      <c r="AU659" s="258" t="s">
        <v>81</v>
      </c>
      <c r="AV659" s="13" t="s">
        <v>81</v>
      </c>
      <c r="AW659" s="13" t="s">
        <v>33</v>
      </c>
      <c r="AX659" s="13" t="s">
        <v>72</v>
      </c>
      <c r="AY659" s="258" t="s">
        <v>240</v>
      </c>
    </row>
    <row r="660" s="13" customFormat="1">
      <c r="A660" s="13"/>
      <c r="B660" s="248"/>
      <c r="C660" s="249"/>
      <c r="D660" s="227" t="s">
        <v>801</v>
      </c>
      <c r="E660" s="250" t="s">
        <v>19</v>
      </c>
      <c r="F660" s="251" t="s">
        <v>2602</v>
      </c>
      <c r="G660" s="249"/>
      <c r="H660" s="252">
        <v>7.5599999999999996</v>
      </c>
      <c r="I660" s="253"/>
      <c r="J660" s="249"/>
      <c r="K660" s="249"/>
      <c r="L660" s="254"/>
      <c r="M660" s="255"/>
      <c r="N660" s="256"/>
      <c r="O660" s="256"/>
      <c r="P660" s="256"/>
      <c r="Q660" s="256"/>
      <c r="R660" s="256"/>
      <c r="S660" s="256"/>
      <c r="T660" s="257"/>
      <c r="U660" s="13"/>
      <c r="V660" s="13"/>
      <c r="W660" s="13"/>
      <c r="X660" s="13"/>
      <c r="Y660" s="13"/>
      <c r="Z660" s="13"/>
      <c r="AA660" s="13"/>
      <c r="AB660" s="13"/>
      <c r="AC660" s="13"/>
      <c r="AD660" s="13"/>
      <c r="AE660" s="13"/>
      <c r="AT660" s="258" t="s">
        <v>801</v>
      </c>
      <c r="AU660" s="258" t="s">
        <v>81</v>
      </c>
      <c r="AV660" s="13" t="s">
        <v>81</v>
      </c>
      <c r="AW660" s="13" t="s">
        <v>33</v>
      </c>
      <c r="AX660" s="13" t="s">
        <v>72</v>
      </c>
      <c r="AY660" s="258" t="s">
        <v>240</v>
      </c>
    </row>
    <row r="661" s="15" customFormat="1">
      <c r="A661" s="15"/>
      <c r="B661" s="269"/>
      <c r="C661" s="270"/>
      <c r="D661" s="227" t="s">
        <v>801</v>
      </c>
      <c r="E661" s="271" t="s">
        <v>19</v>
      </c>
      <c r="F661" s="272" t="s">
        <v>1356</v>
      </c>
      <c r="G661" s="270"/>
      <c r="H661" s="273">
        <v>287.274</v>
      </c>
      <c r="I661" s="274"/>
      <c r="J661" s="270"/>
      <c r="K661" s="270"/>
      <c r="L661" s="275"/>
      <c r="M661" s="276"/>
      <c r="N661" s="277"/>
      <c r="O661" s="277"/>
      <c r="P661" s="277"/>
      <c r="Q661" s="277"/>
      <c r="R661" s="277"/>
      <c r="S661" s="277"/>
      <c r="T661" s="278"/>
      <c r="U661" s="15"/>
      <c r="V661" s="15"/>
      <c r="W661" s="15"/>
      <c r="X661" s="15"/>
      <c r="Y661" s="15"/>
      <c r="Z661" s="15"/>
      <c r="AA661" s="15"/>
      <c r="AB661" s="15"/>
      <c r="AC661" s="15"/>
      <c r="AD661" s="15"/>
      <c r="AE661" s="15"/>
      <c r="AT661" s="279" t="s">
        <v>801</v>
      </c>
      <c r="AU661" s="279" t="s">
        <v>81</v>
      </c>
      <c r="AV661" s="15" t="s">
        <v>149</v>
      </c>
      <c r="AW661" s="15" t="s">
        <v>33</v>
      </c>
      <c r="AX661" s="15" t="s">
        <v>79</v>
      </c>
      <c r="AY661" s="279" t="s">
        <v>240</v>
      </c>
    </row>
    <row r="662" s="2" customFormat="1">
      <c r="A662" s="39"/>
      <c r="B662" s="40"/>
      <c r="C662" s="238" t="s">
        <v>2603</v>
      </c>
      <c r="D662" s="238" t="s">
        <v>797</v>
      </c>
      <c r="E662" s="239" t="s">
        <v>2604</v>
      </c>
      <c r="F662" s="240" t="s">
        <v>2605</v>
      </c>
      <c r="G662" s="241" t="s">
        <v>261</v>
      </c>
      <c r="H662" s="242">
        <v>102.717</v>
      </c>
      <c r="I662" s="243"/>
      <c r="J662" s="244">
        <f>ROUND(I662*H662,2)</f>
        <v>0</v>
      </c>
      <c r="K662" s="240" t="s">
        <v>749</v>
      </c>
      <c r="L662" s="245"/>
      <c r="M662" s="246" t="s">
        <v>19</v>
      </c>
      <c r="N662" s="247" t="s">
        <v>43</v>
      </c>
      <c r="O662" s="85"/>
      <c r="P662" s="223">
        <f>O662*H662</f>
        <v>0</v>
      </c>
      <c r="Q662" s="223">
        <v>0.00020000000000000001</v>
      </c>
      <c r="R662" s="223">
        <f>Q662*H662</f>
        <v>0.0205434</v>
      </c>
      <c r="S662" s="223">
        <v>0</v>
      </c>
      <c r="T662" s="224">
        <f>S662*H662</f>
        <v>0</v>
      </c>
      <c r="U662" s="39"/>
      <c r="V662" s="39"/>
      <c r="W662" s="39"/>
      <c r="X662" s="39"/>
      <c r="Y662" s="39"/>
      <c r="Z662" s="39"/>
      <c r="AA662" s="39"/>
      <c r="AB662" s="39"/>
      <c r="AC662" s="39"/>
      <c r="AD662" s="39"/>
      <c r="AE662" s="39"/>
      <c r="AR662" s="225" t="s">
        <v>257</v>
      </c>
      <c r="AT662" s="225" t="s">
        <v>797</v>
      </c>
      <c r="AU662" s="225" t="s">
        <v>81</v>
      </c>
      <c r="AY662" s="18" t="s">
        <v>240</v>
      </c>
      <c r="BE662" s="226">
        <f>IF(N662="základní",J662,0)</f>
        <v>0</v>
      </c>
      <c r="BF662" s="226">
        <f>IF(N662="snížená",J662,0)</f>
        <v>0</v>
      </c>
      <c r="BG662" s="226">
        <f>IF(N662="zákl. přenesená",J662,0)</f>
        <v>0</v>
      </c>
      <c r="BH662" s="226">
        <f>IF(N662="sníž. přenesená",J662,0)</f>
        <v>0</v>
      </c>
      <c r="BI662" s="226">
        <f>IF(N662="nulová",J662,0)</f>
        <v>0</v>
      </c>
      <c r="BJ662" s="18" t="s">
        <v>79</v>
      </c>
      <c r="BK662" s="226">
        <f>ROUND(I662*H662,2)</f>
        <v>0</v>
      </c>
      <c r="BL662" s="18" t="s">
        <v>248</v>
      </c>
      <c r="BM662" s="225" t="s">
        <v>2606</v>
      </c>
    </row>
    <row r="663" s="13" customFormat="1">
      <c r="A663" s="13"/>
      <c r="B663" s="248"/>
      <c r="C663" s="249"/>
      <c r="D663" s="227" t="s">
        <v>801</v>
      </c>
      <c r="E663" s="250" t="s">
        <v>19</v>
      </c>
      <c r="F663" s="251" t="s">
        <v>2607</v>
      </c>
      <c r="G663" s="249"/>
      <c r="H663" s="252">
        <v>58.390999999999998</v>
      </c>
      <c r="I663" s="253"/>
      <c r="J663" s="249"/>
      <c r="K663" s="249"/>
      <c r="L663" s="254"/>
      <c r="M663" s="255"/>
      <c r="N663" s="256"/>
      <c r="O663" s="256"/>
      <c r="P663" s="256"/>
      <c r="Q663" s="256"/>
      <c r="R663" s="256"/>
      <c r="S663" s="256"/>
      <c r="T663" s="257"/>
      <c r="U663" s="13"/>
      <c r="V663" s="13"/>
      <c r="W663" s="13"/>
      <c r="X663" s="13"/>
      <c r="Y663" s="13"/>
      <c r="Z663" s="13"/>
      <c r="AA663" s="13"/>
      <c r="AB663" s="13"/>
      <c r="AC663" s="13"/>
      <c r="AD663" s="13"/>
      <c r="AE663" s="13"/>
      <c r="AT663" s="258" t="s">
        <v>801</v>
      </c>
      <c r="AU663" s="258" t="s">
        <v>81</v>
      </c>
      <c r="AV663" s="13" t="s">
        <v>81</v>
      </c>
      <c r="AW663" s="13" t="s">
        <v>33</v>
      </c>
      <c r="AX663" s="13" t="s">
        <v>72</v>
      </c>
      <c r="AY663" s="258" t="s">
        <v>240</v>
      </c>
    </row>
    <row r="664" s="13" customFormat="1">
      <c r="A664" s="13"/>
      <c r="B664" s="248"/>
      <c r="C664" s="249"/>
      <c r="D664" s="227" t="s">
        <v>801</v>
      </c>
      <c r="E664" s="250" t="s">
        <v>19</v>
      </c>
      <c r="F664" s="251" t="s">
        <v>2608</v>
      </c>
      <c r="G664" s="249"/>
      <c r="H664" s="252">
        <v>23.809000000000001</v>
      </c>
      <c r="I664" s="253"/>
      <c r="J664" s="249"/>
      <c r="K664" s="249"/>
      <c r="L664" s="254"/>
      <c r="M664" s="255"/>
      <c r="N664" s="256"/>
      <c r="O664" s="256"/>
      <c r="P664" s="256"/>
      <c r="Q664" s="256"/>
      <c r="R664" s="256"/>
      <c r="S664" s="256"/>
      <c r="T664" s="257"/>
      <c r="U664" s="13"/>
      <c r="V664" s="13"/>
      <c r="W664" s="13"/>
      <c r="X664" s="13"/>
      <c r="Y664" s="13"/>
      <c r="Z664" s="13"/>
      <c r="AA664" s="13"/>
      <c r="AB664" s="13"/>
      <c r="AC664" s="13"/>
      <c r="AD664" s="13"/>
      <c r="AE664" s="13"/>
      <c r="AT664" s="258" t="s">
        <v>801</v>
      </c>
      <c r="AU664" s="258" t="s">
        <v>81</v>
      </c>
      <c r="AV664" s="13" t="s">
        <v>81</v>
      </c>
      <c r="AW664" s="13" t="s">
        <v>33</v>
      </c>
      <c r="AX664" s="13" t="s">
        <v>72</v>
      </c>
      <c r="AY664" s="258" t="s">
        <v>240</v>
      </c>
    </row>
    <row r="665" s="13" customFormat="1">
      <c r="A665" s="13"/>
      <c r="B665" s="248"/>
      <c r="C665" s="249"/>
      <c r="D665" s="227" t="s">
        <v>801</v>
      </c>
      <c r="E665" s="250" t="s">
        <v>19</v>
      </c>
      <c r="F665" s="251" t="s">
        <v>2609</v>
      </c>
      <c r="G665" s="249"/>
      <c r="H665" s="252">
        <v>20.516999999999999</v>
      </c>
      <c r="I665" s="253"/>
      <c r="J665" s="249"/>
      <c r="K665" s="249"/>
      <c r="L665" s="254"/>
      <c r="M665" s="255"/>
      <c r="N665" s="256"/>
      <c r="O665" s="256"/>
      <c r="P665" s="256"/>
      <c r="Q665" s="256"/>
      <c r="R665" s="256"/>
      <c r="S665" s="256"/>
      <c r="T665" s="257"/>
      <c r="U665" s="13"/>
      <c r="V665" s="13"/>
      <c r="W665" s="13"/>
      <c r="X665" s="13"/>
      <c r="Y665" s="13"/>
      <c r="Z665" s="13"/>
      <c r="AA665" s="13"/>
      <c r="AB665" s="13"/>
      <c r="AC665" s="13"/>
      <c r="AD665" s="13"/>
      <c r="AE665" s="13"/>
      <c r="AT665" s="258" t="s">
        <v>801</v>
      </c>
      <c r="AU665" s="258" t="s">
        <v>81</v>
      </c>
      <c r="AV665" s="13" t="s">
        <v>81</v>
      </c>
      <c r="AW665" s="13" t="s">
        <v>33</v>
      </c>
      <c r="AX665" s="13" t="s">
        <v>72</v>
      </c>
      <c r="AY665" s="258" t="s">
        <v>240</v>
      </c>
    </row>
    <row r="666" s="15" customFormat="1">
      <c r="A666" s="15"/>
      <c r="B666" s="269"/>
      <c r="C666" s="270"/>
      <c r="D666" s="227" t="s">
        <v>801</v>
      </c>
      <c r="E666" s="271" t="s">
        <v>19</v>
      </c>
      <c r="F666" s="272" t="s">
        <v>1356</v>
      </c>
      <c r="G666" s="270"/>
      <c r="H666" s="273">
        <v>102.717</v>
      </c>
      <c r="I666" s="274"/>
      <c r="J666" s="270"/>
      <c r="K666" s="270"/>
      <c r="L666" s="275"/>
      <c r="M666" s="276"/>
      <c r="N666" s="277"/>
      <c r="O666" s="277"/>
      <c r="P666" s="277"/>
      <c r="Q666" s="277"/>
      <c r="R666" s="277"/>
      <c r="S666" s="277"/>
      <c r="T666" s="278"/>
      <c r="U666" s="15"/>
      <c r="V666" s="15"/>
      <c r="W666" s="15"/>
      <c r="X666" s="15"/>
      <c r="Y666" s="15"/>
      <c r="Z666" s="15"/>
      <c r="AA666" s="15"/>
      <c r="AB666" s="15"/>
      <c r="AC666" s="15"/>
      <c r="AD666" s="15"/>
      <c r="AE666" s="15"/>
      <c r="AT666" s="279" t="s">
        <v>801</v>
      </c>
      <c r="AU666" s="279" t="s">
        <v>81</v>
      </c>
      <c r="AV666" s="15" t="s">
        <v>149</v>
      </c>
      <c r="AW666" s="15" t="s">
        <v>33</v>
      </c>
      <c r="AX666" s="15" t="s">
        <v>79</v>
      </c>
      <c r="AY666" s="279" t="s">
        <v>240</v>
      </c>
    </row>
    <row r="667" s="2" customFormat="1" ht="16.5" customHeight="1">
      <c r="A667" s="39"/>
      <c r="B667" s="40"/>
      <c r="C667" s="238" t="s">
        <v>620</v>
      </c>
      <c r="D667" s="238" t="s">
        <v>797</v>
      </c>
      <c r="E667" s="239" t="s">
        <v>2610</v>
      </c>
      <c r="F667" s="240" t="s">
        <v>2611</v>
      </c>
      <c r="G667" s="241" t="s">
        <v>261</v>
      </c>
      <c r="H667" s="242">
        <v>159.20099999999999</v>
      </c>
      <c r="I667" s="243"/>
      <c r="J667" s="244">
        <f>ROUND(I667*H667,2)</f>
        <v>0</v>
      </c>
      <c r="K667" s="240" t="s">
        <v>749</v>
      </c>
      <c r="L667" s="245"/>
      <c r="M667" s="246" t="s">
        <v>19</v>
      </c>
      <c r="N667" s="247" t="s">
        <v>43</v>
      </c>
      <c r="O667" s="85"/>
      <c r="P667" s="223">
        <f>O667*H667</f>
        <v>0</v>
      </c>
      <c r="Q667" s="223">
        <v>0.00029999999999999997</v>
      </c>
      <c r="R667" s="223">
        <f>Q667*H667</f>
        <v>0.047760299999999992</v>
      </c>
      <c r="S667" s="223">
        <v>0</v>
      </c>
      <c r="T667" s="224">
        <f>S667*H667</f>
        <v>0</v>
      </c>
      <c r="U667" s="39"/>
      <c r="V667" s="39"/>
      <c r="W667" s="39"/>
      <c r="X667" s="39"/>
      <c r="Y667" s="39"/>
      <c r="Z667" s="39"/>
      <c r="AA667" s="39"/>
      <c r="AB667" s="39"/>
      <c r="AC667" s="39"/>
      <c r="AD667" s="39"/>
      <c r="AE667" s="39"/>
      <c r="AR667" s="225" t="s">
        <v>257</v>
      </c>
      <c r="AT667" s="225" t="s">
        <v>797</v>
      </c>
      <c r="AU667" s="225" t="s">
        <v>81</v>
      </c>
      <c r="AY667" s="18" t="s">
        <v>240</v>
      </c>
      <c r="BE667" s="226">
        <f>IF(N667="základní",J667,0)</f>
        <v>0</v>
      </c>
      <c r="BF667" s="226">
        <f>IF(N667="snížená",J667,0)</f>
        <v>0</v>
      </c>
      <c r="BG667" s="226">
        <f>IF(N667="zákl. přenesená",J667,0)</f>
        <v>0</v>
      </c>
      <c r="BH667" s="226">
        <f>IF(N667="sníž. přenesená",J667,0)</f>
        <v>0</v>
      </c>
      <c r="BI667" s="226">
        <f>IF(N667="nulová",J667,0)</f>
        <v>0</v>
      </c>
      <c r="BJ667" s="18" t="s">
        <v>79</v>
      </c>
      <c r="BK667" s="226">
        <f>ROUND(I667*H667,2)</f>
        <v>0</v>
      </c>
      <c r="BL667" s="18" t="s">
        <v>248</v>
      </c>
      <c r="BM667" s="225" t="s">
        <v>2612</v>
      </c>
    </row>
    <row r="668" s="13" customFormat="1">
      <c r="A668" s="13"/>
      <c r="B668" s="248"/>
      <c r="C668" s="249"/>
      <c r="D668" s="227" t="s">
        <v>801</v>
      </c>
      <c r="E668" s="250" t="s">
        <v>19</v>
      </c>
      <c r="F668" s="251" t="s">
        <v>2613</v>
      </c>
      <c r="G668" s="249"/>
      <c r="H668" s="252">
        <v>159.20099999999999</v>
      </c>
      <c r="I668" s="253"/>
      <c r="J668" s="249"/>
      <c r="K668" s="249"/>
      <c r="L668" s="254"/>
      <c r="M668" s="255"/>
      <c r="N668" s="256"/>
      <c r="O668" s="256"/>
      <c r="P668" s="256"/>
      <c r="Q668" s="256"/>
      <c r="R668" s="256"/>
      <c r="S668" s="256"/>
      <c r="T668" s="257"/>
      <c r="U668" s="13"/>
      <c r="V668" s="13"/>
      <c r="W668" s="13"/>
      <c r="X668" s="13"/>
      <c r="Y668" s="13"/>
      <c r="Z668" s="13"/>
      <c r="AA668" s="13"/>
      <c r="AB668" s="13"/>
      <c r="AC668" s="13"/>
      <c r="AD668" s="13"/>
      <c r="AE668" s="13"/>
      <c r="AT668" s="258" t="s">
        <v>801</v>
      </c>
      <c r="AU668" s="258" t="s">
        <v>81</v>
      </c>
      <c r="AV668" s="13" t="s">
        <v>81</v>
      </c>
      <c r="AW668" s="13" t="s">
        <v>33</v>
      </c>
      <c r="AX668" s="13" t="s">
        <v>79</v>
      </c>
      <c r="AY668" s="258" t="s">
        <v>240</v>
      </c>
    </row>
    <row r="669" s="2" customFormat="1" ht="16.5" customHeight="1">
      <c r="A669" s="39"/>
      <c r="B669" s="40"/>
      <c r="C669" s="238" t="s">
        <v>2614</v>
      </c>
      <c r="D669" s="238" t="s">
        <v>797</v>
      </c>
      <c r="E669" s="239" t="s">
        <v>2615</v>
      </c>
      <c r="F669" s="240" t="s">
        <v>2616</v>
      </c>
      <c r="G669" s="241" t="s">
        <v>261</v>
      </c>
      <c r="H669" s="242">
        <v>815.38300000000004</v>
      </c>
      <c r="I669" s="243"/>
      <c r="J669" s="244">
        <f>ROUND(I669*H669,2)</f>
        <v>0</v>
      </c>
      <c r="K669" s="240" t="s">
        <v>2617</v>
      </c>
      <c r="L669" s="245"/>
      <c r="M669" s="246" t="s">
        <v>19</v>
      </c>
      <c r="N669" s="247" t="s">
        <v>43</v>
      </c>
      <c r="O669" s="85"/>
      <c r="P669" s="223">
        <f>O669*H669</f>
        <v>0</v>
      </c>
      <c r="Q669" s="223">
        <v>0</v>
      </c>
      <c r="R669" s="223">
        <f>Q669*H669</f>
        <v>0</v>
      </c>
      <c r="S669" s="223">
        <v>0</v>
      </c>
      <c r="T669" s="224">
        <f>S669*H669</f>
        <v>0</v>
      </c>
      <c r="U669" s="39"/>
      <c r="V669" s="39"/>
      <c r="W669" s="39"/>
      <c r="X669" s="39"/>
      <c r="Y669" s="39"/>
      <c r="Z669" s="39"/>
      <c r="AA669" s="39"/>
      <c r="AB669" s="39"/>
      <c r="AC669" s="39"/>
      <c r="AD669" s="39"/>
      <c r="AE669" s="39"/>
      <c r="AR669" s="225" t="s">
        <v>257</v>
      </c>
      <c r="AT669" s="225" t="s">
        <v>797</v>
      </c>
      <c r="AU669" s="225" t="s">
        <v>81</v>
      </c>
      <c r="AY669" s="18" t="s">
        <v>240</v>
      </c>
      <c r="BE669" s="226">
        <f>IF(N669="základní",J669,0)</f>
        <v>0</v>
      </c>
      <c r="BF669" s="226">
        <f>IF(N669="snížená",J669,0)</f>
        <v>0</v>
      </c>
      <c r="BG669" s="226">
        <f>IF(N669="zákl. přenesená",J669,0)</f>
        <v>0</v>
      </c>
      <c r="BH669" s="226">
        <f>IF(N669="sníž. přenesená",J669,0)</f>
        <v>0</v>
      </c>
      <c r="BI669" s="226">
        <f>IF(N669="nulová",J669,0)</f>
        <v>0</v>
      </c>
      <c r="BJ669" s="18" t="s">
        <v>79</v>
      </c>
      <c r="BK669" s="226">
        <f>ROUND(I669*H669,2)</f>
        <v>0</v>
      </c>
      <c r="BL669" s="18" t="s">
        <v>248</v>
      </c>
      <c r="BM669" s="225" t="s">
        <v>2618</v>
      </c>
    </row>
    <row r="670" s="13" customFormat="1">
      <c r="A670" s="13"/>
      <c r="B670" s="248"/>
      <c r="C670" s="249"/>
      <c r="D670" s="227" t="s">
        <v>801</v>
      </c>
      <c r="E670" s="250" t="s">
        <v>19</v>
      </c>
      <c r="F670" s="251" t="s">
        <v>2619</v>
      </c>
      <c r="G670" s="249"/>
      <c r="H670" s="252">
        <v>389.99099999999999</v>
      </c>
      <c r="I670" s="253"/>
      <c r="J670" s="249"/>
      <c r="K670" s="249"/>
      <c r="L670" s="254"/>
      <c r="M670" s="255"/>
      <c r="N670" s="256"/>
      <c r="O670" s="256"/>
      <c r="P670" s="256"/>
      <c r="Q670" s="256"/>
      <c r="R670" s="256"/>
      <c r="S670" s="256"/>
      <c r="T670" s="257"/>
      <c r="U670" s="13"/>
      <c r="V670" s="13"/>
      <c r="W670" s="13"/>
      <c r="X670" s="13"/>
      <c r="Y670" s="13"/>
      <c r="Z670" s="13"/>
      <c r="AA670" s="13"/>
      <c r="AB670" s="13"/>
      <c r="AC670" s="13"/>
      <c r="AD670" s="13"/>
      <c r="AE670" s="13"/>
      <c r="AT670" s="258" t="s">
        <v>801</v>
      </c>
      <c r="AU670" s="258" t="s">
        <v>81</v>
      </c>
      <c r="AV670" s="13" t="s">
        <v>81</v>
      </c>
      <c r="AW670" s="13" t="s">
        <v>33</v>
      </c>
      <c r="AX670" s="13" t="s">
        <v>72</v>
      </c>
      <c r="AY670" s="258" t="s">
        <v>240</v>
      </c>
    </row>
    <row r="671" s="13" customFormat="1">
      <c r="A671" s="13"/>
      <c r="B671" s="248"/>
      <c r="C671" s="249"/>
      <c r="D671" s="227" t="s">
        <v>801</v>
      </c>
      <c r="E671" s="250" t="s">
        <v>19</v>
      </c>
      <c r="F671" s="251" t="s">
        <v>2620</v>
      </c>
      <c r="G671" s="249"/>
      <c r="H671" s="252">
        <v>425.392</v>
      </c>
      <c r="I671" s="253"/>
      <c r="J671" s="249"/>
      <c r="K671" s="249"/>
      <c r="L671" s="254"/>
      <c r="M671" s="255"/>
      <c r="N671" s="256"/>
      <c r="O671" s="256"/>
      <c r="P671" s="256"/>
      <c r="Q671" s="256"/>
      <c r="R671" s="256"/>
      <c r="S671" s="256"/>
      <c r="T671" s="257"/>
      <c r="U671" s="13"/>
      <c r="V671" s="13"/>
      <c r="W671" s="13"/>
      <c r="X671" s="13"/>
      <c r="Y671" s="13"/>
      <c r="Z671" s="13"/>
      <c r="AA671" s="13"/>
      <c r="AB671" s="13"/>
      <c r="AC671" s="13"/>
      <c r="AD671" s="13"/>
      <c r="AE671" s="13"/>
      <c r="AT671" s="258" t="s">
        <v>801</v>
      </c>
      <c r="AU671" s="258" t="s">
        <v>81</v>
      </c>
      <c r="AV671" s="13" t="s">
        <v>81</v>
      </c>
      <c r="AW671" s="13" t="s">
        <v>33</v>
      </c>
      <c r="AX671" s="13" t="s">
        <v>72</v>
      </c>
      <c r="AY671" s="258" t="s">
        <v>240</v>
      </c>
    </row>
    <row r="672" s="15" customFormat="1">
      <c r="A672" s="15"/>
      <c r="B672" s="269"/>
      <c r="C672" s="270"/>
      <c r="D672" s="227" t="s">
        <v>801</v>
      </c>
      <c r="E672" s="271" t="s">
        <v>19</v>
      </c>
      <c r="F672" s="272" t="s">
        <v>1356</v>
      </c>
      <c r="G672" s="270"/>
      <c r="H672" s="273">
        <v>815.38300000000004</v>
      </c>
      <c r="I672" s="274"/>
      <c r="J672" s="270"/>
      <c r="K672" s="270"/>
      <c r="L672" s="275"/>
      <c r="M672" s="276"/>
      <c r="N672" s="277"/>
      <c r="O672" s="277"/>
      <c r="P672" s="277"/>
      <c r="Q672" s="277"/>
      <c r="R672" s="277"/>
      <c r="S672" s="277"/>
      <c r="T672" s="278"/>
      <c r="U672" s="15"/>
      <c r="V672" s="15"/>
      <c r="W672" s="15"/>
      <c r="X672" s="15"/>
      <c r="Y672" s="15"/>
      <c r="Z672" s="15"/>
      <c r="AA672" s="15"/>
      <c r="AB672" s="15"/>
      <c r="AC672" s="15"/>
      <c r="AD672" s="15"/>
      <c r="AE672" s="15"/>
      <c r="AT672" s="279" t="s">
        <v>801</v>
      </c>
      <c r="AU672" s="279" t="s">
        <v>81</v>
      </c>
      <c r="AV672" s="15" t="s">
        <v>149</v>
      </c>
      <c r="AW672" s="15" t="s">
        <v>33</v>
      </c>
      <c r="AX672" s="15" t="s">
        <v>79</v>
      </c>
      <c r="AY672" s="279" t="s">
        <v>240</v>
      </c>
    </row>
    <row r="673" s="2" customFormat="1" ht="21.75" customHeight="1">
      <c r="A673" s="39"/>
      <c r="B673" s="40"/>
      <c r="C673" s="238" t="s">
        <v>625</v>
      </c>
      <c r="D673" s="238" t="s">
        <v>797</v>
      </c>
      <c r="E673" s="239" t="s">
        <v>2621</v>
      </c>
      <c r="F673" s="240" t="s">
        <v>2622</v>
      </c>
      <c r="G673" s="241" t="s">
        <v>1418</v>
      </c>
      <c r="H673" s="242">
        <v>120.992</v>
      </c>
      <c r="I673" s="243"/>
      <c r="J673" s="244">
        <f>ROUND(I673*H673,2)</f>
        <v>0</v>
      </c>
      <c r="K673" s="240" t="s">
        <v>247</v>
      </c>
      <c r="L673" s="245"/>
      <c r="M673" s="246" t="s">
        <v>19</v>
      </c>
      <c r="N673" s="247" t="s">
        <v>43</v>
      </c>
      <c r="O673" s="85"/>
      <c r="P673" s="223">
        <f>O673*H673</f>
        <v>0</v>
      </c>
      <c r="Q673" s="223">
        <v>0</v>
      </c>
      <c r="R673" s="223">
        <f>Q673*H673</f>
        <v>0</v>
      </c>
      <c r="S673" s="223">
        <v>0</v>
      </c>
      <c r="T673" s="224">
        <f>S673*H673</f>
        <v>0</v>
      </c>
      <c r="U673" s="39"/>
      <c r="V673" s="39"/>
      <c r="W673" s="39"/>
      <c r="X673" s="39"/>
      <c r="Y673" s="39"/>
      <c r="Z673" s="39"/>
      <c r="AA673" s="39"/>
      <c r="AB673" s="39"/>
      <c r="AC673" s="39"/>
      <c r="AD673" s="39"/>
      <c r="AE673" s="39"/>
      <c r="AR673" s="225" t="s">
        <v>257</v>
      </c>
      <c r="AT673" s="225" t="s">
        <v>797</v>
      </c>
      <c r="AU673" s="225" t="s">
        <v>81</v>
      </c>
      <c r="AY673" s="18" t="s">
        <v>240</v>
      </c>
      <c r="BE673" s="226">
        <f>IF(N673="základní",J673,0)</f>
        <v>0</v>
      </c>
      <c r="BF673" s="226">
        <f>IF(N673="snížená",J673,0)</f>
        <v>0</v>
      </c>
      <c r="BG673" s="226">
        <f>IF(N673="zákl. přenesená",J673,0)</f>
        <v>0</v>
      </c>
      <c r="BH673" s="226">
        <f>IF(N673="sníž. přenesená",J673,0)</f>
        <v>0</v>
      </c>
      <c r="BI673" s="226">
        <f>IF(N673="nulová",J673,0)</f>
        <v>0</v>
      </c>
      <c r="BJ673" s="18" t="s">
        <v>79</v>
      </c>
      <c r="BK673" s="226">
        <f>ROUND(I673*H673,2)</f>
        <v>0</v>
      </c>
      <c r="BL673" s="18" t="s">
        <v>248</v>
      </c>
      <c r="BM673" s="225" t="s">
        <v>2623</v>
      </c>
    </row>
    <row r="674" s="13" customFormat="1">
      <c r="A674" s="13"/>
      <c r="B674" s="248"/>
      <c r="C674" s="249"/>
      <c r="D674" s="227" t="s">
        <v>801</v>
      </c>
      <c r="E674" s="250" t="s">
        <v>19</v>
      </c>
      <c r="F674" s="251" t="s">
        <v>2624</v>
      </c>
      <c r="G674" s="249"/>
      <c r="H674" s="252">
        <v>120.992</v>
      </c>
      <c r="I674" s="253"/>
      <c r="J674" s="249"/>
      <c r="K674" s="249"/>
      <c r="L674" s="254"/>
      <c r="M674" s="255"/>
      <c r="N674" s="256"/>
      <c r="O674" s="256"/>
      <c r="P674" s="256"/>
      <c r="Q674" s="256"/>
      <c r="R674" s="256"/>
      <c r="S674" s="256"/>
      <c r="T674" s="257"/>
      <c r="U674" s="13"/>
      <c r="V674" s="13"/>
      <c r="W674" s="13"/>
      <c r="X674" s="13"/>
      <c r="Y674" s="13"/>
      <c r="Z674" s="13"/>
      <c r="AA674" s="13"/>
      <c r="AB674" s="13"/>
      <c r="AC674" s="13"/>
      <c r="AD674" s="13"/>
      <c r="AE674" s="13"/>
      <c r="AT674" s="258" t="s">
        <v>801</v>
      </c>
      <c r="AU674" s="258" t="s">
        <v>81</v>
      </c>
      <c r="AV674" s="13" t="s">
        <v>81</v>
      </c>
      <c r="AW674" s="13" t="s">
        <v>33</v>
      </c>
      <c r="AX674" s="13" t="s">
        <v>79</v>
      </c>
      <c r="AY674" s="258" t="s">
        <v>240</v>
      </c>
    </row>
    <row r="675" s="2" customFormat="1" ht="16.5" customHeight="1">
      <c r="A675" s="39"/>
      <c r="B675" s="40"/>
      <c r="C675" s="238" t="s">
        <v>2625</v>
      </c>
      <c r="D675" s="238" t="s">
        <v>797</v>
      </c>
      <c r="E675" s="239" t="s">
        <v>2626</v>
      </c>
      <c r="F675" s="240" t="s">
        <v>2627</v>
      </c>
      <c r="G675" s="241" t="s">
        <v>806</v>
      </c>
      <c r="H675" s="242">
        <v>360</v>
      </c>
      <c r="I675" s="243"/>
      <c r="J675" s="244">
        <f>ROUND(I675*H675,2)</f>
        <v>0</v>
      </c>
      <c r="K675" s="240" t="s">
        <v>247</v>
      </c>
      <c r="L675" s="245"/>
      <c r="M675" s="246" t="s">
        <v>19</v>
      </c>
      <c r="N675" s="247" t="s">
        <v>43</v>
      </c>
      <c r="O675" s="85"/>
      <c r="P675" s="223">
        <f>O675*H675</f>
        <v>0</v>
      </c>
      <c r="Q675" s="223">
        <v>0</v>
      </c>
      <c r="R675" s="223">
        <f>Q675*H675</f>
        <v>0</v>
      </c>
      <c r="S675" s="223">
        <v>0</v>
      </c>
      <c r="T675" s="224">
        <f>S675*H675</f>
        <v>0</v>
      </c>
      <c r="U675" s="39"/>
      <c r="V675" s="39"/>
      <c r="W675" s="39"/>
      <c r="X675" s="39"/>
      <c r="Y675" s="39"/>
      <c r="Z675" s="39"/>
      <c r="AA675" s="39"/>
      <c r="AB675" s="39"/>
      <c r="AC675" s="39"/>
      <c r="AD675" s="39"/>
      <c r="AE675" s="39"/>
      <c r="AR675" s="225" t="s">
        <v>257</v>
      </c>
      <c r="AT675" s="225" t="s">
        <v>797</v>
      </c>
      <c r="AU675" s="225" t="s">
        <v>81</v>
      </c>
      <c r="AY675" s="18" t="s">
        <v>240</v>
      </c>
      <c r="BE675" s="226">
        <f>IF(N675="základní",J675,0)</f>
        <v>0</v>
      </c>
      <c r="BF675" s="226">
        <f>IF(N675="snížená",J675,0)</f>
        <v>0</v>
      </c>
      <c r="BG675" s="226">
        <f>IF(N675="zákl. přenesená",J675,0)</f>
        <v>0</v>
      </c>
      <c r="BH675" s="226">
        <f>IF(N675="sníž. přenesená",J675,0)</f>
        <v>0</v>
      </c>
      <c r="BI675" s="226">
        <f>IF(N675="nulová",J675,0)</f>
        <v>0</v>
      </c>
      <c r="BJ675" s="18" t="s">
        <v>79</v>
      </c>
      <c r="BK675" s="226">
        <f>ROUND(I675*H675,2)</f>
        <v>0</v>
      </c>
      <c r="BL675" s="18" t="s">
        <v>248</v>
      </c>
      <c r="BM675" s="225" t="s">
        <v>2628</v>
      </c>
    </row>
    <row r="676" s="14" customFormat="1">
      <c r="A676" s="14"/>
      <c r="B676" s="259"/>
      <c r="C676" s="260"/>
      <c r="D676" s="227" t="s">
        <v>801</v>
      </c>
      <c r="E676" s="261" t="s">
        <v>19</v>
      </c>
      <c r="F676" s="262" t="s">
        <v>2629</v>
      </c>
      <c r="G676" s="260"/>
      <c r="H676" s="261" t="s">
        <v>19</v>
      </c>
      <c r="I676" s="263"/>
      <c r="J676" s="260"/>
      <c r="K676" s="260"/>
      <c r="L676" s="264"/>
      <c r="M676" s="265"/>
      <c r="N676" s="266"/>
      <c r="O676" s="266"/>
      <c r="P676" s="266"/>
      <c r="Q676" s="266"/>
      <c r="R676" s="266"/>
      <c r="S676" s="266"/>
      <c r="T676" s="267"/>
      <c r="U676" s="14"/>
      <c r="V676" s="14"/>
      <c r="W676" s="14"/>
      <c r="X676" s="14"/>
      <c r="Y676" s="14"/>
      <c r="Z676" s="14"/>
      <c r="AA676" s="14"/>
      <c r="AB676" s="14"/>
      <c r="AC676" s="14"/>
      <c r="AD676" s="14"/>
      <c r="AE676" s="14"/>
      <c r="AT676" s="268" t="s">
        <v>801</v>
      </c>
      <c r="AU676" s="268" t="s">
        <v>81</v>
      </c>
      <c r="AV676" s="14" t="s">
        <v>79</v>
      </c>
      <c r="AW676" s="14" t="s">
        <v>33</v>
      </c>
      <c r="AX676" s="14" t="s">
        <v>72</v>
      </c>
      <c r="AY676" s="268" t="s">
        <v>240</v>
      </c>
    </row>
    <row r="677" s="13" customFormat="1">
      <c r="A677" s="13"/>
      <c r="B677" s="248"/>
      <c r="C677" s="249"/>
      <c r="D677" s="227" t="s">
        <v>801</v>
      </c>
      <c r="E677" s="250" t="s">
        <v>19</v>
      </c>
      <c r="F677" s="251" t="s">
        <v>2630</v>
      </c>
      <c r="G677" s="249"/>
      <c r="H677" s="252">
        <v>360</v>
      </c>
      <c r="I677" s="253"/>
      <c r="J677" s="249"/>
      <c r="K677" s="249"/>
      <c r="L677" s="254"/>
      <c r="M677" s="255"/>
      <c r="N677" s="256"/>
      <c r="O677" s="256"/>
      <c r="P677" s="256"/>
      <c r="Q677" s="256"/>
      <c r="R677" s="256"/>
      <c r="S677" s="256"/>
      <c r="T677" s="257"/>
      <c r="U677" s="13"/>
      <c r="V677" s="13"/>
      <c r="W677" s="13"/>
      <c r="X677" s="13"/>
      <c r="Y677" s="13"/>
      <c r="Z677" s="13"/>
      <c r="AA677" s="13"/>
      <c r="AB677" s="13"/>
      <c r="AC677" s="13"/>
      <c r="AD677" s="13"/>
      <c r="AE677" s="13"/>
      <c r="AT677" s="258" t="s">
        <v>801</v>
      </c>
      <c r="AU677" s="258" t="s">
        <v>81</v>
      </c>
      <c r="AV677" s="13" t="s">
        <v>81</v>
      </c>
      <c r="AW677" s="13" t="s">
        <v>33</v>
      </c>
      <c r="AX677" s="13" t="s">
        <v>79</v>
      </c>
      <c r="AY677" s="258" t="s">
        <v>240</v>
      </c>
    </row>
    <row r="678" s="2" customFormat="1" ht="16.5" customHeight="1">
      <c r="A678" s="39"/>
      <c r="B678" s="40"/>
      <c r="C678" s="238" t="s">
        <v>629</v>
      </c>
      <c r="D678" s="238" t="s">
        <v>797</v>
      </c>
      <c r="E678" s="239" t="s">
        <v>2631</v>
      </c>
      <c r="F678" s="240" t="s">
        <v>2632</v>
      </c>
      <c r="G678" s="241" t="s">
        <v>806</v>
      </c>
      <c r="H678" s="242">
        <v>60</v>
      </c>
      <c r="I678" s="243"/>
      <c r="J678" s="244">
        <f>ROUND(I678*H678,2)</f>
        <v>0</v>
      </c>
      <c r="K678" s="240" t="s">
        <v>247</v>
      </c>
      <c r="L678" s="245"/>
      <c r="M678" s="246" t="s">
        <v>19</v>
      </c>
      <c r="N678" s="247" t="s">
        <v>43</v>
      </c>
      <c r="O678" s="85"/>
      <c r="P678" s="223">
        <f>O678*H678</f>
        <v>0</v>
      </c>
      <c r="Q678" s="223">
        <v>0</v>
      </c>
      <c r="R678" s="223">
        <f>Q678*H678</f>
        <v>0</v>
      </c>
      <c r="S678" s="223">
        <v>0</v>
      </c>
      <c r="T678" s="224">
        <f>S678*H678</f>
        <v>0</v>
      </c>
      <c r="U678" s="39"/>
      <c r="V678" s="39"/>
      <c r="W678" s="39"/>
      <c r="X678" s="39"/>
      <c r="Y678" s="39"/>
      <c r="Z678" s="39"/>
      <c r="AA678" s="39"/>
      <c r="AB678" s="39"/>
      <c r="AC678" s="39"/>
      <c r="AD678" s="39"/>
      <c r="AE678" s="39"/>
      <c r="AR678" s="225" t="s">
        <v>257</v>
      </c>
      <c r="AT678" s="225" t="s">
        <v>797</v>
      </c>
      <c r="AU678" s="225" t="s">
        <v>81</v>
      </c>
      <c r="AY678" s="18" t="s">
        <v>240</v>
      </c>
      <c r="BE678" s="226">
        <f>IF(N678="základní",J678,0)</f>
        <v>0</v>
      </c>
      <c r="BF678" s="226">
        <f>IF(N678="snížená",J678,0)</f>
        <v>0</v>
      </c>
      <c r="BG678" s="226">
        <f>IF(N678="zákl. přenesená",J678,0)</f>
        <v>0</v>
      </c>
      <c r="BH678" s="226">
        <f>IF(N678="sníž. přenesená",J678,0)</f>
        <v>0</v>
      </c>
      <c r="BI678" s="226">
        <f>IF(N678="nulová",J678,0)</f>
        <v>0</v>
      </c>
      <c r="BJ678" s="18" t="s">
        <v>79</v>
      </c>
      <c r="BK678" s="226">
        <f>ROUND(I678*H678,2)</f>
        <v>0</v>
      </c>
      <c r="BL678" s="18" t="s">
        <v>248</v>
      </c>
      <c r="BM678" s="225" t="s">
        <v>2633</v>
      </c>
    </row>
    <row r="679" s="14" customFormat="1">
      <c r="A679" s="14"/>
      <c r="B679" s="259"/>
      <c r="C679" s="260"/>
      <c r="D679" s="227" t="s">
        <v>801</v>
      </c>
      <c r="E679" s="261" t="s">
        <v>19</v>
      </c>
      <c r="F679" s="262" t="s">
        <v>2629</v>
      </c>
      <c r="G679" s="260"/>
      <c r="H679" s="261" t="s">
        <v>19</v>
      </c>
      <c r="I679" s="263"/>
      <c r="J679" s="260"/>
      <c r="K679" s="260"/>
      <c r="L679" s="264"/>
      <c r="M679" s="265"/>
      <c r="N679" s="266"/>
      <c r="O679" s="266"/>
      <c r="P679" s="266"/>
      <c r="Q679" s="266"/>
      <c r="R679" s="266"/>
      <c r="S679" s="266"/>
      <c r="T679" s="267"/>
      <c r="U679" s="14"/>
      <c r="V679" s="14"/>
      <c r="W679" s="14"/>
      <c r="X679" s="14"/>
      <c r="Y679" s="14"/>
      <c r="Z679" s="14"/>
      <c r="AA679" s="14"/>
      <c r="AB679" s="14"/>
      <c r="AC679" s="14"/>
      <c r="AD679" s="14"/>
      <c r="AE679" s="14"/>
      <c r="AT679" s="268" t="s">
        <v>801</v>
      </c>
      <c r="AU679" s="268" t="s">
        <v>81</v>
      </c>
      <c r="AV679" s="14" t="s">
        <v>79</v>
      </c>
      <c r="AW679" s="14" t="s">
        <v>33</v>
      </c>
      <c r="AX679" s="14" t="s">
        <v>72</v>
      </c>
      <c r="AY679" s="268" t="s">
        <v>240</v>
      </c>
    </row>
    <row r="680" s="13" customFormat="1">
      <c r="A680" s="13"/>
      <c r="B680" s="248"/>
      <c r="C680" s="249"/>
      <c r="D680" s="227" t="s">
        <v>801</v>
      </c>
      <c r="E680" s="250" t="s">
        <v>19</v>
      </c>
      <c r="F680" s="251" t="s">
        <v>2634</v>
      </c>
      <c r="G680" s="249"/>
      <c r="H680" s="252">
        <v>60</v>
      </c>
      <c r="I680" s="253"/>
      <c r="J680" s="249"/>
      <c r="K680" s="249"/>
      <c r="L680" s="254"/>
      <c r="M680" s="255"/>
      <c r="N680" s="256"/>
      <c r="O680" s="256"/>
      <c r="P680" s="256"/>
      <c r="Q680" s="256"/>
      <c r="R680" s="256"/>
      <c r="S680" s="256"/>
      <c r="T680" s="257"/>
      <c r="U680" s="13"/>
      <c r="V680" s="13"/>
      <c r="W680" s="13"/>
      <c r="X680" s="13"/>
      <c r="Y680" s="13"/>
      <c r="Z680" s="13"/>
      <c r="AA680" s="13"/>
      <c r="AB680" s="13"/>
      <c r="AC680" s="13"/>
      <c r="AD680" s="13"/>
      <c r="AE680" s="13"/>
      <c r="AT680" s="258" t="s">
        <v>801</v>
      </c>
      <c r="AU680" s="258" t="s">
        <v>81</v>
      </c>
      <c r="AV680" s="13" t="s">
        <v>81</v>
      </c>
      <c r="AW680" s="13" t="s">
        <v>33</v>
      </c>
      <c r="AX680" s="13" t="s">
        <v>79</v>
      </c>
      <c r="AY680" s="258" t="s">
        <v>240</v>
      </c>
    </row>
    <row r="681" s="2" customFormat="1">
      <c r="A681" s="39"/>
      <c r="B681" s="40"/>
      <c r="C681" s="214" t="s">
        <v>2635</v>
      </c>
      <c r="D681" s="214" t="s">
        <v>243</v>
      </c>
      <c r="E681" s="215" t="s">
        <v>2636</v>
      </c>
      <c r="F681" s="216" t="s">
        <v>2637</v>
      </c>
      <c r="G681" s="217" t="s">
        <v>251</v>
      </c>
      <c r="H681" s="218">
        <v>76.370000000000005</v>
      </c>
      <c r="I681" s="219"/>
      <c r="J681" s="220">
        <f>ROUND(I681*H681,2)</f>
        <v>0</v>
      </c>
      <c r="K681" s="216" t="s">
        <v>247</v>
      </c>
      <c r="L681" s="45"/>
      <c r="M681" s="221" t="s">
        <v>19</v>
      </c>
      <c r="N681" s="222" t="s">
        <v>43</v>
      </c>
      <c r="O681" s="85"/>
      <c r="P681" s="223">
        <f>O681*H681</f>
        <v>0</v>
      </c>
      <c r="Q681" s="223">
        <v>0</v>
      </c>
      <c r="R681" s="223">
        <f>Q681*H681</f>
        <v>0</v>
      </c>
      <c r="S681" s="223">
        <v>0</v>
      </c>
      <c r="T681" s="224">
        <f>S681*H681</f>
        <v>0</v>
      </c>
      <c r="U681" s="39"/>
      <c r="V681" s="39"/>
      <c r="W681" s="39"/>
      <c r="X681" s="39"/>
      <c r="Y681" s="39"/>
      <c r="Z681" s="39"/>
      <c r="AA681" s="39"/>
      <c r="AB681" s="39"/>
      <c r="AC681" s="39"/>
      <c r="AD681" s="39"/>
      <c r="AE681" s="39"/>
      <c r="AR681" s="225" t="s">
        <v>248</v>
      </c>
      <c r="AT681" s="225" t="s">
        <v>243</v>
      </c>
      <c r="AU681" s="225" t="s">
        <v>81</v>
      </c>
      <c r="AY681" s="18" t="s">
        <v>240</v>
      </c>
      <c r="BE681" s="226">
        <f>IF(N681="základní",J681,0)</f>
        <v>0</v>
      </c>
      <c r="BF681" s="226">
        <f>IF(N681="snížená",J681,0)</f>
        <v>0</v>
      </c>
      <c r="BG681" s="226">
        <f>IF(N681="zákl. přenesená",J681,0)</f>
        <v>0</v>
      </c>
      <c r="BH681" s="226">
        <f>IF(N681="sníž. přenesená",J681,0)</f>
        <v>0</v>
      </c>
      <c r="BI681" s="226">
        <f>IF(N681="nulová",J681,0)</f>
        <v>0</v>
      </c>
      <c r="BJ681" s="18" t="s">
        <v>79</v>
      </c>
      <c r="BK681" s="226">
        <f>ROUND(I681*H681,2)</f>
        <v>0</v>
      </c>
      <c r="BL681" s="18" t="s">
        <v>248</v>
      </c>
      <c r="BM681" s="225" t="s">
        <v>2638</v>
      </c>
    </row>
    <row r="682" s="14" customFormat="1">
      <c r="A682" s="14"/>
      <c r="B682" s="259"/>
      <c r="C682" s="260"/>
      <c r="D682" s="227" t="s">
        <v>801</v>
      </c>
      <c r="E682" s="261" t="s">
        <v>19</v>
      </c>
      <c r="F682" s="262" t="s">
        <v>2483</v>
      </c>
      <c r="G682" s="260"/>
      <c r="H682" s="261" t="s">
        <v>19</v>
      </c>
      <c r="I682" s="263"/>
      <c r="J682" s="260"/>
      <c r="K682" s="260"/>
      <c r="L682" s="264"/>
      <c r="M682" s="265"/>
      <c r="N682" s="266"/>
      <c r="O682" s="266"/>
      <c r="P682" s="266"/>
      <c r="Q682" s="266"/>
      <c r="R682" s="266"/>
      <c r="S682" s="266"/>
      <c r="T682" s="267"/>
      <c r="U682" s="14"/>
      <c r="V682" s="14"/>
      <c r="W682" s="14"/>
      <c r="X682" s="14"/>
      <c r="Y682" s="14"/>
      <c r="Z682" s="14"/>
      <c r="AA682" s="14"/>
      <c r="AB682" s="14"/>
      <c r="AC682" s="14"/>
      <c r="AD682" s="14"/>
      <c r="AE682" s="14"/>
      <c r="AT682" s="268" t="s">
        <v>801</v>
      </c>
      <c r="AU682" s="268" t="s">
        <v>81</v>
      </c>
      <c r="AV682" s="14" t="s">
        <v>79</v>
      </c>
      <c r="AW682" s="14" t="s">
        <v>33</v>
      </c>
      <c r="AX682" s="14" t="s">
        <v>72</v>
      </c>
      <c r="AY682" s="268" t="s">
        <v>240</v>
      </c>
    </row>
    <row r="683" s="13" customFormat="1">
      <c r="A683" s="13"/>
      <c r="B683" s="248"/>
      <c r="C683" s="249"/>
      <c r="D683" s="227" t="s">
        <v>801</v>
      </c>
      <c r="E683" s="250" t="s">
        <v>19</v>
      </c>
      <c r="F683" s="251" t="s">
        <v>2484</v>
      </c>
      <c r="G683" s="249"/>
      <c r="H683" s="252">
        <v>18.800000000000001</v>
      </c>
      <c r="I683" s="253"/>
      <c r="J683" s="249"/>
      <c r="K683" s="249"/>
      <c r="L683" s="254"/>
      <c r="M683" s="255"/>
      <c r="N683" s="256"/>
      <c r="O683" s="256"/>
      <c r="P683" s="256"/>
      <c r="Q683" s="256"/>
      <c r="R683" s="256"/>
      <c r="S683" s="256"/>
      <c r="T683" s="257"/>
      <c r="U683" s="13"/>
      <c r="V683" s="13"/>
      <c r="W683" s="13"/>
      <c r="X683" s="13"/>
      <c r="Y683" s="13"/>
      <c r="Z683" s="13"/>
      <c r="AA683" s="13"/>
      <c r="AB683" s="13"/>
      <c r="AC683" s="13"/>
      <c r="AD683" s="13"/>
      <c r="AE683" s="13"/>
      <c r="AT683" s="258" t="s">
        <v>801</v>
      </c>
      <c r="AU683" s="258" t="s">
        <v>81</v>
      </c>
      <c r="AV683" s="13" t="s">
        <v>81</v>
      </c>
      <c r="AW683" s="13" t="s">
        <v>33</v>
      </c>
      <c r="AX683" s="13" t="s">
        <v>72</v>
      </c>
      <c r="AY683" s="258" t="s">
        <v>240</v>
      </c>
    </row>
    <row r="684" s="13" customFormat="1">
      <c r="A684" s="13"/>
      <c r="B684" s="248"/>
      <c r="C684" s="249"/>
      <c r="D684" s="227" t="s">
        <v>801</v>
      </c>
      <c r="E684" s="250" t="s">
        <v>19</v>
      </c>
      <c r="F684" s="251" t="s">
        <v>2485</v>
      </c>
      <c r="G684" s="249"/>
      <c r="H684" s="252">
        <v>25.489999999999998</v>
      </c>
      <c r="I684" s="253"/>
      <c r="J684" s="249"/>
      <c r="K684" s="249"/>
      <c r="L684" s="254"/>
      <c r="M684" s="255"/>
      <c r="N684" s="256"/>
      <c r="O684" s="256"/>
      <c r="P684" s="256"/>
      <c r="Q684" s="256"/>
      <c r="R684" s="256"/>
      <c r="S684" s="256"/>
      <c r="T684" s="257"/>
      <c r="U684" s="13"/>
      <c r="V684" s="13"/>
      <c r="W684" s="13"/>
      <c r="X684" s="13"/>
      <c r="Y684" s="13"/>
      <c r="Z684" s="13"/>
      <c r="AA684" s="13"/>
      <c r="AB684" s="13"/>
      <c r="AC684" s="13"/>
      <c r="AD684" s="13"/>
      <c r="AE684" s="13"/>
      <c r="AT684" s="258" t="s">
        <v>801</v>
      </c>
      <c r="AU684" s="258" t="s">
        <v>81</v>
      </c>
      <c r="AV684" s="13" t="s">
        <v>81</v>
      </c>
      <c r="AW684" s="13" t="s">
        <v>33</v>
      </c>
      <c r="AX684" s="13" t="s">
        <v>72</v>
      </c>
      <c r="AY684" s="258" t="s">
        <v>240</v>
      </c>
    </row>
    <row r="685" s="14" customFormat="1">
      <c r="A685" s="14"/>
      <c r="B685" s="259"/>
      <c r="C685" s="260"/>
      <c r="D685" s="227" t="s">
        <v>801</v>
      </c>
      <c r="E685" s="261" t="s">
        <v>19</v>
      </c>
      <c r="F685" s="262" t="s">
        <v>2330</v>
      </c>
      <c r="G685" s="260"/>
      <c r="H685" s="261" t="s">
        <v>19</v>
      </c>
      <c r="I685" s="263"/>
      <c r="J685" s="260"/>
      <c r="K685" s="260"/>
      <c r="L685" s="264"/>
      <c r="M685" s="265"/>
      <c r="N685" s="266"/>
      <c r="O685" s="266"/>
      <c r="P685" s="266"/>
      <c r="Q685" s="266"/>
      <c r="R685" s="266"/>
      <c r="S685" s="266"/>
      <c r="T685" s="267"/>
      <c r="U685" s="14"/>
      <c r="V685" s="14"/>
      <c r="W685" s="14"/>
      <c r="X685" s="14"/>
      <c r="Y685" s="14"/>
      <c r="Z685" s="14"/>
      <c r="AA685" s="14"/>
      <c r="AB685" s="14"/>
      <c r="AC685" s="14"/>
      <c r="AD685" s="14"/>
      <c r="AE685" s="14"/>
      <c r="AT685" s="268" t="s">
        <v>801</v>
      </c>
      <c r="AU685" s="268" t="s">
        <v>81</v>
      </c>
      <c r="AV685" s="14" t="s">
        <v>79</v>
      </c>
      <c r="AW685" s="14" t="s">
        <v>33</v>
      </c>
      <c r="AX685" s="14" t="s">
        <v>72</v>
      </c>
      <c r="AY685" s="268" t="s">
        <v>240</v>
      </c>
    </row>
    <row r="686" s="13" customFormat="1">
      <c r="A686" s="13"/>
      <c r="B686" s="248"/>
      <c r="C686" s="249"/>
      <c r="D686" s="227" t="s">
        <v>801</v>
      </c>
      <c r="E686" s="250" t="s">
        <v>19</v>
      </c>
      <c r="F686" s="251" t="s">
        <v>2331</v>
      </c>
      <c r="G686" s="249"/>
      <c r="H686" s="252">
        <v>32.079999999999998</v>
      </c>
      <c r="I686" s="253"/>
      <c r="J686" s="249"/>
      <c r="K686" s="249"/>
      <c r="L686" s="254"/>
      <c r="M686" s="255"/>
      <c r="N686" s="256"/>
      <c r="O686" s="256"/>
      <c r="P686" s="256"/>
      <c r="Q686" s="256"/>
      <c r="R686" s="256"/>
      <c r="S686" s="256"/>
      <c r="T686" s="257"/>
      <c r="U686" s="13"/>
      <c r="V686" s="13"/>
      <c r="W686" s="13"/>
      <c r="X686" s="13"/>
      <c r="Y686" s="13"/>
      <c r="Z686" s="13"/>
      <c r="AA686" s="13"/>
      <c r="AB686" s="13"/>
      <c r="AC686" s="13"/>
      <c r="AD686" s="13"/>
      <c r="AE686" s="13"/>
      <c r="AT686" s="258" t="s">
        <v>801</v>
      </c>
      <c r="AU686" s="258" t="s">
        <v>81</v>
      </c>
      <c r="AV686" s="13" t="s">
        <v>81</v>
      </c>
      <c r="AW686" s="13" t="s">
        <v>33</v>
      </c>
      <c r="AX686" s="13" t="s">
        <v>72</v>
      </c>
      <c r="AY686" s="258" t="s">
        <v>240</v>
      </c>
    </row>
    <row r="687" s="15" customFormat="1">
      <c r="A687" s="15"/>
      <c r="B687" s="269"/>
      <c r="C687" s="270"/>
      <c r="D687" s="227" t="s">
        <v>801</v>
      </c>
      <c r="E687" s="271" t="s">
        <v>19</v>
      </c>
      <c r="F687" s="272" t="s">
        <v>1356</v>
      </c>
      <c r="G687" s="270"/>
      <c r="H687" s="273">
        <v>76.370000000000005</v>
      </c>
      <c r="I687" s="274"/>
      <c r="J687" s="270"/>
      <c r="K687" s="270"/>
      <c r="L687" s="275"/>
      <c r="M687" s="276"/>
      <c r="N687" s="277"/>
      <c r="O687" s="277"/>
      <c r="P687" s="277"/>
      <c r="Q687" s="277"/>
      <c r="R687" s="277"/>
      <c r="S687" s="277"/>
      <c r="T687" s="278"/>
      <c r="U687" s="15"/>
      <c r="V687" s="15"/>
      <c r="W687" s="15"/>
      <c r="X687" s="15"/>
      <c r="Y687" s="15"/>
      <c r="Z687" s="15"/>
      <c r="AA687" s="15"/>
      <c r="AB687" s="15"/>
      <c r="AC687" s="15"/>
      <c r="AD687" s="15"/>
      <c r="AE687" s="15"/>
      <c r="AT687" s="279" t="s">
        <v>801</v>
      </c>
      <c r="AU687" s="279" t="s">
        <v>81</v>
      </c>
      <c r="AV687" s="15" t="s">
        <v>149</v>
      </c>
      <c r="AW687" s="15" t="s">
        <v>33</v>
      </c>
      <c r="AX687" s="15" t="s">
        <v>79</v>
      </c>
      <c r="AY687" s="279" t="s">
        <v>240</v>
      </c>
    </row>
    <row r="688" s="2" customFormat="1">
      <c r="A688" s="39"/>
      <c r="B688" s="40"/>
      <c r="C688" s="214" t="s">
        <v>632</v>
      </c>
      <c r="D688" s="214" t="s">
        <v>243</v>
      </c>
      <c r="E688" s="215" t="s">
        <v>2639</v>
      </c>
      <c r="F688" s="216" t="s">
        <v>2640</v>
      </c>
      <c r="G688" s="217" t="s">
        <v>251</v>
      </c>
      <c r="H688" s="218">
        <v>1229.731</v>
      </c>
      <c r="I688" s="219"/>
      <c r="J688" s="220">
        <f>ROUND(I688*H688,2)</f>
        <v>0</v>
      </c>
      <c r="K688" s="216" t="s">
        <v>749</v>
      </c>
      <c r="L688" s="45"/>
      <c r="M688" s="221" t="s">
        <v>19</v>
      </c>
      <c r="N688" s="222" t="s">
        <v>43</v>
      </c>
      <c r="O688" s="85"/>
      <c r="P688" s="223">
        <f>O688*H688</f>
        <v>0</v>
      </c>
      <c r="Q688" s="223">
        <v>0.0018</v>
      </c>
      <c r="R688" s="223">
        <f>Q688*H688</f>
        <v>2.2135158000000001</v>
      </c>
      <c r="S688" s="223">
        <v>0</v>
      </c>
      <c r="T688" s="224">
        <f>S688*H688</f>
        <v>0</v>
      </c>
      <c r="U688" s="39"/>
      <c r="V688" s="39"/>
      <c r="W688" s="39"/>
      <c r="X688" s="39"/>
      <c r="Y688" s="39"/>
      <c r="Z688" s="39"/>
      <c r="AA688" s="39"/>
      <c r="AB688" s="39"/>
      <c r="AC688" s="39"/>
      <c r="AD688" s="39"/>
      <c r="AE688" s="39"/>
      <c r="AR688" s="225" t="s">
        <v>248</v>
      </c>
      <c r="AT688" s="225" t="s">
        <v>243</v>
      </c>
      <c r="AU688" s="225" t="s">
        <v>81</v>
      </c>
      <c r="AY688" s="18" t="s">
        <v>240</v>
      </c>
      <c r="BE688" s="226">
        <f>IF(N688="základní",J688,0)</f>
        <v>0</v>
      </c>
      <c r="BF688" s="226">
        <f>IF(N688="snížená",J688,0)</f>
        <v>0</v>
      </c>
      <c r="BG688" s="226">
        <f>IF(N688="zákl. přenesená",J688,0)</f>
        <v>0</v>
      </c>
      <c r="BH688" s="226">
        <f>IF(N688="sníž. přenesená",J688,0)</f>
        <v>0</v>
      </c>
      <c r="BI688" s="226">
        <f>IF(N688="nulová",J688,0)</f>
        <v>0</v>
      </c>
      <c r="BJ688" s="18" t="s">
        <v>79</v>
      </c>
      <c r="BK688" s="226">
        <f>ROUND(I688*H688,2)</f>
        <v>0</v>
      </c>
      <c r="BL688" s="18" t="s">
        <v>248</v>
      </c>
      <c r="BM688" s="225" t="s">
        <v>2641</v>
      </c>
    </row>
    <row r="689" s="14" customFormat="1">
      <c r="A689" s="14"/>
      <c r="B689" s="259"/>
      <c r="C689" s="260"/>
      <c r="D689" s="227" t="s">
        <v>801</v>
      </c>
      <c r="E689" s="261" t="s">
        <v>19</v>
      </c>
      <c r="F689" s="262" t="s">
        <v>2480</v>
      </c>
      <c r="G689" s="260"/>
      <c r="H689" s="261" t="s">
        <v>19</v>
      </c>
      <c r="I689" s="263"/>
      <c r="J689" s="260"/>
      <c r="K689" s="260"/>
      <c r="L689" s="264"/>
      <c r="M689" s="265"/>
      <c r="N689" s="266"/>
      <c r="O689" s="266"/>
      <c r="P689" s="266"/>
      <c r="Q689" s="266"/>
      <c r="R689" s="266"/>
      <c r="S689" s="266"/>
      <c r="T689" s="267"/>
      <c r="U689" s="14"/>
      <c r="V689" s="14"/>
      <c r="W689" s="14"/>
      <c r="X689" s="14"/>
      <c r="Y689" s="14"/>
      <c r="Z689" s="14"/>
      <c r="AA689" s="14"/>
      <c r="AB689" s="14"/>
      <c r="AC689" s="14"/>
      <c r="AD689" s="14"/>
      <c r="AE689" s="14"/>
      <c r="AT689" s="268" t="s">
        <v>801</v>
      </c>
      <c r="AU689" s="268" t="s">
        <v>81</v>
      </c>
      <c r="AV689" s="14" t="s">
        <v>79</v>
      </c>
      <c r="AW689" s="14" t="s">
        <v>33</v>
      </c>
      <c r="AX689" s="14" t="s">
        <v>72</v>
      </c>
      <c r="AY689" s="268" t="s">
        <v>240</v>
      </c>
    </row>
    <row r="690" s="13" customFormat="1">
      <c r="A690" s="13"/>
      <c r="B690" s="248"/>
      <c r="C690" s="249"/>
      <c r="D690" s="227" t="s">
        <v>801</v>
      </c>
      <c r="E690" s="250" t="s">
        <v>19</v>
      </c>
      <c r="F690" s="251" t="s">
        <v>2481</v>
      </c>
      <c r="G690" s="249"/>
      <c r="H690" s="252">
        <v>99.709999999999994</v>
      </c>
      <c r="I690" s="253"/>
      <c r="J690" s="249"/>
      <c r="K690" s="249"/>
      <c r="L690" s="254"/>
      <c r="M690" s="255"/>
      <c r="N690" s="256"/>
      <c r="O690" s="256"/>
      <c r="P690" s="256"/>
      <c r="Q690" s="256"/>
      <c r="R690" s="256"/>
      <c r="S690" s="256"/>
      <c r="T690" s="257"/>
      <c r="U690" s="13"/>
      <c r="V690" s="13"/>
      <c r="W690" s="13"/>
      <c r="X690" s="13"/>
      <c r="Y690" s="13"/>
      <c r="Z690" s="13"/>
      <c r="AA690" s="13"/>
      <c r="AB690" s="13"/>
      <c r="AC690" s="13"/>
      <c r="AD690" s="13"/>
      <c r="AE690" s="13"/>
      <c r="AT690" s="258" t="s">
        <v>801</v>
      </c>
      <c r="AU690" s="258" t="s">
        <v>81</v>
      </c>
      <c r="AV690" s="13" t="s">
        <v>81</v>
      </c>
      <c r="AW690" s="13" t="s">
        <v>33</v>
      </c>
      <c r="AX690" s="13" t="s">
        <v>72</v>
      </c>
      <c r="AY690" s="258" t="s">
        <v>240</v>
      </c>
    </row>
    <row r="691" s="13" customFormat="1">
      <c r="A691" s="13"/>
      <c r="B691" s="248"/>
      <c r="C691" s="249"/>
      <c r="D691" s="227" t="s">
        <v>801</v>
      </c>
      <c r="E691" s="250" t="s">
        <v>19</v>
      </c>
      <c r="F691" s="251" t="s">
        <v>2482</v>
      </c>
      <c r="G691" s="249"/>
      <c r="H691" s="252">
        <v>293.97000000000003</v>
      </c>
      <c r="I691" s="253"/>
      <c r="J691" s="249"/>
      <c r="K691" s="249"/>
      <c r="L691" s="254"/>
      <c r="M691" s="255"/>
      <c r="N691" s="256"/>
      <c r="O691" s="256"/>
      <c r="P691" s="256"/>
      <c r="Q691" s="256"/>
      <c r="R691" s="256"/>
      <c r="S691" s="256"/>
      <c r="T691" s="257"/>
      <c r="U691" s="13"/>
      <c r="V691" s="13"/>
      <c r="W691" s="13"/>
      <c r="X691" s="13"/>
      <c r="Y691" s="13"/>
      <c r="Z691" s="13"/>
      <c r="AA691" s="13"/>
      <c r="AB691" s="13"/>
      <c r="AC691" s="13"/>
      <c r="AD691" s="13"/>
      <c r="AE691" s="13"/>
      <c r="AT691" s="258" t="s">
        <v>801</v>
      </c>
      <c r="AU691" s="258" t="s">
        <v>81</v>
      </c>
      <c r="AV691" s="13" t="s">
        <v>81</v>
      </c>
      <c r="AW691" s="13" t="s">
        <v>33</v>
      </c>
      <c r="AX691" s="13" t="s">
        <v>72</v>
      </c>
      <c r="AY691" s="258" t="s">
        <v>240</v>
      </c>
    </row>
    <row r="692" s="14" customFormat="1">
      <c r="A692" s="14"/>
      <c r="B692" s="259"/>
      <c r="C692" s="260"/>
      <c r="D692" s="227" t="s">
        <v>801</v>
      </c>
      <c r="E692" s="261" t="s">
        <v>19</v>
      </c>
      <c r="F692" s="262" t="s">
        <v>2489</v>
      </c>
      <c r="G692" s="260"/>
      <c r="H692" s="261" t="s">
        <v>19</v>
      </c>
      <c r="I692" s="263"/>
      <c r="J692" s="260"/>
      <c r="K692" s="260"/>
      <c r="L692" s="264"/>
      <c r="M692" s="265"/>
      <c r="N692" s="266"/>
      <c r="O692" s="266"/>
      <c r="P692" s="266"/>
      <c r="Q692" s="266"/>
      <c r="R692" s="266"/>
      <c r="S692" s="266"/>
      <c r="T692" s="267"/>
      <c r="U692" s="14"/>
      <c r="V692" s="14"/>
      <c r="W692" s="14"/>
      <c r="X692" s="14"/>
      <c r="Y692" s="14"/>
      <c r="Z692" s="14"/>
      <c r="AA692" s="14"/>
      <c r="AB692" s="14"/>
      <c r="AC692" s="14"/>
      <c r="AD692" s="14"/>
      <c r="AE692" s="14"/>
      <c r="AT692" s="268" t="s">
        <v>801</v>
      </c>
      <c r="AU692" s="268" t="s">
        <v>81</v>
      </c>
      <c r="AV692" s="14" t="s">
        <v>79</v>
      </c>
      <c r="AW692" s="14" t="s">
        <v>33</v>
      </c>
      <c r="AX692" s="14" t="s">
        <v>72</v>
      </c>
      <c r="AY692" s="268" t="s">
        <v>240</v>
      </c>
    </row>
    <row r="693" s="13" customFormat="1">
      <c r="A693" s="13"/>
      <c r="B693" s="248"/>
      <c r="C693" s="249"/>
      <c r="D693" s="227" t="s">
        <v>801</v>
      </c>
      <c r="E693" s="250" t="s">
        <v>19</v>
      </c>
      <c r="F693" s="251" t="s">
        <v>2490</v>
      </c>
      <c r="G693" s="249"/>
      <c r="H693" s="252">
        <v>278.58600000000001</v>
      </c>
      <c r="I693" s="253"/>
      <c r="J693" s="249"/>
      <c r="K693" s="249"/>
      <c r="L693" s="254"/>
      <c r="M693" s="255"/>
      <c r="N693" s="256"/>
      <c r="O693" s="256"/>
      <c r="P693" s="256"/>
      <c r="Q693" s="256"/>
      <c r="R693" s="256"/>
      <c r="S693" s="256"/>
      <c r="T693" s="257"/>
      <c r="U693" s="13"/>
      <c r="V693" s="13"/>
      <c r="W693" s="13"/>
      <c r="X693" s="13"/>
      <c r="Y693" s="13"/>
      <c r="Z693" s="13"/>
      <c r="AA693" s="13"/>
      <c r="AB693" s="13"/>
      <c r="AC693" s="13"/>
      <c r="AD693" s="13"/>
      <c r="AE693" s="13"/>
      <c r="AT693" s="258" t="s">
        <v>801</v>
      </c>
      <c r="AU693" s="258" t="s">
        <v>81</v>
      </c>
      <c r="AV693" s="13" t="s">
        <v>81</v>
      </c>
      <c r="AW693" s="13" t="s">
        <v>33</v>
      </c>
      <c r="AX693" s="13" t="s">
        <v>72</v>
      </c>
      <c r="AY693" s="258" t="s">
        <v>240</v>
      </c>
    </row>
    <row r="694" s="14" customFormat="1">
      <c r="A694" s="14"/>
      <c r="B694" s="259"/>
      <c r="C694" s="260"/>
      <c r="D694" s="227" t="s">
        <v>801</v>
      </c>
      <c r="E694" s="261" t="s">
        <v>19</v>
      </c>
      <c r="F694" s="262" t="s">
        <v>2491</v>
      </c>
      <c r="G694" s="260"/>
      <c r="H694" s="261" t="s">
        <v>19</v>
      </c>
      <c r="I694" s="263"/>
      <c r="J694" s="260"/>
      <c r="K694" s="260"/>
      <c r="L694" s="264"/>
      <c r="M694" s="265"/>
      <c r="N694" s="266"/>
      <c r="O694" s="266"/>
      <c r="P694" s="266"/>
      <c r="Q694" s="266"/>
      <c r="R694" s="266"/>
      <c r="S694" s="266"/>
      <c r="T694" s="267"/>
      <c r="U694" s="14"/>
      <c r="V694" s="14"/>
      <c r="W694" s="14"/>
      <c r="X694" s="14"/>
      <c r="Y694" s="14"/>
      <c r="Z694" s="14"/>
      <c r="AA694" s="14"/>
      <c r="AB694" s="14"/>
      <c r="AC694" s="14"/>
      <c r="AD694" s="14"/>
      <c r="AE694" s="14"/>
      <c r="AT694" s="268" t="s">
        <v>801</v>
      </c>
      <c r="AU694" s="268" t="s">
        <v>81</v>
      </c>
      <c r="AV694" s="14" t="s">
        <v>79</v>
      </c>
      <c r="AW694" s="14" t="s">
        <v>33</v>
      </c>
      <c r="AX694" s="14" t="s">
        <v>72</v>
      </c>
      <c r="AY694" s="268" t="s">
        <v>240</v>
      </c>
    </row>
    <row r="695" s="13" customFormat="1">
      <c r="A695" s="13"/>
      <c r="B695" s="248"/>
      <c r="C695" s="249"/>
      <c r="D695" s="227" t="s">
        <v>801</v>
      </c>
      <c r="E695" s="250" t="s">
        <v>19</v>
      </c>
      <c r="F695" s="251" t="s">
        <v>2492</v>
      </c>
      <c r="G695" s="249"/>
      <c r="H695" s="252">
        <v>62.359999999999999</v>
      </c>
      <c r="I695" s="253"/>
      <c r="J695" s="249"/>
      <c r="K695" s="249"/>
      <c r="L695" s="254"/>
      <c r="M695" s="255"/>
      <c r="N695" s="256"/>
      <c r="O695" s="256"/>
      <c r="P695" s="256"/>
      <c r="Q695" s="256"/>
      <c r="R695" s="256"/>
      <c r="S695" s="256"/>
      <c r="T695" s="257"/>
      <c r="U695" s="13"/>
      <c r="V695" s="13"/>
      <c r="W695" s="13"/>
      <c r="X695" s="13"/>
      <c r="Y695" s="13"/>
      <c r="Z695" s="13"/>
      <c r="AA695" s="13"/>
      <c r="AB695" s="13"/>
      <c r="AC695" s="13"/>
      <c r="AD695" s="13"/>
      <c r="AE695" s="13"/>
      <c r="AT695" s="258" t="s">
        <v>801</v>
      </c>
      <c r="AU695" s="258" t="s">
        <v>81</v>
      </c>
      <c r="AV695" s="13" t="s">
        <v>81</v>
      </c>
      <c r="AW695" s="13" t="s">
        <v>33</v>
      </c>
      <c r="AX695" s="13" t="s">
        <v>72</v>
      </c>
      <c r="AY695" s="258" t="s">
        <v>240</v>
      </c>
    </row>
    <row r="696" s="14" customFormat="1">
      <c r="A696" s="14"/>
      <c r="B696" s="259"/>
      <c r="C696" s="260"/>
      <c r="D696" s="227" t="s">
        <v>801</v>
      </c>
      <c r="E696" s="261" t="s">
        <v>19</v>
      </c>
      <c r="F696" s="262" t="s">
        <v>2493</v>
      </c>
      <c r="G696" s="260"/>
      <c r="H696" s="261" t="s">
        <v>19</v>
      </c>
      <c r="I696" s="263"/>
      <c r="J696" s="260"/>
      <c r="K696" s="260"/>
      <c r="L696" s="264"/>
      <c r="M696" s="265"/>
      <c r="N696" s="266"/>
      <c r="O696" s="266"/>
      <c r="P696" s="266"/>
      <c r="Q696" s="266"/>
      <c r="R696" s="266"/>
      <c r="S696" s="266"/>
      <c r="T696" s="267"/>
      <c r="U696" s="14"/>
      <c r="V696" s="14"/>
      <c r="W696" s="14"/>
      <c r="X696" s="14"/>
      <c r="Y696" s="14"/>
      <c r="Z696" s="14"/>
      <c r="AA696" s="14"/>
      <c r="AB696" s="14"/>
      <c r="AC696" s="14"/>
      <c r="AD696" s="14"/>
      <c r="AE696" s="14"/>
      <c r="AT696" s="268" t="s">
        <v>801</v>
      </c>
      <c r="AU696" s="268" t="s">
        <v>81</v>
      </c>
      <c r="AV696" s="14" t="s">
        <v>79</v>
      </c>
      <c r="AW696" s="14" t="s">
        <v>33</v>
      </c>
      <c r="AX696" s="14" t="s">
        <v>72</v>
      </c>
      <c r="AY696" s="268" t="s">
        <v>240</v>
      </c>
    </row>
    <row r="697" s="13" customFormat="1">
      <c r="A697" s="13"/>
      <c r="B697" s="248"/>
      <c r="C697" s="249"/>
      <c r="D697" s="227" t="s">
        <v>801</v>
      </c>
      <c r="E697" s="250" t="s">
        <v>19</v>
      </c>
      <c r="F697" s="251" t="s">
        <v>2494</v>
      </c>
      <c r="G697" s="249"/>
      <c r="H697" s="252">
        <v>256.14999999999998</v>
      </c>
      <c r="I697" s="253"/>
      <c r="J697" s="249"/>
      <c r="K697" s="249"/>
      <c r="L697" s="254"/>
      <c r="M697" s="255"/>
      <c r="N697" s="256"/>
      <c r="O697" s="256"/>
      <c r="P697" s="256"/>
      <c r="Q697" s="256"/>
      <c r="R697" s="256"/>
      <c r="S697" s="256"/>
      <c r="T697" s="257"/>
      <c r="U697" s="13"/>
      <c r="V697" s="13"/>
      <c r="W697" s="13"/>
      <c r="X697" s="13"/>
      <c r="Y697" s="13"/>
      <c r="Z697" s="13"/>
      <c r="AA697" s="13"/>
      <c r="AB697" s="13"/>
      <c r="AC697" s="13"/>
      <c r="AD697" s="13"/>
      <c r="AE697" s="13"/>
      <c r="AT697" s="258" t="s">
        <v>801</v>
      </c>
      <c r="AU697" s="258" t="s">
        <v>81</v>
      </c>
      <c r="AV697" s="13" t="s">
        <v>81</v>
      </c>
      <c r="AW697" s="13" t="s">
        <v>33</v>
      </c>
      <c r="AX697" s="13" t="s">
        <v>72</v>
      </c>
      <c r="AY697" s="258" t="s">
        <v>240</v>
      </c>
    </row>
    <row r="698" s="13" customFormat="1">
      <c r="A698" s="13"/>
      <c r="B698" s="248"/>
      <c r="C698" s="249"/>
      <c r="D698" s="227" t="s">
        <v>801</v>
      </c>
      <c r="E698" s="250" t="s">
        <v>19</v>
      </c>
      <c r="F698" s="251" t="s">
        <v>2495</v>
      </c>
      <c r="G698" s="249"/>
      <c r="H698" s="252">
        <v>82.224000000000004</v>
      </c>
      <c r="I698" s="253"/>
      <c r="J698" s="249"/>
      <c r="K698" s="249"/>
      <c r="L698" s="254"/>
      <c r="M698" s="255"/>
      <c r="N698" s="256"/>
      <c r="O698" s="256"/>
      <c r="P698" s="256"/>
      <c r="Q698" s="256"/>
      <c r="R698" s="256"/>
      <c r="S698" s="256"/>
      <c r="T698" s="257"/>
      <c r="U698" s="13"/>
      <c r="V698" s="13"/>
      <c r="W698" s="13"/>
      <c r="X698" s="13"/>
      <c r="Y698" s="13"/>
      <c r="Z698" s="13"/>
      <c r="AA698" s="13"/>
      <c r="AB698" s="13"/>
      <c r="AC698" s="13"/>
      <c r="AD698" s="13"/>
      <c r="AE698" s="13"/>
      <c r="AT698" s="258" t="s">
        <v>801</v>
      </c>
      <c r="AU698" s="258" t="s">
        <v>81</v>
      </c>
      <c r="AV698" s="13" t="s">
        <v>81</v>
      </c>
      <c r="AW698" s="13" t="s">
        <v>33</v>
      </c>
      <c r="AX698" s="13" t="s">
        <v>72</v>
      </c>
      <c r="AY698" s="258" t="s">
        <v>240</v>
      </c>
    </row>
    <row r="699" s="13" customFormat="1">
      <c r="A699" s="13"/>
      <c r="B699" s="248"/>
      <c r="C699" s="249"/>
      <c r="D699" s="227" t="s">
        <v>801</v>
      </c>
      <c r="E699" s="250" t="s">
        <v>19</v>
      </c>
      <c r="F699" s="251" t="s">
        <v>2496</v>
      </c>
      <c r="G699" s="249"/>
      <c r="H699" s="252">
        <v>85.932000000000002</v>
      </c>
      <c r="I699" s="253"/>
      <c r="J699" s="249"/>
      <c r="K699" s="249"/>
      <c r="L699" s="254"/>
      <c r="M699" s="255"/>
      <c r="N699" s="256"/>
      <c r="O699" s="256"/>
      <c r="P699" s="256"/>
      <c r="Q699" s="256"/>
      <c r="R699" s="256"/>
      <c r="S699" s="256"/>
      <c r="T699" s="257"/>
      <c r="U699" s="13"/>
      <c r="V699" s="13"/>
      <c r="W699" s="13"/>
      <c r="X699" s="13"/>
      <c r="Y699" s="13"/>
      <c r="Z699" s="13"/>
      <c r="AA699" s="13"/>
      <c r="AB699" s="13"/>
      <c r="AC699" s="13"/>
      <c r="AD699" s="13"/>
      <c r="AE699" s="13"/>
      <c r="AT699" s="258" t="s">
        <v>801</v>
      </c>
      <c r="AU699" s="258" t="s">
        <v>81</v>
      </c>
      <c r="AV699" s="13" t="s">
        <v>81</v>
      </c>
      <c r="AW699" s="13" t="s">
        <v>33</v>
      </c>
      <c r="AX699" s="13" t="s">
        <v>72</v>
      </c>
      <c r="AY699" s="258" t="s">
        <v>240</v>
      </c>
    </row>
    <row r="700" s="13" customFormat="1">
      <c r="A700" s="13"/>
      <c r="B700" s="248"/>
      <c r="C700" s="249"/>
      <c r="D700" s="227" t="s">
        <v>801</v>
      </c>
      <c r="E700" s="250" t="s">
        <v>19</v>
      </c>
      <c r="F700" s="251" t="s">
        <v>2497</v>
      </c>
      <c r="G700" s="249"/>
      <c r="H700" s="252">
        <v>2.3999999999999999</v>
      </c>
      <c r="I700" s="253"/>
      <c r="J700" s="249"/>
      <c r="K700" s="249"/>
      <c r="L700" s="254"/>
      <c r="M700" s="255"/>
      <c r="N700" s="256"/>
      <c r="O700" s="256"/>
      <c r="P700" s="256"/>
      <c r="Q700" s="256"/>
      <c r="R700" s="256"/>
      <c r="S700" s="256"/>
      <c r="T700" s="257"/>
      <c r="U700" s="13"/>
      <c r="V700" s="13"/>
      <c r="W700" s="13"/>
      <c r="X700" s="13"/>
      <c r="Y700" s="13"/>
      <c r="Z700" s="13"/>
      <c r="AA700" s="13"/>
      <c r="AB700" s="13"/>
      <c r="AC700" s="13"/>
      <c r="AD700" s="13"/>
      <c r="AE700" s="13"/>
      <c r="AT700" s="258" t="s">
        <v>801</v>
      </c>
      <c r="AU700" s="258" t="s">
        <v>81</v>
      </c>
      <c r="AV700" s="13" t="s">
        <v>81</v>
      </c>
      <c r="AW700" s="13" t="s">
        <v>33</v>
      </c>
      <c r="AX700" s="13" t="s">
        <v>72</v>
      </c>
      <c r="AY700" s="258" t="s">
        <v>240</v>
      </c>
    </row>
    <row r="701" s="13" customFormat="1">
      <c r="A701" s="13"/>
      <c r="B701" s="248"/>
      <c r="C701" s="249"/>
      <c r="D701" s="227" t="s">
        <v>801</v>
      </c>
      <c r="E701" s="250" t="s">
        <v>19</v>
      </c>
      <c r="F701" s="251" t="s">
        <v>2642</v>
      </c>
      <c r="G701" s="249"/>
      <c r="H701" s="252">
        <v>12.125</v>
      </c>
      <c r="I701" s="253"/>
      <c r="J701" s="249"/>
      <c r="K701" s="249"/>
      <c r="L701" s="254"/>
      <c r="M701" s="255"/>
      <c r="N701" s="256"/>
      <c r="O701" s="256"/>
      <c r="P701" s="256"/>
      <c r="Q701" s="256"/>
      <c r="R701" s="256"/>
      <c r="S701" s="256"/>
      <c r="T701" s="257"/>
      <c r="U701" s="13"/>
      <c r="V701" s="13"/>
      <c r="W701" s="13"/>
      <c r="X701" s="13"/>
      <c r="Y701" s="13"/>
      <c r="Z701" s="13"/>
      <c r="AA701" s="13"/>
      <c r="AB701" s="13"/>
      <c r="AC701" s="13"/>
      <c r="AD701" s="13"/>
      <c r="AE701" s="13"/>
      <c r="AT701" s="258" t="s">
        <v>801</v>
      </c>
      <c r="AU701" s="258" t="s">
        <v>81</v>
      </c>
      <c r="AV701" s="13" t="s">
        <v>81</v>
      </c>
      <c r="AW701" s="13" t="s">
        <v>33</v>
      </c>
      <c r="AX701" s="13" t="s">
        <v>72</v>
      </c>
      <c r="AY701" s="258" t="s">
        <v>240</v>
      </c>
    </row>
    <row r="702" s="13" customFormat="1">
      <c r="A702" s="13"/>
      <c r="B702" s="248"/>
      <c r="C702" s="249"/>
      <c r="D702" s="227" t="s">
        <v>801</v>
      </c>
      <c r="E702" s="250" t="s">
        <v>19</v>
      </c>
      <c r="F702" s="251" t="s">
        <v>2643</v>
      </c>
      <c r="G702" s="249"/>
      <c r="H702" s="252">
        <v>13.59</v>
      </c>
      <c r="I702" s="253"/>
      <c r="J702" s="249"/>
      <c r="K702" s="249"/>
      <c r="L702" s="254"/>
      <c r="M702" s="255"/>
      <c r="N702" s="256"/>
      <c r="O702" s="256"/>
      <c r="P702" s="256"/>
      <c r="Q702" s="256"/>
      <c r="R702" s="256"/>
      <c r="S702" s="256"/>
      <c r="T702" s="257"/>
      <c r="U702" s="13"/>
      <c r="V702" s="13"/>
      <c r="W702" s="13"/>
      <c r="X702" s="13"/>
      <c r="Y702" s="13"/>
      <c r="Z702" s="13"/>
      <c r="AA702" s="13"/>
      <c r="AB702" s="13"/>
      <c r="AC702" s="13"/>
      <c r="AD702" s="13"/>
      <c r="AE702" s="13"/>
      <c r="AT702" s="258" t="s">
        <v>801</v>
      </c>
      <c r="AU702" s="258" t="s">
        <v>81</v>
      </c>
      <c r="AV702" s="13" t="s">
        <v>81</v>
      </c>
      <c r="AW702" s="13" t="s">
        <v>33</v>
      </c>
      <c r="AX702" s="13" t="s">
        <v>72</v>
      </c>
      <c r="AY702" s="258" t="s">
        <v>240</v>
      </c>
    </row>
    <row r="703" s="13" customFormat="1">
      <c r="A703" s="13"/>
      <c r="B703" s="248"/>
      <c r="C703" s="249"/>
      <c r="D703" s="227" t="s">
        <v>801</v>
      </c>
      <c r="E703" s="250" t="s">
        <v>19</v>
      </c>
      <c r="F703" s="251" t="s">
        <v>2644</v>
      </c>
      <c r="G703" s="249"/>
      <c r="H703" s="252">
        <v>11.208</v>
      </c>
      <c r="I703" s="253"/>
      <c r="J703" s="249"/>
      <c r="K703" s="249"/>
      <c r="L703" s="254"/>
      <c r="M703" s="255"/>
      <c r="N703" s="256"/>
      <c r="O703" s="256"/>
      <c r="P703" s="256"/>
      <c r="Q703" s="256"/>
      <c r="R703" s="256"/>
      <c r="S703" s="256"/>
      <c r="T703" s="257"/>
      <c r="U703" s="13"/>
      <c r="V703" s="13"/>
      <c r="W703" s="13"/>
      <c r="X703" s="13"/>
      <c r="Y703" s="13"/>
      <c r="Z703" s="13"/>
      <c r="AA703" s="13"/>
      <c r="AB703" s="13"/>
      <c r="AC703" s="13"/>
      <c r="AD703" s="13"/>
      <c r="AE703" s="13"/>
      <c r="AT703" s="258" t="s">
        <v>801</v>
      </c>
      <c r="AU703" s="258" t="s">
        <v>81</v>
      </c>
      <c r="AV703" s="13" t="s">
        <v>81</v>
      </c>
      <c r="AW703" s="13" t="s">
        <v>33</v>
      </c>
      <c r="AX703" s="13" t="s">
        <v>72</v>
      </c>
      <c r="AY703" s="258" t="s">
        <v>240</v>
      </c>
    </row>
    <row r="704" s="13" customFormat="1">
      <c r="A704" s="13"/>
      <c r="B704" s="248"/>
      <c r="C704" s="249"/>
      <c r="D704" s="227" t="s">
        <v>801</v>
      </c>
      <c r="E704" s="250" t="s">
        <v>19</v>
      </c>
      <c r="F704" s="251" t="s">
        <v>2645</v>
      </c>
      <c r="G704" s="249"/>
      <c r="H704" s="252">
        <v>10.063000000000001</v>
      </c>
      <c r="I704" s="253"/>
      <c r="J704" s="249"/>
      <c r="K704" s="249"/>
      <c r="L704" s="254"/>
      <c r="M704" s="255"/>
      <c r="N704" s="256"/>
      <c r="O704" s="256"/>
      <c r="P704" s="256"/>
      <c r="Q704" s="256"/>
      <c r="R704" s="256"/>
      <c r="S704" s="256"/>
      <c r="T704" s="257"/>
      <c r="U704" s="13"/>
      <c r="V704" s="13"/>
      <c r="W704" s="13"/>
      <c r="X704" s="13"/>
      <c r="Y704" s="13"/>
      <c r="Z704" s="13"/>
      <c r="AA704" s="13"/>
      <c r="AB704" s="13"/>
      <c r="AC704" s="13"/>
      <c r="AD704" s="13"/>
      <c r="AE704" s="13"/>
      <c r="AT704" s="258" t="s">
        <v>801</v>
      </c>
      <c r="AU704" s="258" t="s">
        <v>81</v>
      </c>
      <c r="AV704" s="13" t="s">
        <v>81</v>
      </c>
      <c r="AW704" s="13" t="s">
        <v>33</v>
      </c>
      <c r="AX704" s="13" t="s">
        <v>72</v>
      </c>
      <c r="AY704" s="258" t="s">
        <v>240</v>
      </c>
    </row>
    <row r="705" s="13" customFormat="1">
      <c r="A705" s="13"/>
      <c r="B705" s="248"/>
      <c r="C705" s="249"/>
      <c r="D705" s="227" t="s">
        <v>801</v>
      </c>
      <c r="E705" s="250" t="s">
        <v>19</v>
      </c>
      <c r="F705" s="251" t="s">
        <v>2646</v>
      </c>
      <c r="G705" s="249"/>
      <c r="H705" s="252">
        <v>19.613</v>
      </c>
      <c r="I705" s="253"/>
      <c r="J705" s="249"/>
      <c r="K705" s="249"/>
      <c r="L705" s="254"/>
      <c r="M705" s="255"/>
      <c r="N705" s="256"/>
      <c r="O705" s="256"/>
      <c r="P705" s="256"/>
      <c r="Q705" s="256"/>
      <c r="R705" s="256"/>
      <c r="S705" s="256"/>
      <c r="T705" s="257"/>
      <c r="U705" s="13"/>
      <c r="V705" s="13"/>
      <c r="W705" s="13"/>
      <c r="X705" s="13"/>
      <c r="Y705" s="13"/>
      <c r="Z705" s="13"/>
      <c r="AA705" s="13"/>
      <c r="AB705" s="13"/>
      <c r="AC705" s="13"/>
      <c r="AD705" s="13"/>
      <c r="AE705" s="13"/>
      <c r="AT705" s="258" t="s">
        <v>801</v>
      </c>
      <c r="AU705" s="258" t="s">
        <v>81</v>
      </c>
      <c r="AV705" s="13" t="s">
        <v>81</v>
      </c>
      <c r="AW705" s="13" t="s">
        <v>33</v>
      </c>
      <c r="AX705" s="13" t="s">
        <v>72</v>
      </c>
      <c r="AY705" s="258" t="s">
        <v>240</v>
      </c>
    </row>
    <row r="706" s="13" customFormat="1">
      <c r="A706" s="13"/>
      <c r="B706" s="248"/>
      <c r="C706" s="249"/>
      <c r="D706" s="227" t="s">
        <v>801</v>
      </c>
      <c r="E706" s="250" t="s">
        <v>19</v>
      </c>
      <c r="F706" s="251" t="s">
        <v>2647</v>
      </c>
      <c r="G706" s="249"/>
      <c r="H706" s="252">
        <v>1.8</v>
      </c>
      <c r="I706" s="253"/>
      <c r="J706" s="249"/>
      <c r="K706" s="249"/>
      <c r="L706" s="254"/>
      <c r="M706" s="255"/>
      <c r="N706" s="256"/>
      <c r="O706" s="256"/>
      <c r="P706" s="256"/>
      <c r="Q706" s="256"/>
      <c r="R706" s="256"/>
      <c r="S706" s="256"/>
      <c r="T706" s="257"/>
      <c r="U706" s="13"/>
      <c r="V706" s="13"/>
      <c r="W706" s="13"/>
      <c r="X706" s="13"/>
      <c r="Y706" s="13"/>
      <c r="Z706" s="13"/>
      <c r="AA706" s="13"/>
      <c r="AB706" s="13"/>
      <c r="AC706" s="13"/>
      <c r="AD706" s="13"/>
      <c r="AE706" s="13"/>
      <c r="AT706" s="258" t="s">
        <v>801</v>
      </c>
      <c r="AU706" s="258" t="s">
        <v>81</v>
      </c>
      <c r="AV706" s="13" t="s">
        <v>81</v>
      </c>
      <c r="AW706" s="13" t="s">
        <v>33</v>
      </c>
      <c r="AX706" s="13" t="s">
        <v>72</v>
      </c>
      <c r="AY706" s="258" t="s">
        <v>240</v>
      </c>
    </row>
    <row r="707" s="15" customFormat="1">
      <c r="A707" s="15"/>
      <c r="B707" s="269"/>
      <c r="C707" s="270"/>
      <c r="D707" s="227" t="s">
        <v>801</v>
      </c>
      <c r="E707" s="271" t="s">
        <v>19</v>
      </c>
      <c r="F707" s="272" t="s">
        <v>1356</v>
      </c>
      <c r="G707" s="270"/>
      <c r="H707" s="273">
        <v>1229.731</v>
      </c>
      <c r="I707" s="274"/>
      <c r="J707" s="270"/>
      <c r="K707" s="270"/>
      <c r="L707" s="275"/>
      <c r="M707" s="276"/>
      <c r="N707" s="277"/>
      <c r="O707" s="277"/>
      <c r="P707" s="277"/>
      <c r="Q707" s="277"/>
      <c r="R707" s="277"/>
      <c r="S707" s="277"/>
      <c r="T707" s="278"/>
      <c r="U707" s="15"/>
      <c r="V707" s="15"/>
      <c r="W707" s="15"/>
      <c r="X707" s="15"/>
      <c r="Y707" s="15"/>
      <c r="Z707" s="15"/>
      <c r="AA707" s="15"/>
      <c r="AB707" s="15"/>
      <c r="AC707" s="15"/>
      <c r="AD707" s="15"/>
      <c r="AE707" s="15"/>
      <c r="AT707" s="279" t="s">
        <v>801</v>
      </c>
      <c r="AU707" s="279" t="s">
        <v>81</v>
      </c>
      <c r="AV707" s="15" t="s">
        <v>149</v>
      </c>
      <c r="AW707" s="15" t="s">
        <v>33</v>
      </c>
      <c r="AX707" s="15" t="s">
        <v>79</v>
      </c>
      <c r="AY707" s="279" t="s">
        <v>240</v>
      </c>
    </row>
    <row r="708" s="2" customFormat="1" ht="21.75" customHeight="1">
      <c r="A708" s="39"/>
      <c r="B708" s="40"/>
      <c r="C708" s="214" t="s">
        <v>2648</v>
      </c>
      <c r="D708" s="214" t="s">
        <v>243</v>
      </c>
      <c r="E708" s="215" t="s">
        <v>2649</v>
      </c>
      <c r="F708" s="216" t="s">
        <v>2650</v>
      </c>
      <c r="G708" s="217" t="s">
        <v>261</v>
      </c>
      <c r="H708" s="218">
        <v>100</v>
      </c>
      <c r="I708" s="219"/>
      <c r="J708" s="220">
        <f>ROUND(I708*H708,2)</f>
        <v>0</v>
      </c>
      <c r="K708" s="216" t="s">
        <v>247</v>
      </c>
      <c r="L708" s="45"/>
      <c r="M708" s="221" t="s">
        <v>19</v>
      </c>
      <c r="N708" s="222" t="s">
        <v>43</v>
      </c>
      <c r="O708" s="85"/>
      <c r="P708" s="223">
        <f>O708*H708</f>
        <v>0</v>
      </c>
      <c r="Q708" s="223">
        <v>0</v>
      </c>
      <c r="R708" s="223">
        <f>Q708*H708</f>
        <v>0</v>
      </c>
      <c r="S708" s="223">
        <v>0</v>
      </c>
      <c r="T708" s="224">
        <f>S708*H708</f>
        <v>0</v>
      </c>
      <c r="U708" s="39"/>
      <c r="V708" s="39"/>
      <c r="W708" s="39"/>
      <c r="X708" s="39"/>
      <c r="Y708" s="39"/>
      <c r="Z708" s="39"/>
      <c r="AA708" s="39"/>
      <c r="AB708" s="39"/>
      <c r="AC708" s="39"/>
      <c r="AD708" s="39"/>
      <c r="AE708" s="39"/>
      <c r="AR708" s="225" t="s">
        <v>248</v>
      </c>
      <c r="AT708" s="225" t="s">
        <v>243</v>
      </c>
      <c r="AU708" s="225" t="s">
        <v>81</v>
      </c>
      <c r="AY708" s="18" t="s">
        <v>240</v>
      </c>
      <c r="BE708" s="226">
        <f>IF(N708="základní",J708,0)</f>
        <v>0</v>
      </c>
      <c r="BF708" s="226">
        <f>IF(N708="snížená",J708,0)</f>
        <v>0</v>
      </c>
      <c r="BG708" s="226">
        <f>IF(N708="zákl. přenesená",J708,0)</f>
        <v>0</v>
      </c>
      <c r="BH708" s="226">
        <f>IF(N708="sníž. přenesená",J708,0)</f>
        <v>0</v>
      </c>
      <c r="BI708" s="226">
        <f>IF(N708="nulová",J708,0)</f>
        <v>0</v>
      </c>
      <c r="BJ708" s="18" t="s">
        <v>79</v>
      </c>
      <c r="BK708" s="226">
        <f>ROUND(I708*H708,2)</f>
        <v>0</v>
      </c>
      <c r="BL708" s="18" t="s">
        <v>248</v>
      </c>
      <c r="BM708" s="225" t="s">
        <v>2651</v>
      </c>
    </row>
    <row r="709" s="13" customFormat="1">
      <c r="A709" s="13"/>
      <c r="B709" s="248"/>
      <c r="C709" s="249"/>
      <c r="D709" s="227" t="s">
        <v>801</v>
      </c>
      <c r="E709" s="250" t="s">
        <v>19</v>
      </c>
      <c r="F709" s="251" t="s">
        <v>2652</v>
      </c>
      <c r="G709" s="249"/>
      <c r="H709" s="252">
        <v>100</v>
      </c>
      <c r="I709" s="253"/>
      <c r="J709" s="249"/>
      <c r="K709" s="249"/>
      <c r="L709" s="254"/>
      <c r="M709" s="255"/>
      <c r="N709" s="256"/>
      <c r="O709" s="256"/>
      <c r="P709" s="256"/>
      <c r="Q709" s="256"/>
      <c r="R709" s="256"/>
      <c r="S709" s="256"/>
      <c r="T709" s="257"/>
      <c r="U709" s="13"/>
      <c r="V709" s="13"/>
      <c r="W709" s="13"/>
      <c r="X709" s="13"/>
      <c r="Y709" s="13"/>
      <c r="Z709" s="13"/>
      <c r="AA709" s="13"/>
      <c r="AB709" s="13"/>
      <c r="AC709" s="13"/>
      <c r="AD709" s="13"/>
      <c r="AE709" s="13"/>
      <c r="AT709" s="258" t="s">
        <v>801</v>
      </c>
      <c r="AU709" s="258" t="s">
        <v>81</v>
      </c>
      <c r="AV709" s="13" t="s">
        <v>81</v>
      </c>
      <c r="AW709" s="13" t="s">
        <v>33</v>
      </c>
      <c r="AX709" s="13" t="s">
        <v>79</v>
      </c>
      <c r="AY709" s="258" t="s">
        <v>240</v>
      </c>
    </row>
    <row r="710" s="2" customFormat="1">
      <c r="A710" s="39"/>
      <c r="B710" s="40"/>
      <c r="C710" s="214" t="s">
        <v>636</v>
      </c>
      <c r="D710" s="214" t="s">
        <v>243</v>
      </c>
      <c r="E710" s="215" t="s">
        <v>2653</v>
      </c>
      <c r="F710" s="216" t="s">
        <v>2654</v>
      </c>
      <c r="G710" s="217" t="s">
        <v>251</v>
      </c>
      <c r="H710" s="218">
        <v>187.76900000000001</v>
      </c>
      <c r="I710" s="219"/>
      <c r="J710" s="220">
        <f>ROUND(I710*H710,2)</f>
        <v>0</v>
      </c>
      <c r="K710" s="216" t="s">
        <v>749</v>
      </c>
      <c r="L710" s="45"/>
      <c r="M710" s="221" t="s">
        <v>19</v>
      </c>
      <c r="N710" s="222" t="s">
        <v>43</v>
      </c>
      <c r="O710" s="85"/>
      <c r="P710" s="223">
        <f>O710*H710</f>
        <v>0</v>
      </c>
      <c r="Q710" s="223">
        <v>0.00038999999999999999</v>
      </c>
      <c r="R710" s="223">
        <f>Q710*H710</f>
        <v>0.073229909999999995</v>
      </c>
      <c r="S710" s="223">
        <v>1.0000000000000001E-05</v>
      </c>
      <c r="T710" s="224">
        <f>S710*H710</f>
        <v>0.0018776900000000002</v>
      </c>
      <c r="U710" s="39"/>
      <c r="V710" s="39"/>
      <c r="W710" s="39"/>
      <c r="X710" s="39"/>
      <c r="Y710" s="39"/>
      <c r="Z710" s="39"/>
      <c r="AA710" s="39"/>
      <c r="AB710" s="39"/>
      <c r="AC710" s="39"/>
      <c r="AD710" s="39"/>
      <c r="AE710" s="39"/>
      <c r="AR710" s="225" t="s">
        <v>248</v>
      </c>
      <c r="AT710" s="225" t="s">
        <v>243</v>
      </c>
      <c r="AU710" s="225" t="s">
        <v>81</v>
      </c>
      <c r="AY710" s="18" t="s">
        <v>240</v>
      </c>
      <c r="BE710" s="226">
        <f>IF(N710="základní",J710,0)</f>
        <v>0</v>
      </c>
      <c r="BF710" s="226">
        <f>IF(N710="snížená",J710,0)</f>
        <v>0</v>
      </c>
      <c r="BG710" s="226">
        <f>IF(N710="zákl. přenesená",J710,0)</f>
        <v>0</v>
      </c>
      <c r="BH710" s="226">
        <f>IF(N710="sníž. přenesená",J710,0)</f>
        <v>0</v>
      </c>
      <c r="BI710" s="226">
        <f>IF(N710="nulová",J710,0)</f>
        <v>0</v>
      </c>
      <c r="BJ710" s="18" t="s">
        <v>79</v>
      </c>
      <c r="BK710" s="226">
        <f>ROUND(I710*H710,2)</f>
        <v>0</v>
      </c>
      <c r="BL710" s="18" t="s">
        <v>248</v>
      </c>
      <c r="BM710" s="225" t="s">
        <v>2655</v>
      </c>
    </row>
    <row r="711" s="13" customFormat="1">
      <c r="A711" s="13"/>
      <c r="B711" s="248"/>
      <c r="C711" s="249"/>
      <c r="D711" s="227" t="s">
        <v>801</v>
      </c>
      <c r="E711" s="250" t="s">
        <v>19</v>
      </c>
      <c r="F711" s="251" t="s">
        <v>2436</v>
      </c>
      <c r="G711" s="249"/>
      <c r="H711" s="252">
        <v>55.549999999999997</v>
      </c>
      <c r="I711" s="253"/>
      <c r="J711" s="249"/>
      <c r="K711" s="249"/>
      <c r="L711" s="254"/>
      <c r="M711" s="255"/>
      <c r="N711" s="256"/>
      <c r="O711" s="256"/>
      <c r="P711" s="256"/>
      <c r="Q711" s="256"/>
      <c r="R711" s="256"/>
      <c r="S711" s="256"/>
      <c r="T711" s="257"/>
      <c r="U711" s="13"/>
      <c r="V711" s="13"/>
      <c r="W711" s="13"/>
      <c r="X711" s="13"/>
      <c r="Y711" s="13"/>
      <c r="Z711" s="13"/>
      <c r="AA711" s="13"/>
      <c r="AB711" s="13"/>
      <c r="AC711" s="13"/>
      <c r="AD711" s="13"/>
      <c r="AE711" s="13"/>
      <c r="AT711" s="258" t="s">
        <v>801</v>
      </c>
      <c r="AU711" s="258" t="s">
        <v>81</v>
      </c>
      <c r="AV711" s="13" t="s">
        <v>81</v>
      </c>
      <c r="AW711" s="13" t="s">
        <v>33</v>
      </c>
      <c r="AX711" s="13" t="s">
        <v>72</v>
      </c>
      <c r="AY711" s="258" t="s">
        <v>240</v>
      </c>
    </row>
    <row r="712" s="13" customFormat="1">
      <c r="A712" s="13"/>
      <c r="B712" s="248"/>
      <c r="C712" s="249"/>
      <c r="D712" s="227" t="s">
        <v>801</v>
      </c>
      <c r="E712" s="250" t="s">
        <v>19</v>
      </c>
      <c r="F712" s="251" t="s">
        <v>2437</v>
      </c>
      <c r="G712" s="249"/>
      <c r="H712" s="252">
        <v>90.849999999999994</v>
      </c>
      <c r="I712" s="253"/>
      <c r="J712" s="249"/>
      <c r="K712" s="249"/>
      <c r="L712" s="254"/>
      <c r="M712" s="255"/>
      <c r="N712" s="256"/>
      <c r="O712" s="256"/>
      <c r="P712" s="256"/>
      <c r="Q712" s="256"/>
      <c r="R712" s="256"/>
      <c r="S712" s="256"/>
      <c r="T712" s="257"/>
      <c r="U712" s="13"/>
      <c r="V712" s="13"/>
      <c r="W712" s="13"/>
      <c r="X712" s="13"/>
      <c r="Y712" s="13"/>
      <c r="Z712" s="13"/>
      <c r="AA712" s="13"/>
      <c r="AB712" s="13"/>
      <c r="AC712" s="13"/>
      <c r="AD712" s="13"/>
      <c r="AE712" s="13"/>
      <c r="AT712" s="258" t="s">
        <v>801</v>
      </c>
      <c r="AU712" s="258" t="s">
        <v>81</v>
      </c>
      <c r="AV712" s="13" t="s">
        <v>81</v>
      </c>
      <c r="AW712" s="13" t="s">
        <v>33</v>
      </c>
      <c r="AX712" s="13" t="s">
        <v>72</v>
      </c>
      <c r="AY712" s="258" t="s">
        <v>240</v>
      </c>
    </row>
    <row r="713" s="13" customFormat="1">
      <c r="A713" s="13"/>
      <c r="B713" s="248"/>
      <c r="C713" s="249"/>
      <c r="D713" s="227" t="s">
        <v>801</v>
      </c>
      <c r="E713" s="250" t="s">
        <v>19</v>
      </c>
      <c r="F713" s="251" t="s">
        <v>2438</v>
      </c>
      <c r="G713" s="249"/>
      <c r="H713" s="252">
        <v>41.369</v>
      </c>
      <c r="I713" s="253"/>
      <c r="J713" s="249"/>
      <c r="K713" s="249"/>
      <c r="L713" s="254"/>
      <c r="M713" s="255"/>
      <c r="N713" s="256"/>
      <c r="O713" s="256"/>
      <c r="P713" s="256"/>
      <c r="Q713" s="256"/>
      <c r="R713" s="256"/>
      <c r="S713" s="256"/>
      <c r="T713" s="257"/>
      <c r="U713" s="13"/>
      <c r="V713" s="13"/>
      <c r="W713" s="13"/>
      <c r="X713" s="13"/>
      <c r="Y713" s="13"/>
      <c r="Z713" s="13"/>
      <c r="AA713" s="13"/>
      <c r="AB713" s="13"/>
      <c r="AC713" s="13"/>
      <c r="AD713" s="13"/>
      <c r="AE713" s="13"/>
      <c r="AT713" s="258" t="s">
        <v>801</v>
      </c>
      <c r="AU713" s="258" t="s">
        <v>81</v>
      </c>
      <c r="AV713" s="13" t="s">
        <v>81</v>
      </c>
      <c r="AW713" s="13" t="s">
        <v>33</v>
      </c>
      <c r="AX713" s="13" t="s">
        <v>72</v>
      </c>
      <c r="AY713" s="258" t="s">
        <v>240</v>
      </c>
    </row>
    <row r="714" s="15" customFormat="1">
      <c r="A714" s="15"/>
      <c r="B714" s="269"/>
      <c r="C714" s="270"/>
      <c r="D714" s="227" t="s">
        <v>801</v>
      </c>
      <c r="E714" s="271" t="s">
        <v>19</v>
      </c>
      <c r="F714" s="272" t="s">
        <v>1356</v>
      </c>
      <c r="G714" s="270"/>
      <c r="H714" s="273">
        <v>187.76900000000001</v>
      </c>
      <c r="I714" s="274"/>
      <c r="J714" s="270"/>
      <c r="K714" s="270"/>
      <c r="L714" s="275"/>
      <c r="M714" s="276"/>
      <c r="N714" s="277"/>
      <c r="O714" s="277"/>
      <c r="P714" s="277"/>
      <c r="Q714" s="277"/>
      <c r="R714" s="277"/>
      <c r="S714" s="277"/>
      <c r="T714" s="278"/>
      <c r="U714" s="15"/>
      <c r="V714" s="15"/>
      <c r="W714" s="15"/>
      <c r="X714" s="15"/>
      <c r="Y714" s="15"/>
      <c r="Z714" s="15"/>
      <c r="AA714" s="15"/>
      <c r="AB714" s="15"/>
      <c r="AC714" s="15"/>
      <c r="AD714" s="15"/>
      <c r="AE714" s="15"/>
      <c r="AT714" s="279" t="s">
        <v>801</v>
      </c>
      <c r="AU714" s="279" t="s">
        <v>81</v>
      </c>
      <c r="AV714" s="15" t="s">
        <v>149</v>
      </c>
      <c r="AW714" s="15" t="s">
        <v>33</v>
      </c>
      <c r="AX714" s="15" t="s">
        <v>79</v>
      </c>
      <c r="AY714" s="279" t="s">
        <v>240</v>
      </c>
    </row>
    <row r="715" s="2" customFormat="1" ht="33" customHeight="1">
      <c r="A715" s="39"/>
      <c r="B715" s="40"/>
      <c r="C715" s="214" t="s">
        <v>2656</v>
      </c>
      <c r="D715" s="214" t="s">
        <v>243</v>
      </c>
      <c r="E715" s="215" t="s">
        <v>1633</v>
      </c>
      <c r="F715" s="216" t="s">
        <v>1634</v>
      </c>
      <c r="G715" s="217" t="s">
        <v>293</v>
      </c>
      <c r="H715" s="218">
        <v>26.274000000000001</v>
      </c>
      <c r="I715" s="219"/>
      <c r="J715" s="220">
        <f>ROUND(I715*H715,2)</f>
        <v>0</v>
      </c>
      <c r="K715" s="216" t="s">
        <v>749</v>
      </c>
      <c r="L715" s="45"/>
      <c r="M715" s="221" t="s">
        <v>19</v>
      </c>
      <c r="N715" s="222" t="s">
        <v>43</v>
      </c>
      <c r="O715" s="85"/>
      <c r="P715" s="223">
        <f>O715*H715</f>
        <v>0</v>
      </c>
      <c r="Q715" s="223">
        <v>2.5018699999999998</v>
      </c>
      <c r="R715" s="223">
        <f>Q715*H715</f>
        <v>65.734132379999991</v>
      </c>
      <c r="S715" s="223">
        <v>0</v>
      </c>
      <c r="T715" s="224">
        <f>S715*H715</f>
        <v>0</v>
      </c>
      <c r="U715" s="39"/>
      <c r="V715" s="39"/>
      <c r="W715" s="39"/>
      <c r="X715" s="39"/>
      <c r="Y715" s="39"/>
      <c r="Z715" s="39"/>
      <c r="AA715" s="39"/>
      <c r="AB715" s="39"/>
      <c r="AC715" s="39"/>
      <c r="AD715" s="39"/>
      <c r="AE715" s="39"/>
      <c r="AR715" s="225" t="s">
        <v>248</v>
      </c>
      <c r="AT715" s="225" t="s">
        <v>243</v>
      </c>
      <c r="AU715" s="225" t="s">
        <v>81</v>
      </c>
      <c r="AY715" s="18" t="s">
        <v>240</v>
      </c>
      <c r="BE715" s="226">
        <f>IF(N715="základní",J715,0)</f>
        <v>0</v>
      </c>
      <c r="BF715" s="226">
        <f>IF(N715="snížená",J715,0)</f>
        <v>0</v>
      </c>
      <c r="BG715" s="226">
        <f>IF(N715="zákl. přenesená",J715,0)</f>
        <v>0</v>
      </c>
      <c r="BH715" s="226">
        <f>IF(N715="sníž. přenesená",J715,0)</f>
        <v>0</v>
      </c>
      <c r="BI715" s="226">
        <f>IF(N715="nulová",J715,0)</f>
        <v>0</v>
      </c>
      <c r="BJ715" s="18" t="s">
        <v>79</v>
      </c>
      <c r="BK715" s="226">
        <f>ROUND(I715*H715,2)</f>
        <v>0</v>
      </c>
      <c r="BL715" s="18" t="s">
        <v>248</v>
      </c>
      <c r="BM715" s="225" t="s">
        <v>2657</v>
      </c>
    </row>
    <row r="716" s="14" customFormat="1">
      <c r="A716" s="14"/>
      <c r="B716" s="259"/>
      <c r="C716" s="260"/>
      <c r="D716" s="227" t="s">
        <v>801</v>
      </c>
      <c r="E716" s="261" t="s">
        <v>19</v>
      </c>
      <c r="F716" s="262" t="s">
        <v>2658</v>
      </c>
      <c r="G716" s="260"/>
      <c r="H716" s="261" t="s">
        <v>19</v>
      </c>
      <c r="I716" s="263"/>
      <c r="J716" s="260"/>
      <c r="K716" s="260"/>
      <c r="L716" s="264"/>
      <c r="M716" s="265"/>
      <c r="N716" s="266"/>
      <c r="O716" s="266"/>
      <c r="P716" s="266"/>
      <c r="Q716" s="266"/>
      <c r="R716" s="266"/>
      <c r="S716" s="266"/>
      <c r="T716" s="267"/>
      <c r="U716" s="14"/>
      <c r="V716" s="14"/>
      <c r="W716" s="14"/>
      <c r="X716" s="14"/>
      <c r="Y716" s="14"/>
      <c r="Z716" s="14"/>
      <c r="AA716" s="14"/>
      <c r="AB716" s="14"/>
      <c r="AC716" s="14"/>
      <c r="AD716" s="14"/>
      <c r="AE716" s="14"/>
      <c r="AT716" s="268" t="s">
        <v>801</v>
      </c>
      <c r="AU716" s="268" t="s">
        <v>81</v>
      </c>
      <c r="AV716" s="14" t="s">
        <v>79</v>
      </c>
      <c r="AW716" s="14" t="s">
        <v>33</v>
      </c>
      <c r="AX716" s="14" t="s">
        <v>72</v>
      </c>
      <c r="AY716" s="268" t="s">
        <v>240</v>
      </c>
    </row>
    <row r="717" s="13" customFormat="1">
      <c r="A717" s="13"/>
      <c r="B717" s="248"/>
      <c r="C717" s="249"/>
      <c r="D717" s="227" t="s">
        <v>801</v>
      </c>
      <c r="E717" s="250" t="s">
        <v>19</v>
      </c>
      <c r="F717" s="251" t="s">
        <v>2659</v>
      </c>
      <c r="G717" s="249"/>
      <c r="H717" s="252">
        <v>6.5090000000000003</v>
      </c>
      <c r="I717" s="253"/>
      <c r="J717" s="249"/>
      <c r="K717" s="249"/>
      <c r="L717" s="254"/>
      <c r="M717" s="255"/>
      <c r="N717" s="256"/>
      <c r="O717" s="256"/>
      <c r="P717" s="256"/>
      <c r="Q717" s="256"/>
      <c r="R717" s="256"/>
      <c r="S717" s="256"/>
      <c r="T717" s="257"/>
      <c r="U717" s="13"/>
      <c r="V717" s="13"/>
      <c r="W717" s="13"/>
      <c r="X717" s="13"/>
      <c r="Y717" s="13"/>
      <c r="Z717" s="13"/>
      <c r="AA717" s="13"/>
      <c r="AB717" s="13"/>
      <c r="AC717" s="13"/>
      <c r="AD717" s="13"/>
      <c r="AE717" s="13"/>
      <c r="AT717" s="258" t="s">
        <v>801</v>
      </c>
      <c r="AU717" s="258" t="s">
        <v>81</v>
      </c>
      <c r="AV717" s="13" t="s">
        <v>81</v>
      </c>
      <c r="AW717" s="13" t="s">
        <v>33</v>
      </c>
      <c r="AX717" s="13" t="s">
        <v>72</v>
      </c>
      <c r="AY717" s="258" t="s">
        <v>240</v>
      </c>
    </row>
    <row r="718" s="13" customFormat="1">
      <c r="A718" s="13"/>
      <c r="B718" s="248"/>
      <c r="C718" s="249"/>
      <c r="D718" s="227" t="s">
        <v>801</v>
      </c>
      <c r="E718" s="250" t="s">
        <v>19</v>
      </c>
      <c r="F718" s="251" t="s">
        <v>2660</v>
      </c>
      <c r="G718" s="249"/>
      <c r="H718" s="252">
        <v>19.765000000000001</v>
      </c>
      <c r="I718" s="253"/>
      <c r="J718" s="249"/>
      <c r="K718" s="249"/>
      <c r="L718" s="254"/>
      <c r="M718" s="255"/>
      <c r="N718" s="256"/>
      <c r="O718" s="256"/>
      <c r="P718" s="256"/>
      <c r="Q718" s="256"/>
      <c r="R718" s="256"/>
      <c r="S718" s="256"/>
      <c r="T718" s="257"/>
      <c r="U718" s="13"/>
      <c r="V718" s="13"/>
      <c r="W718" s="13"/>
      <c r="X718" s="13"/>
      <c r="Y718" s="13"/>
      <c r="Z718" s="13"/>
      <c r="AA718" s="13"/>
      <c r="AB718" s="13"/>
      <c r="AC718" s="13"/>
      <c r="AD718" s="13"/>
      <c r="AE718" s="13"/>
      <c r="AT718" s="258" t="s">
        <v>801</v>
      </c>
      <c r="AU718" s="258" t="s">
        <v>81</v>
      </c>
      <c r="AV718" s="13" t="s">
        <v>81</v>
      </c>
      <c r="AW718" s="13" t="s">
        <v>33</v>
      </c>
      <c r="AX718" s="13" t="s">
        <v>72</v>
      </c>
      <c r="AY718" s="258" t="s">
        <v>240</v>
      </c>
    </row>
    <row r="719" s="15" customFormat="1">
      <c r="A719" s="15"/>
      <c r="B719" s="269"/>
      <c r="C719" s="270"/>
      <c r="D719" s="227" t="s">
        <v>801</v>
      </c>
      <c r="E719" s="271" t="s">
        <v>19</v>
      </c>
      <c r="F719" s="272" t="s">
        <v>1356</v>
      </c>
      <c r="G719" s="270"/>
      <c r="H719" s="273">
        <v>26.274000000000001</v>
      </c>
      <c r="I719" s="274"/>
      <c r="J719" s="270"/>
      <c r="K719" s="270"/>
      <c r="L719" s="275"/>
      <c r="M719" s="276"/>
      <c r="N719" s="277"/>
      <c r="O719" s="277"/>
      <c r="P719" s="277"/>
      <c r="Q719" s="277"/>
      <c r="R719" s="277"/>
      <c r="S719" s="277"/>
      <c r="T719" s="278"/>
      <c r="U719" s="15"/>
      <c r="V719" s="15"/>
      <c r="W719" s="15"/>
      <c r="X719" s="15"/>
      <c r="Y719" s="15"/>
      <c r="Z719" s="15"/>
      <c r="AA719" s="15"/>
      <c r="AB719" s="15"/>
      <c r="AC719" s="15"/>
      <c r="AD719" s="15"/>
      <c r="AE719" s="15"/>
      <c r="AT719" s="279" t="s">
        <v>801</v>
      </c>
      <c r="AU719" s="279" t="s">
        <v>81</v>
      </c>
      <c r="AV719" s="15" t="s">
        <v>149</v>
      </c>
      <c r="AW719" s="15" t="s">
        <v>33</v>
      </c>
      <c r="AX719" s="15" t="s">
        <v>79</v>
      </c>
      <c r="AY719" s="279" t="s">
        <v>240</v>
      </c>
    </row>
    <row r="720" s="2" customFormat="1" ht="33" customHeight="1">
      <c r="A720" s="39"/>
      <c r="B720" s="40"/>
      <c r="C720" s="214" t="s">
        <v>639</v>
      </c>
      <c r="D720" s="214" t="s">
        <v>243</v>
      </c>
      <c r="E720" s="215" t="s">
        <v>2661</v>
      </c>
      <c r="F720" s="216" t="s">
        <v>2662</v>
      </c>
      <c r="G720" s="217" t="s">
        <v>293</v>
      </c>
      <c r="H720" s="218">
        <v>35.119999999999997</v>
      </c>
      <c r="I720" s="219"/>
      <c r="J720" s="220">
        <f>ROUND(I720*H720,2)</f>
        <v>0</v>
      </c>
      <c r="K720" s="216" t="s">
        <v>749</v>
      </c>
      <c r="L720" s="45"/>
      <c r="M720" s="221" t="s">
        <v>19</v>
      </c>
      <c r="N720" s="222" t="s">
        <v>43</v>
      </c>
      <c r="O720" s="85"/>
      <c r="P720" s="223">
        <f>O720*H720</f>
        <v>0</v>
      </c>
      <c r="Q720" s="223">
        <v>2.5018699999999998</v>
      </c>
      <c r="R720" s="223">
        <f>Q720*H720</f>
        <v>87.865674399999989</v>
      </c>
      <c r="S720" s="223">
        <v>0</v>
      </c>
      <c r="T720" s="224">
        <f>S720*H720</f>
        <v>0</v>
      </c>
      <c r="U720" s="39"/>
      <c r="V720" s="39"/>
      <c r="W720" s="39"/>
      <c r="X720" s="39"/>
      <c r="Y720" s="39"/>
      <c r="Z720" s="39"/>
      <c r="AA720" s="39"/>
      <c r="AB720" s="39"/>
      <c r="AC720" s="39"/>
      <c r="AD720" s="39"/>
      <c r="AE720" s="39"/>
      <c r="AR720" s="225" t="s">
        <v>248</v>
      </c>
      <c r="AT720" s="225" t="s">
        <v>243</v>
      </c>
      <c r="AU720" s="225" t="s">
        <v>81</v>
      </c>
      <c r="AY720" s="18" t="s">
        <v>240</v>
      </c>
      <c r="BE720" s="226">
        <f>IF(N720="základní",J720,0)</f>
        <v>0</v>
      </c>
      <c r="BF720" s="226">
        <f>IF(N720="snížená",J720,0)</f>
        <v>0</v>
      </c>
      <c r="BG720" s="226">
        <f>IF(N720="zákl. přenesená",J720,0)</f>
        <v>0</v>
      </c>
      <c r="BH720" s="226">
        <f>IF(N720="sníž. přenesená",J720,0)</f>
        <v>0</v>
      </c>
      <c r="BI720" s="226">
        <f>IF(N720="nulová",J720,0)</f>
        <v>0</v>
      </c>
      <c r="BJ720" s="18" t="s">
        <v>79</v>
      </c>
      <c r="BK720" s="226">
        <f>ROUND(I720*H720,2)</f>
        <v>0</v>
      </c>
      <c r="BL720" s="18" t="s">
        <v>248</v>
      </c>
      <c r="BM720" s="225" t="s">
        <v>2663</v>
      </c>
    </row>
    <row r="721" s="14" customFormat="1">
      <c r="A721" s="14"/>
      <c r="B721" s="259"/>
      <c r="C721" s="260"/>
      <c r="D721" s="227" t="s">
        <v>801</v>
      </c>
      <c r="E721" s="261" t="s">
        <v>19</v>
      </c>
      <c r="F721" s="262" t="s">
        <v>2658</v>
      </c>
      <c r="G721" s="260"/>
      <c r="H721" s="261" t="s">
        <v>19</v>
      </c>
      <c r="I721" s="263"/>
      <c r="J721" s="260"/>
      <c r="K721" s="260"/>
      <c r="L721" s="264"/>
      <c r="M721" s="265"/>
      <c r="N721" s="266"/>
      <c r="O721" s="266"/>
      <c r="P721" s="266"/>
      <c r="Q721" s="266"/>
      <c r="R721" s="266"/>
      <c r="S721" s="266"/>
      <c r="T721" s="267"/>
      <c r="U721" s="14"/>
      <c r="V721" s="14"/>
      <c r="W721" s="14"/>
      <c r="X721" s="14"/>
      <c r="Y721" s="14"/>
      <c r="Z721" s="14"/>
      <c r="AA721" s="14"/>
      <c r="AB721" s="14"/>
      <c r="AC721" s="14"/>
      <c r="AD721" s="14"/>
      <c r="AE721" s="14"/>
      <c r="AT721" s="268" t="s">
        <v>801</v>
      </c>
      <c r="AU721" s="268" t="s">
        <v>81</v>
      </c>
      <c r="AV721" s="14" t="s">
        <v>79</v>
      </c>
      <c r="AW721" s="14" t="s">
        <v>33</v>
      </c>
      <c r="AX721" s="14" t="s">
        <v>72</v>
      </c>
      <c r="AY721" s="268" t="s">
        <v>240</v>
      </c>
    </row>
    <row r="722" s="13" customFormat="1">
      <c r="A722" s="13"/>
      <c r="B722" s="248"/>
      <c r="C722" s="249"/>
      <c r="D722" s="227" t="s">
        <v>801</v>
      </c>
      <c r="E722" s="250" t="s">
        <v>19</v>
      </c>
      <c r="F722" s="251" t="s">
        <v>2664</v>
      </c>
      <c r="G722" s="249"/>
      <c r="H722" s="252">
        <v>8.9920000000000009</v>
      </c>
      <c r="I722" s="253"/>
      <c r="J722" s="249"/>
      <c r="K722" s="249"/>
      <c r="L722" s="254"/>
      <c r="M722" s="255"/>
      <c r="N722" s="256"/>
      <c r="O722" s="256"/>
      <c r="P722" s="256"/>
      <c r="Q722" s="256"/>
      <c r="R722" s="256"/>
      <c r="S722" s="256"/>
      <c r="T722" s="257"/>
      <c r="U722" s="13"/>
      <c r="V722" s="13"/>
      <c r="W722" s="13"/>
      <c r="X722" s="13"/>
      <c r="Y722" s="13"/>
      <c r="Z722" s="13"/>
      <c r="AA722" s="13"/>
      <c r="AB722" s="13"/>
      <c r="AC722" s="13"/>
      <c r="AD722" s="13"/>
      <c r="AE722" s="13"/>
      <c r="AT722" s="258" t="s">
        <v>801</v>
      </c>
      <c r="AU722" s="258" t="s">
        <v>81</v>
      </c>
      <c r="AV722" s="13" t="s">
        <v>81</v>
      </c>
      <c r="AW722" s="13" t="s">
        <v>33</v>
      </c>
      <c r="AX722" s="13" t="s">
        <v>72</v>
      </c>
      <c r="AY722" s="258" t="s">
        <v>240</v>
      </c>
    </row>
    <row r="723" s="13" customFormat="1">
      <c r="A723" s="13"/>
      <c r="B723" s="248"/>
      <c r="C723" s="249"/>
      <c r="D723" s="227" t="s">
        <v>801</v>
      </c>
      <c r="E723" s="250" t="s">
        <v>19</v>
      </c>
      <c r="F723" s="251" t="s">
        <v>2665</v>
      </c>
      <c r="G723" s="249"/>
      <c r="H723" s="252">
        <v>26.128</v>
      </c>
      <c r="I723" s="253"/>
      <c r="J723" s="249"/>
      <c r="K723" s="249"/>
      <c r="L723" s="254"/>
      <c r="M723" s="255"/>
      <c r="N723" s="256"/>
      <c r="O723" s="256"/>
      <c r="P723" s="256"/>
      <c r="Q723" s="256"/>
      <c r="R723" s="256"/>
      <c r="S723" s="256"/>
      <c r="T723" s="257"/>
      <c r="U723" s="13"/>
      <c r="V723" s="13"/>
      <c r="W723" s="13"/>
      <c r="X723" s="13"/>
      <c r="Y723" s="13"/>
      <c r="Z723" s="13"/>
      <c r="AA723" s="13"/>
      <c r="AB723" s="13"/>
      <c r="AC723" s="13"/>
      <c r="AD723" s="13"/>
      <c r="AE723" s="13"/>
      <c r="AT723" s="258" t="s">
        <v>801</v>
      </c>
      <c r="AU723" s="258" t="s">
        <v>81</v>
      </c>
      <c r="AV723" s="13" t="s">
        <v>81</v>
      </c>
      <c r="AW723" s="13" t="s">
        <v>33</v>
      </c>
      <c r="AX723" s="13" t="s">
        <v>72</v>
      </c>
      <c r="AY723" s="258" t="s">
        <v>240</v>
      </c>
    </row>
    <row r="724" s="15" customFormat="1">
      <c r="A724" s="15"/>
      <c r="B724" s="269"/>
      <c r="C724" s="270"/>
      <c r="D724" s="227" t="s">
        <v>801</v>
      </c>
      <c r="E724" s="271" t="s">
        <v>19</v>
      </c>
      <c r="F724" s="272" t="s">
        <v>1356</v>
      </c>
      <c r="G724" s="270"/>
      <c r="H724" s="273">
        <v>35.119999999999997</v>
      </c>
      <c r="I724" s="274"/>
      <c r="J724" s="270"/>
      <c r="K724" s="270"/>
      <c r="L724" s="275"/>
      <c r="M724" s="276"/>
      <c r="N724" s="277"/>
      <c r="O724" s="277"/>
      <c r="P724" s="277"/>
      <c r="Q724" s="277"/>
      <c r="R724" s="277"/>
      <c r="S724" s="277"/>
      <c r="T724" s="278"/>
      <c r="U724" s="15"/>
      <c r="V724" s="15"/>
      <c r="W724" s="15"/>
      <c r="X724" s="15"/>
      <c r="Y724" s="15"/>
      <c r="Z724" s="15"/>
      <c r="AA724" s="15"/>
      <c r="AB724" s="15"/>
      <c r="AC724" s="15"/>
      <c r="AD724" s="15"/>
      <c r="AE724" s="15"/>
      <c r="AT724" s="279" t="s">
        <v>801</v>
      </c>
      <c r="AU724" s="279" t="s">
        <v>81</v>
      </c>
      <c r="AV724" s="15" t="s">
        <v>149</v>
      </c>
      <c r="AW724" s="15" t="s">
        <v>33</v>
      </c>
      <c r="AX724" s="15" t="s">
        <v>79</v>
      </c>
      <c r="AY724" s="279" t="s">
        <v>240</v>
      </c>
    </row>
    <row r="725" s="2" customFormat="1">
      <c r="A725" s="39"/>
      <c r="B725" s="40"/>
      <c r="C725" s="214" t="s">
        <v>2666</v>
      </c>
      <c r="D725" s="214" t="s">
        <v>243</v>
      </c>
      <c r="E725" s="215" t="s">
        <v>2667</v>
      </c>
      <c r="F725" s="216" t="s">
        <v>2668</v>
      </c>
      <c r="G725" s="217" t="s">
        <v>293</v>
      </c>
      <c r="H725" s="218">
        <v>26.274000000000001</v>
      </c>
      <c r="I725" s="219"/>
      <c r="J725" s="220">
        <f>ROUND(I725*H725,2)</f>
        <v>0</v>
      </c>
      <c r="K725" s="216" t="s">
        <v>749</v>
      </c>
      <c r="L725" s="45"/>
      <c r="M725" s="221" t="s">
        <v>19</v>
      </c>
      <c r="N725" s="222" t="s">
        <v>43</v>
      </c>
      <c r="O725" s="85"/>
      <c r="P725" s="223">
        <f>O725*H725</f>
        <v>0</v>
      </c>
      <c r="Q725" s="223">
        <v>0</v>
      </c>
      <c r="R725" s="223">
        <f>Q725*H725</f>
        <v>0</v>
      </c>
      <c r="S725" s="223">
        <v>0</v>
      </c>
      <c r="T725" s="224">
        <f>S725*H725</f>
        <v>0</v>
      </c>
      <c r="U725" s="39"/>
      <c r="V725" s="39"/>
      <c r="W725" s="39"/>
      <c r="X725" s="39"/>
      <c r="Y725" s="39"/>
      <c r="Z725" s="39"/>
      <c r="AA725" s="39"/>
      <c r="AB725" s="39"/>
      <c r="AC725" s="39"/>
      <c r="AD725" s="39"/>
      <c r="AE725" s="39"/>
      <c r="AR725" s="225" t="s">
        <v>248</v>
      </c>
      <c r="AT725" s="225" t="s">
        <v>243</v>
      </c>
      <c r="AU725" s="225" t="s">
        <v>81</v>
      </c>
      <c r="AY725" s="18" t="s">
        <v>240</v>
      </c>
      <c r="BE725" s="226">
        <f>IF(N725="základní",J725,0)</f>
        <v>0</v>
      </c>
      <c r="BF725" s="226">
        <f>IF(N725="snížená",J725,0)</f>
        <v>0</v>
      </c>
      <c r="BG725" s="226">
        <f>IF(N725="zákl. přenesená",J725,0)</f>
        <v>0</v>
      </c>
      <c r="BH725" s="226">
        <f>IF(N725="sníž. přenesená",J725,0)</f>
        <v>0</v>
      </c>
      <c r="BI725" s="226">
        <f>IF(N725="nulová",J725,0)</f>
        <v>0</v>
      </c>
      <c r="BJ725" s="18" t="s">
        <v>79</v>
      </c>
      <c r="BK725" s="226">
        <f>ROUND(I725*H725,2)</f>
        <v>0</v>
      </c>
      <c r="BL725" s="18" t="s">
        <v>248</v>
      </c>
      <c r="BM725" s="225" t="s">
        <v>2669</v>
      </c>
    </row>
    <row r="726" s="2" customFormat="1">
      <c r="A726" s="39"/>
      <c r="B726" s="40"/>
      <c r="C726" s="214" t="s">
        <v>643</v>
      </c>
      <c r="D726" s="214" t="s">
        <v>243</v>
      </c>
      <c r="E726" s="215" t="s">
        <v>2670</v>
      </c>
      <c r="F726" s="216" t="s">
        <v>2671</v>
      </c>
      <c r="G726" s="217" t="s">
        <v>293</v>
      </c>
      <c r="H726" s="218">
        <v>35.119999999999997</v>
      </c>
      <c r="I726" s="219"/>
      <c r="J726" s="220">
        <f>ROUND(I726*H726,2)</f>
        <v>0</v>
      </c>
      <c r="K726" s="216" t="s">
        <v>749</v>
      </c>
      <c r="L726" s="45"/>
      <c r="M726" s="221" t="s">
        <v>19</v>
      </c>
      <c r="N726" s="222" t="s">
        <v>43</v>
      </c>
      <c r="O726" s="85"/>
      <c r="P726" s="223">
        <f>O726*H726</f>
        <v>0</v>
      </c>
      <c r="Q726" s="223">
        <v>0.01</v>
      </c>
      <c r="R726" s="223">
        <f>Q726*H726</f>
        <v>0.35119999999999996</v>
      </c>
      <c r="S726" s="223">
        <v>0</v>
      </c>
      <c r="T726" s="224">
        <f>S726*H726</f>
        <v>0</v>
      </c>
      <c r="U726" s="39"/>
      <c r="V726" s="39"/>
      <c r="W726" s="39"/>
      <c r="X726" s="39"/>
      <c r="Y726" s="39"/>
      <c r="Z726" s="39"/>
      <c r="AA726" s="39"/>
      <c r="AB726" s="39"/>
      <c r="AC726" s="39"/>
      <c r="AD726" s="39"/>
      <c r="AE726" s="39"/>
      <c r="AR726" s="225" t="s">
        <v>248</v>
      </c>
      <c r="AT726" s="225" t="s">
        <v>243</v>
      </c>
      <c r="AU726" s="225" t="s">
        <v>81</v>
      </c>
      <c r="AY726" s="18" t="s">
        <v>240</v>
      </c>
      <c r="BE726" s="226">
        <f>IF(N726="základní",J726,0)</f>
        <v>0</v>
      </c>
      <c r="BF726" s="226">
        <f>IF(N726="snížená",J726,0)</f>
        <v>0</v>
      </c>
      <c r="BG726" s="226">
        <f>IF(N726="zákl. přenesená",J726,0)</f>
        <v>0</v>
      </c>
      <c r="BH726" s="226">
        <f>IF(N726="sníž. přenesená",J726,0)</f>
        <v>0</v>
      </c>
      <c r="BI726" s="226">
        <f>IF(N726="nulová",J726,0)</f>
        <v>0</v>
      </c>
      <c r="BJ726" s="18" t="s">
        <v>79</v>
      </c>
      <c r="BK726" s="226">
        <f>ROUND(I726*H726,2)</f>
        <v>0</v>
      </c>
      <c r="BL726" s="18" t="s">
        <v>248</v>
      </c>
      <c r="BM726" s="225" t="s">
        <v>2672</v>
      </c>
    </row>
    <row r="727" s="2" customFormat="1" ht="44.25" customHeight="1">
      <c r="A727" s="39"/>
      <c r="B727" s="40"/>
      <c r="C727" s="214" t="s">
        <v>2673</v>
      </c>
      <c r="D727" s="214" t="s">
        <v>243</v>
      </c>
      <c r="E727" s="215" t="s">
        <v>2674</v>
      </c>
      <c r="F727" s="216" t="s">
        <v>2675</v>
      </c>
      <c r="G727" s="217" t="s">
        <v>293</v>
      </c>
      <c r="H727" s="218">
        <v>26.274000000000001</v>
      </c>
      <c r="I727" s="219"/>
      <c r="J727" s="220">
        <f>ROUND(I727*H727,2)</f>
        <v>0</v>
      </c>
      <c r="K727" s="216" t="s">
        <v>749</v>
      </c>
      <c r="L727" s="45"/>
      <c r="M727" s="221" t="s">
        <v>19</v>
      </c>
      <c r="N727" s="222" t="s">
        <v>43</v>
      </c>
      <c r="O727" s="85"/>
      <c r="P727" s="223">
        <f>O727*H727</f>
        <v>0</v>
      </c>
      <c r="Q727" s="223">
        <v>0</v>
      </c>
      <c r="R727" s="223">
        <f>Q727*H727</f>
        <v>0</v>
      </c>
      <c r="S727" s="223">
        <v>0</v>
      </c>
      <c r="T727" s="224">
        <f>S727*H727</f>
        <v>0</v>
      </c>
      <c r="U727" s="39"/>
      <c r="V727" s="39"/>
      <c r="W727" s="39"/>
      <c r="X727" s="39"/>
      <c r="Y727" s="39"/>
      <c r="Z727" s="39"/>
      <c r="AA727" s="39"/>
      <c r="AB727" s="39"/>
      <c r="AC727" s="39"/>
      <c r="AD727" s="39"/>
      <c r="AE727" s="39"/>
      <c r="AR727" s="225" t="s">
        <v>248</v>
      </c>
      <c r="AT727" s="225" t="s">
        <v>243</v>
      </c>
      <c r="AU727" s="225" t="s">
        <v>81</v>
      </c>
      <c r="AY727" s="18" t="s">
        <v>240</v>
      </c>
      <c r="BE727" s="226">
        <f>IF(N727="základní",J727,0)</f>
        <v>0</v>
      </c>
      <c r="BF727" s="226">
        <f>IF(N727="snížená",J727,0)</f>
        <v>0</v>
      </c>
      <c r="BG727" s="226">
        <f>IF(N727="zákl. přenesená",J727,0)</f>
        <v>0</v>
      </c>
      <c r="BH727" s="226">
        <f>IF(N727="sníž. přenesená",J727,0)</f>
        <v>0</v>
      </c>
      <c r="BI727" s="226">
        <f>IF(N727="nulová",J727,0)</f>
        <v>0</v>
      </c>
      <c r="BJ727" s="18" t="s">
        <v>79</v>
      </c>
      <c r="BK727" s="226">
        <f>ROUND(I727*H727,2)</f>
        <v>0</v>
      </c>
      <c r="BL727" s="18" t="s">
        <v>248</v>
      </c>
      <c r="BM727" s="225" t="s">
        <v>2676</v>
      </c>
    </row>
    <row r="728" s="2" customFormat="1" ht="44.25" customHeight="1">
      <c r="A728" s="39"/>
      <c r="B728" s="40"/>
      <c r="C728" s="214" t="s">
        <v>646</v>
      </c>
      <c r="D728" s="214" t="s">
        <v>243</v>
      </c>
      <c r="E728" s="215" t="s">
        <v>2677</v>
      </c>
      <c r="F728" s="216" t="s">
        <v>2678</v>
      </c>
      <c r="G728" s="217" t="s">
        <v>293</v>
      </c>
      <c r="H728" s="218">
        <v>35.119999999999997</v>
      </c>
      <c r="I728" s="219"/>
      <c r="J728" s="220">
        <f>ROUND(I728*H728,2)</f>
        <v>0</v>
      </c>
      <c r="K728" s="216" t="s">
        <v>749</v>
      </c>
      <c r="L728" s="45"/>
      <c r="M728" s="221" t="s">
        <v>19</v>
      </c>
      <c r="N728" s="222" t="s">
        <v>43</v>
      </c>
      <c r="O728" s="85"/>
      <c r="P728" s="223">
        <f>O728*H728</f>
        <v>0</v>
      </c>
      <c r="Q728" s="223">
        <v>0</v>
      </c>
      <c r="R728" s="223">
        <f>Q728*H728</f>
        <v>0</v>
      </c>
      <c r="S728" s="223">
        <v>0</v>
      </c>
      <c r="T728" s="224">
        <f>S728*H728</f>
        <v>0</v>
      </c>
      <c r="U728" s="39"/>
      <c r="V728" s="39"/>
      <c r="W728" s="39"/>
      <c r="X728" s="39"/>
      <c r="Y728" s="39"/>
      <c r="Z728" s="39"/>
      <c r="AA728" s="39"/>
      <c r="AB728" s="39"/>
      <c r="AC728" s="39"/>
      <c r="AD728" s="39"/>
      <c r="AE728" s="39"/>
      <c r="AR728" s="225" t="s">
        <v>248</v>
      </c>
      <c r="AT728" s="225" t="s">
        <v>243</v>
      </c>
      <c r="AU728" s="225" t="s">
        <v>81</v>
      </c>
      <c r="AY728" s="18" t="s">
        <v>240</v>
      </c>
      <c r="BE728" s="226">
        <f>IF(N728="základní",J728,0)</f>
        <v>0</v>
      </c>
      <c r="BF728" s="226">
        <f>IF(N728="snížená",J728,0)</f>
        <v>0</v>
      </c>
      <c r="BG728" s="226">
        <f>IF(N728="zákl. přenesená",J728,0)</f>
        <v>0</v>
      </c>
      <c r="BH728" s="226">
        <f>IF(N728="sníž. přenesená",J728,0)</f>
        <v>0</v>
      </c>
      <c r="BI728" s="226">
        <f>IF(N728="nulová",J728,0)</f>
        <v>0</v>
      </c>
      <c r="BJ728" s="18" t="s">
        <v>79</v>
      </c>
      <c r="BK728" s="226">
        <f>ROUND(I728*H728,2)</f>
        <v>0</v>
      </c>
      <c r="BL728" s="18" t="s">
        <v>248</v>
      </c>
      <c r="BM728" s="225" t="s">
        <v>2679</v>
      </c>
    </row>
    <row r="729" s="2" customFormat="1">
      <c r="A729" s="39"/>
      <c r="B729" s="40"/>
      <c r="C729" s="214" t="s">
        <v>2680</v>
      </c>
      <c r="D729" s="214" t="s">
        <v>243</v>
      </c>
      <c r="E729" s="215" t="s">
        <v>2681</v>
      </c>
      <c r="F729" s="216" t="s">
        <v>2682</v>
      </c>
      <c r="G729" s="217" t="s">
        <v>293</v>
      </c>
      <c r="H729" s="218">
        <v>11.286</v>
      </c>
      <c r="I729" s="219"/>
      <c r="J729" s="220">
        <f>ROUND(I729*H729,2)</f>
        <v>0</v>
      </c>
      <c r="K729" s="216" t="s">
        <v>749</v>
      </c>
      <c r="L729" s="45"/>
      <c r="M729" s="221" t="s">
        <v>19</v>
      </c>
      <c r="N729" s="222" t="s">
        <v>43</v>
      </c>
      <c r="O729" s="85"/>
      <c r="P729" s="223">
        <f>O729*H729</f>
        <v>0</v>
      </c>
      <c r="Q729" s="223">
        <v>0.51500000000000001</v>
      </c>
      <c r="R729" s="223">
        <f>Q729*H729</f>
        <v>5.81229</v>
      </c>
      <c r="S729" s="223">
        <v>0</v>
      </c>
      <c r="T729" s="224">
        <f>S729*H729</f>
        <v>0</v>
      </c>
      <c r="U729" s="39"/>
      <c r="V729" s="39"/>
      <c r="W729" s="39"/>
      <c r="X729" s="39"/>
      <c r="Y729" s="39"/>
      <c r="Z729" s="39"/>
      <c r="AA729" s="39"/>
      <c r="AB729" s="39"/>
      <c r="AC729" s="39"/>
      <c r="AD729" s="39"/>
      <c r="AE729" s="39"/>
      <c r="AR729" s="225" t="s">
        <v>248</v>
      </c>
      <c r="AT729" s="225" t="s">
        <v>243</v>
      </c>
      <c r="AU729" s="225" t="s">
        <v>81</v>
      </c>
      <c r="AY729" s="18" t="s">
        <v>240</v>
      </c>
      <c r="BE729" s="226">
        <f>IF(N729="základní",J729,0)</f>
        <v>0</v>
      </c>
      <c r="BF729" s="226">
        <f>IF(N729="snížená",J729,0)</f>
        <v>0</v>
      </c>
      <c r="BG729" s="226">
        <f>IF(N729="zákl. přenesená",J729,0)</f>
        <v>0</v>
      </c>
      <c r="BH729" s="226">
        <f>IF(N729="sníž. přenesená",J729,0)</f>
        <v>0</v>
      </c>
      <c r="BI729" s="226">
        <f>IF(N729="nulová",J729,0)</f>
        <v>0</v>
      </c>
      <c r="BJ729" s="18" t="s">
        <v>79</v>
      </c>
      <c r="BK729" s="226">
        <f>ROUND(I729*H729,2)</f>
        <v>0</v>
      </c>
      <c r="BL729" s="18" t="s">
        <v>248</v>
      </c>
      <c r="BM729" s="225" t="s">
        <v>2683</v>
      </c>
    </row>
    <row r="730" s="13" customFormat="1">
      <c r="A730" s="13"/>
      <c r="B730" s="248"/>
      <c r="C730" s="249"/>
      <c r="D730" s="227" t="s">
        <v>801</v>
      </c>
      <c r="E730" s="250" t="s">
        <v>19</v>
      </c>
      <c r="F730" s="251" t="s">
        <v>2684</v>
      </c>
      <c r="G730" s="249"/>
      <c r="H730" s="252">
        <v>11.286</v>
      </c>
      <c r="I730" s="253"/>
      <c r="J730" s="249"/>
      <c r="K730" s="249"/>
      <c r="L730" s="254"/>
      <c r="M730" s="255"/>
      <c r="N730" s="256"/>
      <c r="O730" s="256"/>
      <c r="P730" s="256"/>
      <c r="Q730" s="256"/>
      <c r="R730" s="256"/>
      <c r="S730" s="256"/>
      <c r="T730" s="257"/>
      <c r="U730" s="13"/>
      <c r="V730" s="13"/>
      <c r="W730" s="13"/>
      <c r="X730" s="13"/>
      <c r="Y730" s="13"/>
      <c r="Z730" s="13"/>
      <c r="AA730" s="13"/>
      <c r="AB730" s="13"/>
      <c r="AC730" s="13"/>
      <c r="AD730" s="13"/>
      <c r="AE730" s="13"/>
      <c r="AT730" s="258" t="s">
        <v>801</v>
      </c>
      <c r="AU730" s="258" t="s">
        <v>81</v>
      </c>
      <c r="AV730" s="13" t="s">
        <v>81</v>
      </c>
      <c r="AW730" s="13" t="s">
        <v>33</v>
      </c>
      <c r="AX730" s="13" t="s">
        <v>79</v>
      </c>
      <c r="AY730" s="258" t="s">
        <v>240</v>
      </c>
    </row>
    <row r="731" s="2" customFormat="1" ht="21.75" customHeight="1">
      <c r="A731" s="39"/>
      <c r="B731" s="40"/>
      <c r="C731" s="214" t="s">
        <v>650</v>
      </c>
      <c r="D731" s="214" t="s">
        <v>243</v>
      </c>
      <c r="E731" s="215" t="s">
        <v>2685</v>
      </c>
      <c r="F731" s="216" t="s">
        <v>2686</v>
      </c>
      <c r="G731" s="217" t="s">
        <v>786</v>
      </c>
      <c r="H731" s="218">
        <v>4.2489999999999997</v>
      </c>
      <c r="I731" s="219"/>
      <c r="J731" s="220">
        <f>ROUND(I731*H731,2)</f>
        <v>0</v>
      </c>
      <c r="K731" s="216" t="s">
        <v>247</v>
      </c>
      <c r="L731" s="45"/>
      <c r="M731" s="221" t="s">
        <v>19</v>
      </c>
      <c r="N731" s="222" t="s">
        <v>43</v>
      </c>
      <c r="O731" s="85"/>
      <c r="P731" s="223">
        <f>O731*H731</f>
        <v>0</v>
      </c>
      <c r="Q731" s="223">
        <v>0</v>
      </c>
      <c r="R731" s="223">
        <f>Q731*H731</f>
        <v>0</v>
      </c>
      <c r="S731" s="223">
        <v>0</v>
      </c>
      <c r="T731" s="224">
        <f>S731*H731</f>
        <v>0</v>
      </c>
      <c r="U731" s="39"/>
      <c r="V731" s="39"/>
      <c r="W731" s="39"/>
      <c r="X731" s="39"/>
      <c r="Y731" s="39"/>
      <c r="Z731" s="39"/>
      <c r="AA731" s="39"/>
      <c r="AB731" s="39"/>
      <c r="AC731" s="39"/>
      <c r="AD731" s="39"/>
      <c r="AE731" s="39"/>
      <c r="AR731" s="225" t="s">
        <v>248</v>
      </c>
      <c r="AT731" s="225" t="s">
        <v>243</v>
      </c>
      <c r="AU731" s="225" t="s">
        <v>81</v>
      </c>
      <c r="AY731" s="18" t="s">
        <v>240</v>
      </c>
      <c r="BE731" s="226">
        <f>IF(N731="základní",J731,0)</f>
        <v>0</v>
      </c>
      <c r="BF731" s="226">
        <f>IF(N731="snížená",J731,0)</f>
        <v>0</v>
      </c>
      <c r="BG731" s="226">
        <f>IF(N731="zákl. přenesená",J731,0)</f>
        <v>0</v>
      </c>
      <c r="BH731" s="226">
        <f>IF(N731="sníž. přenesená",J731,0)</f>
        <v>0</v>
      </c>
      <c r="BI731" s="226">
        <f>IF(N731="nulová",J731,0)</f>
        <v>0</v>
      </c>
      <c r="BJ731" s="18" t="s">
        <v>79</v>
      </c>
      <c r="BK731" s="226">
        <f>ROUND(I731*H731,2)</f>
        <v>0</v>
      </c>
      <c r="BL731" s="18" t="s">
        <v>248</v>
      </c>
      <c r="BM731" s="225" t="s">
        <v>2687</v>
      </c>
    </row>
    <row r="732" s="14" customFormat="1">
      <c r="A732" s="14"/>
      <c r="B732" s="259"/>
      <c r="C732" s="260"/>
      <c r="D732" s="227" t="s">
        <v>801</v>
      </c>
      <c r="E732" s="261" t="s">
        <v>19</v>
      </c>
      <c r="F732" s="262" t="s">
        <v>2658</v>
      </c>
      <c r="G732" s="260"/>
      <c r="H732" s="261" t="s">
        <v>19</v>
      </c>
      <c r="I732" s="263"/>
      <c r="J732" s="260"/>
      <c r="K732" s="260"/>
      <c r="L732" s="264"/>
      <c r="M732" s="265"/>
      <c r="N732" s="266"/>
      <c r="O732" s="266"/>
      <c r="P732" s="266"/>
      <c r="Q732" s="266"/>
      <c r="R732" s="266"/>
      <c r="S732" s="266"/>
      <c r="T732" s="267"/>
      <c r="U732" s="14"/>
      <c r="V732" s="14"/>
      <c r="W732" s="14"/>
      <c r="X732" s="14"/>
      <c r="Y732" s="14"/>
      <c r="Z732" s="14"/>
      <c r="AA732" s="14"/>
      <c r="AB732" s="14"/>
      <c r="AC732" s="14"/>
      <c r="AD732" s="14"/>
      <c r="AE732" s="14"/>
      <c r="AT732" s="268" t="s">
        <v>801</v>
      </c>
      <c r="AU732" s="268" t="s">
        <v>81</v>
      </c>
      <c r="AV732" s="14" t="s">
        <v>79</v>
      </c>
      <c r="AW732" s="14" t="s">
        <v>33</v>
      </c>
      <c r="AX732" s="14" t="s">
        <v>72</v>
      </c>
      <c r="AY732" s="268" t="s">
        <v>240</v>
      </c>
    </row>
    <row r="733" s="13" customFormat="1">
      <c r="A733" s="13"/>
      <c r="B733" s="248"/>
      <c r="C733" s="249"/>
      <c r="D733" s="227" t="s">
        <v>801</v>
      </c>
      <c r="E733" s="250" t="s">
        <v>19</v>
      </c>
      <c r="F733" s="251" t="s">
        <v>2688</v>
      </c>
      <c r="G733" s="249"/>
      <c r="H733" s="252">
        <v>0.495</v>
      </c>
      <c r="I733" s="253"/>
      <c r="J733" s="249"/>
      <c r="K733" s="249"/>
      <c r="L733" s="254"/>
      <c r="M733" s="255"/>
      <c r="N733" s="256"/>
      <c r="O733" s="256"/>
      <c r="P733" s="256"/>
      <c r="Q733" s="256"/>
      <c r="R733" s="256"/>
      <c r="S733" s="256"/>
      <c r="T733" s="257"/>
      <c r="U733" s="13"/>
      <c r="V733" s="13"/>
      <c r="W733" s="13"/>
      <c r="X733" s="13"/>
      <c r="Y733" s="13"/>
      <c r="Z733" s="13"/>
      <c r="AA733" s="13"/>
      <c r="AB733" s="13"/>
      <c r="AC733" s="13"/>
      <c r="AD733" s="13"/>
      <c r="AE733" s="13"/>
      <c r="AT733" s="258" t="s">
        <v>801</v>
      </c>
      <c r="AU733" s="258" t="s">
        <v>81</v>
      </c>
      <c r="AV733" s="13" t="s">
        <v>81</v>
      </c>
      <c r="AW733" s="13" t="s">
        <v>33</v>
      </c>
      <c r="AX733" s="13" t="s">
        <v>72</v>
      </c>
      <c r="AY733" s="258" t="s">
        <v>240</v>
      </c>
    </row>
    <row r="734" s="13" customFormat="1">
      <c r="A734" s="13"/>
      <c r="B734" s="248"/>
      <c r="C734" s="249"/>
      <c r="D734" s="227" t="s">
        <v>801</v>
      </c>
      <c r="E734" s="250" t="s">
        <v>19</v>
      </c>
      <c r="F734" s="251" t="s">
        <v>2689</v>
      </c>
      <c r="G734" s="249"/>
      <c r="H734" s="252">
        <v>1.5029999999999999</v>
      </c>
      <c r="I734" s="253"/>
      <c r="J734" s="249"/>
      <c r="K734" s="249"/>
      <c r="L734" s="254"/>
      <c r="M734" s="255"/>
      <c r="N734" s="256"/>
      <c r="O734" s="256"/>
      <c r="P734" s="256"/>
      <c r="Q734" s="256"/>
      <c r="R734" s="256"/>
      <c r="S734" s="256"/>
      <c r="T734" s="257"/>
      <c r="U734" s="13"/>
      <c r="V734" s="13"/>
      <c r="W734" s="13"/>
      <c r="X734" s="13"/>
      <c r="Y734" s="13"/>
      <c r="Z734" s="13"/>
      <c r="AA734" s="13"/>
      <c r="AB734" s="13"/>
      <c r="AC734" s="13"/>
      <c r="AD734" s="13"/>
      <c r="AE734" s="13"/>
      <c r="AT734" s="258" t="s">
        <v>801</v>
      </c>
      <c r="AU734" s="258" t="s">
        <v>81</v>
      </c>
      <c r="AV734" s="13" t="s">
        <v>81</v>
      </c>
      <c r="AW734" s="13" t="s">
        <v>33</v>
      </c>
      <c r="AX734" s="13" t="s">
        <v>72</v>
      </c>
      <c r="AY734" s="258" t="s">
        <v>240</v>
      </c>
    </row>
    <row r="735" s="13" customFormat="1">
      <c r="A735" s="13"/>
      <c r="B735" s="248"/>
      <c r="C735" s="249"/>
      <c r="D735" s="227" t="s">
        <v>801</v>
      </c>
      <c r="E735" s="250" t="s">
        <v>19</v>
      </c>
      <c r="F735" s="251" t="s">
        <v>2690</v>
      </c>
      <c r="G735" s="249"/>
      <c r="H735" s="252">
        <v>0.57599999999999996</v>
      </c>
      <c r="I735" s="253"/>
      <c r="J735" s="249"/>
      <c r="K735" s="249"/>
      <c r="L735" s="254"/>
      <c r="M735" s="255"/>
      <c r="N735" s="256"/>
      <c r="O735" s="256"/>
      <c r="P735" s="256"/>
      <c r="Q735" s="256"/>
      <c r="R735" s="256"/>
      <c r="S735" s="256"/>
      <c r="T735" s="257"/>
      <c r="U735" s="13"/>
      <c r="V735" s="13"/>
      <c r="W735" s="13"/>
      <c r="X735" s="13"/>
      <c r="Y735" s="13"/>
      <c r="Z735" s="13"/>
      <c r="AA735" s="13"/>
      <c r="AB735" s="13"/>
      <c r="AC735" s="13"/>
      <c r="AD735" s="13"/>
      <c r="AE735" s="13"/>
      <c r="AT735" s="258" t="s">
        <v>801</v>
      </c>
      <c r="AU735" s="258" t="s">
        <v>81</v>
      </c>
      <c r="AV735" s="13" t="s">
        <v>81</v>
      </c>
      <c r="AW735" s="13" t="s">
        <v>33</v>
      </c>
      <c r="AX735" s="13" t="s">
        <v>72</v>
      </c>
      <c r="AY735" s="258" t="s">
        <v>240</v>
      </c>
    </row>
    <row r="736" s="13" customFormat="1">
      <c r="A736" s="13"/>
      <c r="B736" s="248"/>
      <c r="C736" s="249"/>
      <c r="D736" s="227" t="s">
        <v>801</v>
      </c>
      <c r="E736" s="250" t="s">
        <v>19</v>
      </c>
      <c r="F736" s="251" t="s">
        <v>2691</v>
      </c>
      <c r="G736" s="249"/>
      <c r="H736" s="252">
        <v>1.675</v>
      </c>
      <c r="I736" s="253"/>
      <c r="J736" s="249"/>
      <c r="K736" s="249"/>
      <c r="L736" s="254"/>
      <c r="M736" s="255"/>
      <c r="N736" s="256"/>
      <c r="O736" s="256"/>
      <c r="P736" s="256"/>
      <c r="Q736" s="256"/>
      <c r="R736" s="256"/>
      <c r="S736" s="256"/>
      <c r="T736" s="257"/>
      <c r="U736" s="13"/>
      <c r="V736" s="13"/>
      <c r="W736" s="13"/>
      <c r="X736" s="13"/>
      <c r="Y736" s="13"/>
      <c r="Z736" s="13"/>
      <c r="AA736" s="13"/>
      <c r="AB736" s="13"/>
      <c r="AC736" s="13"/>
      <c r="AD736" s="13"/>
      <c r="AE736" s="13"/>
      <c r="AT736" s="258" t="s">
        <v>801</v>
      </c>
      <c r="AU736" s="258" t="s">
        <v>81</v>
      </c>
      <c r="AV736" s="13" t="s">
        <v>81</v>
      </c>
      <c r="AW736" s="13" t="s">
        <v>33</v>
      </c>
      <c r="AX736" s="13" t="s">
        <v>72</v>
      </c>
      <c r="AY736" s="258" t="s">
        <v>240</v>
      </c>
    </row>
    <row r="737" s="15" customFormat="1">
      <c r="A737" s="15"/>
      <c r="B737" s="269"/>
      <c r="C737" s="270"/>
      <c r="D737" s="227" t="s">
        <v>801</v>
      </c>
      <c r="E737" s="271" t="s">
        <v>19</v>
      </c>
      <c r="F737" s="272" t="s">
        <v>1356</v>
      </c>
      <c r="G737" s="270"/>
      <c r="H737" s="273">
        <v>4.2489999999999997</v>
      </c>
      <c r="I737" s="274"/>
      <c r="J737" s="270"/>
      <c r="K737" s="270"/>
      <c r="L737" s="275"/>
      <c r="M737" s="276"/>
      <c r="N737" s="277"/>
      <c r="O737" s="277"/>
      <c r="P737" s="277"/>
      <c r="Q737" s="277"/>
      <c r="R737" s="277"/>
      <c r="S737" s="277"/>
      <c r="T737" s="278"/>
      <c r="U737" s="15"/>
      <c r="V737" s="15"/>
      <c r="W737" s="15"/>
      <c r="X737" s="15"/>
      <c r="Y737" s="15"/>
      <c r="Z737" s="15"/>
      <c r="AA737" s="15"/>
      <c r="AB737" s="15"/>
      <c r="AC737" s="15"/>
      <c r="AD737" s="15"/>
      <c r="AE737" s="15"/>
      <c r="AT737" s="279" t="s">
        <v>801</v>
      </c>
      <c r="AU737" s="279" t="s">
        <v>81</v>
      </c>
      <c r="AV737" s="15" t="s">
        <v>149</v>
      </c>
      <c r="AW737" s="15" t="s">
        <v>33</v>
      </c>
      <c r="AX737" s="15" t="s">
        <v>79</v>
      </c>
      <c r="AY737" s="279" t="s">
        <v>240</v>
      </c>
    </row>
    <row r="738" s="2" customFormat="1" ht="33" customHeight="1">
      <c r="A738" s="39"/>
      <c r="B738" s="40"/>
      <c r="C738" s="214" t="s">
        <v>2692</v>
      </c>
      <c r="D738" s="214" t="s">
        <v>243</v>
      </c>
      <c r="E738" s="215" t="s">
        <v>2693</v>
      </c>
      <c r="F738" s="216" t="s">
        <v>2694</v>
      </c>
      <c r="G738" s="217" t="s">
        <v>251</v>
      </c>
      <c r="H738" s="218">
        <v>578.79999999999995</v>
      </c>
      <c r="I738" s="219"/>
      <c r="J738" s="220">
        <f>ROUND(I738*H738,2)</f>
        <v>0</v>
      </c>
      <c r="K738" s="216" t="s">
        <v>749</v>
      </c>
      <c r="L738" s="45"/>
      <c r="M738" s="221" t="s">
        <v>19</v>
      </c>
      <c r="N738" s="222" t="s">
        <v>43</v>
      </c>
      <c r="O738" s="85"/>
      <c r="P738" s="223">
        <f>O738*H738</f>
        <v>0</v>
      </c>
      <c r="Q738" s="223">
        <v>0.098680000000000004</v>
      </c>
      <c r="R738" s="223">
        <f>Q738*H738</f>
        <v>57.115983999999997</v>
      </c>
      <c r="S738" s="223">
        <v>0</v>
      </c>
      <c r="T738" s="224">
        <f>S738*H738</f>
        <v>0</v>
      </c>
      <c r="U738" s="39"/>
      <c r="V738" s="39"/>
      <c r="W738" s="39"/>
      <c r="X738" s="39"/>
      <c r="Y738" s="39"/>
      <c r="Z738" s="39"/>
      <c r="AA738" s="39"/>
      <c r="AB738" s="39"/>
      <c r="AC738" s="39"/>
      <c r="AD738" s="39"/>
      <c r="AE738" s="39"/>
      <c r="AR738" s="225" t="s">
        <v>248</v>
      </c>
      <c r="AT738" s="225" t="s">
        <v>243</v>
      </c>
      <c r="AU738" s="225" t="s">
        <v>81</v>
      </c>
      <c r="AY738" s="18" t="s">
        <v>240</v>
      </c>
      <c r="BE738" s="226">
        <f>IF(N738="základní",J738,0)</f>
        <v>0</v>
      </c>
      <c r="BF738" s="226">
        <f>IF(N738="snížená",J738,0)</f>
        <v>0</v>
      </c>
      <c r="BG738" s="226">
        <f>IF(N738="zákl. přenesená",J738,0)</f>
        <v>0</v>
      </c>
      <c r="BH738" s="226">
        <f>IF(N738="sníž. přenesená",J738,0)</f>
        <v>0</v>
      </c>
      <c r="BI738" s="226">
        <f>IF(N738="nulová",J738,0)</f>
        <v>0</v>
      </c>
      <c r="BJ738" s="18" t="s">
        <v>79</v>
      </c>
      <c r="BK738" s="226">
        <f>ROUND(I738*H738,2)</f>
        <v>0</v>
      </c>
      <c r="BL738" s="18" t="s">
        <v>248</v>
      </c>
      <c r="BM738" s="225" t="s">
        <v>2695</v>
      </c>
    </row>
    <row r="739" s="14" customFormat="1">
      <c r="A739" s="14"/>
      <c r="B739" s="259"/>
      <c r="C739" s="260"/>
      <c r="D739" s="227" t="s">
        <v>801</v>
      </c>
      <c r="E739" s="261" t="s">
        <v>19</v>
      </c>
      <c r="F739" s="262" t="s">
        <v>2658</v>
      </c>
      <c r="G739" s="260"/>
      <c r="H739" s="261" t="s">
        <v>19</v>
      </c>
      <c r="I739" s="263"/>
      <c r="J739" s="260"/>
      <c r="K739" s="260"/>
      <c r="L739" s="264"/>
      <c r="M739" s="265"/>
      <c r="N739" s="266"/>
      <c r="O739" s="266"/>
      <c r="P739" s="266"/>
      <c r="Q739" s="266"/>
      <c r="R739" s="266"/>
      <c r="S739" s="266"/>
      <c r="T739" s="267"/>
      <c r="U739" s="14"/>
      <c r="V739" s="14"/>
      <c r="W739" s="14"/>
      <c r="X739" s="14"/>
      <c r="Y739" s="14"/>
      <c r="Z739" s="14"/>
      <c r="AA739" s="14"/>
      <c r="AB739" s="14"/>
      <c r="AC739" s="14"/>
      <c r="AD739" s="14"/>
      <c r="AE739" s="14"/>
      <c r="AT739" s="268" t="s">
        <v>801</v>
      </c>
      <c r="AU739" s="268" t="s">
        <v>81</v>
      </c>
      <c r="AV739" s="14" t="s">
        <v>79</v>
      </c>
      <c r="AW739" s="14" t="s">
        <v>33</v>
      </c>
      <c r="AX739" s="14" t="s">
        <v>72</v>
      </c>
      <c r="AY739" s="268" t="s">
        <v>240</v>
      </c>
    </row>
    <row r="740" s="13" customFormat="1">
      <c r="A740" s="13"/>
      <c r="B740" s="248"/>
      <c r="C740" s="249"/>
      <c r="D740" s="227" t="s">
        <v>801</v>
      </c>
      <c r="E740" s="250" t="s">
        <v>19</v>
      </c>
      <c r="F740" s="251" t="s">
        <v>2696</v>
      </c>
      <c r="G740" s="249"/>
      <c r="H740" s="252">
        <v>238.74000000000001</v>
      </c>
      <c r="I740" s="253"/>
      <c r="J740" s="249"/>
      <c r="K740" s="249"/>
      <c r="L740" s="254"/>
      <c r="M740" s="255"/>
      <c r="N740" s="256"/>
      <c r="O740" s="256"/>
      <c r="P740" s="256"/>
      <c r="Q740" s="256"/>
      <c r="R740" s="256"/>
      <c r="S740" s="256"/>
      <c r="T740" s="257"/>
      <c r="U740" s="13"/>
      <c r="V740" s="13"/>
      <c r="W740" s="13"/>
      <c r="X740" s="13"/>
      <c r="Y740" s="13"/>
      <c r="Z740" s="13"/>
      <c r="AA740" s="13"/>
      <c r="AB740" s="13"/>
      <c r="AC740" s="13"/>
      <c r="AD740" s="13"/>
      <c r="AE740" s="13"/>
      <c r="AT740" s="258" t="s">
        <v>801</v>
      </c>
      <c r="AU740" s="258" t="s">
        <v>81</v>
      </c>
      <c r="AV740" s="13" t="s">
        <v>81</v>
      </c>
      <c r="AW740" s="13" t="s">
        <v>33</v>
      </c>
      <c r="AX740" s="13" t="s">
        <v>72</v>
      </c>
      <c r="AY740" s="258" t="s">
        <v>240</v>
      </c>
    </row>
    <row r="741" s="13" customFormat="1">
      <c r="A741" s="13"/>
      <c r="B741" s="248"/>
      <c r="C741" s="249"/>
      <c r="D741" s="227" t="s">
        <v>801</v>
      </c>
      <c r="E741" s="250" t="s">
        <v>19</v>
      </c>
      <c r="F741" s="251" t="s">
        <v>2697</v>
      </c>
      <c r="G741" s="249"/>
      <c r="H741" s="252">
        <v>340.06</v>
      </c>
      <c r="I741" s="253"/>
      <c r="J741" s="249"/>
      <c r="K741" s="249"/>
      <c r="L741" s="254"/>
      <c r="M741" s="255"/>
      <c r="N741" s="256"/>
      <c r="O741" s="256"/>
      <c r="P741" s="256"/>
      <c r="Q741" s="256"/>
      <c r="R741" s="256"/>
      <c r="S741" s="256"/>
      <c r="T741" s="257"/>
      <c r="U741" s="13"/>
      <c r="V741" s="13"/>
      <c r="W741" s="13"/>
      <c r="X741" s="13"/>
      <c r="Y741" s="13"/>
      <c r="Z741" s="13"/>
      <c r="AA741" s="13"/>
      <c r="AB741" s="13"/>
      <c r="AC741" s="13"/>
      <c r="AD741" s="13"/>
      <c r="AE741" s="13"/>
      <c r="AT741" s="258" t="s">
        <v>801</v>
      </c>
      <c r="AU741" s="258" t="s">
        <v>81</v>
      </c>
      <c r="AV741" s="13" t="s">
        <v>81</v>
      </c>
      <c r="AW741" s="13" t="s">
        <v>33</v>
      </c>
      <c r="AX741" s="13" t="s">
        <v>72</v>
      </c>
      <c r="AY741" s="258" t="s">
        <v>240</v>
      </c>
    </row>
    <row r="742" s="15" customFormat="1">
      <c r="A742" s="15"/>
      <c r="B742" s="269"/>
      <c r="C742" s="270"/>
      <c r="D742" s="227" t="s">
        <v>801</v>
      </c>
      <c r="E742" s="271" t="s">
        <v>19</v>
      </c>
      <c r="F742" s="272" t="s">
        <v>1356</v>
      </c>
      <c r="G742" s="270"/>
      <c r="H742" s="273">
        <v>578.79999999999995</v>
      </c>
      <c r="I742" s="274"/>
      <c r="J742" s="270"/>
      <c r="K742" s="270"/>
      <c r="L742" s="275"/>
      <c r="M742" s="276"/>
      <c r="N742" s="277"/>
      <c r="O742" s="277"/>
      <c r="P742" s="277"/>
      <c r="Q742" s="277"/>
      <c r="R742" s="277"/>
      <c r="S742" s="277"/>
      <c r="T742" s="278"/>
      <c r="U742" s="15"/>
      <c r="V742" s="15"/>
      <c r="W742" s="15"/>
      <c r="X742" s="15"/>
      <c r="Y742" s="15"/>
      <c r="Z742" s="15"/>
      <c r="AA742" s="15"/>
      <c r="AB742" s="15"/>
      <c r="AC742" s="15"/>
      <c r="AD742" s="15"/>
      <c r="AE742" s="15"/>
      <c r="AT742" s="279" t="s">
        <v>801</v>
      </c>
      <c r="AU742" s="279" t="s">
        <v>81</v>
      </c>
      <c r="AV742" s="15" t="s">
        <v>149</v>
      </c>
      <c r="AW742" s="15" t="s">
        <v>33</v>
      </c>
      <c r="AX742" s="15" t="s">
        <v>79</v>
      </c>
      <c r="AY742" s="279" t="s">
        <v>240</v>
      </c>
    </row>
    <row r="743" s="2" customFormat="1">
      <c r="A743" s="39"/>
      <c r="B743" s="40"/>
      <c r="C743" s="214" t="s">
        <v>654</v>
      </c>
      <c r="D743" s="214" t="s">
        <v>243</v>
      </c>
      <c r="E743" s="215" t="s">
        <v>2698</v>
      </c>
      <c r="F743" s="216" t="s">
        <v>2699</v>
      </c>
      <c r="G743" s="217" t="s">
        <v>251</v>
      </c>
      <c r="H743" s="218">
        <v>1258</v>
      </c>
      <c r="I743" s="219"/>
      <c r="J743" s="220">
        <f>ROUND(I743*H743,2)</f>
        <v>0</v>
      </c>
      <c r="K743" s="216" t="s">
        <v>749</v>
      </c>
      <c r="L743" s="45"/>
      <c r="M743" s="221" t="s">
        <v>19</v>
      </c>
      <c r="N743" s="222" t="s">
        <v>43</v>
      </c>
      <c r="O743" s="85"/>
      <c r="P743" s="223">
        <f>O743*H743</f>
        <v>0</v>
      </c>
      <c r="Q743" s="223">
        <v>0.076999999999999999</v>
      </c>
      <c r="R743" s="223">
        <f>Q743*H743</f>
        <v>96.866</v>
      </c>
      <c r="S743" s="223">
        <v>0</v>
      </c>
      <c r="T743" s="224">
        <f>S743*H743</f>
        <v>0</v>
      </c>
      <c r="U743" s="39"/>
      <c r="V743" s="39"/>
      <c r="W743" s="39"/>
      <c r="X743" s="39"/>
      <c r="Y743" s="39"/>
      <c r="Z743" s="39"/>
      <c r="AA743" s="39"/>
      <c r="AB743" s="39"/>
      <c r="AC743" s="39"/>
      <c r="AD743" s="39"/>
      <c r="AE743" s="39"/>
      <c r="AR743" s="225" t="s">
        <v>248</v>
      </c>
      <c r="AT743" s="225" t="s">
        <v>243</v>
      </c>
      <c r="AU743" s="225" t="s">
        <v>81</v>
      </c>
      <c r="AY743" s="18" t="s">
        <v>240</v>
      </c>
      <c r="BE743" s="226">
        <f>IF(N743="základní",J743,0)</f>
        <v>0</v>
      </c>
      <c r="BF743" s="226">
        <f>IF(N743="snížená",J743,0)</f>
        <v>0</v>
      </c>
      <c r="BG743" s="226">
        <f>IF(N743="zákl. přenesená",J743,0)</f>
        <v>0</v>
      </c>
      <c r="BH743" s="226">
        <f>IF(N743="sníž. přenesená",J743,0)</f>
        <v>0</v>
      </c>
      <c r="BI743" s="226">
        <f>IF(N743="nulová",J743,0)</f>
        <v>0</v>
      </c>
      <c r="BJ743" s="18" t="s">
        <v>79</v>
      </c>
      <c r="BK743" s="226">
        <f>ROUND(I743*H743,2)</f>
        <v>0</v>
      </c>
      <c r="BL743" s="18" t="s">
        <v>248</v>
      </c>
      <c r="BM743" s="225" t="s">
        <v>2700</v>
      </c>
    </row>
    <row r="744" s="14" customFormat="1">
      <c r="A744" s="14"/>
      <c r="B744" s="259"/>
      <c r="C744" s="260"/>
      <c r="D744" s="227" t="s">
        <v>801</v>
      </c>
      <c r="E744" s="261" t="s">
        <v>19</v>
      </c>
      <c r="F744" s="262" t="s">
        <v>2658</v>
      </c>
      <c r="G744" s="260"/>
      <c r="H744" s="261" t="s">
        <v>19</v>
      </c>
      <c r="I744" s="263"/>
      <c r="J744" s="260"/>
      <c r="K744" s="260"/>
      <c r="L744" s="264"/>
      <c r="M744" s="265"/>
      <c r="N744" s="266"/>
      <c r="O744" s="266"/>
      <c r="P744" s="266"/>
      <c r="Q744" s="266"/>
      <c r="R744" s="266"/>
      <c r="S744" s="266"/>
      <c r="T744" s="267"/>
      <c r="U744" s="14"/>
      <c r="V744" s="14"/>
      <c r="W744" s="14"/>
      <c r="X744" s="14"/>
      <c r="Y744" s="14"/>
      <c r="Z744" s="14"/>
      <c r="AA744" s="14"/>
      <c r="AB744" s="14"/>
      <c r="AC744" s="14"/>
      <c r="AD744" s="14"/>
      <c r="AE744" s="14"/>
      <c r="AT744" s="268" t="s">
        <v>801</v>
      </c>
      <c r="AU744" s="268" t="s">
        <v>81</v>
      </c>
      <c r="AV744" s="14" t="s">
        <v>79</v>
      </c>
      <c r="AW744" s="14" t="s">
        <v>33</v>
      </c>
      <c r="AX744" s="14" t="s">
        <v>72</v>
      </c>
      <c r="AY744" s="268" t="s">
        <v>240</v>
      </c>
    </row>
    <row r="745" s="14" customFormat="1">
      <c r="A745" s="14"/>
      <c r="B745" s="259"/>
      <c r="C745" s="260"/>
      <c r="D745" s="227" t="s">
        <v>801</v>
      </c>
      <c r="E745" s="261" t="s">
        <v>19</v>
      </c>
      <c r="F745" s="262" t="s">
        <v>2701</v>
      </c>
      <c r="G745" s="260"/>
      <c r="H745" s="261" t="s">
        <v>19</v>
      </c>
      <c r="I745" s="263"/>
      <c r="J745" s="260"/>
      <c r="K745" s="260"/>
      <c r="L745" s="264"/>
      <c r="M745" s="265"/>
      <c r="N745" s="266"/>
      <c r="O745" s="266"/>
      <c r="P745" s="266"/>
      <c r="Q745" s="266"/>
      <c r="R745" s="266"/>
      <c r="S745" s="266"/>
      <c r="T745" s="267"/>
      <c r="U745" s="14"/>
      <c r="V745" s="14"/>
      <c r="W745" s="14"/>
      <c r="X745" s="14"/>
      <c r="Y745" s="14"/>
      <c r="Z745" s="14"/>
      <c r="AA745" s="14"/>
      <c r="AB745" s="14"/>
      <c r="AC745" s="14"/>
      <c r="AD745" s="14"/>
      <c r="AE745" s="14"/>
      <c r="AT745" s="268" t="s">
        <v>801</v>
      </c>
      <c r="AU745" s="268" t="s">
        <v>81</v>
      </c>
      <c r="AV745" s="14" t="s">
        <v>79</v>
      </c>
      <c r="AW745" s="14" t="s">
        <v>33</v>
      </c>
      <c r="AX745" s="14" t="s">
        <v>72</v>
      </c>
      <c r="AY745" s="268" t="s">
        <v>240</v>
      </c>
    </row>
    <row r="746" s="13" customFormat="1">
      <c r="A746" s="13"/>
      <c r="B746" s="248"/>
      <c r="C746" s="249"/>
      <c r="D746" s="227" t="s">
        <v>801</v>
      </c>
      <c r="E746" s="250" t="s">
        <v>19</v>
      </c>
      <c r="F746" s="251" t="s">
        <v>2702</v>
      </c>
      <c r="G746" s="249"/>
      <c r="H746" s="252">
        <v>1258</v>
      </c>
      <c r="I746" s="253"/>
      <c r="J746" s="249"/>
      <c r="K746" s="249"/>
      <c r="L746" s="254"/>
      <c r="M746" s="255"/>
      <c r="N746" s="256"/>
      <c r="O746" s="256"/>
      <c r="P746" s="256"/>
      <c r="Q746" s="256"/>
      <c r="R746" s="256"/>
      <c r="S746" s="256"/>
      <c r="T746" s="257"/>
      <c r="U746" s="13"/>
      <c r="V746" s="13"/>
      <c r="W746" s="13"/>
      <c r="X746" s="13"/>
      <c r="Y746" s="13"/>
      <c r="Z746" s="13"/>
      <c r="AA746" s="13"/>
      <c r="AB746" s="13"/>
      <c r="AC746" s="13"/>
      <c r="AD746" s="13"/>
      <c r="AE746" s="13"/>
      <c r="AT746" s="258" t="s">
        <v>801</v>
      </c>
      <c r="AU746" s="258" t="s">
        <v>81</v>
      </c>
      <c r="AV746" s="13" t="s">
        <v>81</v>
      </c>
      <c r="AW746" s="13" t="s">
        <v>33</v>
      </c>
      <c r="AX746" s="13" t="s">
        <v>79</v>
      </c>
      <c r="AY746" s="258" t="s">
        <v>240</v>
      </c>
    </row>
    <row r="747" s="2" customFormat="1">
      <c r="A747" s="39"/>
      <c r="B747" s="40"/>
      <c r="C747" s="214" t="s">
        <v>2703</v>
      </c>
      <c r="D747" s="214" t="s">
        <v>243</v>
      </c>
      <c r="E747" s="215" t="s">
        <v>2704</v>
      </c>
      <c r="F747" s="216" t="s">
        <v>2705</v>
      </c>
      <c r="G747" s="217" t="s">
        <v>251</v>
      </c>
      <c r="H747" s="218">
        <v>2863.748</v>
      </c>
      <c r="I747" s="219"/>
      <c r="J747" s="220">
        <f>ROUND(I747*H747,2)</f>
        <v>0</v>
      </c>
      <c r="K747" s="216" t="s">
        <v>749</v>
      </c>
      <c r="L747" s="45"/>
      <c r="M747" s="221" t="s">
        <v>19</v>
      </c>
      <c r="N747" s="222" t="s">
        <v>43</v>
      </c>
      <c r="O747" s="85"/>
      <c r="P747" s="223">
        <f>O747*H747</f>
        <v>0</v>
      </c>
      <c r="Q747" s="223">
        <v>0.11</v>
      </c>
      <c r="R747" s="223">
        <f>Q747*H747</f>
        <v>315.01228000000003</v>
      </c>
      <c r="S747" s="223">
        <v>0</v>
      </c>
      <c r="T747" s="224">
        <f>S747*H747</f>
        <v>0</v>
      </c>
      <c r="U747" s="39"/>
      <c r="V747" s="39"/>
      <c r="W747" s="39"/>
      <c r="X747" s="39"/>
      <c r="Y747" s="39"/>
      <c r="Z747" s="39"/>
      <c r="AA747" s="39"/>
      <c r="AB747" s="39"/>
      <c r="AC747" s="39"/>
      <c r="AD747" s="39"/>
      <c r="AE747" s="39"/>
      <c r="AR747" s="225" t="s">
        <v>248</v>
      </c>
      <c r="AT747" s="225" t="s">
        <v>243</v>
      </c>
      <c r="AU747" s="225" t="s">
        <v>81</v>
      </c>
      <c r="AY747" s="18" t="s">
        <v>240</v>
      </c>
      <c r="BE747" s="226">
        <f>IF(N747="základní",J747,0)</f>
        <v>0</v>
      </c>
      <c r="BF747" s="226">
        <f>IF(N747="snížená",J747,0)</f>
        <v>0</v>
      </c>
      <c r="BG747" s="226">
        <f>IF(N747="zákl. přenesená",J747,0)</f>
        <v>0</v>
      </c>
      <c r="BH747" s="226">
        <f>IF(N747="sníž. přenesená",J747,0)</f>
        <v>0</v>
      </c>
      <c r="BI747" s="226">
        <f>IF(N747="nulová",J747,0)</f>
        <v>0</v>
      </c>
      <c r="BJ747" s="18" t="s">
        <v>79</v>
      </c>
      <c r="BK747" s="226">
        <f>ROUND(I747*H747,2)</f>
        <v>0</v>
      </c>
      <c r="BL747" s="18" t="s">
        <v>248</v>
      </c>
      <c r="BM747" s="225" t="s">
        <v>2706</v>
      </c>
    </row>
    <row r="748" s="14" customFormat="1">
      <c r="A748" s="14"/>
      <c r="B748" s="259"/>
      <c r="C748" s="260"/>
      <c r="D748" s="227" t="s">
        <v>801</v>
      </c>
      <c r="E748" s="261" t="s">
        <v>19</v>
      </c>
      <c r="F748" s="262" t="s">
        <v>2658</v>
      </c>
      <c r="G748" s="260"/>
      <c r="H748" s="261" t="s">
        <v>19</v>
      </c>
      <c r="I748" s="263"/>
      <c r="J748" s="260"/>
      <c r="K748" s="260"/>
      <c r="L748" s="264"/>
      <c r="M748" s="265"/>
      <c r="N748" s="266"/>
      <c r="O748" s="266"/>
      <c r="P748" s="266"/>
      <c r="Q748" s="266"/>
      <c r="R748" s="266"/>
      <c r="S748" s="266"/>
      <c r="T748" s="267"/>
      <c r="U748" s="14"/>
      <c r="V748" s="14"/>
      <c r="W748" s="14"/>
      <c r="X748" s="14"/>
      <c r="Y748" s="14"/>
      <c r="Z748" s="14"/>
      <c r="AA748" s="14"/>
      <c r="AB748" s="14"/>
      <c r="AC748" s="14"/>
      <c r="AD748" s="14"/>
      <c r="AE748" s="14"/>
      <c r="AT748" s="268" t="s">
        <v>801</v>
      </c>
      <c r="AU748" s="268" t="s">
        <v>81</v>
      </c>
      <c r="AV748" s="14" t="s">
        <v>79</v>
      </c>
      <c r="AW748" s="14" t="s">
        <v>33</v>
      </c>
      <c r="AX748" s="14" t="s">
        <v>72</v>
      </c>
      <c r="AY748" s="268" t="s">
        <v>240</v>
      </c>
    </row>
    <row r="749" s="13" customFormat="1">
      <c r="A749" s="13"/>
      <c r="B749" s="248"/>
      <c r="C749" s="249"/>
      <c r="D749" s="227" t="s">
        <v>801</v>
      </c>
      <c r="E749" s="250" t="s">
        <v>19</v>
      </c>
      <c r="F749" s="251" t="s">
        <v>2707</v>
      </c>
      <c r="G749" s="249"/>
      <c r="H749" s="252">
        <v>476.74000000000001</v>
      </c>
      <c r="I749" s="253"/>
      <c r="J749" s="249"/>
      <c r="K749" s="249"/>
      <c r="L749" s="254"/>
      <c r="M749" s="255"/>
      <c r="N749" s="256"/>
      <c r="O749" s="256"/>
      <c r="P749" s="256"/>
      <c r="Q749" s="256"/>
      <c r="R749" s="256"/>
      <c r="S749" s="256"/>
      <c r="T749" s="257"/>
      <c r="U749" s="13"/>
      <c r="V749" s="13"/>
      <c r="W749" s="13"/>
      <c r="X749" s="13"/>
      <c r="Y749" s="13"/>
      <c r="Z749" s="13"/>
      <c r="AA749" s="13"/>
      <c r="AB749" s="13"/>
      <c r="AC749" s="13"/>
      <c r="AD749" s="13"/>
      <c r="AE749" s="13"/>
      <c r="AT749" s="258" t="s">
        <v>801</v>
      </c>
      <c r="AU749" s="258" t="s">
        <v>81</v>
      </c>
      <c r="AV749" s="13" t="s">
        <v>81</v>
      </c>
      <c r="AW749" s="13" t="s">
        <v>33</v>
      </c>
      <c r="AX749" s="13" t="s">
        <v>72</v>
      </c>
      <c r="AY749" s="258" t="s">
        <v>240</v>
      </c>
    </row>
    <row r="750" s="13" customFormat="1">
      <c r="A750" s="13"/>
      <c r="B750" s="248"/>
      <c r="C750" s="249"/>
      <c r="D750" s="227" t="s">
        <v>801</v>
      </c>
      <c r="E750" s="250" t="s">
        <v>19</v>
      </c>
      <c r="F750" s="251" t="s">
        <v>2708</v>
      </c>
      <c r="G750" s="249"/>
      <c r="H750" s="252">
        <v>18.5</v>
      </c>
      <c r="I750" s="253"/>
      <c r="J750" s="249"/>
      <c r="K750" s="249"/>
      <c r="L750" s="254"/>
      <c r="M750" s="255"/>
      <c r="N750" s="256"/>
      <c r="O750" s="256"/>
      <c r="P750" s="256"/>
      <c r="Q750" s="256"/>
      <c r="R750" s="256"/>
      <c r="S750" s="256"/>
      <c r="T750" s="257"/>
      <c r="U750" s="13"/>
      <c r="V750" s="13"/>
      <c r="W750" s="13"/>
      <c r="X750" s="13"/>
      <c r="Y750" s="13"/>
      <c r="Z750" s="13"/>
      <c r="AA750" s="13"/>
      <c r="AB750" s="13"/>
      <c r="AC750" s="13"/>
      <c r="AD750" s="13"/>
      <c r="AE750" s="13"/>
      <c r="AT750" s="258" t="s">
        <v>801</v>
      </c>
      <c r="AU750" s="258" t="s">
        <v>81</v>
      </c>
      <c r="AV750" s="13" t="s">
        <v>81</v>
      </c>
      <c r="AW750" s="13" t="s">
        <v>33</v>
      </c>
      <c r="AX750" s="13" t="s">
        <v>72</v>
      </c>
      <c r="AY750" s="258" t="s">
        <v>240</v>
      </c>
    </row>
    <row r="751" s="13" customFormat="1">
      <c r="A751" s="13"/>
      <c r="B751" s="248"/>
      <c r="C751" s="249"/>
      <c r="D751" s="227" t="s">
        <v>801</v>
      </c>
      <c r="E751" s="250" t="s">
        <v>19</v>
      </c>
      <c r="F751" s="251" t="s">
        <v>2709</v>
      </c>
      <c r="G751" s="249"/>
      <c r="H751" s="252">
        <v>6.6550000000000002</v>
      </c>
      <c r="I751" s="253"/>
      <c r="J751" s="249"/>
      <c r="K751" s="249"/>
      <c r="L751" s="254"/>
      <c r="M751" s="255"/>
      <c r="N751" s="256"/>
      <c r="O751" s="256"/>
      <c r="P751" s="256"/>
      <c r="Q751" s="256"/>
      <c r="R751" s="256"/>
      <c r="S751" s="256"/>
      <c r="T751" s="257"/>
      <c r="U751" s="13"/>
      <c r="V751" s="13"/>
      <c r="W751" s="13"/>
      <c r="X751" s="13"/>
      <c r="Y751" s="13"/>
      <c r="Z751" s="13"/>
      <c r="AA751" s="13"/>
      <c r="AB751" s="13"/>
      <c r="AC751" s="13"/>
      <c r="AD751" s="13"/>
      <c r="AE751" s="13"/>
      <c r="AT751" s="258" t="s">
        <v>801</v>
      </c>
      <c r="AU751" s="258" t="s">
        <v>81</v>
      </c>
      <c r="AV751" s="13" t="s">
        <v>81</v>
      </c>
      <c r="AW751" s="13" t="s">
        <v>33</v>
      </c>
      <c r="AX751" s="13" t="s">
        <v>72</v>
      </c>
      <c r="AY751" s="258" t="s">
        <v>240</v>
      </c>
    </row>
    <row r="752" s="13" customFormat="1">
      <c r="A752" s="13"/>
      <c r="B752" s="248"/>
      <c r="C752" s="249"/>
      <c r="D752" s="227" t="s">
        <v>801</v>
      </c>
      <c r="E752" s="250" t="s">
        <v>19</v>
      </c>
      <c r="F752" s="251" t="s">
        <v>2710</v>
      </c>
      <c r="G752" s="249"/>
      <c r="H752" s="252">
        <v>11.145</v>
      </c>
      <c r="I752" s="253"/>
      <c r="J752" s="249"/>
      <c r="K752" s="249"/>
      <c r="L752" s="254"/>
      <c r="M752" s="255"/>
      <c r="N752" s="256"/>
      <c r="O752" s="256"/>
      <c r="P752" s="256"/>
      <c r="Q752" s="256"/>
      <c r="R752" s="256"/>
      <c r="S752" s="256"/>
      <c r="T752" s="257"/>
      <c r="U752" s="13"/>
      <c r="V752" s="13"/>
      <c r="W752" s="13"/>
      <c r="X752" s="13"/>
      <c r="Y752" s="13"/>
      <c r="Z752" s="13"/>
      <c r="AA752" s="13"/>
      <c r="AB752" s="13"/>
      <c r="AC752" s="13"/>
      <c r="AD752" s="13"/>
      <c r="AE752" s="13"/>
      <c r="AT752" s="258" t="s">
        <v>801</v>
      </c>
      <c r="AU752" s="258" t="s">
        <v>81</v>
      </c>
      <c r="AV752" s="13" t="s">
        <v>81</v>
      </c>
      <c r="AW752" s="13" t="s">
        <v>33</v>
      </c>
      <c r="AX752" s="13" t="s">
        <v>72</v>
      </c>
      <c r="AY752" s="258" t="s">
        <v>240</v>
      </c>
    </row>
    <row r="753" s="13" customFormat="1">
      <c r="A753" s="13"/>
      <c r="B753" s="248"/>
      <c r="C753" s="249"/>
      <c r="D753" s="227" t="s">
        <v>801</v>
      </c>
      <c r="E753" s="250" t="s">
        <v>19</v>
      </c>
      <c r="F753" s="251" t="s">
        <v>2711</v>
      </c>
      <c r="G753" s="249"/>
      <c r="H753" s="252">
        <v>242.97999999999999</v>
      </c>
      <c r="I753" s="253"/>
      <c r="J753" s="249"/>
      <c r="K753" s="249"/>
      <c r="L753" s="254"/>
      <c r="M753" s="255"/>
      <c r="N753" s="256"/>
      <c r="O753" s="256"/>
      <c r="P753" s="256"/>
      <c r="Q753" s="256"/>
      <c r="R753" s="256"/>
      <c r="S753" s="256"/>
      <c r="T753" s="257"/>
      <c r="U753" s="13"/>
      <c r="V753" s="13"/>
      <c r="W753" s="13"/>
      <c r="X753" s="13"/>
      <c r="Y753" s="13"/>
      <c r="Z753" s="13"/>
      <c r="AA753" s="13"/>
      <c r="AB753" s="13"/>
      <c r="AC753" s="13"/>
      <c r="AD753" s="13"/>
      <c r="AE753" s="13"/>
      <c r="AT753" s="258" t="s">
        <v>801</v>
      </c>
      <c r="AU753" s="258" t="s">
        <v>81</v>
      </c>
      <c r="AV753" s="13" t="s">
        <v>81</v>
      </c>
      <c r="AW753" s="13" t="s">
        <v>33</v>
      </c>
      <c r="AX753" s="13" t="s">
        <v>72</v>
      </c>
      <c r="AY753" s="258" t="s">
        <v>240</v>
      </c>
    </row>
    <row r="754" s="13" customFormat="1">
      <c r="A754" s="13"/>
      <c r="B754" s="248"/>
      <c r="C754" s="249"/>
      <c r="D754" s="227" t="s">
        <v>801</v>
      </c>
      <c r="E754" s="250" t="s">
        <v>19</v>
      </c>
      <c r="F754" s="251" t="s">
        <v>2712</v>
      </c>
      <c r="G754" s="249"/>
      <c r="H754" s="252">
        <v>17.600000000000001</v>
      </c>
      <c r="I754" s="253"/>
      <c r="J754" s="249"/>
      <c r="K754" s="249"/>
      <c r="L754" s="254"/>
      <c r="M754" s="255"/>
      <c r="N754" s="256"/>
      <c r="O754" s="256"/>
      <c r="P754" s="256"/>
      <c r="Q754" s="256"/>
      <c r="R754" s="256"/>
      <c r="S754" s="256"/>
      <c r="T754" s="257"/>
      <c r="U754" s="13"/>
      <c r="V754" s="13"/>
      <c r="W754" s="13"/>
      <c r="X754" s="13"/>
      <c r="Y754" s="13"/>
      <c r="Z754" s="13"/>
      <c r="AA754" s="13"/>
      <c r="AB754" s="13"/>
      <c r="AC754" s="13"/>
      <c r="AD754" s="13"/>
      <c r="AE754" s="13"/>
      <c r="AT754" s="258" t="s">
        <v>801</v>
      </c>
      <c r="AU754" s="258" t="s">
        <v>81</v>
      </c>
      <c r="AV754" s="13" t="s">
        <v>81</v>
      </c>
      <c r="AW754" s="13" t="s">
        <v>33</v>
      </c>
      <c r="AX754" s="13" t="s">
        <v>72</v>
      </c>
      <c r="AY754" s="258" t="s">
        <v>240</v>
      </c>
    </row>
    <row r="755" s="13" customFormat="1">
      <c r="A755" s="13"/>
      <c r="B755" s="248"/>
      <c r="C755" s="249"/>
      <c r="D755" s="227" t="s">
        <v>801</v>
      </c>
      <c r="E755" s="250" t="s">
        <v>19</v>
      </c>
      <c r="F755" s="251" t="s">
        <v>2713</v>
      </c>
      <c r="G755" s="249"/>
      <c r="H755" s="252">
        <v>126.45999999999999</v>
      </c>
      <c r="I755" s="253"/>
      <c r="J755" s="249"/>
      <c r="K755" s="249"/>
      <c r="L755" s="254"/>
      <c r="M755" s="255"/>
      <c r="N755" s="256"/>
      <c r="O755" s="256"/>
      <c r="P755" s="256"/>
      <c r="Q755" s="256"/>
      <c r="R755" s="256"/>
      <c r="S755" s="256"/>
      <c r="T755" s="257"/>
      <c r="U755" s="13"/>
      <c r="V755" s="13"/>
      <c r="W755" s="13"/>
      <c r="X755" s="13"/>
      <c r="Y755" s="13"/>
      <c r="Z755" s="13"/>
      <c r="AA755" s="13"/>
      <c r="AB755" s="13"/>
      <c r="AC755" s="13"/>
      <c r="AD755" s="13"/>
      <c r="AE755" s="13"/>
      <c r="AT755" s="258" t="s">
        <v>801</v>
      </c>
      <c r="AU755" s="258" t="s">
        <v>81</v>
      </c>
      <c r="AV755" s="13" t="s">
        <v>81</v>
      </c>
      <c r="AW755" s="13" t="s">
        <v>33</v>
      </c>
      <c r="AX755" s="13" t="s">
        <v>72</v>
      </c>
      <c r="AY755" s="258" t="s">
        <v>240</v>
      </c>
    </row>
    <row r="756" s="13" customFormat="1">
      <c r="A756" s="13"/>
      <c r="B756" s="248"/>
      <c r="C756" s="249"/>
      <c r="D756" s="227" t="s">
        <v>801</v>
      </c>
      <c r="E756" s="250" t="s">
        <v>19</v>
      </c>
      <c r="F756" s="251" t="s">
        <v>2714</v>
      </c>
      <c r="G756" s="249"/>
      <c r="H756" s="252">
        <v>27.850000000000001</v>
      </c>
      <c r="I756" s="253"/>
      <c r="J756" s="249"/>
      <c r="K756" s="249"/>
      <c r="L756" s="254"/>
      <c r="M756" s="255"/>
      <c r="N756" s="256"/>
      <c r="O756" s="256"/>
      <c r="P756" s="256"/>
      <c r="Q756" s="256"/>
      <c r="R756" s="256"/>
      <c r="S756" s="256"/>
      <c r="T756" s="257"/>
      <c r="U756" s="13"/>
      <c r="V756" s="13"/>
      <c r="W756" s="13"/>
      <c r="X756" s="13"/>
      <c r="Y756" s="13"/>
      <c r="Z756" s="13"/>
      <c r="AA756" s="13"/>
      <c r="AB756" s="13"/>
      <c r="AC756" s="13"/>
      <c r="AD756" s="13"/>
      <c r="AE756" s="13"/>
      <c r="AT756" s="258" t="s">
        <v>801</v>
      </c>
      <c r="AU756" s="258" t="s">
        <v>81</v>
      </c>
      <c r="AV756" s="13" t="s">
        <v>81</v>
      </c>
      <c r="AW756" s="13" t="s">
        <v>33</v>
      </c>
      <c r="AX756" s="13" t="s">
        <v>72</v>
      </c>
      <c r="AY756" s="258" t="s">
        <v>240</v>
      </c>
    </row>
    <row r="757" s="14" customFormat="1">
      <c r="A757" s="14"/>
      <c r="B757" s="259"/>
      <c r="C757" s="260"/>
      <c r="D757" s="227" t="s">
        <v>801</v>
      </c>
      <c r="E757" s="261" t="s">
        <v>19</v>
      </c>
      <c r="F757" s="262" t="s">
        <v>2715</v>
      </c>
      <c r="G757" s="260"/>
      <c r="H757" s="261" t="s">
        <v>19</v>
      </c>
      <c r="I757" s="263"/>
      <c r="J757" s="260"/>
      <c r="K757" s="260"/>
      <c r="L757" s="264"/>
      <c r="M757" s="265"/>
      <c r="N757" s="266"/>
      <c r="O757" s="266"/>
      <c r="P757" s="266"/>
      <c r="Q757" s="266"/>
      <c r="R757" s="266"/>
      <c r="S757" s="266"/>
      <c r="T757" s="267"/>
      <c r="U757" s="14"/>
      <c r="V757" s="14"/>
      <c r="W757" s="14"/>
      <c r="X757" s="14"/>
      <c r="Y757" s="14"/>
      <c r="Z757" s="14"/>
      <c r="AA757" s="14"/>
      <c r="AB757" s="14"/>
      <c r="AC757" s="14"/>
      <c r="AD757" s="14"/>
      <c r="AE757" s="14"/>
      <c r="AT757" s="268" t="s">
        <v>801</v>
      </c>
      <c r="AU757" s="268" t="s">
        <v>81</v>
      </c>
      <c r="AV757" s="14" t="s">
        <v>79</v>
      </c>
      <c r="AW757" s="14" t="s">
        <v>33</v>
      </c>
      <c r="AX757" s="14" t="s">
        <v>72</v>
      </c>
      <c r="AY757" s="268" t="s">
        <v>240</v>
      </c>
    </row>
    <row r="758" s="13" customFormat="1">
      <c r="A758" s="13"/>
      <c r="B758" s="248"/>
      <c r="C758" s="249"/>
      <c r="D758" s="227" t="s">
        <v>801</v>
      </c>
      <c r="E758" s="250" t="s">
        <v>19</v>
      </c>
      <c r="F758" s="251" t="s">
        <v>2716</v>
      </c>
      <c r="G758" s="249"/>
      <c r="H758" s="252">
        <v>160.42400000000001</v>
      </c>
      <c r="I758" s="253"/>
      <c r="J758" s="249"/>
      <c r="K758" s="249"/>
      <c r="L758" s="254"/>
      <c r="M758" s="255"/>
      <c r="N758" s="256"/>
      <c r="O758" s="256"/>
      <c r="P758" s="256"/>
      <c r="Q758" s="256"/>
      <c r="R758" s="256"/>
      <c r="S758" s="256"/>
      <c r="T758" s="257"/>
      <c r="U758" s="13"/>
      <c r="V758" s="13"/>
      <c r="W758" s="13"/>
      <c r="X758" s="13"/>
      <c r="Y758" s="13"/>
      <c r="Z758" s="13"/>
      <c r="AA758" s="13"/>
      <c r="AB758" s="13"/>
      <c r="AC758" s="13"/>
      <c r="AD758" s="13"/>
      <c r="AE758" s="13"/>
      <c r="AT758" s="258" t="s">
        <v>801</v>
      </c>
      <c r="AU758" s="258" t="s">
        <v>81</v>
      </c>
      <c r="AV758" s="13" t="s">
        <v>81</v>
      </c>
      <c r="AW758" s="13" t="s">
        <v>33</v>
      </c>
      <c r="AX758" s="13" t="s">
        <v>72</v>
      </c>
      <c r="AY758" s="258" t="s">
        <v>240</v>
      </c>
    </row>
    <row r="759" s="13" customFormat="1">
      <c r="A759" s="13"/>
      <c r="B759" s="248"/>
      <c r="C759" s="249"/>
      <c r="D759" s="227" t="s">
        <v>801</v>
      </c>
      <c r="E759" s="250" t="s">
        <v>19</v>
      </c>
      <c r="F759" s="251" t="s">
        <v>2717</v>
      </c>
      <c r="G759" s="249"/>
      <c r="H759" s="252">
        <v>269</v>
      </c>
      <c r="I759" s="253"/>
      <c r="J759" s="249"/>
      <c r="K759" s="249"/>
      <c r="L759" s="254"/>
      <c r="M759" s="255"/>
      <c r="N759" s="256"/>
      <c r="O759" s="256"/>
      <c r="P759" s="256"/>
      <c r="Q759" s="256"/>
      <c r="R759" s="256"/>
      <c r="S759" s="256"/>
      <c r="T759" s="257"/>
      <c r="U759" s="13"/>
      <c r="V759" s="13"/>
      <c r="W759" s="13"/>
      <c r="X759" s="13"/>
      <c r="Y759" s="13"/>
      <c r="Z759" s="13"/>
      <c r="AA759" s="13"/>
      <c r="AB759" s="13"/>
      <c r="AC759" s="13"/>
      <c r="AD759" s="13"/>
      <c r="AE759" s="13"/>
      <c r="AT759" s="258" t="s">
        <v>801</v>
      </c>
      <c r="AU759" s="258" t="s">
        <v>81</v>
      </c>
      <c r="AV759" s="13" t="s">
        <v>81</v>
      </c>
      <c r="AW759" s="13" t="s">
        <v>33</v>
      </c>
      <c r="AX759" s="13" t="s">
        <v>72</v>
      </c>
      <c r="AY759" s="258" t="s">
        <v>240</v>
      </c>
    </row>
    <row r="760" s="13" customFormat="1">
      <c r="A760" s="13"/>
      <c r="B760" s="248"/>
      <c r="C760" s="249"/>
      <c r="D760" s="227" t="s">
        <v>801</v>
      </c>
      <c r="E760" s="250" t="s">
        <v>19</v>
      </c>
      <c r="F760" s="251" t="s">
        <v>2718</v>
      </c>
      <c r="G760" s="249"/>
      <c r="H760" s="252">
        <v>34.539999999999999</v>
      </c>
      <c r="I760" s="253"/>
      <c r="J760" s="249"/>
      <c r="K760" s="249"/>
      <c r="L760" s="254"/>
      <c r="M760" s="255"/>
      <c r="N760" s="256"/>
      <c r="O760" s="256"/>
      <c r="P760" s="256"/>
      <c r="Q760" s="256"/>
      <c r="R760" s="256"/>
      <c r="S760" s="256"/>
      <c r="T760" s="257"/>
      <c r="U760" s="13"/>
      <c r="V760" s="13"/>
      <c r="W760" s="13"/>
      <c r="X760" s="13"/>
      <c r="Y760" s="13"/>
      <c r="Z760" s="13"/>
      <c r="AA760" s="13"/>
      <c r="AB760" s="13"/>
      <c r="AC760" s="13"/>
      <c r="AD760" s="13"/>
      <c r="AE760" s="13"/>
      <c r="AT760" s="258" t="s">
        <v>801</v>
      </c>
      <c r="AU760" s="258" t="s">
        <v>81</v>
      </c>
      <c r="AV760" s="13" t="s">
        <v>81</v>
      </c>
      <c r="AW760" s="13" t="s">
        <v>33</v>
      </c>
      <c r="AX760" s="13" t="s">
        <v>72</v>
      </c>
      <c r="AY760" s="258" t="s">
        <v>240</v>
      </c>
    </row>
    <row r="761" s="13" customFormat="1">
      <c r="A761" s="13"/>
      <c r="B761" s="248"/>
      <c r="C761" s="249"/>
      <c r="D761" s="227" t="s">
        <v>801</v>
      </c>
      <c r="E761" s="250" t="s">
        <v>19</v>
      </c>
      <c r="F761" s="251" t="s">
        <v>2719</v>
      </c>
      <c r="G761" s="249"/>
      <c r="H761" s="252">
        <v>33.670000000000002</v>
      </c>
      <c r="I761" s="253"/>
      <c r="J761" s="249"/>
      <c r="K761" s="249"/>
      <c r="L761" s="254"/>
      <c r="M761" s="255"/>
      <c r="N761" s="256"/>
      <c r="O761" s="256"/>
      <c r="P761" s="256"/>
      <c r="Q761" s="256"/>
      <c r="R761" s="256"/>
      <c r="S761" s="256"/>
      <c r="T761" s="257"/>
      <c r="U761" s="13"/>
      <c r="V761" s="13"/>
      <c r="W761" s="13"/>
      <c r="X761" s="13"/>
      <c r="Y761" s="13"/>
      <c r="Z761" s="13"/>
      <c r="AA761" s="13"/>
      <c r="AB761" s="13"/>
      <c r="AC761" s="13"/>
      <c r="AD761" s="13"/>
      <c r="AE761" s="13"/>
      <c r="AT761" s="258" t="s">
        <v>801</v>
      </c>
      <c r="AU761" s="258" t="s">
        <v>81</v>
      </c>
      <c r="AV761" s="13" t="s">
        <v>81</v>
      </c>
      <c r="AW761" s="13" t="s">
        <v>33</v>
      </c>
      <c r="AX761" s="13" t="s">
        <v>72</v>
      </c>
      <c r="AY761" s="258" t="s">
        <v>240</v>
      </c>
    </row>
    <row r="762" s="13" customFormat="1">
      <c r="A762" s="13"/>
      <c r="B762" s="248"/>
      <c r="C762" s="249"/>
      <c r="D762" s="227" t="s">
        <v>801</v>
      </c>
      <c r="E762" s="250" t="s">
        <v>19</v>
      </c>
      <c r="F762" s="251" t="s">
        <v>2720</v>
      </c>
      <c r="G762" s="249"/>
      <c r="H762" s="252">
        <v>16.629999999999999</v>
      </c>
      <c r="I762" s="253"/>
      <c r="J762" s="249"/>
      <c r="K762" s="249"/>
      <c r="L762" s="254"/>
      <c r="M762" s="255"/>
      <c r="N762" s="256"/>
      <c r="O762" s="256"/>
      <c r="P762" s="256"/>
      <c r="Q762" s="256"/>
      <c r="R762" s="256"/>
      <c r="S762" s="256"/>
      <c r="T762" s="257"/>
      <c r="U762" s="13"/>
      <c r="V762" s="13"/>
      <c r="W762" s="13"/>
      <c r="X762" s="13"/>
      <c r="Y762" s="13"/>
      <c r="Z762" s="13"/>
      <c r="AA762" s="13"/>
      <c r="AB762" s="13"/>
      <c r="AC762" s="13"/>
      <c r="AD762" s="13"/>
      <c r="AE762" s="13"/>
      <c r="AT762" s="258" t="s">
        <v>801</v>
      </c>
      <c r="AU762" s="258" t="s">
        <v>81</v>
      </c>
      <c r="AV762" s="13" t="s">
        <v>81</v>
      </c>
      <c r="AW762" s="13" t="s">
        <v>33</v>
      </c>
      <c r="AX762" s="13" t="s">
        <v>72</v>
      </c>
      <c r="AY762" s="258" t="s">
        <v>240</v>
      </c>
    </row>
    <row r="763" s="13" customFormat="1">
      <c r="A763" s="13"/>
      <c r="B763" s="248"/>
      <c r="C763" s="249"/>
      <c r="D763" s="227" t="s">
        <v>801</v>
      </c>
      <c r="E763" s="250" t="s">
        <v>19</v>
      </c>
      <c r="F763" s="251" t="s">
        <v>2721</v>
      </c>
      <c r="G763" s="249"/>
      <c r="H763" s="252">
        <v>41.5</v>
      </c>
      <c r="I763" s="253"/>
      <c r="J763" s="249"/>
      <c r="K763" s="249"/>
      <c r="L763" s="254"/>
      <c r="M763" s="255"/>
      <c r="N763" s="256"/>
      <c r="O763" s="256"/>
      <c r="P763" s="256"/>
      <c r="Q763" s="256"/>
      <c r="R763" s="256"/>
      <c r="S763" s="256"/>
      <c r="T763" s="257"/>
      <c r="U763" s="13"/>
      <c r="V763" s="13"/>
      <c r="W763" s="13"/>
      <c r="X763" s="13"/>
      <c r="Y763" s="13"/>
      <c r="Z763" s="13"/>
      <c r="AA763" s="13"/>
      <c r="AB763" s="13"/>
      <c r="AC763" s="13"/>
      <c r="AD763" s="13"/>
      <c r="AE763" s="13"/>
      <c r="AT763" s="258" t="s">
        <v>801</v>
      </c>
      <c r="AU763" s="258" t="s">
        <v>81</v>
      </c>
      <c r="AV763" s="13" t="s">
        <v>81</v>
      </c>
      <c r="AW763" s="13" t="s">
        <v>33</v>
      </c>
      <c r="AX763" s="13" t="s">
        <v>72</v>
      </c>
      <c r="AY763" s="258" t="s">
        <v>240</v>
      </c>
    </row>
    <row r="764" s="13" customFormat="1">
      <c r="A764" s="13"/>
      <c r="B764" s="248"/>
      <c r="C764" s="249"/>
      <c r="D764" s="227" t="s">
        <v>801</v>
      </c>
      <c r="E764" s="250" t="s">
        <v>19</v>
      </c>
      <c r="F764" s="251" t="s">
        <v>2722</v>
      </c>
      <c r="G764" s="249"/>
      <c r="H764" s="252">
        <v>6.5</v>
      </c>
      <c r="I764" s="253"/>
      <c r="J764" s="249"/>
      <c r="K764" s="249"/>
      <c r="L764" s="254"/>
      <c r="M764" s="255"/>
      <c r="N764" s="256"/>
      <c r="O764" s="256"/>
      <c r="P764" s="256"/>
      <c r="Q764" s="256"/>
      <c r="R764" s="256"/>
      <c r="S764" s="256"/>
      <c r="T764" s="257"/>
      <c r="U764" s="13"/>
      <c r="V764" s="13"/>
      <c r="W764" s="13"/>
      <c r="X764" s="13"/>
      <c r="Y764" s="13"/>
      <c r="Z764" s="13"/>
      <c r="AA764" s="13"/>
      <c r="AB764" s="13"/>
      <c r="AC764" s="13"/>
      <c r="AD764" s="13"/>
      <c r="AE764" s="13"/>
      <c r="AT764" s="258" t="s">
        <v>801</v>
      </c>
      <c r="AU764" s="258" t="s">
        <v>81</v>
      </c>
      <c r="AV764" s="13" t="s">
        <v>81</v>
      </c>
      <c r="AW764" s="13" t="s">
        <v>33</v>
      </c>
      <c r="AX764" s="13" t="s">
        <v>72</v>
      </c>
      <c r="AY764" s="258" t="s">
        <v>240</v>
      </c>
    </row>
    <row r="765" s="13" customFormat="1">
      <c r="A765" s="13"/>
      <c r="B765" s="248"/>
      <c r="C765" s="249"/>
      <c r="D765" s="227" t="s">
        <v>801</v>
      </c>
      <c r="E765" s="250" t="s">
        <v>19</v>
      </c>
      <c r="F765" s="251" t="s">
        <v>2696</v>
      </c>
      <c r="G765" s="249"/>
      <c r="H765" s="252">
        <v>238.74000000000001</v>
      </c>
      <c r="I765" s="253"/>
      <c r="J765" s="249"/>
      <c r="K765" s="249"/>
      <c r="L765" s="254"/>
      <c r="M765" s="255"/>
      <c r="N765" s="256"/>
      <c r="O765" s="256"/>
      <c r="P765" s="256"/>
      <c r="Q765" s="256"/>
      <c r="R765" s="256"/>
      <c r="S765" s="256"/>
      <c r="T765" s="257"/>
      <c r="U765" s="13"/>
      <c r="V765" s="13"/>
      <c r="W765" s="13"/>
      <c r="X765" s="13"/>
      <c r="Y765" s="13"/>
      <c r="Z765" s="13"/>
      <c r="AA765" s="13"/>
      <c r="AB765" s="13"/>
      <c r="AC765" s="13"/>
      <c r="AD765" s="13"/>
      <c r="AE765" s="13"/>
      <c r="AT765" s="258" t="s">
        <v>801</v>
      </c>
      <c r="AU765" s="258" t="s">
        <v>81</v>
      </c>
      <c r="AV765" s="13" t="s">
        <v>81</v>
      </c>
      <c r="AW765" s="13" t="s">
        <v>33</v>
      </c>
      <c r="AX765" s="13" t="s">
        <v>72</v>
      </c>
      <c r="AY765" s="258" t="s">
        <v>240</v>
      </c>
    </row>
    <row r="766" s="13" customFormat="1">
      <c r="A766" s="13"/>
      <c r="B766" s="248"/>
      <c r="C766" s="249"/>
      <c r="D766" s="227" t="s">
        <v>801</v>
      </c>
      <c r="E766" s="250" t="s">
        <v>19</v>
      </c>
      <c r="F766" s="251" t="s">
        <v>2697</v>
      </c>
      <c r="G766" s="249"/>
      <c r="H766" s="252">
        <v>340.06</v>
      </c>
      <c r="I766" s="253"/>
      <c r="J766" s="249"/>
      <c r="K766" s="249"/>
      <c r="L766" s="254"/>
      <c r="M766" s="255"/>
      <c r="N766" s="256"/>
      <c r="O766" s="256"/>
      <c r="P766" s="256"/>
      <c r="Q766" s="256"/>
      <c r="R766" s="256"/>
      <c r="S766" s="256"/>
      <c r="T766" s="257"/>
      <c r="U766" s="13"/>
      <c r="V766" s="13"/>
      <c r="W766" s="13"/>
      <c r="X766" s="13"/>
      <c r="Y766" s="13"/>
      <c r="Z766" s="13"/>
      <c r="AA766" s="13"/>
      <c r="AB766" s="13"/>
      <c r="AC766" s="13"/>
      <c r="AD766" s="13"/>
      <c r="AE766" s="13"/>
      <c r="AT766" s="258" t="s">
        <v>801</v>
      </c>
      <c r="AU766" s="258" t="s">
        <v>81</v>
      </c>
      <c r="AV766" s="13" t="s">
        <v>81</v>
      </c>
      <c r="AW766" s="13" t="s">
        <v>33</v>
      </c>
      <c r="AX766" s="13" t="s">
        <v>72</v>
      </c>
      <c r="AY766" s="258" t="s">
        <v>240</v>
      </c>
    </row>
    <row r="767" s="13" customFormat="1">
      <c r="A767" s="13"/>
      <c r="B767" s="248"/>
      <c r="C767" s="249"/>
      <c r="D767" s="227" t="s">
        <v>801</v>
      </c>
      <c r="E767" s="250" t="s">
        <v>19</v>
      </c>
      <c r="F767" s="251" t="s">
        <v>2723</v>
      </c>
      <c r="G767" s="249"/>
      <c r="H767" s="252">
        <v>318</v>
      </c>
      <c r="I767" s="253"/>
      <c r="J767" s="249"/>
      <c r="K767" s="249"/>
      <c r="L767" s="254"/>
      <c r="M767" s="255"/>
      <c r="N767" s="256"/>
      <c r="O767" s="256"/>
      <c r="P767" s="256"/>
      <c r="Q767" s="256"/>
      <c r="R767" s="256"/>
      <c r="S767" s="256"/>
      <c r="T767" s="257"/>
      <c r="U767" s="13"/>
      <c r="V767" s="13"/>
      <c r="W767" s="13"/>
      <c r="X767" s="13"/>
      <c r="Y767" s="13"/>
      <c r="Z767" s="13"/>
      <c r="AA767" s="13"/>
      <c r="AB767" s="13"/>
      <c r="AC767" s="13"/>
      <c r="AD767" s="13"/>
      <c r="AE767" s="13"/>
      <c r="AT767" s="258" t="s">
        <v>801</v>
      </c>
      <c r="AU767" s="258" t="s">
        <v>81</v>
      </c>
      <c r="AV767" s="13" t="s">
        <v>81</v>
      </c>
      <c r="AW767" s="13" t="s">
        <v>33</v>
      </c>
      <c r="AX767" s="13" t="s">
        <v>72</v>
      </c>
      <c r="AY767" s="258" t="s">
        <v>240</v>
      </c>
    </row>
    <row r="768" s="13" customFormat="1">
      <c r="A768" s="13"/>
      <c r="B768" s="248"/>
      <c r="C768" s="249"/>
      <c r="D768" s="227" t="s">
        <v>801</v>
      </c>
      <c r="E768" s="250" t="s">
        <v>19</v>
      </c>
      <c r="F768" s="251" t="s">
        <v>2724</v>
      </c>
      <c r="G768" s="249"/>
      <c r="H768" s="252">
        <v>20.449999999999999</v>
      </c>
      <c r="I768" s="253"/>
      <c r="J768" s="249"/>
      <c r="K768" s="249"/>
      <c r="L768" s="254"/>
      <c r="M768" s="255"/>
      <c r="N768" s="256"/>
      <c r="O768" s="256"/>
      <c r="P768" s="256"/>
      <c r="Q768" s="256"/>
      <c r="R768" s="256"/>
      <c r="S768" s="256"/>
      <c r="T768" s="257"/>
      <c r="U768" s="13"/>
      <c r="V768" s="13"/>
      <c r="W768" s="13"/>
      <c r="X768" s="13"/>
      <c r="Y768" s="13"/>
      <c r="Z768" s="13"/>
      <c r="AA768" s="13"/>
      <c r="AB768" s="13"/>
      <c r="AC768" s="13"/>
      <c r="AD768" s="13"/>
      <c r="AE768" s="13"/>
      <c r="AT768" s="258" t="s">
        <v>801</v>
      </c>
      <c r="AU768" s="258" t="s">
        <v>81</v>
      </c>
      <c r="AV768" s="13" t="s">
        <v>81</v>
      </c>
      <c r="AW768" s="13" t="s">
        <v>33</v>
      </c>
      <c r="AX768" s="13" t="s">
        <v>72</v>
      </c>
      <c r="AY768" s="258" t="s">
        <v>240</v>
      </c>
    </row>
    <row r="769" s="13" customFormat="1">
      <c r="A769" s="13"/>
      <c r="B769" s="248"/>
      <c r="C769" s="249"/>
      <c r="D769" s="227" t="s">
        <v>801</v>
      </c>
      <c r="E769" s="250" t="s">
        <v>19</v>
      </c>
      <c r="F769" s="251" t="s">
        <v>2725</v>
      </c>
      <c r="G769" s="249"/>
      <c r="H769" s="252">
        <v>147.19999999999999</v>
      </c>
      <c r="I769" s="253"/>
      <c r="J769" s="249"/>
      <c r="K769" s="249"/>
      <c r="L769" s="254"/>
      <c r="M769" s="255"/>
      <c r="N769" s="256"/>
      <c r="O769" s="256"/>
      <c r="P769" s="256"/>
      <c r="Q769" s="256"/>
      <c r="R769" s="256"/>
      <c r="S769" s="256"/>
      <c r="T769" s="257"/>
      <c r="U769" s="13"/>
      <c r="V769" s="13"/>
      <c r="W769" s="13"/>
      <c r="X769" s="13"/>
      <c r="Y769" s="13"/>
      <c r="Z769" s="13"/>
      <c r="AA769" s="13"/>
      <c r="AB769" s="13"/>
      <c r="AC769" s="13"/>
      <c r="AD769" s="13"/>
      <c r="AE769" s="13"/>
      <c r="AT769" s="258" t="s">
        <v>801</v>
      </c>
      <c r="AU769" s="258" t="s">
        <v>81</v>
      </c>
      <c r="AV769" s="13" t="s">
        <v>81</v>
      </c>
      <c r="AW769" s="13" t="s">
        <v>33</v>
      </c>
      <c r="AX769" s="13" t="s">
        <v>72</v>
      </c>
      <c r="AY769" s="258" t="s">
        <v>240</v>
      </c>
    </row>
    <row r="770" s="13" customFormat="1">
      <c r="A770" s="13"/>
      <c r="B770" s="248"/>
      <c r="C770" s="249"/>
      <c r="D770" s="227" t="s">
        <v>801</v>
      </c>
      <c r="E770" s="250" t="s">
        <v>19</v>
      </c>
      <c r="F770" s="251" t="s">
        <v>2726</v>
      </c>
      <c r="G770" s="249"/>
      <c r="H770" s="252">
        <v>23.27</v>
      </c>
      <c r="I770" s="253"/>
      <c r="J770" s="249"/>
      <c r="K770" s="249"/>
      <c r="L770" s="254"/>
      <c r="M770" s="255"/>
      <c r="N770" s="256"/>
      <c r="O770" s="256"/>
      <c r="P770" s="256"/>
      <c r="Q770" s="256"/>
      <c r="R770" s="256"/>
      <c r="S770" s="256"/>
      <c r="T770" s="257"/>
      <c r="U770" s="13"/>
      <c r="V770" s="13"/>
      <c r="W770" s="13"/>
      <c r="X770" s="13"/>
      <c r="Y770" s="13"/>
      <c r="Z770" s="13"/>
      <c r="AA770" s="13"/>
      <c r="AB770" s="13"/>
      <c r="AC770" s="13"/>
      <c r="AD770" s="13"/>
      <c r="AE770" s="13"/>
      <c r="AT770" s="258" t="s">
        <v>801</v>
      </c>
      <c r="AU770" s="258" t="s">
        <v>81</v>
      </c>
      <c r="AV770" s="13" t="s">
        <v>81</v>
      </c>
      <c r="AW770" s="13" t="s">
        <v>33</v>
      </c>
      <c r="AX770" s="13" t="s">
        <v>72</v>
      </c>
      <c r="AY770" s="258" t="s">
        <v>240</v>
      </c>
    </row>
    <row r="771" s="14" customFormat="1">
      <c r="A771" s="14"/>
      <c r="B771" s="259"/>
      <c r="C771" s="260"/>
      <c r="D771" s="227" t="s">
        <v>801</v>
      </c>
      <c r="E771" s="261" t="s">
        <v>19</v>
      </c>
      <c r="F771" s="262" t="s">
        <v>2727</v>
      </c>
      <c r="G771" s="260"/>
      <c r="H771" s="261" t="s">
        <v>19</v>
      </c>
      <c r="I771" s="263"/>
      <c r="J771" s="260"/>
      <c r="K771" s="260"/>
      <c r="L771" s="264"/>
      <c r="M771" s="265"/>
      <c r="N771" s="266"/>
      <c r="O771" s="266"/>
      <c r="P771" s="266"/>
      <c r="Q771" s="266"/>
      <c r="R771" s="266"/>
      <c r="S771" s="266"/>
      <c r="T771" s="267"/>
      <c r="U771" s="14"/>
      <c r="V771" s="14"/>
      <c r="W771" s="14"/>
      <c r="X771" s="14"/>
      <c r="Y771" s="14"/>
      <c r="Z771" s="14"/>
      <c r="AA771" s="14"/>
      <c r="AB771" s="14"/>
      <c r="AC771" s="14"/>
      <c r="AD771" s="14"/>
      <c r="AE771" s="14"/>
      <c r="AT771" s="268" t="s">
        <v>801</v>
      </c>
      <c r="AU771" s="268" t="s">
        <v>81</v>
      </c>
      <c r="AV771" s="14" t="s">
        <v>79</v>
      </c>
      <c r="AW771" s="14" t="s">
        <v>33</v>
      </c>
      <c r="AX771" s="14" t="s">
        <v>72</v>
      </c>
      <c r="AY771" s="268" t="s">
        <v>240</v>
      </c>
    </row>
    <row r="772" s="13" customFormat="1">
      <c r="A772" s="13"/>
      <c r="B772" s="248"/>
      <c r="C772" s="249"/>
      <c r="D772" s="227" t="s">
        <v>801</v>
      </c>
      <c r="E772" s="250" t="s">
        <v>19</v>
      </c>
      <c r="F772" s="251" t="s">
        <v>2728</v>
      </c>
      <c r="G772" s="249"/>
      <c r="H772" s="252">
        <v>260.714</v>
      </c>
      <c r="I772" s="253"/>
      <c r="J772" s="249"/>
      <c r="K772" s="249"/>
      <c r="L772" s="254"/>
      <c r="M772" s="255"/>
      <c r="N772" s="256"/>
      <c r="O772" s="256"/>
      <c r="P772" s="256"/>
      <c r="Q772" s="256"/>
      <c r="R772" s="256"/>
      <c r="S772" s="256"/>
      <c r="T772" s="257"/>
      <c r="U772" s="13"/>
      <c r="V772" s="13"/>
      <c r="W772" s="13"/>
      <c r="X772" s="13"/>
      <c r="Y772" s="13"/>
      <c r="Z772" s="13"/>
      <c r="AA772" s="13"/>
      <c r="AB772" s="13"/>
      <c r="AC772" s="13"/>
      <c r="AD772" s="13"/>
      <c r="AE772" s="13"/>
      <c r="AT772" s="258" t="s">
        <v>801</v>
      </c>
      <c r="AU772" s="258" t="s">
        <v>81</v>
      </c>
      <c r="AV772" s="13" t="s">
        <v>81</v>
      </c>
      <c r="AW772" s="13" t="s">
        <v>33</v>
      </c>
      <c r="AX772" s="13" t="s">
        <v>72</v>
      </c>
      <c r="AY772" s="258" t="s">
        <v>240</v>
      </c>
    </row>
    <row r="773" s="13" customFormat="1">
      <c r="A773" s="13"/>
      <c r="B773" s="248"/>
      <c r="C773" s="249"/>
      <c r="D773" s="227" t="s">
        <v>801</v>
      </c>
      <c r="E773" s="250" t="s">
        <v>19</v>
      </c>
      <c r="F773" s="251" t="s">
        <v>2729</v>
      </c>
      <c r="G773" s="249"/>
      <c r="H773" s="252">
        <v>25.120000000000001</v>
      </c>
      <c r="I773" s="253"/>
      <c r="J773" s="249"/>
      <c r="K773" s="249"/>
      <c r="L773" s="254"/>
      <c r="M773" s="255"/>
      <c r="N773" s="256"/>
      <c r="O773" s="256"/>
      <c r="P773" s="256"/>
      <c r="Q773" s="256"/>
      <c r="R773" s="256"/>
      <c r="S773" s="256"/>
      <c r="T773" s="257"/>
      <c r="U773" s="13"/>
      <c r="V773" s="13"/>
      <c r="W773" s="13"/>
      <c r="X773" s="13"/>
      <c r="Y773" s="13"/>
      <c r="Z773" s="13"/>
      <c r="AA773" s="13"/>
      <c r="AB773" s="13"/>
      <c r="AC773" s="13"/>
      <c r="AD773" s="13"/>
      <c r="AE773" s="13"/>
      <c r="AT773" s="258" t="s">
        <v>801</v>
      </c>
      <c r="AU773" s="258" t="s">
        <v>81</v>
      </c>
      <c r="AV773" s="13" t="s">
        <v>81</v>
      </c>
      <c r="AW773" s="13" t="s">
        <v>33</v>
      </c>
      <c r="AX773" s="13" t="s">
        <v>72</v>
      </c>
      <c r="AY773" s="258" t="s">
        <v>240</v>
      </c>
    </row>
    <row r="774" s="15" customFormat="1">
      <c r="A774" s="15"/>
      <c r="B774" s="269"/>
      <c r="C774" s="270"/>
      <c r="D774" s="227" t="s">
        <v>801</v>
      </c>
      <c r="E774" s="271" t="s">
        <v>19</v>
      </c>
      <c r="F774" s="272" t="s">
        <v>1356</v>
      </c>
      <c r="G774" s="270"/>
      <c r="H774" s="273">
        <v>2863.748</v>
      </c>
      <c r="I774" s="274"/>
      <c r="J774" s="270"/>
      <c r="K774" s="270"/>
      <c r="L774" s="275"/>
      <c r="M774" s="276"/>
      <c r="N774" s="277"/>
      <c r="O774" s="277"/>
      <c r="P774" s="277"/>
      <c r="Q774" s="277"/>
      <c r="R774" s="277"/>
      <c r="S774" s="277"/>
      <c r="T774" s="278"/>
      <c r="U774" s="15"/>
      <c r="V774" s="15"/>
      <c r="W774" s="15"/>
      <c r="X774" s="15"/>
      <c r="Y774" s="15"/>
      <c r="Z774" s="15"/>
      <c r="AA774" s="15"/>
      <c r="AB774" s="15"/>
      <c r="AC774" s="15"/>
      <c r="AD774" s="15"/>
      <c r="AE774" s="15"/>
      <c r="AT774" s="279" t="s">
        <v>801</v>
      </c>
      <c r="AU774" s="279" t="s">
        <v>81</v>
      </c>
      <c r="AV774" s="15" t="s">
        <v>149</v>
      </c>
      <c r="AW774" s="15" t="s">
        <v>33</v>
      </c>
      <c r="AX774" s="15" t="s">
        <v>79</v>
      </c>
      <c r="AY774" s="279" t="s">
        <v>240</v>
      </c>
    </row>
    <row r="775" s="2" customFormat="1">
      <c r="A775" s="39"/>
      <c r="B775" s="40"/>
      <c r="C775" s="214" t="s">
        <v>658</v>
      </c>
      <c r="D775" s="214" t="s">
        <v>243</v>
      </c>
      <c r="E775" s="215" t="s">
        <v>2730</v>
      </c>
      <c r="F775" s="216" t="s">
        <v>2731</v>
      </c>
      <c r="G775" s="217" t="s">
        <v>251</v>
      </c>
      <c r="H775" s="218">
        <v>4755.2060000000001</v>
      </c>
      <c r="I775" s="219"/>
      <c r="J775" s="220">
        <f>ROUND(I775*H775,2)</f>
        <v>0</v>
      </c>
      <c r="K775" s="216" t="s">
        <v>749</v>
      </c>
      <c r="L775" s="45"/>
      <c r="M775" s="221" t="s">
        <v>19</v>
      </c>
      <c r="N775" s="222" t="s">
        <v>43</v>
      </c>
      <c r="O775" s="85"/>
      <c r="P775" s="223">
        <f>O775*H775</f>
        <v>0</v>
      </c>
      <c r="Q775" s="223">
        <v>0.010999999999999999</v>
      </c>
      <c r="R775" s="223">
        <f>Q775*H775</f>
        <v>52.307265999999998</v>
      </c>
      <c r="S775" s="223">
        <v>0</v>
      </c>
      <c r="T775" s="224">
        <f>S775*H775</f>
        <v>0</v>
      </c>
      <c r="U775" s="39"/>
      <c r="V775" s="39"/>
      <c r="W775" s="39"/>
      <c r="X775" s="39"/>
      <c r="Y775" s="39"/>
      <c r="Z775" s="39"/>
      <c r="AA775" s="39"/>
      <c r="AB775" s="39"/>
      <c r="AC775" s="39"/>
      <c r="AD775" s="39"/>
      <c r="AE775" s="39"/>
      <c r="AR775" s="225" t="s">
        <v>248</v>
      </c>
      <c r="AT775" s="225" t="s">
        <v>243</v>
      </c>
      <c r="AU775" s="225" t="s">
        <v>81</v>
      </c>
      <c r="AY775" s="18" t="s">
        <v>240</v>
      </c>
      <c r="BE775" s="226">
        <f>IF(N775="základní",J775,0)</f>
        <v>0</v>
      </c>
      <c r="BF775" s="226">
        <f>IF(N775="snížená",J775,0)</f>
        <v>0</v>
      </c>
      <c r="BG775" s="226">
        <f>IF(N775="zákl. přenesená",J775,0)</f>
        <v>0</v>
      </c>
      <c r="BH775" s="226">
        <f>IF(N775="sníž. přenesená",J775,0)</f>
        <v>0</v>
      </c>
      <c r="BI775" s="226">
        <f>IF(N775="nulová",J775,0)</f>
        <v>0</v>
      </c>
      <c r="BJ775" s="18" t="s">
        <v>79</v>
      </c>
      <c r="BK775" s="226">
        <f>ROUND(I775*H775,2)</f>
        <v>0</v>
      </c>
      <c r="BL775" s="18" t="s">
        <v>248</v>
      </c>
      <c r="BM775" s="225" t="s">
        <v>2732</v>
      </c>
    </row>
    <row r="776" s="14" customFormat="1">
      <c r="A776" s="14"/>
      <c r="B776" s="259"/>
      <c r="C776" s="260"/>
      <c r="D776" s="227" t="s">
        <v>801</v>
      </c>
      <c r="E776" s="261" t="s">
        <v>19</v>
      </c>
      <c r="F776" s="262" t="s">
        <v>2658</v>
      </c>
      <c r="G776" s="260"/>
      <c r="H776" s="261" t="s">
        <v>19</v>
      </c>
      <c r="I776" s="263"/>
      <c r="J776" s="260"/>
      <c r="K776" s="260"/>
      <c r="L776" s="264"/>
      <c r="M776" s="265"/>
      <c r="N776" s="266"/>
      <c r="O776" s="266"/>
      <c r="P776" s="266"/>
      <c r="Q776" s="266"/>
      <c r="R776" s="266"/>
      <c r="S776" s="266"/>
      <c r="T776" s="267"/>
      <c r="U776" s="14"/>
      <c r="V776" s="14"/>
      <c r="W776" s="14"/>
      <c r="X776" s="14"/>
      <c r="Y776" s="14"/>
      <c r="Z776" s="14"/>
      <c r="AA776" s="14"/>
      <c r="AB776" s="14"/>
      <c r="AC776" s="14"/>
      <c r="AD776" s="14"/>
      <c r="AE776" s="14"/>
      <c r="AT776" s="268" t="s">
        <v>801</v>
      </c>
      <c r="AU776" s="268" t="s">
        <v>81</v>
      </c>
      <c r="AV776" s="14" t="s">
        <v>79</v>
      </c>
      <c r="AW776" s="14" t="s">
        <v>33</v>
      </c>
      <c r="AX776" s="14" t="s">
        <v>72</v>
      </c>
      <c r="AY776" s="268" t="s">
        <v>240</v>
      </c>
    </row>
    <row r="777" s="13" customFormat="1">
      <c r="A777" s="13"/>
      <c r="B777" s="248"/>
      <c r="C777" s="249"/>
      <c r="D777" s="227" t="s">
        <v>801</v>
      </c>
      <c r="E777" s="250" t="s">
        <v>19</v>
      </c>
      <c r="F777" s="251" t="s">
        <v>2733</v>
      </c>
      <c r="G777" s="249"/>
      <c r="H777" s="252">
        <v>1389.9000000000001</v>
      </c>
      <c r="I777" s="253"/>
      <c r="J777" s="249"/>
      <c r="K777" s="249"/>
      <c r="L777" s="254"/>
      <c r="M777" s="255"/>
      <c r="N777" s="256"/>
      <c r="O777" s="256"/>
      <c r="P777" s="256"/>
      <c r="Q777" s="256"/>
      <c r="R777" s="256"/>
      <c r="S777" s="256"/>
      <c r="T777" s="257"/>
      <c r="U777" s="13"/>
      <c r="V777" s="13"/>
      <c r="W777" s="13"/>
      <c r="X777" s="13"/>
      <c r="Y777" s="13"/>
      <c r="Z777" s="13"/>
      <c r="AA777" s="13"/>
      <c r="AB777" s="13"/>
      <c r="AC777" s="13"/>
      <c r="AD777" s="13"/>
      <c r="AE777" s="13"/>
      <c r="AT777" s="258" t="s">
        <v>801</v>
      </c>
      <c r="AU777" s="258" t="s">
        <v>81</v>
      </c>
      <c r="AV777" s="13" t="s">
        <v>81</v>
      </c>
      <c r="AW777" s="13" t="s">
        <v>33</v>
      </c>
      <c r="AX777" s="13" t="s">
        <v>72</v>
      </c>
      <c r="AY777" s="258" t="s">
        <v>240</v>
      </c>
    </row>
    <row r="778" s="13" customFormat="1">
      <c r="A778" s="13"/>
      <c r="B778" s="248"/>
      <c r="C778" s="249"/>
      <c r="D778" s="227" t="s">
        <v>801</v>
      </c>
      <c r="E778" s="250" t="s">
        <v>19</v>
      </c>
      <c r="F778" s="251" t="s">
        <v>2734</v>
      </c>
      <c r="G778" s="249"/>
      <c r="H778" s="252">
        <v>95.819999999999993</v>
      </c>
      <c r="I778" s="253"/>
      <c r="J778" s="249"/>
      <c r="K778" s="249"/>
      <c r="L778" s="254"/>
      <c r="M778" s="255"/>
      <c r="N778" s="256"/>
      <c r="O778" s="256"/>
      <c r="P778" s="256"/>
      <c r="Q778" s="256"/>
      <c r="R778" s="256"/>
      <c r="S778" s="256"/>
      <c r="T778" s="257"/>
      <c r="U778" s="13"/>
      <c r="V778" s="13"/>
      <c r="W778" s="13"/>
      <c r="X778" s="13"/>
      <c r="Y778" s="13"/>
      <c r="Z778" s="13"/>
      <c r="AA778" s="13"/>
      <c r="AB778" s="13"/>
      <c r="AC778" s="13"/>
      <c r="AD778" s="13"/>
      <c r="AE778" s="13"/>
      <c r="AT778" s="258" t="s">
        <v>801</v>
      </c>
      <c r="AU778" s="258" t="s">
        <v>81</v>
      </c>
      <c r="AV778" s="13" t="s">
        <v>81</v>
      </c>
      <c r="AW778" s="13" t="s">
        <v>33</v>
      </c>
      <c r="AX778" s="13" t="s">
        <v>72</v>
      </c>
      <c r="AY778" s="258" t="s">
        <v>240</v>
      </c>
    </row>
    <row r="779" s="13" customFormat="1">
      <c r="A779" s="13"/>
      <c r="B779" s="248"/>
      <c r="C779" s="249"/>
      <c r="D779" s="227" t="s">
        <v>801</v>
      </c>
      <c r="E779" s="250" t="s">
        <v>19</v>
      </c>
      <c r="F779" s="251" t="s">
        <v>2735</v>
      </c>
      <c r="G779" s="249"/>
      <c r="H779" s="252">
        <v>33.274999999999999</v>
      </c>
      <c r="I779" s="253"/>
      <c r="J779" s="249"/>
      <c r="K779" s="249"/>
      <c r="L779" s="254"/>
      <c r="M779" s="255"/>
      <c r="N779" s="256"/>
      <c r="O779" s="256"/>
      <c r="P779" s="256"/>
      <c r="Q779" s="256"/>
      <c r="R779" s="256"/>
      <c r="S779" s="256"/>
      <c r="T779" s="257"/>
      <c r="U779" s="13"/>
      <c r="V779" s="13"/>
      <c r="W779" s="13"/>
      <c r="X779" s="13"/>
      <c r="Y779" s="13"/>
      <c r="Z779" s="13"/>
      <c r="AA779" s="13"/>
      <c r="AB779" s="13"/>
      <c r="AC779" s="13"/>
      <c r="AD779" s="13"/>
      <c r="AE779" s="13"/>
      <c r="AT779" s="258" t="s">
        <v>801</v>
      </c>
      <c r="AU779" s="258" t="s">
        <v>81</v>
      </c>
      <c r="AV779" s="13" t="s">
        <v>81</v>
      </c>
      <c r="AW779" s="13" t="s">
        <v>33</v>
      </c>
      <c r="AX779" s="13" t="s">
        <v>72</v>
      </c>
      <c r="AY779" s="258" t="s">
        <v>240</v>
      </c>
    </row>
    <row r="780" s="13" customFormat="1">
      <c r="A780" s="13"/>
      <c r="B780" s="248"/>
      <c r="C780" s="249"/>
      <c r="D780" s="227" t="s">
        <v>801</v>
      </c>
      <c r="E780" s="250" t="s">
        <v>19</v>
      </c>
      <c r="F780" s="251" t="s">
        <v>2736</v>
      </c>
      <c r="G780" s="249"/>
      <c r="H780" s="252">
        <v>55.722999999999999</v>
      </c>
      <c r="I780" s="253"/>
      <c r="J780" s="249"/>
      <c r="K780" s="249"/>
      <c r="L780" s="254"/>
      <c r="M780" s="255"/>
      <c r="N780" s="256"/>
      <c r="O780" s="256"/>
      <c r="P780" s="256"/>
      <c r="Q780" s="256"/>
      <c r="R780" s="256"/>
      <c r="S780" s="256"/>
      <c r="T780" s="257"/>
      <c r="U780" s="13"/>
      <c r="V780" s="13"/>
      <c r="W780" s="13"/>
      <c r="X780" s="13"/>
      <c r="Y780" s="13"/>
      <c r="Z780" s="13"/>
      <c r="AA780" s="13"/>
      <c r="AB780" s="13"/>
      <c r="AC780" s="13"/>
      <c r="AD780" s="13"/>
      <c r="AE780" s="13"/>
      <c r="AT780" s="258" t="s">
        <v>801</v>
      </c>
      <c r="AU780" s="258" t="s">
        <v>81</v>
      </c>
      <c r="AV780" s="13" t="s">
        <v>81</v>
      </c>
      <c r="AW780" s="13" t="s">
        <v>33</v>
      </c>
      <c r="AX780" s="13" t="s">
        <v>72</v>
      </c>
      <c r="AY780" s="258" t="s">
        <v>240</v>
      </c>
    </row>
    <row r="781" s="13" customFormat="1">
      <c r="A781" s="13"/>
      <c r="B781" s="248"/>
      <c r="C781" s="249"/>
      <c r="D781" s="227" t="s">
        <v>801</v>
      </c>
      <c r="E781" s="250" t="s">
        <v>19</v>
      </c>
      <c r="F781" s="251" t="s">
        <v>2737</v>
      </c>
      <c r="G781" s="249"/>
      <c r="H781" s="252">
        <v>728.94000000000005</v>
      </c>
      <c r="I781" s="253"/>
      <c r="J781" s="249"/>
      <c r="K781" s="249"/>
      <c r="L781" s="254"/>
      <c r="M781" s="255"/>
      <c r="N781" s="256"/>
      <c r="O781" s="256"/>
      <c r="P781" s="256"/>
      <c r="Q781" s="256"/>
      <c r="R781" s="256"/>
      <c r="S781" s="256"/>
      <c r="T781" s="257"/>
      <c r="U781" s="13"/>
      <c r="V781" s="13"/>
      <c r="W781" s="13"/>
      <c r="X781" s="13"/>
      <c r="Y781" s="13"/>
      <c r="Z781" s="13"/>
      <c r="AA781" s="13"/>
      <c r="AB781" s="13"/>
      <c r="AC781" s="13"/>
      <c r="AD781" s="13"/>
      <c r="AE781" s="13"/>
      <c r="AT781" s="258" t="s">
        <v>801</v>
      </c>
      <c r="AU781" s="258" t="s">
        <v>81</v>
      </c>
      <c r="AV781" s="13" t="s">
        <v>81</v>
      </c>
      <c r="AW781" s="13" t="s">
        <v>33</v>
      </c>
      <c r="AX781" s="13" t="s">
        <v>72</v>
      </c>
      <c r="AY781" s="258" t="s">
        <v>240</v>
      </c>
    </row>
    <row r="782" s="13" customFormat="1">
      <c r="A782" s="13"/>
      <c r="B782" s="248"/>
      <c r="C782" s="249"/>
      <c r="D782" s="227" t="s">
        <v>801</v>
      </c>
      <c r="E782" s="250" t="s">
        <v>19</v>
      </c>
      <c r="F782" s="251" t="s">
        <v>2738</v>
      </c>
      <c r="G782" s="249"/>
      <c r="H782" s="252">
        <v>52.799999999999997</v>
      </c>
      <c r="I782" s="253"/>
      <c r="J782" s="249"/>
      <c r="K782" s="249"/>
      <c r="L782" s="254"/>
      <c r="M782" s="255"/>
      <c r="N782" s="256"/>
      <c r="O782" s="256"/>
      <c r="P782" s="256"/>
      <c r="Q782" s="256"/>
      <c r="R782" s="256"/>
      <c r="S782" s="256"/>
      <c r="T782" s="257"/>
      <c r="U782" s="13"/>
      <c r="V782" s="13"/>
      <c r="W782" s="13"/>
      <c r="X782" s="13"/>
      <c r="Y782" s="13"/>
      <c r="Z782" s="13"/>
      <c r="AA782" s="13"/>
      <c r="AB782" s="13"/>
      <c r="AC782" s="13"/>
      <c r="AD782" s="13"/>
      <c r="AE782" s="13"/>
      <c r="AT782" s="258" t="s">
        <v>801</v>
      </c>
      <c r="AU782" s="258" t="s">
        <v>81</v>
      </c>
      <c r="AV782" s="13" t="s">
        <v>81</v>
      </c>
      <c r="AW782" s="13" t="s">
        <v>33</v>
      </c>
      <c r="AX782" s="13" t="s">
        <v>72</v>
      </c>
      <c r="AY782" s="258" t="s">
        <v>240</v>
      </c>
    </row>
    <row r="783" s="13" customFormat="1">
      <c r="A783" s="13"/>
      <c r="B783" s="248"/>
      <c r="C783" s="249"/>
      <c r="D783" s="227" t="s">
        <v>801</v>
      </c>
      <c r="E783" s="250" t="s">
        <v>19</v>
      </c>
      <c r="F783" s="251" t="s">
        <v>2739</v>
      </c>
      <c r="G783" s="249"/>
      <c r="H783" s="252">
        <v>379.38</v>
      </c>
      <c r="I783" s="253"/>
      <c r="J783" s="249"/>
      <c r="K783" s="249"/>
      <c r="L783" s="254"/>
      <c r="M783" s="255"/>
      <c r="N783" s="256"/>
      <c r="O783" s="256"/>
      <c r="P783" s="256"/>
      <c r="Q783" s="256"/>
      <c r="R783" s="256"/>
      <c r="S783" s="256"/>
      <c r="T783" s="257"/>
      <c r="U783" s="13"/>
      <c r="V783" s="13"/>
      <c r="W783" s="13"/>
      <c r="X783" s="13"/>
      <c r="Y783" s="13"/>
      <c r="Z783" s="13"/>
      <c r="AA783" s="13"/>
      <c r="AB783" s="13"/>
      <c r="AC783" s="13"/>
      <c r="AD783" s="13"/>
      <c r="AE783" s="13"/>
      <c r="AT783" s="258" t="s">
        <v>801</v>
      </c>
      <c r="AU783" s="258" t="s">
        <v>81</v>
      </c>
      <c r="AV783" s="13" t="s">
        <v>81</v>
      </c>
      <c r="AW783" s="13" t="s">
        <v>33</v>
      </c>
      <c r="AX783" s="13" t="s">
        <v>72</v>
      </c>
      <c r="AY783" s="258" t="s">
        <v>240</v>
      </c>
    </row>
    <row r="784" s="13" customFormat="1">
      <c r="A784" s="13"/>
      <c r="B784" s="248"/>
      <c r="C784" s="249"/>
      <c r="D784" s="227" t="s">
        <v>801</v>
      </c>
      <c r="E784" s="250" t="s">
        <v>19</v>
      </c>
      <c r="F784" s="251" t="s">
        <v>2740</v>
      </c>
      <c r="G784" s="249"/>
      <c r="H784" s="252">
        <v>83.549999999999997</v>
      </c>
      <c r="I784" s="253"/>
      <c r="J784" s="249"/>
      <c r="K784" s="249"/>
      <c r="L784" s="254"/>
      <c r="M784" s="255"/>
      <c r="N784" s="256"/>
      <c r="O784" s="256"/>
      <c r="P784" s="256"/>
      <c r="Q784" s="256"/>
      <c r="R784" s="256"/>
      <c r="S784" s="256"/>
      <c r="T784" s="257"/>
      <c r="U784" s="13"/>
      <c r="V784" s="13"/>
      <c r="W784" s="13"/>
      <c r="X784" s="13"/>
      <c r="Y784" s="13"/>
      <c r="Z784" s="13"/>
      <c r="AA784" s="13"/>
      <c r="AB784" s="13"/>
      <c r="AC784" s="13"/>
      <c r="AD784" s="13"/>
      <c r="AE784" s="13"/>
      <c r="AT784" s="258" t="s">
        <v>801</v>
      </c>
      <c r="AU784" s="258" t="s">
        <v>81</v>
      </c>
      <c r="AV784" s="13" t="s">
        <v>81</v>
      </c>
      <c r="AW784" s="13" t="s">
        <v>33</v>
      </c>
      <c r="AX784" s="13" t="s">
        <v>72</v>
      </c>
      <c r="AY784" s="258" t="s">
        <v>240</v>
      </c>
    </row>
    <row r="785" s="14" customFormat="1">
      <c r="A785" s="14"/>
      <c r="B785" s="259"/>
      <c r="C785" s="260"/>
      <c r="D785" s="227" t="s">
        <v>801</v>
      </c>
      <c r="E785" s="261" t="s">
        <v>19</v>
      </c>
      <c r="F785" s="262" t="s">
        <v>2715</v>
      </c>
      <c r="G785" s="260"/>
      <c r="H785" s="261" t="s">
        <v>19</v>
      </c>
      <c r="I785" s="263"/>
      <c r="J785" s="260"/>
      <c r="K785" s="260"/>
      <c r="L785" s="264"/>
      <c r="M785" s="265"/>
      <c r="N785" s="266"/>
      <c r="O785" s="266"/>
      <c r="P785" s="266"/>
      <c r="Q785" s="266"/>
      <c r="R785" s="266"/>
      <c r="S785" s="266"/>
      <c r="T785" s="267"/>
      <c r="U785" s="14"/>
      <c r="V785" s="14"/>
      <c r="W785" s="14"/>
      <c r="X785" s="14"/>
      <c r="Y785" s="14"/>
      <c r="Z785" s="14"/>
      <c r="AA785" s="14"/>
      <c r="AB785" s="14"/>
      <c r="AC785" s="14"/>
      <c r="AD785" s="14"/>
      <c r="AE785" s="14"/>
      <c r="AT785" s="268" t="s">
        <v>801</v>
      </c>
      <c r="AU785" s="268" t="s">
        <v>81</v>
      </c>
      <c r="AV785" s="14" t="s">
        <v>79</v>
      </c>
      <c r="AW785" s="14" t="s">
        <v>33</v>
      </c>
      <c r="AX785" s="14" t="s">
        <v>72</v>
      </c>
      <c r="AY785" s="268" t="s">
        <v>240</v>
      </c>
    </row>
    <row r="786" s="13" customFormat="1">
      <c r="A786" s="13"/>
      <c r="B786" s="248"/>
      <c r="C786" s="249"/>
      <c r="D786" s="227" t="s">
        <v>801</v>
      </c>
      <c r="E786" s="250" t="s">
        <v>19</v>
      </c>
      <c r="F786" s="251" t="s">
        <v>2716</v>
      </c>
      <c r="G786" s="249"/>
      <c r="H786" s="252">
        <v>160.42400000000001</v>
      </c>
      <c r="I786" s="253"/>
      <c r="J786" s="249"/>
      <c r="K786" s="249"/>
      <c r="L786" s="254"/>
      <c r="M786" s="255"/>
      <c r="N786" s="256"/>
      <c r="O786" s="256"/>
      <c r="P786" s="256"/>
      <c r="Q786" s="256"/>
      <c r="R786" s="256"/>
      <c r="S786" s="256"/>
      <c r="T786" s="257"/>
      <c r="U786" s="13"/>
      <c r="V786" s="13"/>
      <c r="W786" s="13"/>
      <c r="X786" s="13"/>
      <c r="Y786" s="13"/>
      <c r="Z786" s="13"/>
      <c r="AA786" s="13"/>
      <c r="AB786" s="13"/>
      <c r="AC786" s="13"/>
      <c r="AD786" s="13"/>
      <c r="AE786" s="13"/>
      <c r="AT786" s="258" t="s">
        <v>801</v>
      </c>
      <c r="AU786" s="258" t="s">
        <v>81</v>
      </c>
      <c r="AV786" s="13" t="s">
        <v>81</v>
      </c>
      <c r="AW786" s="13" t="s">
        <v>33</v>
      </c>
      <c r="AX786" s="13" t="s">
        <v>72</v>
      </c>
      <c r="AY786" s="258" t="s">
        <v>240</v>
      </c>
    </row>
    <row r="787" s="13" customFormat="1">
      <c r="A787" s="13"/>
      <c r="B787" s="248"/>
      <c r="C787" s="249"/>
      <c r="D787" s="227" t="s">
        <v>801</v>
      </c>
      <c r="E787" s="250" t="s">
        <v>19</v>
      </c>
      <c r="F787" s="251" t="s">
        <v>2717</v>
      </c>
      <c r="G787" s="249"/>
      <c r="H787" s="252">
        <v>269</v>
      </c>
      <c r="I787" s="253"/>
      <c r="J787" s="249"/>
      <c r="K787" s="249"/>
      <c r="L787" s="254"/>
      <c r="M787" s="255"/>
      <c r="N787" s="256"/>
      <c r="O787" s="256"/>
      <c r="P787" s="256"/>
      <c r="Q787" s="256"/>
      <c r="R787" s="256"/>
      <c r="S787" s="256"/>
      <c r="T787" s="257"/>
      <c r="U787" s="13"/>
      <c r="V787" s="13"/>
      <c r="W787" s="13"/>
      <c r="X787" s="13"/>
      <c r="Y787" s="13"/>
      <c r="Z787" s="13"/>
      <c r="AA787" s="13"/>
      <c r="AB787" s="13"/>
      <c r="AC787" s="13"/>
      <c r="AD787" s="13"/>
      <c r="AE787" s="13"/>
      <c r="AT787" s="258" t="s">
        <v>801</v>
      </c>
      <c r="AU787" s="258" t="s">
        <v>81</v>
      </c>
      <c r="AV787" s="13" t="s">
        <v>81</v>
      </c>
      <c r="AW787" s="13" t="s">
        <v>33</v>
      </c>
      <c r="AX787" s="13" t="s">
        <v>72</v>
      </c>
      <c r="AY787" s="258" t="s">
        <v>240</v>
      </c>
    </row>
    <row r="788" s="13" customFormat="1">
      <c r="A788" s="13"/>
      <c r="B788" s="248"/>
      <c r="C788" s="249"/>
      <c r="D788" s="227" t="s">
        <v>801</v>
      </c>
      <c r="E788" s="250" t="s">
        <v>19</v>
      </c>
      <c r="F788" s="251" t="s">
        <v>2718</v>
      </c>
      <c r="G788" s="249"/>
      <c r="H788" s="252">
        <v>34.539999999999999</v>
      </c>
      <c r="I788" s="253"/>
      <c r="J788" s="249"/>
      <c r="K788" s="249"/>
      <c r="L788" s="254"/>
      <c r="M788" s="255"/>
      <c r="N788" s="256"/>
      <c r="O788" s="256"/>
      <c r="P788" s="256"/>
      <c r="Q788" s="256"/>
      <c r="R788" s="256"/>
      <c r="S788" s="256"/>
      <c r="T788" s="257"/>
      <c r="U788" s="13"/>
      <c r="V788" s="13"/>
      <c r="W788" s="13"/>
      <c r="X788" s="13"/>
      <c r="Y788" s="13"/>
      <c r="Z788" s="13"/>
      <c r="AA788" s="13"/>
      <c r="AB788" s="13"/>
      <c r="AC788" s="13"/>
      <c r="AD788" s="13"/>
      <c r="AE788" s="13"/>
      <c r="AT788" s="258" t="s">
        <v>801</v>
      </c>
      <c r="AU788" s="258" t="s">
        <v>81</v>
      </c>
      <c r="AV788" s="13" t="s">
        <v>81</v>
      </c>
      <c r="AW788" s="13" t="s">
        <v>33</v>
      </c>
      <c r="AX788" s="13" t="s">
        <v>72</v>
      </c>
      <c r="AY788" s="258" t="s">
        <v>240</v>
      </c>
    </row>
    <row r="789" s="13" customFormat="1">
      <c r="A789" s="13"/>
      <c r="B789" s="248"/>
      <c r="C789" s="249"/>
      <c r="D789" s="227" t="s">
        <v>801</v>
      </c>
      <c r="E789" s="250" t="s">
        <v>19</v>
      </c>
      <c r="F789" s="251" t="s">
        <v>2719</v>
      </c>
      <c r="G789" s="249"/>
      <c r="H789" s="252">
        <v>33.670000000000002</v>
      </c>
      <c r="I789" s="253"/>
      <c r="J789" s="249"/>
      <c r="K789" s="249"/>
      <c r="L789" s="254"/>
      <c r="M789" s="255"/>
      <c r="N789" s="256"/>
      <c r="O789" s="256"/>
      <c r="P789" s="256"/>
      <c r="Q789" s="256"/>
      <c r="R789" s="256"/>
      <c r="S789" s="256"/>
      <c r="T789" s="257"/>
      <c r="U789" s="13"/>
      <c r="V789" s="13"/>
      <c r="W789" s="13"/>
      <c r="X789" s="13"/>
      <c r="Y789" s="13"/>
      <c r="Z789" s="13"/>
      <c r="AA789" s="13"/>
      <c r="AB789" s="13"/>
      <c r="AC789" s="13"/>
      <c r="AD789" s="13"/>
      <c r="AE789" s="13"/>
      <c r="AT789" s="258" t="s">
        <v>801</v>
      </c>
      <c r="AU789" s="258" t="s">
        <v>81</v>
      </c>
      <c r="AV789" s="13" t="s">
        <v>81</v>
      </c>
      <c r="AW789" s="13" t="s">
        <v>33</v>
      </c>
      <c r="AX789" s="13" t="s">
        <v>72</v>
      </c>
      <c r="AY789" s="258" t="s">
        <v>240</v>
      </c>
    </row>
    <row r="790" s="13" customFormat="1">
      <c r="A790" s="13"/>
      <c r="B790" s="248"/>
      <c r="C790" s="249"/>
      <c r="D790" s="227" t="s">
        <v>801</v>
      </c>
      <c r="E790" s="250" t="s">
        <v>19</v>
      </c>
      <c r="F790" s="251" t="s">
        <v>2720</v>
      </c>
      <c r="G790" s="249"/>
      <c r="H790" s="252">
        <v>16.629999999999999</v>
      </c>
      <c r="I790" s="253"/>
      <c r="J790" s="249"/>
      <c r="K790" s="249"/>
      <c r="L790" s="254"/>
      <c r="M790" s="255"/>
      <c r="N790" s="256"/>
      <c r="O790" s="256"/>
      <c r="P790" s="256"/>
      <c r="Q790" s="256"/>
      <c r="R790" s="256"/>
      <c r="S790" s="256"/>
      <c r="T790" s="257"/>
      <c r="U790" s="13"/>
      <c r="V790" s="13"/>
      <c r="W790" s="13"/>
      <c r="X790" s="13"/>
      <c r="Y790" s="13"/>
      <c r="Z790" s="13"/>
      <c r="AA790" s="13"/>
      <c r="AB790" s="13"/>
      <c r="AC790" s="13"/>
      <c r="AD790" s="13"/>
      <c r="AE790" s="13"/>
      <c r="AT790" s="258" t="s">
        <v>801</v>
      </c>
      <c r="AU790" s="258" t="s">
        <v>81</v>
      </c>
      <c r="AV790" s="13" t="s">
        <v>81</v>
      </c>
      <c r="AW790" s="13" t="s">
        <v>33</v>
      </c>
      <c r="AX790" s="13" t="s">
        <v>72</v>
      </c>
      <c r="AY790" s="258" t="s">
        <v>240</v>
      </c>
    </row>
    <row r="791" s="13" customFormat="1">
      <c r="A791" s="13"/>
      <c r="B791" s="248"/>
      <c r="C791" s="249"/>
      <c r="D791" s="227" t="s">
        <v>801</v>
      </c>
      <c r="E791" s="250" t="s">
        <v>19</v>
      </c>
      <c r="F791" s="251" t="s">
        <v>2721</v>
      </c>
      <c r="G791" s="249"/>
      <c r="H791" s="252">
        <v>41.5</v>
      </c>
      <c r="I791" s="253"/>
      <c r="J791" s="249"/>
      <c r="K791" s="249"/>
      <c r="L791" s="254"/>
      <c r="M791" s="255"/>
      <c r="N791" s="256"/>
      <c r="O791" s="256"/>
      <c r="P791" s="256"/>
      <c r="Q791" s="256"/>
      <c r="R791" s="256"/>
      <c r="S791" s="256"/>
      <c r="T791" s="257"/>
      <c r="U791" s="13"/>
      <c r="V791" s="13"/>
      <c r="W791" s="13"/>
      <c r="X791" s="13"/>
      <c r="Y791" s="13"/>
      <c r="Z791" s="13"/>
      <c r="AA791" s="13"/>
      <c r="AB791" s="13"/>
      <c r="AC791" s="13"/>
      <c r="AD791" s="13"/>
      <c r="AE791" s="13"/>
      <c r="AT791" s="258" t="s">
        <v>801</v>
      </c>
      <c r="AU791" s="258" t="s">
        <v>81</v>
      </c>
      <c r="AV791" s="13" t="s">
        <v>81</v>
      </c>
      <c r="AW791" s="13" t="s">
        <v>33</v>
      </c>
      <c r="AX791" s="13" t="s">
        <v>72</v>
      </c>
      <c r="AY791" s="258" t="s">
        <v>240</v>
      </c>
    </row>
    <row r="792" s="13" customFormat="1">
      <c r="A792" s="13"/>
      <c r="B792" s="248"/>
      <c r="C792" s="249"/>
      <c r="D792" s="227" t="s">
        <v>801</v>
      </c>
      <c r="E792" s="250" t="s">
        <v>19</v>
      </c>
      <c r="F792" s="251" t="s">
        <v>2722</v>
      </c>
      <c r="G792" s="249"/>
      <c r="H792" s="252">
        <v>6.5</v>
      </c>
      <c r="I792" s="253"/>
      <c r="J792" s="249"/>
      <c r="K792" s="249"/>
      <c r="L792" s="254"/>
      <c r="M792" s="255"/>
      <c r="N792" s="256"/>
      <c r="O792" s="256"/>
      <c r="P792" s="256"/>
      <c r="Q792" s="256"/>
      <c r="R792" s="256"/>
      <c r="S792" s="256"/>
      <c r="T792" s="257"/>
      <c r="U792" s="13"/>
      <c r="V792" s="13"/>
      <c r="W792" s="13"/>
      <c r="X792" s="13"/>
      <c r="Y792" s="13"/>
      <c r="Z792" s="13"/>
      <c r="AA792" s="13"/>
      <c r="AB792" s="13"/>
      <c r="AC792" s="13"/>
      <c r="AD792" s="13"/>
      <c r="AE792" s="13"/>
      <c r="AT792" s="258" t="s">
        <v>801</v>
      </c>
      <c r="AU792" s="258" t="s">
        <v>81</v>
      </c>
      <c r="AV792" s="13" t="s">
        <v>81</v>
      </c>
      <c r="AW792" s="13" t="s">
        <v>33</v>
      </c>
      <c r="AX792" s="13" t="s">
        <v>72</v>
      </c>
      <c r="AY792" s="258" t="s">
        <v>240</v>
      </c>
    </row>
    <row r="793" s="13" customFormat="1">
      <c r="A793" s="13"/>
      <c r="B793" s="248"/>
      <c r="C793" s="249"/>
      <c r="D793" s="227" t="s">
        <v>801</v>
      </c>
      <c r="E793" s="250" t="s">
        <v>19</v>
      </c>
      <c r="F793" s="251" t="s">
        <v>2696</v>
      </c>
      <c r="G793" s="249"/>
      <c r="H793" s="252">
        <v>238.74000000000001</v>
      </c>
      <c r="I793" s="253"/>
      <c r="J793" s="249"/>
      <c r="K793" s="249"/>
      <c r="L793" s="254"/>
      <c r="M793" s="255"/>
      <c r="N793" s="256"/>
      <c r="O793" s="256"/>
      <c r="P793" s="256"/>
      <c r="Q793" s="256"/>
      <c r="R793" s="256"/>
      <c r="S793" s="256"/>
      <c r="T793" s="257"/>
      <c r="U793" s="13"/>
      <c r="V793" s="13"/>
      <c r="W793" s="13"/>
      <c r="X793" s="13"/>
      <c r="Y793" s="13"/>
      <c r="Z793" s="13"/>
      <c r="AA793" s="13"/>
      <c r="AB793" s="13"/>
      <c r="AC793" s="13"/>
      <c r="AD793" s="13"/>
      <c r="AE793" s="13"/>
      <c r="AT793" s="258" t="s">
        <v>801</v>
      </c>
      <c r="AU793" s="258" t="s">
        <v>81</v>
      </c>
      <c r="AV793" s="13" t="s">
        <v>81</v>
      </c>
      <c r="AW793" s="13" t="s">
        <v>33</v>
      </c>
      <c r="AX793" s="13" t="s">
        <v>72</v>
      </c>
      <c r="AY793" s="258" t="s">
        <v>240</v>
      </c>
    </row>
    <row r="794" s="13" customFormat="1">
      <c r="A794" s="13"/>
      <c r="B794" s="248"/>
      <c r="C794" s="249"/>
      <c r="D794" s="227" t="s">
        <v>801</v>
      </c>
      <c r="E794" s="250" t="s">
        <v>19</v>
      </c>
      <c r="F794" s="251" t="s">
        <v>2697</v>
      </c>
      <c r="G794" s="249"/>
      <c r="H794" s="252">
        <v>340.06</v>
      </c>
      <c r="I794" s="253"/>
      <c r="J794" s="249"/>
      <c r="K794" s="249"/>
      <c r="L794" s="254"/>
      <c r="M794" s="255"/>
      <c r="N794" s="256"/>
      <c r="O794" s="256"/>
      <c r="P794" s="256"/>
      <c r="Q794" s="256"/>
      <c r="R794" s="256"/>
      <c r="S794" s="256"/>
      <c r="T794" s="257"/>
      <c r="U794" s="13"/>
      <c r="V794" s="13"/>
      <c r="W794" s="13"/>
      <c r="X794" s="13"/>
      <c r="Y794" s="13"/>
      <c r="Z794" s="13"/>
      <c r="AA794" s="13"/>
      <c r="AB794" s="13"/>
      <c r="AC794" s="13"/>
      <c r="AD794" s="13"/>
      <c r="AE794" s="13"/>
      <c r="AT794" s="258" t="s">
        <v>801</v>
      </c>
      <c r="AU794" s="258" t="s">
        <v>81</v>
      </c>
      <c r="AV794" s="13" t="s">
        <v>81</v>
      </c>
      <c r="AW794" s="13" t="s">
        <v>33</v>
      </c>
      <c r="AX794" s="13" t="s">
        <v>72</v>
      </c>
      <c r="AY794" s="258" t="s">
        <v>240</v>
      </c>
    </row>
    <row r="795" s="13" customFormat="1">
      <c r="A795" s="13"/>
      <c r="B795" s="248"/>
      <c r="C795" s="249"/>
      <c r="D795" s="227" t="s">
        <v>801</v>
      </c>
      <c r="E795" s="250" t="s">
        <v>19</v>
      </c>
      <c r="F795" s="251" t="s">
        <v>2723</v>
      </c>
      <c r="G795" s="249"/>
      <c r="H795" s="252">
        <v>318</v>
      </c>
      <c r="I795" s="253"/>
      <c r="J795" s="249"/>
      <c r="K795" s="249"/>
      <c r="L795" s="254"/>
      <c r="M795" s="255"/>
      <c r="N795" s="256"/>
      <c r="O795" s="256"/>
      <c r="P795" s="256"/>
      <c r="Q795" s="256"/>
      <c r="R795" s="256"/>
      <c r="S795" s="256"/>
      <c r="T795" s="257"/>
      <c r="U795" s="13"/>
      <c r="V795" s="13"/>
      <c r="W795" s="13"/>
      <c r="X795" s="13"/>
      <c r="Y795" s="13"/>
      <c r="Z795" s="13"/>
      <c r="AA795" s="13"/>
      <c r="AB795" s="13"/>
      <c r="AC795" s="13"/>
      <c r="AD795" s="13"/>
      <c r="AE795" s="13"/>
      <c r="AT795" s="258" t="s">
        <v>801</v>
      </c>
      <c r="AU795" s="258" t="s">
        <v>81</v>
      </c>
      <c r="AV795" s="13" t="s">
        <v>81</v>
      </c>
      <c r="AW795" s="13" t="s">
        <v>33</v>
      </c>
      <c r="AX795" s="13" t="s">
        <v>72</v>
      </c>
      <c r="AY795" s="258" t="s">
        <v>240</v>
      </c>
    </row>
    <row r="796" s="13" customFormat="1">
      <c r="A796" s="13"/>
      <c r="B796" s="248"/>
      <c r="C796" s="249"/>
      <c r="D796" s="227" t="s">
        <v>801</v>
      </c>
      <c r="E796" s="250" t="s">
        <v>19</v>
      </c>
      <c r="F796" s="251" t="s">
        <v>2724</v>
      </c>
      <c r="G796" s="249"/>
      <c r="H796" s="252">
        <v>20.449999999999999</v>
      </c>
      <c r="I796" s="253"/>
      <c r="J796" s="249"/>
      <c r="K796" s="249"/>
      <c r="L796" s="254"/>
      <c r="M796" s="255"/>
      <c r="N796" s="256"/>
      <c r="O796" s="256"/>
      <c r="P796" s="256"/>
      <c r="Q796" s="256"/>
      <c r="R796" s="256"/>
      <c r="S796" s="256"/>
      <c r="T796" s="257"/>
      <c r="U796" s="13"/>
      <c r="V796" s="13"/>
      <c r="W796" s="13"/>
      <c r="X796" s="13"/>
      <c r="Y796" s="13"/>
      <c r="Z796" s="13"/>
      <c r="AA796" s="13"/>
      <c r="AB796" s="13"/>
      <c r="AC796" s="13"/>
      <c r="AD796" s="13"/>
      <c r="AE796" s="13"/>
      <c r="AT796" s="258" t="s">
        <v>801</v>
      </c>
      <c r="AU796" s="258" t="s">
        <v>81</v>
      </c>
      <c r="AV796" s="13" t="s">
        <v>81</v>
      </c>
      <c r="AW796" s="13" t="s">
        <v>33</v>
      </c>
      <c r="AX796" s="13" t="s">
        <v>72</v>
      </c>
      <c r="AY796" s="258" t="s">
        <v>240</v>
      </c>
    </row>
    <row r="797" s="13" customFormat="1">
      <c r="A797" s="13"/>
      <c r="B797" s="248"/>
      <c r="C797" s="249"/>
      <c r="D797" s="227" t="s">
        <v>801</v>
      </c>
      <c r="E797" s="250" t="s">
        <v>19</v>
      </c>
      <c r="F797" s="251" t="s">
        <v>2725</v>
      </c>
      <c r="G797" s="249"/>
      <c r="H797" s="252">
        <v>147.19999999999999</v>
      </c>
      <c r="I797" s="253"/>
      <c r="J797" s="249"/>
      <c r="K797" s="249"/>
      <c r="L797" s="254"/>
      <c r="M797" s="255"/>
      <c r="N797" s="256"/>
      <c r="O797" s="256"/>
      <c r="P797" s="256"/>
      <c r="Q797" s="256"/>
      <c r="R797" s="256"/>
      <c r="S797" s="256"/>
      <c r="T797" s="257"/>
      <c r="U797" s="13"/>
      <c r="V797" s="13"/>
      <c r="W797" s="13"/>
      <c r="X797" s="13"/>
      <c r="Y797" s="13"/>
      <c r="Z797" s="13"/>
      <c r="AA797" s="13"/>
      <c r="AB797" s="13"/>
      <c r="AC797" s="13"/>
      <c r="AD797" s="13"/>
      <c r="AE797" s="13"/>
      <c r="AT797" s="258" t="s">
        <v>801</v>
      </c>
      <c r="AU797" s="258" t="s">
        <v>81</v>
      </c>
      <c r="AV797" s="13" t="s">
        <v>81</v>
      </c>
      <c r="AW797" s="13" t="s">
        <v>33</v>
      </c>
      <c r="AX797" s="13" t="s">
        <v>72</v>
      </c>
      <c r="AY797" s="258" t="s">
        <v>240</v>
      </c>
    </row>
    <row r="798" s="13" customFormat="1">
      <c r="A798" s="13"/>
      <c r="B798" s="248"/>
      <c r="C798" s="249"/>
      <c r="D798" s="227" t="s">
        <v>801</v>
      </c>
      <c r="E798" s="250" t="s">
        <v>19</v>
      </c>
      <c r="F798" s="251" t="s">
        <v>2726</v>
      </c>
      <c r="G798" s="249"/>
      <c r="H798" s="252">
        <v>23.27</v>
      </c>
      <c r="I798" s="253"/>
      <c r="J798" s="249"/>
      <c r="K798" s="249"/>
      <c r="L798" s="254"/>
      <c r="M798" s="255"/>
      <c r="N798" s="256"/>
      <c r="O798" s="256"/>
      <c r="P798" s="256"/>
      <c r="Q798" s="256"/>
      <c r="R798" s="256"/>
      <c r="S798" s="256"/>
      <c r="T798" s="257"/>
      <c r="U798" s="13"/>
      <c r="V798" s="13"/>
      <c r="W798" s="13"/>
      <c r="X798" s="13"/>
      <c r="Y798" s="13"/>
      <c r="Z798" s="13"/>
      <c r="AA798" s="13"/>
      <c r="AB798" s="13"/>
      <c r="AC798" s="13"/>
      <c r="AD798" s="13"/>
      <c r="AE798" s="13"/>
      <c r="AT798" s="258" t="s">
        <v>801</v>
      </c>
      <c r="AU798" s="258" t="s">
        <v>81</v>
      </c>
      <c r="AV798" s="13" t="s">
        <v>81</v>
      </c>
      <c r="AW798" s="13" t="s">
        <v>33</v>
      </c>
      <c r="AX798" s="13" t="s">
        <v>72</v>
      </c>
      <c r="AY798" s="258" t="s">
        <v>240</v>
      </c>
    </row>
    <row r="799" s="14" customFormat="1">
      <c r="A799" s="14"/>
      <c r="B799" s="259"/>
      <c r="C799" s="260"/>
      <c r="D799" s="227" t="s">
        <v>801</v>
      </c>
      <c r="E799" s="261" t="s">
        <v>19</v>
      </c>
      <c r="F799" s="262" t="s">
        <v>2727</v>
      </c>
      <c r="G799" s="260"/>
      <c r="H799" s="261" t="s">
        <v>19</v>
      </c>
      <c r="I799" s="263"/>
      <c r="J799" s="260"/>
      <c r="K799" s="260"/>
      <c r="L799" s="264"/>
      <c r="M799" s="265"/>
      <c r="N799" s="266"/>
      <c r="O799" s="266"/>
      <c r="P799" s="266"/>
      <c r="Q799" s="266"/>
      <c r="R799" s="266"/>
      <c r="S799" s="266"/>
      <c r="T799" s="267"/>
      <c r="U799" s="14"/>
      <c r="V799" s="14"/>
      <c r="W799" s="14"/>
      <c r="X799" s="14"/>
      <c r="Y799" s="14"/>
      <c r="Z799" s="14"/>
      <c r="AA799" s="14"/>
      <c r="AB799" s="14"/>
      <c r="AC799" s="14"/>
      <c r="AD799" s="14"/>
      <c r="AE799" s="14"/>
      <c r="AT799" s="268" t="s">
        <v>801</v>
      </c>
      <c r="AU799" s="268" t="s">
        <v>81</v>
      </c>
      <c r="AV799" s="14" t="s">
        <v>79</v>
      </c>
      <c r="AW799" s="14" t="s">
        <v>33</v>
      </c>
      <c r="AX799" s="14" t="s">
        <v>72</v>
      </c>
      <c r="AY799" s="268" t="s">
        <v>240</v>
      </c>
    </row>
    <row r="800" s="13" customFormat="1">
      <c r="A800" s="13"/>
      <c r="B800" s="248"/>
      <c r="C800" s="249"/>
      <c r="D800" s="227" t="s">
        <v>801</v>
      </c>
      <c r="E800" s="250" t="s">
        <v>19</v>
      </c>
      <c r="F800" s="251" t="s">
        <v>2728</v>
      </c>
      <c r="G800" s="249"/>
      <c r="H800" s="252">
        <v>260.714</v>
      </c>
      <c r="I800" s="253"/>
      <c r="J800" s="249"/>
      <c r="K800" s="249"/>
      <c r="L800" s="254"/>
      <c r="M800" s="255"/>
      <c r="N800" s="256"/>
      <c r="O800" s="256"/>
      <c r="P800" s="256"/>
      <c r="Q800" s="256"/>
      <c r="R800" s="256"/>
      <c r="S800" s="256"/>
      <c r="T800" s="257"/>
      <c r="U800" s="13"/>
      <c r="V800" s="13"/>
      <c r="W800" s="13"/>
      <c r="X800" s="13"/>
      <c r="Y800" s="13"/>
      <c r="Z800" s="13"/>
      <c r="AA800" s="13"/>
      <c r="AB800" s="13"/>
      <c r="AC800" s="13"/>
      <c r="AD800" s="13"/>
      <c r="AE800" s="13"/>
      <c r="AT800" s="258" t="s">
        <v>801</v>
      </c>
      <c r="AU800" s="258" t="s">
        <v>81</v>
      </c>
      <c r="AV800" s="13" t="s">
        <v>81</v>
      </c>
      <c r="AW800" s="13" t="s">
        <v>33</v>
      </c>
      <c r="AX800" s="13" t="s">
        <v>72</v>
      </c>
      <c r="AY800" s="258" t="s">
        <v>240</v>
      </c>
    </row>
    <row r="801" s="13" customFormat="1">
      <c r="A801" s="13"/>
      <c r="B801" s="248"/>
      <c r="C801" s="249"/>
      <c r="D801" s="227" t="s">
        <v>801</v>
      </c>
      <c r="E801" s="250" t="s">
        <v>19</v>
      </c>
      <c r="F801" s="251" t="s">
        <v>2729</v>
      </c>
      <c r="G801" s="249"/>
      <c r="H801" s="252">
        <v>25.120000000000001</v>
      </c>
      <c r="I801" s="253"/>
      <c r="J801" s="249"/>
      <c r="K801" s="249"/>
      <c r="L801" s="254"/>
      <c r="M801" s="255"/>
      <c r="N801" s="256"/>
      <c r="O801" s="256"/>
      <c r="P801" s="256"/>
      <c r="Q801" s="256"/>
      <c r="R801" s="256"/>
      <c r="S801" s="256"/>
      <c r="T801" s="257"/>
      <c r="U801" s="13"/>
      <c r="V801" s="13"/>
      <c r="W801" s="13"/>
      <c r="X801" s="13"/>
      <c r="Y801" s="13"/>
      <c r="Z801" s="13"/>
      <c r="AA801" s="13"/>
      <c r="AB801" s="13"/>
      <c r="AC801" s="13"/>
      <c r="AD801" s="13"/>
      <c r="AE801" s="13"/>
      <c r="AT801" s="258" t="s">
        <v>801</v>
      </c>
      <c r="AU801" s="258" t="s">
        <v>81</v>
      </c>
      <c r="AV801" s="13" t="s">
        <v>81</v>
      </c>
      <c r="AW801" s="13" t="s">
        <v>33</v>
      </c>
      <c r="AX801" s="13" t="s">
        <v>72</v>
      </c>
      <c r="AY801" s="258" t="s">
        <v>240</v>
      </c>
    </row>
    <row r="802" s="15" customFormat="1">
      <c r="A802" s="15"/>
      <c r="B802" s="269"/>
      <c r="C802" s="270"/>
      <c r="D802" s="227" t="s">
        <v>801</v>
      </c>
      <c r="E802" s="271" t="s">
        <v>19</v>
      </c>
      <c r="F802" s="272" t="s">
        <v>1356</v>
      </c>
      <c r="G802" s="270"/>
      <c r="H802" s="273">
        <v>4755.2060000000001</v>
      </c>
      <c r="I802" s="274"/>
      <c r="J802" s="270"/>
      <c r="K802" s="270"/>
      <c r="L802" s="275"/>
      <c r="M802" s="276"/>
      <c r="N802" s="277"/>
      <c r="O802" s="277"/>
      <c r="P802" s="277"/>
      <c r="Q802" s="277"/>
      <c r="R802" s="277"/>
      <c r="S802" s="277"/>
      <c r="T802" s="278"/>
      <c r="U802" s="15"/>
      <c r="V802" s="15"/>
      <c r="W802" s="15"/>
      <c r="X802" s="15"/>
      <c r="Y802" s="15"/>
      <c r="Z802" s="15"/>
      <c r="AA802" s="15"/>
      <c r="AB802" s="15"/>
      <c r="AC802" s="15"/>
      <c r="AD802" s="15"/>
      <c r="AE802" s="15"/>
      <c r="AT802" s="279" t="s">
        <v>801</v>
      </c>
      <c r="AU802" s="279" t="s">
        <v>81</v>
      </c>
      <c r="AV802" s="15" t="s">
        <v>149</v>
      </c>
      <c r="AW802" s="15" t="s">
        <v>33</v>
      </c>
      <c r="AX802" s="15" t="s">
        <v>79</v>
      </c>
      <c r="AY802" s="279" t="s">
        <v>240</v>
      </c>
    </row>
    <row r="803" s="2" customFormat="1">
      <c r="A803" s="39"/>
      <c r="B803" s="40"/>
      <c r="C803" s="214" t="s">
        <v>2741</v>
      </c>
      <c r="D803" s="214" t="s">
        <v>243</v>
      </c>
      <c r="E803" s="215" t="s">
        <v>2742</v>
      </c>
      <c r="F803" s="216" t="s">
        <v>2743</v>
      </c>
      <c r="G803" s="217" t="s">
        <v>251</v>
      </c>
      <c r="H803" s="218">
        <v>3302.1979999999999</v>
      </c>
      <c r="I803" s="219"/>
      <c r="J803" s="220">
        <f>ROUND(I803*H803,2)</f>
        <v>0</v>
      </c>
      <c r="K803" s="216" t="s">
        <v>749</v>
      </c>
      <c r="L803" s="45"/>
      <c r="M803" s="221" t="s">
        <v>19</v>
      </c>
      <c r="N803" s="222" t="s">
        <v>43</v>
      </c>
      <c r="O803" s="85"/>
      <c r="P803" s="223">
        <f>O803*H803</f>
        <v>0</v>
      </c>
      <c r="Q803" s="223">
        <v>0.00012999999999999999</v>
      </c>
      <c r="R803" s="223">
        <f>Q803*H803</f>
        <v>0.42928573999999997</v>
      </c>
      <c r="S803" s="223">
        <v>0</v>
      </c>
      <c r="T803" s="224">
        <f>S803*H803</f>
        <v>0</v>
      </c>
      <c r="U803" s="39"/>
      <c r="V803" s="39"/>
      <c r="W803" s="39"/>
      <c r="X803" s="39"/>
      <c r="Y803" s="39"/>
      <c r="Z803" s="39"/>
      <c r="AA803" s="39"/>
      <c r="AB803" s="39"/>
      <c r="AC803" s="39"/>
      <c r="AD803" s="39"/>
      <c r="AE803" s="39"/>
      <c r="AR803" s="225" t="s">
        <v>248</v>
      </c>
      <c r="AT803" s="225" t="s">
        <v>243</v>
      </c>
      <c r="AU803" s="225" t="s">
        <v>81</v>
      </c>
      <c r="AY803" s="18" t="s">
        <v>240</v>
      </c>
      <c r="BE803" s="226">
        <f>IF(N803="základní",J803,0)</f>
        <v>0</v>
      </c>
      <c r="BF803" s="226">
        <f>IF(N803="snížená",J803,0)</f>
        <v>0</v>
      </c>
      <c r="BG803" s="226">
        <f>IF(N803="zákl. přenesená",J803,0)</f>
        <v>0</v>
      </c>
      <c r="BH803" s="226">
        <f>IF(N803="sníž. přenesená",J803,0)</f>
        <v>0</v>
      </c>
      <c r="BI803" s="226">
        <f>IF(N803="nulová",J803,0)</f>
        <v>0</v>
      </c>
      <c r="BJ803" s="18" t="s">
        <v>79</v>
      </c>
      <c r="BK803" s="226">
        <f>ROUND(I803*H803,2)</f>
        <v>0</v>
      </c>
      <c r="BL803" s="18" t="s">
        <v>248</v>
      </c>
      <c r="BM803" s="225" t="s">
        <v>2744</v>
      </c>
    </row>
    <row r="804" s="14" customFormat="1">
      <c r="A804" s="14"/>
      <c r="B804" s="259"/>
      <c r="C804" s="260"/>
      <c r="D804" s="227" t="s">
        <v>801</v>
      </c>
      <c r="E804" s="261" t="s">
        <v>19</v>
      </c>
      <c r="F804" s="262" t="s">
        <v>2658</v>
      </c>
      <c r="G804" s="260"/>
      <c r="H804" s="261" t="s">
        <v>19</v>
      </c>
      <c r="I804" s="263"/>
      <c r="J804" s="260"/>
      <c r="K804" s="260"/>
      <c r="L804" s="264"/>
      <c r="M804" s="265"/>
      <c r="N804" s="266"/>
      <c r="O804" s="266"/>
      <c r="P804" s="266"/>
      <c r="Q804" s="266"/>
      <c r="R804" s="266"/>
      <c r="S804" s="266"/>
      <c r="T804" s="267"/>
      <c r="U804" s="14"/>
      <c r="V804" s="14"/>
      <c r="W804" s="14"/>
      <c r="X804" s="14"/>
      <c r="Y804" s="14"/>
      <c r="Z804" s="14"/>
      <c r="AA804" s="14"/>
      <c r="AB804" s="14"/>
      <c r="AC804" s="14"/>
      <c r="AD804" s="14"/>
      <c r="AE804" s="14"/>
      <c r="AT804" s="268" t="s">
        <v>801</v>
      </c>
      <c r="AU804" s="268" t="s">
        <v>81</v>
      </c>
      <c r="AV804" s="14" t="s">
        <v>79</v>
      </c>
      <c r="AW804" s="14" t="s">
        <v>33</v>
      </c>
      <c r="AX804" s="14" t="s">
        <v>72</v>
      </c>
      <c r="AY804" s="268" t="s">
        <v>240</v>
      </c>
    </row>
    <row r="805" s="13" customFormat="1">
      <c r="A805" s="13"/>
      <c r="B805" s="248"/>
      <c r="C805" s="249"/>
      <c r="D805" s="227" t="s">
        <v>801</v>
      </c>
      <c r="E805" s="250" t="s">
        <v>19</v>
      </c>
      <c r="F805" s="251" t="s">
        <v>2707</v>
      </c>
      <c r="G805" s="249"/>
      <c r="H805" s="252">
        <v>476.74000000000001</v>
      </c>
      <c r="I805" s="253"/>
      <c r="J805" s="249"/>
      <c r="K805" s="249"/>
      <c r="L805" s="254"/>
      <c r="M805" s="255"/>
      <c r="N805" s="256"/>
      <c r="O805" s="256"/>
      <c r="P805" s="256"/>
      <c r="Q805" s="256"/>
      <c r="R805" s="256"/>
      <c r="S805" s="256"/>
      <c r="T805" s="257"/>
      <c r="U805" s="13"/>
      <c r="V805" s="13"/>
      <c r="W805" s="13"/>
      <c r="X805" s="13"/>
      <c r="Y805" s="13"/>
      <c r="Z805" s="13"/>
      <c r="AA805" s="13"/>
      <c r="AB805" s="13"/>
      <c r="AC805" s="13"/>
      <c r="AD805" s="13"/>
      <c r="AE805" s="13"/>
      <c r="AT805" s="258" t="s">
        <v>801</v>
      </c>
      <c r="AU805" s="258" t="s">
        <v>81</v>
      </c>
      <c r="AV805" s="13" t="s">
        <v>81</v>
      </c>
      <c r="AW805" s="13" t="s">
        <v>33</v>
      </c>
      <c r="AX805" s="13" t="s">
        <v>72</v>
      </c>
      <c r="AY805" s="258" t="s">
        <v>240</v>
      </c>
    </row>
    <row r="806" s="13" customFormat="1">
      <c r="A806" s="13"/>
      <c r="B806" s="248"/>
      <c r="C806" s="249"/>
      <c r="D806" s="227" t="s">
        <v>801</v>
      </c>
      <c r="E806" s="250" t="s">
        <v>19</v>
      </c>
      <c r="F806" s="251" t="s">
        <v>2708</v>
      </c>
      <c r="G806" s="249"/>
      <c r="H806" s="252">
        <v>18.5</v>
      </c>
      <c r="I806" s="253"/>
      <c r="J806" s="249"/>
      <c r="K806" s="249"/>
      <c r="L806" s="254"/>
      <c r="M806" s="255"/>
      <c r="N806" s="256"/>
      <c r="O806" s="256"/>
      <c r="P806" s="256"/>
      <c r="Q806" s="256"/>
      <c r="R806" s="256"/>
      <c r="S806" s="256"/>
      <c r="T806" s="257"/>
      <c r="U806" s="13"/>
      <c r="V806" s="13"/>
      <c r="W806" s="13"/>
      <c r="X806" s="13"/>
      <c r="Y806" s="13"/>
      <c r="Z806" s="13"/>
      <c r="AA806" s="13"/>
      <c r="AB806" s="13"/>
      <c r="AC806" s="13"/>
      <c r="AD806" s="13"/>
      <c r="AE806" s="13"/>
      <c r="AT806" s="258" t="s">
        <v>801</v>
      </c>
      <c r="AU806" s="258" t="s">
        <v>81</v>
      </c>
      <c r="AV806" s="13" t="s">
        <v>81</v>
      </c>
      <c r="AW806" s="13" t="s">
        <v>33</v>
      </c>
      <c r="AX806" s="13" t="s">
        <v>72</v>
      </c>
      <c r="AY806" s="258" t="s">
        <v>240</v>
      </c>
    </row>
    <row r="807" s="13" customFormat="1">
      <c r="A807" s="13"/>
      <c r="B807" s="248"/>
      <c r="C807" s="249"/>
      <c r="D807" s="227" t="s">
        <v>801</v>
      </c>
      <c r="E807" s="250" t="s">
        <v>19</v>
      </c>
      <c r="F807" s="251" t="s">
        <v>2709</v>
      </c>
      <c r="G807" s="249"/>
      <c r="H807" s="252">
        <v>6.6550000000000002</v>
      </c>
      <c r="I807" s="253"/>
      <c r="J807" s="249"/>
      <c r="K807" s="249"/>
      <c r="L807" s="254"/>
      <c r="M807" s="255"/>
      <c r="N807" s="256"/>
      <c r="O807" s="256"/>
      <c r="P807" s="256"/>
      <c r="Q807" s="256"/>
      <c r="R807" s="256"/>
      <c r="S807" s="256"/>
      <c r="T807" s="257"/>
      <c r="U807" s="13"/>
      <c r="V807" s="13"/>
      <c r="W807" s="13"/>
      <c r="X807" s="13"/>
      <c r="Y807" s="13"/>
      <c r="Z807" s="13"/>
      <c r="AA807" s="13"/>
      <c r="AB807" s="13"/>
      <c r="AC807" s="13"/>
      <c r="AD807" s="13"/>
      <c r="AE807" s="13"/>
      <c r="AT807" s="258" t="s">
        <v>801</v>
      </c>
      <c r="AU807" s="258" t="s">
        <v>81</v>
      </c>
      <c r="AV807" s="13" t="s">
        <v>81</v>
      </c>
      <c r="AW807" s="13" t="s">
        <v>33</v>
      </c>
      <c r="AX807" s="13" t="s">
        <v>72</v>
      </c>
      <c r="AY807" s="258" t="s">
        <v>240</v>
      </c>
    </row>
    <row r="808" s="13" customFormat="1">
      <c r="A808" s="13"/>
      <c r="B808" s="248"/>
      <c r="C808" s="249"/>
      <c r="D808" s="227" t="s">
        <v>801</v>
      </c>
      <c r="E808" s="250" t="s">
        <v>19</v>
      </c>
      <c r="F808" s="251" t="s">
        <v>2710</v>
      </c>
      <c r="G808" s="249"/>
      <c r="H808" s="252">
        <v>11.145</v>
      </c>
      <c r="I808" s="253"/>
      <c r="J808" s="249"/>
      <c r="K808" s="249"/>
      <c r="L808" s="254"/>
      <c r="M808" s="255"/>
      <c r="N808" s="256"/>
      <c r="O808" s="256"/>
      <c r="P808" s="256"/>
      <c r="Q808" s="256"/>
      <c r="R808" s="256"/>
      <c r="S808" s="256"/>
      <c r="T808" s="257"/>
      <c r="U808" s="13"/>
      <c r="V808" s="13"/>
      <c r="W808" s="13"/>
      <c r="X808" s="13"/>
      <c r="Y808" s="13"/>
      <c r="Z808" s="13"/>
      <c r="AA808" s="13"/>
      <c r="AB808" s="13"/>
      <c r="AC808" s="13"/>
      <c r="AD808" s="13"/>
      <c r="AE808" s="13"/>
      <c r="AT808" s="258" t="s">
        <v>801</v>
      </c>
      <c r="AU808" s="258" t="s">
        <v>81</v>
      </c>
      <c r="AV808" s="13" t="s">
        <v>81</v>
      </c>
      <c r="AW808" s="13" t="s">
        <v>33</v>
      </c>
      <c r="AX808" s="13" t="s">
        <v>72</v>
      </c>
      <c r="AY808" s="258" t="s">
        <v>240</v>
      </c>
    </row>
    <row r="809" s="13" customFormat="1">
      <c r="A809" s="13"/>
      <c r="B809" s="248"/>
      <c r="C809" s="249"/>
      <c r="D809" s="227" t="s">
        <v>801</v>
      </c>
      <c r="E809" s="250" t="s">
        <v>19</v>
      </c>
      <c r="F809" s="251" t="s">
        <v>2745</v>
      </c>
      <c r="G809" s="249"/>
      <c r="H809" s="252">
        <v>54.240000000000002</v>
      </c>
      <c r="I809" s="253"/>
      <c r="J809" s="249"/>
      <c r="K809" s="249"/>
      <c r="L809" s="254"/>
      <c r="M809" s="255"/>
      <c r="N809" s="256"/>
      <c r="O809" s="256"/>
      <c r="P809" s="256"/>
      <c r="Q809" s="256"/>
      <c r="R809" s="256"/>
      <c r="S809" s="256"/>
      <c r="T809" s="257"/>
      <c r="U809" s="13"/>
      <c r="V809" s="13"/>
      <c r="W809" s="13"/>
      <c r="X809" s="13"/>
      <c r="Y809" s="13"/>
      <c r="Z809" s="13"/>
      <c r="AA809" s="13"/>
      <c r="AB809" s="13"/>
      <c r="AC809" s="13"/>
      <c r="AD809" s="13"/>
      <c r="AE809" s="13"/>
      <c r="AT809" s="258" t="s">
        <v>801</v>
      </c>
      <c r="AU809" s="258" t="s">
        <v>81</v>
      </c>
      <c r="AV809" s="13" t="s">
        <v>81</v>
      </c>
      <c r="AW809" s="13" t="s">
        <v>33</v>
      </c>
      <c r="AX809" s="13" t="s">
        <v>72</v>
      </c>
      <c r="AY809" s="258" t="s">
        <v>240</v>
      </c>
    </row>
    <row r="810" s="13" customFormat="1">
      <c r="A810" s="13"/>
      <c r="B810" s="248"/>
      <c r="C810" s="249"/>
      <c r="D810" s="227" t="s">
        <v>801</v>
      </c>
      <c r="E810" s="250" t="s">
        <v>19</v>
      </c>
      <c r="F810" s="251" t="s">
        <v>2746</v>
      </c>
      <c r="G810" s="249"/>
      <c r="H810" s="252">
        <v>56.200000000000003</v>
      </c>
      <c r="I810" s="253"/>
      <c r="J810" s="249"/>
      <c r="K810" s="249"/>
      <c r="L810" s="254"/>
      <c r="M810" s="255"/>
      <c r="N810" s="256"/>
      <c r="O810" s="256"/>
      <c r="P810" s="256"/>
      <c r="Q810" s="256"/>
      <c r="R810" s="256"/>
      <c r="S810" s="256"/>
      <c r="T810" s="257"/>
      <c r="U810" s="13"/>
      <c r="V810" s="13"/>
      <c r="W810" s="13"/>
      <c r="X810" s="13"/>
      <c r="Y810" s="13"/>
      <c r="Z810" s="13"/>
      <c r="AA810" s="13"/>
      <c r="AB810" s="13"/>
      <c r="AC810" s="13"/>
      <c r="AD810" s="13"/>
      <c r="AE810" s="13"/>
      <c r="AT810" s="258" t="s">
        <v>801</v>
      </c>
      <c r="AU810" s="258" t="s">
        <v>81</v>
      </c>
      <c r="AV810" s="13" t="s">
        <v>81</v>
      </c>
      <c r="AW810" s="13" t="s">
        <v>33</v>
      </c>
      <c r="AX810" s="13" t="s">
        <v>72</v>
      </c>
      <c r="AY810" s="258" t="s">
        <v>240</v>
      </c>
    </row>
    <row r="811" s="13" customFormat="1">
      <c r="A811" s="13"/>
      <c r="B811" s="248"/>
      <c r="C811" s="249"/>
      <c r="D811" s="227" t="s">
        <v>801</v>
      </c>
      <c r="E811" s="250" t="s">
        <v>19</v>
      </c>
      <c r="F811" s="251" t="s">
        <v>2747</v>
      </c>
      <c r="G811" s="249"/>
      <c r="H811" s="252">
        <v>163.30000000000001</v>
      </c>
      <c r="I811" s="253"/>
      <c r="J811" s="249"/>
      <c r="K811" s="249"/>
      <c r="L811" s="254"/>
      <c r="M811" s="255"/>
      <c r="N811" s="256"/>
      <c r="O811" s="256"/>
      <c r="P811" s="256"/>
      <c r="Q811" s="256"/>
      <c r="R811" s="256"/>
      <c r="S811" s="256"/>
      <c r="T811" s="257"/>
      <c r="U811" s="13"/>
      <c r="V811" s="13"/>
      <c r="W811" s="13"/>
      <c r="X811" s="13"/>
      <c r="Y811" s="13"/>
      <c r="Z811" s="13"/>
      <c r="AA811" s="13"/>
      <c r="AB811" s="13"/>
      <c r="AC811" s="13"/>
      <c r="AD811" s="13"/>
      <c r="AE811" s="13"/>
      <c r="AT811" s="258" t="s">
        <v>801</v>
      </c>
      <c r="AU811" s="258" t="s">
        <v>81</v>
      </c>
      <c r="AV811" s="13" t="s">
        <v>81</v>
      </c>
      <c r="AW811" s="13" t="s">
        <v>33</v>
      </c>
      <c r="AX811" s="13" t="s">
        <v>72</v>
      </c>
      <c r="AY811" s="258" t="s">
        <v>240</v>
      </c>
    </row>
    <row r="812" s="13" customFormat="1">
      <c r="A812" s="13"/>
      <c r="B812" s="248"/>
      <c r="C812" s="249"/>
      <c r="D812" s="227" t="s">
        <v>801</v>
      </c>
      <c r="E812" s="250" t="s">
        <v>19</v>
      </c>
      <c r="F812" s="251" t="s">
        <v>2711</v>
      </c>
      <c r="G812" s="249"/>
      <c r="H812" s="252">
        <v>242.97999999999999</v>
      </c>
      <c r="I812" s="253"/>
      <c r="J812" s="249"/>
      <c r="K812" s="249"/>
      <c r="L812" s="254"/>
      <c r="M812" s="255"/>
      <c r="N812" s="256"/>
      <c r="O812" s="256"/>
      <c r="P812" s="256"/>
      <c r="Q812" s="256"/>
      <c r="R812" s="256"/>
      <c r="S812" s="256"/>
      <c r="T812" s="257"/>
      <c r="U812" s="13"/>
      <c r="V812" s="13"/>
      <c r="W812" s="13"/>
      <c r="X812" s="13"/>
      <c r="Y812" s="13"/>
      <c r="Z812" s="13"/>
      <c r="AA812" s="13"/>
      <c r="AB812" s="13"/>
      <c r="AC812" s="13"/>
      <c r="AD812" s="13"/>
      <c r="AE812" s="13"/>
      <c r="AT812" s="258" t="s">
        <v>801</v>
      </c>
      <c r="AU812" s="258" t="s">
        <v>81</v>
      </c>
      <c r="AV812" s="13" t="s">
        <v>81</v>
      </c>
      <c r="AW812" s="13" t="s">
        <v>33</v>
      </c>
      <c r="AX812" s="13" t="s">
        <v>72</v>
      </c>
      <c r="AY812" s="258" t="s">
        <v>240</v>
      </c>
    </row>
    <row r="813" s="13" customFormat="1">
      <c r="A813" s="13"/>
      <c r="B813" s="248"/>
      <c r="C813" s="249"/>
      <c r="D813" s="227" t="s">
        <v>801</v>
      </c>
      <c r="E813" s="250" t="s">
        <v>19</v>
      </c>
      <c r="F813" s="251" t="s">
        <v>2712</v>
      </c>
      <c r="G813" s="249"/>
      <c r="H813" s="252">
        <v>17.600000000000001</v>
      </c>
      <c r="I813" s="253"/>
      <c r="J813" s="249"/>
      <c r="K813" s="249"/>
      <c r="L813" s="254"/>
      <c r="M813" s="255"/>
      <c r="N813" s="256"/>
      <c r="O813" s="256"/>
      <c r="P813" s="256"/>
      <c r="Q813" s="256"/>
      <c r="R813" s="256"/>
      <c r="S813" s="256"/>
      <c r="T813" s="257"/>
      <c r="U813" s="13"/>
      <c r="V813" s="13"/>
      <c r="W813" s="13"/>
      <c r="X813" s="13"/>
      <c r="Y813" s="13"/>
      <c r="Z813" s="13"/>
      <c r="AA813" s="13"/>
      <c r="AB813" s="13"/>
      <c r="AC813" s="13"/>
      <c r="AD813" s="13"/>
      <c r="AE813" s="13"/>
      <c r="AT813" s="258" t="s">
        <v>801</v>
      </c>
      <c r="AU813" s="258" t="s">
        <v>81</v>
      </c>
      <c r="AV813" s="13" t="s">
        <v>81</v>
      </c>
      <c r="AW813" s="13" t="s">
        <v>33</v>
      </c>
      <c r="AX813" s="13" t="s">
        <v>72</v>
      </c>
      <c r="AY813" s="258" t="s">
        <v>240</v>
      </c>
    </row>
    <row r="814" s="13" customFormat="1">
      <c r="A814" s="13"/>
      <c r="B814" s="248"/>
      <c r="C814" s="249"/>
      <c r="D814" s="227" t="s">
        <v>801</v>
      </c>
      <c r="E814" s="250" t="s">
        <v>19</v>
      </c>
      <c r="F814" s="251" t="s">
        <v>2713</v>
      </c>
      <c r="G814" s="249"/>
      <c r="H814" s="252">
        <v>126.45999999999999</v>
      </c>
      <c r="I814" s="253"/>
      <c r="J814" s="249"/>
      <c r="K814" s="249"/>
      <c r="L814" s="254"/>
      <c r="M814" s="255"/>
      <c r="N814" s="256"/>
      <c r="O814" s="256"/>
      <c r="P814" s="256"/>
      <c r="Q814" s="256"/>
      <c r="R814" s="256"/>
      <c r="S814" s="256"/>
      <c r="T814" s="257"/>
      <c r="U814" s="13"/>
      <c r="V814" s="13"/>
      <c r="W814" s="13"/>
      <c r="X814" s="13"/>
      <c r="Y814" s="13"/>
      <c r="Z814" s="13"/>
      <c r="AA814" s="13"/>
      <c r="AB814" s="13"/>
      <c r="AC814" s="13"/>
      <c r="AD814" s="13"/>
      <c r="AE814" s="13"/>
      <c r="AT814" s="258" t="s">
        <v>801</v>
      </c>
      <c r="AU814" s="258" t="s">
        <v>81</v>
      </c>
      <c r="AV814" s="13" t="s">
        <v>81</v>
      </c>
      <c r="AW814" s="13" t="s">
        <v>33</v>
      </c>
      <c r="AX814" s="13" t="s">
        <v>72</v>
      </c>
      <c r="AY814" s="258" t="s">
        <v>240</v>
      </c>
    </row>
    <row r="815" s="13" customFormat="1">
      <c r="A815" s="13"/>
      <c r="B815" s="248"/>
      <c r="C815" s="249"/>
      <c r="D815" s="227" t="s">
        <v>801</v>
      </c>
      <c r="E815" s="250" t="s">
        <v>19</v>
      </c>
      <c r="F815" s="251" t="s">
        <v>2714</v>
      </c>
      <c r="G815" s="249"/>
      <c r="H815" s="252">
        <v>27.850000000000001</v>
      </c>
      <c r="I815" s="253"/>
      <c r="J815" s="249"/>
      <c r="K815" s="249"/>
      <c r="L815" s="254"/>
      <c r="M815" s="255"/>
      <c r="N815" s="256"/>
      <c r="O815" s="256"/>
      <c r="P815" s="256"/>
      <c r="Q815" s="256"/>
      <c r="R815" s="256"/>
      <c r="S815" s="256"/>
      <c r="T815" s="257"/>
      <c r="U815" s="13"/>
      <c r="V815" s="13"/>
      <c r="W815" s="13"/>
      <c r="X815" s="13"/>
      <c r="Y815" s="13"/>
      <c r="Z815" s="13"/>
      <c r="AA815" s="13"/>
      <c r="AB815" s="13"/>
      <c r="AC815" s="13"/>
      <c r="AD815" s="13"/>
      <c r="AE815" s="13"/>
      <c r="AT815" s="258" t="s">
        <v>801</v>
      </c>
      <c r="AU815" s="258" t="s">
        <v>81</v>
      </c>
      <c r="AV815" s="13" t="s">
        <v>81</v>
      </c>
      <c r="AW815" s="13" t="s">
        <v>33</v>
      </c>
      <c r="AX815" s="13" t="s">
        <v>72</v>
      </c>
      <c r="AY815" s="258" t="s">
        <v>240</v>
      </c>
    </row>
    <row r="816" s="13" customFormat="1">
      <c r="A816" s="13"/>
      <c r="B816" s="248"/>
      <c r="C816" s="249"/>
      <c r="D816" s="227" t="s">
        <v>801</v>
      </c>
      <c r="E816" s="250" t="s">
        <v>19</v>
      </c>
      <c r="F816" s="251" t="s">
        <v>2748</v>
      </c>
      <c r="G816" s="249"/>
      <c r="H816" s="252">
        <v>164.71000000000001</v>
      </c>
      <c r="I816" s="253"/>
      <c r="J816" s="249"/>
      <c r="K816" s="249"/>
      <c r="L816" s="254"/>
      <c r="M816" s="255"/>
      <c r="N816" s="256"/>
      <c r="O816" s="256"/>
      <c r="P816" s="256"/>
      <c r="Q816" s="256"/>
      <c r="R816" s="256"/>
      <c r="S816" s="256"/>
      <c r="T816" s="257"/>
      <c r="U816" s="13"/>
      <c r="V816" s="13"/>
      <c r="W816" s="13"/>
      <c r="X816" s="13"/>
      <c r="Y816" s="13"/>
      <c r="Z816" s="13"/>
      <c r="AA816" s="13"/>
      <c r="AB816" s="13"/>
      <c r="AC816" s="13"/>
      <c r="AD816" s="13"/>
      <c r="AE816" s="13"/>
      <c r="AT816" s="258" t="s">
        <v>801</v>
      </c>
      <c r="AU816" s="258" t="s">
        <v>81</v>
      </c>
      <c r="AV816" s="13" t="s">
        <v>81</v>
      </c>
      <c r="AW816" s="13" t="s">
        <v>33</v>
      </c>
      <c r="AX816" s="13" t="s">
        <v>72</v>
      </c>
      <c r="AY816" s="258" t="s">
        <v>240</v>
      </c>
    </row>
    <row r="817" s="14" customFormat="1">
      <c r="A817" s="14"/>
      <c r="B817" s="259"/>
      <c r="C817" s="260"/>
      <c r="D817" s="227" t="s">
        <v>801</v>
      </c>
      <c r="E817" s="261" t="s">
        <v>19</v>
      </c>
      <c r="F817" s="262" t="s">
        <v>2715</v>
      </c>
      <c r="G817" s="260"/>
      <c r="H817" s="261" t="s">
        <v>19</v>
      </c>
      <c r="I817" s="263"/>
      <c r="J817" s="260"/>
      <c r="K817" s="260"/>
      <c r="L817" s="264"/>
      <c r="M817" s="265"/>
      <c r="N817" s="266"/>
      <c r="O817" s="266"/>
      <c r="P817" s="266"/>
      <c r="Q817" s="266"/>
      <c r="R817" s="266"/>
      <c r="S817" s="266"/>
      <c r="T817" s="267"/>
      <c r="U817" s="14"/>
      <c r="V817" s="14"/>
      <c r="W817" s="14"/>
      <c r="X817" s="14"/>
      <c r="Y817" s="14"/>
      <c r="Z817" s="14"/>
      <c r="AA817" s="14"/>
      <c r="AB817" s="14"/>
      <c r="AC817" s="14"/>
      <c r="AD817" s="14"/>
      <c r="AE817" s="14"/>
      <c r="AT817" s="268" t="s">
        <v>801</v>
      </c>
      <c r="AU817" s="268" t="s">
        <v>81</v>
      </c>
      <c r="AV817" s="14" t="s">
        <v>79</v>
      </c>
      <c r="AW817" s="14" t="s">
        <v>33</v>
      </c>
      <c r="AX817" s="14" t="s">
        <v>72</v>
      </c>
      <c r="AY817" s="268" t="s">
        <v>240</v>
      </c>
    </row>
    <row r="818" s="13" customFormat="1">
      <c r="A818" s="13"/>
      <c r="B818" s="248"/>
      <c r="C818" s="249"/>
      <c r="D818" s="227" t="s">
        <v>801</v>
      </c>
      <c r="E818" s="250" t="s">
        <v>19</v>
      </c>
      <c r="F818" s="251" t="s">
        <v>2716</v>
      </c>
      <c r="G818" s="249"/>
      <c r="H818" s="252">
        <v>160.42400000000001</v>
      </c>
      <c r="I818" s="253"/>
      <c r="J818" s="249"/>
      <c r="K818" s="249"/>
      <c r="L818" s="254"/>
      <c r="M818" s="255"/>
      <c r="N818" s="256"/>
      <c r="O818" s="256"/>
      <c r="P818" s="256"/>
      <c r="Q818" s="256"/>
      <c r="R818" s="256"/>
      <c r="S818" s="256"/>
      <c r="T818" s="257"/>
      <c r="U818" s="13"/>
      <c r="V818" s="13"/>
      <c r="W818" s="13"/>
      <c r="X818" s="13"/>
      <c r="Y818" s="13"/>
      <c r="Z818" s="13"/>
      <c r="AA818" s="13"/>
      <c r="AB818" s="13"/>
      <c r="AC818" s="13"/>
      <c r="AD818" s="13"/>
      <c r="AE818" s="13"/>
      <c r="AT818" s="258" t="s">
        <v>801</v>
      </c>
      <c r="AU818" s="258" t="s">
        <v>81</v>
      </c>
      <c r="AV818" s="13" t="s">
        <v>81</v>
      </c>
      <c r="AW818" s="13" t="s">
        <v>33</v>
      </c>
      <c r="AX818" s="13" t="s">
        <v>72</v>
      </c>
      <c r="AY818" s="258" t="s">
        <v>240</v>
      </c>
    </row>
    <row r="819" s="13" customFormat="1">
      <c r="A819" s="13"/>
      <c r="B819" s="248"/>
      <c r="C819" s="249"/>
      <c r="D819" s="227" t="s">
        <v>801</v>
      </c>
      <c r="E819" s="250" t="s">
        <v>19</v>
      </c>
      <c r="F819" s="251" t="s">
        <v>2717</v>
      </c>
      <c r="G819" s="249"/>
      <c r="H819" s="252">
        <v>269</v>
      </c>
      <c r="I819" s="253"/>
      <c r="J819" s="249"/>
      <c r="K819" s="249"/>
      <c r="L819" s="254"/>
      <c r="M819" s="255"/>
      <c r="N819" s="256"/>
      <c r="O819" s="256"/>
      <c r="P819" s="256"/>
      <c r="Q819" s="256"/>
      <c r="R819" s="256"/>
      <c r="S819" s="256"/>
      <c r="T819" s="257"/>
      <c r="U819" s="13"/>
      <c r="V819" s="13"/>
      <c r="W819" s="13"/>
      <c r="X819" s="13"/>
      <c r="Y819" s="13"/>
      <c r="Z819" s="13"/>
      <c r="AA819" s="13"/>
      <c r="AB819" s="13"/>
      <c r="AC819" s="13"/>
      <c r="AD819" s="13"/>
      <c r="AE819" s="13"/>
      <c r="AT819" s="258" t="s">
        <v>801</v>
      </c>
      <c r="AU819" s="258" t="s">
        <v>81</v>
      </c>
      <c r="AV819" s="13" t="s">
        <v>81</v>
      </c>
      <c r="AW819" s="13" t="s">
        <v>33</v>
      </c>
      <c r="AX819" s="13" t="s">
        <v>72</v>
      </c>
      <c r="AY819" s="258" t="s">
        <v>240</v>
      </c>
    </row>
    <row r="820" s="13" customFormat="1">
      <c r="A820" s="13"/>
      <c r="B820" s="248"/>
      <c r="C820" s="249"/>
      <c r="D820" s="227" t="s">
        <v>801</v>
      </c>
      <c r="E820" s="250" t="s">
        <v>19</v>
      </c>
      <c r="F820" s="251" t="s">
        <v>2718</v>
      </c>
      <c r="G820" s="249"/>
      <c r="H820" s="252">
        <v>34.539999999999999</v>
      </c>
      <c r="I820" s="253"/>
      <c r="J820" s="249"/>
      <c r="K820" s="249"/>
      <c r="L820" s="254"/>
      <c r="M820" s="255"/>
      <c r="N820" s="256"/>
      <c r="O820" s="256"/>
      <c r="P820" s="256"/>
      <c r="Q820" s="256"/>
      <c r="R820" s="256"/>
      <c r="S820" s="256"/>
      <c r="T820" s="257"/>
      <c r="U820" s="13"/>
      <c r="V820" s="13"/>
      <c r="W820" s="13"/>
      <c r="X820" s="13"/>
      <c r="Y820" s="13"/>
      <c r="Z820" s="13"/>
      <c r="AA820" s="13"/>
      <c r="AB820" s="13"/>
      <c r="AC820" s="13"/>
      <c r="AD820" s="13"/>
      <c r="AE820" s="13"/>
      <c r="AT820" s="258" t="s">
        <v>801</v>
      </c>
      <c r="AU820" s="258" t="s">
        <v>81</v>
      </c>
      <c r="AV820" s="13" t="s">
        <v>81</v>
      </c>
      <c r="AW820" s="13" t="s">
        <v>33</v>
      </c>
      <c r="AX820" s="13" t="s">
        <v>72</v>
      </c>
      <c r="AY820" s="258" t="s">
        <v>240</v>
      </c>
    </row>
    <row r="821" s="13" customFormat="1">
      <c r="A821" s="13"/>
      <c r="B821" s="248"/>
      <c r="C821" s="249"/>
      <c r="D821" s="227" t="s">
        <v>801</v>
      </c>
      <c r="E821" s="250" t="s">
        <v>19</v>
      </c>
      <c r="F821" s="251" t="s">
        <v>2719</v>
      </c>
      <c r="G821" s="249"/>
      <c r="H821" s="252">
        <v>33.670000000000002</v>
      </c>
      <c r="I821" s="253"/>
      <c r="J821" s="249"/>
      <c r="K821" s="249"/>
      <c r="L821" s="254"/>
      <c r="M821" s="255"/>
      <c r="N821" s="256"/>
      <c r="O821" s="256"/>
      <c r="P821" s="256"/>
      <c r="Q821" s="256"/>
      <c r="R821" s="256"/>
      <c r="S821" s="256"/>
      <c r="T821" s="257"/>
      <c r="U821" s="13"/>
      <c r="V821" s="13"/>
      <c r="W821" s="13"/>
      <c r="X821" s="13"/>
      <c r="Y821" s="13"/>
      <c r="Z821" s="13"/>
      <c r="AA821" s="13"/>
      <c r="AB821" s="13"/>
      <c r="AC821" s="13"/>
      <c r="AD821" s="13"/>
      <c r="AE821" s="13"/>
      <c r="AT821" s="258" t="s">
        <v>801</v>
      </c>
      <c r="AU821" s="258" t="s">
        <v>81</v>
      </c>
      <c r="AV821" s="13" t="s">
        <v>81</v>
      </c>
      <c r="AW821" s="13" t="s">
        <v>33</v>
      </c>
      <c r="AX821" s="13" t="s">
        <v>72</v>
      </c>
      <c r="AY821" s="258" t="s">
        <v>240</v>
      </c>
    </row>
    <row r="822" s="13" customFormat="1">
      <c r="A822" s="13"/>
      <c r="B822" s="248"/>
      <c r="C822" s="249"/>
      <c r="D822" s="227" t="s">
        <v>801</v>
      </c>
      <c r="E822" s="250" t="s">
        <v>19</v>
      </c>
      <c r="F822" s="251" t="s">
        <v>2720</v>
      </c>
      <c r="G822" s="249"/>
      <c r="H822" s="252">
        <v>16.629999999999999</v>
      </c>
      <c r="I822" s="253"/>
      <c r="J822" s="249"/>
      <c r="K822" s="249"/>
      <c r="L822" s="254"/>
      <c r="M822" s="255"/>
      <c r="N822" s="256"/>
      <c r="O822" s="256"/>
      <c r="P822" s="256"/>
      <c r="Q822" s="256"/>
      <c r="R822" s="256"/>
      <c r="S822" s="256"/>
      <c r="T822" s="257"/>
      <c r="U822" s="13"/>
      <c r="V822" s="13"/>
      <c r="W822" s="13"/>
      <c r="X822" s="13"/>
      <c r="Y822" s="13"/>
      <c r="Z822" s="13"/>
      <c r="AA822" s="13"/>
      <c r="AB822" s="13"/>
      <c r="AC822" s="13"/>
      <c r="AD822" s="13"/>
      <c r="AE822" s="13"/>
      <c r="AT822" s="258" t="s">
        <v>801</v>
      </c>
      <c r="AU822" s="258" t="s">
        <v>81</v>
      </c>
      <c r="AV822" s="13" t="s">
        <v>81</v>
      </c>
      <c r="AW822" s="13" t="s">
        <v>33</v>
      </c>
      <c r="AX822" s="13" t="s">
        <v>72</v>
      </c>
      <c r="AY822" s="258" t="s">
        <v>240</v>
      </c>
    </row>
    <row r="823" s="13" customFormat="1">
      <c r="A823" s="13"/>
      <c r="B823" s="248"/>
      <c r="C823" s="249"/>
      <c r="D823" s="227" t="s">
        <v>801</v>
      </c>
      <c r="E823" s="250" t="s">
        <v>19</v>
      </c>
      <c r="F823" s="251" t="s">
        <v>2721</v>
      </c>
      <c r="G823" s="249"/>
      <c r="H823" s="252">
        <v>41.5</v>
      </c>
      <c r="I823" s="253"/>
      <c r="J823" s="249"/>
      <c r="K823" s="249"/>
      <c r="L823" s="254"/>
      <c r="M823" s="255"/>
      <c r="N823" s="256"/>
      <c r="O823" s="256"/>
      <c r="P823" s="256"/>
      <c r="Q823" s="256"/>
      <c r="R823" s="256"/>
      <c r="S823" s="256"/>
      <c r="T823" s="257"/>
      <c r="U823" s="13"/>
      <c r="V823" s="13"/>
      <c r="W823" s="13"/>
      <c r="X823" s="13"/>
      <c r="Y823" s="13"/>
      <c r="Z823" s="13"/>
      <c r="AA823" s="13"/>
      <c r="AB823" s="13"/>
      <c r="AC823" s="13"/>
      <c r="AD823" s="13"/>
      <c r="AE823" s="13"/>
      <c r="AT823" s="258" t="s">
        <v>801</v>
      </c>
      <c r="AU823" s="258" t="s">
        <v>81</v>
      </c>
      <c r="AV823" s="13" t="s">
        <v>81</v>
      </c>
      <c r="AW823" s="13" t="s">
        <v>33</v>
      </c>
      <c r="AX823" s="13" t="s">
        <v>72</v>
      </c>
      <c r="AY823" s="258" t="s">
        <v>240</v>
      </c>
    </row>
    <row r="824" s="13" customFormat="1">
      <c r="A824" s="13"/>
      <c r="B824" s="248"/>
      <c r="C824" s="249"/>
      <c r="D824" s="227" t="s">
        <v>801</v>
      </c>
      <c r="E824" s="250" t="s">
        <v>19</v>
      </c>
      <c r="F824" s="251" t="s">
        <v>2722</v>
      </c>
      <c r="G824" s="249"/>
      <c r="H824" s="252">
        <v>6.5</v>
      </c>
      <c r="I824" s="253"/>
      <c r="J824" s="249"/>
      <c r="K824" s="249"/>
      <c r="L824" s="254"/>
      <c r="M824" s="255"/>
      <c r="N824" s="256"/>
      <c r="O824" s="256"/>
      <c r="P824" s="256"/>
      <c r="Q824" s="256"/>
      <c r="R824" s="256"/>
      <c r="S824" s="256"/>
      <c r="T824" s="257"/>
      <c r="U824" s="13"/>
      <c r="V824" s="13"/>
      <c r="W824" s="13"/>
      <c r="X824" s="13"/>
      <c r="Y824" s="13"/>
      <c r="Z824" s="13"/>
      <c r="AA824" s="13"/>
      <c r="AB824" s="13"/>
      <c r="AC824" s="13"/>
      <c r="AD824" s="13"/>
      <c r="AE824" s="13"/>
      <c r="AT824" s="258" t="s">
        <v>801</v>
      </c>
      <c r="AU824" s="258" t="s">
        <v>81</v>
      </c>
      <c r="AV824" s="13" t="s">
        <v>81</v>
      </c>
      <c r="AW824" s="13" t="s">
        <v>33</v>
      </c>
      <c r="AX824" s="13" t="s">
        <v>72</v>
      </c>
      <c r="AY824" s="258" t="s">
        <v>240</v>
      </c>
    </row>
    <row r="825" s="13" customFormat="1">
      <c r="A825" s="13"/>
      <c r="B825" s="248"/>
      <c r="C825" s="249"/>
      <c r="D825" s="227" t="s">
        <v>801</v>
      </c>
      <c r="E825" s="250" t="s">
        <v>19</v>
      </c>
      <c r="F825" s="251" t="s">
        <v>2696</v>
      </c>
      <c r="G825" s="249"/>
      <c r="H825" s="252">
        <v>238.74000000000001</v>
      </c>
      <c r="I825" s="253"/>
      <c r="J825" s="249"/>
      <c r="K825" s="249"/>
      <c r="L825" s="254"/>
      <c r="M825" s="255"/>
      <c r="N825" s="256"/>
      <c r="O825" s="256"/>
      <c r="P825" s="256"/>
      <c r="Q825" s="256"/>
      <c r="R825" s="256"/>
      <c r="S825" s="256"/>
      <c r="T825" s="257"/>
      <c r="U825" s="13"/>
      <c r="V825" s="13"/>
      <c r="W825" s="13"/>
      <c r="X825" s="13"/>
      <c r="Y825" s="13"/>
      <c r="Z825" s="13"/>
      <c r="AA825" s="13"/>
      <c r="AB825" s="13"/>
      <c r="AC825" s="13"/>
      <c r="AD825" s="13"/>
      <c r="AE825" s="13"/>
      <c r="AT825" s="258" t="s">
        <v>801</v>
      </c>
      <c r="AU825" s="258" t="s">
        <v>81</v>
      </c>
      <c r="AV825" s="13" t="s">
        <v>81</v>
      </c>
      <c r="AW825" s="13" t="s">
        <v>33</v>
      </c>
      <c r="AX825" s="13" t="s">
        <v>72</v>
      </c>
      <c r="AY825" s="258" t="s">
        <v>240</v>
      </c>
    </row>
    <row r="826" s="13" customFormat="1">
      <c r="A826" s="13"/>
      <c r="B826" s="248"/>
      <c r="C826" s="249"/>
      <c r="D826" s="227" t="s">
        <v>801</v>
      </c>
      <c r="E826" s="250" t="s">
        <v>19</v>
      </c>
      <c r="F826" s="251" t="s">
        <v>2697</v>
      </c>
      <c r="G826" s="249"/>
      <c r="H826" s="252">
        <v>340.06</v>
      </c>
      <c r="I826" s="253"/>
      <c r="J826" s="249"/>
      <c r="K826" s="249"/>
      <c r="L826" s="254"/>
      <c r="M826" s="255"/>
      <c r="N826" s="256"/>
      <c r="O826" s="256"/>
      <c r="P826" s="256"/>
      <c r="Q826" s="256"/>
      <c r="R826" s="256"/>
      <c r="S826" s="256"/>
      <c r="T826" s="257"/>
      <c r="U826" s="13"/>
      <c r="V826" s="13"/>
      <c r="W826" s="13"/>
      <c r="X826" s="13"/>
      <c r="Y826" s="13"/>
      <c r="Z826" s="13"/>
      <c r="AA826" s="13"/>
      <c r="AB826" s="13"/>
      <c r="AC826" s="13"/>
      <c r="AD826" s="13"/>
      <c r="AE826" s="13"/>
      <c r="AT826" s="258" t="s">
        <v>801</v>
      </c>
      <c r="AU826" s="258" t="s">
        <v>81</v>
      </c>
      <c r="AV826" s="13" t="s">
        <v>81</v>
      </c>
      <c r="AW826" s="13" t="s">
        <v>33</v>
      </c>
      <c r="AX826" s="13" t="s">
        <v>72</v>
      </c>
      <c r="AY826" s="258" t="s">
        <v>240</v>
      </c>
    </row>
    <row r="827" s="13" customFormat="1">
      <c r="A827" s="13"/>
      <c r="B827" s="248"/>
      <c r="C827" s="249"/>
      <c r="D827" s="227" t="s">
        <v>801</v>
      </c>
      <c r="E827" s="250" t="s">
        <v>19</v>
      </c>
      <c r="F827" s="251" t="s">
        <v>2723</v>
      </c>
      <c r="G827" s="249"/>
      <c r="H827" s="252">
        <v>318</v>
      </c>
      <c r="I827" s="253"/>
      <c r="J827" s="249"/>
      <c r="K827" s="249"/>
      <c r="L827" s="254"/>
      <c r="M827" s="255"/>
      <c r="N827" s="256"/>
      <c r="O827" s="256"/>
      <c r="P827" s="256"/>
      <c r="Q827" s="256"/>
      <c r="R827" s="256"/>
      <c r="S827" s="256"/>
      <c r="T827" s="257"/>
      <c r="U827" s="13"/>
      <c r="V827" s="13"/>
      <c r="W827" s="13"/>
      <c r="X827" s="13"/>
      <c r="Y827" s="13"/>
      <c r="Z827" s="13"/>
      <c r="AA827" s="13"/>
      <c r="AB827" s="13"/>
      <c r="AC827" s="13"/>
      <c r="AD827" s="13"/>
      <c r="AE827" s="13"/>
      <c r="AT827" s="258" t="s">
        <v>801</v>
      </c>
      <c r="AU827" s="258" t="s">
        <v>81</v>
      </c>
      <c r="AV827" s="13" t="s">
        <v>81</v>
      </c>
      <c r="AW827" s="13" t="s">
        <v>33</v>
      </c>
      <c r="AX827" s="13" t="s">
        <v>72</v>
      </c>
      <c r="AY827" s="258" t="s">
        <v>240</v>
      </c>
    </row>
    <row r="828" s="13" customFormat="1">
      <c r="A828" s="13"/>
      <c r="B828" s="248"/>
      <c r="C828" s="249"/>
      <c r="D828" s="227" t="s">
        <v>801</v>
      </c>
      <c r="E828" s="250" t="s">
        <v>19</v>
      </c>
      <c r="F828" s="251" t="s">
        <v>2724</v>
      </c>
      <c r="G828" s="249"/>
      <c r="H828" s="252">
        <v>20.449999999999999</v>
      </c>
      <c r="I828" s="253"/>
      <c r="J828" s="249"/>
      <c r="K828" s="249"/>
      <c r="L828" s="254"/>
      <c r="M828" s="255"/>
      <c r="N828" s="256"/>
      <c r="O828" s="256"/>
      <c r="P828" s="256"/>
      <c r="Q828" s="256"/>
      <c r="R828" s="256"/>
      <c r="S828" s="256"/>
      <c r="T828" s="257"/>
      <c r="U828" s="13"/>
      <c r="V828" s="13"/>
      <c r="W828" s="13"/>
      <c r="X828" s="13"/>
      <c r="Y828" s="13"/>
      <c r="Z828" s="13"/>
      <c r="AA828" s="13"/>
      <c r="AB828" s="13"/>
      <c r="AC828" s="13"/>
      <c r="AD828" s="13"/>
      <c r="AE828" s="13"/>
      <c r="AT828" s="258" t="s">
        <v>801</v>
      </c>
      <c r="AU828" s="258" t="s">
        <v>81</v>
      </c>
      <c r="AV828" s="13" t="s">
        <v>81</v>
      </c>
      <c r="AW828" s="13" t="s">
        <v>33</v>
      </c>
      <c r="AX828" s="13" t="s">
        <v>72</v>
      </c>
      <c r="AY828" s="258" t="s">
        <v>240</v>
      </c>
    </row>
    <row r="829" s="13" customFormat="1">
      <c r="A829" s="13"/>
      <c r="B829" s="248"/>
      <c r="C829" s="249"/>
      <c r="D829" s="227" t="s">
        <v>801</v>
      </c>
      <c r="E829" s="250" t="s">
        <v>19</v>
      </c>
      <c r="F829" s="251" t="s">
        <v>2725</v>
      </c>
      <c r="G829" s="249"/>
      <c r="H829" s="252">
        <v>147.19999999999999</v>
      </c>
      <c r="I829" s="253"/>
      <c r="J829" s="249"/>
      <c r="K829" s="249"/>
      <c r="L829" s="254"/>
      <c r="M829" s="255"/>
      <c r="N829" s="256"/>
      <c r="O829" s="256"/>
      <c r="P829" s="256"/>
      <c r="Q829" s="256"/>
      <c r="R829" s="256"/>
      <c r="S829" s="256"/>
      <c r="T829" s="257"/>
      <c r="U829" s="13"/>
      <c r="V829" s="13"/>
      <c r="W829" s="13"/>
      <c r="X829" s="13"/>
      <c r="Y829" s="13"/>
      <c r="Z829" s="13"/>
      <c r="AA829" s="13"/>
      <c r="AB829" s="13"/>
      <c r="AC829" s="13"/>
      <c r="AD829" s="13"/>
      <c r="AE829" s="13"/>
      <c r="AT829" s="258" t="s">
        <v>801</v>
      </c>
      <c r="AU829" s="258" t="s">
        <v>81</v>
      </c>
      <c r="AV829" s="13" t="s">
        <v>81</v>
      </c>
      <c r="AW829" s="13" t="s">
        <v>33</v>
      </c>
      <c r="AX829" s="13" t="s">
        <v>72</v>
      </c>
      <c r="AY829" s="258" t="s">
        <v>240</v>
      </c>
    </row>
    <row r="830" s="13" customFormat="1">
      <c r="A830" s="13"/>
      <c r="B830" s="248"/>
      <c r="C830" s="249"/>
      <c r="D830" s="227" t="s">
        <v>801</v>
      </c>
      <c r="E830" s="250" t="s">
        <v>19</v>
      </c>
      <c r="F830" s="251" t="s">
        <v>2726</v>
      </c>
      <c r="G830" s="249"/>
      <c r="H830" s="252">
        <v>23.27</v>
      </c>
      <c r="I830" s="253"/>
      <c r="J830" s="249"/>
      <c r="K830" s="249"/>
      <c r="L830" s="254"/>
      <c r="M830" s="255"/>
      <c r="N830" s="256"/>
      <c r="O830" s="256"/>
      <c r="P830" s="256"/>
      <c r="Q830" s="256"/>
      <c r="R830" s="256"/>
      <c r="S830" s="256"/>
      <c r="T830" s="257"/>
      <c r="U830" s="13"/>
      <c r="V830" s="13"/>
      <c r="W830" s="13"/>
      <c r="X830" s="13"/>
      <c r="Y830" s="13"/>
      <c r="Z830" s="13"/>
      <c r="AA830" s="13"/>
      <c r="AB830" s="13"/>
      <c r="AC830" s="13"/>
      <c r="AD830" s="13"/>
      <c r="AE830" s="13"/>
      <c r="AT830" s="258" t="s">
        <v>801</v>
      </c>
      <c r="AU830" s="258" t="s">
        <v>81</v>
      </c>
      <c r="AV830" s="13" t="s">
        <v>81</v>
      </c>
      <c r="AW830" s="13" t="s">
        <v>33</v>
      </c>
      <c r="AX830" s="13" t="s">
        <v>72</v>
      </c>
      <c r="AY830" s="258" t="s">
        <v>240</v>
      </c>
    </row>
    <row r="831" s="14" customFormat="1">
      <c r="A831" s="14"/>
      <c r="B831" s="259"/>
      <c r="C831" s="260"/>
      <c r="D831" s="227" t="s">
        <v>801</v>
      </c>
      <c r="E831" s="261" t="s">
        <v>19</v>
      </c>
      <c r="F831" s="262" t="s">
        <v>2727</v>
      </c>
      <c r="G831" s="260"/>
      <c r="H831" s="261" t="s">
        <v>19</v>
      </c>
      <c r="I831" s="263"/>
      <c r="J831" s="260"/>
      <c r="K831" s="260"/>
      <c r="L831" s="264"/>
      <c r="M831" s="265"/>
      <c r="N831" s="266"/>
      <c r="O831" s="266"/>
      <c r="P831" s="266"/>
      <c r="Q831" s="266"/>
      <c r="R831" s="266"/>
      <c r="S831" s="266"/>
      <c r="T831" s="267"/>
      <c r="U831" s="14"/>
      <c r="V831" s="14"/>
      <c r="W831" s="14"/>
      <c r="X831" s="14"/>
      <c r="Y831" s="14"/>
      <c r="Z831" s="14"/>
      <c r="AA831" s="14"/>
      <c r="AB831" s="14"/>
      <c r="AC831" s="14"/>
      <c r="AD831" s="14"/>
      <c r="AE831" s="14"/>
      <c r="AT831" s="268" t="s">
        <v>801</v>
      </c>
      <c r="AU831" s="268" t="s">
        <v>81</v>
      </c>
      <c r="AV831" s="14" t="s">
        <v>79</v>
      </c>
      <c r="AW831" s="14" t="s">
        <v>33</v>
      </c>
      <c r="AX831" s="14" t="s">
        <v>72</v>
      </c>
      <c r="AY831" s="268" t="s">
        <v>240</v>
      </c>
    </row>
    <row r="832" s="13" customFormat="1">
      <c r="A832" s="13"/>
      <c r="B832" s="248"/>
      <c r="C832" s="249"/>
      <c r="D832" s="227" t="s">
        <v>801</v>
      </c>
      <c r="E832" s="250" t="s">
        <v>19</v>
      </c>
      <c r="F832" s="251" t="s">
        <v>2728</v>
      </c>
      <c r="G832" s="249"/>
      <c r="H832" s="252">
        <v>260.714</v>
      </c>
      <c r="I832" s="253"/>
      <c r="J832" s="249"/>
      <c r="K832" s="249"/>
      <c r="L832" s="254"/>
      <c r="M832" s="255"/>
      <c r="N832" s="256"/>
      <c r="O832" s="256"/>
      <c r="P832" s="256"/>
      <c r="Q832" s="256"/>
      <c r="R832" s="256"/>
      <c r="S832" s="256"/>
      <c r="T832" s="257"/>
      <c r="U832" s="13"/>
      <c r="V832" s="13"/>
      <c r="W832" s="13"/>
      <c r="X832" s="13"/>
      <c r="Y832" s="13"/>
      <c r="Z832" s="13"/>
      <c r="AA832" s="13"/>
      <c r="AB832" s="13"/>
      <c r="AC832" s="13"/>
      <c r="AD832" s="13"/>
      <c r="AE832" s="13"/>
      <c r="AT832" s="258" t="s">
        <v>801</v>
      </c>
      <c r="AU832" s="258" t="s">
        <v>81</v>
      </c>
      <c r="AV832" s="13" t="s">
        <v>81</v>
      </c>
      <c r="AW832" s="13" t="s">
        <v>33</v>
      </c>
      <c r="AX832" s="13" t="s">
        <v>72</v>
      </c>
      <c r="AY832" s="258" t="s">
        <v>240</v>
      </c>
    </row>
    <row r="833" s="13" customFormat="1">
      <c r="A833" s="13"/>
      <c r="B833" s="248"/>
      <c r="C833" s="249"/>
      <c r="D833" s="227" t="s">
        <v>801</v>
      </c>
      <c r="E833" s="250" t="s">
        <v>19</v>
      </c>
      <c r="F833" s="251" t="s">
        <v>2729</v>
      </c>
      <c r="G833" s="249"/>
      <c r="H833" s="252">
        <v>25.120000000000001</v>
      </c>
      <c r="I833" s="253"/>
      <c r="J833" s="249"/>
      <c r="K833" s="249"/>
      <c r="L833" s="254"/>
      <c r="M833" s="255"/>
      <c r="N833" s="256"/>
      <c r="O833" s="256"/>
      <c r="P833" s="256"/>
      <c r="Q833" s="256"/>
      <c r="R833" s="256"/>
      <c r="S833" s="256"/>
      <c r="T833" s="257"/>
      <c r="U833" s="13"/>
      <c r="V833" s="13"/>
      <c r="W833" s="13"/>
      <c r="X833" s="13"/>
      <c r="Y833" s="13"/>
      <c r="Z833" s="13"/>
      <c r="AA833" s="13"/>
      <c r="AB833" s="13"/>
      <c r="AC833" s="13"/>
      <c r="AD833" s="13"/>
      <c r="AE833" s="13"/>
      <c r="AT833" s="258" t="s">
        <v>801</v>
      </c>
      <c r="AU833" s="258" t="s">
        <v>81</v>
      </c>
      <c r="AV833" s="13" t="s">
        <v>81</v>
      </c>
      <c r="AW833" s="13" t="s">
        <v>33</v>
      </c>
      <c r="AX833" s="13" t="s">
        <v>72</v>
      </c>
      <c r="AY833" s="258" t="s">
        <v>240</v>
      </c>
    </row>
    <row r="834" s="15" customFormat="1">
      <c r="A834" s="15"/>
      <c r="B834" s="269"/>
      <c r="C834" s="270"/>
      <c r="D834" s="227" t="s">
        <v>801</v>
      </c>
      <c r="E834" s="271" t="s">
        <v>19</v>
      </c>
      <c r="F834" s="272" t="s">
        <v>1356</v>
      </c>
      <c r="G834" s="270"/>
      <c r="H834" s="273">
        <v>3302.1979999999999</v>
      </c>
      <c r="I834" s="274"/>
      <c r="J834" s="270"/>
      <c r="K834" s="270"/>
      <c r="L834" s="275"/>
      <c r="M834" s="276"/>
      <c r="N834" s="277"/>
      <c r="O834" s="277"/>
      <c r="P834" s="277"/>
      <c r="Q834" s="277"/>
      <c r="R834" s="277"/>
      <c r="S834" s="277"/>
      <c r="T834" s="278"/>
      <c r="U834" s="15"/>
      <c r="V834" s="15"/>
      <c r="W834" s="15"/>
      <c r="X834" s="15"/>
      <c r="Y834" s="15"/>
      <c r="Z834" s="15"/>
      <c r="AA834" s="15"/>
      <c r="AB834" s="15"/>
      <c r="AC834" s="15"/>
      <c r="AD834" s="15"/>
      <c r="AE834" s="15"/>
      <c r="AT834" s="279" t="s">
        <v>801</v>
      </c>
      <c r="AU834" s="279" t="s">
        <v>81</v>
      </c>
      <c r="AV834" s="15" t="s">
        <v>149</v>
      </c>
      <c r="AW834" s="15" t="s">
        <v>33</v>
      </c>
      <c r="AX834" s="15" t="s">
        <v>79</v>
      </c>
      <c r="AY834" s="279" t="s">
        <v>240</v>
      </c>
    </row>
    <row r="835" s="2" customFormat="1">
      <c r="A835" s="39"/>
      <c r="B835" s="40"/>
      <c r="C835" s="214" t="s">
        <v>660</v>
      </c>
      <c r="D835" s="214" t="s">
        <v>243</v>
      </c>
      <c r="E835" s="215" t="s">
        <v>2749</v>
      </c>
      <c r="F835" s="216" t="s">
        <v>2750</v>
      </c>
      <c r="G835" s="217" t="s">
        <v>251</v>
      </c>
      <c r="H835" s="218">
        <v>220.19</v>
      </c>
      <c r="I835" s="219"/>
      <c r="J835" s="220">
        <f>ROUND(I835*H835,2)</f>
        <v>0</v>
      </c>
      <c r="K835" s="216" t="s">
        <v>749</v>
      </c>
      <c r="L835" s="45"/>
      <c r="M835" s="221" t="s">
        <v>19</v>
      </c>
      <c r="N835" s="222" t="s">
        <v>43</v>
      </c>
      <c r="O835" s="85"/>
      <c r="P835" s="223">
        <f>O835*H835</f>
        <v>0</v>
      </c>
      <c r="Q835" s="223">
        <v>0.002</v>
      </c>
      <c r="R835" s="223">
        <f>Q835*H835</f>
        <v>0.44037999999999999</v>
      </c>
      <c r="S835" s="223">
        <v>0</v>
      </c>
      <c r="T835" s="224">
        <f>S835*H835</f>
        <v>0</v>
      </c>
      <c r="U835" s="39"/>
      <c r="V835" s="39"/>
      <c r="W835" s="39"/>
      <c r="X835" s="39"/>
      <c r="Y835" s="39"/>
      <c r="Z835" s="39"/>
      <c r="AA835" s="39"/>
      <c r="AB835" s="39"/>
      <c r="AC835" s="39"/>
      <c r="AD835" s="39"/>
      <c r="AE835" s="39"/>
      <c r="AR835" s="225" t="s">
        <v>248</v>
      </c>
      <c r="AT835" s="225" t="s">
        <v>243</v>
      </c>
      <c r="AU835" s="225" t="s">
        <v>81</v>
      </c>
      <c r="AY835" s="18" t="s">
        <v>240</v>
      </c>
      <c r="BE835" s="226">
        <f>IF(N835="základní",J835,0)</f>
        <v>0</v>
      </c>
      <c r="BF835" s="226">
        <f>IF(N835="snížená",J835,0)</f>
        <v>0</v>
      </c>
      <c r="BG835" s="226">
        <f>IF(N835="zákl. přenesená",J835,0)</f>
        <v>0</v>
      </c>
      <c r="BH835" s="226">
        <f>IF(N835="sníž. přenesená",J835,0)</f>
        <v>0</v>
      </c>
      <c r="BI835" s="226">
        <f>IF(N835="nulová",J835,0)</f>
        <v>0</v>
      </c>
      <c r="BJ835" s="18" t="s">
        <v>79</v>
      </c>
      <c r="BK835" s="226">
        <f>ROUND(I835*H835,2)</f>
        <v>0</v>
      </c>
      <c r="BL835" s="18" t="s">
        <v>248</v>
      </c>
      <c r="BM835" s="225" t="s">
        <v>2751</v>
      </c>
    </row>
    <row r="836" s="13" customFormat="1">
      <c r="A836" s="13"/>
      <c r="B836" s="248"/>
      <c r="C836" s="249"/>
      <c r="D836" s="227" t="s">
        <v>801</v>
      </c>
      <c r="E836" s="250" t="s">
        <v>19</v>
      </c>
      <c r="F836" s="251" t="s">
        <v>2752</v>
      </c>
      <c r="G836" s="249"/>
      <c r="H836" s="252">
        <v>200.18000000000001</v>
      </c>
      <c r="I836" s="253"/>
      <c r="J836" s="249"/>
      <c r="K836" s="249"/>
      <c r="L836" s="254"/>
      <c r="M836" s="255"/>
      <c r="N836" s="256"/>
      <c r="O836" s="256"/>
      <c r="P836" s="256"/>
      <c r="Q836" s="256"/>
      <c r="R836" s="256"/>
      <c r="S836" s="256"/>
      <c r="T836" s="257"/>
      <c r="U836" s="13"/>
      <c r="V836" s="13"/>
      <c r="W836" s="13"/>
      <c r="X836" s="13"/>
      <c r="Y836" s="13"/>
      <c r="Z836" s="13"/>
      <c r="AA836" s="13"/>
      <c r="AB836" s="13"/>
      <c r="AC836" s="13"/>
      <c r="AD836" s="13"/>
      <c r="AE836" s="13"/>
      <c r="AT836" s="258" t="s">
        <v>801</v>
      </c>
      <c r="AU836" s="258" t="s">
        <v>81</v>
      </c>
      <c r="AV836" s="13" t="s">
        <v>81</v>
      </c>
      <c r="AW836" s="13" t="s">
        <v>33</v>
      </c>
      <c r="AX836" s="13" t="s">
        <v>72</v>
      </c>
      <c r="AY836" s="258" t="s">
        <v>240</v>
      </c>
    </row>
    <row r="837" s="13" customFormat="1">
      <c r="A837" s="13"/>
      <c r="B837" s="248"/>
      <c r="C837" s="249"/>
      <c r="D837" s="227" t="s">
        <v>801</v>
      </c>
      <c r="E837" s="250" t="s">
        <v>19</v>
      </c>
      <c r="F837" s="251" t="s">
        <v>2753</v>
      </c>
      <c r="G837" s="249"/>
      <c r="H837" s="252">
        <v>20.010000000000002</v>
      </c>
      <c r="I837" s="253"/>
      <c r="J837" s="249"/>
      <c r="K837" s="249"/>
      <c r="L837" s="254"/>
      <c r="M837" s="255"/>
      <c r="N837" s="256"/>
      <c r="O837" s="256"/>
      <c r="P837" s="256"/>
      <c r="Q837" s="256"/>
      <c r="R837" s="256"/>
      <c r="S837" s="256"/>
      <c r="T837" s="257"/>
      <c r="U837" s="13"/>
      <c r="V837" s="13"/>
      <c r="W837" s="13"/>
      <c r="X837" s="13"/>
      <c r="Y837" s="13"/>
      <c r="Z837" s="13"/>
      <c r="AA837" s="13"/>
      <c r="AB837" s="13"/>
      <c r="AC837" s="13"/>
      <c r="AD837" s="13"/>
      <c r="AE837" s="13"/>
      <c r="AT837" s="258" t="s">
        <v>801</v>
      </c>
      <c r="AU837" s="258" t="s">
        <v>81</v>
      </c>
      <c r="AV837" s="13" t="s">
        <v>81</v>
      </c>
      <c r="AW837" s="13" t="s">
        <v>33</v>
      </c>
      <c r="AX837" s="13" t="s">
        <v>72</v>
      </c>
      <c r="AY837" s="258" t="s">
        <v>240</v>
      </c>
    </row>
    <row r="838" s="15" customFormat="1">
      <c r="A838" s="15"/>
      <c r="B838" s="269"/>
      <c r="C838" s="270"/>
      <c r="D838" s="227" t="s">
        <v>801</v>
      </c>
      <c r="E838" s="271" t="s">
        <v>19</v>
      </c>
      <c r="F838" s="272" t="s">
        <v>1356</v>
      </c>
      <c r="G838" s="270"/>
      <c r="H838" s="273">
        <v>220.19</v>
      </c>
      <c r="I838" s="274"/>
      <c r="J838" s="270"/>
      <c r="K838" s="270"/>
      <c r="L838" s="275"/>
      <c r="M838" s="276"/>
      <c r="N838" s="277"/>
      <c r="O838" s="277"/>
      <c r="P838" s="277"/>
      <c r="Q838" s="277"/>
      <c r="R838" s="277"/>
      <c r="S838" s="277"/>
      <c r="T838" s="278"/>
      <c r="U838" s="15"/>
      <c r="V838" s="15"/>
      <c r="W838" s="15"/>
      <c r="X838" s="15"/>
      <c r="Y838" s="15"/>
      <c r="Z838" s="15"/>
      <c r="AA838" s="15"/>
      <c r="AB838" s="15"/>
      <c r="AC838" s="15"/>
      <c r="AD838" s="15"/>
      <c r="AE838" s="15"/>
      <c r="AT838" s="279" t="s">
        <v>801</v>
      </c>
      <c r="AU838" s="279" t="s">
        <v>81</v>
      </c>
      <c r="AV838" s="15" t="s">
        <v>149</v>
      </c>
      <c r="AW838" s="15" t="s">
        <v>33</v>
      </c>
      <c r="AX838" s="15" t="s">
        <v>79</v>
      </c>
      <c r="AY838" s="279" t="s">
        <v>240</v>
      </c>
    </row>
    <row r="839" s="2" customFormat="1">
      <c r="A839" s="39"/>
      <c r="B839" s="40"/>
      <c r="C839" s="238" t="s">
        <v>2754</v>
      </c>
      <c r="D839" s="238" t="s">
        <v>797</v>
      </c>
      <c r="E839" s="239" t="s">
        <v>2755</v>
      </c>
      <c r="F839" s="240" t="s">
        <v>2756</v>
      </c>
      <c r="G839" s="241" t="s">
        <v>251</v>
      </c>
      <c r="H839" s="242">
        <v>231.19999999999999</v>
      </c>
      <c r="I839" s="243"/>
      <c r="J839" s="244">
        <f>ROUND(I839*H839,2)</f>
        <v>0</v>
      </c>
      <c r="K839" s="240" t="s">
        <v>247</v>
      </c>
      <c r="L839" s="245"/>
      <c r="M839" s="246" t="s">
        <v>19</v>
      </c>
      <c r="N839" s="247" t="s">
        <v>43</v>
      </c>
      <c r="O839" s="85"/>
      <c r="P839" s="223">
        <f>O839*H839</f>
        <v>0</v>
      </c>
      <c r="Q839" s="223">
        <v>0</v>
      </c>
      <c r="R839" s="223">
        <f>Q839*H839</f>
        <v>0</v>
      </c>
      <c r="S839" s="223">
        <v>0</v>
      </c>
      <c r="T839" s="224">
        <f>S839*H839</f>
        <v>0</v>
      </c>
      <c r="U839" s="39"/>
      <c r="V839" s="39"/>
      <c r="W839" s="39"/>
      <c r="X839" s="39"/>
      <c r="Y839" s="39"/>
      <c r="Z839" s="39"/>
      <c r="AA839" s="39"/>
      <c r="AB839" s="39"/>
      <c r="AC839" s="39"/>
      <c r="AD839" s="39"/>
      <c r="AE839" s="39"/>
      <c r="AR839" s="225" t="s">
        <v>257</v>
      </c>
      <c r="AT839" s="225" t="s">
        <v>797</v>
      </c>
      <c r="AU839" s="225" t="s">
        <v>81</v>
      </c>
      <c r="AY839" s="18" t="s">
        <v>240</v>
      </c>
      <c r="BE839" s="226">
        <f>IF(N839="základní",J839,0)</f>
        <v>0</v>
      </c>
      <c r="BF839" s="226">
        <f>IF(N839="snížená",J839,0)</f>
        <v>0</v>
      </c>
      <c r="BG839" s="226">
        <f>IF(N839="zákl. přenesená",J839,0)</f>
        <v>0</v>
      </c>
      <c r="BH839" s="226">
        <f>IF(N839="sníž. přenesená",J839,0)</f>
        <v>0</v>
      </c>
      <c r="BI839" s="226">
        <f>IF(N839="nulová",J839,0)</f>
        <v>0</v>
      </c>
      <c r="BJ839" s="18" t="s">
        <v>79</v>
      </c>
      <c r="BK839" s="226">
        <f>ROUND(I839*H839,2)</f>
        <v>0</v>
      </c>
      <c r="BL839" s="18" t="s">
        <v>248</v>
      </c>
      <c r="BM839" s="225" t="s">
        <v>2757</v>
      </c>
    </row>
    <row r="840" s="13" customFormat="1">
      <c r="A840" s="13"/>
      <c r="B840" s="248"/>
      <c r="C840" s="249"/>
      <c r="D840" s="227" t="s">
        <v>801</v>
      </c>
      <c r="E840" s="250" t="s">
        <v>19</v>
      </c>
      <c r="F840" s="251" t="s">
        <v>2758</v>
      </c>
      <c r="G840" s="249"/>
      <c r="H840" s="252">
        <v>231.19999999999999</v>
      </c>
      <c r="I840" s="253"/>
      <c r="J840" s="249"/>
      <c r="K840" s="249"/>
      <c r="L840" s="254"/>
      <c r="M840" s="255"/>
      <c r="N840" s="256"/>
      <c r="O840" s="256"/>
      <c r="P840" s="256"/>
      <c r="Q840" s="256"/>
      <c r="R840" s="256"/>
      <c r="S840" s="256"/>
      <c r="T840" s="257"/>
      <c r="U840" s="13"/>
      <c r="V840" s="13"/>
      <c r="W840" s="13"/>
      <c r="X840" s="13"/>
      <c r="Y840" s="13"/>
      <c r="Z840" s="13"/>
      <c r="AA840" s="13"/>
      <c r="AB840" s="13"/>
      <c r="AC840" s="13"/>
      <c r="AD840" s="13"/>
      <c r="AE840" s="13"/>
      <c r="AT840" s="258" t="s">
        <v>801</v>
      </c>
      <c r="AU840" s="258" t="s">
        <v>81</v>
      </c>
      <c r="AV840" s="13" t="s">
        <v>81</v>
      </c>
      <c r="AW840" s="13" t="s">
        <v>33</v>
      </c>
      <c r="AX840" s="13" t="s">
        <v>79</v>
      </c>
      <c r="AY840" s="258" t="s">
        <v>240</v>
      </c>
    </row>
    <row r="841" s="2" customFormat="1">
      <c r="A841" s="39"/>
      <c r="B841" s="40"/>
      <c r="C841" s="214" t="s">
        <v>664</v>
      </c>
      <c r="D841" s="214" t="s">
        <v>243</v>
      </c>
      <c r="E841" s="215" t="s">
        <v>2759</v>
      </c>
      <c r="F841" s="216" t="s">
        <v>2760</v>
      </c>
      <c r="G841" s="217" t="s">
        <v>1707</v>
      </c>
      <c r="H841" s="218">
        <v>1</v>
      </c>
      <c r="I841" s="219"/>
      <c r="J841" s="220">
        <f>ROUND(I841*H841,2)</f>
        <v>0</v>
      </c>
      <c r="K841" s="216" t="s">
        <v>247</v>
      </c>
      <c r="L841" s="45"/>
      <c r="M841" s="221" t="s">
        <v>19</v>
      </c>
      <c r="N841" s="222" t="s">
        <v>43</v>
      </c>
      <c r="O841" s="85"/>
      <c r="P841" s="223">
        <f>O841*H841</f>
        <v>0</v>
      </c>
      <c r="Q841" s="223">
        <v>0</v>
      </c>
      <c r="R841" s="223">
        <f>Q841*H841</f>
        <v>0</v>
      </c>
      <c r="S841" s="223">
        <v>0</v>
      </c>
      <c r="T841" s="224">
        <f>S841*H841</f>
        <v>0</v>
      </c>
      <c r="U841" s="39"/>
      <c r="V841" s="39"/>
      <c r="W841" s="39"/>
      <c r="X841" s="39"/>
      <c r="Y841" s="39"/>
      <c r="Z841" s="39"/>
      <c r="AA841" s="39"/>
      <c r="AB841" s="39"/>
      <c r="AC841" s="39"/>
      <c r="AD841" s="39"/>
      <c r="AE841" s="39"/>
      <c r="AR841" s="225" t="s">
        <v>248</v>
      </c>
      <c r="AT841" s="225" t="s">
        <v>243</v>
      </c>
      <c r="AU841" s="225" t="s">
        <v>81</v>
      </c>
      <c r="AY841" s="18" t="s">
        <v>240</v>
      </c>
      <c r="BE841" s="226">
        <f>IF(N841="základní",J841,0)</f>
        <v>0</v>
      </c>
      <c r="BF841" s="226">
        <f>IF(N841="snížená",J841,0)</f>
        <v>0</v>
      </c>
      <c r="BG841" s="226">
        <f>IF(N841="zákl. přenesená",J841,0)</f>
        <v>0</v>
      </c>
      <c r="BH841" s="226">
        <f>IF(N841="sníž. přenesená",J841,0)</f>
        <v>0</v>
      </c>
      <c r="BI841" s="226">
        <f>IF(N841="nulová",J841,0)</f>
        <v>0</v>
      </c>
      <c r="BJ841" s="18" t="s">
        <v>79</v>
      </c>
      <c r="BK841" s="226">
        <f>ROUND(I841*H841,2)</f>
        <v>0</v>
      </c>
      <c r="BL841" s="18" t="s">
        <v>248</v>
      </c>
      <c r="BM841" s="225" t="s">
        <v>2761</v>
      </c>
    </row>
    <row r="842" s="2" customFormat="1" ht="33" customHeight="1">
      <c r="A842" s="39"/>
      <c r="B842" s="40"/>
      <c r="C842" s="214" t="s">
        <v>2762</v>
      </c>
      <c r="D842" s="214" t="s">
        <v>243</v>
      </c>
      <c r="E842" s="215" t="s">
        <v>2763</v>
      </c>
      <c r="F842" s="216" t="s">
        <v>2764</v>
      </c>
      <c r="G842" s="217" t="s">
        <v>251</v>
      </c>
      <c r="H842" s="218">
        <v>80</v>
      </c>
      <c r="I842" s="219"/>
      <c r="J842" s="220">
        <f>ROUND(I842*H842,2)</f>
        <v>0</v>
      </c>
      <c r="K842" s="216" t="s">
        <v>247</v>
      </c>
      <c r="L842" s="45"/>
      <c r="M842" s="221" t="s">
        <v>19</v>
      </c>
      <c r="N842" s="222" t="s">
        <v>43</v>
      </c>
      <c r="O842" s="85"/>
      <c r="P842" s="223">
        <f>O842*H842</f>
        <v>0</v>
      </c>
      <c r="Q842" s="223">
        <v>0.27560000000000001</v>
      </c>
      <c r="R842" s="223">
        <f>Q842*H842</f>
        <v>22.048000000000002</v>
      </c>
      <c r="S842" s="223">
        <v>0</v>
      </c>
      <c r="T842" s="224">
        <f>S842*H842</f>
        <v>0</v>
      </c>
      <c r="U842" s="39"/>
      <c r="V842" s="39"/>
      <c r="W842" s="39"/>
      <c r="X842" s="39"/>
      <c r="Y842" s="39"/>
      <c r="Z842" s="39"/>
      <c r="AA842" s="39"/>
      <c r="AB842" s="39"/>
      <c r="AC842" s="39"/>
      <c r="AD842" s="39"/>
      <c r="AE842" s="39"/>
      <c r="AR842" s="225" t="s">
        <v>248</v>
      </c>
      <c r="AT842" s="225" t="s">
        <v>243</v>
      </c>
      <c r="AU842" s="225" t="s">
        <v>81</v>
      </c>
      <c r="AY842" s="18" t="s">
        <v>240</v>
      </c>
      <c r="BE842" s="226">
        <f>IF(N842="základní",J842,0)</f>
        <v>0</v>
      </c>
      <c r="BF842" s="226">
        <f>IF(N842="snížená",J842,0)</f>
        <v>0</v>
      </c>
      <c r="BG842" s="226">
        <f>IF(N842="zákl. přenesená",J842,0)</f>
        <v>0</v>
      </c>
      <c r="BH842" s="226">
        <f>IF(N842="sníž. přenesená",J842,0)</f>
        <v>0</v>
      </c>
      <c r="BI842" s="226">
        <f>IF(N842="nulová",J842,0)</f>
        <v>0</v>
      </c>
      <c r="BJ842" s="18" t="s">
        <v>79</v>
      </c>
      <c r="BK842" s="226">
        <f>ROUND(I842*H842,2)</f>
        <v>0</v>
      </c>
      <c r="BL842" s="18" t="s">
        <v>248</v>
      </c>
      <c r="BM842" s="225" t="s">
        <v>2765</v>
      </c>
    </row>
    <row r="843" s="13" customFormat="1">
      <c r="A843" s="13"/>
      <c r="B843" s="248"/>
      <c r="C843" s="249"/>
      <c r="D843" s="227" t="s">
        <v>801</v>
      </c>
      <c r="E843" s="250" t="s">
        <v>19</v>
      </c>
      <c r="F843" s="251" t="s">
        <v>2766</v>
      </c>
      <c r="G843" s="249"/>
      <c r="H843" s="252">
        <v>80</v>
      </c>
      <c r="I843" s="253"/>
      <c r="J843" s="249"/>
      <c r="K843" s="249"/>
      <c r="L843" s="254"/>
      <c r="M843" s="255"/>
      <c r="N843" s="256"/>
      <c r="O843" s="256"/>
      <c r="P843" s="256"/>
      <c r="Q843" s="256"/>
      <c r="R843" s="256"/>
      <c r="S843" s="256"/>
      <c r="T843" s="257"/>
      <c r="U843" s="13"/>
      <c r="V843" s="13"/>
      <c r="W843" s="13"/>
      <c r="X843" s="13"/>
      <c r="Y843" s="13"/>
      <c r="Z843" s="13"/>
      <c r="AA843" s="13"/>
      <c r="AB843" s="13"/>
      <c r="AC843" s="13"/>
      <c r="AD843" s="13"/>
      <c r="AE843" s="13"/>
      <c r="AT843" s="258" t="s">
        <v>801</v>
      </c>
      <c r="AU843" s="258" t="s">
        <v>81</v>
      </c>
      <c r="AV843" s="13" t="s">
        <v>81</v>
      </c>
      <c r="AW843" s="13" t="s">
        <v>33</v>
      </c>
      <c r="AX843" s="13" t="s">
        <v>79</v>
      </c>
      <c r="AY843" s="258" t="s">
        <v>240</v>
      </c>
    </row>
    <row r="844" s="2" customFormat="1">
      <c r="A844" s="39"/>
      <c r="B844" s="40"/>
      <c r="C844" s="214" t="s">
        <v>667</v>
      </c>
      <c r="D844" s="214" t="s">
        <v>243</v>
      </c>
      <c r="E844" s="215" t="s">
        <v>2767</v>
      </c>
      <c r="F844" s="216" t="s">
        <v>2768</v>
      </c>
      <c r="G844" s="217" t="s">
        <v>251</v>
      </c>
      <c r="H844" s="218">
        <v>80</v>
      </c>
      <c r="I844" s="219"/>
      <c r="J844" s="220">
        <f>ROUND(I844*H844,2)</f>
        <v>0</v>
      </c>
      <c r="K844" s="216" t="s">
        <v>1343</v>
      </c>
      <c r="L844" s="45"/>
      <c r="M844" s="221" t="s">
        <v>19</v>
      </c>
      <c r="N844" s="222" t="s">
        <v>43</v>
      </c>
      <c r="O844" s="85"/>
      <c r="P844" s="223">
        <f>O844*H844</f>
        <v>0</v>
      </c>
      <c r="Q844" s="223">
        <v>0.27560000000000001</v>
      </c>
      <c r="R844" s="223">
        <f>Q844*H844</f>
        <v>22.048000000000002</v>
      </c>
      <c r="S844" s="223">
        <v>0</v>
      </c>
      <c r="T844" s="224">
        <f>S844*H844</f>
        <v>0</v>
      </c>
      <c r="U844" s="39"/>
      <c r="V844" s="39"/>
      <c r="W844" s="39"/>
      <c r="X844" s="39"/>
      <c r="Y844" s="39"/>
      <c r="Z844" s="39"/>
      <c r="AA844" s="39"/>
      <c r="AB844" s="39"/>
      <c r="AC844" s="39"/>
      <c r="AD844" s="39"/>
      <c r="AE844" s="39"/>
      <c r="AR844" s="225" t="s">
        <v>248</v>
      </c>
      <c r="AT844" s="225" t="s">
        <v>243</v>
      </c>
      <c r="AU844" s="225" t="s">
        <v>81</v>
      </c>
      <c r="AY844" s="18" t="s">
        <v>240</v>
      </c>
      <c r="BE844" s="226">
        <f>IF(N844="základní",J844,0)</f>
        <v>0</v>
      </c>
      <c r="BF844" s="226">
        <f>IF(N844="snížená",J844,0)</f>
        <v>0</v>
      </c>
      <c r="BG844" s="226">
        <f>IF(N844="zákl. přenesená",J844,0)</f>
        <v>0</v>
      </c>
      <c r="BH844" s="226">
        <f>IF(N844="sníž. přenesená",J844,0)</f>
        <v>0</v>
      </c>
      <c r="BI844" s="226">
        <f>IF(N844="nulová",J844,0)</f>
        <v>0</v>
      </c>
      <c r="BJ844" s="18" t="s">
        <v>79</v>
      </c>
      <c r="BK844" s="226">
        <f>ROUND(I844*H844,2)</f>
        <v>0</v>
      </c>
      <c r="BL844" s="18" t="s">
        <v>248</v>
      </c>
      <c r="BM844" s="225" t="s">
        <v>2769</v>
      </c>
    </row>
    <row r="845" s="13" customFormat="1">
      <c r="A845" s="13"/>
      <c r="B845" s="248"/>
      <c r="C845" s="249"/>
      <c r="D845" s="227" t="s">
        <v>801</v>
      </c>
      <c r="E845" s="250" t="s">
        <v>19</v>
      </c>
      <c r="F845" s="251" t="s">
        <v>2766</v>
      </c>
      <c r="G845" s="249"/>
      <c r="H845" s="252">
        <v>80</v>
      </c>
      <c r="I845" s="253"/>
      <c r="J845" s="249"/>
      <c r="K845" s="249"/>
      <c r="L845" s="254"/>
      <c r="M845" s="255"/>
      <c r="N845" s="256"/>
      <c r="O845" s="256"/>
      <c r="P845" s="256"/>
      <c r="Q845" s="256"/>
      <c r="R845" s="256"/>
      <c r="S845" s="256"/>
      <c r="T845" s="257"/>
      <c r="U845" s="13"/>
      <c r="V845" s="13"/>
      <c r="W845" s="13"/>
      <c r="X845" s="13"/>
      <c r="Y845" s="13"/>
      <c r="Z845" s="13"/>
      <c r="AA845" s="13"/>
      <c r="AB845" s="13"/>
      <c r="AC845" s="13"/>
      <c r="AD845" s="13"/>
      <c r="AE845" s="13"/>
      <c r="AT845" s="258" t="s">
        <v>801</v>
      </c>
      <c r="AU845" s="258" t="s">
        <v>81</v>
      </c>
      <c r="AV845" s="13" t="s">
        <v>81</v>
      </c>
      <c r="AW845" s="13" t="s">
        <v>33</v>
      </c>
      <c r="AX845" s="13" t="s">
        <v>79</v>
      </c>
      <c r="AY845" s="258" t="s">
        <v>240</v>
      </c>
    </row>
    <row r="846" s="2" customFormat="1" ht="44.25" customHeight="1">
      <c r="A846" s="39"/>
      <c r="B846" s="40"/>
      <c r="C846" s="214" t="s">
        <v>2770</v>
      </c>
      <c r="D846" s="214" t="s">
        <v>243</v>
      </c>
      <c r="E846" s="215" t="s">
        <v>2771</v>
      </c>
      <c r="F846" s="216" t="s">
        <v>2772</v>
      </c>
      <c r="G846" s="217" t="s">
        <v>261</v>
      </c>
      <c r="H846" s="218">
        <v>163.47999999999999</v>
      </c>
      <c r="I846" s="219"/>
      <c r="J846" s="220">
        <f>ROUND(I846*H846,2)</f>
        <v>0</v>
      </c>
      <c r="K846" s="216" t="s">
        <v>749</v>
      </c>
      <c r="L846" s="45"/>
      <c r="M846" s="221" t="s">
        <v>19</v>
      </c>
      <c r="N846" s="222" t="s">
        <v>43</v>
      </c>
      <c r="O846" s="85"/>
      <c r="P846" s="223">
        <f>O846*H846</f>
        <v>0</v>
      </c>
      <c r="Q846" s="223">
        <v>0.19663</v>
      </c>
      <c r="R846" s="223">
        <f>Q846*H846</f>
        <v>32.145072399999997</v>
      </c>
      <c r="S846" s="223">
        <v>0</v>
      </c>
      <c r="T846" s="224">
        <f>S846*H846</f>
        <v>0</v>
      </c>
      <c r="U846" s="39"/>
      <c r="V846" s="39"/>
      <c r="W846" s="39"/>
      <c r="X846" s="39"/>
      <c r="Y846" s="39"/>
      <c r="Z846" s="39"/>
      <c r="AA846" s="39"/>
      <c r="AB846" s="39"/>
      <c r="AC846" s="39"/>
      <c r="AD846" s="39"/>
      <c r="AE846" s="39"/>
      <c r="AR846" s="225" t="s">
        <v>248</v>
      </c>
      <c r="AT846" s="225" t="s">
        <v>243</v>
      </c>
      <c r="AU846" s="225" t="s">
        <v>81</v>
      </c>
      <c r="AY846" s="18" t="s">
        <v>240</v>
      </c>
      <c r="BE846" s="226">
        <f>IF(N846="základní",J846,0)</f>
        <v>0</v>
      </c>
      <c r="BF846" s="226">
        <f>IF(N846="snížená",J846,0)</f>
        <v>0</v>
      </c>
      <c r="BG846" s="226">
        <f>IF(N846="zákl. přenesená",J846,0)</f>
        <v>0</v>
      </c>
      <c r="BH846" s="226">
        <f>IF(N846="sníž. přenesená",J846,0)</f>
        <v>0</v>
      </c>
      <c r="BI846" s="226">
        <f>IF(N846="nulová",J846,0)</f>
        <v>0</v>
      </c>
      <c r="BJ846" s="18" t="s">
        <v>79</v>
      </c>
      <c r="BK846" s="226">
        <f>ROUND(I846*H846,2)</f>
        <v>0</v>
      </c>
      <c r="BL846" s="18" t="s">
        <v>248</v>
      </c>
      <c r="BM846" s="225" t="s">
        <v>2773</v>
      </c>
    </row>
    <row r="847" s="13" customFormat="1">
      <c r="A847" s="13"/>
      <c r="B847" s="248"/>
      <c r="C847" s="249"/>
      <c r="D847" s="227" t="s">
        <v>801</v>
      </c>
      <c r="E847" s="250" t="s">
        <v>19</v>
      </c>
      <c r="F847" s="251" t="s">
        <v>2774</v>
      </c>
      <c r="G847" s="249"/>
      <c r="H847" s="252">
        <v>83.480000000000004</v>
      </c>
      <c r="I847" s="253"/>
      <c r="J847" s="249"/>
      <c r="K847" s="249"/>
      <c r="L847" s="254"/>
      <c r="M847" s="255"/>
      <c r="N847" s="256"/>
      <c r="O847" s="256"/>
      <c r="P847" s="256"/>
      <c r="Q847" s="256"/>
      <c r="R847" s="256"/>
      <c r="S847" s="256"/>
      <c r="T847" s="257"/>
      <c r="U847" s="13"/>
      <c r="V847" s="13"/>
      <c r="W847" s="13"/>
      <c r="X847" s="13"/>
      <c r="Y847" s="13"/>
      <c r="Z847" s="13"/>
      <c r="AA847" s="13"/>
      <c r="AB847" s="13"/>
      <c r="AC847" s="13"/>
      <c r="AD847" s="13"/>
      <c r="AE847" s="13"/>
      <c r="AT847" s="258" t="s">
        <v>801</v>
      </c>
      <c r="AU847" s="258" t="s">
        <v>81</v>
      </c>
      <c r="AV847" s="13" t="s">
        <v>81</v>
      </c>
      <c r="AW847" s="13" t="s">
        <v>33</v>
      </c>
      <c r="AX847" s="13" t="s">
        <v>72</v>
      </c>
      <c r="AY847" s="258" t="s">
        <v>240</v>
      </c>
    </row>
    <row r="848" s="13" customFormat="1">
      <c r="A848" s="13"/>
      <c r="B848" s="248"/>
      <c r="C848" s="249"/>
      <c r="D848" s="227" t="s">
        <v>801</v>
      </c>
      <c r="E848" s="250" t="s">
        <v>19</v>
      </c>
      <c r="F848" s="251" t="s">
        <v>2766</v>
      </c>
      <c r="G848" s="249"/>
      <c r="H848" s="252">
        <v>80</v>
      </c>
      <c r="I848" s="253"/>
      <c r="J848" s="249"/>
      <c r="K848" s="249"/>
      <c r="L848" s="254"/>
      <c r="M848" s="255"/>
      <c r="N848" s="256"/>
      <c r="O848" s="256"/>
      <c r="P848" s="256"/>
      <c r="Q848" s="256"/>
      <c r="R848" s="256"/>
      <c r="S848" s="256"/>
      <c r="T848" s="257"/>
      <c r="U848" s="13"/>
      <c r="V848" s="13"/>
      <c r="W848" s="13"/>
      <c r="X848" s="13"/>
      <c r="Y848" s="13"/>
      <c r="Z848" s="13"/>
      <c r="AA848" s="13"/>
      <c r="AB848" s="13"/>
      <c r="AC848" s="13"/>
      <c r="AD848" s="13"/>
      <c r="AE848" s="13"/>
      <c r="AT848" s="258" t="s">
        <v>801</v>
      </c>
      <c r="AU848" s="258" t="s">
        <v>81</v>
      </c>
      <c r="AV848" s="13" t="s">
        <v>81</v>
      </c>
      <c r="AW848" s="13" t="s">
        <v>33</v>
      </c>
      <c r="AX848" s="13" t="s">
        <v>72</v>
      </c>
      <c r="AY848" s="258" t="s">
        <v>240</v>
      </c>
    </row>
    <row r="849" s="15" customFormat="1">
      <c r="A849" s="15"/>
      <c r="B849" s="269"/>
      <c r="C849" s="270"/>
      <c r="D849" s="227" t="s">
        <v>801</v>
      </c>
      <c r="E849" s="271" t="s">
        <v>19</v>
      </c>
      <c r="F849" s="272" t="s">
        <v>1356</v>
      </c>
      <c r="G849" s="270"/>
      <c r="H849" s="273">
        <v>163.47999999999999</v>
      </c>
      <c r="I849" s="274"/>
      <c r="J849" s="270"/>
      <c r="K849" s="270"/>
      <c r="L849" s="275"/>
      <c r="M849" s="276"/>
      <c r="N849" s="277"/>
      <c r="O849" s="277"/>
      <c r="P849" s="277"/>
      <c r="Q849" s="277"/>
      <c r="R849" s="277"/>
      <c r="S849" s="277"/>
      <c r="T849" s="278"/>
      <c r="U849" s="15"/>
      <c r="V849" s="15"/>
      <c r="W849" s="15"/>
      <c r="X849" s="15"/>
      <c r="Y849" s="15"/>
      <c r="Z849" s="15"/>
      <c r="AA849" s="15"/>
      <c r="AB849" s="15"/>
      <c r="AC849" s="15"/>
      <c r="AD849" s="15"/>
      <c r="AE849" s="15"/>
      <c r="AT849" s="279" t="s">
        <v>801</v>
      </c>
      <c r="AU849" s="279" t="s">
        <v>81</v>
      </c>
      <c r="AV849" s="15" t="s">
        <v>149</v>
      </c>
      <c r="AW849" s="15" t="s">
        <v>33</v>
      </c>
      <c r="AX849" s="15" t="s">
        <v>79</v>
      </c>
      <c r="AY849" s="279" t="s">
        <v>240</v>
      </c>
    </row>
    <row r="850" s="12" customFormat="1" ht="22.8" customHeight="1">
      <c r="A850" s="12"/>
      <c r="B850" s="198"/>
      <c r="C850" s="199"/>
      <c r="D850" s="200" t="s">
        <v>71</v>
      </c>
      <c r="E850" s="212" t="s">
        <v>272</v>
      </c>
      <c r="F850" s="212" t="s">
        <v>950</v>
      </c>
      <c r="G850" s="199"/>
      <c r="H850" s="199"/>
      <c r="I850" s="202"/>
      <c r="J850" s="213">
        <f>BK850</f>
        <v>0</v>
      </c>
      <c r="K850" s="199"/>
      <c r="L850" s="204"/>
      <c r="M850" s="205"/>
      <c r="N850" s="206"/>
      <c r="O850" s="206"/>
      <c r="P850" s="207">
        <f>SUM(P851:P920)</f>
        <v>0</v>
      </c>
      <c r="Q850" s="206"/>
      <c r="R850" s="207">
        <f>SUM(R851:R920)</f>
        <v>0.25359202000000003</v>
      </c>
      <c r="S850" s="206"/>
      <c r="T850" s="208">
        <f>SUM(T851:T920)</f>
        <v>0</v>
      </c>
      <c r="U850" s="12"/>
      <c r="V850" s="12"/>
      <c r="W850" s="12"/>
      <c r="X850" s="12"/>
      <c r="Y850" s="12"/>
      <c r="Z850" s="12"/>
      <c r="AA850" s="12"/>
      <c r="AB850" s="12"/>
      <c r="AC850" s="12"/>
      <c r="AD850" s="12"/>
      <c r="AE850" s="12"/>
      <c r="AR850" s="209" t="s">
        <v>79</v>
      </c>
      <c r="AT850" s="210" t="s">
        <v>71</v>
      </c>
      <c r="AU850" s="210" t="s">
        <v>79</v>
      </c>
      <c r="AY850" s="209" t="s">
        <v>240</v>
      </c>
      <c r="BK850" s="211">
        <f>SUM(BK851:BK920)</f>
        <v>0</v>
      </c>
    </row>
    <row r="851" s="2" customFormat="1" ht="16.5" customHeight="1">
      <c r="A851" s="39"/>
      <c r="B851" s="40"/>
      <c r="C851" s="214" t="s">
        <v>671</v>
      </c>
      <c r="D851" s="214" t="s">
        <v>243</v>
      </c>
      <c r="E851" s="215" t="s">
        <v>2775</v>
      </c>
      <c r="F851" s="216" t="s">
        <v>2776</v>
      </c>
      <c r="G851" s="217" t="s">
        <v>381</v>
      </c>
      <c r="H851" s="218">
        <v>1</v>
      </c>
      <c r="I851" s="219"/>
      <c r="J851" s="220">
        <f>ROUND(I851*H851,2)</f>
        <v>0</v>
      </c>
      <c r="K851" s="216" t="s">
        <v>247</v>
      </c>
      <c r="L851" s="45"/>
      <c r="M851" s="221" t="s">
        <v>19</v>
      </c>
      <c r="N851" s="222" t="s">
        <v>43</v>
      </c>
      <c r="O851" s="85"/>
      <c r="P851" s="223">
        <f>O851*H851</f>
        <v>0</v>
      </c>
      <c r="Q851" s="223">
        <v>0</v>
      </c>
      <c r="R851" s="223">
        <f>Q851*H851</f>
        <v>0</v>
      </c>
      <c r="S851" s="223">
        <v>0</v>
      </c>
      <c r="T851" s="224">
        <f>S851*H851</f>
        <v>0</v>
      </c>
      <c r="U851" s="39"/>
      <c r="V851" s="39"/>
      <c r="W851" s="39"/>
      <c r="X851" s="39"/>
      <c r="Y851" s="39"/>
      <c r="Z851" s="39"/>
      <c r="AA851" s="39"/>
      <c r="AB851" s="39"/>
      <c r="AC851" s="39"/>
      <c r="AD851" s="39"/>
      <c r="AE851" s="39"/>
      <c r="AR851" s="225" t="s">
        <v>248</v>
      </c>
      <c r="AT851" s="225" t="s">
        <v>243</v>
      </c>
      <c r="AU851" s="225" t="s">
        <v>81</v>
      </c>
      <c r="AY851" s="18" t="s">
        <v>240</v>
      </c>
      <c r="BE851" s="226">
        <f>IF(N851="základní",J851,0)</f>
        <v>0</v>
      </c>
      <c r="BF851" s="226">
        <f>IF(N851="snížená",J851,0)</f>
        <v>0</v>
      </c>
      <c r="BG851" s="226">
        <f>IF(N851="zákl. přenesená",J851,0)</f>
        <v>0</v>
      </c>
      <c r="BH851" s="226">
        <f>IF(N851="sníž. přenesená",J851,0)</f>
        <v>0</v>
      </c>
      <c r="BI851" s="226">
        <f>IF(N851="nulová",J851,0)</f>
        <v>0</v>
      </c>
      <c r="BJ851" s="18" t="s">
        <v>79</v>
      </c>
      <c r="BK851" s="226">
        <f>ROUND(I851*H851,2)</f>
        <v>0</v>
      </c>
      <c r="BL851" s="18" t="s">
        <v>248</v>
      </c>
      <c r="BM851" s="225" t="s">
        <v>2777</v>
      </c>
    </row>
    <row r="852" s="2" customFormat="1" ht="16.5" customHeight="1">
      <c r="A852" s="39"/>
      <c r="B852" s="40"/>
      <c r="C852" s="214" t="s">
        <v>2778</v>
      </c>
      <c r="D852" s="214" t="s">
        <v>243</v>
      </c>
      <c r="E852" s="215" t="s">
        <v>2779</v>
      </c>
      <c r="F852" s="216" t="s">
        <v>2780</v>
      </c>
      <c r="G852" s="217" t="s">
        <v>251</v>
      </c>
      <c r="H852" s="218">
        <v>257.73599999999999</v>
      </c>
      <c r="I852" s="219"/>
      <c r="J852" s="220">
        <f>ROUND(I852*H852,2)</f>
        <v>0</v>
      </c>
      <c r="K852" s="216" t="s">
        <v>247</v>
      </c>
      <c r="L852" s="45"/>
      <c r="M852" s="221" t="s">
        <v>19</v>
      </c>
      <c r="N852" s="222" t="s">
        <v>43</v>
      </c>
      <c r="O852" s="85"/>
      <c r="P852" s="223">
        <f>O852*H852</f>
        <v>0</v>
      </c>
      <c r="Q852" s="223">
        <v>0</v>
      </c>
      <c r="R852" s="223">
        <f>Q852*H852</f>
        <v>0</v>
      </c>
      <c r="S852" s="223">
        <v>0</v>
      </c>
      <c r="T852" s="224">
        <f>S852*H852</f>
        <v>0</v>
      </c>
      <c r="U852" s="39"/>
      <c r="V852" s="39"/>
      <c r="W852" s="39"/>
      <c r="X852" s="39"/>
      <c r="Y852" s="39"/>
      <c r="Z852" s="39"/>
      <c r="AA852" s="39"/>
      <c r="AB852" s="39"/>
      <c r="AC852" s="39"/>
      <c r="AD852" s="39"/>
      <c r="AE852" s="39"/>
      <c r="AR852" s="225" t="s">
        <v>248</v>
      </c>
      <c r="AT852" s="225" t="s">
        <v>243</v>
      </c>
      <c r="AU852" s="225" t="s">
        <v>81</v>
      </c>
      <c r="AY852" s="18" t="s">
        <v>240</v>
      </c>
      <c r="BE852" s="226">
        <f>IF(N852="základní",J852,0)</f>
        <v>0</v>
      </c>
      <c r="BF852" s="226">
        <f>IF(N852="snížená",J852,0)</f>
        <v>0</v>
      </c>
      <c r="BG852" s="226">
        <f>IF(N852="zákl. přenesená",J852,0)</f>
        <v>0</v>
      </c>
      <c r="BH852" s="226">
        <f>IF(N852="sníž. přenesená",J852,0)</f>
        <v>0</v>
      </c>
      <c r="BI852" s="226">
        <f>IF(N852="nulová",J852,0)</f>
        <v>0</v>
      </c>
      <c r="BJ852" s="18" t="s">
        <v>79</v>
      </c>
      <c r="BK852" s="226">
        <f>ROUND(I852*H852,2)</f>
        <v>0</v>
      </c>
      <c r="BL852" s="18" t="s">
        <v>248</v>
      </c>
      <c r="BM852" s="225" t="s">
        <v>2781</v>
      </c>
    </row>
    <row r="853" s="14" customFormat="1">
      <c r="A853" s="14"/>
      <c r="B853" s="259"/>
      <c r="C853" s="260"/>
      <c r="D853" s="227" t="s">
        <v>801</v>
      </c>
      <c r="E853" s="261" t="s">
        <v>19</v>
      </c>
      <c r="F853" s="262" t="s">
        <v>2486</v>
      </c>
      <c r="G853" s="260"/>
      <c r="H853" s="261" t="s">
        <v>19</v>
      </c>
      <c r="I853" s="263"/>
      <c r="J853" s="260"/>
      <c r="K853" s="260"/>
      <c r="L853" s="264"/>
      <c r="M853" s="265"/>
      <c r="N853" s="266"/>
      <c r="O853" s="266"/>
      <c r="P853" s="266"/>
      <c r="Q853" s="266"/>
      <c r="R853" s="266"/>
      <c r="S853" s="266"/>
      <c r="T853" s="267"/>
      <c r="U853" s="14"/>
      <c r="V853" s="14"/>
      <c r="W853" s="14"/>
      <c r="X853" s="14"/>
      <c r="Y853" s="14"/>
      <c r="Z853" s="14"/>
      <c r="AA853" s="14"/>
      <c r="AB853" s="14"/>
      <c r="AC853" s="14"/>
      <c r="AD853" s="14"/>
      <c r="AE853" s="14"/>
      <c r="AT853" s="268" t="s">
        <v>801</v>
      </c>
      <c r="AU853" s="268" t="s">
        <v>81</v>
      </c>
      <c r="AV853" s="14" t="s">
        <v>79</v>
      </c>
      <c r="AW853" s="14" t="s">
        <v>33</v>
      </c>
      <c r="AX853" s="14" t="s">
        <v>72</v>
      </c>
      <c r="AY853" s="268" t="s">
        <v>240</v>
      </c>
    </row>
    <row r="854" s="13" customFormat="1">
      <c r="A854" s="13"/>
      <c r="B854" s="248"/>
      <c r="C854" s="249"/>
      <c r="D854" s="227" t="s">
        <v>801</v>
      </c>
      <c r="E854" s="250" t="s">
        <v>19</v>
      </c>
      <c r="F854" s="251" t="s">
        <v>2487</v>
      </c>
      <c r="G854" s="249"/>
      <c r="H854" s="252">
        <v>45.659999999999997</v>
      </c>
      <c r="I854" s="253"/>
      <c r="J854" s="249"/>
      <c r="K854" s="249"/>
      <c r="L854" s="254"/>
      <c r="M854" s="255"/>
      <c r="N854" s="256"/>
      <c r="O854" s="256"/>
      <c r="P854" s="256"/>
      <c r="Q854" s="256"/>
      <c r="R854" s="256"/>
      <c r="S854" s="256"/>
      <c r="T854" s="257"/>
      <c r="U854" s="13"/>
      <c r="V854" s="13"/>
      <c r="W854" s="13"/>
      <c r="X854" s="13"/>
      <c r="Y854" s="13"/>
      <c r="Z854" s="13"/>
      <c r="AA854" s="13"/>
      <c r="AB854" s="13"/>
      <c r="AC854" s="13"/>
      <c r="AD854" s="13"/>
      <c r="AE854" s="13"/>
      <c r="AT854" s="258" t="s">
        <v>801</v>
      </c>
      <c r="AU854" s="258" t="s">
        <v>81</v>
      </c>
      <c r="AV854" s="13" t="s">
        <v>81</v>
      </c>
      <c r="AW854" s="13" t="s">
        <v>33</v>
      </c>
      <c r="AX854" s="13" t="s">
        <v>72</v>
      </c>
      <c r="AY854" s="258" t="s">
        <v>240</v>
      </c>
    </row>
    <row r="855" s="13" customFormat="1">
      <c r="A855" s="13"/>
      <c r="B855" s="248"/>
      <c r="C855" s="249"/>
      <c r="D855" s="227" t="s">
        <v>801</v>
      </c>
      <c r="E855" s="250" t="s">
        <v>19</v>
      </c>
      <c r="F855" s="251" t="s">
        <v>2488</v>
      </c>
      <c r="G855" s="249"/>
      <c r="H855" s="252">
        <v>97.415999999999997</v>
      </c>
      <c r="I855" s="253"/>
      <c r="J855" s="249"/>
      <c r="K855" s="249"/>
      <c r="L855" s="254"/>
      <c r="M855" s="255"/>
      <c r="N855" s="256"/>
      <c r="O855" s="256"/>
      <c r="P855" s="256"/>
      <c r="Q855" s="256"/>
      <c r="R855" s="256"/>
      <c r="S855" s="256"/>
      <c r="T855" s="257"/>
      <c r="U855" s="13"/>
      <c r="V855" s="13"/>
      <c r="W855" s="13"/>
      <c r="X855" s="13"/>
      <c r="Y855" s="13"/>
      <c r="Z855" s="13"/>
      <c r="AA855" s="13"/>
      <c r="AB855" s="13"/>
      <c r="AC855" s="13"/>
      <c r="AD855" s="13"/>
      <c r="AE855" s="13"/>
      <c r="AT855" s="258" t="s">
        <v>801</v>
      </c>
      <c r="AU855" s="258" t="s">
        <v>81</v>
      </c>
      <c r="AV855" s="13" t="s">
        <v>81</v>
      </c>
      <c r="AW855" s="13" t="s">
        <v>33</v>
      </c>
      <c r="AX855" s="13" t="s">
        <v>72</v>
      </c>
      <c r="AY855" s="258" t="s">
        <v>240</v>
      </c>
    </row>
    <row r="856" s="14" customFormat="1">
      <c r="A856" s="14"/>
      <c r="B856" s="259"/>
      <c r="C856" s="260"/>
      <c r="D856" s="227" t="s">
        <v>801</v>
      </c>
      <c r="E856" s="261" t="s">
        <v>19</v>
      </c>
      <c r="F856" s="262" t="s">
        <v>2517</v>
      </c>
      <c r="G856" s="260"/>
      <c r="H856" s="261" t="s">
        <v>19</v>
      </c>
      <c r="I856" s="263"/>
      <c r="J856" s="260"/>
      <c r="K856" s="260"/>
      <c r="L856" s="264"/>
      <c r="M856" s="265"/>
      <c r="N856" s="266"/>
      <c r="O856" s="266"/>
      <c r="P856" s="266"/>
      <c r="Q856" s="266"/>
      <c r="R856" s="266"/>
      <c r="S856" s="266"/>
      <c r="T856" s="267"/>
      <c r="U856" s="14"/>
      <c r="V856" s="14"/>
      <c r="W856" s="14"/>
      <c r="X856" s="14"/>
      <c r="Y856" s="14"/>
      <c r="Z856" s="14"/>
      <c r="AA856" s="14"/>
      <c r="AB856" s="14"/>
      <c r="AC856" s="14"/>
      <c r="AD856" s="14"/>
      <c r="AE856" s="14"/>
      <c r="AT856" s="268" t="s">
        <v>801</v>
      </c>
      <c r="AU856" s="268" t="s">
        <v>81</v>
      </c>
      <c r="AV856" s="14" t="s">
        <v>79</v>
      </c>
      <c r="AW856" s="14" t="s">
        <v>33</v>
      </c>
      <c r="AX856" s="14" t="s">
        <v>72</v>
      </c>
      <c r="AY856" s="268" t="s">
        <v>240</v>
      </c>
    </row>
    <row r="857" s="13" customFormat="1">
      <c r="A857" s="13"/>
      <c r="B857" s="248"/>
      <c r="C857" s="249"/>
      <c r="D857" s="227" t="s">
        <v>801</v>
      </c>
      <c r="E857" s="250" t="s">
        <v>19</v>
      </c>
      <c r="F857" s="251" t="s">
        <v>2782</v>
      </c>
      <c r="G857" s="249"/>
      <c r="H857" s="252">
        <v>45.539999999999999</v>
      </c>
      <c r="I857" s="253"/>
      <c r="J857" s="249"/>
      <c r="K857" s="249"/>
      <c r="L857" s="254"/>
      <c r="M857" s="255"/>
      <c r="N857" s="256"/>
      <c r="O857" s="256"/>
      <c r="P857" s="256"/>
      <c r="Q857" s="256"/>
      <c r="R857" s="256"/>
      <c r="S857" s="256"/>
      <c r="T857" s="257"/>
      <c r="U857" s="13"/>
      <c r="V857" s="13"/>
      <c r="W857" s="13"/>
      <c r="X857" s="13"/>
      <c r="Y857" s="13"/>
      <c r="Z857" s="13"/>
      <c r="AA857" s="13"/>
      <c r="AB857" s="13"/>
      <c r="AC857" s="13"/>
      <c r="AD857" s="13"/>
      <c r="AE857" s="13"/>
      <c r="AT857" s="258" t="s">
        <v>801</v>
      </c>
      <c r="AU857" s="258" t="s">
        <v>81</v>
      </c>
      <c r="AV857" s="13" t="s">
        <v>81</v>
      </c>
      <c r="AW857" s="13" t="s">
        <v>33</v>
      </c>
      <c r="AX857" s="13" t="s">
        <v>72</v>
      </c>
      <c r="AY857" s="258" t="s">
        <v>240</v>
      </c>
    </row>
    <row r="858" s="13" customFormat="1">
      <c r="A858" s="13"/>
      <c r="B858" s="248"/>
      <c r="C858" s="249"/>
      <c r="D858" s="227" t="s">
        <v>801</v>
      </c>
      <c r="E858" s="250" t="s">
        <v>19</v>
      </c>
      <c r="F858" s="251" t="s">
        <v>2783</v>
      </c>
      <c r="G858" s="249"/>
      <c r="H858" s="252">
        <v>69.120000000000005</v>
      </c>
      <c r="I858" s="253"/>
      <c r="J858" s="249"/>
      <c r="K858" s="249"/>
      <c r="L858" s="254"/>
      <c r="M858" s="255"/>
      <c r="N858" s="256"/>
      <c r="O858" s="256"/>
      <c r="P858" s="256"/>
      <c r="Q858" s="256"/>
      <c r="R858" s="256"/>
      <c r="S858" s="256"/>
      <c r="T858" s="257"/>
      <c r="U858" s="13"/>
      <c r="V858" s="13"/>
      <c r="W858" s="13"/>
      <c r="X858" s="13"/>
      <c r="Y858" s="13"/>
      <c r="Z858" s="13"/>
      <c r="AA858" s="13"/>
      <c r="AB858" s="13"/>
      <c r="AC858" s="13"/>
      <c r="AD858" s="13"/>
      <c r="AE858" s="13"/>
      <c r="AT858" s="258" t="s">
        <v>801</v>
      </c>
      <c r="AU858" s="258" t="s">
        <v>81</v>
      </c>
      <c r="AV858" s="13" t="s">
        <v>81</v>
      </c>
      <c r="AW858" s="13" t="s">
        <v>33</v>
      </c>
      <c r="AX858" s="13" t="s">
        <v>72</v>
      </c>
      <c r="AY858" s="258" t="s">
        <v>240</v>
      </c>
    </row>
    <row r="859" s="15" customFormat="1">
      <c r="A859" s="15"/>
      <c r="B859" s="269"/>
      <c r="C859" s="270"/>
      <c r="D859" s="227" t="s">
        <v>801</v>
      </c>
      <c r="E859" s="271" t="s">
        <v>19</v>
      </c>
      <c r="F859" s="272" t="s">
        <v>1356</v>
      </c>
      <c r="G859" s="270"/>
      <c r="H859" s="273">
        <v>257.73599999999999</v>
      </c>
      <c r="I859" s="274"/>
      <c r="J859" s="270"/>
      <c r="K859" s="270"/>
      <c r="L859" s="275"/>
      <c r="M859" s="276"/>
      <c r="N859" s="277"/>
      <c r="O859" s="277"/>
      <c r="P859" s="277"/>
      <c r="Q859" s="277"/>
      <c r="R859" s="277"/>
      <c r="S859" s="277"/>
      <c r="T859" s="278"/>
      <c r="U859" s="15"/>
      <c r="V859" s="15"/>
      <c r="W859" s="15"/>
      <c r="X859" s="15"/>
      <c r="Y859" s="15"/>
      <c r="Z859" s="15"/>
      <c r="AA859" s="15"/>
      <c r="AB859" s="15"/>
      <c r="AC859" s="15"/>
      <c r="AD859" s="15"/>
      <c r="AE859" s="15"/>
      <c r="AT859" s="279" t="s">
        <v>801</v>
      </c>
      <c r="AU859" s="279" t="s">
        <v>81</v>
      </c>
      <c r="AV859" s="15" t="s">
        <v>149</v>
      </c>
      <c r="AW859" s="15" t="s">
        <v>33</v>
      </c>
      <c r="AX859" s="15" t="s">
        <v>79</v>
      </c>
      <c r="AY859" s="279" t="s">
        <v>240</v>
      </c>
    </row>
    <row r="860" s="2" customFormat="1">
      <c r="A860" s="39"/>
      <c r="B860" s="40"/>
      <c r="C860" s="214" t="s">
        <v>674</v>
      </c>
      <c r="D860" s="214" t="s">
        <v>243</v>
      </c>
      <c r="E860" s="215" t="s">
        <v>2784</v>
      </c>
      <c r="F860" s="216" t="s">
        <v>2785</v>
      </c>
      <c r="G860" s="217" t="s">
        <v>261</v>
      </c>
      <c r="H860" s="218">
        <v>226</v>
      </c>
      <c r="I860" s="219"/>
      <c r="J860" s="220">
        <f>ROUND(I860*H860,2)</f>
        <v>0</v>
      </c>
      <c r="K860" s="216" t="s">
        <v>247</v>
      </c>
      <c r="L860" s="45"/>
      <c r="M860" s="221" t="s">
        <v>19</v>
      </c>
      <c r="N860" s="222" t="s">
        <v>43</v>
      </c>
      <c r="O860" s="85"/>
      <c r="P860" s="223">
        <f>O860*H860</f>
        <v>0</v>
      </c>
      <c r="Q860" s="223">
        <v>0</v>
      </c>
      <c r="R860" s="223">
        <f>Q860*H860</f>
        <v>0</v>
      </c>
      <c r="S860" s="223">
        <v>0</v>
      </c>
      <c r="T860" s="224">
        <f>S860*H860</f>
        <v>0</v>
      </c>
      <c r="U860" s="39"/>
      <c r="V860" s="39"/>
      <c r="W860" s="39"/>
      <c r="X860" s="39"/>
      <c r="Y860" s="39"/>
      <c r="Z860" s="39"/>
      <c r="AA860" s="39"/>
      <c r="AB860" s="39"/>
      <c r="AC860" s="39"/>
      <c r="AD860" s="39"/>
      <c r="AE860" s="39"/>
      <c r="AR860" s="225" t="s">
        <v>248</v>
      </c>
      <c r="AT860" s="225" t="s">
        <v>243</v>
      </c>
      <c r="AU860" s="225" t="s">
        <v>81</v>
      </c>
      <c r="AY860" s="18" t="s">
        <v>240</v>
      </c>
      <c r="BE860" s="226">
        <f>IF(N860="základní",J860,0)</f>
        <v>0</v>
      </c>
      <c r="BF860" s="226">
        <f>IF(N860="snížená",J860,0)</f>
        <v>0</v>
      </c>
      <c r="BG860" s="226">
        <f>IF(N860="zákl. přenesená",J860,0)</f>
        <v>0</v>
      </c>
      <c r="BH860" s="226">
        <f>IF(N860="sníž. přenesená",J860,0)</f>
        <v>0</v>
      </c>
      <c r="BI860" s="226">
        <f>IF(N860="nulová",J860,0)</f>
        <v>0</v>
      </c>
      <c r="BJ860" s="18" t="s">
        <v>79</v>
      </c>
      <c r="BK860" s="226">
        <f>ROUND(I860*H860,2)</f>
        <v>0</v>
      </c>
      <c r="BL860" s="18" t="s">
        <v>248</v>
      </c>
      <c r="BM860" s="225" t="s">
        <v>2786</v>
      </c>
    </row>
    <row r="861" s="2" customFormat="1" ht="16.5" customHeight="1">
      <c r="A861" s="39"/>
      <c r="B861" s="40"/>
      <c r="C861" s="214" t="s">
        <v>2787</v>
      </c>
      <c r="D861" s="214" t="s">
        <v>243</v>
      </c>
      <c r="E861" s="215" t="s">
        <v>2788</v>
      </c>
      <c r="F861" s="216" t="s">
        <v>2789</v>
      </c>
      <c r="G861" s="217" t="s">
        <v>806</v>
      </c>
      <c r="H861" s="218">
        <v>2</v>
      </c>
      <c r="I861" s="219"/>
      <c r="J861" s="220">
        <f>ROUND(I861*H861,2)</f>
        <v>0</v>
      </c>
      <c r="K861" s="216" t="s">
        <v>247</v>
      </c>
      <c r="L861" s="45"/>
      <c r="M861" s="221" t="s">
        <v>19</v>
      </c>
      <c r="N861" s="222" t="s">
        <v>43</v>
      </c>
      <c r="O861" s="85"/>
      <c r="P861" s="223">
        <f>O861*H861</f>
        <v>0</v>
      </c>
      <c r="Q861" s="223">
        <v>0</v>
      </c>
      <c r="R861" s="223">
        <f>Q861*H861</f>
        <v>0</v>
      </c>
      <c r="S861" s="223">
        <v>0</v>
      </c>
      <c r="T861" s="224">
        <f>S861*H861</f>
        <v>0</v>
      </c>
      <c r="U861" s="39"/>
      <c r="V861" s="39"/>
      <c r="W861" s="39"/>
      <c r="X861" s="39"/>
      <c r="Y861" s="39"/>
      <c r="Z861" s="39"/>
      <c r="AA861" s="39"/>
      <c r="AB861" s="39"/>
      <c r="AC861" s="39"/>
      <c r="AD861" s="39"/>
      <c r="AE861" s="39"/>
      <c r="AR861" s="225" t="s">
        <v>248</v>
      </c>
      <c r="AT861" s="225" t="s">
        <v>243</v>
      </c>
      <c r="AU861" s="225" t="s">
        <v>81</v>
      </c>
      <c r="AY861" s="18" t="s">
        <v>240</v>
      </c>
      <c r="BE861" s="226">
        <f>IF(N861="základní",J861,0)</f>
        <v>0</v>
      </c>
      <c r="BF861" s="226">
        <f>IF(N861="snížená",J861,0)</f>
        <v>0</v>
      </c>
      <c r="BG861" s="226">
        <f>IF(N861="zákl. přenesená",J861,0)</f>
        <v>0</v>
      </c>
      <c r="BH861" s="226">
        <f>IF(N861="sníž. přenesená",J861,0)</f>
        <v>0</v>
      </c>
      <c r="BI861" s="226">
        <f>IF(N861="nulová",J861,0)</f>
        <v>0</v>
      </c>
      <c r="BJ861" s="18" t="s">
        <v>79</v>
      </c>
      <c r="BK861" s="226">
        <f>ROUND(I861*H861,2)</f>
        <v>0</v>
      </c>
      <c r="BL861" s="18" t="s">
        <v>248</v>
      </c>
      <c r="BM861" s="225" t="s">
        <v>2790</v>
      </c>
    </row>
    <row r="862" s="2" customFormat="1" ht="16.5" customHeight="1">
      <c r="A862" s="39"/>
      <c r="B862" s="40"/>
      <c r="C862" s="214" t="s">
        <v>678</v>
      </c>
      <c r="D862" s="214" t="s">
        <v>243</v>
      </c>
      <c r="E862" s="215" t="s">
        <v>2791</v>
      </c>
      <c r="F862" s="216" t="s">
        <v>2792</v>
      </c>
      <c r="G862" s="217" t="s">
        <v>806</v>
      </c>
      <c r="H862" s="218">
        <v>1</v>
      </c>
      <c r="I862" s="219"/>
      <c r="J862" s="220">
        <f>ROUND(I862*H862,2)</f>
        <v>0</v>
      </c>
      <c r="K862" s="216" t="s">
        <v>247</v>
      </c>
      <c r="L862" s="45"/>
      <c r="M862" s="221" t="s">
        <v>19</v>
      </c>
      <c r="N862" s="222" t="s">
        <v>43</v>
      </c>
      <c r="O862" s="85"/>
      <c r="P862" s="223">
        <f>O862*H862</f>
        <v>0</v>
      </c>
      <c r="Q862" s="223">
        <v>0</v>
      </c>
      <c r="R862" s="223">
        <f>Q862*H862</f>
        <v>0</v>
      </c>
      <c r="S862" s="223">
        <v>0</v>
      </c>
      <c r="T862" s="224">
        <f>S862*H862</f>
        <v>0</v>
      </c>
      <c r="U862" s="39"/>
      <c r="V862" s="39"/>
      <c r="W862" s="39"/>
      <c r="X862" s="39"/>
      <c r="Y862" s="39"/>
      <c r="Z862" s="39"/>
      <c r="AA862" s="39"/>
      <c r="AB862" s="39"/>
      <c r="AC862" s="39"/>
      <c r="AD862" s="39"/>
      <c r="AE862" s="39"/>
      <c r="AR862" s="225" t="s">
        <v>248</v>
      </c>
      <c r="AT862" s="225" t="s">
        <v>243</v>
      </c>
      <c r="AU862" s="225" t="s">
        <v>81</v>
      </c>
      <c r="AY862" s="18" t="s">
        <v>240</v>
      </c>
      <c r="BE862" s="226">
        <f>IF(N862="základní",J862,0)</f>
        <v>0</v>
      </c>
      <c r="BF862" s="226">
        <f>IF(N862="snížená",J862,0)</f>
        <v>0</v>
      </c>
      <c r="BG862" s="226">
        <f>IF(N862="zákl. přenesená",J862,0)</f>
        <v>0</v>
      </c>
      <c r="BH862" s="226">
        <f>IF(N862="sníž. přenesená",J862,0)</f>
        <v>0</v>
      </c>
      <c r="BI862" s="226">
        <f>IF(N862="nulová",J862,0)</f>
        <v>0</v>
      </c>
      <c r="BJ862" s="18" t="s">
        <v>79</v>
      </c>
      <c r="BK862" s="226">
        <f>ROUND(I862*H862,2)</f>
        <v>0</v>
      </c>
      <c r="BL862" s="18" t="s">
        <v>248</v>
      </c>
      <c r="BM862" s="225" t="s">
        <v>2793</v>
      </c>
    </row>
    <row r="863" s="2" customFormat="1">
      <c r="A863" s="39"/>
      <c r="B863" s="40"/>
      <c r="C863" s="214" t="s">
        <v>2794</v>
      </c>
      <c r="D863" s="214" t="s">
        <v>243</v>
      </c>
      <c r="E863" s="215" t="s">
        <v>2795</v>
      </c>
      <c r="F863" s="216" t="s">
        <v>2796</v>
      </c>
      <c r="G863" s="217" t="s">
        <v>806</v>
      </c>
      <c r="H863" s="218">
        <v>1</v>
      </c>
      <c r="I863" s="219"/>
      <c r="J863" s="220">
        <f>ROUND(I863*H863,2)</f>
        <v>0</v>
      </c>
      <c r="K863" s="216" t="s">
        <v>247</v>
      </c>
      <c r="L863" s="45"/>
      <c r="M863" s="221" t="s">
        <v>19</v>
      </c>
      <c r="N863" s="222" t="s">
        <v>43</v>
      </c>
      <c r="O863" s="85"/>
      <c r="P863" s="223">
        <f>O863*H863</f>
        <v>0</v>
      </c>
      <c r="Q863" s="223">
        <v>0</v>
      </c>
      <c r="R863" s="223">
        <f>Q863*H863</f>
        <v>0</v>
      </c>
      <c r="S863" s="223">
        <v>0</v>
      </c>
      <c r="T863" s="224">
        <f>S863*H863</f>
        <v>0</v>
      </c>
      <c r="U863" s="39"/>
      <c r="V863" s="39"/>
      <c r="W863" s="39"/>
      <c r="X863" s="39"/>
      <c r="Y863" s="39"/>
      <c r="Z863" s="39"/>
      <c r="AA863" s="39"/>
      <c r="AB863" s="39"/>
      <c r="AC863" s="39"/>
      <c r="AD863" s="39"/>
      <c r="AE863" s="39"/>
      <c r="AR863" s="225" t="s">
        <v>248</v>
      </c>
      <c r="AT863" s="225" t="s">
        <v>243</v>
      </c>
      <c r="AU863" s="225" t="s">
        <v>81</v>
      </c>
      <c r="AY863" s="18" t="s">
        <v>240</v>
      </c>
      <c r="BE863" s="226">
        <f>IF(N863="základní",J863,0)</f>
        <v>0</v>
      </c>
      <c r="BF863" s="226">
        <f>IF(N863="snížená",J863,0)</f>
        <v>0</v>
      </c>
      <c r="BG863" s="226">
        <f>IF(N863="zákl. přenesená",J863,0)</f>
        <v>0</v>
      </c>
      <c r="BH863" s="226">
        <f>IF(N863="sníž. přenesená",J863,0)</f>
        <v>0</v>
      </c>
      <c r="BI863" s="226">
        <f>IF(N863="nulová",J863,0)</f>
        <v>0</v>
      </c>
      <c r="BJ863" s="18" t="s">
        <v>79</v>
      </c>
      <c r="BK863" s="226">
        <f>ROUND(I863*H863,2)</f>
        <v>0</v>
      </c>
      <c r="BL863" s="18" t="s">
        <v>248</v>
      </c>
      <c r="BM863" s="225" t="s">
        <v>2797</v>
      </c>
    </row>
    <row r="864" s="2" customFormat="1" ht="16.5" customHeight="1">
      <c r="A864" s="39"/>
      <c r="B864" s="40"/>
      <c r="C864" s="214" t="s">
        <v>680</v>
      </c>
      <c r="D864" s="214" t="s">
        <v>243</v>
      </c>
      <c r="E864" s="215" t="s">
        <v>2798</v>
      </c>
      <c r="F864" s="216" t="s">
        <v>2799</v>
      </c>
      <c r="G864" s="217" t="s">
        <v>806</v>
      </c>
      <c r="H864" s="218">
        <v>1</v>
      </c>
      <c r="I864" s="219"/>
      <c r="J864" s="220">
        <f>ROUND(I864*H864,2)</f>
        <v>0</v>
      </c>
      <c r="K864" s="216" t="s">
        <v>247</v>
      </c>
      <c r="L864" s="45"/>
      <c r="M864" s="221" t="s">
        <v>19</v>
      </c>
      <c r="N864" s="222" t="s">
        <v>43</v>
      </c>
      <c r="O864" s="85"/>
      <c r="P864" s="223">
        <f>O864*H864</f>
        <v>0</v>
      </c>
      <c r="Q864" s="223">
        <v>0</v>
      </c>
      <c r="R864" s="223">
        <f>Q864*H864</f>
        <v>0</v>
      </c>
      <c r="S864" s="223">
        <v>0</v>
      </c>
      <c r="T864" s="224">
        <f>S864*H864</f>
        <v>0</v>
      </c>
      <c r="U864" s="39"/>
      <c r="V864" s="39"/>
      <c r="W864" s="39"/>
      <c r="X864" s="39"/>
      <c r="Y864" s="39"/>
      <c r="Z864" s="39"/>
      <c r="AA864" s="39"/>
      <c r="AB864" s="39"/>
      <c r="AC864" s="39"/>
      <c r="AD864" s="39"/>
      <c r="AE864" s="39"/>
      <c r="AR864" s="225" t="s">
        <v>248</v>
      </c>
      <c r="AT864" s="225" t="s">
        <v>243</v>
      </c>
      <c r="AU864" s="225" t="s">
        <v>81</v>
      </c>
      <c r="AY864" s="18" t="s">
        <v>240</v>
      </c>
      <c r="BE864" s="226">
        <f>IF(N864="základní",J864,0)</f>
        <v>0</v>
      </c>
      <c r="BF864" s="226">
        <f>IF(N864="snížená",J864,0)</f>
        <v>0</v>
      </c>
      <c r="BG864" s="226">
        <f>IF(N864="zákl. přenesená",J864,0)</f>
        <v>0</v>
      </c>
      <c r="BH864" s="226">
        <f>IF(N864="sníž. přenesená",J864,0)</f>
        <v>0</v>
      </c>
      <c r="BI864" s="226">
        <f>IF(N864="nulová",J864,0)</f>
        <v>0</v>
      </c>
      <c r="BJ864" s="18" t="s">
        <v>79</v>
      </c>
      <c r="BK864" s="226">
        <f>ROUND(I864*H864,2)</f>
        <v>0</v>
      </c>
      <c r="BL864" s="18" t="s">
        <v>248</v>
      </c>
      <c r="BM864" s="225" t="s">
        <v>2800</v>
      </c>
    </row>
    <row r="865" s="2" customFormat="1" ht="21.75" customHeight="1">
      <c r="A865" s="39"/>
      <c r="B865" s="40"/>
      <c r="C865" s="214" t="s">
        <v>2801</v>
      </c>
      <c r="D865" s="214" t="s">
        <v>243</v>
      </c>
      <c r="E865" s="215" t="s">
        <v>2802</v>
      </c>
      <c r="F865" s="216" t="s">
        <v>2803</v>
      </c>
      <c r="G865" s="217" t="s">
        <v>806</v>
      </c>
      <c r="H865" s="218">
        <v>118.3</v>
      </c>
      <c r="I865" s="219"/>
      <c r="J865" s="220">
        <f>ROUND(I865*H865,2)</f>
        <v>0</v>
      </c>
      <c r="K865" s="216" t="s">
        <v>247</v>
      </c>
      <c r="L865" s="45"/>
      <c r="M865" s="221" t="s">
        <v>19</v>
      </c>
      <c r="N865" s="222" t="s">
        <v>43</v>
      </c>
      <c r="O865" s="85"/>
      <c r="P865" s="223">
        <f>O865*H865</f>
        <v>0</v>
      </c>
      <c r="Q865" s="223">
        <v>0</v>
      </c>
      <c r="R865" s="223">
        <f>Q865*H865</f>
        <v>0</v>
      </c>
      <c r="S865" s="223">
        <v>0</v>
      </c>
      <c r="T865" s="224">
        <f>S865*H865</f>
        <v>0</v>
      </c>
      <c r="U865" s="39"/>
      <c r="V865" s="39"/>
      <c r="W865" s="39"/>
      <c r="X865" s="39"/>
      <c r="Y865" s="39"/>
      <c r="Z865" s="39"/>
      <c r="AA865" s="39"/>
      <c r="AB865" s="39"/>
      <c r="AC865" s="39"/>
      <c r="AD865" s="39"/>
      <c r="AE865" s="39"/>
      <c r="AR865" s="225" t="s">
        <v>248</v>
      </c>
      <c r="AT865" s="225" t="s">
        <v>243</v>
      </c>
      <c r="AU865" s="225" t="s">
        <v>81</v>
      </c>
      <c r="AY865" s="18" t="s">
        <v>240</v>
      </c>
      <c r="BE865" s="226">
        <f>IF(N865="základní",J865,0)</f>
        <v>0</v>
      </c>
      <c r="BF865" s="226">
        <f>IF(N865="snížená",J865,0)</f>
        <v>0</v>
      </c>
      <c r="BG865" s="226">
        <f>IF(N865="zákl. přenesená",J865,0)</f>
        <v>0</v>
      </c>
      <c r="BH865" s="226">
        <f>IF(N865="sníž. přenesená",J865,0)</f>
        <v>0</v>
      </c>
      <c r="BI865" s="226">
        <f>IF(N865="nulová",J865,0)</f>
        <v>0</v>
      </c>
      <c r="BJ865" s="18" t="s">
        <v>79</v>
      </c>
      <c r="BK865" s="226">
        <f>ROUND(I865*H865,2)</f>
        <v>0</v>
      </c>
      <c r="BL865" s="18" t="s">
        <v>248</v>
      </c>
      <c r="BM865" s="225" t="s">
        <v>2804</v>
      </c>
    </row>
    <row r="866" s="13" customFormat="1">
      <c r="A866" s="13"/>
      <c r="B866" s="248"/>
      <c r="C866" s="249"/>
      <c r="D866" s="227" t="s">
        <v>801</v>
      </c>
      <c r="E866" s="250" t="s">
        <v>19</v>
      </c>
      <c r="F866" s="251" t="s">
        <v>2805</v>
      </c>
      <c r="G866" s="249"/>
      <c r="H866" s="252">
        <v>93.700000000000003</v>
      </c>
      <c r="I866" s="253"/>
      <c r="J866" s="249"/>
      <c r="K866" s="249"/>
      <c r="L866" s="254"/>
      <c r="M866" s="255"/>
      <c r="N866" s="256"/>
      <c r="O866" s="256"/>
      <c r="P866" s="256"/>
      <c r="Q866" s="256"/>
      <c r="R866" s="256"/>
      <c r="S866" s="256"/>
      <c r="T866" s="257"/>
      <c r="U866" s="13"/>
      <c r="V866" s="13"/>
      <c r="W866" s="13"/>
      <c r="X866" s="13"/>
      <c r="Y866" s="13"/>
      <c r="Z866" s="13"/>
      <c r="AA866" s="13"/>
      <c r="AB866" s="13"/>
      <c r="AC866" s="13"/>
      <c r="AD866" s="13"/>
      <c r="AE866" s="13"/>
      <c r="AT866" s="258" t="s">
        <v>801</v>
      </c>
      <c r="AU866" s="258" t="s">
        <v>81</v>
      </c>
      <c r="AV866" s="13" t="s">
        <v>81</v>
      </c>
      <c r="AW866" s="13" t="s">
        <v>33</v>
      </c>
      <c r="AX866" s="13" t="s">
        <v>72</v>
      </c>
      <c r="AY866" s="258" t="s">
        <v>240</v>
      </c>
    </row>
    <row r="867" s="13" customFormat="1">
      <c r="A867" s="13"/>
      <c r="B867" s="248"/>
      <c r="C867" s="249"/>
      <c r="D867" s="227" t="s">
        <v>801</v>
      </c>
      <c r="E867" s="250" t="s">
        <v>19</v>
      </c>
      <c r="F867" s="251" t="s">
        <v>2806</v>
      </c>
      <c r="G867" s="249"/>
      <c r="H867" s="252">
        <v>24.600000000000001</v>
      </c>
      <c r="I867" s="253"/>
      <c r="J867" s="249"/>
      <c r="K867" s="249"/>
      <c r="L867" s="254"/>
      <c r="M867" s="255"/>
      <c r="N867" s="256"/>
      <c r="O867" s="256"/>
      <c r="P867" s="256"/>
      <c r="Q867" s="256"/>
      <c r="R867" s="256"/>
      <c r="S867" s="256"/>
      <c r="T867" s="257"/>
      <c r="U867" s="13"/>
      <c r="V867" s="13"/>
      <c r="W867" s="13"/>
      <c r="X867" s="13"/>
      <c r="Y867" s="13"/>
      <c r="Z867" s="13"/>
      <c r="AA867" s="13"/>
      <c r="AB867" s="13"/>
      <c r="AC867" s="13"/>
      <c r="AD867" s="13"/>
      <c r="AE867" s="13"/>
      <c r="AT867" s="258" t="s">
        <v>801</v>
      </c>
      <c r="AU867" s="258" t="s">
        <v>81</v>
      </c>
      <c r="AV867" s="13" t="s">
        <v>81</v>
      </c>
      <c r="AW867" s="13" t="s">
        <v>33</v>
      </c>
      <c r="AX867" s="13" t="s">
        <v>72</v>
      </c>
      <c r="AY867" s="258" t="s">
        <v>240</v>
      </c>
    </row>
    <row r="868" s="15" customFormat="1">
      <c r="A868" s="15"/>
      <c r="B868" s="269"/>
      <c r="C868" s="270"/>
      <c r="D868" s="227" t="s">
        <v>801</v>
      </c>
      <c r="E868" s="271" t="s">
        <v>19</v>
      </c>
      <c r="F868" s="272" t="s">
        <v>1356</v>
      </c>
      <c r="G868" s="270"/>
      <c r="H868" s="273">
        <v>118.3</v>
      </c>
      <c r="I868" s="274"/>
      <c r="J868" s="270"/>
      <c r="K868" s="270"/>
      <c r="L868" s="275"/>
      <c r="M868" s="276"/>
      <c r="N868" s="277"/>
      <c r="O868" s="277"/>
      <c r="P868" s="277"/>
      <c r="Q868" s="277"/>
      <c r="R868" s="277"/>
      <c r="S868" s="277"/>
      <c r="T868" s="278"/>
      <c r="U868" s="15"/>
      <c r="V868" s="15"/>
      <c r="W868" s="15"/>
      <c r="X868" s="15"/>
      <c r="Y868" s="15"/>
      <c r="Z868" s="15"/>
      <c r="AA868" s="15"/>
      <c r="AB868" s="15"/>
      <c r="AC868" s="15"/>
      <c r="AD868" s="15"/>
      <c r="AE868" s="15"/>
      <c r="AT868" s="279" t="s">
        <v>801</v>
      </c>
      <c r="AU868" s="279" t="s">
        <v>81</v>
      </c>
      <c r="AV868" s="15" t="s">
        <v>149</v>
      </c>
      <c r="AW868" s="15" t="s">
        <v>33</v>
      </c>
      <c r="AX868" s="15" t="s">
        <v>79</v>
      </c>
      <c r="AY868" s="279" t="s">
        <v>240</v>
      </c>
    </row>
    <row r="869" s="2" customFormat="1">
      <c r="A869" s="39"/>
      <c r="B869" s="40"/>
      <c r="C869" s="214" t="s">
        <v>683</v>
      </c>
      <c r="D869" s="214" t="s">
        <v>243</v>
      </c>
      <c r="E869" s="215" t="s">
        <v>2807</v>
      </c>
      <c r="F869" s="216" t="s">
        <v>2808</v>
      </c>
      <c r="G869" s="217" t="s">
        <v>1418</v>
      </c>
      <c r="H869" s="218">
        <v>24</v>
      </c>
      <c r="I869" s="219"/>
      <c r="J869" s="220">
        <f>ROUND(I869*H869,2)</f>
        <v>0</v>
      </c>
      <c r="K869" s="216" t="s">
        <v>247</v>
      </c>
      <c r="L869" s="45"/>
      <c r="M869" s="221" t="s">
        <v>19</v>
      </c>
      <c r="N869" s="222" t="s">
        <v>43</v>
      </c>
      <c r="O869" s="85"/>
      <c r="P869" s="223">
        <f>O869*H869</f>
        <v>0</v>
      </c>
      <c r="Q869" s="223">
        <v>0</v>
      </c>
      <c r="R869" s="223">
        <f>Q869*H869</f>
        <v>0</v>
      </c>
      <c r="S869" s="223">
        <v>0</v>
      </c>
      <c r="T869" s="224">
        <f>S869*H869</f>
        <v>0</v>
      </c>
      <c r="U869" s="39"/>
      <c r="V869" s="39"/>
      <c r="W869" s="39"/>
      <c r="X869" s="39"/>
      <c r="Y869" s="39"/>
      <c r="Z869" s="39"/>
      <c r="AA869" s="39"/>
      <c r="AB869" s="39"/>
      <c r="AC869" s="39"/>
      <c r="AD869" s="39"/>
      <c r="AE869" s="39"/>
      <c r="AR869" s="225" t="s">
        <v>248</v>
      </c>
      <c r="AT869" s="225" t="s">
        <v>243</v>
      </c>
      <c r="AU869" s="225" t="s">
        <v>81</v>
      </c>
      <c r="AY869" s="18" t="s">
        <v>240</v>
      </c>
      <c r="BE869" s="226">
        <f>IF(N869="základní",J869,0)</f>
        <v>0</v>
      </c>
      <c r="BF869" s="226">
        <f>IF(N869="snížená",J869,0)</f>
        <v>0</v>
      </c>
      <c r="BG869" s="226">
        <f>IF(N869="zákl. přenesená",J869,0)</f>
        <v>0</v>
      </c>
      <c r="BH869" s="226">
        <f>IF(N869="sníž. přenesená",J869,0)</f>
        <v>0</v>
      </c>
      <c r="BI869" s="226">
        <f>IF(N869="nulová",J869,0)</f>
        <v>0</v>
      </c>
      <c r="BJ869" s="18" t="s">
        <v>79</v>
      </c>
      <c r="BK869" s="226">
        <f>ROUND(I869*H869,2)</f>
        <v>0</v>
      </c>
      <c r="BL869" s="18" t="s">
        <v>248</v>
      </c>
      <c r="BM869" s="225" t="s">
        <v>2809</v>
      </c>
    </row>
    <row r="870" s="2" customFormat="1">
      <c r="A870" s="39"/>
      <c r="B870" s="40"/>
      <c r="C870" s="214" t="s">
        <v>2810</v>
      </c>
      <c r="D870" s="214" t="s">
        <v>243</v>
      </c>
      <c r="E870" s="215" t="s">
        <v>2811</v>
      </c>
      <c r="F870" s="216" t="s">
        <v>2812</v>
      </c>
      <c r="G870" s="217" t="s">
        <v>1418</v>
      </c>
      <c r="H870" s="218">
        <v>9</v>
      </c>
      <c r="I870" s="219"/>
      <c r="J870" s="220">
        <f>ROUND(I870*H870,2)</f>
        <v>0</v>
      </c>
      <c r="K870" s="216" t="s">
        <v>247</v>
      </c>
      <c r="L870" s="45"/>
      <c r="M870" s="221" t="s">
        <v>19</v>
      </c>
      <c r="N870" s="222" t="s">
        <v>43</v>
      </c>
      <c r="O870" s="85"/>
      <c r="P870" s="223">
        <f>O870*H870</f>
        <v>0</v>
      </c>
      <c r="Q870" s="223">
        <v>0</v>
      </c>
      <c r="R870" s="223">
        <f>Q870*H870</f>
        <v>0</v>
      </c>
      <c r="S870" s="223">
        <v>0</v>
      </c>
      <c r="T870" s="224">
        <f>S870*H870</f>
        <v>0</v>
      </c>
      <c r="U870" s="39"/>
      <c r="V870" s="39"/>
      <c r="W870" s="39"/>
      <c r="X870" s="39"/>
      <c r="Y870" s="39"/>
      <c r="Z870" s="39"/>
      <c r="AA870" s="39"/>
      <c r="AB870" s="39"/>
      <c r="AC870" s="39"/>
      <c r="AD870" s="39"/>
      <c r="AE870" s="39"/>
      <c r="AR870" s="225" t="s">
        <v>248</v>
      </c>
      <c r="AT870" s="225" t="s">
        <v>243</v>
      </c>
      <c r="AU870" s="225" t="s">
        <v>81</v>
      </c>
      <c r="AY870" s="18" t="s">
        <v>240</v>
      </c>
      <c r="BE870" s="226">
        <f>IF(N870="základní",J870,0)</f>
        <v>0</v>
      </c>
      <c r="BF870" s="226">
        <f>IF(N870="snížená",J870,0)</f>
        <v>0</v>
      </c>
      <c r="BG870" s="226">
        <f>IF(N870="zákl. přenesená",J870,0)</f>
        <v>0</v>
      </c>
      <c r="BH870" s="226">
        <f>IF(N870="sníž. přenesená",J870,0)</f>
        <v>0</v>
      </c>
      <c r="BI870" s="226">
        <f>IF(N870="nulová",J870,0)</f>
        <v>0</v>
      </c>
      <c r="BJ870" s="18" t="s">
        <v>79</v>
      </c>
      <c r="BK870" s="226">
        <f>ROUND(I870*H870,2)</f>
        <v>0</v>
      </c>
      <c r="BL870" s="18" t="s">
        <v>248</v>
      </c>
      <c r="BM870" s="225" t="s">
        <v>2813</v>
      </c>
    </row>
    <row r="871" s="2" customFormat="1">
      <c r="A871" s="39"/>
      <c r="B871" s="40"/>
      <c r="C871" s="214" t="s">
        <v>685</v>
      </c>
      <c r="D871" s="214" t="s">
        <v>243</v>
      </c>
      <c r="E871" s="215" t="s">
        <v>2814</v>
      </c>
      <c r="F871" s="216" t="s">
        <v>2815</v>
      </c>
      <c r="G871" s="217" t="s">
        <v>1418</v>
      </c>
      <c r="H871" s="218">
        <v>23</v>
      </c>
      <c r="I871" s="219"/>
      <c r="J871" s="220">
        <f>ROUND(I871*H871,2)</f>
        <v>0</v>
      </c>
      <c r="K871" s="216" t="s">
        <v>247</v>
      </c>
      <c r="L871" s="45"/>
      <c r="M871" s="221" t="s">
        <v>19</v>
      </c>
      <c r="N871" s="222" t="s">
        <v>43</v>
      </c>
      <c r="O871" s="85"/>
      <c r="P871" s="223">
        <f>O871*H871</f>
        <v>0</v>
      </c>
      <c r="Q871" s="223">
        <v>0</v>
      </c>
      <c r="R871" s="223">
        <f>Q871*H871</f>
        <v>0</v>
      </c>
      <c r="S871" s="223">
        <v>0</v>
      </c>
      <c r="T871" s="224">
        <f>S871*H871</f>
        <v>0</v>
      </c>
      <c r="U871" s="39"/>
      <c r="V871" s="39"/>
      <c r="W871" s="39"/>
      <c r="X871" s="39"/>
      <c r="Y871" s="39"/>
      <c r="Z871" s="39"/>
      <c r="AA871" s="39"/>
      <c r="AB871" s="39"/>
      <c r="AC871" s="39"/>
      <c r="AD871" s="39"/>
      <c r="AE871" s="39"/>
      <c r="AR871" s="225" t="s">
        <v>248</v>
      </c>
      <c r="AT871" s="225" t="s">
        <v>243</v>
      </c>
      <c r="AU871" s="225" t="s">
        <v>81</v>
      </c>
      <c r="AY871" s="18" t="s">
        <v>240</v>
      </c>
      <c r="BE871" s="226">
        <f>IF(N871="základní",J871,0)</f>
        <v>0</v>
      </c>
      <c r="BF871" s="226">
        <f>IF(N871="snížená",J871,0)</f>
        <v>0</v>
      </c>
      <c r="BG871" s="226">
        <f>IF(N871="zákl. přenesená",J871,0)</f>
        <v>0</v>
      </c>
      <c r="BH871" s="226">
        <f>IF(N871="sníž. přenesená",J871,0)</f>
        <v>0</v>
      </c>
      <c r="BI871" s="226">
        <f>IF(N871="nulová",J871,0)</f>
        <v>0</v>
      </c>
      <c r="BJ871" s="18" t="s">
        <v>79</v>
      </c>
      <c r="BK871" s="226">
        <f>ROUND(I871*H871,2)</f>
        <v>0</v>
      </c>
      <c r="BL871" s="18" t="s">
        <v>248</v>
      </c>
      <c r="BM871" s="225" t="s">
        <v>2816</v>
      </c>
    </row>
    <row r="872" s="2" customFormat="1">
      <c r="A872" s="39"/>
      <c r="B872" s="40"/>
      <c r="C872" s="214" t="s">
        <v>2817</v>
      </c>
      <c r="D872" s="214" t="s">
        <v>243</v>
      </c>
      <c r="E872" s="215" t="s">
        <v>2818</v>
      </c>
      <c r="F872" s="216" t="s">
        <v>2819</v>
      </c>
      <c r="G872" s="217" t="s">
        <v>251</v>
      </c>
      <c r="H872" s="218">
        <v>103.95</v>
      </c>
      <c r="I872" s="219"/>
      <c r="J872" s="220">
        <f>ROUND(I872*H872,2)</f>
        <v>0</v>
      </c>
      <c r="K872" s="216" t="s">
        <v>749</v>
      </c>
      <c r="L872" s="45"/>
      <c r="M872" s="221" t="s">
        <v>19</v>
      </c>
      <c r="N872" s="222" t="s">
        <v>43</v>
      </c>
      <c r="O872" s="85"/>
      <c r="P872" s="223">
        <f>O872*H872</f>
        <v>0</v>
      </c>
      <c r="Q872" s="223">
        <v>0.00046999999999999999</v>
      </c>
      <c r="R872" s="223">
        <f>Q872*H872</f>
        <v>0.048856499999999997</v>
      </c>
      <c r="S872" s="223">
        <v>0</v>
      </c>
      <c r="T872" s="224">
        <f>S872*H872</f>
        <v>0</v>
      </c>
      <c r="U872" s="39"/>
      <c r="V872" s="39"/>
      <c r="W872" s="39"/>
      <c r="X872" s="39"/>
      <c r="Y872" s="39"/>
      <c r="Z872" s="39"/>
      <c r="AA872" s="39"/>
      <c r="AB872" s="39"/>
      <c r="AC872" s="39"/>
      <c r="AD872" s="39"/>
      <c r="AE872" s="39"/>
      <c r="AR872" s="225" t="s">
        <v>248</v>
      </c>
      <c r="AT872" s="225" t="s">
        <v>243</v>
      </c>
      <c r="AU872" s="225" t="s">
        <v>81</v>
      </c>
      <c r="AY872" s="18" t="s">
        <v>240</v>
      </c>
      <c r="BE872" s="226">
        <f>IF(N872="základní",J872,0)</f>
        <v>0</v>
      </c>
      <c r="BF872" s="226">
        <f>IF(N872="snížená",J872,0)</f>
        <v>0</v>
      </c>
      <c r="BG872" s="226">
        <f>IF(N872="zákl. přenesená",J872,0)</f>
        <v>0</v>
      </c>
      <c r="BH872" s="226">
        <f>IF(N872="sníž. přenesená",J872,0)</f>
        <v>0</v>
      </c>
      <c r="BI872" s="226">
        <f>IF(N872="nulová",J872,0)</f>
        <v>0</v>
      </c>
      <c r="BJ872" s="18" t="s">
        <v>79</v>
      </c>
      <c r="BK872" s="226">
        <f>ROUND(I872*H872,2)</f>
        <v>0</v>
      </c>
      <c r="BL872" s="18" t="s">
        <v>248</v>
      </c>
      <c r="BM872" s="225" t="s">
        <v>2820</v>
      </c>
    </row>
    <row r="873" s="13" customFormat="1">
      <c r="A873" s="13"/>
      <c r="B873" s="248"/>
      <c r="C873" s="249"/>
      <c r="D873" s="227" t="s">
        <v>801</v>
      </c>
      <c r="E873" s="250" t="s">
        <v>19</v>
      </c>
      <c r="F873" s="251" t="s">
        <v>2312</v>
      </c>
      <c r="G873" s="249"/>
      <c r="H873" s="252">
        <v>103.95</v>
      </c>
      <c r="I873" s="253"/>
      <c r="J873" s="249"/>
      <c r="K873" s="249"/>
      <c r="L873" s="254"/>
      <c r="M873" s="255"/>
      <c r="N873" s="256"/>
      <c r="O873" s="256"/>
      <c r="P873" s="256"/>
      <c r="Q873" s="256"/>
      <c r="R873" s="256"/>
      <c r="S873" s="256"/>
      <c r="T873" s="257"/>
      <c r="U873" s="13"/>
      <c r="V873" s="13"/>
      <c r="W873" s="13"/>
      <c r="X873" s="13"/>
      <c r="Y873" s="13"/>
      <c r="Z873" s="13"/>
      <c r="AA873" s="13"/>
      <c r="AB873" s="13"/>
      <c r="AC873" s="13"/>
      <c r="AD873" s="13"/>
      <c r="AE873" s="13"/>
      <c r="AT873" s="258" t="s">
        <v>801</v>
      </c>
      <c r="AU873" s="258" t="s">
        <v>81</v>
      </c>
      <c r="AV873" s="13" t="s">
        <v>81</v>
      </c>
      <c r="AW873" s="13" t="s">
        <v>33</v>
      </c>
      <c r="AX873" s="13" t="s">
        <v>79</v>
      </c>
      <c r="AY873" s="258" t="s">
        <v>240</v>
      </c>
    </row>
    <row r="874" s="2" customFormat="1" ht="44.25" customHeight="1">
      <c r="A874" s="39"/>
      <c r="B874" s="40"/>
      <c r="C874" s="214" t="s">
        <v>688</v>
      </c>
      <c r="D874" s="214" t="s">
        <v>243</v>
      </c>
      <c r="E874" s="215" t="s">
        <v>2821</v>
      </c>
      <c r="F874" s="216" t="s">
        <v>2822</v>
      </c>
      <c r="G874" s="217" t="s">
        <v>251</v>
      </c>
      <c r="H874" s="218">
        <v>3363</v>
      </c>
      <c r="I874" s="219"/>
      <c r="J874" s="220">
        <f>ROUND(I874*H874,2)</f>
        <v>0</v>
      </c>
      <c r="K874" s="216" t="s">
        <v>749</v>
      </c>
      <c r="L874" s="45"/>
      <c r="M874" s="221" t="s">
        <v>19</v>
      </c>
      <c r="N874" s="222" t="s">
        <v>43</v>
      </c>
      <c r="O874" s="85"/>
      <c r="P874" s="223">
        <f>O874*H874</f>
        <v>0</v>
      </c>
      <c r="Q874" s="223">
        <v>0</v>
      </c>
      <c r="R874" s="223">
        <f>Q874*H874</f>
        <v>0</v>
      </c>
      <c r="S874" s="223">
        <v>0</v>
      </c>
      <c r="T874" s="224">
        <f>S874*H874</f>
        <v>0</v>
      </c>
      <c r="U874" s="39"/>
      <c r="V874" s="39"/>
      <c r="W874" s="39"/>
      <c r="X874" s="39"/>
      <c r="Y874" s="39"/>
      <c r="Z874" s="39"/>
      <c r="AA874" s="39"/>
      <c r="AB874" s="39"/>
      <c r="AC874" s="39"/>
      <c r="AD874" s="39"/>
      <c r="AE874" s="39"/>
      <c r="AR874" s="225" t="s">
        <v>248</v>
      </c>
      <c r="AT874" s="225" t="s">
        <v>243</v>
      </c>
      <c r="AU874" s="225" t="s">
        <v>81</v>
      </c>
      <c r="AY874" s="18" t="s">
        <v>240</v>
      </c>
      <c r="BE874" s="226">
        <f>IF(N874="základní",J874,0)</f>
        <v>0</v>
      </c>
      <c r="BF874" s="226">
        <f>IF(N874="snížená",J874,0)</f>
        <v>0</v>
      </c>
      <c r="BG874" s="226">
        <f>IF(N874="zákl. přenesená",J874,0)</f>
        <v>0</v>
      </c>
      <c r="BH874" s="226">
        <f>IF(N874="sníž. přenesená",J874,0)</f>
        <v>0</v>
      </c>
      <c r="BI874" s="226">
        <f>IF(N874="nulová",J874,0)</f>
        <v>0</v>
      </c>
      <c r="BJ874" s="18" t="s">
        <v>79</v>
      </c>
      <c r="BK874" s="226">
        <f>ROUND(I874*H874,2)</f>
        <v>0</v>
      </c>
      <c r="BL874" s="18" t="s">
        <v>248</v>
      </c>
      <c r="BM874" s="225" t="s">
        <v>2823</v>
      </c>
    </row>
    <row r="875" s="13" customFormat="1">
      <c r="A875" s="13"/>
      <c r="B875" s="248"/>
      <c r="C875" s="249"/>
      <c r="D875" s="227" t="s">
        <v>801</v>
      </c>
      <c r="E875" s="250" t="s">
        <v>19</v>
      </c>
      <c r="F875" s="251" t="s">
        <v>2824</v>
      </c>
      <c r="G875" s="249"/>
      <c r="H875" s="252">
        <v>3363</v>
      </c>
      <c r="I875" s="253"/>
      <c r="J875" s="249"/>
      <c r="K875" s="249"/>
      <c r="L875" s="254"/>
      <c r="M875" s="255"/>
      <c r="N875" s="256"/>
      <c r="O875" s="256"/>
      <c r="P875" s="256"/>
      <c r="Q875" s="256"/>
      <c r="R875" s="256"/>
      <c r="S875" s="256"/>
      <c r="T875" s="257"/>
      <c r="U875" s="13"/>
      <c r="V875" s="13"/>
      <c r="W875" s="13"/>
      <c r="X875" s="13"/>
      <c r="Y875" s="13"/>
      <c r="Z875" s="13"/>
      <c r="AA875" s="13"/>
      <c r="AB875" s="13"/>
      <c r="AC875" s="13"/>
      <c r="AD875" s="13"/>
      <c r="AE875" s="13"/>
      <c r="AT875" s="258" t="s">
        <v>801</v>
      </c>
      <c r="AU875" s="258" t="s">
        <v>81</v>
      </c>
      <c r="AV875" s="13" t="s">
        <v>81</v>
      </c>
      <c r="AW875" s="13" t="s">
        <v>33</v>
      </c>
      <c r="AX875" s="13" t="s">
        <v>79</v>
      </c>
      <c r="AY875" s="258" t="s">
        <v>240</v>
      </c>
    </row>
    <row r="876" s="2" customFormat="1">
      <c r="A876" s="39"/>
      <c r="B876" s="40"/>
      <c r="C876" s="214" t="s">
        <v>2825</v>
      </c>
      <c r="D876" s="214" t="s">
        <v>243</v>
      </c>
      <c r="E876" s="215" t="s">
        <v>2826</v>
      </c>
      <c r="F876" s="216" t="s">
        <v>2827</v>
      </c>
      <c r="G876" s="217" t="s">
        <v>251</v>
      </c>
      <c r="H876" s="218">
        <v>302670</v>
      </c>
      <c r="I876" s="219"/>
      <c r="J876" s="220">
        <f>ROUND(I876*H876,2)</f>
        <v>0</v>
      </c>
      <c r="K876" s="216" t="s">
        <v>749</v>
      </c>
      <c r="L876" s="45"/>
      <c r="M876" s="221" t="s">
        <v>19</v>
      </c>
      <c r="N876" s="222" t="s">
        <v>43</v>
      </c>
      <c r="O876" s="85"/>
      <c r="P876" s="223">
        <f>O876*H876</f>
        <v>0</v>
      </c>
      <c r="Q876" s="223">
        <v>0</v>
      </c>
      <c r="R876" s="223">
        <f>Q876*H876</f>
        <v>0</v>
      </c>
      <c r="S876" s="223">
        <v>0</v>
      </c>
      <c r="T876" s="224">
        <f>S876*H876</f>
        <v>0</v>
      </c>
      <c r="U876" s="39"/>
      <c r="V876" s="39"/>
      <c r="W876" s="39"/>
      <c r="X876" s="39"/>
      <c r="Y876" s="39"/>
      <c r="Z876" s="39"/>
      <c r="AA876" s="39"/>
      <c r="AB876" s="39"/>
      <c r="AC876" s="39"/>
      <c r="AD876" s="39"/>
      <c r="AE876" s="39"/>
      <c r="AR876" s="225" t="s">
        <v>248</v>
      </c>
      <c r="AT876" s="225" t="s">
        <v>243</v>
      </c>
      <c r="AU876" s="225" t="s">
        <v>81</v>
      </c>
      <c r="AY876" s="18" t="s">
        <v>240</v>
      </c>
      <c r="BE876" s="226">
        <f>IF(N876="základní",J876,0)</f>
        <v>0</v>
      </c>
      <c r="BF876" s="226">
        <f>IF(N876="snížená",J876,0)</f>
        <v>0</v>
      </c>
      <c r="BG876" s="226">
        <f>IF(N876="zákl. přenesená",J876,0)</f>
        <v>0</v>
      </c>
      <c r="BH876" s="226">
        <f>IF(N876="sníž. přenesená",J876,0)</f>
        <v>0</v>
      </c>
      <c r="BI876" s="226">
        <f>IF(N876="nulová",J876,0)</f>
        <v>0</v>
      </c>
      <c r="BJ876" s="18" t="s">
        <v>79</v>
      </c>
      <c r="BK876" s="226">
        <f>ROUND(I876*H876,2)</f>
        <v>0</v>
      </c>
      <c r="BL876" s="18" t="s">
        <v>248</v>
      </c>
      <c r="BM876" s="225" t="s">
        <v>2828</v>
      </c>
    </row>
    <row r="877" s="13" customFormat="1">
      <c r="A877" s="13"/>
      <c r="B877" s="248"/>
      <c r="C877" s="249"/>
      <c r="D877" s="227" t="s">
        <v>801</v>
      </c>
      <c r="E877" s="250" t="s">
        <v>19</v>
      </c>
      <c r="F877" s="251" t="s">
        <v>2829</v>
      </c>
      <c r="G877" s="249"/>
      <c r="H877" s="252">
        <v>302670</v>
      </c>
      <c r="I877" s="253"/>
      <c r="J877" s="249"/>
      <c r="K877" s="249"/>
      <c r="L877" s="254"/>
      <c r="M877" s="255"/>
      <c r="N877" s="256"/>
      <c r="O877" s="256"/>
      <c r="P877" s="256"/>
      <c r="Q877" s="256"/>
      <c r="R877" s="256"/>
      <c r="S877" s="256"/>
      <c r="T877" s="257"/>
      <c r="U877" s="13"/>
      <c r="V877" s="13"/>
      <c r="W877" s="13"/>
      <c r="X877" s="13"/>
      <c r="Y877" s="13"/>
      <c r="Z877" s="13"/>
      <c r="AA877" s="13"/>
      <c r="AB877" s="13"/>
      <c r="AC877" s="13"/>
      <c r="AD877" s="13"/>
      <c r="AE877" s="13"/>
      <c r="AT877" s="258" t="s">
        <v>801</v>
      </c>
      <c r="AU877" s="258" t="s">
        <v>81</v>
      </c>
      <c r="AV877" s="13" t="s">
        <v>81</v>
      </c>
      <c r="AW877" s="13" t="s">
        <v>33</v>
      </c>
      <c r="AX877" s="13" t="s">
        <v>79</v>
      </c>
      <c r="AY877" s="258" t="s">
        <v>240</v>
      </c>
    </row>
    <row r="878" s="2" customFormat="1" ht="44.25" customHeight="1">
      <c r="A878" s="39"/>
      <c r="B878" s="40"/>
      <c r="C878" s="214" t="s">
        <v>693</v>
      </c>
      <c r="D878" s="214" t="s">
        <v>243</v>
      </c>
      <c r="E878" s="215" t="s">
        <v>2830</v>
      </c>
      <c r="F878" s="216" t="s">
        <v>2831</v>
      </c>
      <c r="G878" s="217" t="s">
        <v>251</v>
      </c>
      <c r="H878" s="218">
        <v>3363</v>
      </c>
      <c r="I878" s="219"/>
      <c r="J878" s="220">
        <f>ROUND(I878*H878,2)</f>
        <v>0</v>
      </c>
      <c r="K878" s="216" t="s">
        <v>749</v>
      </c>
      <c r="L878" s="45"/>
      <c r="M878" s="221" t="s">
        <v>19</v>
      </c>
      <c r="N878" s="222" t="s">
        <v>43</v>
      </c>
      <c r="O878" s="85"/>
      <c r="P878" s="223">
        <f>O878*H878</f>
        <v>0</v>
      </c>
      <c r="Q878" s="223">
        <v>0</v>
      </c>
      <c r="R878" s="223">
        <f>Q878*H878</f>
        <v>0</v>
      </c>
      <c r="S878" s="223">
        <v>0</v>
      </c>
      <c r="T878" s="224">
        <f>S878*H878</f>
        <v>0</v>
      </c>
      <c r="U878" s="39"/>
      <c r="V878" s="39"/>
      <c r="W878" s="39"/>
      <c r="X878" s="39"/>
      <c r="Y878" s="39"/>
      <c r="Z878" s="39"/>
      <c r="AA878" s="39"/>
      <c r="AB878" s="39"/>
      <c r="AC878" s="39"/>
      <c r="AD878" s="39"/>
      <c r="AE878" s="39"/>
      <c r="AR878" s="225" t="s">
        <v>248</v>
      </c>
      <c r="AT878" s="225" t="s">
        <v>243</v>
      </c>
      <c r="AU878" s="225" t="s">
        <v>81</v>
      </c>
      <c r="AY878" s="18" t="s">
        <v>240</v>
      </c>
      <c r="BE878" s="226">
        <f>IF(N878="základní",J878,0)</f>
        <v>0</v>
      </c>
      <c r="BF878" s="226">
        <f>IF(N878="snížená",J878,0)</f>
        <v>0</v>
      </c>
      <c r="BG878" s="226">
        <f>IF(N878="zákl. přenesená",J878,0)</f>
        <v>0</v>
      </c>
      <c r="BH878" s="226">
        <f>IF(N878="sníž. přenesená",J878,0)</f>
        <v>0</v>
      </c>
      <c r="BI878" s="226">
        <f>IF(N878="nulová",J878,0)</f>
        <v>0</v>
      </c>
      <c r="BJ878" s="18" t="s">
        <v>79</v>
      </c>
      <c r="BK878" s="226">
        <f>ROUND(I878*H878,2)</f>
        <v>0</v>
      </c>
      <c r="BL878" s="18" t="s">
        <v>248</v>
      </c>
      <c r="BM878" s="225" t="s">
        <v>2832</v>
      </c>
    </row>
    <row r="879" s="13" customFormat="1">
      <c r="A879" s="13"/>
      <c r="B879" s="248"/>
      <c r="C879" s="249"/>
      <c r="D879" s="227" t="s">
        <v>801</v>
      </c>
      <c r="E879" s="250" t="s">
        <v>19</v>
      </c>
      <c r="F879" s="251" t="s">
        <v>2824</v>
      </c>
      <c r="G879" s="249"/>
      <c r="H879" s="252">
        <v>3363</v>
      </c>
      <c r="I879" s="253"/>
      <c r="J879" s="249"/>
      <c r="K879" s="249"/>
      <c r="L879" s="254"/>
      <c r="M879" s="255"/>
      <c r="N879" s="256"/>
      <c r="O879" s="256"/>
      <c r="P879" s="256"/>
      <c r="Q879" s="256"/>
      <c r="R879" s="256"/>
      <c r="S879" s="256"/>
      <c r="T879" s="257"/>
      <c r="U879" s="13"/>
      <c r="V879" s="13"/>
      <c r="W879" s="13"/>
      <c r="X879" s="13"/>
      <c r="Y879" s="13"/>
      <c r="Z879" s="13"/>
      <c r="AA879" s="13"/>
      <c r="AB879" s="13"/>
      <c r="AC879" s="13"/>
      <c r="AD879" s="13"/>
      <c r="AE879" s="13"/>
      <c r="AT879" s="258" t="s">
        <v>801</v>
      </c>
      <c r="AU879" s="258" t="s">
        <v>81</v>
      </c>
      <c r="AV879" s="13" t="s">
        <v>81</v>
      </c>
      <c r="AW879" s="13" t="s">
        <v>33</v>
      </c>
      <c r="AX879" s="13" t="s">
        <v>79</v>
      </c>
      <c r="AY879" s="258" t="s">
        <v>240</v>
      </c>
    </row>
    <row r="880" s="2" customFormat="1" ht="16.5" customHeight="1">
      <c r="A880" s="39"/>
      <c r="B880" s="40"/>
      <c r="C880" s="214" t="s">
        <v>2833</v>
      </c>
      <c r="D880" s="214" t="s">
        <v>243</v>
      </c>
      <c r="E880" s="215" t="s">
        <v>2834</v>
      </c>
      <c r="F880" s="216" t="s">
        <v>2835</v>
      </c>
      <c r="G880" s="217" t="s">
        <v>251</v>
      </c>
      <c r="H880" s="218">
        <v>500</v>
      </c>
      <c r="I880" s="219"/>
      <c r="J880" s="220">
        <f>ROUND(I880*H880,2)</f>
        <v>0</v>
      </c>
      <c r="K880" s="216" t="s">
        <v>247</v>
      </c>
      <c r="L880" s="45"/>
      <c r="M880" s="221" t="s">
        <v>19</v>
      </c>
      <c r="N880" s="222" t="s">
        <v>43</v>
      </c>
      <c r="O880" s="85"/>
      <c r="P880" s="223">
        <f>O880*H880</f>
        <v>0</v>
      </c>
      <c r="Q880" s="223">
        <v>0</v>
      </c>
      <c r="R880" s="223">
        <f>Q880*H880</f>
        <v>0</v>
      </c>
      <c r="S880" s="223">
        <v>0</v>
      </c>
      <c r="T880" s="224">
        <f>S880*H880</f>
        <v>0</v>
      </c>
      <c r="U880" s="39"/>
      <c r="V880" s="39"/>
      <c r="W880" s="39"/>
      <c r="X880" s="39"/>
      <c r="Y880" s="39"/>
      <c r="Z880" s="39"/>
      <c r="AA880" s="39"/>
      <c r="AB880" s="39"/>
      <c r="AC880" s="39"/>
      <c r="AD880" s="39"/>
      <c r="AE880" s="39"/>
      <c r="AR880" s="225" t="s">
        <v>248</v>
      </c>
      <c r="AT880" s="225" t="s">
        <v>243</v>
      </c>
      <c r="AU880" s="225" t="s">
        <v>81</v>
      </c>
      <c r="AY880" s="18" t="s">
        <v>240</v>
      </c>
      <c r="BE880" s="226">
        <f>IF(N880="základní",J880,0)</f>
        <v>0</v>
      </c>
      <c r="BF880" s="226">
        <f>IF(N880="snížená",J880,0)</f>
        <v>0</v>
      </c>
      <c r="BG880" s="226">
        <f>IF(N880="zákl. přenesená",J880,0)</f>
        <v>0</v>
      </c>
      <c r="BH880" s="226">
        <f>IF(N880="sníž. přenesená",J880,0)</f>
        <v>0</v>
      </c>
      <c r="BI880" s="226">
        <f>IF(N880="nulová",J880,0)</f>
        <v>0</v>
      </c>
      <c r="BJ880" s="18" t="s">
        <v>79</v>
      </c>
      <c r="BK880" s="226">
        <f>ROUND(I880*H880,2)</f>
        <v>0</v>
      </c>
      <c r="BL880" s="18" t="s">
        <v>248</v>
      </c>
      <c r="BM880" s="225" t="s">
        <v>2836</v>
      </c>
    </row>
    <row r="881" s="2" customFormat="1">
      <c r="A881" s="39"/>
      <c r="B881" s="40"/>
      <c r="C881" s="214" t="s">
        <v>695</v>
      </c>
      <c r="D881" s="214" t="s">
        <v>243</v>
      </c>
      <c r="E881" s="215" t="s">
        <v>2837</v>
      </c>
      <c r="F881" s="216" t="s">
        <v>2838</v>
      </c>
      <c r="G881" s="217" t="s">
        <v>251</v>
      </c>
      <c r="H881" s="218">
        <v>3363</v>
      </c>
      <c r="I881" s="219"/>
      <c r="J881" s="220">
        <f>ROUND(I881*H881,2)</f>
        <v>0</v>
      </c>
      <c r="K881" s="216" t="s">
        <v>749</v>
      </c>
      <c r="L881" s="45"/>
      <c r="M881" s="221" t="s">
        <v>19</v>
      </c>
      <c r="N881" s="222" t="s">
        <v>43</v>
      </c>
      <c r="O881" s="85"/>
      <c r="P881" s="223">
        <f>O881*H881</f>
        <v>0</v>
      </c>
      <c r="Q881" s="223">
        <v>0</v>
      </c>
      <c r="R881" s="223">
        <f>Q881*H881</f>
        <v>0</v>
      </c>
      <c r="S881" s="223">
        <v>0</v>
      </c>
      <c r="T881" s="224">
        <f>S881*H881</f>
        <v>0</v>
      </c>
      <c r="U881" s="39"/>
      <c r="V881" s="39"/>
      <c r="W881" s="39"/>
      <c r="X881" s="39"/>
      <c r="Y881" s="39"/>
      <c r="Z881" s="39"/>
      <c r="AA881" s="39"/>
      <c r="AB881" s="39"/>
      <c r="AC881" s="39"/>
      <c r="AD881" s="39"/>
      <c r="AE881" s="39"/>
      <c r="AR881" s="225" t="s">
        <v>248</v>
      </c>
      <c r="AT881" s="225" t="s">
        <v>243</v>
      </c>
      <c r="AU881" s="225" t="s">
        <v>81</v>
      </c>
      <c r="AY881" s="18" t="s">
        <v>240</v>
      </c>
      <c r="BE881" s="226">
        <f>IF(N881="základní",J881,0)</f>
        <v>0</v>
      </c>
      <c r="BF881" s="226">
        <f>IF(N881="snížená",J881,0)</f>
        <v>0</v>
      </c>
      <c r="BG881" s="226">
        <f>IF(N881="zákl. přenesená",J881,0)</f>
        <v>0</v>
      </c>
      <c r="BH881" s="226">
        <f>IF(N881="sníž. přenesená",J881,0)</f>
        <v>0</v>
      </c>
      <c r="BI881" s="226">
        <f>IF(N881="nulová",J881,0)</f>
        <v>0</v>
      </c>
      <c r="BJ881" s="18" t="s">
        <v>79</v>
      </c>
      <c r="BK881" s="226">
        <f>ROUND(I881*H881,2)</f>
        <v>0</v>
      </c>
      <c r="BL881" s="18" t="s">
        <v>248</v>
      </c>
      <c r="BM881" s="225" t="s">
        <v>2839</v>
      </c>
    </row>
    <row r="882" s="2" customFormat="1">
      <c r="A882" s="39"/>
      <c r="B882" s="40"/>
      <c r="C882" s="214" t="s">
        <v>2840</v>
      </c>
      <c r="D882" s="214" t="s">
        <v>243</v>
      </c>
      <c r="E882" s="215" t="s">
        <v>2841</v>
      </c>
      <c r="F882" s="216" t="s">
        <v>2842</v>
      </c>
      <c r="G882" s="217" t="s">
        <v>251</v>
      </c>
      <c r="H882" s="218">
        <v>302670</v>
      </c>
      <c r="I882" s="219"/>
      <c r="J882" s="220">
        <f>ROUND(I882*H882,2)</f>
        <v>0</v>
      </c>
      <c r="K882" s="216" t="s">
        <v>749</v>
      </c>
      <c r="L882" s="45"/>
      <c r="M882" s="221" t="s">
        <v>19</v>
      </c>
      <c r="N882" s="222" t="s">
        <v>43</v>
      </c>
      <c r="O882" s="85"/>
      <c r="P882" s="223">
        <f>O882*H882</f>
        <v>0</v>
      </c>
      <c r="Q882" s="223">
        <v>0</v>
      </c>
      <c r="R882" s="223">
        <f>Q882*H882</f>
        <v>0</v>
      </c>
      <c r="S882" s="223">
        <v>0</v>
      </c>
      <c r="T882" s="224">
        <f>S882*H882</f>
        <v>0</v>
      </c>
      <c r="U882" s="39"/>
      <c r="V882" s="39"/>
      <c r="W882" s="39"/>
      <c r="X882" s="39"/>
      <c r="Y882" s="39"/>
      <c r="Z882" s="39"/>
      <c r="AA882" s="39"/>
      <c r="AB882" s="39"/>
      <c r="AC882" s="39"/>
      <c r="AD882" s="39"/>
      <c r="AE882" s="39"/>
      <c r="AR882" s="225" t="s">
        <v>248</v>
      </c>
      <c r="AT882" s="225" t="s">
        <v>243</v>
      </c>
      <c r="AU882" s="225" t="s">
        <v>81</v>
      </c>
      <c r="AY882" s="18" t="s">
        <v>240</v>
      </c>
      <c r="BE882" s="226">
        <f>IF(N882="základní",J882,0)</f>
        <v>0</v>
      </c>
      <c r="BF882" s="226">
        <f>IF(N882="snížená",J882,0)</f>
        <v>0</v>
      </c>
      <c r="BG882" s="226">
        <f>IF(N882="zákl. přenesená",J882,0)</f>
        <v>0</v>
      </c>
      <c r="BH882" s="226">
        <f>IF(N882="sníž. přenesená",J882,0)</f>
        <v>0</v>
      </c>
      <c r="BI882" s="226">
        <f>IF(N882="nulová",J882,0)</f>
        <v>0</v>
      </c>
      <c r="BJ882" s="18" t="s">
        <v>79</v>
      </c>
      <c r="BK882" s="226">
        <f>ROUND(I882*H882,2)</f>
        <v>0</v>
      </c>
      <c r="BL882" s="18" t="s">
        <v>248</v>
      </c>
      <c r="BM882" s="225" t="s">
        <v>2843</v>
      </c>
    </row>
    <row r="883" s="13" customFormat="1">
      <c r="A883" s="13"/>
      <c r="B883" s="248"/>
      <c r="C883" s="249"/>
      <c r="D883" s="227" t="s">
        <v>801</v>
      </c>
      <c r="E883" s="250" t="s">
        <v>19</v>
      </c>
      <c r="F883" s="251" t="s">
        <v>2829</v>
      </c>
      <c r="G883" s="249"/>
      <c r="H883" s="252">
        <v>302670</v>
      </c>
      <c r="I883" s="253"/>
      <c r="J883" s="249"/>
      <c r="K883" s="249"/>
      <c r="L883" s="254"/>
      <c r="M883" s="255"/>
      <c r="N883" s="256"/>
      <c r="O883" s="256"/>
      <c r="P883" s="256"/>
      <c r="Q883" s="256"/>
      <c r="R883" s="256"/>
      <c r="S883" s="256"/>
      <c r="T883" s="257"/>
      <c r="U883" s="13"/>
      <c r="V883" s="13"/>
      <c r="W883" s="13"/>
      <c r="X883" s="13"/>
      <c r="Y883" s="13"/>
      <c r="Z883" s="13"/>
      <c r="AA883" s="13"/>
      <c r="AB883" s="13"/>
      <c r="AC883" s="13"/>
      <c r="AD883" s="13"/>
      <c r="AE883" s="13"/>
      <c r="AT883" s="258" t="s">
        <v>801</v>
      </c>
      <c r="AU883" s="258" t="s">
        <v>81</v>
      </c>
      <c r="AV883" s="13" t="s">
        <v>81</v>
      </c>
      <c r="AW883" s="13" t="s">
        <v>33</v>
      </c>
      <c r="AX883" s="13" t="s">
        <v>79</v>
      </c>
      <c r="AY883" s="258" t="s">
        <v>240</v>
      </c>
    </row>
    <row r="884" s="2" customFormat="1">
      <c r="A884" s="39"/>
      <c r="B884" s="40"/>
      <c r="C884" s="214" t="s">
        <v>698</v>
      </c>
      <c r="D884" s="214" t="s">
        <v>243</v>
      </c>
      <c r="E884" s="215" t="s">
        <v>2844</v>
      </c>
      <c r="F884" s="216" t="s">
        <v>2845</v>
      </c>
      <c r="G884" s="217" t="s">
        <v>251</v>
      </c>
      <c r="H884" s="218">
        <v>3363</v>
      </c>
      <c r="I884" s="219"/>
      <c r="J884" s="220">
        <f>ROUND(I884*H884,2)</f>
        <v>0</v>
      </c>
      <c r="K884" s="216" t="s">
        <v>749</v>
      </c>
      <c r="L884" s="45"/>
      <c r="M884" s="221" t="s">
        <v>19</v>
      </c>
      <c r="N884" s="222" t="s">
        <v>43</v>
      </c>
      <c r="O884" s="85"/>
      <c r="P884" s="223">
        <f>O884*H884</f>
        <v>0</v>
      </c>
      <c r="Q884" s="223">
        <v>0</v>
      </c>
      <c r="R884" s="223">
        <f>Q884*H884</f>
        <v>0</v>
      </c>
      <c r="S884" s="223">
        <v>0</v>
      </c>
      <c r="T884" s="224">
        <f>S884*H884</f>
        <v>0</v>
      </c>
      <c r="U884" s="39"/>
      <c r="V884" s="39"/>
      <c r="W884" s="39"/>
      <c r="X884" s="39"/>
      <c r="Y884" s="39"/>
      <c r="Z884" s="39"/>
      <c r="AA884" s="39"/>
      <c r="AB884" s="39"/>
      <c r="AC884" s="39"/>
      <c r="AD884" s="39"/>
      <c r="AE884" s="39"/>
      <c r="AR884" s="225" t="s">
        <v>248</v>
      </c>
      <c r="AT884" s="225" t="s">
        <v>243</v>
      </c>
      <c r="AU884" s="225" t="s">
        <v>81</v>
      </c>
      <c r="AY884" s="18" t="s">
        <v>240</v>
      </c>
      <c r="BE884" s="226">
        <f>IF(N884="základní",J884,0)</f>
        <v>0</v>
      </c>
      <c r="BF884" s="226">
        <f>IF(N884="snížená",J884,0)</f>
        <v>0</v>
      </c>
      <c r="BG884" s="226">
        <f>IF(N884="zákl. přenesená",J884,0)</f>
        <v>0</v>
      </c>
      <c r="BH884" s="226">
        <f>IF(N884="sníž. přenesená",J884,0)</f>
        <v>0</v>
      </c>
      <c r="BI884" s="226">
        <f>IF(N884="nulová",J884,0)</f>
        <v>0</v>
      </c>
      <c r="BJ884" s="18" t="s">
        <v>79</v>
      </c>
      <c r="BK884" s="226">
        <f>ROUND(I884*H884,2)</f>
        <v>0</v>
      </c>
      <c r="BL884" s="18" t="s">
        <v>248</v>
      </c>
      <c r="BM884" s="225" t="s">
        <v>2846</v>
      </c>
    </row>
    <row r="885" s="2" customFormat="1">
      <c r="A885" s="39"/>
      <c r="B885" s="40"/>
      <c r="C885" s="214" t="s">
        <v>2847</v>
      </c>
      <c r="D885" s="214" t="s">
        <v>243</v>
      </c>
      <c r="E885" s="215" t="s">
        <v>2848</v>
      </c>
      <c r="F885" s="216" t="s">
        <v>2849</v>
      </c>
      <c r="G885" s="217" t="s">
        <v>251</v>
      </c>
      <c r="H885" s="218">
        <v>5118.3879999999999</v>
      </c>
      <c r="I885" s="219"/>
      <c r="J885" s="220">
        <f>ROUND(I885*H885,2)</f>
        <v>0</v>
      </c>
      <c r="K885" s="216" t="s">
        <v>749</v>
      </c>
      <c r="L885" s="45"/>
      <c r="M885" s="221" t="s">
        <v>19</v>
      </c>
      <c r="N885" s="222" t="s">
        <v>43</v>
      </c>
      <c r="O885" s="85"/>
      <c r="P885" s="223">
        <f>O885*H885</f>
        <v>0</v>
      </c>
      <c r="Q885" s="223">
        <v>4.0000000000000003E-05</v>
      </c>
      <c r="R885" s="223">
        <f>Q885*H885</f>
        <v>0.20473552</v>
      </c>
      <c r="S885" s="223">
        <v>0</v>
      </c>
      <c r="T885" s="224">
        <f>S885*H885</f>
        <v>0</v>
      </c>
      <c r="U885" s="39"/>
      <c r="V885" s="39"/>
      <c r="W885" s="39"/>
      <c r="X885" s="39"/>
      <c r="Y885" s="39"/>
      <c r="Z885" s="39"/>
      <c r="AA885" s="39"/>
      <c r="AB885" s="39"/>
      <c r="AC885" s="39"/>
      <c r="AD885" s="39"/>
      <c r="AE885" s="39"/>
      <c r="AR885" s="225" t="s">
        <v>248</v>
      </c>
      <c r="AT885" s="225" t="s">
        <v>243</v>
      </c>
      <c r="AU885" s="225" t="s">
        <v>81</v>
      </c>
      <c r="AY885" s="18" t="s">
        <v>240</v>
      </c>
      <c r="BE885" s="226">
        <f>IF(N885="základní",J885,0)</f>
        <v>0</v>
      </c>
      <c r="BF885" s="226">
        <f>IF(N885="snížená",J885,0)</f>
        <v>0</v>
      </c>
      <c r="BG885" s="226">
        <f>IF(N885="zákl. přenesená",J885,0)</f>
        <v>0</v>
      </c>
      <c r="BH885" s="226">
        <f>IF(N885="sníž. přenesená",J885,0)</f>
        <v>0</v>
      </c>
      <c r="BI885" s="226">
        <f>IF(N885="nulová",J885,0)</f>
        <v>0</v>
      </c>
      <c r="BJ885" s="18" t="s">
        <v>79</v>
      </c>
      <c r="BK885" s="226">
        <f>ROUND(I885*H885,2)</f>
        <v>0</v>
      </c>
      <c r="BL885" s="18" t="s">
        <v>248</v>
      </c>
      <c r="BM885" s="225" t="s">
        <v>2850</v>
      </c>
    </row>
    <row r="886" s="14" customFormat="1">
      <c r="A886" s="14"/>
      <c r="B886" s="259"/>
      <c r="C886" s="260"/>
      <c r="D886" s="227" t="s">
        <v>801</v>
      </c>
      <c r="E886" s="261" t="s">
        <v>19</v>
      </c>
      <c r="F886" s="262" t="s">
        <v>2658</v>
      </c>
      <c r="G886" s="260"/>
      <c r="H886" s="261" t="s">
        <v>19</v>
      </c>
      <c r="I886" s="263"/>
      <c r="J886" s="260"/>
      <c r="K886" s="260"/>
      <c r="L886" s="264"/>
      <c r="M886" s="265"/>
      <c r="N886" s="266"/>
      <c r="O886" s="266"/>
      <c r="P886" s="266"/>
      <c r="Q886" s="266"/>
      <c r="R886" s="266"/>
      <c r="S886" s="266"/>
      <c r="T886" s="267"/>
      <c r="U886" s="14"/>
      <c r="V886" s="14"/>
      <c r="W886" s="14"/>
      <c r="X886" s="14"/>
      <c r="Y886" s="14"/>
      <c r="Z886" s="14"/>
      <c r="AA886" s="14"/>
      <c r="AB886" s="14"/>
      <c r="AC886" s="14"/>
      <c r="AD886" s="14"/>
      <c r="AE886" s="14"/>
      <c r="AT886" s="268" t="s">
        <v>801</v>
      </c>
      <c r="AU886" s="268" t="s">
        <v>81</v>
      </c>
      <c r="AV886" s="14" t="s">
        <v>79</v>
      </c>
      <c r="AW886" s="14" t="s">
        <v>33</v>
      </c>
      <c r="AX886" s="14" t="s">
        <v>72</v>
      </c>
      <c r="AY886" s="268" t="s">
        <v>240</v>
      </c>
    </row>
    <row r="887" s="13" customFormat="1">
      <c r="A887" s="13"/>
      <c r="B887" s="248"/>
      <c r="C887" s="249"/>
      <c r="D887" s="227" t="s">
        <v>801</v>
      </c>
      <c r="E887" s="250" t="s">
        <v>19</v>
      </c>
      <c r="F887" s="251" t="s">
        <v>2702</v>
      </c>
      <c r="G887" s="249"/>
      <c r="H887" s="252">
        <v>1258</v>
      </c>
      <c r="I887" s="253"/>
      <c r="J887" s="249"/>
      <c r="K887" s="249"/>
      <c r="L887" s="254"/>
      <c r="M887" s="255"/>
      <c r="N887" s="256"/>
      <c r="O887" s="256"/>
      <c r="P887" s="256"/>
      <c r="Q887" s="256"/>
      <c r="R887" s="256"/>
      <c r="S887" s="256"/>
      <c r="T887" s="257"/>
      <c r="U887" s="13"/>
      <c r="V887" s="13"/>
      <c r="W887" s="13"/>
      <c r="X887" s="13"/>
      <c r="Y887" s="13"/>
      <c r="Z887" s="13"/>
      <c r="AA887" s="13"/>
      <c r="AB887" s="13"/>
      <c r="AC887" s="13"/>
      <c r="AD887" s="13"/>
      <c r="AE887" s="13"/>
      <c r="AT887" s="258" t="s">
        <v>801</v>
      </c>
      <c r="AU887" s="258" t="s">
        <v>81</v>
      </c>
      <c r="AV887" s="13" t="s">
        <v>81</v>
      </c>
      <c r="AW887" s="13" t="s">
        <v>33</v>
      </c>
      <c r="AX887" s="13" t="s">
        <v>72</v>
      </c>
      <c r="AY887" s="258" t="s">
        <v>240</v>
      </c>
    </row>
    <row r="888" s="13" customFormat="1">
      <c r="A888" s="13"/>
      <c r="B888" s="248"/>
      <c r="C888" s="249"/>
      <c r="D888" s="227" t="s">
        <v>801</v>
      </c>
      <c r="E888" s="250" t="s">
        <v>19</v>
      </c>
      <c r="F888" s="251" t="s">
        <v>2707</v>
      </c>
      <c r="G888" s="249"/>
      <c r="H888" s="252">
        <v>476.74000000000001</v>
      </c>
      <c r="I888" s="253"/>
      <c r="J888" s="249"/>
      <c r="K888" s="249"/>
      <c r="L888" s="254"/>
      <c r="M888" s="255"/>
      <c r="N888" s="256"/>
      <c r="O888" s="256"/>
      <c r="P888" s="256"/>
      <c r="Q888" s="256"/>
      <c r="R888" s="256"/>
      <c r="S888" s="256"/>
      <c r="T888" s="257"/>
      <c r="U888" s="13"/>
      <c r="V888" s="13"/>
      <c r="W888" s="13"/>
      <c r="X888" s="13"/>
      <c r="Y888" s="13"/>
      <c r="Z888" s="13"/>
      <c r="AA888" s="13"/>
      <c r="AB888" s="13"/>
      <c r="AC888" s="13"/>
      <c r="AD888" s="13"/>
      <c r="AE888" s="13"/>
      <c r="AT888" s="258" t="s">
        <v>801</v>
      </c>
      <c r="AU888" s="258" t="s">
        <v>81</v>
      </c>
      <c r="AV888" s="13" t="s">
        <v>81</v>
      </c>
      <c r="AW888" s="13" t="s">
        <v>33</v>
      </c>
      <c r="AX888" s="13" t="s">
        <v>72</v>
      </c>
      <c r="AY888" s="258" t="s">
        <v>240</v>
      </c>
    </row>
    <row r="889" s="13" customFormat="1">
      <c r="A889" s="13"/>
      <c r="B889" s="248"/>
      <c r="C889" s="249"/>
      <c r="D889" s="227" t="s">
        <v>801</v>
      </c>
      <c r="E889" s="250" t="s">
        <v>19</v>
      </c>
      <c r="F889" s="251" t="s">
        <v>2708</v>
      </c>
      <c r="G889" s="249"/>
      <c r="H889" s="252">
        <v>18.5</v>
      </c>
      <c r="I889" s="253"/>
      <c r="J889" s="249"/>
      <c r="K889" s="249"/>
      <c r="L889" s="254"/>
      <c r="M889" s="255"/>
      <c r="N889" s="256"/>
      <c r="O889" s="256"/>
      <c r="P889" s="256"/>
      <c r="Q889" s="256"/>
      <c r="R889" s="256"/>
      <c r="S889" s="256"/>
      <c r="T889" s="257"/>
      <c r="U889" s="13"/>
      <c r="V889" s="13"/>
      <c r="W889" s="13"/>
      <c r="X889" s="13"/>
      <c r="Y889" s="13"/>
      <c r="Z889" s="13"/>
      <c r="AA889" s="13"/>
      <c r="AB889" s="13"/>
      <c r="AC889" s="13"/>
      <c r="AD889" s="13"/>
      <c r="AE889" s="13"/>
      <c r="AT889" s="258" t="s">
        <v>801</v>
      </c>
      <c r="AU889" s="258" t="s">
        <v>81</v>
      </c>
      <c r="AV889" s="13" t="s">
        <v>81</v>
      </c>
      <c r="AW889" s="13" t="s">
        <v>33</v>
      </c>
      <c r="AX889" s="13" t="s">
        <v>72</v>
      </c>
      <c r="AY889" s="258" t="s">
        <v>240</v>
      </c>
    </row>
    <row r="890" s="13" customFormat="1">
      <c r="A890" s="13"/>
      <c r="B890" s="248"/>
      <c r="C890" s="249"/>
      <c r="D890" s="227" t="s">
        <v>801</v>
      </c>
      <c r="E890" s="250" t="s">
        <v>19</v>
      </c>
      <c r="F890" s="251" t="s">
        <v>2709</v>
      </c>
      <c r="G890" s="249"/>
      <c r="H890" s="252">
        <v>6.6550000000000002</v>
      </c>
      <c r="I890" s="253"/>
      <c r="J890" s="249"/>
      <c r="K890" s="249"/>
      <c r="L890" s="254"/>
      <c r="M890" s="255"/>
      <c r="N890" s="256"/>
      <c r="O890" s="256"/>
      <c r="P890" s="256"/>
      <c r="Q890" s="256"/>
      <c r="R890" s="256"/>
      <c r="S890" s="256"/>
      <c r="T890" s="257"/>
      <c r="U890" s="13"/>
      <c r="V890" s="13"/>
      <c r="W890" s="13"/>
      <c r="X890" s="13"/>
      <c r="Y890" s="13"/>
      <c r="Z890" s="13"/>
      <c r="AA890" s="13"/>
      <c r="AB890" s="13"/>
      <c r="AC890" s="13"/>
      <c r="AD890" s="13"/>
      <c r="AE890" s="13"/>
      <c r="AT890" s="258" t="s">
        <v>801</v>
      </c>
      <c r="AU890" s="258" t="s">
        <v>81</v>
      </c>
      <c r="AV890" s="13" t="s">
        <v>81</v>
      </c>
      <c r="AW890" s="13" t="s">
        <v>33</v>
      </c>
      <c r="AX890" s="13" t="s">
        <v>72</v>
      </c>
      <c r="AY890" s="258" t="s">
        <v>240</v>
      </c>
    </row>
    <row r="891" s="13" customFormat="1">
      <c r="A891" s="13"/>
      <c r="B891" s="248"/>
      <c r="C891" s="249"/>
      <c r="D891" s="227" t="s">
        <v>801</v>
      </c>
      <c r="E891" s="250" t="s">
        <v>19</v>
      </c>
      <c r="F891" s="251" t="s">
        <v>2710</v>
      </c>
      <c r="G891" s="249"/>
      <c r="H891" s="252">
        <v>11.145</v>
      </c>
      <c r="I891" s="253"/>
      <c r="J891" s="249"/>
      <c r="K891" s="249"/>
      <c r="L891" s="254"/>
      <c r="M891" s="255"/>
      <c r="N891" s="256"/>
      <c r="O891" s="256"/>
      <c r="P891" s="256"/>
      <c r="Q891" s="256"/>
      <c r="R891" s="256"/>
      <c r="S891" s="256"/>
      <c r="T891" s="257"/>
      <c r="U891" s="13"/>
      <c r="V891" s="13"/>
      <c r="W891" s="13"/>
      <c r="X891" s="13"/>
      <c r="Y891" s="13"/>
      <c r="Z891" s="13"/>
      <c r="AA891" s="13"/>
      <c r="AB891" s="13"/>
      <c r="AC891" s="13"/>
      <c r="AD891" s="13"/>
      <c r="AE891" s="13"/>
      <c r="AT891" s="258" t="s">
        <v>801</v>
      </c>
      <c r="AU891" s="258" t="s">
        <v>81</v>
      </c>
      <c r="AV891" s="13" t="s">
        <v>81</v>
      </c>
      <c r="AW891" s="13" t="s">
        <v>33</v>
      </c>
      <c r="AX891" s="13" t="s">
        <v>72</v>
      </c>
      <c r="AY891" s="258" t="s">
        <v>240</v>
      </c>
    </row>
    <row r="892" s="13" customFormat="1">
      <c r="A892" s="13"/>
      <c r="B892" s="248"/>
      <c r="C892" s="249"/>
      <c r="D892" s="227" t="s">
        <v>801</v>
      </c>
      <c r="E892" s="250" t="s">
        <v>19</v>
      </c>
      <c r="F892" s="251" t="s">
        <v>2745</v>
      </c>
      <c r="G892" s="249"/>
      <c r="H892" s="252">
        <v>54.240000000000002</v>
      </c>
      <c r="I892" s="253"/>
      <c r="J892" s="249"/>
      <c r="K892" s="249"/>
      <c r="L892" s="254"/>
      <c r="M892" s="255"/>
      <c r="N892" s="256"/>
      <c r="O892" s="256"/>
      <c r="P892" s="256"/>
      <c r="Q892" s="256"/>
      <c r="R892" s="256"/>
      <c r="S892" s="256"/>
      <c r="T892" s="257"/>
      <c r="U892" s="13"/>
      <c r="V892" s="13"/>
      <c r="W892" s="13"/>
      <c r="X892" s="13"/>
      <c r="Y892" s="13"/>
      <c r="Z892" s="13"/>
      <c r="AA892" s="13"/>
      <c r="AB892" s="13"/>
      <c r="AC892" s="13"/>
      <c r="AD892" s="13"/>
      <c r="AE892" s="13"/>
      <c r="AT892" s="258" t="s">
        <v>801</v>
      </c>
      <c r="AU892" s="258" t="s">
        <v>81</v>
      </c>
      <c r="AV892" s="13" t="s">
        <v>81</v>
      </c>
      <c r="AW892" s="13" t="s">
        <v>33</v>
      </c>
      <c r="AX892" s="13" t="s">
        <v>72</v>
      </c>
      <c r="AY892" s="258" t="s">
        <v>240</v>
      </c>
    </row>
    <row r="893" s="13" customFormat="1">
      <c r="A893" s="13"/>
      <c r="B893" s="248"/>
      <c r="C893" s="249"/>
      <c r="D893" s="227" t="s">
        <v>801</v>
      </c>
      <c r="E893" s="250" t="s">
        <v>19</v>
      </c>
      <c r="F893" s="251" t="s">
        <v>2746</v>
      </c>
      <c r="G893" s="249"/>
      <c r="H893" s="252">
        <v>56.200000000000003</v>
      </c>
      <c r="I893" s="253"/>
      <c r="J893" s="249"/>
      <c r="K893" s="249"/>
      <c r="L893" s="254"/>
      <c r="M893" s="255"/>
      <c r="N893" s="256"/>
      <c r="O893" s="256"/>
      <c r="P893" s="256"/>
      <c r="Q893" s="256"/>
      <c r="R893" s="256"/>
      <c r="S893" s="256"/>
      <c r="T893" s="257"/>
      <c r="U893" s="13"/>
      <c r="V893" s="13"/>
      <c r="W893" s="13"/>
      <c r="X893" s="13"/>
      <c r="Y893" s="13"/>
      <c r="Z893" s="13"/>
      <c r="AA893" s="13"/>
      <c r="AB893" s="13"/>
      <c r="AC893" s="13"/>
      <c r="AD893" s="13"/>
      <c r="AE893" s="13"/>
      <c r="AT893" s="258" t="s">
        <v>801</v>
      </c>
      <c r="AU893" s="258" t="s">
        <v>81</v>
      </c>
      <c r="AV893" s="13" t="s">
        <v>81</v>
      </c>
      <c r="AW893" s="13" t="s">
        <v>33</v>
      </c>
      <c r="AX893" s="13" t="s">
        <v>72</v>
      </c>
      <c r="AY893" s="258" t="s">
        <v>240</v>
      </c>
    </row>
    <row r="894" s="13" customFormat="1">
      <c r="A894" s="13"/>
      <c r="B894" s="248"/>
      <c r="C894" s="249"/>
      <c r="D894" s="227" t="s">
        <v>801</v>
      </c>
      <c r="E894" s="250" t="s">
        <v>19</v>
      </c>
      <c r="F894" s="251" t="s">
        <v>2747</v>
      </c>
      <c r="G894" s="249"/>
      <c r="H894" s="252">
        <v>163.30000000000001</v>
      </c>
      <c r="I894" s="253"/>
      <c r="J894" s="249"/>
      <c r="K894" s="249"/>
      <c r="L894" s="254"/>
      <c r="M894" s="255"/>
      <c r="N894" s="256"/>
      <c r="O894" s="256"/>
      <c r="P894" s="256"/>
      <c r="Q894" s="256"/>
      <c r="R894" s="256"/>
      <c r="S894" s="256"/>
      <c r="T894" s="257"/>
      <c r="U894" s="13"/>
      <c r="V894" s="13"/>
      <c r="W894" s="13"/>
      <c r="X894" s="13"/>
      <c r="Y894" s="13"/>
      <c r="Z894" s="13"/>
      <c r="AA894" s="13"/>
      <c r="AB894" s="13"/>
      <c r="AC894" s="13"/>
      <c r="AD894" s="13"/>
      <c r="AE894" s="13"/>
      <c r="AT894" s="258" t="s">
        <v>801</v>
      </c>
      <c r="AU894" s="258" t="s">
        <v>81</v>
      </c>
      <c r="AV894" s="13" t="s">
        <v>81</v>
      </c>
      <c r="AW894" s="13" t="s">
        <v>33</v>
      </c>
      <c r="AX894" s="13" t="s">
        <v>72</v>
      </c>
      <c r="AY894" s="258" t="s">
        <v>240</v>
      </c>
    </row>
    <row r="895" s="13" customFormat="1">
      <c r="A895" s="13"/>
      <c r="B895" s="248"/>
      <c r="C895" s="249"/>
      <c r="D895" s="227" t="s">
        <v>801</v>
      </c>
      <c r="E895" s="250" t="s">
        <v>19</v>
      </c>
      <c r="F895" s="251" t="s">
        <v>2711</v>
      </c>
      <c r="G895" s="249"/>
      <c r="H895" s="252">
        <v>242.97999999999999</v>
      </c>
      <c r="I895" s="253"/>
      <c r="J895" s="249"/>
      <c r="K895" s="249"/>
      <c r="L895" s="254"/>
      <c r="M895" s="255"/>
      <c r="N895" s="256"/>
      <c r="O895" s="256"/>
      <c r="P895" s="256"/>
      <c r="Q895" s="256"/>
      <c r="R895" s="256"/>
      <c r="S895" s="256"/>
      <c r="T895" s="257"/>
      <c r="U895" s="13"/>
      <c r="V895" s="13"/>
      <c r="W895" s="13"/>
      <c r="X895" s="13"/>
      <c r="Y895" s="13"/>
      <c r="Z895" s="13"/>
      <c r="AA895" s="13"/>
      <c r="AB895" s="13"/>
      <c r="AC895" s="13"/>
      <c r="AD895" s="13"/>
      <c r="AE895" s="13"/>
      <c r="AT895" s="258" t="s">
        <v>801</v>
      </c>
      <c r="AU895" s="258" t="s">
        <v>81</v>
      </c>
      <c r="AV895" s="13" t="s">
        <v>81</v>
      </c>
      <c r="AW895" s="13" t="s">
        <v>33</v>
      </c>
      <c r="AX895" s="13" t="s">
        <v>72</v>
      </c>
      <c r="AY895" s="258" t="s">
        <v>240</v>
      </c>
    </row>
    <row r="896" s="13" customFormat="1">
      <c r="A896" s="13"/>
      <c r="B896" s="248"/>
      <c r="C896" s="249"/>
      <c r="D896" s="227" t="s">
        <v>801</v>
      </c>
      <c r="E896" s="250" t="s">
        <v>19</v>
      </c>
      <c r="F896" s="251" t="s">
        <v>2712</v>
      </c>
      <c r="G896" s="249"/>
      <c r="H896" s="252">
        <v>17.600000000000001</v>
      </c>
      <c r="I896" s="253"/>
      <c r="J896" s="249"/>
      <c r="K896" s="249"/>
      <c r="L896" s="254"/>
      <c r="M896" s="255"/>
      <c r="N896" s="256"/>
      <c r="O896" s="256"/>
      <c r="P896" s="256"/>
      <c r="Q896" s="256"/>
      <c r="R896" s="256"/>
      <c r="S896" s="256"/>
      <c r="T896" s="257"/>
      <c r="U896" s="13"/>
      <c r="V896" s="13"/>
      <c r="W896" s="13"/>
      <c r="X896" s="13"/>
      <c r="Y896" s="13"/>
      <c r="Z896" s="13"/>
      <c r="AA896" s="13"/>
      <c r="AB896" s="13"/>
      <c r="AC896" s="13"/>
      <c r="AD896" s="13"/>
      <c r="AE896" s="13"/>
      <c r="AT896" s="258" t="s">
        <v>801</v>
      </c>
      <c r="AU896" s="258" t="s">
        <v>81</v>
      </c>
      <c r="AV896" s="13" t="s">
        <v>81</v>
      </c>
      <c r="AW896" s="13" t="s">
        <v>33</v>
      </c>
      <c r="AX896" s="13" t="s">
        <v>72</v>
      </c>
      <c r="AY896" s="258" t="s">
        <v>240</v>
      </c>
    </row>
    <row r="897" s="13" customFormat="1">
      <c r="A897" s="13"/>
      <c r="B897" s="248"/>
      <c r="C897" s="249"/>
      <c r="D897" s="227" t="s">
        <v>801</v>
      </c>
      <c r="E897" s="250" t="s">
        <v>19</v>
      </c>
      <c r="F897" s="251" t="s">
        <v>2713</v>
      </c>
      <c r="G897" s="249"/>
      <c r="H897" s="252">
        <v>126.45999999999999</v>
      </c>
      <c r="I897" s="253"/>
      <c r="J897" s="249"/>
      <c r="K897" s="249"/>
      <c r="L897" s="254"/>
      <c r="M897" s="255"/>
      <c r="N897" s="256"/>
      <c r="O897" s="256"/>
      <c r="P897" s="256"/>
      <c r="Q897" s="256"/>
      <c r="R897" s="256"/>
      <c r="S897" s="256"/>
      <c r="T897" s="257"/>
      <c r="U897" s="13"/>
      <c r="V897" s="13"/>
      <c r="W897" s="13"/>
      <c r="X897" s="13"/>
      <c r="Y897" s="13"/>
      <c r="Z897" s="13"/>
      <c r="AA897" s="13"/>
      <c r="AB897" s="13"/>
      <c r="AC897" s="13"/>
      <c r="AD897" s="13"/>
      <c r="AE897" s="13"/>
      <c r="AT897" s="258" t="s">
        <v>801</v>
      </c>
      <c r="AU897" s="258" t="s">
        <v>81</v>
      </c>
      <c r="AV897" s="13" t="s">
        <v>81</v>
      </c>
      <c r="AW897" s="13" t="s">
        <v>33</v>
      </c>
      <c r="AX897" s="13" t="s">
        <v>72</v>
      </c>
      <c r="AY897" s="258" t="s">
        <v>240</v>
      </c>
    </row>
    <row r="898" s="13" customFormat="1">
      <c r="A898" s="13"/>
      <c r="B898" s="248"/>
      <c r="C898" s="249"/>
      <c r="D898" s="227" t="s">
        <v>801</v>
      </c>
      <c r="E898" s="250" t="s">
        <v>19</v>
      </c>
      <c r="F898" s="251" t="s">
        <v>2714</v>
      </c>
      <c r="G898" s="249"/>
      <c r="H898" s="252">
        <v>27.850000000000001</v>
      </c>
      <c r="I898" s="253"/>
      <c r="J898" s="249"/>
      <c r="K898" s="249"/>
      <c r="L898" s="254"/>
      <c r="M898" s="255"/>
      <c r="N898" s="256"/>
      <c r="O898" s="256"/>
      <c r="P898" s="256"/>
      <c r="Q898" s="256"/>
      <c r="R898" s="256"/>
      <c r="S898" s="256"/>
      <c r="T898" s="257"/>
      <c r="U898" s="13"/>
      <c r="V898" s="13"/>
      <c r="W898" s="13"/>
      <c r="X898" s="13"/>
      <c r="Y898" s="13"/>
      <c r="Z898" s="13"/>
      <c r="AA898" s="13"/>
      <c r="AB898" s="13"/>
      <c r="AC898" s="13"/>
      <c r="AD898" s="13"/>
      <c r="AE898" s="13"/>
      <c r="AT898" s="258" t="s">
        <v>801</v>
      </c>
      <c r="AU898" s="258" t="s">
        <v>81</v>
      </c>
      <c r="AV898" s="13" t="s">
        <v>81</v>
      </c>
      <c r="AW898" s="13" t="s">
        <v>33</v>
      </c>
      <c r="AX898" s="13" t="s">
        <v>72</v>
      </c>
      <c r="AY898" s="258" t="s">
        <v>240</v>
      </c>
    </row>
    <row r="899" s="13" customFormat="1">
      <c r="A899" s="13"/>
      <c r="B899" s="248"/>
      <c r="C899" s="249"/>
      <c r="D899" s="227" t="s">
        <v>801</v>
      </c>
      <c r="E899" s="250" t="s">
        <v>19</v>
      </c>
      <c r="F899" s="251" t="s">
        <v>2748</v>
      </c>
      <c r="G899" s="249"/>
      <c r="H899" s="252">
        <v>164.71000000000001</v>
      </c>
      <c r="I899" s="253"/>
      <c r="J899" s="249"/>
      <c r="K899" s="249"/>
      <c r="L899" s="254"/>
      <c r="M899" s="255"/>
      <c r="N899" s="256"/>
      <c r="O899" s="256"/>
      <c r="P899" s="256"/>
      <c r="Q899" s="256"/>
      <c r="R899" s="256"/>
      <c r="S899" s="256"/>
      <c r="T899" s="257"/>
      <c r="U899" s="13"/>
      <c r="V899" s="13"/>
      <c r="W899" s="13"/>
      <c r="X899" s="13"/>
      <c r="Y899" s="13"/>
      <c r="Z899" s="13"/>
      <c r="AA899" s="13"/>
      <c r="AB899" s="13"/>
      <c r="AC899" s="13"/>
      <c r="AD899" s="13"/>
      <c r="AE899" s="13"/>
      <c r="AT899" s="258" t="s">
        <v>801</v>
      </c>
      <c r="AU899" s="258" t="s">
        <v>81</v>
      </c>
      <c r="AV899" s="13" t="s">
        <v>81</v>
      </c>
      <c r="AW899" s="13" t="s">
        <v>33</v>
      </c>
      <c r="AX899" s="13" t="s">
        <v>72</v>
      </c>
      <c r="AY899" s="258" t="s">
        <v>240</v>
      </c>
    </row>
    <row r="900" s="14" customFormat="1">
      <c r="A900" s="14"/>
      <c r="B900" s="259"/>
      <c r="C900" s="260"/>
      <c r="D900" s="227" t="s">
        <v>801</v>
      </c>
      <c r="E900" s="261" t="s">
        <v>19</v>
      </c>
      <c r="F900" s="262" t="s">
        <v>2715</v>
      </c>
      <c r="G900" s="260"/>
      <c r="H900" s="261" t="s">
        <v>19</v>
      </c>
      <c r="I900" s="263"/>
      <c r="J900" s="260"/>
      <c r="K900" s="260"/>
      <c r="L900" s="264"/>
      <c r="M900" s="265"/>
      <c r="N900" s="266"/>
      <c r="O900" s="266"/>
      <c r="P900" s="266"/>
      <c r="Q900" s="266"/>
      <c r="R900" s="266"/>
      <c r="S900" s="266"/>
      <c r="T900" s="267"/>
      <c r="U900" s="14"/>
      <c r="V900" s="14"/>
      <c r="W900" s="14"/>
      <c r="X900" s="14"/>
      <c r="Y900" s="14"/>
      <c r="Z900" s="14"/>
      <c r="AA900" s="14"/>
      <c r="AB900" s="14"/>
      <c r="AC900" s="14"/>
      <c r="AD900" s="14"/>
      <c r="AE900" s="14"/>
      <c r="AT900" s="268" t="s">
        <v>801</v>
      </c>
      <c r="AU900" s="268" t="s">
        <v>81</v>
      </c>
      <c r="AV900" s="14" t="s">
        <v>79</v>
      </c>
      <c r="AW900" s="14" t="s">
        <v>33</v>
      </c>
      <c r="AX900" s="14" t="s">
        <v>72</v>
      </c>
      <c r="AY900" s="268" t="s">
        <v>240</v>
      </c>
    </row>
    <row r="901" s="13" customFormat="1">
      <c r="A901" s="13"/>
      <c r="B901" s="248"/>
      <c r="C901" s="249"/>
      <c r="D901" s="227" t="s">
        <v>801</v>
      </c>
      <c r="E901" s="250" t="s">
        <v>19</v>
      </c>
      <c r="F901" s="251" t="s">
        <v>2716</v>
      </c>
      <c r="G901" s="249"/>
      <c r="H901" s="252">
        <v>160.42400000000001</v>
      </c>
      <c r="I901" s="253"/>
      <c r="J901" s="249"/>
      <c r="K901" s="249"/>
      <c r="L901" s="254"/>
      <c r="M901" s="255"/>
      <c r="N901" s="256"/>
      <c r="O901" s="256"/>
      <c r="P901" s="256"/>
      <c r="Q901" s="256"/>
      <c r="R901" s="256"/>
      <c r="S901" s="256"/>
      <c r="T901" s="257"/>
      <c r="U901" s="13"/>
      <c r="V901" s="13"/>
      <c r="W901" s="13"/>
      <c r="X901" s="13"/>
      <c r="Y901" s="13"/>
      <c r="Z901" s="13"/>
      <c r="AA901" s="13"/>
      <c r="AB901" s="13"/>
      <c r="AC901" s="13"/>
      <c r="AD901" s="13"/>
      <c r="AE901" s="13"/>
      <c r="AT901" s="258" t="s">
        <v>801</v>
      </c>
      <c r="AU901" s="258" t="s">
        <v>81</v>
      </c>
      <c r="AV901" s="13" t="s">
        <v>81</v>
      </c>
      <c r="AW901" s="13" t="s">
        <v>33</v>
      </c>
      <c r="AX901" s="13" t="s">
        <v>72</v>
      </c>
      <c r="AY901" s="258" t="s">
        <v>240</v>
      </c>
    </row>
    <row r="902" s="13" customFormat="1">
      <c r="A902" s="13"/>
      <c r="B902" s="248"/>
      <c r="C902" s="249"/>
      <c r="D902" s="227" t="s">
        <v>801</v>
      </c>
      <c r="E902" s="250" t="s">
        <v>19</v>
      </c>
      <c r="F902" s="251" t="s">
        <v>2717</v>
      </c>
      <c r="G902" s="249"/>
      <c r="H902" s="252">
        <v>269</v>
      </c>
      <c r="I902" s="253"/>
      <c r="J902" s="249"/>
      <c r="K902" s="249"/>
      <c r="L902" s="254"/>
      <c r="M902" s="255"/>
      <c r="N902" s="256"/>
      <c r="O902" s="256"/>
      <c r="P902" s="256"/>
      <c r="Q902" s="256"/>
      <c r="R902" s="256"/>
      <c r="S902" s="256"/>
      <c r="T902" s="257"/>
      <c r="U902" s="13"/>
      <c r="V902" s="13"/>
      <c r="W902" s="13"/>
      <c r="X902" s="13"/>
      <c r="Y902" s="13"/>
      <c r="Z902" s="13"/>
      <c r="AA902" s="13"/>
      <c r="AB902" s="13"/>
      <c r="AC902" s="13"/>
      <c r="AD902" s="13"/>
      <c r="AE902" s="13"/>
      <c r="AT902" s="258" t="s">
        <v>801</v>
      </c>
      <c r="AU902" s="258" t="s">
        <v>81</v>
      </c>
      <c r="AV902" s="13" t="s">
        <v>81</v>
      </c>
      <c r="AW902" s="13" t="s">
        <v>33</v>
      </c>
      <c r="AX902" s="13" t="s">
        <v>72</v>
      </c>
      <c r="AY902" s="258" t="s">
        <v>240</v>
      </c>
    </row>
    <row r="903" s="13" customFormat="1">
      <c r="A903" s="13"/>
      <c r="B903" s="248"/>
      <c r="C903" s="249"/>
      <c r="D903" s="227" t="s">
        <v>801</v>
      </c>
      <c r="E903" s="250" t="s">
        <v>19</v>
      </c>
      <c r="F903" s="251" t="s">
        <v>2718</v>
      </c>
      <c r="G903" s="249"/>
      <c r="H903" s="252">
        <v>34.539999999999999</v>
      </c>
      <c r="I903" s="253"/>
      <c r="J903" s="249"/>
      <c r="K903" s="249"/>
      <c r="L903" s="254"/>
      <c r="M903" s="255"/>
      <c r="N903" s="256"/>
      <c r="O903" s="256"/>
      <c r="P903" s="256"/>
      <c r="Q903" s="256"/>
      <c r="R903" s="256"/>
      <c r="S903" s="256"/>
      <c r="T903" s="257"/>
      <c r="U903" s="13"/>
      <c r="V903" s="13"/>
      <c r="W903" s="13"/>
      <c r="X903" s="13"/>
      <c r="Y903" s="13"/>
      <c r="Z903" s="13"/>
      <c r="AA903" s="13"/>
      <c r="AB903" s="13"/>
      <c r="AC903" s="13"/>
      <c r="AD903" s="13"/>
      <c r="AE903" s="13"/>
      <c r="AT903" s="258" t="s">
        <v>801</v>
      </c>
      <c r="AU903" s="258" t="s">
        <v>81</v>
      </c>
      <c r="AV903" s="13" t="s">
        <v>81</v>
      </c>
      <c r="AW903" s="13" t="s">
        <v>33</v>
      </c>
      <c r="AX903" s="13" t="s">
        <v>72</v>
      </c>
      <c r="AY903" s="258" t="s">
        <v>240</v>
      </c>
    </row>
    <row r="904" s="13" customFormat="1">
      <c r="A904" s="13"/>
      <c r="B904" s="248"/>
      <c r="C904" s="249"/>
      <c r="D904" s="227" t="s">
        <v>801</v>
      </c>
      <c r="E904" s="250" t="s">
        <v>19</v>
      </c>
      <c r="F904" s="251" t="s">
        <v>2719</v>
      </c>
      <c r="G904" s="249"/>
      <c r="H904" s="252">
        <v>33.670000000000002</v>
      </c>
      <c r="I904" s="253"/>
      <c r="J904" s="249"/>
      <c r="K904" s="249"/>
      <c r="L904" s="254"/>
      <c r="M904" s="255"/>
      <c r="N904" s="256"/>
      <c r="O904" s="256"/>
      <c r="P904" s="256"/>
      <c r="Q904" s="256"/>
      <c r="R904" s="256"/>
      <c r="S904" s="256"/>
      <c r="T904" s="257"/>
      <c r="U904" s="13"/>
      <c r="V904" s="13"/>
      <c r="W904" s="13"/>
      <c r="X904" s="13"/>
      <c r="Y904" s="13"/>
      <c r="Z904" s="13"/>
      <c r="AA904" s="13"/>
      <c r="AB904" s="13"/>
      <c r="AC904" s="13"/>
      <c r="AD904" s="13"/>
      <c r="AE904" s="13"/>
      <c r="AT904" s="258" t="s">
        <v>801</v>
      </c>
      <c r="AU904" s="258" t="s">
        <v>81</v>
      </c>
      <c r="AV904" s="13" t="s">
        <v>81</v>
      </c>
      <c r="AW904" s="13" t="s">
        <v>33</v>
      </c>
      <c r="AX904" s="13" t="s">
        <v>72</v>
      </c>
      <c r="AY904" s="258" t="s">
        <v>240</v>
      </c>
    </row>
    <row r="905" s="13" customFormat="1">
      <c r="A905" s="13"/>
      <c r="B905" s="248"/>
      <c r="C905" s="249"/>
      <c r="D905" s="227" t="s">
        <v>801</v>
      </c>
      <c r="E905" s="250" t="s">
        <v>19</v>
      </c>
      <c r="F905" s="251" t="s">
        <v>2720</v>
      </c>
      <c r="G905" s="249"/>
      <c r="H905" s="252">
        <v>16.629999999999999</v>
      </c>
      <c r="I905" s="253"/>
      <c r="J905" s="249"/>
      <c r="K905" s="249"/>
      <c r="L905" s="254"/>
      <c r="M905" s="255"/>
      <c r="N905" s="256"/>
      <c r="O905" s="256"/>
      <c r="P905" s="256"/>
      <c r="Q905" s="256"/>
      <c r="R905" s="256"/>
      <c r="S905" s="256"/>
      <c r="T905" s="257"/>
      <c r="U905" s="13"/>
      <c r="V905" s="13"/>
      <c r="W905" s="13"/>
      <c r="X905" s="13"/>
      <c r="Y905" s="13"/>
      <c r="Z905" s="13"/>
      <c r="AA905" s="13"/>
      <c r="AB905" s="13"/>
      <c r="AC905" s="13"/>
      <c r="AD905" s="13"/>
      <c r="AE905" s="13"/>
      <c r="AT905" s="258" t="s">
        <v>801</v>
      </c>
      <c r="AU905" s="258" t="s">
        <v>81</v>
      </c>
      <c r="AV905" s="13" t="s">
        <v>81</v>
      </c>
      <c r="AW905" s="13" t="s">
        <v>33</v>
      </c>
      <c r="AX905" s="13" t="s">
        <v>72</v>
      </c>
      <c r="AY905" s="258" t="s">
        <v>240</v>
      </c>
    </row>
    <row r="906" s="13" customFormat="1">
      <c r="A906" s="13"/>
      <c r="B906" s="248"/>
      <c r="C906" s="249"/>
      <c r="D906" s="227" t="s">
        <v>801</v>
      </c>
      <c r="E906" s="250" t="s">
        <v>19</v>
      </c>
      <c r="F906" s="251" t="s">
        <v>2721</v>
      </c>
      <c r="G906" s="249"/>
      <c r="H906" s="252">
        <v>41.5</v>
      </c>
      <c r="I906" s="253"/>
      <c r="J906" s="249"/>
      <c r="K906" s="249"/>
      <c r="L906" s="254"/>
      <c r="M906" s="255"/>
      <c r="N906" s="256"/>
      <c r="O906" s="256"/>
      <c r="P906" s="256"/>
      <c r="Q906" s="256"/>
      <c r="R906" s="256"/>
      <c r="S906" s="256"/>
      <c r="T906" s="257"/>
      <c r="U906" s="13"/>
      <c r="V906" s="13"/>
      <c r="W906" s="13"/>
      <c r="X906" s="13"/>
      <c r="Y906" s="13"/>
      <c r="Z906" s="13"/>
      <c r="AA906" s="13"/>
      <c r="AB906" s="13"/>
      <c r="AC906" s="13"/>
      <c r="AD906" s="13"/>
      <c r="AE906" s="13"/>
      <c r="AT906" s="258" t="s">
        <v>801</v>
      </c>
      <c r="AU906" s="258" t="s">
        <v>81</v>
      </c>
      <c r="AV906" s="13" t="s">
        <v>81</v>
      </c>
      <c r="AW906" s="13" t="s">
        <v>33</v>
      </c>
      <c r="AX906" s="13" t="s">
        <v>72</v>
      </c>
      <c r="AY906" s="258" t="s">
        <v>240</v>
      </c>
    </row>
    <row r="907" s="13" customFormat="1">
      <c r="A907" s="13"/>
      <c r="B907" s="248"/>
      <c r="C907" s="249"/>
      <c r="D907" s="227" t="s">
        <v>801</v>
      </c>
      <c r="E907" s="250" t="s">
        <v>19</v>
      </c>
      <c r="F907" s="251" t="s">
        <v>2722</v>
      </c>
      <c r="G907" s="249"/>
      <c r="H907" s="252">
        <v>6.5</v>
      </c>
      <c r="I907" s="253"/>
      <c r="J907" s="249"/>
      <c r="K907" s="249"/>
      <c r="L907" s="254"/>
      <c r="M907" s="255"/>
      <c r="N907" s="256"/>
      <c r="O907" s="256"/>
      <c r="P907" s="256"/>
      <c r="Q907" s="256"/>
      <c r="R907" s="256"/>
      <c r="S907" s="256"/>
      <c r="T907" s="257"/>
      <c r="U907" s="13"/>
      <c r="V907" s="13"/>
      <c r="W907" s="13"/>
      <c r="X907" s="13"/>
      <c r="Y907" s="13"/>
      <c r="Z907" s="13"/>
      <c r="AA907" s="13"/>
      <c r="AB907" s="13"/>
      <c r="AC907" s="13"/>
      <c r="AD907" s="13"/>
      <c r="AE907" s="13"/>
      <c r="AT907" s="258" t="s">
        <v>801</v>
      </c>
      <c r="AU907" s="258" t="s">
        <v>81</v>
      </c>
      <c r="AV907" s="13" t="s">
        <v>81</v>
      </c>
      <c r="AW907" s="13" t="s">
        <v>33</v>
      </c>
      <c r="AX907" s="13" t="s">
        <v>72</v>
      </c>
      <c r="AY907" s="258" t="s">
        <v>240</v>
      </c>
    </row>
    <row r="908" s="13" customFormat="1">
      <c r="A908" s="13"/>
      <c r="B908" s="248"/>
      <c r="C908" s="249"/>
      <c r="D908" s="227" t="s">
        <v>801</v>
      </c>
      <c r="E908" s="250" t="s">
        <v>19</v>
      </c>
      <c r="F908" s="251" t="s">
        <v>2696</v>
      </c>
      <c r="G908" s="249"/>
      <c r="H908" s="252">
        <v>238.74000000000001</v>
      </c>
      <c r="I908" s="253"/>
      <c r="J908" s="249"/>
      <c r="K908" s="249"/>
      <c r="L908" s="254"/>
      <c r="M908" s="255"/>
      <c r="N908" s="256"/>
      <c r="O908" s="256"/>
      <c r="P908" s="256"/>
      <c r="Q908" s="256"/>
      <c r="R908" s="256"/>
      <c r="S908" s="256"/>
      <c r="T908" s="257"/>
      <c r="U908" s="13"/>
      <c r="V908" s="13"/>
      <c r="W908" s="13"/>
      <c r="X908" s="13"/>
      <c r="Y908" s="13"/>
      <c r="Z908" s="13"/>
      <c r="AA908" s="13"/>
      <c r="AB908" s="13"/>
      <c r="AC908" s="13"/>
      <c r="AD908" s="13"/>
      <c r="AE908" s="13"/>
      <c r="AT908" s="258" t="s">
        <v>801</v>
      </c>
      <c r="AU908" s="258" t="s">
        <v>81</v>
      </c>
      <c r="AV908" s="13" t="s">
        <v>81</v>
      </c>
      <c r="AW908" s="13" t="s">
        <v>33</v>
      </c>
      <c r="AX908" s="13" t="s">
        <v>72</v>
      </c>
      <c r="AY908" s="258" t="s">
        <v>240</v>
      </c>
    </row>
    <row r="909" s="13" customFormat="1">
      <c r="A909" s="13"/>
      <c r="B909" s="248"/>
      <c r="C909" s="249"/>
      <c r="D909" s="227" t="s">
        <v>801</v>
      </c>
      <c r="E909" s="250" t="s">
        <v>19</v>
      </c>
      <c r="F909" s="251" t="s">
        <v>2697</v>
      </c>
      <c r="G909" s="249"/>
      <c r="H909" s="252">
        <v>340.06</v>
      </c>
      <c r="I909" s="253"/>
      <c r="J909" s="249"/>
      <c r="K909" s="249"/>
      <c r="L909" s="254"/>
      <c r="M909" s="255"/>
      <c r="N909" s="256"/>
      <c r="O909" s="256"/>
      <c r="P909" s="256"/>
      <c r="Q909" s="256"/>
      <c r="R909" s="256"/>
      <c r="S909" s="256"/>
      <c r="T909" s="257"/>
      <c r="U909" s="13"/>
      <c r="V909" s="13"/>
      <c r="W909" s="13"/>
      <c r="X909" s="13"/>
      <c r="Y909" s="13"/>
      <c r="Z909" s="13"/>
      <c r="AA909" s="13"/>
      <c r="AB909" s="13"/>
      <c r="AC909" s="13"/>
      <c r="AD909" s="13"/>
      <c r="AE909" s="13"/>
      <c r="AT909" s="258" t="s">
        <v>801</v>
      </c>
      <c r="AU909" s="258" t="s">
        <v>81</v>
      </c>
      <c r="AV909" s="13" t="s">
        <v>81</v>
      </c>
      <c r="AW909" s="13" t="s">
        <v>33</v>
      </c>
      <c r="AX909" s="13" t="s">
        <v>72</v>
      </c>
      <c r="AY909" s="258" t="s">
        <v>240</v>
      </c>
    </row>
    <row r="910" s="13" customFormat="1">
      <c r="A910" s="13"/>
      <c r="B910" s="248"/>
      <c r="C910" s="249"/>
      <c r="D910" s="227" t="s">
        <v>801</v>
      </c>
      <c r="E910" s="250" t="s">
        <v>19</v>
      </c>
      <c r="F910" s="251" t="s">
        <v>2723</v>
      </c>
      <c r="G910" s="249"/>
      <c r="H910" s="252">
        <v>318</v>
      </c>
      <c r="I910" s="253"/>
      <c r="J910" s="249"/>
      <c r="K910" s="249"/>
      <c r="L910" s="254"/>
      <c r="M910" s="255"/>
      <c r="N910" s="256"/>
      <c r="O910" s="256"/>
      <c r="P910" s="256"/>
      <c r="Q910" s="256"/>
      <c r="R910" s="256"/>
      <c r="S910" s="256"/>
      <c r="T910" s="257"/>
      <c r="U910" s="13"/>
      <c r="V910" s="13"/>
      <c r="W910" s="13"/>
      <c r="X910" s="13"/>
      <c r="Y910" s="13"/>
      <c r="Z910" s="13"/>
      <c r="AA910" s="13"/>
      <c r="AB910" s="13"/>
      <c r="AC910" s="13"/>
      <c r="AD910" s="13"/>
      <c r="AE910" s="13"/>
      <c r="AT910" s="258" t="s">
        <v>801</v>
      </c>
      <c r="AU910" s="258" t="s">
        <v>81</v>
      </c>
      <c r="AV910" s="13" t="s">
        <v>81</v>
      </c>
      <c r="AW910" s="13" t="s">
        <v>33</v>
      </c>
      <c r="AX910" s="13" t="s">
        <v>72</v>
      </c>
      <c r="AY910" s="258" t="s">
        <v>240</v>
      </c>
    </row>
    <row r="911" s="13" customFormat="1">
      <c r="A911" s="13"/>
      <c r="B911" s="248"/>
      <c r="C911" s="249"/>
      <c r="D911" s="227" t="s">
        <v>801</v>
      </c>
      <c r="E911" s="250" t="s">
        <v>19</v>
      </c>
      <c r="F911" s="251" t="s">
        <v>2724</v>
      </c>
      <c r="G911" s="249"/>
      <c r="H911" s="252">
        <v>20.449999999999999</v>
      </c>
      <c r="I911" s="253"/>
      <c r="J911" s="249"/>
      <c r="K911" s="249"/>
      <c r="L911" s="254"/>
      <c r="M911" s="255"/>
      <c r="N911" s="256"/>
      <c r="O911" s="256"/>
      <c r="P911" s="256"/>
      <c r="Q911" s="256"/>
      <c r="R911" s="256"/>
      <c r="S911" s="256"/>
      <c r="T911" s="257"/>
      <c r="U911" s="13"/>
      <c r="V911" s="13"/>
      <c r="W911" s="13"/>
      <c r="X911" s="13"/>
      <c r="Y911" s="13"/>
      <c r="Z911" s="13"/>
      <c r="AA911" s="13"/>
      <c r="AB911" s="13"/>
      <c r="AC911" s="13"/>
      <c r="AD911" s="13"/>
      <c r="AE911" s="13"/>
      <c r="AT911" s="258" t="s">
        <v>801</v>
      </c>
      <c r="AU911" s="258" t="s">
        <v>81</v>
      </c>
      <c r="AV911" s="13" t="s">
        <v>81</v>
      </c>
      <c r="AW911" s="13" t="s">
        <v>33</v>
      </c>
      <c r="AX911" s="13" t="s">
        <v>72</v>
      </c>
      <c r="AY911" s="258" t="s">
        <v>240</v>
      </c>
    </row>
    <row r="912" s="13" customFormat="1">
      <c r="A912" s="13"/>
      <c r="B912" s="248"/>
      <c r="C912" s="249"/>
      <c r="D912" s="227" t="s">
        <v>801</v>
      </c>
      <c r="E912" s="250" t="s">
        <v>19</v>
      </c>
      <c r="F912" s="251" t="s">
        <v>2725</v>
      </c>
      <c r="G912" s="249"/>
      <c r="H912" s="252">
        <v>147.19999999999999</v>
      </c>
      <c r="I912" s="253"/>
      <c r="J912" s="249"/>
      <c r="K912" s="249"/>
      <c r="L912" s="254"/>
      <c r="M912" s="255"/>
      <c r="N912" s="256"/>
      <c r="O912" s="256"/>
      <c r="P912" s="256"/>
      <c r="Q912" s="256"/>
      <c r="R912" s="256"/>
      <c r="S912" s="256"/>
      <c r="T912" s="257"/>
      <c r="U912" s="13"/>
      <c r="V912" s="13"/>
      <c r="W912" s="13"/>
      <c r="X912" s="13"/>
      <c r="Y912" s="13"/>
      <c r="Z912" s="13"/>
      <c r="AA912" s="13"/>
      <c r="AB912" s="13"/>
      <c r="AC912" s="13"/>
      <c r="AD912" s="13"/>
      <c r="AE912" s="13"/>
      <c r="AT912" s="258" t="s">
        <v>801</v>
      </c>
      <c r="AU912" s="258" t="s">
        <v>81</v>
      </c>
      <c r="AV912" s="13" t="s">
        <v>81</v>
      </c>
      <c r="AW912" s="13" t="s">
        <v>33</v>
      </c>
      <c r="AX912" s="13" t="s">
        <v>72</v>
      </c>
      <c r="AY912" s="258" t="s">
        <v>240</v>
      </c>
    </row>
    <row r="913" s="13" customFormat="1">
      <c r="A913" s="13"/>
      <c r="B913" s="248"/>
      <c r="C913" s="249"/>
      <c r="D913" s="227" t="s">
        <v>801</v>
      </c>
      <c r="E913" s="250" t="s">
        <v>19</v>
      </c>
      <c r="F913" s="251" t="s">
        <v>2726</v>
      </c>
      <c r="G913" s="249"/>
      <c r="H913" s="252">
        <v>23.27</v>
      </c>
      <c r="I913" s="253"/>
      <c r="J913" s="249"/>
      <c r="K913" s="249"/>
      <c r="L913" s="254"/>
      <c r="M913" s="255"/>
      <c r="N913" s="256"/>
      <c r="O913" s="256"/>
      <c r="P913" s="256"/>
      <c r="Q913" s="256"/>
      <c r="R913" s="256"/>
      <c r="S913" s="256"/>
      <c r="T913" s="257"/>
      <c r="U913" s="13"/>
      <c r="V913" s="13"/>
      <c r="W913" s="13"/>
      <c r="X913" s="13"/>
      <c r="Y913" s="13"/>
      <c r="Z913" s="13"/>
      <c r="AA913" s="13"/>
      <c r="AB913" s="13"/>
      <c r="AC913" s="13"/>
      <c r="AD913" s="13"/>
      <c r="AE913" s="13"/>
      <c r="AT913" s="258" t="s">
        <v>801</v>
      </c>
      <c r="AU913" s="258" t="s">
        <v>81</v>
      </c>
      <c r="AV913" s="13" t="s">
        <v>81</v>
      </c>
      <c r="AW913" s="13" t="s">
        <v>33</v>
      </c>
      <c r="AX913" s="13" t="s">
        <v>72</v>
      </c>
      <c r="AY913" s="258" t="s">
        <v>240</v>
      </c>
    </row>
    <row r="914" s="14" customFormat="1">
      <c r="A914" s="14"/>
      <c r="B914" s="259"/>
      <c r="C914" s="260"/>
      <c r="D914" s="227" t="s">
        <v>801</v>
      </c>
      <c r="E914" s="261" t="s">
        <v>19</v>
      </c>
      <c r="F914" s="262" t="s">
        <v>2727</v>
      </c>
      <c r="G914" s="260"/>
      <c r="H914" s="261" t="s">
        <v>19</v>
      </c>
      <c r="I914" s="263"/>
      <c r="J914" s="260"/>
      <c r="K914" s="260"/>
      <c r="L914" s="264"/>
      <c r="M914" s="265"/>
      <c r="N914" s="266"/>
      <c r="O914" s="266"/>
      <c r="P914" s="266"/>
      <c r="Q914" s="266"/>
      <c r="R914" s="266"/>
      <c r="S914" s="266"/>
      <c r="T914" s="267"/>
      <c r="U914" s="14"/>
      <c r="V914" s="14"/>
      <c r="W914" s="14"/>
      <c r="X914" s="14"/>
      <c r="Y914" s="14"/>
      <c r="Z914" s="14"/>
      <c r="AA914" s="14"/>
      <c r="AB914" s="14"/>
      <c r="AC914" s="14"/>
      <c r="AD914" s="14"/>
      <c r="AE914" s="14"/>
      <c r="AT914" s="268" t="s">
        <v>801</v>
      </c>
      <c r="AU914" s="268" t="s">
        <v>81</v>
      </c>
      <c r="AV914" s="14" t="s">
        <v>79</v>
      </c>
      <c r="AW914" s="14" t="s">
        <v>33</v>
      </c>
      <c r="AX914" s="14" t="s">
        <v>72</v>
      </c>
      <c r="AY914" s="268" t="s">
        <v>240</v>
      </c>
    </row>
    <row r="915" s="13" customFormat="1">
      <c r="A915" s="13"/>
      <c r="B915" s="248"/>
      <c r="C915" s="249"/>
      <c r="D915" s="227" t="s">
        <v>801</v>
      </c>
      <c r="E915" s="250" t="s">
        <v>19</v>
      </c>
      <c r="F915" s="251" t="s">
        <v>2728</v>
      </c>
      <c r="G915" s="249"/>
      <c r="H915" s="252">
        <v>260.714</v>
      </c>
      <c r="I915" s="253"/>
      <c r="J915" s="249"/>
      <c r="K915" s="249"/>
      <c r="L915" s="254"/>
      <c r="M915" s="255"/>
      <c r="N915" s="256"/>
      <c r="O915" s="256"/>
      <c r="P915" s="256"/>
      <c r="Q915" s="256"/>
      <c r="R915" s="256"/>
      <c r="S915" s="256"/>
      <c r="T915" s="257"/>
      <c r="U915" s="13"/>
      <c r="V915" s="13"/>
      <c r="W915" s="13"/>
      <c r="X915" s="13"/>
      <c r="Y915" s="13"/>
      <c r="Z915" s="13"/>
      <c r="AA915" s="13"/>
      <c r="AB915" s="13"/>
      <c r="AC915" s="13"/>
      <c r="AD915" s="13"/>
      <c r="AE915" s="13"/>
      <c r="AT915" s="258" t="s">
        <v>801</v>
      </c>
      <c r="AU915" s="258" t="s">
        <v>81</v>
      </c>
      <c r="AV915" s="13" t="s">
        <v>81</v>
      </c>
      <c r="AW915" s="13" t="s">
        <v>33</v>
      </c>
      <c r="AX915" s="13" t="s">
        <v>72</v>
      </c>
      <c r="AY915" s="258" t="s">
        <v>240</v>
      </c>
    </row>
    <row r="916" s="13" customFormat="1">
      <c r="A916" s="13"/>
      <c r="B916" s="248"/>
      <c r="C916" s="249"/>
      <c r="D916" s="227" t="s">
        <v>801</v>
      </c>
      <c r="E916" s="250" t="s">
        <v>19</v>
      </c>
      <c r="F916" s="251" t="s">
        <v>2729</v>
      </c>
      <c r="G916" s="249"/>
      <c r="H916" s="252">
        <v>25.120000000000001</v>
      </c>
      <c r="I916" s="253"/>
      <c r="J916" s="249"/>
      <c r="K916" s="249"/>
      <c r="L916" s="254"/>
      <c r="M916" s="255"/>
      <c r="N916" s="256"/>
      <c r="O916" s="256"/>
      <c r="P916" s="256"/>
      <c r="Q916" s="256"/>
      <c r="R916" s="256"/>
      <c r="S916" s="256"/>
      <c r="T916" s="257"/>
      <c r="U916" s="13"/>
      <c r="V916" s="13"/>
      <c r="W916" s="13"/>
      <c r="X916" s="13"/>
      <c r="Y916" s="13"/>
      <c r="Z916" s="13"/>
      <c r="AA916" s="13"/>
      <c r="AB916" s="13"/>
      <c r="AC916" s="13"/>
      <c r="AD916" s="13"/>
      <c r="AE916" s="13"/>
      <c r="AT916" s="258" t="s">
        <v>801</v>
      </c>
      <c r="AU916" s="258" t="s">
        <v>81</v>
      </c>
      <c r="AV916" s="13" t="s">
        <v>81</v>
      </c>
      <c r="AW916" s="13" t="s">
        <v>33</v>
      </c>
      <c r="AX916" s="13" t="s">
        <v>72</v>
      </c>
      <c r="AY916" s="258" t="s">
        <v>240</v>
      </c>
    </row>
    <row r="917" s="13" customFormat="1">
      <c r="A917" s="13"/>
      <c r="B917" s="248"/>
      <c r="C917" s="249"/>
      <c r="D917" s="227" t="s">
        <v>801</v>
      </c>
      <c r="E917" s="250" t="s">
        <v>19</v>
      </c>
      <c r="F917" s="251" t="s">
        <v>2851</v>
      </c>
      <c r="G917" s="249"/>
      <c r="H917" s="252">
        <v>217.09</v>
      </c>
      <c r="I917" s="253"/>
      <c r="J917" s="249"/>
      <c r="K917" s="249"/>
      <c r="L917" s="254"/>
      <c r="M917" s="255"/>
      <c r="N917" s="256"/>
      <c r="O917" s="256"/>
      <c r="P917" s="256"/>
      <c r="Q917" s="256"/>
      <c r="R917" s="256"/>
      <c r="S917" s="256"/>
      <c r="T917" s="257"/>
      <c r="U917" s="13"/>
      <c r="V917" s="13"/>
      <c r="W917" s="13"/>
      <c r="X917" s="13"/>
      <c r="Y917" s="13"/>
      <c r="Z917" s="13"/>
      <c r="AA917" s="13"/>
      <c r="AB917" s="13"/>
      <c r="AC917" s="13"/>
      <c r="AD917" s="13"/>
      <c r="AE917" s="13"/>
      <c r="AT917" s="258" t="s">
        <v>801</v>
      </c>
      <c r="AU917" s="258" t="s">
        <v>81</v>
      </c>
      <c r="AV917" s="13" t="s">
        <v>81</v>
      </c>
      <c r="AW917" s="13" t="s">
        <v>33</v>
      </c>
      <c r="AX917" s="13" t="s">
        <v>72</v>
      </c>
      <c r="AY917" s="258" t="s">
        <v>240</v>
      </c>
    </row>
    <row r="918" s="13" customFormat="1">
      <c r="A918" s="13"/>
      <c r="B918" s="248"/>
      <c r="C918" s="249"/>
      <c r="D918" s="227" t="s">
        <v>801</v>
      </c>
      <c r="E918" s="250" t="s">
        <v>19</v>
      </c>
      <c r="F918" s="251" t="s">
        <v>2852</v>
      </c>
      <c r="G918" s="249"/>
      <c r="H918" s="252">
        <v>310.27999999999997</v>
      </c>
      <c r="I918" s="253"/>
      <c r="J918" s="249"/>
      <c r="K918" s="249"/>
      <c r="L918" s="254"/>
      <c r="M918" s="255"/>
      <c r="N918" s="256"/>
      <c r="O918" s="256"/>
      <c r="P918" s="256"/>
      <c r="Q918" s="256"/>
      <c r="R918" s="256"/>
      <c r="S918" s="256"/>
      <c r="T918" s="257"/>
      <c r="U918" s="13"/>
      <c r="V918" s="13"/>
      <c r="W918" s="13"/>
      <c r="X918" s="13"/>
      <c r="Y918" s="13"/>
      <c r="Z918" s="13"/>
      <c r="AA918" s="13"/>
      <c r="AB918" s="13"/>
      <c r="AC918" s="13"/>
      <c r="AD918" s="13"/>
      <c r="AE918" s="13"/>
      <c r="AT918" s="258" t="s">
        <v>801</v>
      </c>
      <c r="AU918" s="258" t="s">
        <v>81</v>
      </c>
      <c r="AV918" s="13" t="s">
        <v>81</v>
      </c>
      <c r="AW918" s="13" t="s">
        <v>33</v>
      </c>
      <c r="AX918" s="13" t="s">
        <v>72</v>
      </c>
      <c r="AY918" s="258" t="s">
        <v>240</v>
      </c>
    </row>
    <row r="919" s="13" customFormat="1">
      <c r="A919" s="13"/>
      <c r="B919" s="248"/>
      <c r="C919" s="249"/>
      <c r="D919" s="227" t="s">
        <v>801</v>
      </c>
      <c r="E919" s="250" t="s">
        <v>19</v>
      </c>
      <c r="F919" s="251" t="s">
        <v>2853</v>
      </c>
      <c r="G919" s="249"/>
      <c r="H919" s="252">
        <v>30.82</v>
      </c>
      <c r="I919" s="253"/>
      <c r="J919" s="249"/>
      <c r="K919" s="249"/>
      <c r="L919" s="254"/>
      <c r="M919" s="255"/>
      <c r="N919" s="256"/>
      <c r="O919" s="256"/>
      <c r="P919" s="256"/>
      <c r="Q919" s="256"/>
      <c r="R919" s="256"/>
      <c r="S919" s="256"/>
      <c r="T919" s="257"/>
      <c r="U919" s="13"/>
      <c r="V919" s="13"/>
      <c r="W919" s="13"/>
      <c r="X919" s="13"/>
      <c r="Y919" s="13"/>
      <c r="Z919" s="13"/>
      <c r="AA919" s="13"/>
      <c r="AB919" s="13"/>
      <c r="AC919" s="13"/>
      <c r="AD919" s="13"/>
      <c r="AE919" s="13"/>
      <c r="AT919" s="258" t="s">
        <v>801</v>
      </c>
      <c r="AU919" s="258" t="s">
        <v>81</v>
      </c>
      <c r="AV919" s="13" t="s">
        <v>81</v>
      </c>
      <c r="AW919" s="13" t="s">
        <v>33</v>
      </c>
      <c r="AX919" s="13" t="s">
        <v>72</v>
      </c>
      <c r="AY919" s="258" t="s">
        <v>240</v>
      </c>
    </row>
    <row r="920" s="15" customFormat="1">
      <c r="A920" s="15"/>
      <c r="B920" s="269"/>
      <c r="C920" s="270"/>
      <c r="D920" s="227" t="s">
        <v>801</v>
      </c>
      <c r="E920" s="271" t="s">
        <v>19</v>
      </c>
      <c r="F920" s="272" t="s">
        <v>1356</v>
      </c>
      <c r="G920" s="270"/>
      <c r="H920" s="273">
        <v>5118.3879999999999</v>
      </c>
      <c r="I920" s="274"/>
      <c r="J920" s="270"/>
      <c r="K920" s="270"/>
      <c r="L920" s="275"/>
      <c r="M920" s="276"/>
      <c r="N920" s="277"/>
      <c r="O920" s="277"/>
      <c r="P920" s="277"/>
      <c r="Q920" s="277"/>
      <c r="R920" s="277"/>
      <c r="S920" s="277"/>
      <c r="T920" s="278"/>
      <c r="U920" s="15"/>
      <c r="V920" s="15"/>
      <c r="W920" s="15"/>
      <c r="X920" s="15"/>
      <c r="Y920" s="15"/>
      <c r="Z920" s="15"/>
      <c r="AA920" s="15"/>
      <c r="AB920" s="15"/>
      <c r="AC920" s="15"/>
      <c r="AD920" s="15"/>
      <c r="AE920" s="15"/>
      <c r="AT920" s="279" t="s">
        <v>801</v>
      </c>
      <c r="AU920" s="279" t="s">
        <v>81</v>
      </c>
      <c r="AV920" s="15" t="s">
        <v>149</v>
      </c>
      <c r="AW920" s="15" t="s">
        <v>33</v>
      </c>
      <c r="AX920" s="15" t="s">
        <v>79</v>
      </c>
      <c r="AY920" s="279" t="s">
        <v>240</v>
      </c>
    </row>
    <row r="921" s="12" customFormat="1" ht="22.8" customHeight="1">
      <c r="A921" s="12"/>
      <c r="B921" s="198"/>
      <c r="C921" s="199"/>
      <c r="D921" s="200" t="s">
        <v>71</v>
      </c>
      <c r="E921" s="212" t="s">
        <v>1648</v>
      </c>
      <c r="F921" s="212" t="s">
        <v>1649</v>
      </c>
      <c r="G921" s="199"/>
      <c r="H921" s="199"/>
      <c r="I921" s="202"/>
      <c r="J921" s="213">
        <f>BK921</f>
        <v>0</v>
      </c>
      <c r="K921" s="199"/>
      <c r="L921" s="204"/>
      <c r="M921" s="205"/>
      <c r="N921" s="206"/>
      <c r="O921" s="206"/>
      <c r="P921" s="207">
        <f>P922</f>
        <v>0</v>
      </c>
      <c r="Q921" s="206"/>
      <c r="R921" s="207">
        <f>R922</f>
        <v>0</v>
      </c>
      <c r="S921" s="206"/>
      <c r="T921" s="208">
        <f>T922</f>
        <v>0</v>
      </c>
      <c r="U921" s="12"/>
      <c r="V921" s="12"/>
      <c r="W921" s="12"/>
      <c r="X921" s="12"/>
      <c r="Y921" s="12"/>
      <c r="Z921" s="12"/>
      <c r="AA921" s="12"/>
      <c r="AB921" s="12"/>
      <c r="AC921" s="12"/>
      <c r="AD921" s="12"/>
      <c r="AE921" s="12"/>
      <c r="AR921" s="209" t="s">
        <v>79</v>
      </c>
      <c r="AT921" s="210" t="s">
        <v>71</v>
      </c>
      <c r="AU921" s="210" t="s">
        <v>79</v>
      </c>
      <c r="AY921" s="209" t="s">
        <v>240</v>
      </c>
      <c r="BK921" s="211">
        <f>BK922</f>
        <v>0</v>
      </c>
    </row>
    <row r="922" s="2" customFormat="1" ht="55.5" customHeight="1">
      <c r="A922" s="39"/>
      <c r="B922" s="40"/>
      <c r="C922" s="214" t="s">
        <v>701</v>
      </c>
      <c r="D922" s="214" t="s">
        <v>243</v>
      </c>
      <c r="E922" s="215" t="s">
        <v>1650</v>
      </c>
      <c r="F922" s="216" t="s">
        <v>1651</v>
      </c>
      <c r="G922" s="217" t="s">
        <v>786</v>
      </c>
      <c r="H922" s="218">
        <v>2210.1640000000002</v>
      </c>
      <c r="I922" s="219"/>
      <c r="J922" s="220">
        <f>ROUND(I922*H922,2)</f>
        <v>0</v>
      </c>
      <c r="K922" s="216" t="s">
        <v>749</v>
      </c>
      <c r="L922" s="45"/>
      <c r="M922" s="221" t="s">
        <v>19</v>
      </c>
      <c r="N922" s="222" t="s">
        <v>43</v>
      </c>
      <c r="O922" s="85"/>
      <c r="P922" s="223">
        <f>O922*H922</f>
        <v>0</v>
      </c>
      <c r="Q922" s="223">
        <v>0</v>
      </c>
      <c r="R922" s="223">
        <f>Q922*H922</f>
        <v>0</v>
      </c>
      <c r="S922" s="223">
        <v>0</v>
      </c>
      <c r="T922" s="224">
        <f>S922*H922</f>
        <v>0</v>
      </c>
      <c r="U922" s="39"/>
      <c r="V922" s="39"/>
      <c r="W922" s="39"/>
      <c r="X922" s="39"/>
      <c r="Y922" s="39"/>
      <c r="Z922" s="39"/>
      <c r="AA922" s="39"/>
      <c r="AB922" s="39"/>
      <c r="AC922" s="39"/>
      <c r="AD922" s="39"/>
      <c r="AE922" s="39"/>
      <c r="AR922" s="225" t="s">
        <v>248</v>
      </c>
      <c r="AT922" s="225" t="s">
        <v>243</v>
      </c>
      <c r="AU922" s="225" t="s">
        <v>81</v>
      </c>
      <c r="AY922" s="18" t="s">
        <v>240</v>
      </c>
      <c r="BE922" s="226">
        <f>IF(N922="základní",J922,0)</f>
        <v>0</v>
      </c>
      <c r="BF922" s="226">
        <f>IF(N922="snížená",J922,0)</f>
        <v>0</v>
      </c>
      <c r="BG922" s="226">
        <f>IF(N922="zákl. přenesená",J922,0)</f>
        <v>0</v>
      </c>
      <c r="BH922" s="226">
        <f>IF(N922="sníž. přenesená",J922,0)</f>
        <v>0</v>
      </c>
      <c r="BI922" s="226">
        <f>IF(N922="nulová",J922,0)</f>
        <v>0</v>
      </c>
      <c r="BJ922" s="18" t="s">
        <v>79</v>
      </c>
      <c r="BK922" s="226">
        <f>ROUND(I922*H922,2)</f>
        <v>0</v>
      </c>
      <c r="BL922" s="18" t="s">
        <v>248</v>
      </c>
      <c r="BM922" s="225" t="s">
        <v>2854</v>
      </c>
    </row>
    <row r="923" s="12" customFormat="1" ht="25.92" customHeight="1">
      <c r="A923" s="12"/>
      <c r="B923" s="198"/>
      <c r="C923" s="199"/>
      <c r="D923" s="200" t="s">
        <v>71</v>
      </c>
      <c r="E923" s="201" t="s">
        <v>1653</v>
      </c>
      <c r="F923" s="201" t="s">
        <v>1654</v>
      </c>
      <c r="G923" s="199"/>
      <c r="H923" s="199"/>
      <c r="I923" s="202"/>
      <c r="J923" s="203">
        <f>BK923</f>
        <v>0</v>
      </c>
      <c r="K923" s="199"/>
      <c r="L923" s="204"/>
      <c r="M923" s="205"/>
      <c r="N923" s="206"/>
      <c r="O923" s="206"/>
      <c r="P923" s="207">
        <f>P924+P933+P1028+P1087+P1316+P1332+P1497+P1521+P1529+P1685+P1727+P1769+P1789+P1903+P1987+P2030</f>
        <v>0</v>
      </c>
      <c r="Q923" s="206"/>
      <c r="R923" s="207">
        <f>R924+R933+R1028+R1087+R1316+R1332+R1497+R1521+R1529+R1685+R1727+R1769+R1789+R1903+R1987+R2030</f>
        <v>85.516389430000004</v>
      </c>
      <c r="S923" s="206"/>
      <c r="T923" s="208">
        <f>T924+T933+T1028+T1087+T1316+T1332+T1497+T1521+T1529+T1685+T1727+T1769+T1789+T1903+T1987+T2030</f>
        <v>0</v>
      </c>
      <c r="U923" s="12"/>
      <c r="V923" s="12"/>
      <c r="W923" s="12"/>
      <c r="X923" s="12"/>
      <c r="Y923" s="12"/>
      <c r="Z923" s="12"/>
      <c r="AA923" s="12"/>
      <c r="AB923" s="12"/>
      <c r="AC923" s="12"/>
      <c r="AD923" s="12"/>
      <c r="AE923" s="12"/>
      <c r="AR923" s="209" t="s">
        <v>79</v>
      </c>
      <c r="AT923" s="210" t="s">
        <v>71</v>
      </c>
      <c r="AU923" s="210" t="s">
        <v>72</v>
      </c>
      <c r="AY923" s="209" t="s">
        <v>240</v>
      </c>
      <c r="BK923" s="211">
        <f>BK924+BK933+BK1028+BK1087+BK1316+BK1332+BK1497+BK1521+BK1529+BK1685+BK1727+BK1769+BK1789+BK1903+BK1987+BK2030</f>
        <v>0</v>
      </c>
    </row>
    <row r="924" s="12" customFormat="1" ht="22.8" customHeight="1">
      <c r="A924" s="12"/>
      <c r="B924" s="198"/>
      <c r="C924" s="199"/>
      <c r="D924" s="200" t="s">
        <v>71</v>
      </c>
      <c r="E924" s="212" t="s">
        <v>1655</v>
      </c>
      <c r="F924" s="212" t="s">
        <v>1656</v>
      </c>
      <c r="G924" s="199"/>
      <c r="H924" s="199"/>
      <c r="I924" s="202"/>
      <c r="J924" s="213">
        <f>BK924</f>
        <v>0</v>
      </c>
      <c r="K924" s="199"/>
      <c r="L924" s="204"/>
      <c r="M924" s="205"/>
      <c r="N924" s="206"/>
      <c r="O924" s="206"/>
      <c r="P924" s="207">
        <f>SUM(P925:P932)</f>
        <v>0</v>
      </c>
      <c r="Q924" s="206"/>
      <c r="R924" s="207">
        <f>SUM(R925:R932)</f>
        <v>0.384104</v>
      </c>
      <c r="S924" s="206"/>
      <c r="T924" s="208">
        <f>SUM(T925:T932)</f>
        <v>0</v>
      </c>
      <c r="U924" s="12"/>
      <c r="V924" s="12"/>
      <c r="W924" s="12"/>
      <c r="X924" s="12"/>
      <c r="Y924" s="12"/>
      <c r="Z924" s="12"/>
      <c r="AA924" s="12"/>
      <c r="AB924" s="12"/>
      <c r="AC924" s="12"/>
      <c r="AD924" s="12"/>
      <c r="AE924" s="12"/>
      <c r="AR924" s="209" t="s">
        <v>79</v>
      </c>
      <c r="AT924" s="210" t="s">
        <v>71</v>
      </c>
      <c r="AU924" s="210" t="s">
        <v>79</v>
      </c>
      <c r="AY924" s="209" t="s">
        <v>240</v>
      </c>
      <c r="BK924" s="211">
        <f>SUM(BK925:BK932)</f>
        <v>0</v>
      </c>
    </row>
    <row r="925" s="2" customFormat="1">
      <c r="A925" s="39"/>
      <c r="B925" s="40"/>
      <c r="C925" s="214" t="s">
        <v>2855</v>
      </c>
      <c r="D925" s="214" t="s">
        <v>243</v>
      </c>
      <c r="E925" s="215" t="s">
        <v>2856</v>
      </c>
      <c r="F925" s="216" t="s">
        <v>2857</v>
      </c>
      <c r="G925" s="217" t="s">
        <v>1418</v>
      </c>
      <c r="H925" s="218">
        <v>215.15600000000001</v>
      </c>
      <c r="I925" s="219"/>
      <c r="J925" s="220">
        <f>ROUND(I925*H925,2)</f>
        <v>0</v>
      </c>
      <c r="K925" s="216" t="s">
        <v>247</v>
      </c>
      <c r="L925" s="45"/>
      <c r="M925" s="221" t="s">
        <v>19</v>
      </c>
      <c r="N925" s="222" t="s">
        <v>43</v>
      </c>
      <c r="O925" s="85"/>
      <c r="P925" s="223">
        <f>O925*H925</f>
        <v>0</v>
      </c>
      <c r="Q925" s="223">
        <v>0</v>
      </c>
      <c r="R925" s="223">
        <f>Q925*H925</f>
        <v>0</v>
      </c>
      <c r="S925" s="223">
        <v>0</v>
      </c>
      <c r="T925" s="224">
        <f>S925*H925</f>
        <v>0</v>
      </c>
      <c r="U925" s="39"/>
      <c r="V925" s="39"/>
      <c r="W925" s="39"/>
      <c r="X925" s="39"/>
      <c r="Y925" s="39"/>
      <c r="Z925" s="39"/>
      <c r="AA925" s="39"/>
      <c r="AB925" s="39"/>
      <c r="AC925" s="39"/>
      <c r="AD925" s="39"/>
      <c r="AE925" s="39"/>
      <c r="AR925" s="225" t="s">
        <v>248</v>
      </c>
      <c r="AT925" s="225" t="s">
        <v>243</v>
      </c>
      <c r="AU925" s="225" t="s">
        <v>81</v>
      </c>
      <c r="AY925" s="18" t="s">
        <v>240</v>
      </c>
      <c r="BE925" s="226">
        <f>IF(N925="základní",J925,0)</f>
        <v>0</v>
      </c>
      <c r="BF925" s="226">
        <f>IF(N925="snížená",J925,0)</f>
        <v>0</v>
      </c>
      <c r="BG925" s="226">
        <f>IF(N925="zákl. přenesená",J925,0)</f>
        <v>0</v>
      </c>
      <c r="BH925" s="226">
        <f>IF(N925="sníž. přenesená",J925,0)</f>
        <v>0</v>
      </c>
      <c r="BI925" s="226">
        <f>IF(N925="nulová",J925,0)</f>
        <v>0</v>
      </c>
      <c r="BJ925" s="18" t="s">
        <v>79</v>
      </c>
      <c r="BK925" s="226">
        <f>ROUND(I925*H925,2)</f>
        <v>0</v>
      </c>
      <c r="BL925" s="18" t="s">
        <v>248</v>
      </c>
      <c r="BM925" s="225" t="s">
        <v>2858</v>
      </c>
    </row>
    <row r="926" s="13" customFormat="1">
      <c r="A926" s="13"/>
      <c r="B926" s="248"/>
      <c r="C926" s="249"/>
      <c r="D926" s="227" t="s">
        <v>801</v>
      </c>
      <c r="E926" s="250" t="s">
        <v>19</v>
      </c>
      <c r="F926" s="251" t="s">
        <v>2859</v>
      </c>
      <c r="G926" s="249"/>
      <c r="H926" s="252">
        <v>215.15600000000001</v>
      </c>
      <c r="I926" s="253"/>
      <c r="J926" s="249"/>
      <c r="K926" s="249"/>
      <c r="L926" s="254"/>
      <c r="M926" s="255"/>
      <c r="N926" s="256"/>
      <c r="O926" s="256"/>
      <c r="P926" s="256"/>
      <c r="Q926" s="256"/>
      <c r="R926" s="256"/>
      <c r="S926" s="256"/>
      <c r="T926" s="257"/>
      <c r="U926" s="13"/>
      <c r="V926" s="13"/>
      <c r="W926" s="13"/>
      <c r="X926" s="13"/>
      <c r="Y926" s="13"/>
      <c r="Z926" s="13"/>
      <c r="AA926" s="13"/>
      <c r="AB926" s="13"/>
      <c r="AC926" s="13"/>
      <c r="AD926" s="13"/>
      <c r="AE926" s="13"/>
      <c r="AT926" s="258" t="s">
        <v>801</v>
      </c>
      <c r="AU926" s="258" t="s">
        <v>81</v>
      </c>
      <c r="AV926" s="13" t="s">
        <v>81</v>
      </c>
      <c r="AW926" s="13" t="s">
        <v>33</v>
      </c>
      <c r="AX926" s="13" t="s">
        <v>79</v>
      </c>
      <c r="AY926" s="258" t="s">
        <v>240</v>
      </c>
    </row>
    <row r="927" s="2" customFormat="1">
      <c r="A927" s="39"/>
      <c r="B927" s="40"/>
      <c r="C927" s="214" t="s">
        <v>704</v>
      </c>
      <c r="D927" s="214" t="s">
        <v>243</v>
      </c>
      <c r="E927" s="215" t="s">
        <v>1687</v>
      </c>
      <c r="F927" s="216" t="s">
        <v>1688</v>
      </c>
      <c r="G927" s="217" t="s">
        <v>251</v>
      </c>
      <c r="H927" s="218">
        <v>960.25999999999999</v>
      </c>
      <c r="I927" s="219"/>
      <c r="J927" s="220">
        <f>ROUND(I927*H927,2)</f>
        <v>0</v>
      </c>
      <c r="K927" s="216" t="s">
        <v>749</v>
      </c>
      <c r="L927" s="45"/>
      <c r="M927" s="221" t="s">
        <v>19</v>
      </c>
      <c r="N927" s="222" t="s">
        <v>43</v>
      </c>
      <c r="O927" s="85"/>
      <c r="P927" s="223">
        <f>O927*H927</f>
        <v>0</v>
      </c>
      <c r="Q927" s="223">
        <v>0.00040000000000000002</v>
      </c>
      <c r="R927" s="223">
        <f>Q927*H927</f>
        <v>0.384104</v>
      </c>
      <c r="S927" s="223">
        <v>0</v>
      </c>
      <c r="T927" s="224">
        <f>S927*H927</f>
        <v>0</v>
      </c>
      <c r="U927" s="39"/>
      <c r="V927" s="39"/>
      <c r="W927" s="39"/>
      <c r="X927" s="39"/>
      <c r="Y927" s="39"/>
      <c r="Z927" s="39"/>
      <c r="AA927" s="39"/>
      <c r="AB927" s="39"/>
      <c r="AC927" s="39"/>
      <c r="AD927" s="39"/>
      <c r="AE927" s="39"/>
      <c r="AR927" s="225" t="s">
        <v>248</v>
      </c>
      <c r="AT927" s="225" t="s">
        <v>243</v>
      </c>
      <c r="AU927" s="225" t="s">
        <v>81</v>
      </c>
      <c r="AY927" s="18" t="s">
        <v>240</v>
      </c>
      <c r="BE927" s="226">
        <f>IF(N927="základní",J927,0)</f>
        <v>0</v>
      </c>
      <c r="BF927" s="226">
        <f>IF(N927="snížená",J927,0)</f>
        <v>0</v>
      </c>
      <c r="BG927" s="226">
        <f>IF(N927="zákl. přenesená",J927,0)</f>
        <v>0</v>
      </c>
      <c r="BH927" s="226">
        <f>IF(N927="sníž. přenesená",J927,0)</f>
        <v>0</v>
      </c>
      <c r="BI927" s="226">
        <f>IF(N927="nulová",J927,0)</f>
        <v>0</v>
      </c>
      <c r="BJ927" s="18" t="s">
        <v>79</v>
      </c>
      <c r="BK927" s="226">
        <f>ROUND(I927*H927,2)</f>
        <v>0</v>
      </c>
      <c r="BL927" s="18" t="s">
        <v>248</v>
      </c>
      <c r="BM927" s="225" t="s">
        <v>2860</v>
      </c>
    </row>
    <row r="928" s="13" customFormat="1">
      <c r="A928" s="13"/>
      <c r="B928" s="248"/>
      <c r="C928" s="249"/>
      <c r="D928" s="227" t="s">
        <v>801</v>
      </c>
      <c r="E928" s="250" t="s">
        <v>19</v>
      </c>
      <c r="F928" s="251" t="s">
        <v>2861</v>
      </c>
      <c r="G928" s="249"/>
      <c r="H928" s="252">
        <v>960.25999999999999</v>
      </c>
      <c r="I928" s="253"/>
      <c r="J928" s="249"/>
      <c r="K928" s="249"/>
      <c r="L928" s="254"/>
      <c r="M928" s="255"/>
      <c r="N928" s="256"/>
      <c r="O928" s="256"/>
      <c r="P928" s="256"/>
      <c r="Q928" s="256"/>
      <c r="R928" s="256"/>
      <c r="S928" s="256"/>
      <c r="T928" s="257"/>
      <c r="U928" s="13"/>
      <c r="V928" s="13"/>
      <c r="W928" s="13"/>
      <c r="X928" s="13"/>
      <c r="Y928" s="13"/>
      <c r="Z928" s="13"/>
      <c r="AA928" s="13"/>
      <c r="AB928" s="13"/>
      <c r="AC928" s="13"/>
      <c r="AD928" s="13"/>
      <c r="AE928" s="13"/>
      <c r="AT928" s="258" t="s">
        <v>801</v>
      </c>
      <c r="AU928" s="258" t="s">
        <v>81</v>
      </c>
      <c r="AV928" s="13" t="s">
        <v>81</v>
      </c>
      <c r="AW928" s="13" t="s">
        <v>33</v>
      </c>
      <c r="AX928" s="13" t="s">
        <v>79</v>
      </c>
      <c r="AY928" s="258" t="s">
        <v>240</v>
      </c>
    </row>
    <row r="929" s="2" customFormat="1" ht="16.5" customHeight="1">
      <c r="A929" s="39"/>
      <c r="B929" s="40"/>
      <c r="C929" s="238" t="s">
        <v>2862</v>
      </c>
      <c r="D929" s="238" t="s">
        <v>797</v>
      </c>
      <c r="E929" s="239" t="s">
        <v>2863</v>
      </c>
      <c r="F929" s="240" t="s">
        <v>2864</v>
      </c>
      <c r="G929" s="241" t="s">
        <v>251</v>
      </c>
      <c r="H929" s="242">
        <v>1104.299</v>
      </c>
      <c r="I929" s="243"/>
      <c r="J929" s="244">
        <f>ROUND(I929*H929,2)</f>
        <v>0</v>
      </c>
      <c r="K929" s="240" t="s">
        <v>247</v>
      </c>
      <c r="L929" s="245"/>
      <c r="M929" s="246" t="s">
        <v>19</v>
      </c>
      <c r="N929" s="247" t="s">
        <v>43</v>
      </c>
      <c r="O929" s="85"/>
      <c r="P929" s="223">
        <f>O929*H929</f>
        <v>0</v>
      </c>
      <c r="Q929" s="223">
        <v>0</v>
      </c>
      <c r="R929" s="223">
        <f>Q929*H929</f>
        <v>0</v>
      </c>
      <c r="S929" s="223">
        <v>0</v>
      </c>
      <c r="T929" s="224">
        <f>S929*H929</f>
        <v>0</v>
      </c>
      <c r="U929" s="39"/>
      <c r="V929" s="39"/>
      <c r="W929" s="39"/>
      <c r="X929" s="39"/>
      <c r="Y929" s="39"/>
      <c r="Z929" s="39"/>
      <c r="AA929" s="39"/>
      <c r="AB929" s="39"/>
      <c r="AC929" s="39"/>
      <c r="AD929" s="39"/>
      <c r="AE929" s="39"/>
      <c r="AR929" s="225" t="s">
        <v>257</v>
      </c>
      <c r="AT929" s="225" t="s">
        <v>797</v>
      </c>
      <c r="AU929" s="225" t="s">
        <v>81</v>
      </c>
      <c r="AY929" s="18" t="s">
        <v>240</v>
      </c>
      <c r="BE929" s="226">
        <f>IF(N929="základní",J929,0)</f>
        <v>0</v>
      </c>
      <c r="BF929" s="226">
        <f>IF(N929="snížená",J929,0)</f>
        <v>0</v>
      </c>
      <c r="BG929" s="226">
        <f>IF(N929="zákl. přenesená",J929,0)</f>
        <v>0</v>
      </c>
      <c r="BH929" s="226">
        <f>IF(N929="sníž. přenesená",J929,0)</f>
        <v>0</v>
      </c>
      <c r="BI929" s="226">
        <f>IF(N929="nulová",J929,0)</f>
        <v>0</v>
      </c>
      <c r="BJ929" s="18" t="s">
        <v>79</v>
      </c>
      <c r="BK929" s="226">
        <f>ROUND(I929*H929,2)</f>
        <v>0</v>
      </c>
      <c r="BL929" s="18" t="s">
        <v>248</v>
      </c>
      <c r="BM929" s="225" t="s">
        <v>2865</v>
      </c>
    </row>
    <row r="930" s="14" customFormat="1">
      <c r="A930" s="14"/>
      <c r="B930" s="259"/>
      <c r="C930" s="260"/>
      <c r="D930" s="227" t="s">
        <v>801</v>
      </c>
      <c r="E930" s="261" t="s">
        <v>19</v>
      </c>
      <c r="F930" s="262" t="s">
        <v>1703</v>
      </c>
      <c r="G930" s="260"/>
      <c r="H930" s="261" t="s">
        <v>19</v>
      </c>
      <c r="I930" s="263"/>
      <c r="J930" s="260"/>
      <c r="K930" s="260"/>
      <c r="L930" s="264"/>
      <c r="M930" s="265"/>
      <c r="N930" s="266"/>
      <c r="O930" s="266"/>
      <c r="P930" s="266"/>
      <c r="Q930" s="266"/>
      <c r="R930" s="266"/>
      <c r="S930" s="266"/>
      <c r="T930" s="267"/>
      <c r="U930" s="14"/>
      <c r="V930" s="14"/>
      <c r="W930" s="14"/>
      <c r="X930" s="14"/>
      <c r="Y930" s="14"/>
      <c r="Z930" s="14"/>
      <c r="AA930" s="14"/>
      <c r="AB930" s="14"/>
      <c r="AC930" s="14"/>
      <c r="AD930" s="14"/>
      <c r="AE930" s="14"/>
      <c r="AT930" s="268" t="s">
        <v>801</v>
      </c>
      <c r="AU930" s="268" t="s">
        <v>81</v>
      </c>
      <c r="AV930" s="14" t="s">
        <v>79</v>
      </c>
      <c r="AW930" s="14" t="s">
        <v>33</v>
      </c>
      <c r="AX930" s="14" t="s">
        <v>72</v>
      </c>
      <c r="AY930" s="268" t="s">
        <v>240</v>
      </c>
    </row>
    <row r="931" s="13" customFormat="1">
      <c r="A931" s="13"/>
      <c r="B931" s="248"/>
      <c r="C931" s="249"/>
      <c r="D931" s="227" t="s">
        <v>801</v>
      </c>
      <c r="E931" s="250" t="s">
        <v>19</v>
      </c>
      <c r="F931" s="251" t="s">
        <v>2866</v>
      </c>
      <c r="G931" s="249"/>
      <c r="H931" s="252">
        <v>1104.299</v>
      </c>
      <c r="I931" s="253"/>
      <c r="J931" s="249"/>
      <c r="K931" s="249"/>
      <c r="L931" s="254"/>
      <c r="M931" s="255"/>
      <c r="N931" s="256"/>
      <c r="O931" s="256"/>
      <c r="P931" s="256"/>
      <c r="Q931" s="256"/>
      <c r="R931" s="256"/>
      <c r="S931" s="256"/>
      <c r="T931" s="257"/>
      <c r="U931" s="13"/>
      <c r="V931" s="13"/>
      <c r="W931" s="13"/>
      <c r="X931" s="13"/>
      <c r="Y931" s="13"/>
      <c r="Z931" s="13"/>
      <c r="AA931" s="13"/>
      <c r="AB931" s="13"/>
      <c r="AC931" s="13"/>
      <c r="AD931" s="13"/>
      <c r="AE931" s="13"/>
      <c r="AT931" s="258" t="s">
        <v>801</v>
      </c>
      <c r="AU931" s="258" t="s">
        <v>81</v>
      </c>
      <c r="AV931" s="13" t="s">
        <v>81</v>
      </c>
      <c r="AW931" s="13" t="s">
        <v>33</v>
      </c>
      <c r="AX931" s="13" t="s">
        <v>79</v>
      </c>
      <c r="AY931" s="258" t="s">
        <v>240</v>
      </c>
    </row>
    <row r="932" s="2" customFormat="1" ht="44.25" customHeight="1">
      <c r="A932" s="39"/>
      <c r="B932" s="40"/>
      <c r="C932" s="214" t="s">
        <v>706</v>
      </c>
      <c r="D932" s="214" t="s">
        <v>243</v>
      </c>
      <c r="E932" s="215" t="s">
        <v>1705</v>
      </c>
      <c r="F932" s="216" t="s">
        <v>1706</v>
      </c>
      <c r="G932" s="217" t="s">
        <v>1707</v>
      </c>
      <c r="H932" s="218">
        <v>1</v>
      </c>
      <c r="I932" s="219"/>
      <c r="J932" s="220">
        <f>ROUND(I932*H932,2)</f>
        <v>0</v>
      </c>
      <c r="K932" s="216" t="s">
        <v>247</v>
      </c>
      <c r="L932" s="45"/>
      <c r="M932" s="221" t="s">
        <v>19</v>
      </c>
      <c r="N932" s="222" t="s">
        <v>43</v>
      </c>
      <c r="O932" s="85"/>
      <c r="P932" s="223">
        <f>O932*H932</f>
        <v>0</v>
      </c>
      <c r="Q932" s="223">
        <v>0</v>
      </c>
      <c r="R932" s="223">
        <f>Q932*H932</f>
        <v>0</v>
      </c>
      <c r="S932" s="223">
        <v>0</v>
      </c>
      <c r="T932" s="224">
        <f>S932*H932</f>
        <v>0</v>
      </c>
      <c r="U932" s="39"/>
      <c r="V932" s="39"/>
      <c r="W932" s="39"/>
      <c r="X932" s="39"/>
      <c r="Y932" s="39"/>
      <c r="Z932" s="39"/>
      <c r="AA932" s="39"/>
      <c r="AB932" s="39"/>
      <c r="AC932" s="39"/>
      <c r="AD932" s="39"/>
      <c r="AE932" s="39"/>
      <c r="AR932" s="225" t="s">
        <v>248</v>
      </c>
      <c r="AT932" s="225" t="s">
        <v>243</v>
      </c>
      <c r="AU932" s="225" t="s">
        <v>81</v>
      </c>
      <c r="AY932" s="18" t="s">
        <v>240</v>
      </c>
      <c r="BE932" s="226">
        <f>IF(N932="základní",J932,0)</f>
        <v>0</v>
      </c>
      <c r="BF932" s="226">
        <f>IF(N932="snížená",J932,0)</f>
        <v>0</v>
      </c>
      <c r="BG932" s="226">
        <f>IF(N932="zákl. přenesená",J932,0)</f>
        <v>0</v>
      </c>
      <c r="BH932" s="226">
        <f>IF(N932="sníž. přenesená",J932,0)</f>
        <v>0</v>
      </c>
      <c r="BI932" s="226">
        <f>IF(N932="nulová",J932,0)</f>
        <v>0</v>
      </c>
      <c r="BJ932" s="18" t="s">
        <v>79</v>
      </c>
      <c r="BK932" s="226">
        <f>ROUND(I932*H932,2)</f>
        <v>0</v>
      </c>
      <c r="BL932" s="18" t="s">
        <v>248</v>
      </c>
      <c r="BM932" s="225" t="s">
        <v>2867</v>
      </c>
    </row>
    <row r="933" s="12" customFormat="1" ht="22.8" customHeight="1">
      <c r="A933" s="12"/>
      <c r="B933" s="198"/>
      <c r="C933" s="199"/>
      <c r="D933" s="200" t="s">
        <v>71</v>
      </c>
      <c r="E933" s="212" t="s">
        <v>2868</v>
      </c>
      <c r="F933" s="212" t="s">
        <v>2869</v>
      </c>
      <c r="G933" s="199"/>
      <c r="H933" s="199"/>
      <c r="I933" s="202"/>
      <c r="J933" s="213">
        <f>BK933</f>
        <v>0</v>
      </c>
      <c r="K933" s="199"/>
      <c r="L933" s="204"/>
      <c r="M933" s="205"/>
      <c r="N933" s="206"/>
      <c r="O933" s="206"/>
      <c r="P933" s="207">
        <f>SUM(P934:P1027)</f>
        <v>0</v>
      </c>
      <c r="Q933" s="206"/>
      <c r="R933" s="207">
        <f>SUM(R934:R1027)</f>
        <v>23.751804059999998</v>
      </c>
      <c r="S933" s="206"/>
      <c r="T933" s="208">
        <f>SUM(T934:T1027)</f>
        <v>0</v>
      </c>
      <c r="U933" s="12"/>
      <c r="V933" s="12"/>
      <c r="W933" s="12"/>
      <c r="X933" s="12"/>
      <c r="Y933" s="12"/>
      <c r="Z933" s="12"/>
      <c r="AA933" s="12"/>
      <c r="AB933" s="12"/>
      <c r="AC933" s="12"/>
      <c r="AD933" s="12"/>
      <c r="AE933" s="12"/>
      <c r="AR933" s="209" t="s">
        <v>79</v>
      </c>
      <c r="AT933" s="210" t="s">
        <v>71</v>
      </c>
      <c r="AU933" s="210" t="s">
        <v>79</v>
      </c>
      <c r="AY933" s="209" t="s">
        <v>240</v>
      </c>
      <c r="BK933" s="211">
        <f>SUM(BK934:BK1027)</f>
        <v>0</v>
      </c>
    </row>
    <row r="934" s="2" customFormat="1" ht="33" customHeight="1">
      <c r="A934" s="39"/>
      <c r="B934" s="40"/>
      <c r="C934" s="214" t="s">
        <v>2870</v>
      </c>
      <c r="D934" s="214" t="s">
        <v>243</v>
      </c>
      <c r="E934" s="215" t="s">
        <v>2871</v>
      </c>
      <c r="F934" s="216" t="s">
        <v>2872</v>
      </c>
      <c r="G934" s="217" t="s">
        <v>1418</v>
      </c>
      <c r="H934" s="218">
        <v>2</v>
      </c>
      <c r="I934" s="219"/>
      <c r="J934" s="220">
        <f>ROUND(I934*H934,2)</f>
        <v>0</v>
      </c>
      <c r="K934" s="216" t="s">
        <v>247</v>
      </c>
      <c r="L934" s="45"/>
      <c r="M934" s="221" t="s">
        <v>19</v>
      </c>
      <c r="N934" s="222" t="s">
        <v>43</v>
      </c>
      <c r="O934" s="85"/>
      <c r="P934" s="223">
        <f>O934*H934</f>
        <v>0</v>
      </c>
      <c r="Q934" s="223">
        <v>0</v>
      </c>
      <c r="R934" s="223">
        <f>Q934*H934</f>
        <v>0</v>
      </c>
      <c r="S934" s="223">
        <v>0</v>
      </c>
      <c r="T934" s="224">
        <f>S934*H934</f>
        <v>0</v>
      </c>
      <c r="U934" s="39"/>
      <c r="V934" s="39"/>
      <c r="W934" s="39"/>
      <c r="X934" s="39"/>
      <c r="Y934" s="39"/>
      <c r="Z934" s="39"/>
      <c r="AA934" s="39"/>
      <c r="AB934" s="39"/>
      <c r="AC934" s="39"/>
      <c r="AD934" s="39"/>
      <c r="AE934" s="39"/>
      <c r="AR934" s="225" t="s">
        <v>248</v>
      </c>
      <c r="AT934" s="225" t="s">
        <v>243</v>
      </c>
      <c r="AU934" s="225" t="s">
        <v>81</v>
      </c>
      <c r="AY934" s="18" t="s">
        <v>240</v>
      </c>
      <c r="BE934" s="226">
        <f>IF(N934="základní",J934,0)</f>
        <v>0</v>
      </c>
      <c r="BF934" s="226">
        <f>IF(N934="snížená",J934,0)</f>
        <v>0</v>
      </c>
      <c r="BG934" s="226">
        <f>IF(N934="zákl. přenesená",J934,0)</f>
        <v>0</v>
      </c>
      <c r="BH934" s="226">
        <f>IF(N934="sníž. přenesená",J934,0)</f>
        <v>0</v>
      </c>
      <c r="BI934" s="226">
        <f>IF(N934="nulová",J934,0)</f>
        <v>0</v>
      </c>
      <c r="BJ934" s="18" t="s">
        <v>79</v>
      </c>
      <c r="BK934" s="226">
        <f>ROUND(I934*H934,2)</f>
        <v>0</v>
      </c>
      <c r="BL934" s="18" t="s">
        <v>248</v>
      </c>
      <c r="BM934" s="225" t="s">
        <v>2873</v>
      </c>
    </row>
    <row r="935" s="2" customFormat="1" ht="44.25" customHeight="1">
      <c r="A935" s="39"/>
      <c r="B935" s="40"/>
      <c r="C935" s="214" t="s">
        <v>710</v>
      </c>
      <c r="D935" s="214" t="s">
        <v>243</v>
      </c>
      <c r="E935" s="215" t="s">
        <v>2874</v>
      </c>
      <c r="F935" s="216" t="s">
        <v>2875</v>
      </c>
      <c r="G935" s="217" t="s">
        <v>1418</v>
      </c>
      <c r="H935" s="218">
        <v>23.559999999999999</v>
      </c>
      <c r="I935" s="219"/>
      <c r="J935" s="220">
        <f>ROUND(I935*H935,2)</f>
        <v>0</v>
      </c>
      <c r="K935" s="216" t="s">
        <v>247</v>
      </c>
      <c r="L935" s="45"/>
      <c r="M935" s="221" t="s">
        <v>19</v>
      </c>
      <c r="N935" s="222" t="s">
        <v>43</v>
      </c>
      <c r="O935" s="85"/>
      <c r="P935" s="223">
        <f>O935*H935</f>
        <v>0</v>
      </c>
      <c r="Q935" s="223">
        <v>0</v>
      </c>
      <c r="R935" s="223">
        <f>Q935*H935</f>
        <v>0</v>
      </c>
      <c r="S935" s="223">
        <v>0</v>
      </c>
      <c r="T935" s="224">
        <f>S935*H935</f>
        <v>0</v>
      </c>
      <c r="U935" s="39"/>
      <c r="V935" s="39"/>
      <c r="W935" s="39"/>
      <c r="X935" s="39"/>
      <c r="Y935" s="39"/>
      <c r="Z935" s="39"/>
      <c r="AA935" s="39"/>
      <c r="AB935" s="39"/>
      <c r="AC935" s="39"/>
      <c r="AD935" s="39"/>
      <c r="AE935" s="39"/>
      <c r="AR935" s="225" t="s">
        <v>248</v>
      </c>
      <c r="AT935" s="225" t="s">
        <v>243</v>
      </c>
      <c r="AU935" s="225" t="s">
        <v>81</v>
      </c>
      <c r="AY935" s="18" t="s">
        <v>240</v>
      </c>
      <c r="BE935" s="226">
        <f>IF(N935="základní",J935,0)</f>
        <v>0</v>
      </c>
      <c r="BF935" s="226">
        <f>IF(N935="snížená",J935,0)</f>
        <v>0</v>
      </c>
      <c r="BG935" s="226">
        <f>IF(N935="zákl. přenesená",J935,0)</f>
        <v>0</v>
      </c>
      <c r="BH935" s="226">
        <f>IF(N935="sníž. přenesená",J935,0)</f>
        <v>0</v>
      </c>
      <c r="BI935" s="226">
        <f>IF(N935="nulová",J935,0)</f>
        <v>0</v>
      </c>
      <c r="BJ935" s="18" t="s">
        <v>79</v>
      </c>
      <c r="BK935" s="226">
        <f>ROUND(I935*H935,2)</f>
        <v>0</v>
      </c>
      <c r="BL935" s="18" t="s">
        <v>248</v>
      </c>
      <c r="BM935" s="225" t="s">
        <v>2876</v>
      </c>
    </row>
    <row r="936" s="13" customFormat="1">
      <c r="A936" s="13"/>
      <c r="B936" s="248"/>
      <c r="C936" s="249"/>
      <c r="D936" s="227" t="s">
        <v>801</v>
      </c>
      <c r="E936" s="250" t="s">
        <v>19</v>
      </c>
      <c r="F936" s="251" t="s">
        <v>2877</v>
      </c>
      <c r="G936" s="249"/>
      <c r="H936" s="252">
        <v>23.559999999999999</v>
      </c>
      <c r="I936" s="253"/>
      <c r="J936" s="249"/>
      <c r="K936" s="249"/>
      <c r="L936" s="254"/>
      <c r="M936" s="255"/>
      <c r="N936" s="256"/>
      <c r="O936" s="256"/>
      <c r="P936" s="256"/>
      <c r="Q936" s="256"/>
      <c r="R936" s="256"/>
      <c r="S936" s="256"/>
      <c r="T936" s="257"/>
      <c r="U936" s="13"/>
      <c r="V936" s="13"/>
      <c r="W936" s="13"/>
      <c r="X936" s="13"/>
      <c r="Y936" s="13"/>
      <c r="Z936" s="13"/>
      <c r="AA936" s="13"/>
      <c r="AB936" s="13"/>
      <c r="AC936" s="13"/>
      <c r="AD936" s="13"/>
      <c r="AE936" s="13"/>
      <c r="AT936" s="258" t="s">
        <v>801</v>
      </c>
      <c r="AU936" s="258" t="s">
        <v>81</v>
      </c>
      <c r="AV936" s="13" t="s">
        <v>81</v>
      </c>
      <c r="AW936" s="13" t="s">
        <v>33</v>
      </c>
      <c r="AX936" s="13" t="s">
        <v>79</v>
      </c>
      <c r="AY936" s="258" t="s">
        <v>240</v>
      </c>
    </row>
    <row r="937" s="2" customFormat="1" ht="44.25" customHeight="1">
      <c r="A937" s="39"/>
      <c r="B937" s="40"/>
      <c r="C937" s="214" t="s">
        <v>2878</v>
      </c>
      <c r="D937" s="214" t="s">
        <v>243</v>
      </c>
      <c r="E937" s="215" t="s">
        <v>2879</v>
      </c>
      <c r="F937" s="216" t="s">
        <v>2880</v>
      </c>
      <c r="G937" s="217" t="s">
        <v>1418</v>
      </c>
      <c r="H937" s="218">
        <v>11.99</v>
      </c>
      <c r="I937" s="219"/>
      <c r="J937" s="220">
        <f>ROUND(I937*H937,2)</f>
        <v>0</v>
      </c>
      <c r="K937" s="216" t="s">
        <v>247</v>
      </c>
      <c r="L937" s="45"/>
      <c r="M937" s="221" t="s">
        <v>19</v>
      </c>
      <c r="N937" s="222" t="s">
        <v>43</v>
      </c>
      <c r="O937" s="85"/>
      <c r="P937" s="223">
        <f>O937*H937</f>
        <v>0</v>
      </c>
      <c r="Q937" s="223">
        <v>0</v>
      </c>
      <c r="R937" s="223">
        <f>Q937*H937</f>
        <v>0</v>
      </c>
      <c r="S937" s="223">
        <v>0</v>
      </c>
      <c r="T937" s="224">
        <f>S937*H937</f>
        <v>0</v>
      </c>
      <c r="U937" s="39"/>
      <c r="V937" s="39"/>
      <c r="W937" s="39"/>
      <c r="X937" s="39"/>
      <c r="Y937" s="39"/>
      <c r="Z937" s="39"/>
      <c r="AA937" s="39"/>
      <c r="AB937" s="39"/>
      <c r="AC937" s="39"/>
      <c r="AD937" s="39"/>
      <c r="AE937" s="39"/>
      <c r="AR937" s="225" t="s">
        <v>248</v>
      </c>
      <c r="AT937" s="225" t="s">
        <v>243</v>
      </c>
      <c r="AU937" s="225" t="s">
        <v>81</v>
      </c>
      <c r="AY937" s="18" t="s">
        <v>240</v>
      </c>
      <c r="BE937" s="226">
        <f>IF(N937="základní",J937,0)</f>
        <v>0</v>
      </c>
      <c r="BF937" s="226">
        <f>IF(N937="snížená",J937,0)</f>
        <v>0</v>
      </c>
      <c r="BG937" s="226">
        <f>IF(N937="zákl. přenesená",J937,0)</f>
        <v>0</v>
      </c>
      <c r="BH937" s="226">
        <f>IF(N937="sníž. přenesená",J937,0)</f>
        <v>0</v>
      </c>
      <c r="BI937" s="226">
        <f>IF(N937="nulová",J937,0)</f>
        <v>0</v>
      </c>
      <c r="BJ937" s="18" t="s">
        <v>79</v>
      </c>
      <c r="BK937" s="226">
        <f>ROUND(I937*H937,2)</f>
        <v>0</v>
      </c>
      <c r="BL937" s="18" t="s">
        <v>248</v>
      </c>
      <c r="BM937" s="225" t="s">
        <v>2881</v>
      </c>
    </row>
    <row r="938" s="13" customFormat="1">
      <c r="A938" s="13"/>
      <c r="B938" s="248"/>
      <c r="C938" s="249"/>
      <c r="D938" s="227" t="s">
        <v>801</v>
      </c>
      <c r="E938" s="250" t="s">
        <v>19</v>
      </c>
      <c r="F938" s="251" t="s">
        <v>2882</v>
      </c>
      <c r="G938" s="249"/>
      <c r="H938" s="252">
        <v>11.99</v>
      </c>
      <c r="I938" s="253"/>
      <c r="J938" s="249"/>
      <c r="K938" s="249"/>
      <c r="L938" s="254"/>
      <c r="M938" s="255"/>
      <c r="N938" s="256"/>
      <c r="O938" s="256"/>
      <c r="P938" s="256"/>
      <c r="Q938" s="256"/>
      <c r="R938" s="256"/>
      <c r="S938" s="256"/>
      <c r="T938" s="257"/>
      <c r="U938" s="13"/>
      <c r="V938" s="13"/>
      <c r="W938" s="13"/>
      <c r="X938" s="13"/>
      <c r="Y938" s="13"/>
      <c r="Z938" s="13"/>
      <c r="AA938" s="13"/>
      <c r="AB938" s="13"/>
      <c r="AC938" s="13"/>
      <c r="AD938" s="13"/>
      <c r="AE938" s="13"/>
      <c r="AT938" s="258" t="s">
        <v>801</v>
      </c>
      <c r="AU938" s="258" t="s">
        <v>81</v>
      </c>
      <c r="AV938" s="13" t="s">
        <v>81</v>
      </c>
      <c r="AW938" s="13" t="s">
        <v>33</v>
      </c>
      <c r="AX938" s="13" t="s">
        <v>79</v>
      </c>
      <c r="AY938" s="258" t="s">
        <v>240</v>
      </c>
    </row>
    <row r="939" s="2" customFormat="1" ht="16.5" customHeight="1">
      <c r="A939" s="39"/>
      <c r="B939" s="40"/>
      <c r="C939" s="214" t="s">
        <v>713</v>
      </c>
      <c r="D939" s="214" t="s">
        <v>243</v>
      </c>
      <c r="E939" s="215" t="s">
        <v>2883</v>
      </c>
      <c r="F939" s="216" t="s">
        <v>2884</v>
      </c>
      <c r="G939" s="217" t="s">
        <v>806</v>
      </c>
      <c r="H939" s="218">
        <v>3</v>
      </c>
      <c r="I939" s="219"/>
      <c r="J939" s="220">
        <f>ROUND(I939*H939,2)</f>
        <v>0</v>
      </c>
      <c r="K939" s="216" t="s">
        <v>247</v>
      </c>
      <c r="L939" s="45"/>
      <c r="M939" s="221" t="s">
        <v>19</v>
      </c>
      <c r="N939" s="222" t="s">
        <v>43</v>
      </c>
      <c r="O939" s="85"/>
      <c r="P939" s="223">
        <f>O939*H939</f>
        <v>0</v>
      </c>
      <c r="Q939" s="223">
        <v>0</v>
      </c>
      <c r="R939" s="223">
        <f>Q939*H939</f>
        <v>0</v>
      </c>
      <c r="S939" s="223">
        <v>0</v>
      </c>
      <c r="T939" s="224">
        <f>S939*H939</f>
        <v>0</v>
      </c>
      <c r="U939" s="39"/>
      <c r="V939" s="39"/>
      <c r="W939" s="39"/>
      <c r="X939" s="39"/>
      <c r="Y939" s="39"/>
      <c r="Z939" s="39"/>
      <c r="AA939" s="39"/>
      <c r="AB939" s="39"/>
      <c r="AC939" s="39"/>
      <c r="AD939" s="39"/>
      <c r="AE939" s="39"/>
      <c r="AR939" s="225" t="s">
        <v>248</v>
      </c>
      <c r="AT939" s="225" t="s">
        <v>243</v>
      </c>
      <c r="AU939" s="225" t="s">
        <v>81</v>
      </c>
      <c r="AY939" s="18" t="s">
        <v>240</v>
      </c>
      <c r="BE939" s="226">
        <f>IF(N939="základní",J939,0)</f>
        <v>0</v>
      </c>
      <c r="BF939" s="226">
        <f>IF(N939="snížená",J939,0)</f>
        <v>0</v>
      </c>
      <c r="BG939" s="226">
        <f>IF(N939="zákl. přenesená",J939,0)</f>
        <v>0</v>
      </c>
      <c r="BH939" s="226">
        <f>IF(N939="sníž. přenesená",J939,0)</f>
        <v>0</v>
      </c>
      <c r="BI939" s="226">
        <f>IF(N939="nulová",J939,0)</f>
        <v>0</v>
      </c>
      <c r="BJ939" s="18" t="s">
        <v>79</v>
      </c>
      <c r="BK939" s="226">
        <f>ROUND(I939*H939,2)</f>
        <v>0</v>
      </c>
      <c r="BL939" s="18" t="s">
        <v>248</v>
      </c>
      <c r="BM939" s="225" t="s">
        <v>2885</v>
      </c>
    </row>
    <row r="940" s="13" customFormat="1">
      <c r="A940" s="13"/>
      <c r="B940" s="248"/>
      <c r="C940" s="249"/>
      <c r="D940" s="227" t="s">
        <v>801</v>
      </c>
      <c r="E940" s="250" t="s">
        <v>19</v>
      </c>
      <c r="F940" s="251" t="s">
        <v>2886</v>
      </c>
      <c r="G940" s="249"/>
      <c r="H940" s="252">
        <v>3</v>
      </c>
      <c r="I940" s="253"/>
      <c r="J940" s="249"/>
      <c r="K940" s="249"/>
      <c r="L940" s="254"/>
      <c r="M940" s="255"/>
      <c r="N940" s="256"/>
      <c r="O940" s="256"/>
      <c r="P940" s="256"/>
      <c r="Q940" s="256"/>
      <c r="R940" s="256"/>
      <c r="S940" s="256"/>
      <c r="T940" s="257"/>
      <c r="U940" s="13"/>
      <c r="V940" s="13"/>
      <c r="W940" s="13"/>
      <c r="X940" s="13"/>
      <c r="Y940" s="13"/>
      <c r="Z940" s="13"/>
      <c r="AA940" s="13"/>
      <c r="AB940" s="13"/>
      <c r="AC940" s="13"/>
      <c r="AD940" s="13"/>
      <c r="AE940" s="13"/>
      <c r="AT940" s="258" t="s">
        <v>801</v>
      </c>
      <c r="AU940" s="258" t="s">
        <v>81</v>
      </c>
      <c r="AV940" s="13" t="s">
        <v>81</v>
      </c>
      <c r="AW940" s="13" t="s">
        <v>33</v>
      </c>
      <c r="AX940" s="13" t="s">
        <v>79</v>
      </c>
      <c r="AY940" s="258" t="s">
        <v>240</v>
      </c>
    </row>
    <row r="941" s="2" customFormat="1" ht="16.5" customHeight="1">
      <c r="A941" s="39"/>
      <c r="B941" s="40"/>
      <c r="C941" s="214" t="s">
        <v>2887</v>
      </c>
      <c r="D941" s="214" t="s">
        <v>243</v>
      </c>
      <c r="E941" s="215" t="s">
        <v>2888</v>
      </c>
      <c r="F941" s="216" t="s">
        <v>2889</v>
      </c>
      <c r="G941" s="217" t="s">
        <v>806</v>
      </c>
      <c r="H941" s="218">
        <v>5</v>
      </c>
      <c r="I941" s="219"/>
      <c r="J941" s="220">
        <f>ROUND(I941*H941,2)</f>
        <v>0</v>
      </c>
      <c r="K941" s="216" t="s">
        <v>247</v>
      </c>
      <c r="L941" s="45"/>
      <c r="M941" s="221" t="s">
        <v>19</v>
      </c>
      <c r="N941" s="222" t="s">
        <v>43</v>
      </c>
      <c r="O941" s="85"/>
      <c r="P941" s="223">
        <f>O941*H941</f>
        <v>0</v>
      </c>
      <c r="Q941" s="223">
        <v>0</v>
      </c>
      <c r="R941" s="223">
        <f>Q941*H941</f>
        <v>0</v>
      </c>
      <c r="S941" s="223">
        <v>0</v>
      </c>
      <c r="T941" s="224">
        <f>S941*H941</f>
        <v>0</v>
      </c>
      <c r="U941" s="39"/>
      <c r="V941" s="39"/>
      <c r="W941" s="39"/>
      <c r="X941" s="39"/>
      <c r="Y941" s="39"/>
      <c r="Z941" s="39"/>
      <c r="AA941" s="39"/>
      <c r="AB941" s="39"/>
      <c r="AC941" s="39"/>
      <c r="AD941" s="39"/>
      <c r="AE941" s="39"/>
      <c r="AR941" s="225" t="s">
        <v>248</v>
      </c>
      <c r="AT941" s="225" t="s">
        <v>243</v>
      </c>
      <c r="AU941" s="225" t="s">
        <v>81</v>
      </c>
      <c r="AY941" s="18" t="s">
        <v>240</v>
      </c>
      <c r="BE941" s="226">
        <f>IF(N941="základní",J941,0)</f>
        <v>0</v>
      </c>
      <c r="BF941" s="226">
        <f>IF(N941="snížená",J941,0)</f>
        <v>0</v>
      </c>
      <c r="BG941" s="226">
        <f>IF(N941="zákl. přenesená",J941,0)</f>
        <v>0</v>
      </c>
      <c r="BH941" s="226">
        <f>IF(N941="sníž. přenesená",J941,0)</f>
        <v>0</v>
      </c>
      <c r="BI941" s="226">
        <f>IF(N941="nulová",J941,0)</f>
        <v>0</v>
      </c>
      <c r="BJ941" s="18" t="s">
        <v>79</v>
      </c>
      <c r="BK941" s="226">
        <f>ROUND(I941*H941,2)</f>
        <v>0</v>
      </c>
      <c r="BL941" s="18" t="s">
        <v>248</v>
      </c>
      <c r="BM941" s="225" t="s">
        <v>2890</v>
      </c>
    </row>
    <row r="942" s="13" customFormat="1">
      <c r="A942" s="13"/>
      <c r="B942" s="248"/>
      <c r="C942" s="249"/>
      <c r="D942" s="227" t="s">
        <v>801</v>
      </c>
      <c r="E942" s="250" t="s">
        <v>19</v>
      </c>
      <c r="F942" s="251" t="s">
        <v>2891</v>
      </c>
      <c r="G942" s="249"/>
      <c r="H942" s="252">
        <v>5</v>
      </c>
      <c r="I942" s="253"/>
      <c r="J942" s="249"/>
      <c r="K942" s="249"/>
      <c r="L942" s="254"/>
      <c r="M942" s="255"/>
      <c r="N942" s="256"/>
      <c r="O942" s="256"/>
      <c r="P942" s="256"/>
      <c r="Q942" s="256"/>
      <c r="R942" s="256"/>
      <c r="S942" s="256"/>
      <c r="T942" s="257"/>
      <c r="U942" s="13"/>
      <c r="V942" s="13"/>
      <c r="W942" s="13"/>
      <c r="X942" s="13"/>
      <c r="Y942" s="13"/>
      <c r="Z942" s="13"/>
      <c r="AA942" s="13"/>
      <c r="AB942" s="13"/>
      <c r="AC942" s="13"/>
      <c r="AD942" s="13"/>
      <c r="AE942" s="13"/>
      <c r="AT942" s="258" t="s">
        <v>801</v>
      </c>
      <c r="AU942" s="258" t="s">
        <v>81</v>
      </c>
      <c r="AV942" s="13" t="s">
        <v>81</v>
      </c>
      <c r="AW942" s="13" t="s">
        <v>33</v>
      </c>
      <c r="AX942" s="13" t="s">
        <v>79</v>
      </c>
      <c r="AY942" s="258" t="s">
        <v>240</v>
      </c>
    </row>
    <row r="943" s="2" customFormat="1" ht="44.25" customHeight="1">
      <c r="A943" s="39"/>
      <c r="B943" s="40"/>
      <c r="C943" s="214" t="s">
        <v>716</v>
      </c>
      <c r="D943" s="214" t="s">
        <v>243</v>
      </c>
      <c r="E943" s="215" t="s">
        <v>2892</v>
      </c>
      <c r="F943" s="216" t="s">
        <v>2893</v>
      </c>
      <c r="G943" s="217" t="s">
        <v>1418</v>
      </c>
      <c r="H943" s="218">
        <v>47.780000000000001</v>
      </c>
      <c r="I943" s="219"/>
      <c r="J943" s="220">
        <f>ROUND(I943*H943,2)</f>
        <v>0</v>
      </c>
      <c r="K943" s="216" t="s">
        <v>247</v>
      </c>
      <c r="L943" s="45"/>
      <c r="M943" s="221" t="s">
        <v>19</v>
      </c>
      <c r="N943" s="222" t="s">
        <v>43</v>
      </c>
      <c r="O943" s="85"/>
      <c r="P943" s="223">
        <f>O943*H943</f>
        <v>0</v>
      </c>
      <c r="Q943" s="223">
        <v>0</v>
      </c>
      <c r="R943" s="223">
        <f>Q943*H943</f>
        <v>0</v>
      </c>
      <c r="S943" s="223">
        <v>0</v>
      </c>
      <c r="T943" s="224">
        <f>S943*H943</f>
        <v>0</v>
      </c>
      <c r="U943" s="39"/>
      <c r="V943" s="39"/>
      <c r="W943" s="39"/>
      <c r="X943" s="39"/>
      <c r="Y943" s="39"/>
      <c r="Z943" s="39"/>
      <c r="AA943" s="39"/>
      <c r="AB943" s="39"/>
      <c r="AC943" s="39"/>
      <c r="AD943" s="39"/>
      <c r="AE943" s="39"/>
      <c r="AR943" s="225" t="s">
        <v>248</v>
      </c>
      <c r="AT943" s="225" t="s">
        <v>243</v>
      </c>
      <c r="AU943" s="225" t="s">
        <v>81</v>
      </c>
      <c r="AY943" s="18" t="s">
        <v>240</v>
      </c>
      <c r="BE943" s="226">
        <f>IF(N943="základní",J943,0)</f>
        <v>0</v>
      </c>
      <c r="BF943" s="226">
        <f>IF(N943="snížená",J943,0)</f>
        <v>0</v>
      </c>
      <c r="BG943" s="226">
        <f>IF(N943="zákl. přenesená",J943,0)</f>
        <v>0</v>
      </c>
      <c r="BH943" s="226">
        <f>IF(N943="sníž. přenesená",J943,0)</f>
        <v>0</v>
      </c>
      <c r="BI943" s="226">
        <f>IF(N943="nulová",J943,0)</f>
        <v>0</v>
      </c>
      <c r="BJ943" s="18" t="s">
        <v>79</v>
      </c>
      <c r="BK943" s="226">
        <f>ROUND(I943*H943,2)</f>
        <v>0</v>
      </c>
      <c r="BL943" s="18" t="s">
        <v>248</v>
      </c>
      <c r="BM943" s="225" t="s">
        <v>2894</v>
      </c>
    </row>
    <row r="944" s="13" customFormat="1">
      <c r="A944" s="13"/>
      <c r="B944" s="248"/>
      <c r="C944" s="249"/>
      <c r="D944" s="227" t="s">
        <v>801</v>
      </c>
      <c r="E944" s="250" t="s">
        <v>19</v>
      </c>
      <c r="F944" s="251" t="s">
        <v>2895</v>
      </c>
      <c r="G944" s="249"/>
      <c r="H944" s="252">
        <v>47.780000000000001</v>
      </c>
      <c r="I944" s="253"/>
      <c r="J944" s="249"/>
      <c r="K944" s="249"/>
      <c r="L944" s="254"/>
      <c r="M944" s="255"/>
      <c r="N944" s="256"/>
      <c r="O944" s="256"/>
      <c r="P944" s="256"/>
      <c r="Q944" s="256"/>
      <c r="R944" s="256"/>
      <c r="S944" s="256"/>
      <c r="T944" s="257"/>
      <c r="U944" s="13"/>
      <c r="V944" s="13"/>
      <c r="W944" s="13"/>
      <c r="X944" s="13"/>
      <c r="Y944" s="13"/>
      <c r="Z944" s="13"/>
      <c r="AA944" s="13"/>
      <c r="AB944" s="13"/>
      <c r="AC944" s="13"/>
      <c r="AD944" s="13"/>
      <c r="AE944" s="13"/>
      <c r="AT944" s="258" t="s">
        <v>801</v>
      </c>
      <c r="AU944" s="258" t="s">
        <v>81</v>
      </c>
      <c r="AV944" s="13" t="s">
        <v>81</v>
      </c>
      <c r="AW944" s="13" t="s">
        <v>33</v>
      </c>
      <c r="AX944" s="13" t="s">
        <v>79</v>
      </c>
      <c r="AY944" s="258" t="s">
        <v>240</v>
      </c>
    </row>
    <row r="945" s="2" customFormat="1" ht="16.5" customHeight="1">
      <c r="A945" s="39"/>
      <c r="B945" s="40"/>
      <c r="C945" s="214" t="s">
        <v>2896</v>
      </c>
      <c r="D945" s="214" t="s">
        <v>243</v>
      </c>
      <c r="E945" s="215" t="s">
        <v>2897</v>
      </c>
      <c r="F945" s="216" t="s">
        <v>2898</v>
      </c>
      <c r="G945" s="217" t="s">
        <v>806</v>
      </c>
      <c r="H945" s="218">
        <v>4</v>
      </c>
      <c r="I945" s="219"/>
      <c r="J945" s="220">
        <f>ROUND(I945*H945,2)</f>
        <v>0</v>
      </c>
      <c r="K945" s="216" t="s">
        <v>247</v>
      </c>
      <c r="L945" s="45"/>
      <c r="M945" s="221" t="s">
        <v>19</v>
      </c>
      <c r="N945" s="222" t="s">
        <v>43</v>
      </c>
      <c r="O945" s="85"/>
      <c r="P945" s="223">
        <f>O945*H945</f>
        <v>0</v>
      </c>
      <c r="Q945" s="223">
        <v>0</v>
      </c>
      <c r="R945" s="223">
        <f>Q945*H945</f>
        <v>0</v>
      </c>
      <c r="S945" s="223">
        <v>0</v>
      </c>
      <c r="T945" s="224">
        <f>S945*H945</f>
        <v>0</v>
      </c>
      <c r="U945" s="39"/>
      <c r="V945" s="39"/>
      <c r="W945" s="39"/>
      <c r="X945" s="39"/>
      <c r="Y945" s="39"/>
      <c r="Z945" s="39"/>
      <c r="AA945" s="39"/>
      <c r="AB945" s="39"/>
      <c r="AC945" s="39"/>
      <c r="AD945" s="39"/>
      <c r="AE945" s="39"/>
      <c r="AR945" s="225" t="s">
        <v>248</v>
      </c>
      <c r="AT945" s="225" t="s">
        <v>243</v>
      </c>
      <c r="AU945" s="225" t="s">
        <v>81</v>
      </c>
      <c r="AY945" s="18" t="s">
        <v>240</v>
      </c>
      <c r="BE945" s="226">
        <f>IF(N945="základní",J945,0)</f>
        <v>0</v>
      </c>
      <c r="BF945" s="226">
        <f>IF(N945="snížená",J945,0)</f>
        <v>0</v>
      </c>
      <c r="BG945" s="226">
        <f>IF(N945="zákl. přenesená",J945,0)</f>
        <v>0</v>
      </c>
      <c r="BH945" s="226">
        <f>IF(N945="sníž. přenesená",J945,0)</f>
        <v>0</v>
      </c>
      <c r="BI945" s="226">
        <f>IF(N945="nulová",J945,0)</f>
        <v>0</v>
      </c>
      <c r="BJ945" s="18" t="s">
        <v>79</v>
      </c>
      <c r="BK945" s="226">
        <f>ROUND(I945*H945,2)</f>
        <v>0</v>
      </c>
      <c r="BL945" s="18" t="s">
        <v>248</v>
      </c>
      <c r="BM945" s="225" t="s">
        <v>2899</v>
      </c>
    </row>
    <row r="946" s="13" customFormat="1">
      <c r="A946" s="13"/>
      <c r="B946" s="248"/>
      <c r="C946" s="249"/>
      <c r="D946" s="227" t="s">
        <v>801</v>
      </c>
      <c r="E946" s="250" t="s">
        <v>19</v>
      </c>
      <c r="F946" s="251" t="s">
        <v>2900</v>
      </c>
      <c r="G946" s="249"/>
      <c r="H946" s="252">
        <v>4</v>
      </c>
      <c r="I946" s="253"/>
      <c r="J946" s="249"/>
      <c r="K946" s="249"/>
      <c r="L946" s="254"/>
      <c r="M946" s="255"/>
      <c r="N946" s="256"/>
      <c r="O946" s="256"/>
      <c r="P946" s="256"/>
      <c r="Q946" s="256"/>
      <c r="R946" s="256"/>
      <c r="S946" s="256"/>
      <c r="T946" s="257"/>
      <c r="U946" s="13"/>
      <c r="V946" s="13"/>
      <c r="W946" s="13"/>
      <c r="X946" s="13"/>
      <c r="Y946" s="13"/>
      <c r="Z946" s="13"/>
      <c r="AA946" s="13"/>
      <c r="AB946" s="13"/>
      <c r="AC946" s="13"/>
      <c r="AD946" s="13"/>
      <c r="AE946" s="13"/>
      <c r="AT946" s="258" t="s">
        <v>801</v>
      </c>
      <c r="AU946" s="258" t="s">
        <v>81</v>
      </c>
      <c r="AV946" s="13" t="s">
        <v>81</v>
      </c>
      <c r="AW946" s="13" t="s">
        <v>33</v>
      </c>
      <c r="AX946" s="13" t="s">
        <v>79</v>
      </c>
      <c r="AY946" s="258" t="s">
        <v>240</v>
      </c>
    </row>
    <row r="947" s="2" customFormat="1" ht="33" customHeight="1">
      <c r="A947" s="39"/>
      <c r="B947" s="40"/>
      <c r="C947" s="214" t="s">
        <v>718</v>
      </c>
      <c r="D947" s="214" t="s">
        <v>243</v>
      </c>
      <c r="E947" s="215" t="s">
        <v>2901</v>
      </c>
      <c r="F947" s="216" t="s">
        <v>2902</v>
      </c>
      <c r="G947" s="217" t="s">
        <v>806</v>
      </c>
      <c r="H947" s="218">
        <v>10</v>
      </c>
      <c r="I947" s="219"/>
      <c r="J947" s="220">
        <f>ROUND(I947*H947,2)</f>
        <v>0</v>
      </c>
      <c r="K947" s="216" t="s">
        <v>247</v>
      </c>
      <c r="L947" s="45"/>
      <c r="M947" s="221" t="s">
        <v>19</v>
      </c>
      <c r="N947" s="222" t="s">
        <v>43</v>
      </c>
      <c r="O947" s="85"/>
      <c r="P947" s="223">
        <f>O947*H947</f>
        <v>0</v>
      </c>
      <c r="Q947" s="223">
        <v>0</v>
      </c>
      <c r="R947" s="223">
        <f>Q947*H947</f>
        <v>0</v>
      </c>
      <c r="S947" s="223">
        <v>0</v>
      </c>
      <c r="T947" s="224">
        <f>S947*H947</f>
        <v>0</v>
      </c>
      <c r="U947" s="39"/>
      <c r="V947" s="39"/>
      <c r="W947" s="39"/>
      <c r="X947" s="39"/>
      <c r="Y947" s="39"/>
      <c r="Z947" s="39"/>
      <c r="AA947" s="39"/>
      <c r="AB947" s="39"/>
      <c r="AC947" s="39"/>
      <c r="AD947" s="39"/>
      <c r="AE947" s="39"/>
      <c r="AR947" s="225" t="s">
        <v>248</v>
      </c>
      <c r="AT947" s="225" t="s">
        <v>243</v>
      </c>
      <c r="AU947" s="225" t="s">
        <v>81</v>
      </c>
      <c r="AY947" s="18" t="s">
        <v>240</v>
      </c>
      <c r="BE947" s="226">
        <f>IF(N947="základní",J947,0)</f>
        <v>0</v>
      </c>
      <c r="BF947" s="226">
        <f>IF(N947="snížená",J947,0)</f>
        <v>0</v>
      </c>
      <c r="BG947" s="226">
        <f>IF(N947="zákl. přenesená",J947,0)</f>
        <v>0</v>
      </c>
      <c r="BH947" s="226">
        <f>IF(N947="sníž. přenesená",J947,0)</f>
        <v>0</v>
      </c>
      <c r="BI947" s="226">
        <f>IF(N947="nulová",J947,0)</f>
        <v>0</v>
      </c>
      <c r="BJ947" s="18" t="s">
        <v>79</v>
      </c>
      <c r="BK947" s="226">
        <f>ROUND(I947*H947,2)</f>
        <v>0</v>
      </c>
      <c r="BL947" s="18" t="s">
        <v>248</v>
      </c>
      <c r="BM947" s="225" t="s">
        <v>2903</v>
      </c>
    </row>
    <row r="948" s="13" customFormat="1">
      <c r="A948" s="13"/>
      <c r="B948" s="248"/>
      <c r="C948" s="249"/>
      <c r="D948" s="227" t="s">
        <v>801</v>
      </c>
      <c r="E948" s="250" t="s">
        <v>19</v>
      </c>
      <c r="F948" s="251" t="s">
        <v>2904</v>
      </c>
      <c r="G948" s="249"/>
      <c r="H948" s="252">
        <v>10</v>
      </c>
      <c r="I948" s="253"/>
      <c r="J948" s="249"/>
      <c r="K948" s="249"/>
      <c r="L948" s="254"/>
      <c r="M948" s="255"/>
      <c r="N948" s="256"/>
      <c r="O948" s="256"/>
      <c r="P948" s="256"/>
      <c r="Q948" s="256"/>
      <c r="R948" s="256"/>
      <c r="S948" s="256"/>
      <c r="T948" s="257"/>
      <c r="U948" s="13"/>
      <c r="V948" s="13"/>
      <c r="W948" s="13"/>
      <c r="X948" s="13"/>
      <c r="Y948" s="13"/>
      <c r="Z948" s="13"/>
      <c r="AA948" s="13"/>
      <c r="AB948" s="13"/>
      <c r="AC948" s="13"/>
      <c r="AD948" s="13"/>
      <c r="AE948" s="13"/>
      <c r="AT948" s="258" t="s">
        <v>801</v>
      </c>
      <c r="AU948" s="258" t="s">
        <v>81</v>
      </c>
      <c r="AV948" s="13" t="s">
        <v>81</v>
      </c>
      <c r="AW948" s="13" t="s">
        <v>33</v>
      </c>
      <c r="AX948" s="13" t="s">
        <v>79</v>
      </c>
      <c r="AY948" s="258" t="s">
        <v>240</v>
      </c>
    </row>
    <row r="949" s="2" customFormat="1">
      <c r="A949" s="39"/>
      <c r="B949" s="40"/>
      <c r="C949" s="214" t="s">
        <v>2905</v>
      </c>
      <c r="D949" s="214" t="s">
        <v>243</v>
      </c>
      <c r="E949" s="215" t="s">
        <v>2906</v>
      </c>
      <c r="F949" s="216" t="s">
        <v>2907</v>
      </c>
      <c r="G949" s="217" t="s">
        <v>806</v>
      </c>
      <c r="H949" s="218">
        <v>7</v>
      </c>
      <c r="I949" s="219"/>
      <c r="J949" s="220">
        <f>ROUND(I949*H949,2)</f>
        <v>0</v>
      </c>
      <c r="K949" s="216" t="s">
        <v>247</v>
      </c>
      <c r="L949" s="45"/>
      <c r="M949" s="221" t="s">
        <v>19</v>
      </c>
      <c r="N949" s="222" t="s">
        <v>43</v>
      </c>
      <c r="O949" s="85"/>
      <c r="P949" s="223">
        <f>O949*H949</f>
        <v>0</v>
      </c>
      <c r="Q949" s="223">
        <v>0</v>
      </c>
      <c r="R949" s="223">
        <f>Q949*H949</f>
        <v>0</v>
      </c>
      <c r="S949" s="223">
        <v>0</v>
      </c>
      <c r="T949" s="224">
        <f>S949*H949</f>
        <v>0</v>
      </c>
      <c r="U949" s="39"/>
      <c r="V949" s="39"/>
      <c r="W949" s="39"/>
      <c r="X949" s="39"/>
      <c r="Y949" s="39"/>
      <c r="Z949" s="39"/>
      <c r="AA949" s="39"/>
      <c r="AB949" s="39"/>
      <c r="AC949" s="39"/>
      <c r="AD949" s="39"/>
      <c r="AE949" s="39"/>
      <c r="AR949" s="225" t="s">
        <v>248</v>
      </c>
      <c r="AT949" s="225" t="s">
        <v>243</v>
      </c>
      <c r="AU949" s="225" t="s">
        <v>81</v>
      </c>
      <c r="AY949" s="18" t="s">
        <v>240</v>
      </c>
      <c r="BE949" s="226">
        <f>IF(N949="základní",J949,0)</f>
        <v>0</v>
      </c>
      <c r="BF949" s="226">
        <f>IF(N949="snížená",J949,0)</f>
        <v>0</v>
      </c>
      <c r="BG949" s="226">
        <f>IF(N949="zákl. přenesená",J949,0)</f>
        <v>0</v>
      </c>
      <c r="BH949" s="226">
        <f>IF(N949="sníž. přenesená",J949,0)</f>
        <v>0</v>
      </c>
      <c r="BI949" s="226">
        <f>IF(N949="nulová",J949,0)</f>
        <v>0</v>
      </c>
      <c r="BJ949" s="18" t="s">
        <v>79</v>
      </c>
      <c r="BK949" s="226">
        <f>ROUND(I949*H949,2)</f>
        <v>0</v>
      </c>
      <c r="BL949" s="18" t="s">
        <v>248</v>
      </c>
      <c r="BM949" s="225" t="s">
        <v>2908</v>
      </c>
    </row>
    <row r="950" s="13" customFormat="1">
      <c r="A950" s="13"/>
      <c r="B950" s="248"/>
      <c r="C950" s="249"/>
      <c r="D950" s="227" t="s">
        <v>801</v>
      </c>
      <c r="E950" s="250" t="s">
        <v>19</v>
      </c>
      <c r="F950" s="251" t="s">
        <v>2909</v>
      </c>
      <c r="G950" s="249"/>
      <c r="H950" s="252">
        <v>7</v>
      </c>
      <c r="I950" s="253"/>
      <c r="J950" s="249"/>
      <c r="K950" s="249"/>
      <c r="L950" s="254"/>
      <c r="M950" s="255"/>
      <c r="N950" s="256"/>
      <c r="O950" s="256"/>
      <c r="P950" s="256"/>
      <c r="Q950" s="256"/>
      <c r="R950" s="256"/>
      <c r="S950" s="256"/>
      <c r="T950" s="257"/>
      <c r="U950" s="13"/>
      <c r="V950" s="13"/>
      <c r="W950" s="13"/>
      <c r="X950" s="13"/>
      <c r="Y950" s="13"/>
      <c r="Z950" s="13"/>
      <c r="AA950" s="13"/>
      <c r="AB950" s="13"/>
      <c r="AC950" s="13"/>
      <c r="AD950" s="13"/>
      <c r="AE950" s="13"/>
      <c r="AT950" s="258" t="s">
        <v>801</v>
      </c>
      <c r="AU950" s="258" t="s">
        <v>81</v>
      </c>
      <c r="AV950" s="13" t="s">
        <v>81</v>
      </c>
      <c r="AW950" s="13" t="s">
        <v>33</v>
      </c>
      <c r="AX950" s="13" t="s">
        <v>79</v>
      </c>
      <c r="AY950" s="258" t="s">
        <v>240</v>
      </c>
    </row>
    <row r="951" s="2" customFormat="1">
      <c r="A951" s="39"/>
      <c r="B951" s="40"/>
      <c r="C951" s="214" t="s">
        <v>722</v>
      </c>
      <c r="D951" s="214" t="s">
        <v>243</v>
      </c>
      <c r="E951" s="215" t="s">
        <v>2910</v>
      </c>
      <c r="F951" s="216" t="s">
        <v>2911</v>
      </c>
      <c r="G951" s="217" t="s">
        <v>806</v>
      </c>
      <c r="H951" s="218">
        <v>2</v>
      </c>
      <c r="I951" s="219"/>
      <c r="J951" s="220">
        <f>ROUND(I951*H951,2)</f>
        <v>0</v>
      </c>
      <c r="K951" s="216" t="s">
        <v>247</v>
      </c>
      <c r="L951" s="45"/>
      <c r="M951" s="221" t="s">
        <v>19</v>
      </c>
      <c r="N951" s="222" t="s">
        <v>43</v>
      </c>
      <c r="O951" s="85"/>
      <c r="P951" s="223">
        <f>O951*H951</f>
        <v>0</v>
      </c>
      <c r="Q951" s="223">
        <v>0</v>
      </c>
      <c r="R951" s="223">
        <f>Q951*H951</f>
        <v>0</v>
      </c>
      <c r="S951" s="223">
        <v>0</v>
      </c>
      <c r="T951" s="224">
        <f>S951*H951</f>
        <v>0</v>
      </c>
      <c r="U951" s="39"/>
      <c r="V951" s="39"/>
      <c r="W951" s="39"/>
      <c r="X951" s="39"/>
      <c r="Y951" s="39"/>
      <c r="Z951" s="39"/>
      <c r="AA951" s="39"/>
      <c r="AB951" s="39"/>
      <c r="AC951" s="39"/>
      <c r="AD951" s="39"/>
      <c r="AE951" s="39"/>
      <c r="AR951" s="225" t="s">
        <v>248</v>
      </c>
      <c r="AT951" s="225" t="s">
        <v>243</v>
      </c>
      <c r="AU951" s="225" t="s">
        <v>81</v>
      </c>
      <c r="AY951" s="18" t="s">
        <v>240</v>
      </c>
      <c r="BE951" s="226">
        <f>IF(N951="základní",J951,0)</f>
        <v>0</v>
      </c>
      <c r="BF951" s="226">
        <f>IF(N951="snížená",J951,0)</f>
        <v>0</v>
      </c>
      <c r="BG951" s="226">
        <f>IF(N951="zákl. přenesená",J951,0)</f>
        <v>0</v>
      </c>
      <c r="BH951" s="226">
        <f>IF(N951="sníž. přenesená",J951,0)</f>
        <v>0</v>
      </c>
      <c r="BI951" s="226">
        <f>IF(N951="nulová",J951,0)</f>
        <v>0</v>
      </c>
      <c r="BJ951" s="18" t="s">
        <v>79</v>
      </c>
      <c r="BK951" s="226">
        <f>ROUND(I951*H951,2)</f>
        <v>0</v>
      </c>
      <c r="BL951" s="18" t="s">
        <v>248</v>
      </c>
      <c r="BM951" s="225" t="s">
        <v>2912</v>
      </c>
    </row>
    <row r="952" s="13" customFormat="1">
      <c r="A952" s="13"/>
      <c r="B952" s="248"/>
      <c r="C952" s="249"/>
      <c r="D952" s="227" t="s">
        <v>801</v>
      </c>
      <c r="E952" s="250" t="s">
        <v>19</v>
      </c>
      <c r="F952" s="251" t="s">
        <v>2913</v>
      </c>
      <c r="G952" s="249"/>
      <c r="H952" s="252">
        <v>2</v>
      </c>
      <c r="I952" s="253"/>
      <c r="J952" s="249"/>
      <c r="K952" s="249"/>
      <c r="L952" s="254"/>
      <c r="M952" s="255"/>
      <c r="N952" s="256"/>
      <c r="O952" s="256"/>
      <c r="P952" s="256"/>
      <c r="Q952" s="256"/>
      <c r="R952" s="256"/>
      <c r="S952" s="256"/>
      <c r="T952" s="257"/>
      <c r="U952" s="13"/>
      <c r="V952" s="13"/>
      <c r="W952" s="13"/>
      <c r="X952" s="13"/>
      <c r="Y952" s="13"/>
      <c r="Z952" s="13"/>
      <c r="AA952" s="13"/>
      <c r="AB952" s="13"/>
      <c r="AC952" s="13"/>
      <c r="AD952" s="13"/>
      <c r="AE952" s="13"/>
      <c r="AT952" s="258" t="s">
        <v>801</v>
      </c>
      <c r="AU952" s="258" t="s">
        <v>81</v>
      </c>
      <c r="AV952" s="13" t="s">
        <v>81</v>
      </c>
      <c r="AW952" s="13" t="s">
        <v>33</v>
      </c>
      <c r="AX952" s="13" t="s">
        <v>79</v>
      </c>
      <c r="AY952" s="258" t="s">
        <v>240</v>
      </c>
    </row>
    <row r="953" s="2" customFormat="1" ht="16.5" customHeight="1">
      <c r="A953" s="39"/>
      <c r="B953" s="40"/>
      <c r="C953" s="214" t="s">
        <v>2914</v>
      </c>
      <c r="D953" s="214" t="s">
        <v>243</v>
      </c>
      <c r="E953" s="215" t="s">
        <v>2915</v>
      </c>
      <c r="F953" s="216" t="s">
        <v>2916</v>
      </c>
      <c r="G953" s="217" t="s">
        <v>806</v>
      </c>
      <c r="H953" s="218">
        <v>2</v>
      </c>
      <c r="I953" s="219"/>
      <c r="J953" s="220">
        <f>ROUND(I953*H953,2)</f>
        <v>0</v>
      </c>
      <c r="K953" s="216" t="s">
        <v>247</v>
      </c>
      <c r="L953" s="45"/>
      <c r="M953" s="221" t="s">
        <v>19</v>
      </c>
      <c r="N953" s="222" t="s">
        <v>43</v>
      </c>
      <c r="O953" s="85"/>
      <c r="P953" s="223">
        <f>O953*H953</f>
        <v>0</v>
      </c>
      <c r="Q953" s="223">
        <v>0</v>
      </c>
      <c r="R953" s="223">
        <f>Q953*H953</f>
        <v>0</v>
      </c>
      <c r="S953" s="223">
        <v>0</v>
      </c>
      <c r="T953" s="224">
        <f>S953*H953</f>
        <v>0</v>
      </c>
      <c r="U953" s="39"/>
      <c r="V953" s="39"/>
      <c r="W953" s="39"/>
      <c r="X953" s="39"/>
      <c r="Y953" s="39"/>
      <c r="Z953" s="39"/>
      <c r="AA953" s="39"/>
      <c r="AB953" s="39"/>
      <c r="AC953" s="39"/>
      <c r="AD953" s="39"/>
      <c r="AE953" s="39"/>
      <c r="AR953" s="225" t="s">
        <v>248</v>
      </c>
      <c r="AT953" s="225" t="s">
        <v>243</v>
      </c>
      <c r="AU953" s="225" t="s">
        <v>81</v>
      </c>
      <c r="AY953" s="18" t="s">
        <v>240</v>
      </c>
      <c r="BE953" s="226">
        <f>IF(N953="základní",J953,0)</f>
        <v>0</v>
      </c>
      <c r="BF953" s="226">
        <f>IF(N953="snížená",J953,0)</f>
        <v>0</v>
      </c>
      <c r="BG953" s="226">
        <f>IF(N953="zákl. přenesená",J953,0)</f>
        <v>0</v>
      </c>
      <c r="BH953" s="226">
        <f>IF(N953="sníž. přenesená",J953,0)</f>
        <v>0</v>
      </c>
      <c r="BI953" s="226">
        <f>IF(N953="nulová",J953,0)</f>
        <v>0</v>
      </c>
      <c r="BJ953" s="18" t="s">
        <v>79</v>
      </c>
      <c r="BK953" s="226">
        <f>ROUND(I953*H953,2)</f>
        <v>0</v>
      </c>
      <c r="BL953" s="18" t="s">
        <v>248</v>
      </c>
      <c r="BM953" s="225" t="s">
        <v>2917</v>
      </c>
    </row>
    <row r="954" s="13" customFormat="1">
      <c r="A954" s="13"/>
      <c r="B954" s="248"/>
      <c r="C954" s="249"/>
      <c r="D954" s="227" t="s">
        <v>801</v>
      </c>
      <c r="E954" s="250" t="s">
        <v>19</v>
      </c>
      <c r="F954" s="251" t="s">
        <v>2913</v>
      </c>
      <c r="G954" s="249"/>
      <c r="H954" s="252">
        <v>2</v>
      </c>
      <c r="I954" s="253"/>
      <c r="J954" s="249"/>
      <c r="K954" s="249"/>
      <c r="L954" s="254"/>
      <c r="M954" s="255"/>
      <c r="N954" s="256"/>
      <c r="O954" s="256"/>
      <c r="P954" s="256"/>
      <c r="Q954" s="256"/>
      <c r="R954" s="256"/>
      <c r="S954" s="256"/>
      <c r="T954" s="257"/>
      <c r="U954" s="13"/>
      <c r="V954" s="13"/>
      <c r="W954" s="13"/>
      <c r="X954" s="13"/>
      <c r="Y954" s="13"/>
      <c r="Z954" s="13"/>
      <c r="AA954" s="13"/>
      <c r="AB954" s="13"/>
      <c r="AC954" s="13"/>
      <c r="AD954" s="13"/>
      <c r="AE954" s="13"/>
      <c r="AT954" s="258" t="s">
        <v>801</v>
      </c>
      <c r="AU954" s="258" t="s">
        <v>81</v>
      </c>
      <c r="AV954" s="13" t="s">
        <v>81</v>
      </c>
      <c r="AW954" s="13" t="s">
        <v>33</v>
      </c>
      <c r="AX954" s="13" t="s">
        <v>79</v>
      </c>
      <c r="AY954" s="258" t="s">
        <v>240</v>
      </c>
    </row>
    <row r="955" s="2" customFormat="1">
      <c r="A955" s="39"/>
      <c r="B955" s="40"/>
      <c r="C955" s="214" t="s">
        <v>724</v>
      </c>
      <c r="D955" s="214" t="s">
        <v>243</v>
      </c>
      <c r="E955" s="215" t="s">
        <v>2918</v>
      </c>
      <c r="F955" s="216" t="s">
        <v>2919</v>
      </c>
      <c r="G955" s="217" t="s">
        <v>806</v>
      </c>
      <c r="H955" s="218">
        <v>2</v>
      </c>
      <c r="I955" s="219"/>
      <c r="J955" s="220">
        <f>ROUND(I955*H955,2)</f>
        <v>0</v>
      </c>
      <c r="K955" s="216" t="s">
        <v>247</v>
      </c>
      <c r="L955" s="45"/>
      <c r="M955" s="221" t="s">
        <v>19</v>
      </c>
      <c r="N955" s="222" t="s">
        <v>43</v>
      </c>
      <c r="O955" s="85"/>
      <c r="P955" s="223">
        <f>O955*H955</f>
        <v>0</v>
      </c>
      <c r="Q955" s="223">
        <v>0</v>
      </c>
      <c r="R955" s="223">
        <f>Q955*H955</f>
        <v>0</v>
      </c>
      <c r="S955" s="223">
        <v>0</v>
      </c>
      <c r="T955" s="224">
        <f>S955*H955</f>
        <v>0</v>
      </c>
      <c r="U955" s="39"/>
      <c r="V955" s="39"/>
      <c r="W955" s="39"/>
      <c r="X955" s="39"/>
      <c r="Y955" s="39"/>
      <c r="Z955" s="39"/>
      <c r="AA955" s="39"/>
      <c r="AB955" s="39"/>
      <c r="AC955" s="39"/>
      <c r="AD955" s="39"/>
      <c r="AE955" s="39"/>
      <c r="AR955" s="225" t="s">
        <v>248</v>
      </c>
      <c r="AT955" s="225" t="s">
        <v>243</v>
      </c>
      <c r="AU955" s="225" t="s">
        <v>81</v>
      </c>
      <c r="AY955" s="18" t="s">
        <v>240</v>
      </c>
      <c r="BE955" s="226">
        <f>IF(N955="základní",J955,0)</f>
        <v>0</v>
      </c>
      <c r="BF955" s="226">
        <f>IF(N955="snížená",J955,0)</f>
        <v>0</v>
      </c>
      <c r="BG955" s="226">
        <f>IF(N955="zákl. přenesená",J955,0)</f>
        <v>0</v>
      </c>
      <c r="BH955" s="226">
        <f>IF(N955="sníž. přenesená",J955,0)</f>
        <v>0</v>
      </c>
      <c r="BI955" s="226">
        <f>IF(N955="nulová",J955,0)</f>
        <v>0</v>
      </c>
      <c r="BJ955" s="18" t="s">
        <v>79</v>
      </c>
      <c r="BK955" s="226">
        <f>ROUND(I955*H955,2)</f>
        <v>0</v>
      </c>
      <c r="BL955" s="18" t="s">
        <v>248</v>
      </c>
      <c r="BM955" s="225" t="s">
        <v>2920</v>
      </c>
    </row>
    <row r="956" s="13" customFormat="1">
      <c r="A956" s="13"/>
      <c r="B956" s="248"/>
      <c r="C956" s="249"/>
      <c r="D956" s="227" t="s">
        <v>801</v>
      </c>
      <c r="E956" s="250" t="s">
        <v>19</v>
      </c>
      <c r="F956" s="251" t="s">
        <v>2921</v>
      </c>
      <c r="G956" s="249"/>
      <c r="H956" s="252">
        <v>2</v>
      </c>
      <c r="I956" s="253"/>
      <c r="J956" s="249"/>
      <c r="K956" s="249"/>
      <c r="L956" s="254"/>
      <c r="M956" s="255"/>
      <c r="N956" s="256"/>
      <c r="O956" s="256"/>
      <c r="P956" s="256"/>
      <c r="Q956" s="256"/>
      <c r="R956" s="256"/>
      <c r="S956" s="256"/>
      <c r="T956" s="257"/>
      <c r="U956" s="13"/>
      <c r="V956" s="13"/>
      <c r="W956" s="13"/>
      <c r="X956" s="13"/>
      <c r="Y956" s="13"/>
      <c r="Z956" s="13"/>
      <c r="AA956" s="13"/>
      <c r="AB956" s="13"/>
      <c r="AC956" s="13"/>
      <c r="AD956" s="13"/>
      <c r="AE956" s="13"/>
      <c r="AT956" s="258" t="s">
        <v>801</v>
      </c>
      <c r="AU956" s="258" t="s">
        <v>81</v>
      </c>
      <c r="AV956" s="13" t="s">
        <v>81</v>
      </c>
      <c r="AW956" s="13" t="s">
        <v>33</v>
      </c>
      <c r="AX956" s="13" t="s">
        <v>79</v>
      </c>
      <c r="AY956" s="258" t="s">
        <v>240</v>
      </c>
    </row>
    <row r="957" s="2" customFormat="1">
      <c r="A957" s="39"/>
      <c r="B957" s="40"/>
      <c r="C957" s="214" t="s">
        <v>2922</v>
      </c>
      <c r="D957" s="214" t="s">
        <v>243</v>
      </c>
      <c r="E957" s="215" t="s">
        <v>2923</v>
      </c>
      <c r="F957" s="216" t="s">
        <v>2924</v>
      </c>
      <c r="G957" s="217" t="s">
        <v>806</v>
      </c>
      <c r="H957" s="218">
        <v>2</v>
      </c>
      <c r="I957" s="219"/>
      <c r="J957" s="220">
        <f>ROUND(I957*H957,2)</f>
        <v>0</v>
      </c>
      <c r="K957" s="216" t="s">
        <v>247</v>
      </c>
      <c r="L957" s="45"/>
      <c r="M957" s="221" t="s">
        <v>19</v>
      </c>
      <c r="N957" s="222" t="s">
        <v>43</v>
      </c>
      <c r="O957" s="85"/>
      <c r="P957" s="223">
        <f>O957*H957</f>
        <v>0</v>
      </c>
      <c r="Q957" s="223">
        <v>0</v>
      </c>
      <c r="R957" s="223">
        <f>Q957*H957</f>
        <v>0</v>
      </c>
      <c r="S957" s="223">
        <v>0</v>
      </c>
      <c r="T957" s="224">
        <f>S957*H957</f>
        <v>0</v>
      </c>
      <c r="U957" s="39"/>
      <c r="V957" s="39"/>
      <c r="W957" s="39"/>
      <c r="X957" s="39"/>
      <c r="Y957" s="39"/>
      <c r="Z957" s="39"/>
      <c r="AA957" s="39"/>
      <c r="AB957" s="39"/>
      <c r="AC957" s="39"/>
      <c r="AD957" s="39"/>
      <c r="AE957" s="39"/>
      <c r="AR957" s="225" t="s">
        <v>248</v>
      </c>
      <c r="AT957" s="225" t="s">
        <v>243</v>
      </c>
      <c r="AU957" s="225" t="s">
        <v>81</v>
      </c>
      <c r="AY957" s="18" t="s">
        <v>240</v>
      </c>
      <c r="BE957" s="226">
        <f>IF(N957="základní",J957,0)</f>
        <v>0</v>
      </c>
      <c r="BF957" s="226">
        <f>IF(N957="snížená",J957,0)</f>
        <v>0</v>
      </c>
      <c r="BG957" s="226">
        <f>IF(N957="zákl. přenesená",J957,0)</f>
        <v>0</v>
      </c>
      <c r="BH957" s="226">
        <f>IF(N957="sníž. přenesená",J957,0)</f>
        <v>0</v>
      </c>
      <c r="BI957" s="226">
        <f>IF(N957="nulová",J957,0)</f>
        <v>0</v>
      </c>
      <c r="BJ957" s="18" t="s">
        <v>79</v>
      </c>
      <c r="BK957" s="226">
        <f>ROUND(I957*H957,2)</f>
        <v>0</v>
      </c>
      <c r="BL957" s="18" t="s">
        <v>248</v>
      </c>
      <c r="BM957" s="225" t="s">
        <v>2925</v>
      </c>
    </row>
    <row r="958" s="13" customFormat="1">
      <c r="A958" s="13"/>
      <c r="B958" s="248"/>
      <c r="C958" s="249"/>
      <c r="D958" s="227" t="s">
        <v>801</v>
      </c>
      <c r="E958" s="250" t="s">
        <v>19</v>
      </c>
      <c r="F958" s="251" t="s">
        <v>2921</v>
      </c>
      <c r="G958" s="249"/>
      <c r="H958" s="252">
        <v>2</v>
      </c>
      <c r="I958" s="253"/>
      <c r="J958" s="249"/>
      <c r="K958" s="249"/>
      <c r="L958" s="254"/>
      <c r="M958" s="255"/>
      <c r="N958" s="256"/>
      <c r="O958" s="256"/>
      <c r="P958" s="256"/>
      <c r="Q958" s="256"/>
      <c r="R958" s="256"/>
      <c r="S958" s="256"/>
      <c r="T958" s="257"/>
      <c r="U958" s="13"/>
      <c r="V958" s="13"/>
      <c r="W958" s="13"/>
      <c r="X958" s="13"/>
      <c r="Y958" s="13"/>
      <c r="Z958" s="13"/>
      <c r="AA958" s="13"/>
      <c r="AB958" s="13"/>
      <c r="AC958" s="13"/>
      <c r="AD958" s="13"/>
      <c r="AE958" s="13"/>
      <c r="AT958" s="258" t="s">
        <v>801</v>
      </c>
      <c r="AU958" s="258" t="s">
        <v>81</v>
      </c>
      <c r="AV958" s="13" t="s">
        <v>81</v>
      </c>
      <c r="AW958" s="13" t="s">
        <v>33</v>
      </c>
      <c r="AX958" s="13" t="s">
        <v>79</v>
      </c>
      <c r="AY958" s="258" t="s">
        <v>240</v>
      </c>
    </row>
    <row r="959" s="2" customFormat="1">
      <c r="A959" s="39"/>
      <c r="B959" s="40"/>
      <c r="C959" s="214" t="s">
        <v>731</v>
      </c>
      <c r="D959" s="214" t="s">
        <v>243</v>
      </c>
      <c r="E959" s="215" t="s">
        <v>2926</v>
      </c>
      <c r="F959" s="216" t="s">
        <v>2927</v>
      </c>
      <c r="G959" s="217" t="s">
        <v>1418</v>
      </c>
      <c r="H959" s="218">
        <v>241.93000000000001</v>
      </c>
      <c r="I959" s="219"/>
      <c r="J959" s="220">
        <f>ROUND(I959*H959,2)</f>
        <v>0</v>
      </c>
      <c r="K959" s="216" t="s">
        <v>247</v>
      </c>
      <c r="L959" s="45"/>
      <c r="M959" s="221" t="s">
        <v>19</v>
      </c>
      <c r="N959" s="222" t="s">
        <v>43</v>
      </c>
      <c r="O959" s="85"/>
      <c r="P959" s="223">
        <f>O959*H959</f>
        <v>0</v>
      </c>
      <c r="Q959" s="223">
        <v>0</v>
      </c>
      <c r="R959" s="223">
        <f>Q959*H959</f>
        <v>0</v>
      </c>
      <c r="S959" s="223">
        <v>0</v>
      </c>
      <c r="T959" s="224">
        <f>S959*H959</f>
        <v>0</v>
      </c>
      <c r="U959" s="39"/>
      <c r="V959" s="39"/>
      <c r="W959" s="39"/>
      <c r="X959" s="39"/>
      <c r="Y959" s="39"/>
      <c r="Z959" s="39"/>
      <c r="AA959" s="39"/>
      <c r="AB959" s="39"/>
      <c r="AC959" s="39"/>
      <c r="AD959" s="39"/>
      <c r="AE959" s="39"/>
      <c r="AR959" s="225" t="s">
        <v>248</v>
      </c>
      <c r="AT959" s="225" t="s">
        <v>243</v>
      </c>
      <c r="AU959" s="225" t="s">
        <v>81</v>
      </c>
      <c r="AY959" s="18" t="s">
        <v>240</v>
      </c>
      <c r="BE959" s="226">
        <f>IF(N959="základní",J959,0)</f>
        <v>0</v>
      </c>
      <c r="BF959" s="226">
        <f>IF(N959="snížená",J959,0)</f>
        <v>0</v>
      </c>
      <c r="BG959" s="226">
        <f>IF(N959="zákl. přenesená",J959,0)</f>
        <v>0</v>
      </c>
      <c r="BH959" s="226">
        <f>IF(N959="sníž. přenesená",J959,0)</f>
        <v>0</v>
      </c>
      <c r="BI959" s="226">
        <f>IF(N959="nulová",J959,0)</f>
        <v>0</v>
      </c>
      <c r="BJ959" s="18" t="s">
        <v>79</v>
      </c>
      <c r="BK959" s="226">
        <f>ROUND(I959*H959,2)</f>
        <v>0</v>
      </c>
      <c r="BL959" s="18" t="s">
        <v>248</v>
      </c>
      <c r="BM959" s="225" t="s">
        <v>2928</v>
      </c>
    </row>
    <row r="960" s="13" customFormat="1">
      <c r="A960" s="13"/>
      <c r="B960" s="248"/>
      <c r="C960" s="249"/>
      <c r="D960" s="227" t="s">
        <v>801</v>
      </c>
      <c r="E960" s="250" t="s">
        <v>19</v>
      </c>
      <c r="F960" s="251" t="s">
        <v>2929</v>
      </c>
      <c r="G960" s="249"/>
      <c r="H960" s="252">
        <v>87.890000000000001</v>
      </c>
      <c r="I960" s="253"/>
      <c r="J960" s="249"/>
      <c r="K960" s="249"/>
      <c r="L960" s="254"/>
      <c r="M960" s="255"/>
      <c r="N960" s="256"/>
      <c r="O960" s="256"/>
      <c r="P960" s="256"/>
      <c r="Q960" s="256"/>
      <c r="R960" s="256"/>
      <c r="S960" s="256"/>
      <c r="T960" s="257"/>
      <c r="U960" s="13"/>
      <c r="V960" s="13"/>
      <c r="W960" s="13"/>
      <c r="X960" s="13"/>
      <c r="Y960" s="13"/>
      <c r="Z960" s="13"/>
      <c r="AA960" s="13"/>
      <c r="AB960" s="13"/>
      <c r="AC960" s="13"/>
      <c r="AD960" s="13"/>
      <c r="AE960" s="13"/>
      <c r="AT960" s="258" t="s">
        <v>801</v>
      </c>
      <c r="AU960" s="258" t="s">
        <v>81</v>
      </c>
      <c r="AV960" s="13" t="s">
        <v>81</v>
      </c>
      <c r="AW960" s="13" t="s">
        <v>33</v>
      </c>
      <c r="AX960" s="13" t="s">
        <v>72</v>
      </c>
      <c r="AY960" s="258" t="s">
        <v>240</v>
      </c>
    </row>
    <row r="961" s="13" customFormat="1">
      <c r="A961" s="13"/>
      <c r="B961" s="248"/>
      <c r="C961" s="249"/>
      <c r="D961" s="227" t="s">
        <v>801</v>
      </c>
      <c r="E961" s="250" t="s">
        <v>19</v>
      </c>
      <c r="F961" s="251" t="s">
        <v>2930</v>
      </c>
      <c r="G961" s="249"/>
      <c r="H961" s="252">
        <v>154.03999999999999</v>
      </c>
      <c r="I961" s="253"/>
      <c r="J961" s="249"/>
      <c r="K961" s="249"/>
      <c r="L961" s="254"/>
      <c r="M961" s="255"/>
      <c r="N961" s="256"/>
      <c r="O961" s="256"/>
      <c r="P961" s="256"/>
      <c r="Q961" s="256"/>
      <c r="R961" s="256"/>
      <c r="S961" s="256"/>
      <c r="T961" s="257"/>
      <c r="U961" s="13"/>
      <c r="V961" s="13"/>
      <c r="W961" s="13"/>
      <c r="X961" s="13"/>
      <c r="Y961" s="13"/>
      <c r="Z961" s="13"/>
      <c r="AA961" s="13"/>
      <c r="AB961" s="13"/>
      <c r="AC961" s="13"/>
      <c r="AD961" s="13"/>
      <c r="AE961" s="13"/>
      <c r="AT961" s="258" t="s">
        <v>801</v>
      </c>
      <c r="AU961" s="258" t="s">
        <v>81</v>
      </c>
      <c r="AV961" s="13" t="s">
        <v>81</v>
      </c>
      <c r="AW961" s="13" t="s">
        <v>33</v>
      </c>
      <c r="AX961" s="13" t="s">
        <v>72</v>
      </c>
      <c r="AY961" s="258" t="s">
        <v>240</v>
      </c>
    </row>
    <row r="962" s="15" customFormat="1">
      <c r="A962" s="15"/>
      <c r="B962" s="269"/>
      <c r="C962" s="270"/>
      <c r="D962" s="227" t="s">
        <v>801</v>
      </c>
      <c r="E962" s="271" t="s">
        <v>19</v>
      </c>
      <c r="F962" s="272" t="s">
        <v>1356</v>
      </c>
      <c r="G962" s="270"/>
      <c r="H962" s="273">
        <v>241.93000000000001</v>
      </c>
      <c r="I962" s="274"/>
      <c r="J962" s="270"/>
      <c r="K962" s="270"/>
      <c r="L962" s="275"/>
      <c r="M962" s="276"/>
      <c r="N962" s="277"/>
      <c r="O962" s="277"/>
      <c r="P962" s="277"/>
      <c r="Q962" s="277"/>
      <c r="R962" s="277"/>
      <c r="S962" s="277"/>
      <c r="T962" s="278"/>
      <c r="U962" s="15"/>
      <c r="V962" s="15"/>
      <c r="W962" s="15"/>
      <c r="X962" s="15"/>
      <c r="Y962" s="15"/>
      <c r="Z962" s="15"/>
      <c r="AA962" s="15"/>
      <c r="AB962" s="15"/>
      <c r="AC962" s="15"/>
      <c r="AD962" s="15"/>
      <c r="AE962" s="15"/>
      <c r="AT962" s="279" t="s">
        <v>801</v>
      </c>
      <c r="AU962" s="279" t="s">
        <v>81</v>
      </c>
      <c r="AV962" s="15" t="s">
        <v>149</v>
      </c>
      <c r="AW962" s="15" t="s">
        <v>33</v>
      </c>
      <c r="AX962" s="15" t="s">
        <v>79</v>
      </c>
      <c r="AY962" s="279" t="s">
        <v>240</v>
      </c>
    </row>
    <row r="963" s="2" customFormat="1" ht="16.5" customHeight="1">
      <c r="A963" s="39"/>
      <c r="B963" s="40"/>
      <c r="C963" s="214" t="s">
        <v>2931</v>
      </c>
      <c r="D963" s="214" t="s">
        <v>243</v>
      </c>
      <c r="E963" s="215" t="s">
        <v>2932</v>
      </c>
      <c r="F963" s="216" t="s">
        <v>2933</v>
      </c>
      <c r="G963" s="217" t="s">
        <v>806</v>
      </c>
      <c r="H963" s="218">
        <v>22</v>
      </c>
      <c r="I963" s="219"/>
      <c r="J963" s="220">
        <f>ROUND(I963*H963,2)</f>
        <v>0</v>
      </c>
      <c r="K963" s="216" t="s">
        <v>247</v>
      </c>
      <c r="L963" s="45"/>
      <c r="M963" s="221" t="s">
        <v>19</v>
      </c>
      <c r="N963" s="222" t="s">
        <v>43</v>
      </c>
      <c r="O963" s="85"/>
      <c r="P963" s="223">
        <f>O963*H963</f>
        <v>0</v>
      </c>
      <c r="Q963" s="223">
        <v>0</v>
      </c>
      <c r="R963" s="223">
        <f>Q963*H963</f>
        <v>0</v>
      </c>
      <c r="S963" s="223">
        <v>0</v>
      </c>
      <c r="T963" s="224">
        <f>S963*H963</f>
        <v>0</v>
      </c>
      <c r="U963" s="39"/>
      <c r="V963" s="39"/>
      <c r="W963" s="39"/>
      <c r="X963" s="39"/>
      <c r="Y963" s="39"/>
      <c r="Z963" s="39"/>
      <c r="AA963" s="39"/>
      <c r="AB963" s="39"/>
      <c r="AC963" s="39"/>
      <c r="AD963" s="39"/>
      <c r="AE963" s="39"/>
      <c r="AR963" s="225" t="s">
        <v>248</v>
      </c>
      <c r="AT963" s="225" t="s">
        <v>243</v>
      </c>
      <c r="AU963" s="225" t="s">
        <v>81</v>
      </c>
      <c r="AY963" s="18" t="s">
        <v>240</v>
      </c>
      <c r="BE963" s="226">
        <f>IF(N963="základní",J963,0)</f>
        <v>0</v>
      </c>
      <c r="BF963" s="226">
        <f>IF(N963="snížená",J963,0)</f>
        <v>0</v>
      </c>
      <c r="BG963" s="226">
        <f>IF(N963="zákl. přenesená",J963,0)</f>
        <v>0</v>
      </c>
      <c r="BH963" s="226">
        <f>IF(N963="sníž. přenesená",J963,0)</f>
        <v>0</v>
      </c>
      <c r="BI963" s="226">
        <f>IF(N963="nulová",J963,0)</f>
        <v>0</v>
      </c>
      <c r="BJ963" s="18" t="s">
        <v>79</v>
      </c>
      <c r="BK963" s="226">
        <f>ROUND(I963*H963,2)</f>
        <v>0</v>
      </c>
      <c r="BL963" s="18" t="s">
        <v>248</v>
      </c>
      <c r="BM963" s="225" t="s">
        <v>2934</v>
      </c>
    </row>
    <row r="964" s="13" customFormat="1">
      <c r="A964" s="13"/>
      <c r="B964" s="248"/>
      <c r="C964" s="249"/>
      <c r="D964" s="227" t="s">
        <v>801</v>
      </c>
      <c r="E964" s="250" t="s">
        <v>19</v>
      </c>
      <c r="F964" s="251" t="s">
        <v>2935</v>
      </c>
      <c r="G964" s="249"/>
      <c r="H964" s="252">
        <v>22</v>
      </c>
      <c r="I964" s="253"/>
      <c r="J964" s="249"/>
      <c r="K964" s="249"/>
      <c r="L964" s="254"/>
      <c r="M964" s="255"/>
      <c r="N964" s="256"/>
      <c r="O964" s="256"/>
      <c r="P964" s="256"/>
      <c r="Q964" s="256"/>
      <c r="R964" s="256"/>
      <c r="S964" s="256"/>
      <c r="T964" s="257"/>
      <c r="U964" s="13"/>
      <c r="V964" s="13"/>
      <c r="W964" s="13"/>
      <c r="X964" s="13"/>
      <c r="Y964" s="13"/>
      <c r="Z964" s="13"/>
      <c r="AA964" s="13"/>
      <c r="AB964" s="13"/>
      <c r="AC964" s="13"/>
      <c r="AD964" s="13"/>
      <c r="AE964" s="13"/>
      <c r="AT964" s="258" t="s">
        <v>801</v>
      </c>
      <c r="AU964" s="258" t="s">
        <v>81</v>
      </c>
      <c r="AV964" s="13" t="s">
        <v>81</v>
      </c>
      <c r="AW964" s="13" t="s">
        <v>33</v>
      </c>
      <c r="AX964" s="13" t="s">
        <v>79</v>
      </c>
      <c r="AY964" s="258" t="s">
        <v>240</v>
      </c>
    </row>
    <row r="965" s="2" customFormat="1" ht="55.5" customHeight="1">
      <c r="A965" s="39"/>
      <c r="B965" s="40"/>
      <c r="C965" s="214" t="s">
        <v>2936</v>
      </c>
      <c r="D965" s="214" t="s">
        <v>243</v>
      </c>
      <c r="E965" s="215" t="s">
        <v>2937</v>
      </c>
      <c r="F965" s="216" t="s">
        <v>2938</v>
      </c>
      <c r="G965" s="217" t="s">
        <v>251</v>
      </c>
      <c r="H965" s="218">
        <v>671.36199999999997</v>
      </c>
      <c r="I965" s="219"/>
      <c r="J965" s="220">
        <f>ROUND(I965*H965,2)</f>
        <v>0</v>
      </c>
      <c r="K965" s="216" t="s">
        <v>1343</v>
      </c>
      <c r="L965" s="45"/>
      <c r="M965" s="221" t="s">
        <v>19</v>
      </c>
      <c r="N965" s="222" t="s">
        <v>43</v>
      </c>
      <c r="O965" s="85"/>
      <c r="P965" s="223">
        <f>O965*H965</f>
        <v>0</v>
      </c>
      <c r="Q965" s="223">
        <v>0</v>
      </c>
      <c r="R965" s="223">
        <f>Q965*H965</f>
        <v>0</v>
      </c>
      <c r="S965" s="223">
        <v>0</v>
      </c>
      <c r="T965" s="224">
        <f>S965*H965</f>
        <v>0</v>
      </c>
      <c r="U965" s="39"/>
      <c r="V965" s="39"/>
      <c r="W965" s="39"/>
      <c r="X965" s="39"/>
      <c r="Y965" s="39"/>
      <c r="Z965" s="39"/>
      <c r="AA965" s="39"/>
      <c r="AB965" s="39"/>
      <c r="AC965" s="39"/>
      <c r="AD965" s="39"/>
      <c r="AE965" s="39"/>
      <c r="AR965" s="225" t="s">
        <v>248</v>
      </c>
      <c r="AT965" s="225" t="s">
        <v>243</v>
      </c>
      <c r="AU965" s="225" t="s">
        <v>81</v>
      </c>
      <c r="AY965" s="18" t="s">
        <v>240</v>
      </c>
      <c r="BE965" s="226">
        <f>IF(N965="základní",J965,0)</f>
        <v>0</v>
      </c>
      <c r="BF965" s="226">
        <f>IF(N965="snížená",J965,0)</f>
        <v>0</v>
      </c>
      <c r="BG965" s="226">
        <f>IF(N965="zákl. přenesená",J965,0)</f>
        <v>0</v>
      </c>
      <c r="BH965" s="226">
        <f>IF(N965="sníž. přenesená",J965,0)</f>
        <v>0</v>
      </c>
      <c r="BI965" s="226">
        <f>IF(N965="nulová",J965,0)</f>
        <v>0</v>
      </c>
      <c r="BJ965" s="18" t="s">
        <v>79</v>
      </c>
      <c r="BK965" s="226">
        <f>ROUND(I965*H965,2)</f>
        <v>0</v>
      </c>
      <c r="BL965" s="18" t="s">
        <v>248</v>
      </c>
      <c r="BM965" s="225" t="s">
        <v>2939</v>
      </c>
    </row>
    <row r="966" s="13" customFormat="1">
      <c r="A966" s="13"/>
      <c r="B966" s="248"/>
      <c r="C966" s="249"/>
      <c r="D966" s="227" t="s">
        <v>801</v>
      </c>
      <c r="E966" s="250" t="s">
        <v>19</v>
      </c>
      <c r="F966" s="251" t="s">
        <v>2940</v>
      </c>
      <c r="G966" s="249"/>
      <c r="H966" s="252">
        <v>104.38500000000001</v>
      </c>
      <c r="I966" s="253"/>
      <c r="J966" s="249"/>
      <c r="K966" s="249"/>
      <c r="L966" s="254"/>
      <c r="M966" s="255"/>
      <c r="N966" s="256"/>
      <c r="O966" s="256"/>
      <c r="P966" s="256"/>
      <c r="Q966" s="256"/>
      <c r="R966" s="256"/>
      <c r="S966" s="256"/>
      <c r="T966" s="257"/>
      <c r="U966" s="13"/>
      <c r="V966" s="13"/>
      <c r="W966" s="13"/>
      <c r="X966" s="13"/>
      <c r="Y966" s="13"/>
      <c r="Z966" s="13"/>
      <c r="AA966" s="13"/>
      <c r="AB966" s="13"/>
      <c r="AC966" s="13"/>
      <c r="AD966" s="13"/>
      <c r="AE966" s="13"/>
      <c r="AT966" s="258" t="s">
        <v>801</v>
      </c>
      <c r="AU966" s="258" t="s">
        <v>81</v>
      </c>
      <c r="AV966" s="13" t="s">
        <v>81</v>
      </c>
      <c r="AW966" s="13" t="s">
        <v>33</v>
      </c>
      <c r="AX966" s="13" t="s">
        <v>72</v>
      </c>
      <c r="AY966" s="258" t="s">
        <v>240</v>
      </c>
    </row>
    <row r="967" s="13" customFormat="1">
      <c r="A967" s="13"/>
      <c r="B967" s="248"/>
      <c r="C967" s="249"/>
      <c r="D967" s="227" t="s">
        <v>801</v>
      </c>
      <c r="E967" s="250" t="s">
        <v>19</v>
      </c>
      <c r="F967" s="251" t="s">
        <v>2941</v>
      </c>
      <c r="G967" s="249"/>
      <c r="H967" s="252">
        <v>271.52600000000001</v>
      </c>
      <c r="I967" s="253"/>
      <c r="J967" s="249"/>
      <c r="K967" s="249"/>
      <c r="L967" s="254"/>
      <c r="M967" s="255"/>
      <c r="N967" s="256"/>
      <c r="O967" s="256"/>
      <c r="P967" s="256"/>
      <c r="Q967" s="256"/>
      <c r="R967" s="256"/>
      <c r="S967" s="256"/>
      <c r="T967" s="257"/>
      <c r="U967" s="13"/>
      <c r="V967" s="13"/>
      <c r="W967" s="13"/>
      <c r="X967" s="13"/>
      <c r="Y967" s="13"/>
      <c r="Z967" s="13"/>
      <c r="AA967" s="13"/>
      <c r="AB967" s="13"/>
      <c r="AC967" s="13"/>
      <c r="AD967" s="13"/>
      <c r="AE967" s="13"/>
      <c r="AT967" s="258" t="s">
        <v>801</v>
      </c>
      <c r="AU967" s="258" t="s">
        <v>81</v>
      </c>
      <c r="AV967" s="13" t="s">
        <v>81</v>
      </c>
      <c r="AW967" s="13" t="s">
        <v>33</v>
      </c>
      <c r="AX967" s="13" t="s">
        <v>72</v>
      </c>
      <c r="AY967" s="258" t="s">
        <v>240</v>
      </c>
    </row>
    <row r="968" s="13" customFormat="1">
      <c r="A968" s="13"/>
      <c r="B968" s="248"/>
      <c r="C968" s="249"/>
      <c r="D968" s="227" t="s">
        <v>801</v>
      </c>
      <c r="E968" s="250" t="s">
        <v>19</v>
      </c>
      <c r="F968" s="251" t="s">
        <v>2942</v>
      </c>
      <c r="G968" s="249"/>
      <c r="H968" s="252">
        <v>206.309</v>
      </c>
      <c r="I968" s="253"/>
      <c r="J968" s="249"/>
      <c r="K968" s="249"/>
      <c r="L968" s="254"/>
      <c r="M968" s="255"/>
      <c r="N968" s="256"/>
      <c r="O968" s="256"/>
      <c r="P968" s="256"/>
      <c r="Q968" s="256"/>
      <c r="R968" s="256"/>
      <c r="S968" s="256"/>
      <c r="T968" s="257"/>
      <c r="U968" s="13"/>
      <c r="V968" s="13"/>
      <c r="W968" s="13"/>
      <c r="X968" s="13"/>
      <c r="Y968" s="13"/>
      <c r="Z968" s="13"/>
      <c r="AA968" s="13"/>
      <c r="AB968" s="13"/>
      <c r="AC968" s="13"/>
      <c r="AD968" s="13"/>
      <c r="AE968" s="13"/>
      <c r="AT968" s="258" t="s">
        <v>801</v>
      </c>
      <c r="AU968" s="258" t="s">
        <v>81</v>
      </c>
      <c r="AV968" s="13" t="s">
        <v>81</v>
      </c>
      <c r="AW968" s="13" t="s">
        <v>33</v>
      </c>
      <c r="AX968" s="13" t="s">
        <v>72</v>
      </c>
      <c r="AY968" s="258" t="s">
        <v>240</v>
      </c>
    </row>
    <row r="969" s="13" customFormat="1">
      <c r="A969" s="13"/>
      <c r="B969" s="248"/>
      <c r="C969" s="249"/>
      <c r="D969" s="227" t="s">
        <v>801</v>
      </c>
      <c r="E969" s="250" t="s">
        <v>19</v>
      </c>
      <c r="F969" s="251" t="s">
        <v>2943</v>
      </c>
      <c r="G969" s="249"/>
      <c r="H969" s="252">
        <v>39.462000000000003</v>
      </c>
      <c r="I969" s="253"/>
      <c r="J969" s="249"/>
      <c r="K969" s="249"/>
      <c r="L969" s="254"/>
      <c r="M969" s="255"/>
      <c r="N969" s="256"/>
      <c r="O969" s="256"/>
      <c r="P969" s="256"/>
      <c r="Q969" s="256"/>
      <c r="R969" s="256"/>
      <c r="S969" s="256"/>
      <c r="T969" s="257"/>
      <c r="U969" s="13"/>
      <c r="V969" s="13"/>
      <c r="W969" s="13"/>
      <c r="X969" s="13"/>
      <c r="Y969" s="13"/>
      <c r="Z969" s="13"/>
      <c r="AA969" s="13"/>
      <c r="AB969" s="13"/>
      <c r="AC969" s="13"/>
      <c r="AD969" s="13"/>
      <c r="AE969" s="13"/>
      <c r="AT969" s="258" t="s">
        <v>801</v>
      </c>
      <c r="AU969" s="258" t="s">
        <v>81</v>
      </c>
      <c r="AV969" s="13" t="s">
        <v>81</v>
      </c>
      <c r="AW969" s="13" t="s">
        <v>33</v>
      </c>
      <c r="AX969" s="13" t="s">
        <v>72</v>
      </c>
      <c r="AY969" s="258" t="s">
        <v>240</v>
      </c>
    </row>
    <row r="970" s="13" customFormat="1">
      <c r="A970" s="13"/>
      <c r="B970" s="248"/>
      <c r="C970" s="249"/>
      <c r="D970" s="227" t="s">
        <v>801</v>
      </c>
      <c r="E970" s="250" t="s">
        <v>19</v>
      </c>
      <c r="F970" s="251" t="s">
        <v>2944</v>
      </c>
      <c r="G970" s="249"/>
      <c r="H970" s="252">
        <v>20.010000000000002</v>
      </c>
      <c r="I970" s="253"/>
      <c r="J970" s="249"/>
      <c r="K970" s="249"/>
      <c r="L970" s="254"/>
      <c r="M970" s="255"/>
      <c r="N970" s="256"/>
      <c r="O970" s="256"/>
      <c r="P970" s="256"/>
      <c r="Q970" s="256"/>
      <c r="R970" s="256"/>
      <c r="S970" s="256"/>
      <c r="T970" s="257"/>
      <c r="U970" s="13"/>
      <c r="V970" s="13"/>
      <c r="W970" s="13"/>
      <c r="X970" s="13"/>
      <c r="Y970" s="13"/>
      <c r="Z970" s="13"/>
      <c r="AA970" s="13"/>
      <c r="AB970" s="13"/>
      <c r="AC970" s="13"/>
      <c r="AD970" s="13"/>
      <c r="AE970" s="13"/>
      <c r="AT970" s="258" t="s">
        <v>801</v>
      </c>
      <c r="AU970" s="258" t="s">
        <v>81</v>
      </c>
      <c r="AV970" s="13" t="s">
        <v>81</v>
      </c>
      <c r="AW970" s="13" t="s">
        <v>33</v>
      </c>
      <c r="AX970" s="13" t="s">
        <v>72</v>
      </c>
      <c r="AY970" s="258" t="s">
        <v>240</v>
      </c>
    </row>
    <row r="971" s="13" customFormat="1">
      <c r="A971" s="13"/>
      <c r="B971" s="248"/>
      <c r="C971" s="249"/>
      <c r="D971" s="227" t="s">
        <v>801</v>
      </c>
      <c r="E971" s="250" t="s">
        <v>19</v>
      </c>
      <c r="F971" s="251" t="s">
        <v>2945</v>
      </c>
      <c r="G971" s="249"/>
      <c r="H971" s="252">
        <v>29.670000000000002</v>
      </c>
      <c r="I971" s="253"/>
      <c r="J971" s="249"/>
      <c r="K971" s="249"/>
      <c r="L971" s="254"/>
      <c r="M971" s="255"/>
      <c r="N971" s="256"/>
      <c r="O971" s="256"/>
      <c r="P971" s="256"/>
      <c r="Q971" s="256"/>
      <c r="R971" s="256"/>
      <c r="S971" s="256"/>
      <c r="T971" s="257"/>
      <c r="U971" s="13"/>
      <c r="V971" s="13"/>
      <c r="W971" s="13"/>
      <c r="X971" s="13"/>
      <c r="Y971" s="13"/>
      <c r="Z971" s="13"/>
      <c r="AA971" s="13"/>
      <c r="AB971" s="13"/>
      <c r="AC971" s="13"/>
      <c r="AD971" s="13"/>
      <c r="AE971" s="13"/>
      <c r="AT971" s="258" t="s">
        <v>801</v>
      </c>
      <c r="AU971" s="258" t="s">
        <v>81</v>
      </c>
      <c r="AV971" s="13" t="s">
        <v>81</v>
      </c>
      <c r="AW971" s="13" t="s">
        <v>33</v>
      </c>
      <c r="AX971" s="13" t="s">
        <v>72</v>
      </c>
      <c r="AY971" s="258" t="s">
        <v>240</v>
      </c>
    </row>
    <row r="972" s="15" customFormat="1">
      <c r="A972" s="15"/>
      <c r="B972" s="269"/>
      <c r="C972" s="270"/>
      <c r="D972" s="227" t="s">
        <v>801</v>
      </c>
      <c r="E972" s="271" t="s">
        <v>19</v>
      </c>
      <c r="F972" s="272" t="s">
        <v>1356</v>
      </c>
      <c r="G972" s="270"/>
      <c r="H972" s="273">
        <v>671.36199999999997</v>
      </c>
      <c r="I972" s="274"/>
      <c r="J972" s="270"/>
      <c r="K972" s="270"/>
      <c r="L972" s="275"/>
      <c r="M972" s="276"/>
      <c r="N972" s="277"/>
      <c r="O972" s="277"/>
      <c r="P972" s="277"/>
      <c r="Q972" s="277"/>
      <c r="R972" s="277"/>
      <c r="S972" s="277"/>
      <c r="T972" s="278"/>
      <c r="U972" s="15"/>
      <c r="V972" s="15"/>
      <c r="W972" s="15"/>
      <c r="X972" s="15"/>
      <c r="Y972" s="15"/>
      <c r="Z972" s="15"/>
      <c r="AA972" s="15"/>
      <c r="AB972" s="15"/>
      <c r="AC972" s="15"/>
      <c r="AD972" s="15"/>
      <c r="AE972" s="15"/>
      <c r="AT972" s="279" t="s">
        <v>801</v>
      </c>
      <c r="AU972" s="279" t="s">
        <v>81</v>
      </c>
      <c r="AV972" s="15" t="s">
        <v>149</v>
      </c>
      <c r="AW972" s="15" t="s">
        <v>33</v>
      </c>
      <c r="AX972" s="15" t="s">
        <v>79</v>
      </c>
      <c r="AY972" s="279" t="s">
        <v>240</v>
      </c>
    </row>
    <row r="973" s="2" customFormat="1" ht="16.5" customHeight="1">
      <c r="A973" s="39"/>
      <c r="B973" s="40"/>
      <c r="C973" s="238" t="s">
        <v>2946</v>
      </c>
      <c r="D973" s="238" t="s">
        <v>797</v>
      </c>
      <c r="E973" s="239" t="s">
        <v>2947</v>
      </c>
      <c r="F973" s="240" t="s">
        <v>2948</v>
      </c>
      <c r="G973" s="241" t="s">
        <v>786</v>
      </c>
      <c r="H973" s="242">
        <v>0.20100000000000001</v>
      </c>
      <c r="I973" s="243"/>
      <c r="J973" s="244">
        <f>ROUND(I973*H973,2)</f>
        <v>0</v>
      </c>
      <c r="K973" s="240" t="s">
        <v>247</v>
      </c>
      <c r="L973" s="245"/>
      <c r="M973" s="246" t="s">
        <v>19</v>
      </c>
      <c r="N973" s="247" t="s">
        <v>43</v>
      </c>
      <c r="O973" s="85"/>
      <c r="P973" s="223">
        <f>O973*H973</f>
        <v>0</v>
      </c>
      <c r="Q973" s="223">
        <v>0</v>
      </c>
      <c r="R973" s="223">
        <f>Q973*H973</f>
        <v>0</v>
      </c>
      <c r="S973" s="223">
        <v>0</v>
      </c>
      <c r="T973" s="224">
        <f>S973*H973</f>
        <v>0</v>
      </c>
      <c r="U973" s="39"/>
      <c r="V973" s="39"/>
      <c r="W973" s="39"/>
      <c r="X973" s="39"/>
      <c r="Y973" s="39"/>
      <c r="Z973" s="39"/>
      <c r="AA973" s="39"/>
      <c r="AB973" s="39"/>
      <c r="AC973" s="39"/>
      <c r="AD973" s="39"/>
      <c r="AE973" s="39"/>
      <c r="AR973" s="225" t="s">
        <v>257</v>
      </c>
      <c r="AT973" s="225" t="s">
        <v>797</v>
      </c>
      <c r="AU973" s="225" t="s">
        <v>81</v>
      </c>
      <c r="AY973" s="18" t="s">
        <v>240</v>
      </c>
      <c r="BE973" s="226">
        <f>IF(N973="základní",J973,0)</f>
        <v>0</v>
      </c>
      <c r="BF973" s="226">
        <f>IF(N973="snížená",J973,0)</f>
        <v>0</v>
      </c>
      <c r="BG973" s="226">
        <f>IF(N973="zákl. přenesená",J973,0)</f>
        <v>0</v>
      </c>
      <c r="BH973" s="226">
        <f>IF(N973="sníž. přenesená",J973,0)</f>
        <v>0</v>
      </c>
      <c r="BI973" s="226">
        <f>IF(N973="nulová",J973,0)</f>
        <v>0</v>
      </c>
      <c r="BJ973" s="18" t="s">
        <v>79</v>
      </c>
      <c r="BK973" s="226">
        <f>ROUND(I973*H973,2)</f>
        <v>0</v>
      </c>
      <c r="BL973" s="18" t="s">
        <v>248</v>
      </c>
      <c r="BM973" s="225" t="s">
        <v>2949</v>
      </c>
    </row>
    <row r="974" s="13" customFormat="1">
      <c r="A974" s="13"/>
      <c r="B974" s="248"/>
      <c r="C974" s="249"/>
      <c r="D974" s="227" t="s">
        <v>801</v>
      </c>
      <c r="E974" s="249"/>
      <c r="F974" s="251" t="s">
        <v>2950</v>
      </c>
      <c r="G974" s="249"/>
      <c r="H974" s="252">
        <v>0.20100000000000001</v>
      </c>
      <c r="I974" s="253"/>
      <c r="J974" s="249"/>
      <c r="K974" s="249"/>
      <c r="L974" s="254"/>
      <c r="M974" s="255"/>
      <c r="N974" s="256"/>
      <c r="O974" s="256"/>
      <c r="P974" s="256"/>
      <c r="Q974" s="256"/>
      <c r="R974" s="256"/>
      <c r="S974" s="256"/>
      <c r="T974" s="257"/>
      <c r="U974" s="13"/>
      <c r="V974" s="13"/>
      <c r="W974" s="13"/>
      <c r="X974" s="13"/>
      <c r="Y974" s="13"/>
      <c r="Z974" s="13"/>
      <c r="AA974" s="13"/>
      <c r="AB974" s="13"/>
      <c r="AC974" s="13"/>
      <c r="AD974" s="13"/>
      <c r="AE974" s="13"/>
      <c r="AT974" s="258" t="s">
        <v>801</v>
      </c>
      <c r="AU974" s="258" t="s">
        <v>81</v>
      </c>
      <c r="AV974" s="13" t="s">
        <v>81</v>
      </c>
      <c r="AW974" s="13" t="s">
        <v>4</v>
      </c>
      <c r="AX974" s="13" t="s">
        <v>79</v>
      </c>
      <c r="AY974" s="258" t="s">
        <v>240</v>
      </c>
    </row>
    <row r="975" s="2" customFormat="1">
      <c r="A975" s="39"/>
      <c r="B975" s="40"/>
      <c r="C975" s="214" t="s">
        <v>2951</v>
      </c>
      <c r="D975" s="214" t="s">
        <v>243</v>
      </c>
      <c r="E975" s="215" t="s">
        <v>2952</v>
      </c>
      <c r="F975" s="216" t="s">
        <v>2953</v>
      </c>
      <c r="G975" s="217" t="s">
        <v>251</v>
      </c>
      <c r="H975" s="218">
        <v>675.24199999999996</v>
      </c>
      <c r="I975" s="219"/>
      <c r="J975" s="220">
        <f>ROUND(I975*H975,2)</f>
        <v>0</v>
      </c>
      <c r="K975" s="216" t="s">
        <v>749</v>
      </c>
      <c r="L975" s="45"/>
      <c r="M975" s="221" t="s">
        <v>19</v>
      </c>
      <c r="N975" s="222" t="s">
        <v>43</v>
      </c>
      <c r="O975" s="85"/>
      <c r="P975" s="223">
        <f>O975*H975</f>
        <v>0</v>
      </c>
      <c r="Q975" s="223">
        <v>0.00088000000000000003</v>
      </c>
      <c r="R975" s="223">
        <f>Q975*H975</f>
        <v>0.59421296000000001</v>
      </c>
      <c r="S975" s="223">
        <v>0</v>
      </c>
      <c r="T975" s="224">
        <f>S975*H975</f>
        <v>0</v>
      </c>
      <c r="U975" s="39"/>
      <c r="V975" s="39"/>
      <c r="W975" s="39"/>
      <c r="X975" s="39"/>
      <c r="Y975" s="39"/>
      <c r="Z975" s="39"/>
      <c r="AA975" s="39"/>
      <c r="AB975" s="39"/>
      <c r="AC975" s="39"/>
      <c r="AD975" s="39"/>
      <c r="AE975" s="39"/>
      <c r="AR975" s="225" t="s">
        <v>248</v>
      </c>
      <c r="AT975" s="225" t="s">
        <v>243</v>
      </c>
      <c r="AU975" s="225" t="s">
        <v>81</v>
      </c>
      <c r="AY975" s="18" t="s">
        <v>240</v>
      </c>
      <c r="BE975" s="226">
        <f>IF(N975="základní",J975,0)</f>
        <v>0</v>
      </c>
      <c r="BF975" s="226">
        <f>IF(N975="snížená",J975,0)</f>
        <v>0</v>
      </c>
      <c r="BG975" s="226">
        <f>IF(N975="zákl. přenesená",J975,0)</f>
        <v>0</v>
      </c>
      <c r="BH975" s="226">
        <f>IF(N975="sníž. přenesená",J975,0)</f>
        <v>0</v>
      </c>
      <c r="BI975" s="226">
        <f>IF(N975="nulová",J975,0)</f>
        <v>0</v>
      </c>
      <c r="BJ975" s="18" t="s">
        <v>79</v>
      </c>
      <c r="BK975" s="226">
        <f>ROUND(I975*H975,2)</f>
        <v>0</v>
      </c>
      <c r="BL975" s="18" t="s">
        <v>248</v>
      </c>
      <c r="BM975" s="225" t="s">
        <v>2954</v>
      </c>
    </row>
    <row r="976" s="13" customFormat="1">
      <c r="A976" s="13"/>
      <c r="B976" s="248"/>
      <c r="C976" s="249"/>
      <c r="D976" s="227" t="s">
        <v>801</v>
      </c>
      <c r="E976" s="250" t="s">
        <v>19</v>
      </c>
      <c r="F976" s="251" t="s">
        <v>2940</v>
      </c>
      <c r="G976" s="249"/>
      <c r="H976" s="252">
        <v>104.38500000000001</v>
      </c>
      <c r="I976" s="253"/>
      <c r="J976" s="249"/>
      <c r="K976" s="249"/>
      <c r="L976" s="254"/>
      <c r="M976" s="255"/>
      <c r="N976" s="256"/>
      <c r="O976" s="256"/>
      <c r="P976" s="256"/>
      <c r="Q976" s="256"/>
      <c r="R976" s="256"/>
      <c r="S976" s="256"/>
      <c r="T976" s="257"/>
      <c r="U976" s="13"/>
      <c r="V976" s="13"/>
      <c r="W976" s="13"/>
      <c r="X976" s="13"/>
      <c r="Y976" s="13"/>
      <c r="Z976" s="13"/>
      <c r="AA976" s="13"/>
      <c r="AB976" s="13"/>
      <c r="AC976" s="13"/>
      <c r="AD976" s="13"/>
      <c r="AE976" s="13"/>
      <c r="AT976" s="258" t="s">
        <v>801</v>
      </c>
      <c r="AU976" s="258" t="s">
        <v>81</v>
      </c>
      <c r="AV976" s="13" t="s">
        <v>81</v>
      </c>
      <c r="AW976" s="13" t="s">
        <v>33</v>
      </c>
      <c r="AX976" s="13" t="s">
        <v>72</v>
      </c>
      <c r="AY976" s="258" t="s">
        <v>240</v>
      </c>
    </row>
    <row r="977" s="13" customFormat="1">
      <c r="A977" s="13"/>
      <c r="B977" s="248"/>
      <c r="C977" s="249"/>
      <c r="D977" s="227" t="s">
        <v>801</v>
      </c>
      <c r="E977" s="250" t="s">
        <v>19</v>
      </c>
      <c r="F977" s="251" t="s">
        <v>2955</v>
      </c>
      <c r="G977" s="249"/>
      <c r="H977" s="252">
        <v>273.30799999999999</v>
      </c>
      <c r="I977" s="253"/>
      <c r="J977" s="249"/>
      <c r="K977" s="249"/>
      <c r="L977" s="254"/>
      <c r="M977" s="255"/>
      <c r="N977" s="256"/>
      <c r="O977" s="256"/>
      <c r="P977" s="256"/>
      <c r="Q977" s="256"/>
      <c r="R977" s="256"/>
      <c r="S977" s="256"/>
      <c r="T977" s="257"/>
      <c r="U977" s="13"/>
      <c r="V977" s="13"/>
      <c r="W977" s="13"/>
      <c r="X977" s="13"/>
      <c r="Y977" s="13"/>
      <c r="Z977" s="13"/>
      <c r="AA977" s="13"/>
      <c r="AB977" s="13"/>
      <c r="AC977" s="13"/>
      <c r="AD977" s="13"/>
      <c r="AE977" s="13"/>
      <c r="AT977" s="258" t="s">
        <v>801</v>
      </c>
      <c r="AU977" s="258" t="s">
        <v>81</v>
      </c>
      <c r="AV977" s="13" t="s">
        <v>81</v>
      </c>
      <c r="AW977" s="13" t="s">
        <v>33</v>
      </c>
      <c r="AX977" s="13" t="s">
        <v>72</v>
      </c>
      <c r="AY977" s="258" t="s">
        <v>240</v>
      </c>
    </row>
    <row r="978" s="13" customFormat="1">
      <c r="A978" s="13"/>
      <c r="B978" s="248"/>
      <c r="C978" s="249"/>
      <c r="D978" s="227" t="s">
        <v>801</v>
      </c>
      <c r="E978" s="250" t="s">
        <v>19</v>
      </c>
      <c r="F978" s="251" t="s">
        <v>2956</v>
      </c>
      <c r="G978" s="249"/>
      <c r="H978" s="252">
        <v>208.67699999999999</v>
      </c>
      <c r="I978" s="253"/>
      <c r="J978" s="249"/>
      <c r="K978" s="249"/>
      <c r="L978" s="254"/>
      <c r="M978" s="255"/>
      <c r="N978" s="256"/>
      <c r="O978" s="256"/>
      <c r="P978" s="256"/>
      <c r="Q978" s="256"/>
      <c r="R978" s="256"/>
      <c r="S978" s="256"/>
      <c r="T978" s="257"/>
      <c r="U978" s="13"/>
      <c r="V978" s="13"/>
      <c r="W978" s="13"/>
      <c r="X978" s="13"/>
      <c r="Y978" s="13"/>
      <c r="Z978" s="13"/>
      <c r="AA978" s="13"/>
      <c r="AB978" s="13"/>
      <c r="AC978" s="13"/>
      <c r="AD978" s="13"/>
      <c r="AE978" s="13"/>
      <c r="AT978" s="258" t="s">
        <v>801</v>
      </c>
      <c r="AU978" s="258" t="s">
        <v>81</v>
      </c>
      <c r="AV978" s="13" t="s">
        <v>81</v>
      </c>
      <c r="AW978" s="13" t="s">
        <v>33</v>
      </c>
      <c r="AX978" s="13" t="s">
        <v>72</v>
      </c>
      <c r="AY978" s="258" t="s">
        <v>240</v>
      </c>
    </row>
    <row r="979" s="13" customFormat="1">
      <c r="A979" s="13"/>
      <c r="B979" s="248"/>
      <c r="C979" s="249"/>
      <c r="D979" s="227" t="s">
        <v>801</v>
      </c>
      <c r="E979" s="250" t="s">
        <v>19</v>
      </c>
      <c r="F979" s="251" t="s">
        <v>2957</v>
      </c>
      <c r="G979" s="249"/>
      <c r="H979" s="252">
        <v>39.192</v>
      </c>
      <c r="I979" s="253"/>
      <c r="J979" s="249"/>
      <c r="K979" s="249"/>
      <c r="L979" s="254"/>
      <c r="M979" s="255"/>
      <c r="N979" s="256"/>
      <c r="O979" s="256"/>
      <c r="P979" s="256"/>
      <c r="Q979" s="256"/>
      <c r="R979" s="256"/>
      <c r="S979" s="256"/>
      <c r="T979" s="257"/>
      <c r="U979" s="13"/>
      <c r="V979" s="13"/>
      <c r="W979" s="13"/>
      <c r="X979" s="13"/>
      <c r="Y979" s="13"/>
      <c r="Z979" s="13"/>
      <c r="AA979" s="13"/>
      <c r="AB979" s="13"/>
      <c r="AC979" s="13"/>
      <c r="AD979" s="13"/>
      <c r="AE979" s="13"/>
      <c r="AT979" s="258" t="s">
        <v>801</v>
      </c>
      <c r="AU979" s="258" t="s">
        <v>81</v>
      </c>
      <c r="AV979" s="13" t="s">
        <v>81</v>
      </c>
      <c r="AW979" s="13" t="s">
        <v>33</v>
      </c>
      <c r="AX979" s="13" t="s">
        <v>72</v>
      </c>
      <c r="AY979" s="258" t="s">
        <v>240</v>
      </c>
    </row>
    <row r="980" s="13" customFormat="1">
      <c r="A980" s="13"/>
      <c r="B980" s="248"/>
      <c r="C980" s="249"/>
      <c r="D980" s="227" t="s">
        <v>801</v>
      </c>
      <c r="E980" s="250" t="s">
        <v>19</v>
      </c>
      <c r="F980" s="251" t="s">
        <v>2944</v>
      </c>
      <c r="G980" s="249"/>
      <c r="H980" s="252">
        <v>20.010000000000002</v>
      </c>
      <c r="I980" s="253"/>
      <c r="J980" s="249"/>
      <c r="K980" s="249"/>
      <c r="L980" s="254"/>
      <c r="M980" s="255"/>
      <c r="N980" s="256"/>
      <c r="O980" s="256"/>
      <c r="P980" s="256"/>
      <c r="Q980" s="256"/>
      <c r="R980" s="256"/>
      <c r="S980" s="256"/>
      <c r="T980" s="257"/>
      <c r="U980" s="13"/>
      <c r="V980" s="13"/>
      <c r="W980" s="13"/>
      <c r="X980" s="13"/>
      <c r="Y980" s="13"/>
      <c r="Z980" s="13"/>
      <c r="AA980" s="13"/>
      <c r="AB980" s="13"/>
      <c r="AC980" s="13"/>
      <c r="AD980" s="13"/>
      <c r="AE980" s="13"/>
      <c r="AT980" s="258" t="s">
        <v>801</v>
      </c>
      <c r="AU980" s="258" t="s">
        <v>81</v>
      </c>
      <c r="AV980" s="13" t="s">
        <v>81</v>
      </c>
      <c r="AW980" s="13" t="s">
        <v>33</v>
      </c>
      <c r="AX980" s="13" t="s">
        <v>72</v>
      </c>
      <c r="AY980" s="258" t="s">
        <v>240</v>
      </c>
    </row>
    <row r="981" s="13" customFormat="1">
      <c r="A981" s="13"/>
      <c r="B981" s="248"/>
      <c r="C981" s="249"/>
      <c r="D981" s="227" t="s">
        <v>801</v>
      </c>
      <c r="E981" s="250" t="s">
        <v>19</v>
      </c>
      <c r="F981" s="251" t="s">
        <v>2945</v>
      </c>
      <c r="G981" s="249"/>
      <c r="H981" s="252">
        <v>29.670000000000002</v>
      </c>
      <c r="I981" s="253"/>
      <c r="J981" s="249"/>
      <c r="K981" s="249"/>
      <c r="L981" s="254"/>
      <c r="M981" s="255"/>
      <c r="N981" s="256"/>
      <c r="O981" s="256"/>
      <c r="P981" s="256"/>
      <c r="Q981" s="256"/>
      <c r="R981" s="256"/>
      <c r="S981" s="256"/>
      <c r="T981" s="257"/>
      <c r="U981" s="13"/>
      <c r="V981" s="13"/>
      <c r="W981" s="13"/>
      <c r="X981" s="13"/>
      <c r="Y981" s="13"/>
      <c r="Z981" s="13"/>
      <c r="AA981" s="13"/>
      <c r="AB981" s="13"/>
      <c r="AC981" s="13"/>
      <c r="AD981" s="13"/>
      <c r="AE981" s="13"/>
      <c r="AT981" s="258" t="s">
        <v>801</v>
      </c>
      <c r="AU981" s="258" t="s">
        <v>81</v>
      </c>
      <c r="AV981" s="13" t="s">
        <v>81</v>
      </c>
      <c r="AW981" s="13" t="s">
        <v>33</v>
      </c>
      <c r="AX981" s="13" t="s">
        <v>72</v>
      </c>
      <c r="AY981" s="258" t="s">
        <v>240</v>
      </c>
    </row>
    <row r="982" s="15" customFormat="1">
      <c r="A982" s="15"/>
      <c r="B982" s="269"/>
      <c r="C982" s="270"/>
      <c r="D982" s="227" t="s">
        <v>801</v>
      </c>
      <c r="E982" s="271" t="s">
        <v>19</v>
      </c>
      <c r="F982" s="272" t="s">
        <v>1356</v>
      </c>
      <c r="G982" s="270"/>
      <c r="H982" s="273">
        <v>675.24199999999996</v>
      </c>
      <c r="I982" s="274"/>
      <c r="J982" s="270"/>
      <c r="K982" s="270"/>
      <c r="L982" s="275"/>
      <c r="M982" s="276"/>
      <c r="N982" s="277"/>
      <c r="O982" s="277"/>
      <c r="P982" s="277"/>
      <c r="Q982" s="277"/>
      <c r="R982" s="277"/>
      <c r="S982" s="277"/>
      <c r="T982" s="278"/>
      <c r="U982" s="15"/>
      <c r="V982" s="15"/>
      <c r="W982" s="15"/>
      <c r="X982" s="15"/>
      <c r="Y982" s="15"/>
      <c r="Z982" s="15"/>
      <c r="AA982" s="15"/>
      <c r="AB982" s="15"/>
      <c r="AC982" s="15"/>
      <c r="AD982" s="15"/>
      <c r="AE982" s="15"/>
      <c r="AT982" s="279" t="s">
        <v>801</v>
      </c>
      <c r="AU982" s="279" t="s">
        <v>81</v>
      </c>
      <c r="AV982" s="15" t="s">
        <v>149</v>
      </c>
      <c r="AW982" s="15" t="s">
        <v>33</v>
      </c>
      <c r="AX982" s="15" t="s">
        <v>79</v>
      </c>
      <c r="AY982" s="279" t="s">
        <v>240</v>
      </c>
    </row>
    <row r="983" s="2" customFormat="1">
      <c r="A983" s="39"/>
      <c r="B983" s="40"/>
      <c r="C983" s="238" t="s">
        <v>2958</v>
      </c>
      <c r="D983" s="238" t="s">
        <v>797</v>
      </c>
      <c r="E983" s="239" t="s">
        <v>2959</v>
      </c>
      <c r="F983" s="240" t="s">
        <v>2960</v>
      </c>
      <c r="G983" s="241" t="s">
        <v>251</v>
      </c>
      <c r="H983" s="242">
        <v>786.995</v>
      </c>
      <c r="I983" s="243"/>
      <c r="J983" s="244">
        <f>ROUND(I983*H983,2)</f>
        <v>0</v>
      </c>
      <c r="K983" s="240" t="s">
        <v>749</v>
      </c>
      <c r="L983" s="245"/>
      <c r="M983" s="246" t="s">
        <v>19</v>
      </c>
      <c r="N983" s="247" t="s">
        <v>43</v>
      </c>
      <c r="O983" s="85"/>
      <c r="P983" s="223">
        <f>O983*H983</f>
        <v>0</v>
      </c>
      <c r="Q983" s="223">
        <v>0.0047999999999999996</v>
      </c>
      <c r="R983" s="223">
        <f>Q983*H983</f>
        <v>3.7775759999999998</v>
      </c>
      <c r="S983" s="223">
        <v>0</v>
      </c>
      <c r="T983" s="224">
        <f>S983*H983</f>
        <v>0</v>
      </c>
      <c r="U983" s="39"/>
      <c r="V983" s="39"/>
      <c r="W983" s="39"/>
      <c r="X983" s="39"/>
      <c r="Y983" s="39"/>
      <c r="Z983" s="39"/>
      <c r="AA983" s="39"/>
      <c r="AB983" s="39"/>
      <c r="AC983" s="39"/>
      <c r="AD983" s="39"/>
      <c r="AE983" s="39"/>
      <c r="AR983" s="225" t="s">
        <v>257</v>
      </c>
      <c r="AT983" s="225" t="s">
        <v>797</v>
      </c>
      <c r="AU983" s="225" t="s">
        <v>81</v>
      </c>
      <c r="AY983" s="18" t="s">
        <v>240</v>
      </c>
      <c r="BE983" s="226">
        <f>IF(N983="základní",J983,0)</f>
        <v>0</v>
      </c>
      <c r="BF983" s="226">
        <f>IF(N983="snížená",J983,0)</f>
        <v>0</v>
      </c>
      <c r="BG983" s="226">
        <f>IF(N983="zákl. přenesená",J983,0)</f>
        <v>0</v>
      </c>
      <c r="BH983" s="226">
        <f>IF(N983="sníž. přenesená",J983,0)</f>
        <v>0</v>
      </c>
      <c r="BI983" s="226">
        <f>IF(N983="nulová",J983,0)</f>
        <v>0</v>
      </c>
      <c r="BJ983" s="18" t="s">
        <v>79</v>
      </c>
      <c r="BK983" s="226">
        <f>ROUND(I983*H983,2)</f>
        <v>0</v>
      </c>
      <c r="BL983" s="18" t="s">
        <v>248</v>
      </c>
      <c r="BM983" s="225" t="s">
        <v>2961</v>
      </c>
    </row>
    <row r="984" s="13" customFormat="1">
      <c r="A984" s="13"/>
      <c r="B984" s="248"/>
      <c r="C984" s="249"/>
      <c r="D984" s="227" t="s">
        <v>801</v>
      </c>
      <c r="E984" s="249"/>
      <c r="F984" s="251" t="s">
        <v>2962</v>
      </c>
      <c r="G984" s="249"/>
      <c r="H984" s="252">
        <v>786.995</v>
      </c>
      <c r="I984" s="253"/>
      <c r="J984" s="249"/>
      <c r="K984" s="249"/>
      <c r="L984" s="254"/>
      <c r="M984" s="255"/>
      <c r="N984" s="256"/>
      <c r="O984" s="256"/>
      <c r="P984" s="256"/>
      <c r="Q984" s="256"/>
      <c r="R984" s="256"/>
      <c r="S984" s="256"/>
      <c r="T984" s="257"/>
      <c r="U984" s="13"/>
      <c r="V984" s="13"/>
      <c r="W984" s="13"/>
      <c r="X984" s="13"/>
      <c r="Y984" s="13"/>
      <c r="Z984" s="13"/>
      <c r="AA984" s="13"/>
      <c r="AB984" s="13"/>
      <c r="AC984" s="13"/>
      <c r="AD984" s="13"/>
      <c r="AE984" s="13"/>
      <c r="AT984" s="258" t="s">
        <v>801</v>
      </c>
      <c r="AU984" s="258" t="s">
        <v>81</v>
      </c>
      <c r="AV984" s="13" t="s">
        <v>81</v>
      </c>
      <c r="AW984" s="13" t="s">
        <v>4</v>
      </c>
      <c r="AX984" s="13" t="s">
        <v>79</v>
      </c>
      <c r="AY984" s="258" t="s">
        <v>240</v>
      </c>
    </row>
    <row r="985" s="2" customFormat="1">
      <c r="A985" s="39"/>
      <c r="B985" s="40"/>
      <c r="C985" s="214" t="s">
        <v>2963</v>
      </c>
      <c r="D985" s="214" t="s">
        <v>243</v>
      </c>
      <c r="E985" s="215" t="s">
        <v>2964</v>
      </c>
      <c r="F985" s="216" t="s">
        <v>2965</v>
      </c>
      <c r="G985" s="217" t="s">
        <v>251</v>
      </c>
      <c r="H985" s="218">
        <v>1416.02</v>
      </c>
      <c r="I985" s="219"/>
      <c r="J985" s="220">
        <f>ROUND(I985*H985,2)</f>
        <v>0</v>
      </c>
      <c r="K985" s="216" t="s">
        <v>749</v>
      </c>
      <c r="L985" s="45"/>
      <c r="M985" s="221" t="s">
        <v>19</v>
      </c>
      <c r="N985" s="222" t="s">
        <v>43</v>
      </c>
      <c r="O985" s="85"/>
      <c r="P985" s="223">
        <f>O985*H985</f>
        <v>0</v>
      </c>
      <c r="Q985" s="223">
        <v>0.00036000000000000002</v>
      </c>
      <c r="R985" s="223">
        <f>Q985*H985</f>
        <v>0.50976719999999998</v>
      </c>
      <c r="S985" s="223">
        <v>0</v>
      </c>
      <c r="T985" s="224">
        <f>S985*H985</f>
        <v>0</v>
      </c>
      <c r="U985" s="39"/>
      <c r="V985" s="39"/>
      <c r="W985" s="39"/>
      <c r="X985" s="39"/>
      <c r="Y985" s="39"/>
      <c r="Z985" s="39"/>
      <c r="AA985" s="39"/>
      <c r="AB985" s="39"/>
      <c r="AC985" s="39"/>
      <c r="AD985" s="39"/>
      <c r="AE985" s="39"/>
      <c r="AR985" s="225" t="s">
        <v>248</v>
      </c>
      <c r="AT985" s="225" t="s">
        <v>243</v>
      </c>
      <c r="AU985" s="225" t="s">
        <v>81</v>
      </c>
      <c r="AY985" s="18" t="s">
        <v>240</v>
      </c>
      <c r="BE985" s="226">
        <f>IF(N985="základní",J985,0)</f>
        <v>0</v>
      </c>
      <c r="BF985" s="226">
        <f>IF(N985="snížená",J985,0)</f>
        <v>0</v>
      </c>
      <c r="BG985" s="226">
        <f>IF(N985="zákl. přenesená",J985,0)</f>
        <v>0</v>
      </c>
      <c r="BH985" s="226">
        <f>IF(N985="sníž. přenesená",J985,0)</f>
        <v>0</v>
      </c>
      <c r="BI985" s="226">
        <f>IF(N985="nulová",J985,0)</f>
        <v>0</v>
      </c>
      <c r="BJ985" s="18" t="s">
        <v>79</v>
      </c>
      <c r="BK985" s="226">
        <f>ROUND(I985*H985,2)</f>
        <v>0</v>
      </c>
      <c r="BL985" s="18" t="s">
        <v>248</v>
      </c>
      <c r="BM985" s="225" t="s">
        <v>2966</v>
      </c>
    </row>
    <row r="986" s="13" customFormat="1">
      <c r="A986" s="13"/>
      <c r="B986" s="248"/>
      <c r="C986" s="249"/>
      <c r="D986" s="227" t="s">
        <v>801</v>
      </c>
      <c r="E986" s="250" t="s">
        <v>19</v>
      </c>
      <c r="F986" s="251" t="s">
        <v>2967</v>
      </c>
      <c r="G986" s="249"/>
      <c r="H986" s="252">
        <v>1416.02</v>
      </c>
      <c r="I986" s="253"/>
      <c r="J986" s="249"/>
      <c r="K986" s="249"/>
      <c r="L986" s="254"/>
      <c r="M986" s="255"/>
      <c r="N986" s="256"/>
      <c r="O986" s="256"/>
      <c r="P986" s="256"/>
      <c r="Q986" s="256"/>
      <c r="R986" s="256"/>
      <c r="S986" s="256"/>
      <c r="T986" s="257"/>
      <c r="U986" s="13"/>
      <c r="V986" s="13"/>
      <c r="W986" s="13"/>
      <c r="X986" s="13"/>
      <c r="Y986" s="13"/>
      <c r="Z986" s="13"/>
      <c r="AA986" s="13"/>
      <c r="AB986" s="13"/>
      <c r="AC986" s="13"/>
      <c r="AD986" s="13"/>
      <c r="AE986" s="13"/>
      <c r="AT986" s="258" t="s">
        <v>801</v>
      </c>
      <c r="AU986" s="258" t="s">
        <v>81</v>
      </c>
      <c r="AV986" s="13" t="s">
        <v>81</v>
      </c>
      <c r="AW986" s="13" t="s">
        <v>33</v>
      </c>
      <c r="AX986" s="13" t="s">
        <v>79</v>
      </c>
      <c r="AY986" s="258" t="s">
        <v>240</v>
      </c>
    </row>
    <row r="987" s="2" customFormat="1">
      <c r="A987" s="39"/>
      <c r="B987" s="40"/>
      <c r="C987" s="238" t="s">
        <v>2968</v>
      </c>
      <c r="D987" s="238" t="s">
        <v>797</v>
      </c>
      <c r="E987" s="239" t="s">
        <v>2959</v>
      </c>
      <c r="F987" s="240" t="s">
        <v>2960</v>
      </c>
      <c r="G987" s="241" t="s">
        <v>251</v>
      </c>
      <c r="H987" s="242">
        <v>1650.3710000000001</v>
      </c>
      <c r="I987" s="243"/>
      <c r="J987" s="244">
        <f>ROUND(I987*H987,2)</f>
        <v>0</v>
      </c>
      <c r="K987" s="240" t="s">
        <v>749</v>
      </c>
      <c r="L987" s="245"/>
      <c r="M987" s="246" t="s">
        <v>19</v>
      </c>
      <c r="N987" s="247" t="s">
        <v>43</v>
      </c>
      <c r="O987" s="85"/>
      <c r="P987" s="223">
        <f>O987*H987</f>
        <v>0</v>
      </c>
      <c r="Q987" s="223">
        <v>0.0047999999999999996</v>
      </c>
      <c r="R987" s="223">
        <f>Q987*H987</f>
        <v>7.9217807999999996</v>
      </c>
      <c r="S987" s="223">
        <v>0</v>
      </c>
      <c r="T987" s="224">
        <f>S987*H987</f>
        <v>0</v>
      </c>
      <c r="U987" s="39"/>
      <c r="V987" s="39"/>
      <c r="W987" s="39"/>
      <c r="X987" s="39"/>
      <c r="Y987" s="39"/>
      <c r="Z987" s="39"/>
      <c r="AA987" s="39"/>
      <c r="AB987" s="39"/>
      <c r="AC987" s="39"/>
      <c r="AD987" s="39"/>
      <c r="AE987" s="39"/>
      <c r="AR987" s="225" t="s">
        <v>257</v>
      </c>
      <c r="AT987" s="225" t="s">
        <v>797</v>
      </c>
      <c r="AU987" s="225" t="s">
        <v>81</v>
      </c>
      <c r="AY987" s="18" t="s">
        <v>240</v>
      </c>
      <c r="BE987" s="226">
        <f>IF(N987="základní",J987,0)</f>
        <v>0</v>
      </c>
      <c r="BF987" s="226">
        <f>IF(N987="snížená",J987,0)</f>
        <v>0</v>
      </c>
      <c r="BG987" s="226">
        <f>IF(N987="zákl. přenesená",J987,0)</f>
        <v>0</v>
      </c>
      <c r="BH987" s="226">
        <f>IF(N987="sníž. přenesená",J987,0)</f>
        <v>0</v>
      </c>
      <c r="BI987" s="226">
        <f>IF(N987="nulová",J987,0)</f>
        <v>0</v>
      </c>
      <c r="BJ987" s="18" t="s">
        <v>79</v>
      </c>
      <c r="BK987" s="226">
        <f>ROUND(I987*H987,2)</f>
        <v>0</v>
      </c>
      <c r="BL987" s="18" t="s">
        <v>248</v>
      </c>
      <c r="BM987" s="225" t="s">
        <v>2969</v>
      </c>
    </row>
    <row r="988" s="13" customFormat="1">
      <c r="A988" s="13"/>
      <c r="B988" s="248"/>
      <c r="C988" s="249"/>
      <c r="D988" s="227" t="s">
        <v>801</v>
      </c>
      <c r="E988" s="250" t="s">
        <v>19</v>
      </c>
      <c r="F988" s="251" t="s">
        <v>2970</v>
      </c>
      <c r="G988" s="249"/>
      <c r="H988" s="252">
        <v>1416.02</v>
      </c>
      <c r="I988" s="253"/>
      <c r="J988" s="249"/>
      <c r="K988" s="249"/>
      <c r="L988" s="254"/>
      <c r="M988" s="255"/>
      <c r="N988" s="256"/>
      <c r="O988" s="256"/>
      <c r="P988" s="256"/>
      <c r="Q988" s="256"/>
      <c r="R988" s="256"/>
      <c r="S988" s="256"/>
      <c r="T988" s="257"/>
      <c r="U988" s="13"/>
      <c r="V988" s="13"/>
      <c r="W988" s="13"/>
      <c r="X988" s="13"/>
      <c r="Y988" s="13"/>
      <c r="Z988" s="13"/>
      <c r="AA988" s="13"/>
      <c r="AB988" s="13"/>
      <c r="AC988" s="13"/>
      <c r="AD988" s="13"/>
      <c r="AE988" s="13"/>
      <c r="AT988" s="258" t="s">
        <v>801</v>
      </c>
      <c r="AU988" s="258" t="s">
        <v>81</v>
      </c>
      <c r="AV988" s="13" t="s">
        <v>81</v>
      </c>
      <c r="AW988" s="13" t="s">
        <v>33</v>
      </c>
      <c r="AX988" s="13" t="s">
        <v>79</v>
      </c>
      <c r="AY988" s="258" t="s">
        <v>240</v>
      </c>
    </row>
    <row r="989" s="13" customFormat="1">
      <c r="A989" s="13"/>
      <c r="B989" s="248"/>
      <c r="C989" s="249"/>
      <c r="D989" s="227" t="s">
        <v>801</v>
      </c>
      <c r="E989" s="249"/>
      <c r="F989" s="251" t="s">
        <v>2971</v>
      </c>
      <c r="G989" s="249"/>
      <c r="H989" s="252">
        <v>1650.3710000000001</v>
      </c>
      <c r="I989" s="253"/>
      <c r="J989" s="249"/>
      <c r="K989" s="249"/>
      <c r="L989" s="254"/>
      <c r="M989" s="255"/>
      <c r="N989" s="256"/>
      <c r="O989" s="256"/>
      <c r="P989" s="256"/>
      <c r="Q989" s="256"/>
      <c r="R989" s="256"/>
      <c r="S989" s="256"/>
      <c r="T989" s="257"/>
      <c r="U989" s="13"/>
      <c r="V989" s="13"/>
      <c r="W989" s="13"/>
      <c r="X989" s="13"/>
      <c r="Y989" s="13"/>
      <c r="Z989" s="13"/>
      <c r="AA989" s="13"/>
      <c r="AB989" s="13"/>
      <c r="AC989" s="13"/>
      <c r="AD989" s="13"/>
      <c r="AE989" s="13"/>
      <c r="AT989" s="258" t="s">
        <v>801</v>
      </c>
      <c r="AU989" s="258" t="s">
        <v>81</v>
      </c>
      <c r="AV989" s="13" t="s">
        <v>81</v>
      </c>
      <c r="AW989" s="13" t="s">
        <v>4</v>
      </c>
      <c r="AX989" s="13" t="s">
        <v>79</v>
      </c>
      <c r="AY989" s="258" t="s">
        <v>240</v>
      </c>
    </row>
    <row r="990" s="2" customFormat="1" ht="33" customHeight="1">
      <c r="A990" s="39"/>
      <c r="B990" s="40"/>
      <c r="C990" s="214" t="s">
        <v>2972</v>
      </c>
      <c r="D990" s="214" t="s">
        <v>243</v>
      </c>
      <c r="E990" s="215" t="s">
        <v>2973</v>
      </c>
      <c r="F990" s="216" t="s">
        <v>2974</v>
      </c>
      <c r="G990" s="217" t="s">
        <v>251</v>
      </c>
      <c r="H990" s="218">
        <v>216.41</v>
      </c>
      <c r="I990" s="219"/>
      <c r="J990" s="220">
        <f>ROUND(I990*H990,2)</f>
        <v>0</v>
      </c>
      <c r="K990" s="216" t="s">
        <v>749</v>
      </c>
      <c r="L990" s="45"/>
      <c r="M990" s="221" t="s">
        <v>19</v>
      </c>
      <c r="N990" s="222" t="s">
        <v>43</v>
      </c>
      <c r="O990" s="85"/>
      <c r="P990" s="223">
        <f>O990*H990</f>
        <v>0</v>
      </c>
      <c r="Q990" s="223">
        <v>0</v>
      </c>
      <c r="R990" s="223">
        <f>Q990*H990</f>
        <v>0</v>
      </c>
      <c r="S990" s="223">
        <v>0</v>
      </c>
      <c r="T990" s="224">
        <f>S990*H990</f>
        <v>0</v>
      </c>
      <c r="U990" s="39"/>
      <c r="V990" s="39"/>
      <c r="W990" s="39"/>
      <c r="X990" s="39"/>
      <c r="Y990" s="39"/>
      <c r="Z990" s="39"/>
      <c r="AA990" s="39"/>
      <c r="AB990" s="39"/>
      <c r="AC990" s="39"/>
      <c r="AD990" s="39"/>
      <c r="AE990" s="39"/>
      <c r="AR990" s="225" t="s">
        <v>248</v>
      </c>
      <c r="AT990" s="225" t="s">
        <v>243</v>
      </c>
      <c r="AU990" s="225" t="s">
        <v>81</v>
      </c>
      <c r="AY990" s="18" t="s">
        <v>240</v>
      </c>
      <c r="BE990" s="226">
        <f>IF(N990="základní",J990,0)</f>
        <v>0</v>
      </c>
      <c r="BF990" s="226">
        <f>IF(N990="snížená",J990,0)</f>
        <v>0</v>
      </c>
      <c r="BG990" s="226">
        <f>IF(N990="zákl. přenesená",J990,0)</f>
        <v>0</v>
      </c>
      <c r="BH990" s="226">
        <f>IF(N990="sníž. přenesená",J990,0)</f>
        <v>0</v>
      </c>
      <c r="BI990" s="226">
        <f>IF(N990="nulová",J990,0)</f>
        <v>0</v>
      </c>
      <c r="BJ990" s="18" t="s">
        <v>79</v>
      </c>
      <c r="BK990" s="226">
        <f>ROUND(I990*H990,2)</f>
        <v>0</v>
      </c>
      <c r="BL990" s="18" t="s">
        <v>248</v>
      </c>
      <c r="BM990" s="225" t="s">
        <v>2975</v>
      </c>
    </row>
    <row r="991" s="13" customFormat="1">
      <c r="A991" s="13"/>
      <c r="B991" s="248"/>
      <c r="C991" s="249"/>
      <c r="D991" s="227" t="s">
        <v>801</v>
      </c>
      <c r="E991" s="250" t="s">
        <v>19</v>
      </c>
      <c r="F991" s="251" t="s">
        <v>2976</v>
      </c>
      <c r="G991" s="249"/>
      <c r="H991" s="252">
        <v>216.41</v>
      </c>
      <c r="I991" s="253"/>
      <c r="J991" s="249"/>
      <c r="K991" s="249"/>
      <c r="L991" s="254"/>
      <c r="M991" s="255"/>
      <c r="N991" s="256"/>
      <c r="O991" s="256"/>
      <c r="P991" s="256"/>
      <c r="Q991" s="256"/>
      <c r="R991" s="256"/>
      <c r="S991" s="256"/>
      <c r="T991" s="257"/>
      <c r="U991" s="13"/>
      <c r="V991" s="13"/>
      <c r="W991" s="13"/>
      <c r="X991" s="13"/>
      <c r="Y991" s="13"/>
      <c r="Z991" s="13"/>
      <c r="AA991" s="13"/>
      <c r="AB991" s="13"/>
      <c r="AC991" s="13"/>
      <c r="AD991" s="13"/>
      <c r="AE991" s="13"/>
      <c r="AT991" s="258" t="s">
        <v>801</v>
      </c>
      <c r="AU991" s="258" t="s">
        <v>81</v>
      </c>
      <c r="AV991" s="13" t="s">
        <v>81</v>
      </c>
      <c r="AW991" s="13" t="s">
        <v>33</v>
      </c>
      <c r="AX991" s="13" t="s">
        <v>79</v>
      </c>
      <c r="AY991" s="258" t="s">
        <v>240</v>
      </c>
    </row>
    <row r="992" s="2" customFormat="1">
      <c r="A992" s="39"/>
      <c r="B992" s="40"/>
      <c r="C992" s="238" t="s">
        <v>2977</v>
      </c>
      <c r="D992" s="238" t="s">
        <v>797</v>
      </c>
      <c r="E992" s="239" t="s">
        <v>2978</v>
      </c>
      <c r="F992" s="240" t="s">
        <v>2979</v>
      </c>
      <c r="G992" s="241" t="s">
        <v>251</v>
      </c>
      <c r="H992" s="242">
        <v>238.05099999999999</v>
      </c>
      <c r="I992" s="243"/>
      <c r="J992" s="244">
        <f>ROUND(I992*H992,2)</f>
        <v>0</v>
      </c>
      <c r="K992" s="240" t="s">
        <v>749</v>
      </c>
      <c r="L992" s="245"/>
      <c r="M992" s="246" t="s">
        <v>19</v>
      </c>
      <c r="N992" s="247" t="s">
        <v>43</v>
      </c>
      <c r="O992" s="85"/>
      <c r="P992" s="223">
        <f>O992*H992</f>
        <v>0</v>
      </c>
      <c r="Q992" s="223">
        <v>0.00029999999999999997</v>
      </c>
      <c r="R992" s="223">
        <f>Q992*H992</f>
        <v>0.071415299999999987</v>
      </c>
      <c r="S992" s="223">
        <v>0</v>
      </c>
      <c r="T992" s="224">
        <f>S992*H992</f>
        <v>0</v>
      </c>
      <c r="U992" s="39"/>
      <c r="V992" s="39"/>
      <c r="W992" s="39"/>
      <c r="X992" s="39"/>
      <c r="Y992" s="39"/>
      <c r="Z992" s="39"/>
      <c r="AA992" s="39"/>
      <c r="AB992" s="39"/>
      <c r="AC992" s="39"/>
      <c r="AD992" s="39"/>
      <c r="AE992" s="39"/>
      <c r="AR992" s="225" t="s">
        <v>257</v>
      </c>
      <c r="AT992" s="225" t="s">
        <v>797</v>
      </c>
      <c r="AU992" s="225" t="s">
        <v>81</v>
      </c>
      <c r="AY992" s="18" t="s">
        <v>240</v>
      </c>
      <c r="BE992" s="226">
        <f>IF(N992="základní",J992,0)</f>
        <v>0</v>
      </c>
      <c r="BF992" s="226">
        <f>IF(N992="snížená",J992,0)</f>
        <v>0</v>
      </c>
      <c r="BG992" s="226">
        <f>IF(N992="zákl. přenesená",J992,0)</f>
        <v>0</v>
      </c>
      <c r="BH992" s="226">
        <f>IF(N992="sníž. přenesená",J992,0)</f>
        <v>0</v>
      </c>
      <c r="BI992" s="226">
        <f>IF(N992="nulová",J992,0)</f>
        <v>0</v>
      </c>
      <c r="BJ992" s="18" t="s">
        <v>79</v>
      </c>
      <c r="BK992" s="226">
        <f>ROUND(I992*H992,2)</f>
        <v>0</v>
      </c>
      <c r="BL992" s="18" t="s">
        <v>248</v>
      </c>
      <c r="BM992" s="225" t="s">
        <v>2980</v>
      </c>
    </row>
    <row r="993" s="13" customFormat="1">
      <c r="A993" s="13"/>
      <c r="B993" s="248"/>
      <c r="C993" s="249"/>
      <c r="D993" s="227" t="s">
        <v>801</v>
      </c>
      <c r="E993" s="249"/>
      <c r="F993" s="251" t="s">
        <v>2981</v>
      </c>
      <c r="G993" s="249"/>
      <c r="H993" s="252">
        <v>238.05099999999999</v>
      </c>
      <c r="I993" s="253"/>
      <c r="J993" s="249"/>
      <c r="K993" s="249"/>
      <c r="L993" s="254"/>
      <c r="M993" s="255"/>
      <c r="N993" s="256"/>
      <c r="O993" s="256"/>
      <c r="P993" s="256"/>
      <c r="Q993" s="256"/>
      <c r="R993" s="256"/>
      <c r="S993" s="256"/>
      <c r="T993" s="257"/>
      <c r="U993" s="13"/>
      <c r="V993" s="13"/>
      <c r="W993" s="13"/>
      <c r="X993" s="13"/>
      <c r="Y993" s="13"/>
      <c r="Z993" s="13"/>
      <c r="AA993" s="13"/>
      <c r="AB993" s="13"/>
      <c r="AC993" s="13"/>
      <c r="AD993" s="13"/>
      <c r="AE993" s="13"/>
      <c r="AT993" s="258" t="s">
        <v>801</v>
      </c>
      <c r="AU993" s="258" t="s">
        <v>81</v>
      </c>
      <c r="AV993" s="13" t="s">
        <v>81</v>
      </c>
      <c r="AW993" s="13" t="s">
        <v>4</v>
      </c>
      <c r="AX993" s="13" t="s">
        <v>79</v>
      </c>
      <c r="AY993" s="258" t="s">
        <v>240</v>
      </c>
    </row>
    <row r="994" s="2" customFormat="1" ht="33" customHeight="1">
      <c r="A994" s="39"/>
      <c r="B994" s="40"/>
      <c r="C994" s="214" t="s">
        <v>2982</v>
      </c>
      <c r="D994" s="214" t="s">
        <v>243</v>
      </c>
      <c r="E994" s="215" t="s">
        <v>2983</v>
      </c>
      <c r="F994" s="216" t="s">
        <v>2984</v>
      </c>
      <c r="G994" s="217" t="s">
        <v>251</v>
      </c>
      <c r="H994" s="218">
        <v>216.41</v>
      </c>
      <c r="I994" s="219"/>
      <c r="J994" s="220">
        <f>ROUND(I994*H994,2)</f>
        <v>0</v>
      </c>
      <c r="K994" s="216" t="s">
        <v>749</v>
      </c>
      <c r="L994" s="45"/>
      <c r="M994" s="221" t="s">
        <v>19</v>
      </c>
      <c r="N994" s="222" t="s">
        <v>43</v>
      </c>
      <c r="O994" s="85"/>
      <c r="P994" s="223">
        <f>O994*H994</f>
        <v>0</v>
      </c>
      <c r="Q994" s="223">
        <v>0</v>
      </c>
      <c r="R994" s="223">
        <f>Q994*H994</f>
        <v>0</v>
      </c>
      <c r="S994" s="223">
        <v>0</v>
      </c>
      <c r="T994" s="224">
        <f>S994*H994</f>
        <v>0</v>
      </c>
      <c r="U994" s="39"/>
      <c r="V994" s="39"/>
      <c r="W994" s="39"/>
      <c r="X994" s="39"/>
      <c r="Y994" s="39"/>
      <c r="Z994" s="39"/>
      <c r="AA994" s="39"/>
      <c r="AB994" s="39"/>
      <c r="AC994" s="39"/>
      <c r="AD994" s="39"/>
      <c r="AE994" s="39"/>
      <c r="AR994" s="225" t="s">
        <v>248</v>
      </c>
      <c r="AT994" s="225" t="s">
        <v>243</v>
      </c>
      <c r="AU994" s="225" t="s">
        <v>81</v>
      </c>
      <c r="AY994" s="18" t="s">
        <v>240</v>
      </c>
      <c r="BE994" s="226">
        <f>IF(N994="základní",J994,0)</f>
        <v>0</v>
      </c>
      <c r="BF994" s="226">
        <f>IF(N994="snížená",J994,0)</f>
        <v>0</v>
      </c>
      <c r="BG994" s="226">
        <f>IF(N994="zákl. přenesená",J994,0)</f>
        <v>0</v>
      </c>
      <c r="BH994" s="226">
        <f>IF(N994="sníž. přenesená",J994,0)</f>
        <v>0</v>
      </c>
      <c r="BI994" s="226">
        <f>IF(N994="nulová",J994,0)</f>
        <v>0</v>
      </c>
      <c r="BJ994" s="18" t="s">
        <v>79</v>
      </c>
      <c r="BK994" s="226">
        <f>ROUND(I994*H994,2)</f>
        <v>0</v>
      </c>
      <c r="BL994" s="18" t="s">
        <v>248</v>
      </c>
      <c r="BM994" s="225" t="s">
        <v>2985</v>
      </c>
    </row>
    <row r="995" s="13" customFormat="1">
      <c r="A995" s="13"/>
      <c r="B995" s="248"/>
      <c r="C995" s="249"/>
      <c r="D995" s="227" t="s">
        <v>801</v>
      </c>
      <c r="E995" s="250" t="s">
        <v>19</v>
      </c>
      <c r="F995" s="251" t="s">
        <v>2976</v>
      </c>
      <c r="G995" s="249"/>
      <c r="H995" s="252">
        <v>216.41</v>
      </c>
      <c r="I995" s="253"/>
      <c r="J995" s="249"/>
      <c r="K995" s="249"/>
      <c r="L995" s="254"/>
      <c r="M995" s="255"/>
      <c r="N995" s="256"/>
      <c r="O995" s="256"/>
      <c r="P995" s="256"/>
      <c r="Q995" s="256"/>
      <c r="R995" s="256"/>
      <c r="S995" s="256"/>
      <c r="T995" s="257"/>
      <c r="U995" s="13"/>
      <c r="V995" s="13"/>
      <c r="W995" s="13"/>
      <c r="X995" s="13"/>
      <c r="Y995" s="13"/>
      <c r="Z995" s="13"/>
      <c r="AA995" s="13"/>
      <c r="AB995" s="13"/>
      <c r="AC995" s="13"/>
      <c r="AD995" s="13"/>
      <c r="AE995" s="13"/>
      <c r="AT995" s="258" t="s">
        <v>801</v>
      </c>
      <c r="AU995" s="258" t="s">
        <v>81</v>
      </c>
      <c r="AV995" s="13" t="s">
        <v>81</v>
      </c>
      <c r="AW995" s="13" t="s">
        <v>33</v>
      </c>
      <c r="AX995" s="13" t="s">
        <v>79</v>
      </c>
      <c r="AY995" s="258" t="s">
        <v>240</v>
      </c>
    </row>
    <row r="996" s="2" customFormat="1">
      <c r="A996" s="39"/>
      <c r="B996" s="40"/>
      <c r="C996" s="238" t="s">
        <v>2986</v>
      </c>
      <c r="D996" s="238" t="s">
        <v>797</v>
      </c>
      <c r="E996" s="239" t="s">
        <v>2987</v>
      </c>
      <c r="F996" s="240" t="s">
        <v>2988</v>
      </c>
      <c r="G996" s="241" t="s">
        <v>251</v>
      </c>
      <c r="H996" s="242">
        <v>227.231</v>
      </c>
      <c r="I996" s="243"/>
      <c r="J996" s="244">
        <f>ROUND(I996*H996,2)</f>
        <v>0</v>
      </c>
      <c r="K996" s="240" t="s">
        <v>749</v>
      </c>
      <c r="L996" s="245"/>
      <c r="M996" s="246" t="s">
        <v>19</v>
      </c>
      <c r="N996" s="247" t="s">
        <v>43</v>
      </c>
      <c r="O996" s="85"/>
      <c r="P996" s="223">
        <f>O996*H996</f>
        <v>0</v>
      </c>
      <c r="Q996" s="223">
        <v>0.0040000000000000001</v>
      </c>
      <c r="R996" s="223">
        <f>Q996*H996</f>
        <v>0.90892399999999995</v>
      </c>
      <c r="S996" s="223">
        <v>0</v>
      </c>
      <c r="T996" s="224">
        <f>S996*H996</f>
        <v>0</v>
      </c>
      <c r="U996" s="39"/>
      <c r="V996" s="39"/>
      <c r="W996" s="39"/>
      <c r="X996" s="39"/>
      <c r="Y996" s="39"/>
      <c r="Z996" s="39"/>
      <c r="AA996" s="39"/>
      <c r="AB996" s="39"/>
      <c r="AC996" s="39"/>
      <c r="AD996" s="39"/>
      <c r="AE996" s="39"/>
      <c r="AR996" s="225" t="s">
        <v>257</v>
      </c>
      <c r="AT996" s="225" t="s">
        <v>797</v>
      </c>
      <c r="AU996" s="225" t="s">
        <v>81</v>
      </c>
      <c r="AY996" s="18" t="s">
        <v>240</v>
      </c>
      <c r="BE996" s="226">
        <f>IF(N996="základní",J996,0)</f>
        <v>0</v>
      </c>
      <c r="BF996" s="226">
        <f>IF(N996="snížená",J996,0)</f>
        <v>0</v>
      </c>
      <c r="BG996" s="226">
        <f>IF(N996="zákl. přenesená",J996,0)</f>
        <v>0</v>
      </c>
      <c r="BH996" s="226">
        <f>IF(N996="sníž. přenesená",J996,0)</f>
        <v>0</v>
      </c>
      <c r="BI996" s="226">
        <f>IF(N996="nulová",J996,0)</f>
        <v>0</v>
      </c>
      <c r="BJ996" s="18" t="s">
        <v>79</v>
      </c>
      <c r="BK996" s="226">
        <f>ROUND(I996*H996,2)</f>
        <v>0</v>
      </c>
      <c r="BL996" s="18" t="s">
        <v>248</v>
      </c>
      <c r="BM996" s="225" t="s">
        <v>2989</v>
      </c>
    </row>
    <row r="997" s="13" customFormat="1">
      <c r="A997" s="13"/>
      <c r="B997" s="248"/>
      <c r="C997" s="249"/>
      <c r="D997" s="227" t="s">
        <v>801</v>
      </c>
      <c r="E997" s="249"/>
      <c r="F997" s="251" t="s">
        <v>2990</v>
      </c>
      <c r="G997" s="249"/>
      <c r="H997" s="252">
        <v>227.231</v>
      </c>
      <c r="I997" s="253"/>
      <c r="J997" s="249"/>
      <c r="K997" s="249"/>
      <c r="L997" s="254"/>
      <c r="M997" s="255"/>
      <c r="N997" s="256"/>
      <c r="O997" s="256"/>
      <c r="P997" s="256"/>
      <c r="Q997" s="256"/>
      <c r="R997" s="256"/>
      <c r="S997" s="256"/>
      <c r="T997" s="257"/>
      <c r="U997" s="13"/>
      <c r="V997" s="13"/>
      <c r="W997" s="13"/>
      <c r="X997" s="13"/>
      <c r="Y997" s="13"/>
      <c r="Z997" s="13"/>
      <c r="AA997" s="13"/>
      <c r="AB997" s="13"/>
      <c r="AC997" s="13"/>
      <c r="AD997" s="13"/>
      <c r="AE997" s="13"/>
      <c r="AT997" s="258" t="s">
        <v>801</v>
      </c>
      <c r="AU997" s="258" t="s">
        <v>81</v>
      </c>
      <c r="AV997" s="13" t="s">
        <v>81</v>
      </c>
      <c r="AW997" s="13" t="s">
        <v>4</v>
      </c>
      <c r="AX997" s="13" t="s">
        <v>79</v>
      </c>
      <c r="AY997" s="258" t="s">
        <v>240</v>
      </c>
    </row>
    <row r="998" s="2" customFormat="1" ht="44.25" customHeight="1">
      <c r="A998" s="39"/>
      <c r="B998" s="40"/>
      <c r="C998" s="214" t="s">
        <v>2991</v>
      </c>
      <c r="D998" s="214" t="s">
        <v>243</v>
      </c>
      <c r="E998" s="215" t="s">
        <v>2992</v>
      </c>
      <c r="F998" s="216" t="s">
        <v>2993</v>
      </c>
      <c r="G998" s="217" t="s">
        <v>251</v>
      </c>
      <c r="H998" s="218">
        <v>216.41</v>
      </c>
      <c r="I998" s="219"/>
      <c r="J998" s="220">
        <f>ROUND(I998*H998,2)</f>
        <v>0</v>
      </c>
      <c r="K998" s="216" t="s">
        <v>749</v>
      </c>
      <c r="L998" s="45"/>
      <c r="M998" s="221" t="s">
        <v>19</v>
      </c>
      <c r="N998" s="222" t="s">
        <v>43</v>
      </c>
      <c r="O998" s="85"/>
      <c r="P998" s="223">
        <f>O998*H998</f>
        <v>0</v>
      </c>
      <c r="Q998" s="223">
        <v>0</v>
      </c>
      <c r="R998" s="223">
        <f>Q998*H998</f>
        <v>0</v>
      </c>
      <c r="S998" s="223">
        <v>0</v>
      </c>
      <c r="T998" s="224">
        <f>S998*H998</f>
        <v>0</v>
      </c>
      <c r="U998" s="39"/>
      <c r="V998" s="39"/>
      <c r="W998" s="39"/>
      <c r="X998" s="39"/>
      <c r="Y998" s="39"/>
      <c r="Z998" s="39"/>
      <c r="AA998" s="39"/>
      <c r="AB998" s="39"/>
      <c r="AC998" s="39"/>
      <c r="AD998" s="39"/>
      <c r="AE998" s="39"/>
      <c r="AR998" s="225" t="s">
        <v>248</v>
      </c>
      <c r="AT998" s="225" t="s">
        <v>243</v>
      </c>
      <c r="AU998" s="225" t="s">
        <v>81</v>
      </c>
      <c r="AY998" s="18" t="s">
        <v>240</v>
      </c>
      <c r="BE998" s="226">
        <f>IF(N998="základní",J998,0)</f>
        <v>0</v>
      </c>
      <c r="BF998" s="226">
        <f>IF(N998="snížená",J998,0)</f>
        <v>0</v>
      </c>
      <c r="BG998" s="226">
        <f>IF(N998="zákl. přenesená",J998,0)</f>
        <v>0</v>
      </c>
      <c r="BH998" s="226">
        <f>IF(N998="sníž. přenesená",J998,0)</f>
        <v>0</v>
      </c>
      <c r="BI998" s="226">
        <f>IF(N998="nulová",J998,0)</f>
        <v>0</v>
      </c>
      <c r="BJ998" s="18" t="s">
        <v>79</v>
      </c>
      <c r="BK998" s="226">
        <f>ROUND(I998*H998,2)</f>
        <v>0</v>
      </c>
      <c r="BL998" s="18" t="s">
        <v>248</v>
      </c>
      <c r="BM998" s="225" t="s">
        <v>2994</v>
      </c>
    </row>
    <row r="999" s="13" customFormat="1">
      <c r="A999" s="13"/>
      <c r="B999" s="248"/>
      <c r="C999" s="249"/>
      <c r="D999" s="227" t="s">
        <v>801</v>
      </c>
      <c r="E999" s="250" t="s">
        <v>19</v>
      </c>
      <c r="F999" s="251" t="s">
        <v>2976</v>
      </c>
      <c r="G999" s="249"/>
      <c r="H999" s="252">
        <v>216.41</v>
      </c>
      <c r="I999" s="253"/>
      <c r="J999" s="249"/>
      <c r="K999" s="249"/>
      <c r="L999" s="254"/>
      <c r="M999" s="255"/>
      <c r="N999" s="256"/>
      <c r="O999" s="256"/>
      <c r="P999" s="256"/>
      <c r="Q999" s="256"/>
      <c r="R999" s="256"/>
      <c r="S999" s="256"/>
      <c r="T999" s="257"/>
      <c r="U999" s="13"/>
      <c r="V999" s="13"/>
      <c r="W999" s="13"/>
      <c r="X999" s="13"/>
      <c r="Y999" s="13"/>
      <c r="Z999" s="13"/>
      <c r="AA999" s="13"/>
      <c r="AB999" s="13"/>
      <c r="AC999" s="13"/>
      <c r="AD999" s="13"/>
      <c r="AE999" s="13"/>
      <c r="AT999" s="258" t="s">
        <v>801</v>
      </c>
      <c r="AU999" s="258" t="s">
        <v>81</v>
      </c>
      <c r="AV999" s="13" t="s">
        <v>81</v>
      </c>
      <c r="AW999" s="13" t="s">
        <v>33</v>
      </c>
      <c r="AX999" s="13" t="s">
        <v>79</v>
      </c>
      <c r="AY999" s="258" t="s">
        <v>240</v>
      </c>
    </row>
    <row r="1000" s="2" customFormat="1">
      <c r="A1000" s="39"/>
      <c r="B1000" s="40"/>
      <c r="C1000" s="238" t="s">
        <v>2995</v>
      </c>
      <c r="D1000" s="238" t="s">
        <v>797</v>
      </c>
      <c r="E1000" s="239" t="s">
        <v>2996</v>
      </c>
      <c r="F1000" s="240" t="s">
        <v>2997</v>
      </c>
      <c r="G1000" s="241" t="s">
        <v>251</v>
      </c>
      <c r="H1000" s="242">
        <v>238.05099999999999</v>
      </c>
      <c r="I1000" s="243"/>
      <c r="J1000" s="244">
        <f>ROUND(I1000*H1000,2)</f>
        <v>0</v>
      </c>
      <c r="K1000" s="240" t="s">
        <v>749</v>
      </c>
      <c r="L1000" s="245"/>
      <c r="M1000" s="246" t="s">
        <v>19</v>
      </c>
      <c r="N1000" s="247" t="s">
        <v>43</v>
      </c>
      <c r="O1000" s="85"/>
      <c r="P1000" s="223">
        <f>O1000*H1000</f>
        <v>0</v>
      </c>
      <c r="Q1000" s="223">
        <v>0.00080000000000000004</v>
      </c>
      <c r="R1000" s="223">
        <f>Q1000*H1000</f>
        <v>0.19044079999999999</v>
      </c>
      <c r="S1000" s="223">
        <v>0</v>
      </c>
      <c r="T1000" s="224">
        <f>S1000*H1000</f>
        <v>0</v>
      </c>
      <c r="U1000" s="39"/>
      <c r="V1000" s="39"/>
      <c r="W1000" s="39"/>
      <c r="X1000" s="39"/>
      <c r="Y1000" s="39"/>
      <c r="Z1000" s="39"/>
      <c r="AA1000" s="39"/>
      <c r="AB1000" s="39"/>
      <c r="AC1000" s="39"/>
      <c r="AD1000" s="39"/>
      <c r="AE1000" s="39"/>
      <c r="AR1000" s="225" t="s">
        <v>257</v>
      </c>
      <c r="AT1000" s="225" t="s">
        <v>797</v>
      </c>
      <c r="AU1000" s="225" t="s">
        <v>81</v>
      </c>
      <c r="AY1000" s="18" t="s">
        <v>240</v>
      </c>
      <c r="BE1000" s="226">
        <f>IF(N1000="základní",J1000,0)</f>
        <v>0</v>
      </c>
      <c r="BF1000" s="226">
        <f>IF(N1000="snížená",J1000,0)</f>
        <v>0</v>
      </c>
      <c r="BG1000" s="226">
        <f>IF(N1000="zákl. přenesená",J1000,0)</f>
        <v>0</v>
      </c>
      <c r="BH1000" s="226">
        <f>IF(N1000="sníž. přenesená",J1000,0)</f>
        <v>0</v>
      </c>
      <c r="BI1000" s="226">
        <f>IF(N1000="nulová",J1000,0)</f>
        <v>0</v>
      </c>
      <c r="BJ1000" s="18" t="s">
        <v>79</v>
      </c>
      <c r="BK1000" s="226">
        <f>ROUND(I1000*H1000,2)</f>
        <v>0</v>
      </c>
      <c r="BL1000" s="18" t="s">
        <v>248</v>
      </c>
      <c r="BM1000" s="225" t="s">
        <v>2998</v>
      </c>
    </row>
    <row r="1001" s="13" customFormat="1">
      <c r="A1001" s="13"/>
      <c r="B1001" s="248"/>
      <c r="C1001" s="249"/>
      <c r="D1001" s="227" t="s">
        <v>801</v>
      </c>
      <c r="E1001" s="249"/>
      <c r="F1001" s="251" t="s">
        <v>2981</v>
      </c>
      <c r="G1001" s="249"/>
      <c r="H1001" s="252">
        <v>238.05099999999999</v>
      </c>
      <c r="I1001" s="253"/>
      <c r="J1001" s="249"/>
      <c r="K1001" s="249"/>
      <c r="L1001" s="254"/>
      <c r="M1001" s="255"/>
      <c r="N1001" s="256"/>
      <c r="O1001" s="256"/>
      <c r="P1001" s="256"/>
      <c r="Q1001" s="256"/>
      <c r="R1001" s="256"/>
      <c r="S1001" s="256"/>
      <c r="T1001" s="257"/>
      <c r="U1001" s="13"/>
      <c r="V1001" s="13"/>
      <c r="W1001" s="13"/>
      <c r="X1001" s="13"/>
      <c r="Y1001" s="13"/>
      <c r="Z1001" s="13"/>
      <c r="AA1001" s="13"/>
      <c r="AB1001" s="13"/>
      <c r="AC1001" s="13"/>
      <c r="AD1001" s="13"/>
      <c r="AE1001" s="13"/>
      <c r="AT1001" s="258" t="s">
        <v>801</v>
      </c>
      <c r="AU1001" s="258" t="s">
        <v>81</v>
      </c>
      <c r="AV1001" s="13" t="s">
        <v>81</v>
      </c>
      <c r="AW1001" s="13" t="s">
        <v>4</v>
      </c>
      <c r="AX1001" s="13" t="s">
        <v>79</v>
      </c>
      <c r="AY1001" s="258" t="s">
        <v>240</v>
      </c>
    </row>
    <row r="1002" s="2" customFormat="1" ht="33" customHeight="1">
      <c r="A1002" s="39"/>
      <c r="B1002" s="40"/>
      <c r="C1002" s="214" t="s">
        <v>2999</v>
      </c>
      <c r="D1002" s="214" t="s">
        <v>243</v>
      </c>
      <c r="E1002" s="215" t="s">
        <v>3000</v>
      </c>
      <c r="F1002" s="216" t="s">
        <v>3001</v>
      </c>
      <c r="G1002" s="217" t="s">
        <v>251</v>
      </c>
      <c r="H1002" s="218">
        <v>216.41</v>
      </c>
      <c r="I1002" s="219"/>
      <c r="J1002" s="220">
        <f>ROUND(I1002*H1002,2)</f>
        <v>0</v>
      </c>
      <c r="K1002" s="216" t="s">
        <v>749</v>
      </c>
      <c r="L1002" s="45"/>
      <c r="M1002" s="221" t="s">
        <v>19</v>
      </c>
      <c r="N1002" s="222" t="s">
        <v>43</v>
      </c>
      <c r="O1002" s="85"/>
      <c r="P1002" s="223">
        <f>O1002*H1002</f>
        <v>0</v>
      </c>
      <c r="Q1002" s="223">
        <v>0</v>
      </c>
      <c r="R1002" s="223">
        <f>Q1002*H1002</f>
        <v>0</v>
      </c>
      <c r="S1002" s="223">
        <v>0</v>
      </c>
      <c r="T1002" s="224">
        <f>S1002*H1002</f>
        <v>0</v>
      </c>
      <c r="U1002" s="39"/>
      <c r="V1002" s="39"/>
      <c r="W1002" s="39"/>
      <c r="X1002" s="39"/>
      <c r="Y1002" s="39"/>
      <c r="Z1002" s="39"/>
      <c r="AA1002" s="39"/>
      <c r="AB1002" s="39"/>
      <c r="AC1002" s="39"/>
      <c r="AD1002" s="39"/>
      <c r="AE1002" s="39"/>
      <c r="AR1002" s="225" t="s">
        <v>248</v>
      </c>
      <c r="AT1002" s="225" t="s">
        <v>243</v>
      </c>
      <c r="AU1002" s="225" t="s">
        <v>81</v>
      </c>
      <c r="AY1002" s="18" t="s">
        <v>240</v>
      </c>
      <c r="BE1002" s="226">
        <f>IF(N1002="základní",J1002,0)</f>
        <v>0</v>
      </c>
      <c r="BF1002" s="226">
        <f>IF(N1002="snížená",J1002,0)</f>
        <v>0</v>
      </c>
      <c r="BG1002" s="226">
        <f>IF(N1002="zákl. přenesená",J1002,0)</f>
        <v>0</v>
      </c>
      <c r="BH1002" s="226">
        <f>IF(N1002="sníž. přenesená",J1002,0)</f>
        <v>0</v>
      </c>
      <c r="BI1002" s="226">
        <f>IF(N1002="nulová",J1002,0)</f>
        <v>0</v>
      </c>
      <c r="BJ1002" s="18" t="s">
        <v>79</v>
      </c>
      <c r="BK1002" s="226">
        <f>ROUND(I1002*H1002,2)</f>
        <v>0</v>
      </c>
      <c r="BL1002" s="18" t="s">
        <v>248</v>
      </c>
      <c r="BM1002" s="225" t="s">
        <v>3002</v>
      </c>
    </row>
    <row r="1003" s="2" customFormat="1">
      <c r="A1003" s="39"/>
      <c r="B1003" s="40"/>
      <c r="C1003" s="238" t="s">
        <v>3003</v>
      </c>
      <c r="D1003" s="238" t="s">
        <v>797</v>
      </c>
      <c r="E1003" s="239" t="s">
        <v>3004</v>
      </c>
      <c r="F1003" s="240" t="s">
        <v>3005</v>
      </c>
      <c r="G1003" s="241" t="s">
        <v>293</v>
      </c>
      <c r="H1003" s="242">
        <v>12.984999999999999</v>
      </c>
      <c r="I1003" s="243"/>
      <c r="J1003" s="244">
        <f>ROUND(I1003*H1003,2)</f>
        <v>0</v>
      </c>
      <c r="K1003" s="240" t="s">
        <v>749</v>
      </c>
      <c r="L1003" s="245"/>
      <c r="M1003" s="246" t="s">
        <v>19</v>
      </c>
      <c r="N1003" s="247" t="s">
        <v>43</v>
      </c>
      <c r="O1003" s="85"/>
      <c r="P1003" s="223">
        <f>O1003*H1003</f>
        <v>0</v>
      </c>
      <c r="Q1003" s="223">
        <v>0.75</v>
      </c>
      <c r="R1003" s="223">
        <f>Q1003*H1003</f>
        <v>9.7387499999999996</v>
      </c>
      <c r="S1003" s="223">
        <v>0</v>
      </c>
      <c r="T1003" s="224">
        <f>S1003*H1003</f>
        <v>0</v>
      </c>
      <c r="U1003" s="39"/>
      <c r="V1003" s="39"/>
      <c r="W1003" s="39"/>
      <c r="X1003" s="39"/>
      <c r="Y1003" s="39"/>
      <c r="Z1003" s="39"/>
      <c r="AA1003" s="39"/>
      <c r="AB1003" s="39"/>
      <c r="AC1003" s="39"/>
      <c r="AD1003" s="39"/>
      <c r="AE1003" s="39"/>
      <c r="AR1003" s="225" t="s">
        <v>257</v>
      </c>
      <c r="AT1003" s="225" t="s">
        <v>797</v>
      </c>
      <c r="AU1003" s="225" t="s">
        <v>81</v>
      </c>
      <c r="AY1003" s="18" t="s">
        <v>240</v>
      </c>
      <c r="BE1003" s="226">
        <f>IF(N1003="základní",J1003,0)</f>
        <v>0</v>
      </c>
      <c r="BF1003" s="226">
        <f>IF(N1003="snížená",J1003,0)</f>
        <v>0</v>
      </c>
      <c r="BG1003" s="226">
        <f>IF(N1003="zákl. přenesená",J1003,0)</f>
        <v>0</v>
      </c>
      <c r="BH1003" s="226">
        <f>IF(N1003="sníž. přenesená",J1003,0)</f>
        <v>0</v>
      </c>
      <c r="BI1003" s="226">
        <f>IF(N1003="nulová",J1003,0)</f>
        <v>0</v>
      </c>
      <c r="BJ1003" s="18" t="s">
        <v>79</v>
      </c>
      <c r="BK1003" s="226">
        <f>ROUND(I1003*H1003,2)</f>
        <v>0</v>
      </c>
      <c r="BL1003" s="18" t="s">
        <v>248</v>
      </c>
      <c r="BM1003" s="225" t="s">
        <v>3006</v>
      </c>
    </row>
    <row r="1004" s="13" customFormat="1">
      <c r="A1004" s="13"/>
      <c r="B1004" s="248"/>
      <c r="C1004" s="249"/>
      <c r="D1004" s="227" t="s">
        <v>801</v>
      </c>
      <c r="E1004" s="250" t="s">
        <v>19</v>
      </c>
      <c r="F1004" s="251" t="s">
        <v>3007</v>
      </c>
      <c r="G1004" s="249"/>
      <c r="H1004" s="252">
        <v>12.984999999999999</v>
      </c>
      <c r="I1004" s="253"/>
      <c r="J1004" s="249"/>
      <c r="K1004" s="249"/>
      <c r="L1004" s="254"/>
      <c r="M1004" s="255"/>
      <c r="N1004" s="256"/>
      <c r="O1004" s="256"/>
      <c r="P1004" s="256"/>
      <c r="Q1004" s="256"/>
      <c r="R1004" s="256"/>
      <c r="S1004" s="256"/>
      <c r="T1004" s="257"/>
      <c r="U1004" s="13"/>
      <c r="V1004" s="13"/>
      <c r="W1004" s="13"/>
      <c r="X1004" s="13"/>
      <c r="Y1004" s="13"/>
      <c r="Z1004" s="13"/>
      <c r="AA1004" s="13"/>
      <c r="AB1004" s="13"/>
      <c r="AC1004" s="13"/>
      <c r="AD1004" s="13"/>
      <c r="AE1004" s="13"/>
      <c r="AT1004" s="258" t="s">
        <v>801</v>
      </c>
      <c r="AU1004" s="258" t="s">
        <v>81</v>
      </c>
      <c r="AV1004" s="13" t="s">
        <v>81</v>
      </c>
      <c r="AW1004" s="13" t="s">
        <v>33</v>
      </c>
      <c r="AX1004" s="13" t="s">
        <v>79</v>
      </c>
      <c r="AY1004" s="258" t="s">
        <v>240</v>
      </c>
    </row>
    <row r="1005" s="2" customFormat="1">
      <c r="A1005" s="39"/>
      <c r="B1005" s="40"/>
      <c r="C1005" s="214" t="s">
        <v>3008</v>
      </c>
      <c r="D1005" s="214" t="s">
        <v>243</v>
      </c>
      <c r="E1005" s="215" t="s">
        <v>3009</v>
      </c>
      <c r="F1005" s="216" t="s">
        <v>3010</v>
      </c>
      <c r="G1005" s="217" t="s">
        <v>251</v>
      </c>
      <c r="H1005" s="218">
        <v>216.41</v>
      </c>
      <c r="I1005" s="219"/>
      <c r="J1005" s="220">
        <f>ROUND(I1005*H1005,2)</f>
        <v>0</v>
      </c>
      <c r="K1005" s="216" t="s">
        <v>749</v>
      </c>
      <c r="L1005" s="45"/>
      <c r="M1005" s="221" t="s">
        <v>19</v>
      </c>
      <c r="N1005" s="222" t="s">
        <v>43</v>
      </c>
      <c r="O1005" s="85"/>
      <c r="P1005" s="223">
        <f>O1005*H1005</f>
        <v>0</v>
      </c>
      <c r="Q1005" s="223">
        <v>0</v>
      </c>
      <c r="R1005" s="223">
        <f>Q1005*H1005</f>
        <v>0</v>
      </c>
      <c r="S1005" s="223">
        <v>0</v>
      </c>
      <c r="T1005" s="224">
        <f>S1005*H1005</f>
        <v>0</v>
      </c>
      <c r="U1005" s="39"/>
      <c r="V1005" s="39"/>
      <c r="W1005" s="39"/>
      <c r="X1005" s="39"/>
      <c r="Y1005" s="39"/>
      <c r="Z1005" s="39"/>
      <c r="AA1005" s="39"/>
      <c r="AB1005" s="39"/>
      <c r="AC1005" s="39"/>
      <c r="AD1005" s="39"/>
      <c r="AE1005" s="39"/>
      <c r="AR1005" s="225" t="s">
        <v>248</v>
      </c>
      <c r="AT1005" s="225" t="s">
        <v>243</v>
      </c>
      <c r="AU1005" s="225" t="s">
        <v>81</v>
      </c>
      <c r="AY1005" s="18" t="s">
        <v>240</v>
      </c>
      <c r="BE1005" s="226">
        <f>IF(N1005="základní",J1005,0)</f>
        <v>0</v>
      </c>
      <c r="BF1005" s="226">
        <f>IF(N1005="snížená",J1005,0)</f>
        <v>0</v>
      </c>
      <c r="BG1005" s="226">
        <f>IF(N1005="zákl. přenesená",J1005,0)</f>
        <v>0</v>
      </c>
      <c r="BH1005" s="226">
        <f>IF(N1005="sníž. přenesená",J1005,0)</f>
        <v>0</v>
      </c>
      <c r="BI1005" s="226">
        <f>IF(N1005="nulová",J1005,0)</f>
        <v>0</v>
      </c>
      <c r="BJ1005" s="18" t="s">
        <v>79</v>
      </c>
      <c r="BK1005" s="226">
        <f>ROUND(I1005*H1005,2)</f>
        <v>0</v>
      </c>
      <c r="BL1005" s="18" t="s">
        <v>248</v>
      </c>
      <c r="BM1005" s="225" t="s">
        <v>3011</v>
      </c>
    </row>
    <row r="1006" s="13" customFormat="1">
      <c r="A1006" s="13"/>
      <c r="B1006" s="248"/>
      <c r="C1006" s="249"/>
      <c r="D1006" s="227" t="s">
        <v>801</v>
      </c>
      <c r="E1006" s="250" t="s">
        <v>19</v>
      </c>
      <c r="F1006" s="251" t="s">
        <v>2976</v>
      </c>
      <c r="G1006" s="249"/>
      <c r="H1006" s="252">
        <v>216.41</v>
      </c>
      <c r="I1006" s="253"/>
      <c r="J1006" s="249"/>
      <c r="K1006" s="249"/>
      <c r="L1006" s="254"/>
      <c r="M1006" s="255"/>
      <c r="N1006" s="256"/>
      <c r="O1006" s="256"/>
      <c r="P1006" s="256"/>
      <c r="Q1006" s="256"/>
      <c r="R1006" s="256"/>
      <c r="S1006" s="256"/>
      <c r="T1006" s="257"/>
      <c r="U1006" s="13"/>
      <c r="V1006" s="13"/>
      <c r="W1006" s="13"/>
      <c r="X1006" s="13"/>
      <c r="Y1006" s="13"/>
      <c r="Z1006" s="13"/>
      <c r="AA1006" s="13"/>
      <c r="AB1006" s="13"/>
      <c r="AC1006" s="13"/>
      <c r="AD1006" s="13"/>
      <c r="AE1006" s="13"/>
      <c r="AT1006" s="258" t="s">
        <v>801</v>
      </c>
      <c r="AU1006" s="258" t="s">
        <v>81</v>
      </c>
      <c r="AV1006" s="13" t="s">
        <v>81</v>
      </c>
      <c r="AW1006" s="13" t="s">
        <v>33</v>
      </c>
      <c r="AX1006" s="13" t="s">
        <v>79</v>
      </c>
      <c r="AY1006" s="258" t="s">
        <v>240</v>
      </c>
    </row>
    <row r="1007" s="2" customFormat="1" ht="16.5" customHeight="1">
      <c r="A1007" s="39"/>
      <c r="B1007" s="40"/>
      <c r="C1007" s="238" t="s">
        <v>3012</v>
      </c>
      <c r="D1007" s="238" t="s">
        <v>797</v>
      </c>
      <c r="E1007" s="239" t="s">
        <v>3013</v>
      </c>
      <c r="F1007" s="240" t="s">
        <v>3014</v>
      </c>
      <c r="G1007" s="241" t="s">
        <v>251</v>
      </c>
      <c r="H1007" s="242">
        <v>216.41</v>
      </c>
      <c r="I1007" s="243"/>
      <c r="J1007" s="244">
        <f>ROUND(I1007*H1007,2)</f>
        <v>0</v>
      </c>
      <c r="K1007" s="240" t="s">
        <v>749</v>
      </c>
      <c r="L1007" s="245"/>
      <c r="M1007" s="246" t="s">
        <v>19</v>
      </c>
      <c r="N1007" s="247" t="s">
        <v>43</v>
      </c>
      <c r="O1007" s="85"/>
      <c r="P1007" s="223">
        <f>O1007*H1007</f>
        <v>0</v>
      </c>
      <c r="Q1007" s="223">
        <v>5.0000000000000002E-05</v>
      </c>
      <c r="R1007" s="223">
        <f>Q1007*H1007</f>
        <v>0.0108205</v>
      </c>
      <c r="S1007" s="223">
        <v>0</v>
      </c>
      <c r="T1007" s="224">
        <f>S1007*H1007</f>
        <v>0</v>
      </c>
      <c r="U1007" s="39"/>
      <c r="V1007" s="39"/>
      <c r="W1007" s="39"/>
      <c r="X1007" s="39"/>
      <c r="Y1007" s="39"/>
      <c r="Z1007" s="39"/>
      <c r="AA1007" s="39"/>
      <c r="AB1007" s="39"/>
      <c r="AC1007" s="39"/>
      <c r="AD1007" s="39"/>
      <c r="AE1007" s="39"/>
      <c r="AR1007" s="225" t="s">
        <v>257</v>
      </c>
      <c r="AT1007" s="225" t="s">
        <v>797</v>
      </c>
      <c r="AU1007" s="225" t="s">
        <v>81</v>
      </c>
      <c r="AY1007" s="18" t="s">
        <v>240</v>
      </c>
      <c r="BE1007" s="226">
        <f>IF(N1007="základní",J1007,0)</f>
        <v>0</v>
      </c>
      <c r="BF1007" s="226">
        <f>IF(N1007="snížená",J1007,0)</f>
        <v>0</v>
      </c>
      <c r="BG1007" s="226">
        <f>IF(N1007="zákl. přenesená",J1007,0)</f>
        <v>0</v>
      </c>
      <c r="BH1007" s="226">
        <f>IF(N1007="sníž. přenesená",J1007,0)</f>
        <v>0</v>
      </c>
      <c r="BI1007" s="226">
        <f>IF(N1007="nulová",J1007,0)</f>
        <v>0</v>
      </c>
      <c r="BJ1007" s="18" t="s">
        <v>79</v>
      </c>
      <c r="BK1007" s="226">
        <f>ROUND(I1007*H1007,2)</f>
        <v>0</v>
      </c>
      <c r="BL1007" s="18" t="s">
        <v>248</v>
      </c>
      <c r="BM1007" s="225" t="s">
        <v>3015</v>
      </c>
    </row>
    <row r="1008" s="2" customFormat="1" ht="33" customHeight="1">
      <c r="A1008" s="39"/>
      <c r="B1008" s="40"/>
      <c r="C1008" s="214" t="s">
        <v>3016</v>
      </c>
      <c r="D1008" s="214" t="s">
        <v>243</v>
      </c>
      <c r="E1008" s="215" t="s">
        <v>3017</v>
      </c>
      <c r="F1008" s="216" t="s">
        <v>3018</v>
      </c>
      <c r="G1008" s="217" t="s">
        <v>261</v>
      </c>
      <c r="H1008" s="218">
        <v>53.049999999999997</v>
      </c>
      <c r="I1008" s="219"/>
      <c r="J1008" s="220">
        <f>ROUND(I1008*H1008,2)</f>
        <v>0</v>
      </c>
      <c r="K1008" s="216" t="s">
        <v>749</v>
      </c>
      <c r="L1008" s="45"/>
      <c r="M1008" s="221" t="s">
        <v>19</v>
      </c>
      <c r="N1008" s="222" t="s">
        <v>43</v>
      </c>
      <c r="O1008" s="85"/>
      <c r="P1008" s="223">
        <f>O1008*H1008</f>
        <v>0</v>
      </c>
      <c r="Q1008" s="223">
        <v>2.0000000000000002E-05</v>
      </c>
      <c r="R1008" s="223">
        <f>Q1008*H1008</f>
        <v>0.0010610000000000001</v>
      </c>
      <c r="S1008" s="223">
        <v>0</v>
      </c>
      <c r="T1008" s="224">
        <f>S1008*H1008</f>
        <v>0</v>
      </c>
      <c r="U1008" s="39"/>
      <c r="V1008" s="39"/>
      <c r="W1008" s="39"/>
      <c r="X1008" s="39"/>
      <c r="Y1008" s="39"/>
      <c r="Z1008" s="39"/>
      <c r="AA1008" s="39"/>
      <c r="AB1008" s="39"/>
      <c r="AC1008" s="39"/>
      <c r="AD1008" s="39"/>
      <c r="AE1008" s="39"/>
      <c r="AR1008" s="225" t="s">
        <v>248</v>
      </c>
      <c r="AT1008" s="225" t="s">
        <v>243</v>
      </c>
      <c r="AU1008" s="225" t="s">
        <v>81</v>
      </c>
      <c r="AY1008" s="18" t="s">
        <v>240</v>
      </c>
      <c r="BE1008" s="226">
        <f>IF(N1008="základní",J1008,0)</f>
        <v>0</v>
      </c>
      <c r="BF1008" s="226">
        <f>IF(N1008="snížená",J1008,0)</f>
        <v>0</v>
      </c>
      <c r="BG1008" s="226">
        <f>IF(N1008="zákl. přenesená",J1008,0)</f>
        <v>0</v>
      </c>
      <c r="BH1008" s="226">
        <f>IF(N1008="sníž. přenesená",J1008,0)</f>
        <v>0</v>
      </c>
      <c r="BI1008" s="226">
        <f>IF(N1008="nulová",J1008,0)</f>
        <v>0</v>
      </c>
      <c r="BJ1008" s="18" t="s">
        <v>79</v>
      </c>
      <c r="BK1008" s="226">
        <f>ROUND(I1008*H1008,2)</f>
        <v>0</v>
      </c>
      <c r="BL1008" s="18" t="s">
        <v>248</v>
      </c>
      <c r="BM1008" s="225" t="s">
        <v>3019</v>
      </c>
    </row>
    <row r="1009" s="13" customFormat="1">
      <c r="A1009" s="13"/>
      <c r="B1009" s="248"/>
      <c r="C1009" s="249"/>
      <c r="D1009" s="227" t="s">
        <v>801</v>
      </c>
      <c r="E1009" s="250" t="s">
        <v>19</v>
      </c>
      <c r="F1009" s="251" t="s">
        <v>3020</v>
      </c>
      <c r="G1009" s="249"/>
      <c r="H1009" s="252">
        <v>53.049999999999997</v>
      </c>
      <c r="I1009" s="253"/>
      <c r="J1009" s="249"/>
      <c r="K1009" s="249"/>
      <c r="L1009" s="254"/>
      <c r="M1009" s="255"/>
      <c r="N1009" s="256"/>
      <c r="O1009" s="256"/>
      <c r="P1009" s="256"/>
      <c r="Q1009" s="256"/>
      <c r="R1009" s="256"/>
      <c r="S1009" s="256"/>
      <c r="T1009" s="257"/>
      <c r="U1009" s="13"/>
      <c r="V1009" s="13"/>
      <c r="W1009" s="13"/>
      <c r="X1009" s="13"/>
      <c r="Y1009" s="13"/>
      <c r="Z1009" s="13"/>
      <c r="AA1009" s="13"/>
      <c r="AB1009" s="13"/>
      <c r="AC1009" s="13"/>
      <c r="AD1009" s="13"/>
      <c r="AE1009" s="13"/>
      <c r="AT1009" s="258" t="s">
        <v>801</v>
      </c>
      <c r="AU1009" s="258" t="s">
        <v>81</v>
      </c>
      <c r="AV1009" s="13" t="s">
        <v>81</v>
      </c>
      <c r="AW1009" s="13" t="s">
        <v>33</v>
      </c>
      <c r="AX1009" s="13" t="s">
        <v>79</v>
      </c>
      <c r="AY1009" s="258" t="s">
        <v>240</v>
      </c>
    </row>
    <row r="1010" s="2" customFormat="1" ht="16.5" customHeight="1">
      <c r="A1010" s="39"/>
      <c r="B1010" s="40"/>
      <c r="C1010" s="238" t="s">
        <v>3021</v>
      </c>
      <c r="D1010" s="238" t="s">
        <v>797</v>
      </c>
      <c r="E1010" s="239" t="s">
        <v>3022</v>
      </c>
      <c r="F1010" s="240" t="s">
        <v>3023</v>
      </c>
      <c r="G1010" s="241" t="s">
        <v>261</v>
      </c>
      <c r="H1010" s="242">
        <v>54.110999999999997</v>
      </c>
      <c r="I1010" s="243"/>
      <c r="J1010" s="244">
        <f>ROUND(I1010*H1010,2)</f>
        <v>0</v>
      </c>
      <c r="K1010" s="240" t="s">
        <v>749</v>
      </c>
      <c r="L1010" s="245"/>
      <c r="M1010" s="246" t="s">
        <v>19</v>
      </c>
      <c r="N1010" s="247" t="s">
        <v>43</v>
      </c>
      <c r="O1010" s="85"/>
      <c r="P1010" s="223">
        <f>O1010*H1010</f>
        <v>0</v>
      </c>
      <c r="Q1010" s="223">
        <v>0.00050000000000000001</v>
      </c>
      <c r="R1010" s="223">
        <f>Q1010*H1010</f>
        <v>0.0270555</v>
      </c>
      <c r="S1010" s="223">
        <v>0</v>
      </c>
      <c r="T1010" s="224">
        <f>S1010*H1010</f>
        <v>0</v>
      </c>
      <c r="U1010" s="39"/>
      <c r="V1010" s="39"/>
      <c r="W1010" s="39"/>
      <c r="X1010" s="39"/>
      <c r="Y1010" s="39"/>
      <c r="Z1010" s="39"/>
      <c r="AA1010" s="39"/>
      <c r="AB1010" s="39"/>
      <c r="AC1010" s="39"/>
      <c r="AD1010" s="39"/>
      <c r="AE1010" s="39"/>
      <c r="AR1010" s="225" t="s">
        <v>257</v>
      </c>
      <c r="AT1010" s="225" t="s">
        <v>797</v>
      </c>
      <c r="AU1010" s="225" t="s">
        <v>81</v>
      </c>
      <c r="AY1010" s="18" t="s">
        <v>240</v>
      </c>
      <c r="BE1010" s="226">
        <f>IF(N1010="základní",J1010,0)</f>
        <v>0</v>
      </c>
      <c r="BF1010" s="226">
        <f>IF(N1010="snížená",J1010,0)</f>
        <v>0</v>
      </c>
      <c r="BG1010" s="226">
        <f>IF(N1010="zákl. přenesená",J1010,0)</f>
        <v>0</v>
      </c>
      <c r="BH1010" s="226">
        <f>IF(N1010="sníž. přenesená",J1010,0)</f>
        <v>0</v>
      </c>
      <c r="BI1010" s="226">
        <f>IF(N1010="nulová",J1010,0)</f>
        <v>0</v>
      </c>
      <c r="BJ1010" s="18" t="s">
        <v>79</v>
      </c>
      <c r="BK1010" s="226">
        <f>ROUND(I1010*H1010,2)</f>
        <v>0</v>
      </c>
      <c r="BL1010" s="18" t="s">
        <v>248</v>
      </c>
      <c r="BM1010" s="225" t="s">
        <v>3024</v>
      </c>
    </row>
    <row r="1011" s="13" customFormat="1">
      <c r="A1011" s="13"/>
      <c r="B1011" s="248"/>
      <c r="C1011" s="249"/>
      <c r="D1011" s="227" t="s">
        <v>801</v>
      </c>
      <c r="E1011" s="249"/>
      <c r="F1011" s="251" t="s">
        <v>3025</v>
      </c>
      <c r="G1011" s="249"/>
      <c r="H1011" s="252">
        <v>54.110999999999997</v>
      </c>
      <c r="I1011" s="253"/>
      <c r="J1011" s="249"/>
      <c r="K1011" s="249"/>
      <c r="L1011" s="254"/>
      <c r="M1011" s="255"/>
      <c r="N1011" s="256"/>
      <c r="O1011" s="256"/>
      <c r="P1011" s="256"/>
      <c r="Q1011" s="256"/>
      <c r="R1011" s="256"/>
      <c r="S1011" s="256"/>
      <c r="T1011" s="257"/>
      <c r="U1011" s="13"/>
      <c r="V1011" s="13"/>
      <c r="W1011" s="13"/>
      <c r="X1011" s="13"/>
      <c r="Y1011" s="13"/>
      <c r="Z1011" s="13"/>
      <c r="AA1011" s="13"/>
      <c r="AB1011" s="13"/>
      <c r="AC1011" s="13"/>
      <c r="AD1011" s="13"/>
      <c r="AE1011" s="13"/>
      <c r="AT1011" s="258" t="s">
        <v>801</v>
      </c>
      <c r="AU1011" s="258" t="s">
        <v>81</v>
      </c>
      <c r="AV1011" s="13" t="s">
        <v>81</v>
      </c>
      <c r="AW1011" s="13" t="s">
        <v>4</v>
      </c>
      <c r="AX1011" s="13" t="s">
        <v>79</v>
      </c>
      <c r="AY1011" s="258" t="s">
        <v>240</v>
      </c>
    </row>
    <row r="1012" s="2" customFormat="1" ht="55.5" customHeight="1">
      <c r="A1012" s="39"/>
      <c r="B1012" s="40"/>
      <c r="C1012" s="214" t="s">
        <v>3026</v>
      </c>
      <c r="D1012" s="214" t="s">
        <v>243</v>
      </c>
      <c r="E1012" s="215" t="s">
        <v>3027</v>
      </c>
      <c r="F1012" s="216" t="s">
        <v>3028</v>
      </c>
      <c r="G1012" s="217" t="s">
        <v>251</v>
      </c>
      <c r="H1012" s="218">
        <v>3543.924</v>
      </c>
      <c r="I1012" s="219"/>
      <c r="J1012" s="220">
        <f>ROUND(I1012*H1012,2)</f>
        <v>0</v>
      </c>
      <c r="K1012" s="216" t="s">
        <v>247</v>
      </c>
      <c r="L1012" s="45"/>
      <c r="M1012" s="221" t="s">
        <v>19</v>
      </c>
      <c r="N1012" s="222" t="s">
        <v>43</v>
      </c>
      <c r="O1012" s="85"/>
      <c r="P1012" s="223">
        <f>O1012*H1012</f>
        <v>0</v>
      </c>
      <c r="Q1012" s="223">
        <v>0</v>
      </c>
      <c r="R1012" s="223">
        <f>Q1012*H1012</f>
        <v>0</v>
      </c>
      <c r="S1012" s="223">
        <v>0</v>
      </c>
      <c r="T1012" s="224">
        <f>S1012*H1012</f>
        <v>0</v>
      </c>
      <c r="U1012" s="39"/>
      <c r="V1012" s="39"/>
      <c r="W1012" s="39"/>
      <c r="X1012" s="39"/>
      <c r="Y1012" s="39"/>
      <c r="Z1012" s="39"/>
      <c r="AA1012" s="39"/>
      <c r="AB1012" s="39"/>
      <c r="AC1012" s="39"/>
      <c r="AD1012" s="39"/>
      <c r="AE1012" s="39"/>
      <c r="AR1012" s="225" t="s">
        <v>248</v>
      </c>
      <c r="AT1012" s="225" t="s">
        <v>243</v>
      </c>
      <c r="AU1012" s="225" t="s">
        <v>81</v>
      </c>
      <c r="AY1012" s="18" t="s">
        <v>240</v>
      </c>
      <c r="BE1012" s="226">
        <f>IF(N1012="základní",J1012,0)</f>
        <v>0</v>
      </c>
      <c r="BF1012" s="226">
        <f>IF(N1012="snížená",J1012,0)</f>
        <v>0</v>
      </c>
      <c r="BG1012" s="226">
        <f>IF(N1012="zákl. přenesená",J1012,0)</f>
        <v>0</v>
      </c>
      <c r="BH1012" s="226">
        <f>IF(N1012="sníž. přenesená",J1012,0)</f>
        <v>0</v>
      </c>
      <c r="BI1012" s="226">
        <f>IF(N1012="nulová",J1012,0)</f>
        <v>0</v>
      </c>
      <c r="BJ1012" s="18" t="s">
        <v>79</v>
      </c>
      <c r="BK1012" s="226">
        <f>ROUND(I1012*H1012,2)</f>
        <v>0</v>
      </c>
      <c r="BL1012" s="18" t="s">
        <v>248</v>
      </c>
      <c r="BM1012" s="225" t="s">
        <v>3029</v>
      </c>
    </row>
    <row r="1013" s="13" customFormat="1">
      <c r="A1013" s="13"/>
      <c r="B1013" s="248"/>
      <c r="C1013" s="249"/>
      <c r="D1013" s="227" t="s">
        <v>801</v>
      </c>
      <c r="E1013" s="250" t="s">
        <v>19</v>
      </c>
      <c r="F1013" s="251" t="s">
        <v>3030</v>
      </c>
      <c r="G1013" s="249"/>
      <c r="H1013" s="252">
        <v>752.96500000000003</v>
      </c>
      <c r="I1013" s="253"/>
      <c r="J1013" s="249"/>
      <c r="K1013" s="249"/>
      <c r="L1013" s="254"/>
      <c r="M1013" s="255"/>
      <c r="N1013" s="256"/>
      <c r="O1013" s="256"/>
      <c r="P1013" s="256"/>
      <c r="Q1013" s="256"/>
      <c r="R1013" s="256"/>
      <c r="S1013" s="256"/>
      <c r="T1013" s="257"/>
      <c r="U1013" s="13"/>
      <c r="V1013" s="13"/>
      <c r="W1013" s="13"/>
      <c r="X1013" s="13"/>
      <c r="Y1013" s="13"/>
      <c r="Z1013" s="13"/>
      <c r="AA1013" s="13"/>
      <c r="AB1013" s="13"/>
      <c r="AC1013" s="13"/>
      <c r="AD1013" s="13"/>
      <c r="AE1013" s="13"/>
      <c r="AT1013" s="258" t="s">
        <v>801</v>
      </c>
      <c r="AU1013" s="258" t="s">
        <v>81</v>
      </c>
      <c r="AV1013" s="13" t="s">
        <v>81</v>
      </c>
      <c r="AW1013" s="13" t="s">
        <v>33</v>
      </c>
      <c r="AX1013" s="13" t="s">
        <v>72</v>
      </c>
      <c r="AY1013" s="258" t="s">
        <v>240</v>
      </c>
    </row>
    <row r="1014" s="13" customFormat="1">
      <c r="A1014" s="13"/>
      <c r="B1014" s="248"/>
      <c r="C1014" s="249"/>
      <c r="D1014" s="227" t="s">
        <v>801</v>
      </c>
      <c r="E1014" s="250" t="s">
        <v>19</v>
      </c>
      <c r="F1014" s="251" t="s">
        <v>3031</v>
      </c>
      <c r="G1014" s="249"/>
      <c r="H1014" s="252">
        <v>412.74900000000002</v>
      </c>
      <c r="I1014" s="253"/>
      <c r="J1014" s="249"/>
      <c r="K1014" s="249"/>
      <c r="L1014" s="254"/>
      <c r="M1014" s="255"/>
      <c r="N1014" s="256"/>
      <c r="O1014" s="256"/>
      <c r="P1014" s="256"/>
      <c r="Q1014" s="256"/>
      <c r="R1014" s="256"/>
      <c r="S1014" s="256"/>
      <c r="T1014" s="257"/>
      <c r="U1014" s="13"/>
      <c r="V1014" s="13"/>
      <c r="W1014" s="13"/>
      <c r="X1014" s="13"/>
      <c r="Y1014" s="13"/>
      <c r="Z1014" s="13"/>
      <c r="AA1014" s="13"/>
      <c r="AB1014" s="13"/>
      <c r="AC1014" s="13"/>
      <c r="AD1014" s="13"/>
      <c r="AE1014" s="13"/>
      <c r="AT1014" s="258" t="s">
        <v>801</v>
      </c>
      <c r="AU1014" s="258" t="s">
        <v>81</v>
      </c>
      <c r="AV1014" s="13" t="s">
        <v>81</v>
      </c>
      <c r="AW1014" s="13" t="s">
        <v>33</v>
      </c>
      <c r="AX1014" s="13" t="s">
        <v>72</v>
      </c>
      <c r="AY1014" s="258" t="s">
        <v>240</v>
      </c>
    </row>
    <row r="1015" s="13" customFormat="1">
      <c r="A1015" s="13"/>
      <c r="B1015" s="248"/>
      <c r="C1015" s="249"/>
      <c r="D1015" s="227" t="s">
        <v>801</v>
      </c>
      <c r="E1015" s="250" t="s">
        <v>19</v>
      </c>
      <c r="F1015" s="251" t="s">
        <v>3032</v>
      </c>
      <c r="G1015" s="249"/>
      <c r="H1015" s="252">
        <v>248.81</v>
      </c>
      <c r="I1015" s="253"/>
      <c r="J1015" s="249"/>
      <c r="K1015" s="249"/>
      <c r="L1015" s="254"/>
      <c r="M1015" s="255"/>
      <c r="N1015" s="256"/>
      <c r="O1015" s="256"/>
      <c r="P1015" s="256"/>
      <c r="Q1015" s="256"/>
      <c r="R1015" s="256"/>
      <c r="S1015" s="256"/>
      <c r="T1015" s="257"/>
      <c r="U1015" s="13"/>
      <c r="V1015" s="13"/>
      <c r="W1015" s="13"/>
      <c r="X1015" s="13"/>
      <c r="Y1015" s="13"/>
      <c r="Z1015" s="13"/>
      <c r="AA1015" s="13"/>
      <c r="AB1015" s="13"/>
      <c r="AC1015" s="13"/>
      <c r="AD1015" s="13"/>
      <c r="AE1015" s="13"/>
      <c r="AT1015" s="258" t="s">
        <v>801</v>
      </c>
      <c r="AU1015" s="258" t="s">
        <v>81</v>
      </c>
      <c r="AV1015" s="13" t="s">
        <v>81</v>
      </c>
      <c r="AW1015" s="13" t="s">
        <v>33</v>
      </c>
      <c r="AX1015" s="13" t="s">
        <v>72</v>
      </c>
      <c r="AY1015" s="258" t="s">
        <v>240</v>
      </c>
    </row>
    <row r="1016" s="13" customFormat="1">
      <c r="A1016" s="13"/>
      <c r="B1016" s="248"/>
      <c r="C1016" s="249"/>
      <c r="D1016" s="227" t="s">
        <v>801</v>
      </c>
      <c r="E1016" s="250" t="s">
        <v>19</v>
      </c>
      <c r="F1016" s="251" t="s">
        <v>3033</v>
      </c>
      <c r="G1016" s="249"/>
      <c r="H1016" s="252">
        <v>348.33600000000001</v>
      </c>
      <c r="I1016" s="253"/>
      <c r="J1016" s="249"/>
      <c r="K1016" s="249"/>
      <c r="L1016" s="254"/>
      <c r="M1016" s="255"/>
      <c r="N1016" s="256"/>
      <c r="O1016" s="256"/>
      <c r="P1016" s="256"/>
      <c r="Q1016" s="256"/>
      <c r="R1016" s="256"/>
      <c r="S1016" s="256"/>
      <c r="T1016" s="257"/>
      <c r="U1016" s="13"/>
      <c r="V1016" s="13"/>
      <c r="W1016" s="13"/>
      <c r="X1016" s="13"/>
      <c r="Y1016" s="13"/>
      <c r="Z1016" s="13"/>
      <c r="AA1016" s="13"/>
      <c r="AB1016" s="13"/>
      <c r="AC1016" s="13"/>
      <c r="AD1016" s="13"/>
      <c r="AE1016" s="13"/>
      <c r="AT1016" s="258" t="s">
        <v>801</v>
      </c>
      <c r="AU1016" s="258" t="s">
        <v>81</v>
      </c>
      <c r="AV1016" s="13" t="s">
        <v>81</v>
      </c>
      <c r="AW1016" s="13" t="s">
        <v>33</v>
      </c>
      <c r="AX1016" s="13" t="s">
        <v>72</v>
      </c>
      <c r="AY1016" s="258" t="s">
        <v>240</v>
      </c>
    </row>
    <row r="1017" s="13" customFormat="1">
      <c r="A1017" s="13"/>
      <c r="B1017" s="248"/>
      <c r="C1017" s="249"/>
      <c r="D1017" s="227" t="s">
        <v>801</v>
      </c>
      <c r="E1017" s="250" t="s">
        <v>19</v>
      </c>
      <c r="F1017" s="251" t="s">
        <v>3034</v>
      </c>
      <c r="G1017" s="249"/>
      <c r="H1017" s="252">
        <v>221.422</v>
      </c>
      <c r="I1017" s="253"/>
      <c r="J1017" s="249"/>
      <c r="K1017" s="249"/>
      <c r="L1017" s="254"/>
      <c r="M1017" s="255"/>
      <c r="N1017" s="256"/>
      <c r="O1017" s="256"/>
      <c r="P1017" s="256"/>
      <c r="Q1017" s="256"/>
      <c r="R1017" s="256"/>
      <c r="S1017" s="256"/>
      <c r="T1017" s="257"/>
      <c r="U1017" s="13"/>
      <c r="V1017" s="13"/>
      <c r="W1017" s="13"/>
      <c r="X1017" s="13"/>
      <c r="Y1017" s="13"/>
      <c r="Z1017" s="13"/>
      <c r="AA1017" s="13"/>
      <c r="AB1017" s="13"/>
      <c r="AC1017" s="13"/>
      <c r="AD1017" s="13"/>
      <c r="AE1017" s="13"/>
      <c r="AT1017" s="258" t="s">
        <v>801</v>
      </c>
      <c r="AU1017" s="258" t="s">
        <v>81</v>
      </c>
      <c r="AV1017" s="13" t="s">
        <v>81</v>
      </c>
      <c r="AW1017" s="13" t="s">
        <v>33</v>
      </c>
      <c r="AX1017" s="13" t="s">
        <v>72</v>
      </c>
      <c r="AY1017" s="258" t="s">
        <v>240</v>
      </c>
    </row>
    <row r="1018" s="13" customFormat="1">
      <c r="A1018" s="13"/>
      <c r="B1018" s="248"/>
      <c r="C1018" s="249"/>
      <c r="D1018" s="227" t="s">
        <v>801</v>
      </c>
      <c r="E1018" s="250" t="s">
        <v>19</v>
      </c>
      <c r="F1018" s="251" t="s">
        <v>3035</v>
      </c>
      <c r="G1018" s="249"/>
      <c r="H1018" s="252">
        <v>1492.4400000000001</v>
      </c>
      <c r="I1018" s="253"/>
      <c r="J1018" s="249"/>
      <c r="K1018" s="249"/>
      <c r="L1018" s="254"/>
      <c r="M1018" s="255"/>
      <c r="N1018" s="256"/>
      <c r="O1018" s="256"/>
      <c r="P1018" s="256"/>
      <c r="Q1018" s="256"/>
      <c r="R1018" s="256"/>
      <c r="S1018" s="256"/>
      <c r="T1018" s="257"/>
      <c r="U1018" s="13"/>
      <c r="V1018" s="13"/>
      <c r="W1018" s="13"/>
      <c r="X1018" s="13"/>
      <c r="Y1018" s="13"/>
      <c r="Z1018" s="13"/>
      <c r="AA1018" s="13"/>
      <c r="AB1018" s="13"/>
      <c r="AC1018" s="13"/>
      <c r="AD1018" s="13"/>
      <c r="AE1018" s="13"/>
      <c r="AT1018" s="258" t="s">
        <v>801</v>
      </c>
      <c r="AU1018" s="258" t="s">
        <v>81</v>
      </c>
      <c r="AV1018" s="13" t="s">
        <v>81</v>
      </c>
      <c r="AW1018" s="13" t="s">
        <v>33</v>
      </c>
      <c r="AX1018" s="13" t="s">
        <v>72</v>
      </c>
      <c r="AY1018" s="258" t="s">
        <v>240</v>
      </c>
    </row>
    <row r="1019" s="13" customFormat="1">
      <c r="A1019" s="13"/>
      <c r="B1019" s="248"/>
      <c r="C1019" s="249"/>
      <c r="D1019" s="227" t="s">
        <v>801</v>
      </c>
      <c r="E1019" s="250" t="s">
        <v>19</v>
      </c>
      <c r="F1019" s="251" t="s">
        <v>2957</v>
      </c>
      <c r="G1019" s="249"/>
      <c r="H1019" s="252">
        <v>39.192</v>
      </c>
      <c r="I1019" s="253"/>
      <c r="J1019" s="249"/>
      <c r="K1019" s="249"/>
      <c r="L1019" s="254"/>
      <c r="M1019" s="255"/>
      <c r="N1019" s="256"/>
      <c r="O1019" s="256"/>
      <c r="P1019" s="256"/>
      <c r="Q1019" s="256"/>
      <c r="R1019" s="256"/>
      <c r="S1019" s="256"/>
      <c r="T1019" s="257"/>
      <c r="U1019" s="13"/>
      <c r="V1019" s="13"/>
      <c r="W1019" s="13"/>
      <c r="X1019" s="13"/>
      <c r="Y1019" s="13"/>
      <c r="Z1019" s="13"/>
      <c r="AA1019" s="13"/>
      <c r="AB1019" s="13"/>
      <c r="AC1019" s="13"/>
      <c r="AD1019" s="13"/>
      <c r="AE1019" s="13"/>
      <c r="AT1019" s="258" t="s">
        <v>801</v>
      </c>
      <c r="AU1019" s="258" t="s">
        <v>81</v>
      </c>
      <c r="AV1019" s="13" t="s">
        <v>81</v>
      </c>
      <c r="AW1019" s="13" t="s">
        <v>33</v>
      </c>
      <c r="AX1019" s="13" t="s">
        <v>72</v>
      </c>
      <c r="AY1019" s="258" t="s">
        <v>240</v>
      </c>
    </row>
    <row r="1020" s="13" customFormat="1">
      <c r="A1020" s="13"/>
      <c r="B1020" s="248"/>
      <c r="C1020" s="249"/>
      <c r="D1020" s="227" t="s">
        <v>801</v>
      </c>
      <c r="E1020" s="250" t="s">
        <v>19</v>
      </c>
      <c r="F1020" s="251" t="s">
        <v>3036</v>
      </c>
      <c r="G1020" s="249"/>
      <c r="H1020" s="252">
        <v>8</v>
      </c>
      <c r="I1020" s="253"/>
      <c r="J1020" s="249"/>
      <c r="K1020" s="249"/>
      <c r="L1020" s="254"/>
      <c r="M1020" s="255"/>
      <c r="N1020" s="256"/>
      <c r="O1020" s="256"/>
      <c r="P1020" s="256"/>
      <c r="Q1020" s="256"/>
      <c r="R1020" s="256"/>
      <c r="S1020" s="256"/>
      <c r="T1020" s="257"/>
      <c r="U1020" s="13"/>
      <c r="V1020" s="13"/>
      <c r="W1020" s="13"/>
      <c r="X1020" s="13"/>
      <c r="Y1020" s="13"/>
      <c r="Z1020" s="13"/>
      <c r="AA1020" s="13"/>
      <c r="AB1020" s="13"/>
      <c r="AC1020" s="13"/>
      <c r="AD1020" s="13"/>
      <c r="AE1020" s="13"/>
      <c r="AT1020" s="258" t="s">
        <v>801</v>
      </c>
      <c r="AU1020" s="258" t="s">
        <v>81</v>
      </c>
      <c r="AV1020" s="13" t="s">
        <v>81</v>
      </c>
      <c r="AW1020" s="13" t="s">
        <v>33</v>
      </c>
      <c r="AX1020" s="13" t="s">
        <v>72</v>
      </c>
      <c r="AY1020" s="258" t="s">
        <v>240</v>
      </c>
    </row>
    <row r="1021" s="13" customFormat="1">
      <c r="A1021" s="13"/>
      <c r="B1021" s="248"/>
      <c r="C1021" s="249"/>
      <c r="D1021" s="227" t="s">
        <v>801</v>
      </c>
      <c r="E1021" s="250" t="s">
        <v>19</v>
      </c>
      <c r="F1021" s="251" t="s">
        <v>2944</v>
      </c>
      <c r="G1021" s="249"/>
      <c r="H1021" s="252">
        <v>20.010000000000002</v>
      </c>
      <c r="I1021" s="253"/>
      <c r="J1021" s="249"/>
      <c r="K1021" s="249"/>
      <c r="L1021" s="254"/>
      <c r="M1021" s="255"/>
      <c r="N1021" s="256"/>
      <c r="O1021" s="256"/>
      <c r="P1021" s="256"/>
      <c r="Q1021" s="256"/>
      <c r="R1021" s="256"/>
      <c r="S1021" s="256"/>
      <c r="T1021" s="257"/>
      <c r="U1021" s="13"/>
      <c r="V1021" s="13"/>
      <c r="W1021" s="13"/>
      <c r="X1021" s="13"/>
      <c r="Y1021" s="13"/>
      <c r="Z1021" s="13"/>
      <c r="AA1021" s="13"/>
      <c r="AB1021" s="13"/>
      <c r="AC1021" s="13"/>
      <c r="AD1021" s="13"/>
      <c r="AE1021" s="13"/>
      <c r="AT1021" s="258" t="s">
        <v>801</v>
      </c>
      <c r="AU1021" s="258" t="s">
        <v>81</v>
      </c>
      <c r="AV1021" s="13" t="s">
        <v>81</v>
      </c>
      <c r="AW1021" s="13" t="s">
        <v>33</v>
      </c>
      <c r="AX1021" s="13" t="s">
        <v>72</v>
      </c>
      <c r="AY1021" s="258" t="s">
        <v>240</v>
      </c>
    </row>
    <row r="1022" s="15" customFormat="1">
      <c r="A1022" s="15"/>
      <c r="B1022" s="269"/>
      <c r="C1022" s="270"/>
      <c r="D1022" s="227" t="s">
        <v>801</v>
      </c>
      <c r="E1022" s="271" t="s">
        <v>19</v>
      </c>
      <c r="F1022" s="272" t="s">
        <v>1356</v>
      </c>
      <c r="G1022" s="270"/>
      <c r="H1022" s="273">
        <v>3543.924</v>
      </c>
      <c r="I1022" s="274"/>
      <c r="J1022" s="270"/>
      <c r="K1022" s="270"/>
      <c r="L1022" s="275"/>
      <c r="M1022" s="276"/>
      <c r="N1022" s="277"/>
      <c r="O1022" s="277"/>
      <c r="P1022" s="277"/>
      <c r="Q1022" s="277"/>
      <c r="R1022" s="277"/>
      <c r="S1022" s="277"/>
      <c r="T1022" s="278"/>
      <c r="U1022" s="15"/>
      <c r="V1022" s="15"/>
      <c r="W1022" s="15"/>
      <c r="X1022" s="15"/>
      <c r="Y1022" s="15"/>
      <c r="Z1022" s="15"/>
      <c r="AA1022" s="15"/>
      <c r="AB1022" s="15"/>
      <c r="AC1022" s="15"/>
      <c r="AD1022" s="15"/>
      <c r="AE1022" s="15"/>
      <c r="AT1022" s="279" t="s">
        <v>801</v>
      </c>
      <c r="AU1022" s="279" t="s">
        <v>81</v>
      </c>
      <c r="AV1022" s="15" t="s">
        <v>149</v>
      </c>
      <c r="AW1022" s="15" t="s">
        <v>33</v>
      </c>
      <c r="AX1022" s="15" t="s">
        <v>79</v>
      </c>
      <c r="AY1022" s="279" t="s">
        <v>240</v>
      </c>
    </row>
    <row r="1023" s="2" customFormat="1">
      <c r="A1023" s="39"/>
      <c r="B1023" s="40"/>
      <c r="C1023" s="214" t="s">
        <v>3037</v>
      </c>
      <c r="D1023" s="214" t="s">
        <v>243</v>
      </c>
      <c r="E1023" s="215" t="s">
        <v>3038</v>
      </c>
      <c r="F1023" s="216" t="s">
        <v>3039</v>
      </c>
      <c r="G1023" s="217" t="s">
        <v>251</v>
      </c>
      <c r="H1023" s="218">
        <v>74.650000000000006</v>
      </c>
      <c r="I1023" s="219"/>
      <c r="J1023" s="220">
        <f>ROUND(I1023*H1023,2)</f>
        <v>0</v>
      </c>
      <c r="K1023" s="216" t="s">
        <v>247</v>
      </c>
      <c r="L1023" s="45"/>
      <c r="M1023" s="221" t="s">
        <v>19</v>
      </c>
      <c r="N1023" s="222" t="s">
        <v>43</v>
      </c>
      <c r="O1023" s="85"/>
      <c r="P1023" s="223">
        <f>O1023*H1023</f>
        <v>0</v>
      </c>
      <c r="Q1023" s="223">
        <v>0</v>
      </c>
      <c r="R1023" s="223">
        <f>Q1023*H1023</f>
        <v>0</v>
      </c>
      <c r="S1023" s="223">
        <v>0</v>
      </c>
      <c r="T1023" s="224">
        <f>S1023*H1023</f>
        <v>0</v>
      </c>
      <c r="U1023" s="39"/>
      <c r="V1023" s="39"/>
      <c r="W1023" s="39"/>
      <c r="X1023" s="39"/>
      <c r="Y1023" s="39"/>
      <c r="Z1023" s="39"/>
      <c r="AA1023" s="39"/>
      <c r="AB1023" s="39"/>
      <c r="AC1023" s="39"/>
      <c r="AD1023" s="39"/>
      <c r="AE1023" s="39"/>
      <c r="AR1023" s="225" t="s">
        <v>248</v>
      </c>
      <c r="AT1023" s="225" t="s">
        <v>243</v>
      </c>
      <c r="AU1023" s="225" t="s">
        <v>81</v>
      </c>
      <c r="AY1023" s="18" t="s">
        <v>240</v>
      </c>
      <c r="BE1023" s="226">
        <f>IF(N1023="základní",J1023,0)</f>
        <v>0</v>
      </c>
      <c r="BF1023" s="226">
        <f>IF(N1023="snížená",J1023,0)</f>
        <v>0</v>
      </c>
      <c r="BG1023" s="226">
        <f>IF(N1023="zákl. přenesená",J1023,0)</f>
        <v>0</v>
      </c>
      <c r="BH1023" s="226">
        <f>IF(N1023="sníž. přenesená",J1023,0)</f>
        <v>0</v>
      </c>
      <c r="BI1023" s="226">
        <f>IF(N1023="nulová",J1023,0)</f>
        <v>0</v>
      </c>
      <c r="BJ1023" s="18" t="s">
        <v>79</v>
      </c>
      <c r="BK1023" s="226">
        <f>ROUND(I1023*H1023,2)</f>
        <v>0</v>
      </c>
      <c r="BL1023" s="18" t="s">
        <v>248</v>
      </c>
      <c r="BM1023" s="225" t="s">
        <v>3040</v>
      </c>
    </row>
    <row r="1024" s="13" customFormat="1">
      <c r="A1024" s="13"/>
      <c r="B1024" s="248"/>
      <c r="C1024" s="249"/>
      <c r="D1024" s="227" t="s">
        <v>801</v>
      </c>
      <c r="E1024" s="250" t="s">
        <v>19</v>
      </c>
      <c r="F1024" s="251" t="s">
        <v>3041</v>
      </c>
      <c r="G1024" s="249"/>
      <c r="H1024" s="252">
        <v>74.650000000000006</v>
      </c>
      <c r="I1024" s="253"/>
      <c r="J1024" s="249"/>
      <c r="K1024" s="249"/>
      <c r="L1024" s="254"/>
      <c r="M1024" s="255"/>
      <c r="N1024" s="256"/>
      <c r="O1024" s="256"/>
      <c r="P1024" s="256"/>
      <c r="Q1024" s="256"/>
      <c r="R1024" s="256"/>
      <c r="S1024" s="256"/>
      <c r="T1024" s="257"/>
      <c r="U1024" s="13"/>
      <c r="V1024" s="13"/>
      <c r="W1024" s="13"/>
      <c r="X1024" s="13"/>
      <c r="Y1024" s="13"/>
      <c r="Z1024" s="13"/>
      <c r="AA1024" s="13"/>
      <c r="AB1024" s="13"/>
      <c r="AC1024" s="13"/>
      <c r="AD1024" s="13"/>
      <c r="AE1024" s="13"/>
      <c r="AT1024" s="258" t="s">
        <v>801</v>
      </c>
      <c r="AU1024" s="258" t="s">
        <v>81</v>
      </c>
      <c r="AV1024" s="13" t="s">
        <v>81</v>
      </c>
      <c r="AW1024" s="13" t="s">
        <v>33</v>
      </c>
      <c r="AX1024" s="13" t="s">
        <v>79</v>
      </c>
      <c r="AY1024" s="258" t="s">
        <v>240</v>
      </c>
    </row>
    <row r="1025" s="2" customFormat="1">
      <c r="A1025" s="39"/>
      <c r="B1025" s="40"/>
      <c r="C1025" s="214" t="s">
        <v>3042</v>
      </c>
      <c r="D1025" s="214" t="s">
        <v>243</v>
      </c>
      <c r="E1025" s="215" t="s">
        <v>3043</v>
      </c>
      <c r="F1025" s="216" t="s">
        <v>3044</v>
      </c>
      <c r="G1025" s="217" t="s">
        <v>251</v>
      </c>
      <c r="H1025" s="218">
        <v>52.899999999999999</v>
      </c>
      <c r="I1025" s="219"/>
      <c r="J1025" s="220">
        <f>ROUND(I1025*H1025,2)</f>
        <v>0</v>
      </c>
      <c r="K1025" s="216" t="s">
        <v>247</v>
      </c>
      <c r="L1025" s="45"/>
      <c r="M1025" s="221" t="s">
        <v>19</v>
      </c>
      <c r="N1025" s="222" t="s">
        <v>43</v>
      </c>
      <c r="O1025" s="85"/>
      <c r="P1025" s="223">
        <f>O1025*H1025</f>
        <v>0</v>
      </c>
      <c r="Q1025" s="223">
        <v>0</v>
      </c>
      <c r="R1025" s="223">
        <f>Q1025*H1025</f>
        <v>0</v>
      </c>
      <c r="S1025" s="223">
        <v>0</v>
      </c>
      <c r="T1025" s="224">
        <f>S1025*H1025</f>
        <v>0</v>
      </c>
      <c r="U1025" s="39"/>
      <c r="V1025" s="39"/>
      <c r="W1025" s="39"/>
      <c r="X1025" s="39"/>
      <c r="Y1025" s="39"/>
      <c r="Z1025" s="39"/>
      <c r="AA1025" s="39"/>
      <c r="AB1025" s="39"/>
      <c r="AC1025" s="39"/>
      <c r="AD1025" s="39"/>
      <c r="AE1025" s="39"/>
      <c r="AR1025" s="225" t="s">
        <v>248</v>
      </c>
      <c r="AT1025" s="225" t="s">
        <v>243</v>
      </c>
      <c r="AU1025" s="225" t="s">
        <v>81</v>
      </c>
      <c r="AY1025" s="18" t="s">
        <v>240</v>
      </c>
      <c r="BE1025" s="226">
        <f>IF(N1025="základní",J1025,0)</f>
        <v>0</v>
      </c>
      <c r="BF1025" s="226">
        <f>IF(N1025="snížená",J1025,0)</f>
        <v>0</v>
      </c>
      <c r="BG1025" s="226">
        <f>IF(N1025="zákl. přenesená",J1025,0)</f>
        <v>0</v>
      </c>
      <c r="BH1025" s="226">
        <f>IF(N1025="sníž. přenesená",J1025,0)</f>
        <v>0</v>
      </c>
      <c r="BI1025" s="226">
        <f>IF(N1025="nulová",J1025,0)</f>
        <v>0</v>
      </c>
      <c r="BJ1025" s="18" t="s">
        <v>79</v>
      </c>
      <c r="BK1025" s="226">
        <f>ROUND(I1025*H1025,2)</f>
        <v>0</v>
      </c>
      <c r="BL1025" s="18" t="s">
        <v>248</v>
      </c>
      <c r="BM1025" s="225" t="s">
        <v>3045</v>
      </c>
    </row>
    <row r="1026" s="13" customFormat="1">
      <c r="A1026" s="13"/>
      <c r="B1026" s="248"/>
      <c r="C1026" s="249"/>
      <c r="D1026" s="227" t="s">
        <v>801</v>
      </c>
      <c r="E1026" s="250" t="s">
        <v>19</v>
      </c>
      <c r="F1026" s="251" t="s">
        <v>3046</v>
      </c>
      <c r="G1026" s="249"/>
      <c r="H1026" s="252">
        <v>52.899999999999999</v>
      </c>
      <c r="I1026" s="253"/>
      <c r="J1026" s="249"/>
      <c r="K1026" s="249"/>
      <c r="L1026" s="254"/>
      <c r="M1026" s="255"/>
      <c r="N1026" s="256"/>
      <c r="O1026" s="256"/>
      <c r="P1026" s="256"/>
      <c r="Q1026" s="256"/>
      <c r="R1026" s="256"/>
      <c r="S1026" s="256"/>
      <c r="T1026" s="257"/>
      <c r="U1026" s="13"/>
      <c r="V1026" s="13"/>
      <c r="W1026" s="13"/>
      <c r="X1026" s="13"/>
      <c r="Y1026" s="13"/>
      <c r="Z1026" s="13"/>
      <c r="AA1026" s="13"/>
      <c r="AB1026" s="13"/>
      <c r="AC1026" s="13"/>
      <c r="AD1026" s="13"/>
      <c r="AE1026" s="13"/>
      <c r="AT1026" s="258" t="s">
        <v>801</v>
      </c>
      <c r="AU1026" s="258" t="s">
        <v>81</v>
      </c>
      <c r="AV1026" s="13" t="s">
        <v>81</v>
      </c>
      <c r="AW1026" s="13" t="s">
        <v>33</v>
      </c>
      <c r="AX1026" s="13" t="s">
        <v>79</v>
      </c>
      <c r="AY1026" s="258" t="s">
        <v>240</v>
      </c>
    </row>
    <row r="1027" s="2" customFormat="1" ht="44.25" customHeight="1">
      <c r="A1027" s="39"/>
      <c r="B1027" s="40"/>
      <c r="C1027" s="214" t="s">
        <v>3047</v>
      </c>
      <c r="D1027" s="214" t="s">
        <v>243</v>
      </c>
      <c r="E1027" s="215" t="s">
        <v>3048</v>
      </c>
      <c r="F1027" s="216" t="s">
        <v>3049</v>
      </c>
      <c r="G1027" s="217" t="s">
        <v>1707</v>
      </c>
      <c r="H1027" s="218">
        <v>1</v>
      </c>
      <c r="I1027" s="219"/>
      <c r="J1027" s="220">
        <f>ROUND(I1027*H1027,2)</f>
        <v>0</v>
      </c>
      <c r="K1027" s="216" t="s">
        <v>247</v>
      </c>
      <c r="L1027" s="45"/>
      <c r="M1027" s="221" t="s">
        <v>19</v>
      </c>
      <c r="N1027" s="222" t="s">
        <v>43</v>
      </c>
      <c r="O1027" s="85"/>
      <c r="P1027" s="223">
        <f>O1027*H1027</f>
        <v>0</v>
      </c>
      <c r="Q1027" s="223">
        <v>0</v>
      </c>
      <c r="R1027" s="223">
        <f>Q1027*H1027</f>
        <v>0</v>
      </c>
      <c r="S1027" s="223">
        <v>0</v>
      </c>
      <c r="T1027" s="224">
        <f>S1027*H1027</f>
        <v>0</v>
      </c>
      <c r="U1027" s="39"/>
      <c r="V1027" s="39"/>
      <c r="W1027" s="39"/>
      <c r="X1027" s="39"/>
      <c r="Y1027" s="39"/>
      <c r="Z1027" s="39"/>
      <c r="AA1027" s="39"/>
      <c r="AB1027" s="39"/>
      <c r="AC1027" s="39"/>
      <c r="AD1027" s="39"/>
      <c r="AE1027" s="39"/>
      <c r="AR1027" s="225" t="s">
        <v>271</v>
      </c>
      <c r="AT1027" s="225" t="s">
        <v>243</v>
      </c>
      <c r="AU1027" s="225" t="s">
        <v>81</v>
      </c>
      <c r="AY1027" s="18" t="s">
        <v>240</v>
      </c>
      <c r="BE1027" s="226">
        <f>IF(N1027="základní",J1027,0)</f>
        <v>0</v>
      </c>
      <c r="BF1027" s="226">
        <f>IF(N1027="snížená",J1027,0)</f>
        <v>0</v>
      </c>
      <c r="BG1027" s="226">
        <f>IF(N1027="zákl. přenesená",J1027,0)</f>
        <v>0</v>
      </c>
      <c r="BH1027" s="226">
        <f>IF(N1027="sníž. přenesená",J1027,0)</f>
        <v>0</v>
      </c>
      <c r="BI1027" s="226">
        <f>IF(N1027="nulová",J1027,0)</f>
        <v>0</v>
      </c>
      <c r="BJ1027" s="18" t="s">
        <v>79</v>
      </c>
      <c r="BK1027" s="226">
        <f>ROUND(I1027*H1027,2)</f>
        <v>0</v>
      </c>
      <c r="BL1027" s="18" t="s">
        <v>271</v>
      </c>
      <c r="BM1027" s="225" t="s">
        <v>3050</v>
      </c>
    </row>
    <row r="1028" s="12" customFormat="1" ht="22.8" customHeight="1">
      <c r="A1028" s="12"/>
      <c r="B1028" s="198"/>
      <c r="C1028" s="199"/>
      <c r="D1028" s="200" t="s">
        <v>71</v>
      </c>
      <c r="E1028" s="212" t="s">
        <v>3051</v>
      </c>
      <c r="F1028" s="212" t="s">
        <v>3052</v>
      </c>
      <c r="G1028" s="199"/>
      <c r="H1028" s="199"/>
      <c r="I1028" s="202"/>
      <c r="J1028" s="213">
        <f>BK1028</f>
        <v>0</v>
      </c>
      <c r="K1028" s="199"/>
      <c r="L1028" s="204"/>
      <c r="M1028" s="205"/>
      <c r="N1028" s="206"/>
      <c r="O1028" s="206"/>
      <c r="P1028" s="207">
        <f>SUM(P1029:P1086)</f>
        <v>0</v>
      </c>
      <c r="Q1028" s="206"/>
      <c r="R1028" s="207">
        <f>SUM(R1029:R1086)</f>
        <v>0</v>
      </c>
      <c r="S1028" s="206"/>
      <c r="T1028" s="208">
        <f>SUM(T1029:T1086)</f>
        <v>0</v>
      </c>
      <c r="U1028" s="12"/>
      <c r="V1028" s="12"/>
      <c r="W1028" s="12"/>
      <c r="X1028" s="12"/>
      <c r="Y1028" s="12"/>
      <c r="Z1028" s="12"/>
      <c r="AA1028" s="12"/>
      <c r="AB1028" s="12"/>
      <c r="AC1028" s="12"/>
      <c r="AD1028" s="12"/>
      <c r="AE1028" s="12"/>
      <c r="AR1028" s="209" t="s">
        <v>79</v>
      </c>
      <c r="AT1028" s="210" t="s">
        <v>71</v>
      </c>
      <c r="AU1028" s="210" t="s">
        <v>79</v>
      </c>
      <c r="AY1028" s="209" t="s">
        <v>240</v>
      </c>
      <c r="BK1028" s="211">
        <f>SUM(BK1029:BK1086)</f>
        <v>0</v>
      </c>
    </row>
    <row r="1029" s="2" customFormat="1">
      <c r="A1029" s="39"/>
      <c r="B1029" s="40"/>
      <c r="C1029" s="214" t="s">
        <v>3053</v>
      </c>
      <c r="D1029" s="214" t="s">
        <v>243</v>
      </c>
      <c r="E1029" s="215" t="s">
        <v>3054</v>
      </c>
      <c r="F1029" s="216" t="s">
        <v>3055</v>
      </c>
      <c r="G1029" s="217" t="s">
        <v>3056</v>
      </c>
      <c r="H1029" s="218">
        <v>1204.3399999999999</v>
      </c>
      <c r="I1029" s="219"/>
      <c r="J1029" s="220">
        <f>ROUND(I1029*H1029,2)</f>
        <v>0</v>
      </c>
      <c r="K1029" s="216" t="s">
        <v>247</v>
      </c>
      <c r="L1029" s="45"/>
      <c r="M1029" s="221" t="s">
        <v>19</v>
      </c>
      <c r="N1029" s="222" t="s">
        <v>43</v>
      </c>
      <c r="O1029" s="85"/>
      <c r="P1029" s="223">
        <f>O1029*H1029</f>
        <v>0</v>
      </c>
      <c r="Q1029" s="223">
        <v>0</v>
      </c>
      <c r="R1029" s="223">
        <f>Q1029*H1029</f>
        <v>0</v>
      </c>
      <c r="S1029" s="223">
        <v>0</v>
      </c>
      <c r="T1029" s="224">
        <f>S1029*H1029</f>
        <v>0</v>
      </c>
      <c r="U1029" s="39"/>
      <c r="V1029" s="39"/>
      <c r="W1029" s="39"/>
      <c r="X1029" s="39"/>
      <c r="Y1029" s="39"/>
      <c r="Z1029" s="39"/>
      <c r="AA1029" s="39"/>
      <c r="AB1029" s="39"/>
      <c r="AC1029" s="39"/>
      <c r="AD1029" s="39"/>
      <c r="AE1029" s="39"/>
      <c r="AR1029" s="225" t="s">
        <v>248</v>
      </c>
      <c r="AT1029" s="225" t="s">
        <v>243</v>
      </c>
      <c r="AU1029" s="225" t="s">
        <v>81</v>
      </c>
      <c r="AY1029" s="18" t="s">
        <v>240</v>
      </c>
      <c r="BE1029" s="226">
        <f>IF(N1029="základní",J1029,0)</f>
        <v>0</v>
      </c>
      <c r="BF1029" s="226">
        <f>IF(N1029="snížená",J1029,0)</f>
        <v>0</v>
      </c>
      <c r="BG1029" s="226">
        <f>IF(N1029="zákl. přenesená",J1029,0)</f>
        <v>0</v>
      </c>
      <c r="BH1029" s="226">
        <f>IF(N1029="sníž. přenesená",J1029,0)</f>
        <v>0</v>
      </c>
      <c r="BI1029" s="226">
        <f>IF(N1029="nulová",J1029,0)</f>
        <v>0</v>
      </c>
      <c r="BJ1029" s="18" t="s">
        <v>79</v>
      </c>
      <c r="BK1029" s="226">
        <f>ROUND(I1029*H1029,2)</f>
        <v>0</v>
      </c>
      <c r="BL1029" s="18" t="s">
        <v>248</v>
      </c>
      <c r="BM1029" s="225" t="s">
        <v>3057</v>
      </c>
    </row>
    <row r="1030" s="13" customFormat="1">
      <c r="A1030" s="13"/>
      <c r="B1030" s="248"/>
      <c r="C1030" s="249"/>
      <c r="D1030" s="227" t="s">
        <v>801</v>
      </c>
      <c r="E1030" s="250" t="s">
        <v>19</v>
      </c>
      <c r="F1030" s="251" t="s">
        <v>3058</v>
      </c>
      <c r="G1030" s="249"/>
      <c r="H1030" s="252">
        <v>1204.3399999999999</v>
      </c>
      <c r="I1030" s="253"/>
      <c r="J1030" s="249"/>
      <c r="K1030" s="249"/>
      <c r="L1030" s="254"/>
      <c r="M1030" s="255"/>
      <c r="N1030" s="256"/>
      <c r="O1030" s="256"/>
      <c r="P1030" s="256"/>
      <c r="Q1030" s="256"/>
      <c r="R1030" s="256"/>
      <c r="S1030" s="256"/>
      <c r="T1030" s="257"/>
      <c r="U1030" s="13"/>
      <c r="V1030" s="13"/>
      <c r="W1030" s="13"/>
      <c r="X1030" s="13"/>
      <c r="Y1030" s="13"/>
      <c r="Z1030" s="13"/>
      <c r="AA1030" s="13"/>
      <c r="AB1030" s="13"/>
      <c r="AC1030" s="13"/>
      <c r="AD1030" s="13"/>
      <c r="AE1030" s="13"/>
      <c r="AT1030" s="258" t="s">
        <v>801</v>
      </c>
      <c r="AU1030" s="258" t="s">
        <v>81</v>
      </c>
      <c r="AV1030" s="13" t="s">
        <v>81</v>
      </c>
      <c r="AW1030" s="13" t="s">
        <v>33</v>
      </c>
      <c r="AX1030" s="13" t="s">
        <v>79</v>
      </c>
      <c r="AY1030" s="258" t="s">
        <v>240</v>
      </c>
    </row>
    <row r="1031" s="2" customFormat="1" ht="16.5" customHeight="1">
      <c r="A1031" s="39"/>
      <c r="B1031" s="40"/>
      <c r="C1031" s="214" t="s">
        <v>3059</v>
      </c>
      <c r="D1031" s="214" t="s">
        <v>243</v>
      </c>
      <c r="E1031" s="215" t="s">
        <v>3060</v>
      </c>
      <c r="F1031" s="216" t="s">
        <v>3061</v>
      </c>
      <c r="G1031" s="217" t="s">
        <v>381</v>
      </c>
      <c r="H1031" s="218">
        <v>1</v>
      </c>
      <c r="I1031" s="219"/>
      <c r="J1031" s="220">
        <f>ROUND(I1031*H1031,2)</f>
        <v>0</v>
      </c>
      <c r="K1031" s="216" t="s">
        <v>247</v>
      </c>
      <c r="L1031" s="45"/>
      <c r="M1031" s="221" t="s">
        <v>19</v>
      </c>
      <c r="N1031" s="222" t="s">
        <v>43</v>
      </c>
      <c r="O1031" s="85"/>
      <c r="P1031" s="223">
        <f>O1031*H1031</f>
        <v>0</v>
      </c>
      <c r="Q1031" s="223">
        <v>0</v>
      </c>
      <c r="R1031" s="223">
        <f>Q1031*H1031</f>
        <v>0</v>
      </c>
      <c r="S1031" s="223">
        <v>0</v>
      </c>
      <c r="T1031" s="224">
        <f>S1031*H1031</f>
        <v>0</v>
      </c>
      <c r="U1031" s="39"/>
      <c r="V1031" s="39"/>
      <c r="W1031" s="39"/>
      <c r="X1031" s="39"/>
      <c r="Y1031" s="39"/>
      <c r="Z1031" s="39"/>
      <c r="AA1031" s="39"/>
      <c r="AB1031" s="39"/>
      <c r="AC1031" s="39"/>
      <c r="AD1031" s="39"/>
      <c r="AE1031" s="39"/>
      <c r="AR1031" s="225" t="s">
        <v>248</v>
      </c>
      <c r="AT1031" s="225" t="s">
        <v>243</v>
      </c>
      <c r="AU1031" s="225" t="s">
        <v>81</v>
      </c>
      <c r="AY1031" s="18" t="s">
        <v>240</v>
      </c>
      <c r="BE1031" s="226">
        <f>IF(N1031="základní",J1031,0)</f>
        <v>0</v>
      </c>
      <c r="BF1031" s="226">
        <f>IF(N1031="snížená",J1031,0)</f>
        <v>0</v>
      </c>
      <c r="BG1031" s="226">
        <f>IF(N1031="zákl. přenesená",J1031,0)</f>
        <v>0</v>
      </c>
      <c r="BH1031" s="226">
        <f>IF(N1031="sníž. přenesená",J1031,0)</f>
        <v>0</v>
      </c>
      <c r="BI1031" s="226">
        <f>IF(N1031="nulová",J1031,0)</f>
        <v>0</v>
      </c>
      <c r="BJ1031" s="18" t="s">
        <v>79</v>
      </c>
      <c r="BK1031" s="226">
        <f>ROUND(I1031*H1031,2)</f>
        <v>0</v>
      </c>
      <c r="BL1031" s="18" t="s">
        <v>248</v>
      </c>
      <c r="BM1031" s="225" t="s">
        <v>3062</v>
      </c>
    </row>
    <row r="1032" s="2" customFormat="1">
      <c r="A1032" s="39"/>
      <c r="B1032" s="40"/>
      <c r="C1032" s="214" t="s">
        <v>3063</v>
      </c>
      <c r="D1032" s="214" t="s">
        <v>243</v>
      </c>
      <c r="E1032" s="215" t="s">
        <v>3064</v>
      </c>
      <c r="F1032" s="216" t="s">
        <v>3065</v>
      </c>
      <c r="G1032" s="217" t="s">
        <v>3056</v>
      </c>
      <c r="H1032" s="218">
        <v>1178</v>
      </c>
      <c r="I1032" s="219"/>
      <c r="J1032" s="220">
        <f>ROUND(I1032*H1032,2)</f>
        <v>0</v>
      </c>
      <c r="K1032" s="216" t="s">
        <v>247</v>
      </c>
      <c r="L1032" s="45"/>
      <c r="M1032" s="221" t="s">
        <v>19</v>
      </c>
      <c r="N1032" s="222" t="s">
        <v>43</v>
      </c>
      <c r="O1032" s="85"/>
      <c r="P1032" s="223">
        <f>O1032*H1032</f>
        <v>0</v>
      </c>
      <c r="Q1032" s="223">
        <v>0</v>
      </c>
      <c r="R1032" s="223">
        <f>Q1032*H1032</f>
        <v>0</v>
      </c>
      <c r="S1032" s="223">
        <v>0</v>
      </c>
      <c r="T1032" s="224">
        <f>S1032*H1032</f>
        <v>0</v>
      </c>
      <c r="U1032" s="39"/>
      <c r="V1032" s="39"/>
      <c r="W1032" s="39"/>
      <c r="X1032" s="39"/>
      <c r="Y1032" s="39"/>
      <c r="Z1032" s="39"/>
      <c r="AA1032" s="39"/>
      <c r="AB1032" s="39"/>
      <c r="AC1032" s="39"/>
      <c r="AD1032" s="39"/>
      <c r="AE1032" s="39"/>
      <c r="AR1032" s="225" t="s">
        <v>248</v>
      </c>
      <c r="AT1032" s="225" t="s">
        <v>243</v>
      </c>
      <c r="AU1032" s="225" t="s">
        <v>81</v>
      </c>
      <c r="AY1032" s="18" t="s">
        <v>240</v>
      </c>
      <c r="BE1032" s="226">
        <f>IF(N1032="základní",J1032,0)</f>
        <v>0</v>
      </c>
      <c r="BF1032" s="226">
        <f>IF(N1032="snížená",J1032,0)</f>
        <v>0</v>
      </c>
      <c r="BG1032" s="226">
        <f>IF(N1032="zákl. přenesená",J1032,0)</f>
        <v>0</v>
      </c>
      <c r="BH1032" s="226">
        <f>IF(N1032="sníž. přenesená",J1032,0)</f>
        <v>0</v>
      </c>
      <c r="BI1032" s="226">
        <f>IF(N1032="nulová",J1032,0)</f>
        <v>0</v>
      </c>
      <c r="BJ1032" s="18" t="s">
        <v>79</v>
      </c>
      <c r="BK1032" s="226">
        <f>ROUND(I1032*H1032,2)</f>
        <v>0</v>
      </c>
      <c r="BL1032" s="18" t="s">
        <v>248</v>
      </c>
      <c r="BM1032" s="225" t="s">
        <v>3066</v>
      </c>
    </row>
    <row r="1033" s="13" customFormat="1">
      <c r="A1033" s="13"/>
      <c r="B1033" s="248"/>
      <c r="C1033" s="249"/>
      <c r="D1033" s="227" t="s">
        <v>801</v>
      </c>
      <c r="E1033" s="250" t="s">
        <v>19</v>
      </c>
      <c r="F1033" s="251" t="s">
        <v>3067</v>
      </c>
      <c r="G1033" s="249"/>
      <c r="H1033" s="252">
        <v>1178</v>
      </c>
      <c r="I1033" s="253"/>
      <c r="J1033" s="249"/>
      <c r="K1033" s="249"/>
      <c r="L1033" s="254"/>
      <c r="M1033" s="255"/>
      <c r="N1033" s="256"/>
      <c r="O1033" s="256"/>
      <c r="P1033" s="256"/>
      <c r="Q1033" s="256"/>
      <c r="R1033" s="256"/>
      <c r="S1033" s="256"/>
      <c r="T1033" s="257"/>
      <c r="U1033" s="13"/>
      <c r="V1033" s="13"/>
      <c r="W1033" s="13"/>
      <c r="X1033" s="13"/>
      <c r="Y1033" s="13"/>
      <c r="Z1033" s="13"/>
      <c r="AA1033" s="13"/>
      <c r="AB1033" s="13"/>
      <c r="AC1033" s="13"/>
      <c r="AD1033" s="13"/>
      <c r="AE1033" s="13"/>
      <c r="AT1033" s="258" t="s">
        <v>801</v>
      </c>
      <c r="AU1033" s="258" t="s">
        <v>81</v>
      </c>
      <c r="AV1033" s="13" t="s">
        <v>81</v>
      </c>
      <c r="AW1033" s="13" t="s">
        <v>33</v>
      </c>
      <c r="AX1033" s="13" t="s">
        <v>79</v>
      </c>
      <c r="AY1033" s="258" t="s">
        <v>240</v>
      </c>
    </row>
    <row r="1034" s="2" customFormat="1">
      <c r="A1034" s="39"/>
      <c r="B1034" s="40"/>
      <c r="C1034" s="214" t="s">
        <v>3068</v>
      </c>
      <c r="D1034" s="214" t="s">
        <v>243</v>
      </c>
      <c r="E1034" s="215" t="s">
        <v>3069</v>
      </c>
      <c r="F1034" s="216" t="s">
        <v>3070</v>
      </c>
      <c r="G1034" s="217" t="s">
        <v>3056</v>
      </c>
      <c r="H1034" s="218">
        <v>770</v>
      </c>
      <c r="I1034" s="219"/>
      <c r="J1034" s="220">
        <f>ROUND(I1034*H1034,2)</f>
        <v>0</v>
      </c>
      <c r="K1034" s="216" t="s">
        <v>247</v>
      </c>
      <c r="L1034" s="45"/>
      <c r="M1034" s="221" t="s">
        <v>19</v>
      </c>
      <c r="N1034" s="222" t="s">
        <v>43</v>
      </c>
      <c r="O1034" s="85"/>
      <c r="P1034" s="223">
        <f>O1034*H1034</f>
        <v>0</v>
      </c>
      <c r="Q1034" s="223">
        <v>0</v>
      </c>
      <c r="R1034" s="223">
        <f>Q1034*H1034</f>
        <v>0</v>
      </c>
      <c r="S1034" s="223">
        <v>0</v>
      </c>
      <c r="T1034" s="224">
        <f>S1034*H1034</f>
        <v>0</v>
      </c>
      <c r="U1034" s="39"/>
      <c r="V1034" s="39"/>
      <c r="W1034" s="39"/>
      <c r="X1034" s="39"/>
      <c r="Y1034" s="39"/>
      <c r="Z1034" s="39"/>
      <c r="AA1034" s="39"/>
      <c r="AB1034" s="39"/>
      <c r="AC1034" s="39"/>
      <c r="AD1034" s="39"/>
      <c r="AE1034" s="39"/>
      <c r="AR1034" s="225" t="s">
        <v>248</v>
      </c>
      <c r="AT1034" s="225" t="s">
        <v>243</v>
      </c>
      <c r="AU1034" s="225" t="s">
        <v>81</v>
      </c>
      <c r="AY1034" s="18" t="s">
        <v>240</v>
      </c>
      <c r="BE1034" s="226">
        <f>IF(N1034="základní",J1034,0)</f>
        <v>0</v>
      </c>
      <c r="BF1034" s="226">
        <f>IF(N1034="snížená",J1034,0)</f>
        <v>0</v>
      </c>
      <c r="BG1034" s="226">
        <f>IF(N1034="zákl. přenesená",J1034,0)</f>
        <v>0</v>
      </c>
      <c r="BH1034" s="226">
        <f>IF(N1034="sníž. přenesená",J1034,0)</f>
        <v>0</v>
      </c>
      <c r="BI1034" s="226">
        <f>IF(N1034="nulová",J1034,0)</f>
        <v>0</v>
      </c>
      <c r="BJ1034" s="18" t="s">
        <v>79</v>
      </c>
      <c r="BK1034" s="226">
        <f>ROUND(I1034*H1034,2)</f>
        <v>0</v>
      </c>
      <c r="BL1034" s="18" t="s">
        <v>248</v>
      </c>
      <c r="BM1034" s="225" t="s">
        <v>3071</v>
      </c>
    </row>
    <row r="1035" s="13" customFormat="1">
      <c r="A1035" s="13"/>
      <c r="B1035" s="248"/>
      <c r="C1035" s="249"/>
      <c r="D1035" s="227" t="s">
        <v>801</v>
      </c>
      <c r="E1035" s="250" t="s">
        <v>19</v>
      </c>
      <c r="F1035" s="251" t="s">
        <v>3072</v>
      </c>
      <c r="G1035" s="249"/>
      <c r="H1035" s="252">
        <v>770</v>
      </c>
      <c r="I1035" s="253"/>
      <c r="J1035" s="249"/>
      <c r="K1035" s="249"/>
      <c r="L1035" s="254"/>
      <c r="M1035" s="255"/>
      <c r="N1035" s="256"/>
      <c r="O1035" s="256"/>
      <c r="P1035" s="256"/>
      <c r="Q1035" s="256"/>
      <c r="R1035" s="256"/>
      <c r="S1035" s="256"/>
      <c r="T1035" s="257"/>
      <c r="U1035" s="13"/>
      <c r="V1035" s="13"/>
      <c r="W1035" s="13"/>
      <c r="X1035" s="13"/>
      <c r="Y1035" s="13"/>
      <c r="Z1035" s="13"/>
      <c r="AA1035" s="13"/>
      <c r="AB1035" s="13"/>
      <c r="AC1035" s="13"/>
      <c r="AD1035" s="13"/>
      <c r="AE1035" s="13"/>
      <c r="AT1035" s="258" t="s">
        <v>801</v>
      </c>
      <c r="AU1035" s="258" t="s">
        <v>81</v>
      </c>
      <c r="AV1035" s="13" t="s">
        <v>81</v>
      </c>
      <c r="AW1035" s="13" t="s">
        <v>33</v>
      </c>
      <c r="AX1035" s="13" t="s">
        <v>79</v>
      </c>
      <c r="AY1035" s="258" t="s">
        <v>240</v>
      </c>
    </row>
    <row r="1036" s="2" customFormat="1">
      <c r="A1036" s="39"/>
      <c r="B1036" s="40"/>
      <c r="C1036" s="214" t="s">
        <v>3073</v>
      </c>
      <c r="D1036" s="214" t="s">
        <v>243</v>
      </c>
      <c r="E1036" s="215" t="s">
        <v>3074</v>
      </c>
      <c r="F1036" s="216" t="s">
        <v>3075</v>
      </c>
      <c r="G1036" s="217" t="s">
        <v>3056</v>
      </c>
      <c r="H1036" s="218">
        <v>763</v>
      </c>
      <c r="I1036" s="219"/>
      <c r="J1036" s="220">
        <f>ROUND(I1036*H1036,2)</f>
        <v>0</v>
      </c>
      <c r="K1036" s="216" t="s">
        <v>247</v>
      </c>
      <c r="L1036" s="45"/>
      <c r="M1036" s="221" t="s">
        <v>19</v>
      </c>
      <c r="N1036" s="222" t="s">
        <v>43</v>
      </c>
      <c r="O1036" s="85"/>
      <c r="P1036" s="223">
        <f>O1036*H1036</f>
        <v>0</v>
      </c>
      <c r="Q1036" s="223">
        <v>0</v>
      </c>
      <c r="R1036" s="223">
        <f>Q1036*H1036</f>
        <v>0</v>
      </c>
      <c r="S1036" s="223">
        <v>0</v>
      </c>
      <c r="T1036" s="224">
        <f>S1036*H1036</f>
        <v>0</v>
      </c>
      <c r="U1036" s="39"/>
      <c r="V1036" s="39"/>
      <c r="W1036" s="39"/>
      <c r="X1036" s="39"/>
      <c r="Y1036" s="39"/>
      <c r="Z1036" s="39"/>
      <c r="AA1036" s="39"/>
      <c r="AB1036" s="39"/>
      <c r="AC1036" s="39"/>
      <c r="AD1036" s="39"/>
      <c r="AE1036" s="39"/>
      <c r="AR1036" s="225" t="s">
        <v>248</v>
      </c>
      <c r="AT1036" s="225" t="s">
        <v>243</v>
      </c>
      <c r="AU1036" s="225" t="s">
        <v>81</v>
      </c>
      <c r="AY1036" s="18" t="s">
        <v>240</v>
      </c>
      <c r="BE1036" s="226">
        <f>IF(N1036="základní",J1036,0)</f>
        <v>0</v>
      </c>
      <c r="BF1036" s="226">
        <f>IF(N1036="snížená",J1036,0)</f>
        <v>0</v>
      </c>
      <c r="BG1036" s="226">
        <f>IF(N1036="zákl. přenesená",J1036,0)</f>
        <v>0</v>
      </c>
      <c r="BH1036" s="226">
        <f>IF(N1036="sníž. přenesená",J1036,0)</f>
        <v>0</v>
      </c>
      <c r="BI1036" s="226">
        <f>IF(N1036="nulová",J1036,0)</f>
        <v>0</v>
      </c>
      <c r="BJ1036" s="18" t="s">
        <v>79</v>
      </c>
      <c r="BK1036" s="226">
        <f>ROUND(I1036*H1036,2)</f>
        <v>0</v>
      </c>
      <c r="BL1036" s="18" t="s">
        <v>248</v>
      </c>
      <c r="BM1036" s="225" t="s">
        <v>3076</v>
      </c>
    </row>
    <row r="1037" s="13" customFormat="1">
      <c r="A1037" s="13"/>
      <c r="B1037" s="248"/>
      <c r="C1037" s="249"/>
      <c r="D1037" s="227" t="s">
        <v>801</v>
      </c>
      <c r="E1037" s="250" t="s">
        <v>19</v>
      </c>
      <c r="F1037" s="251" t="s">
        <v>3077</v>
      </c>
      <c r="G1037" s="249"/>
      <c r="H1037" s="252">
        <v>763</v>
      </c>
      <c r="I1037" s="253"/>
      <c r="J1037" s="249"/>
      <c r="K1037" s="249"/>
      <c r="L1037" s="254"/>
      <c r="M1037" s="255"/>
      <c r="N1037" s="256"/>
      <c r="O1037" s="256"/>
      <c r="P1037" s="256"/>
      <c r="Q1037" s="256"/>
      <c r="R1037" s="256"/>
      <c r="S1037" s="256"/>
      <c r="T1037" s="257"/>
      <c r="U1037" s="13"/>
      <c r="V1037" s="13"/>
      <c r="W1037" s="13"/>
      <c r="X1037" s="13"/>
      <c r="Y1037" s="13"/>
      <c r="Z1037" s="13"/>
      <c r="AA1037" s="13"/>
      <c r="AB1037" s="13"/>
      <c r="AC1037" s="13"/>
      <c r="AD1037" s="13"/>
      <c r="AE1037" s="13"/>
      <c r="AT1037" s="258" t="s">
        <v>801</v>
      </c>
      <c r="AU1037" s="258" t="s">
        <v>81</v>
      </c>
      <c r="AV1037" s="13" t="s">
        <v>81</v>
      </c>
      <c r="AW1037" s="13" t="s">
        <v>33</v>
      </c>
      <c r="AX1037" s="13" t="s">
        <v>79</v>
      </c>
      <c r="AY1037" s="258" t="s">
        <v>240</v>
      </c>
    </row>
    <row r="1038" s="2" customFormat="1">
      <c r="A1038" s="39"/>
      <c r="B1038" s="40"/>
      <c r="C1038" s="214" t="s">
        <v>3078</v>
      </c>
      <c r="D1038" s="214" t="s">
        <v>243</v>
      </c>
      <c r="E1038" s="215" t="s">
        <v>3079</v>
      </c>
      <c r="F1038" s="216" t="s">
        <v>3080</v>
      </c>
      <c r="G1038" s="217" t="s">
        <v>3056</v>
      </c>
      <c r="H1038" s="218">
        <v>1943</v>
      </c>
      <c r="I1038" s="219"/>
      <c r="J1038" s="220">
        <f>ROUND(I1038*H1038,2)</f>
        <v>0</v>
      </c>
      <c r="K1038" s="216" t="s">
        <v>247</v>
      </c>
      <c r="L1038" s="45"/>
      <c r="M1038" s="221" t="s">
        <v>19</v>
      </c>
      <c r="N1038" s="222" t="s">
        <v>43</v>
      </c>
      <c r="O1038" s="85"/>
      <c r="P1038" s="223">
        <f>O1038*H1038</f>
        <v>0</v>
      </c>
      <c r="Q1038" s="223">
        <v>0</v>
      </c>
      <c r="R1038" s="223">
        <f>Q1038*H1038</f>
        <v>0</v>
      </c>
      <c r="S1038" s="223">
        <v>0</v>
      </c>
      <c r="T1038" s="224">
        <f>S1038*H1038</f>
        <v>0</v>
      </c>
      <c r="U1038" s="39"/>
      <c r="V1038" s="39"/>
      <c r="W1038" s="39"/>
      <c r="X1038" s="39"/>
      <c r="Y1038" s="39"/>
      <c r="Z1038" s="39"/>
      <c r="AA1038" s="39"/>
      <c r="AB1038" s="39"/>
      <c r="AC1038" s="39"/>
      <c r="AD1038" s="39"/>
      <c r="AE1038" s="39"/>
      <c r="AR1038" s="225" t="s">
        <v>248</v>
      </c>
      <c r="AT1038" s="225" t="s">
        <v>243</v>
      </c>
      <c r="AU1038" s="225" t="s">
        <v>81</v>
      </c>
      <c r="AY1038" s="18" t="s">
        <v>240</v>
      </c>
      <c r="BE1038" s="226">
        <f>IF(N1038="základní",J1038,0)</f>
        <v>0</v>
      </c>
      <c r="BF1038" s="226">
        <f>IF(N1038="snížená",J1038,0)</f>
        <v>0</v>
      </c>
      <c r="BG1038" s="226">
        <f>IF(N1038="zákl. přenesená",J1038,0)</f>
        <v>0</v>
      </c>
      <c r="BH1038" s="226">
        <f>IF(N1038="sníž. přenesená",J1038,0)</f>
        <v>0</v>
      </c>
      <c r="BI1038" s="226">
        <f>IF(N1038="nulová",J1038,0)</f>
        <v>0</v>
      </c>
      <c r="BJ1038" s="18" t="s">
        <v>79</v>
      </c>
      <c r="BK1038" s="226">
        <f>ROUND(I1038*H1038,2)</f>
        <v>0</v>
      </c>
      <c r="BL1038" s="18" t="s">
        <v>248</v>
      </c>
      <c r="BM1038" s="225" t="s">
        <v>3081</v>
      </c>
    </row>
    <row r="1039" s="13" customFormat="1">
      <c r="A1039" s="13"/>
      <c r="B1039" s="248"/>
      <c r="C1039" s="249"/>
      <c r="D1039" s="227" t="s">
        <v>801</v>
      </c>
      <c r="E1039" s="250" t="s">
        <v>19</v>
      </c>
      <c r="F1039" s="251" t="s">
        <v>3082</v>
      </c>
      <c r="G1039" s="249"/>
      <c r="H1039" s="252">
        <v>1943</v>
      </c>
      <c r="I1039" s="253"/>
      <c r="J1039" s="249"/>
      <c r="K1039" s="249"/>
      <c r="L1039" s="254"/>
      <c r="M1039" s="255"/>
      <c r="N1039" s="256"/>
      <c r="O1039" s="256"/>
      <c r="P1039" s="256"/>
      <c r="Q1039" s="256"/>
      <c r="R1039" s="256"/>
      <c r="S1039" s="256"/>
      <c r="T1039" s="257"/>
      <c r="U1039" s="13"/>
      <c r="V1039" s="13"/>
      <c r="W1039" s="13"/>
      <c r="X1039" s="13"/>
      <c r="Y1039" s="13"/>
      <c r="Z1039" s="13"/>
      <c r="AA1039" s="13"/>
      <c r="AB1039" s="13"/>
      <c r="AC1039" s="13"/>
      <c r="AD1039" s="13"/>
      <c r="AE1039" s="13"/>
      <c r="AT1039" s="258" t="s">
        <v>801</v>
      </c>
      <c r="AU1039" s="258" t="s">
        <v>81</v>
      </c>
      <c r="AV1039" s="13" t="s">
        <v>81</v>
      </c>
      <c r="AW1039" s="13" t="s">
        <v>33</v>
      </c>
      <c r="AX1039" s="13" t="s">
        <v>79</v>
      </c>
      <c r="AY1039" s="258" t="s">
        <v>240</v>
      </c>
    </row>
    <row r="1040" s="2" customFormat="1">
      <c r="A1040" s="39"/>
      <c r="B1040" s="40"/>
      <c r="C1040" s="214" t="s">
        <v>3083</v>
      </c>
      <c r="D1040" s="214" t="s">
        <v>243</v>
      </c>
      <c r="E1040" s="215" t="s">
        <v>3084</v>
      </c>
      <c r="F1040" s="216" t="s">
        <v>3085</v>
      </c>
      <c r="G1040" s="217" t="s">
        <v>3056</v>
      </c>
      <c r="H1040" s="218">
        <v>3527</v>
      </c>
      <c r="I1040" s="219"/>
      <c r="J1040" s="220">
        <f>ROUND(I1040*H1040,2)</f>
        <v>0</v>
      </c>
      <c r="K1040" s="216" t="s">
        <v>247</v>
      </c>
      <c r="L1040" s="45"/>
      <c r="M1040" s="221" t="s">
        <v>19</v>
      </c>
      <c r="N1040" s="222" t="s">
        <v>43</v>
      </c>
      <c r="O1040" s="85"/>
      <c r="P1040" s="223">
        <f>O1040*H1040</f>
        <v>0</v>
      </c>
      <c r="Q1040" s="223">
        <v>0</v>
      </c>
      <c r="R1040" s="223">
        <f>Q1040*H1040</f>
        <v>0</v>
      </c>
      <c r="S1040" s="223">
        <v>0</v>
      </c>
      <c r="T1040" s="224">
        <f>S1040*H1040</f>
        <v>0</v>
      </c>
      <c r="U1040" s="39"/>
      <c r="V1040" s="39"/>
      <c r="W1040" s="39"/>
      <c r="X1040" s="39"/>
      <c r="Y1040" s="39"/>
      <c r="Z1040" s="39"/>
      <c r="AA1040" s="39"/>
      <c r="AB1040" s="39"/>
      <c r="AC1040" s="39"/>
      <c r="AD1040" s="39"/>
      <c r="AE1040" s="39"/>
      <c r="AR1040" s="225" t="s">
        <v>248</v>
      </c>
      <c r="AT1040" s="225" t="s">
        <v>243</v>
      </c>
      <c r="AU1040" s="225" t="s">
        <v>81</v>
      </c>
      <c r="AY1040" s="18" t="s">
        <v>240</v>
      </c>
      <c r="BE1040" s="226">
        <f>IF(N1040="základní",J1040,0)</f>
        <v>0</v>
      </c>
      <c r="BF1040" s="226">
        <f>IF(N1040="snížená",J1040,0)</f>
        <v>0</v>
      </c>
      <c r="BG1040" s="226">
        <f>IF(N1040="zákl. přenesená",J1040,0)</f>
        <v>0</v>
      </c>
      <c r="BH1040" s="226">
        <f>IF(N1040="sníž. přenesená",J1040,0)</f>
        <v>0</v>
      </c>
      <c r="BI1040" s="226">
        <f>IF(N1040="nulová",J1040,0)</f>
        <v>0</v>
      </c>
      <c r="BJ1040" s="18" t="s">
        <v>79</v>
      </c>
      <c r="BK1040" s="226">
        <f>ROUND(I1040*H1040,2)</f>
        <v>0</v>
      </c>
      <c r="BL1040" s="18" t="s">
        <v>248</v>
      </c>
      <c r="BM1040" s="225" t="s">
        <v>3086</v>
      </c>
    </row>
    <row r="1041" s="13" customFormat="1">
      <c r="A1041" s="13"/>
      <c r="B1041" s="248"/>
      <c r="C1041" s="249"/>
      <c r="D1041" s="227" t="s">
        <v>801</v>
      </c>
      <c r="E1041" s="250" t="s">
        <v>19</v>
      </c>
      <c r="F1041" s="251" t="s">
        <v>3087</v>
      </c>
      <c r="G1041" s="249"/>
      <c r="H1041" s="252">
        <v>3527</v>
      </c>
      <c r="I1041" s="253"/>
      <c r="J1041" s="249"/>
      <c r="K1041" s="249"/>
      <c r="L1041" s="254"/>
      <c r="M1041" s="255"/>
      <c r="N1041" s="256"/>
      <c r="O1041" s="256"/>
      <c r="P1041" s="256"/>
      <c r="Q1041" s="256"/>
      <c r="R1041" s="256"/>
      <c r="S1041" s="256"/>
      <c r="T1041" s="257"/>
      <c r="U1041" s="13"/>
      <c r="V1041" s="13"/>
      <c r="W1041" s="13"/>
      <c r="X1041" s="13"/>
      <c r="Y1041" s="13"/>
      <c r="Z1041" s="13"/>
      <c r="AA1041" s="13"/>
      <c r="AB1041" s="13"/>
      <c r="AC1041" s="13"/>
      <c r="AD1041" s="13"/>
      <c r="AE1041" s="13"/>
      <c r="AT1041" s="258" t="s">
        <v>801</v>
      </c>
      <c r="AU1041" s="258" t="s">
        <v>81</v>
      </c>
      <c r="AV1041" s="13" t="s">
        <v>81</v>
      </c>
      <c r="AW1041" s="13" t="s">
        <v>33</v>
      </c>
      <c r="AX1041" s="13" t="s">
        <v>79</v>
      </c>
      <c r="AY1041" s="258" t="s">
        <v>240</v>
      </c>
    </row>
    <row r="1042" s="2" customFormat="1">
      <c r="A1042" s="39"/>
      <c r="B1042" s="40"/>
      <c r="C1042" s="214" t="s">
        <v>3088</v>
      </c>
      <c r="D1042" s="214" t="s">
        <v>243</v>
      </c>
      <c r="E1042" s="215" t="s">
        <v>3089</v>
      </c>
      <c r="F1042" s="216" t="s">
        <v>3090</v>
      </c>
      <c r="G1042" s="217" t="s">
        <v>3056</v>
      </c>
      <c r="H1042" s="218">
        <v>902</v>
      </c>
      <c r="I1042" s="219"/>
      <c r="J1042" s="220">
        <f>ROUND(I1042*H1042,2)</f>
        <v>0</v>
      </c>
      <c r="K1042" s="216" t="s">
        <v>247</v>
      </c>
      <c r="L1042" s="45"/>
      <c r="M1042" s="221" t="s">
        <v>19</v>
      </c>
      <c r="N1042" s="222" t="s">
        <v>43</v>
      </c>
      <c r="O1042" s="85"/>
      <c r="P1042" s="223">
        <f>O1042*H1042</f>
        <v>0</v>
      </c>
      <c r="Q1042" s="223">
        <v>0</v>
      </c>
      <c r="R1042" s="223">
        <f>Q1042*H1042</f>
        <v>0</v>
      </c>
      <c r="S1042" s="223">
        <v>0</v>
      </c>
      <c r="T1042" s="224">
        <f>S1042*H1042</f>
        <v>0</v>
      </c>
      <c r="U1042" s="39"/>
      <c r="V1042" s="39"/>
      <c r="W1042" s="39"/>
      <c r="X1042" s="39"/>
      <c r="Y1042" s="39"/>
      <c r="Z1042" s="39"/>
      <c r="AA1042" s="39"/>
      <c r="AB1042" s="39"/>
      <c r="AC1042" s="39"/>
      <c r="AD1042" s="39"/>
      <c r="AE1042" s="39"/>
      <c r="AR1042" s="225" t="s">
        <v>248</v>
      </c>
      <c r="AT1042" s="225" t="s">
        <v>243</v>
      </c>
      <c r="AU1042" s="225" t="s">
        <v>81</v>
      </c>
      <c r="AY1042" s="18" t="s">
        <v>240</v>
      </c>
      <c r="BE1042" s="226">
        <f>IF(N1042="základní",J1042,0)</f>
        <v>0</v>
      </c>
      <c r="BF1042" s="226">
        <f>IF(N1042="snížená",J1042,0)</f>
        <v>0</v>
      </c>
      <c r="BG1042" s="226">
        <f>IF(N1042="zákl. přenesená",J1042,0)</f>
        <v>0</v>
      </c>
      <c r="BH1042" s="226">
        <f>IF(N1042="sníž. přenesená",J1042,0)</f>
        <v>0</v>
      </c>
      <c r="BI1042" s="226">
        <f>IF(N1042="nulová",J1042,0)</f>
        <v>0</v>
      </c>
      <c r="BJ1042" s="18" t="s">
        <v>79</v>
      </c>
      <c r="BK1042" s="226">
        <f>ROUND(I1042*H1042,2)</f>
        <v>0</v>
      </c>
      <c r="BL1042" s="18" t="s">
        <v>248</v>
      </c>
      <c r="BM1042" s="225" t="s">
        <v>3091</v>
      </c>
    </row>
    <row r="1043" s="13" customFormat="1">
      <c r="A1043" s="13"/>
      <c r="B1043" s="248"/>
      <c r="C1043" s="249"/>
      <c r="D1043" s="227" t="s">
        <v>801</v>
      </c>
      <c r="E1043" s="250" t="s">
        <v>19</v>
      </c>
      <c r="F1043" s="251" t="s">
        <v>3092</v>
      </c>
      <c r="G1043" s="249"/>
      <c r="H1043" s="252">
        <v>902</v>
      </c>
      <c r="I1043" s="253"/>
      <c r="J1043" s="249"/>
      <c r="K1043" s="249"/>
      <c r="L1043" s="254"/>
      <c r="M1043" s="255"/>
      <c r="N1043" s="256"/>
      <c r="O1043" s="256"/>
      <c r="P1043" s="256"/>
      <c r="Q1043" s="256"/>
      <c r="R1043" s="256"/>
      <c r="S1043" s="256"/>
      <c r="T1043" s="257"/>
      <c r="U1043" s="13"/>
      <c r="V1043" s="13"/>
      <c r="W1043" s="13"/>
      <c r="X1043" s="13"/>
      <c r="Y1043" s="13"/>
      <c r="Z1043" s="13"/>
      <c r="AA1043" s="13"/>
      <c r="AB1043" s="13"/>
      <c r="AC1043" s="13"/>
      <c r="AD1043" s="13"/>
      <c r="AE1043" s="13"/>
      <c r="AT1043" s="258" t="s">
        <v>801</v>
      </c>
      <c r="AU1043" s="258" t="s">
        <v>81</v>
      </c>
      <c r="AV1043" s="13" t="s">
        <v>81</v>
      </c>
      <c r="AW1043" s="13" t="s">
        <v>33</v>
      </c>
      <c r="AX1043" s="13" t="s">
        <v>79</v>
      </c>
      <c r="AY1043" s="258" t="s">
        <v>240</v>
      </c>
    </row>
    <row r="1044" s="2" customFormat="1" ht="16.5" customHeight="1">
      <c r="A1044" s="39"/>
      <c r="B1044" s="40"/>
      <c r="C1044" s="214" t="s">
        <v>3093</v>
      </c>
      <c r="D1044" s="214" t="s">
        <v>243</v>
      </c>
      <c r="E1044" s="215" t="s">
        <v>3094</v>
      </c>
      <c r="F1044" s="216" t="s">
        <v>3095</v>
      </c>
      <c r="G1044" s="217" t="s">
        <v>806</v>
      </c>
      <c r="H1044" s="218">
        <v>1</v>
      </c>
      <c r="I1044" s="219"/>
      <c r="J1044" s="220">
        <f>ROUND(I1044*H1044,2)</f>
        <v>0</v>
      </c>
      <c r="K1044" s="216" t="s">
        <v>247</v>
      </c>
      <c r="L1044" s="45"/>
      <c r="M1044" s="221" t="s">
        <v>19</v>
      </c>
      <c r="N1044" s="222" t="s">
        <v>43</v>
      </c>
      <c r="O1044" s="85"/>
      <c r="P1044" s="223">
        <f>O1044*H1044</f>
        <v>0</v>
      </c>
      <c r="Q1044" s="223">
        <v>0</v>
      </c>
      <c r="R1044" s="223">
        <f>Q1044*H1044</f>
        <v>0</v>
      </c>
      <c r="S1044" s="223">
        <v>0</v>
      </c>
      <c r="T1044" s="224">
        <f>S1044*H1044</f>
        <v>0</v>
      </c>
      <c r="U1044" s="39"/>
      <c r="V1044" s="39"/>
      <c r="W1044" s="39"/>
      <c r="X1044" s="39"/>
      <c r="Y1044" s="39"/>
      <c r="Z1044" s="39"/>
      <c r="AA1044" s="39"/>
      <c r="AB1044" s="39"/>
      <c r="AC1044" s="39"/>
      <c r="AD1044" s="39"/>
      <c r="AE1044" s="39"/>
      <c r="AR1044" s="225" t="s">
        <v>248</v>
      </c>
      <c r="AT1044" s="225" t="s">
        <v>243</v>
      </c>
      <c r="AU1044" s="225" t="s">
        <v>81</v>
      </c>
      <c r="AY1044" s="18" t="s">
        <v>240</v>
      </c>
      <c r="BE1044" s="226">
        <f>IF(N1044="základní",J1044,0)</f>
        <v>0</v>
      </c>
      <c r="BF1044" s="226">
        <f>IF(N1044="snížená",J1044,0)</f>
        <v>0</v>
      </c>
      <c r="BG1044" s="226">
        <f>IF(N1044="zákl. přenesená",J1044,0)</f>
        <v>0</v>
      </c>
      <c r="BH1044" s="226">
        <f>IF(N1044="sníž. přenesená",J1044,0)</f>
        <v>0</v>
      </c>
      <c r="BI1044" s="226">
        <f>IF(N1044="nulová",J1044,0)</f>
        <v>0</v>
      </c>
      <c r="BJ1044" s="18" t="s">
        <v>79</v>
      </c>
      <c r="BK1044" s="226">
        <f>ROUND(I1044*H1044,2)</f>
        <v>0</v>
      </c>
      <c r="BL1044" s="18" t="s">
        <v>248</v>
      </c>
      <c r="BM1044" s="225" t="s">
        <v>3096</v>
      </c>
    </row>
    <row r="1045" s="2" customFormat="1">
      <c r="A1045" s="39"/>
      <c r="B1045" s="40"/>
      <c r="C1045" s="214" t="s">
        <v>3097</v>
      </c>
      <c r="D1045" s="214" t="s">
        <v>243</v>
      </c>
      <c r="E1045" s="215" t="s">
        <v>3098</v>
      </c>
      <c r="F1045" s="216" t="s">
        <v>3099</v>
      </c>
      <c r="G1045" s="217" t="s">
        <v>251</v>
      </c>
      <c r="H1045" s="218">
        <v>829.28999999999996</v>
      </c>
      <c r="I1045" s="219"/>
      <c r="J1045" s="220">
        <f>ROUND(I1045*H1045,2)</f>
        <v>0</v>
      </c>
      <c r="K1045" s="216" t="s">
        <v>247</v>
      </c>
      <c r="L1045" s="45"/>
      <c r="M1045" s="221" t="s">
        <v>19</v>
      </c>
      <c r="N1045" s="222" t="s">
        <v>43</v>
      </c>
      <c r="O1045" s="85"/>
      <c r="P1045" s="223">
        <f>O1045*H1045</f>
        <v>0</v>
      </c>
      <c r="Q1045" s="223">
        <v>0</v>
      </c>
      <c r="R1045" s="223">
        <f>Q1045*H1045</f>
        <v>0</v>
      </c>
      <c r="S1045" s="223">
        <v>0</v>
      </c>
      <c r="T1045" s="224">
        <f>S1045*H1045</f>
        <v>0</v>
      </c>
      <c r="U1045" s="39"/>
      <c r="V1045" s="39"/>
      <c r="W1045" s="39"/>
      <c r="X1045" s="39"/>
      <c r="Y1045" s="39"/>
      <c r="Z1045" s="39"/>
      <c r="AA1045" s="39"/>
      <c r="AB1045" s="39"/>
      <c r="AC1045" s="39"/>
      <c r="AD1045" s="39"/>
      <c r="AE1045" s="39"/>
      <c r="AR1045" s="225" t="s">
        <v>248</v>
      </c>
      <c r="AT1045" s="225" t="s">
        <v>243</v>
      </c>
      <c r="AU1045" s="225" t="s">
        <v>81</v>
      </c>
      <c r="AY1045" s="18" t="s">
        <v>240</v>
      </c>
      <c r="BE1045" s="226">
        <f>IF(N1045="základní",J1045,0)</f>
        <v>0</v>
      </c>
      <c r="BF1045" s="226">
        <f>IF(N1045="snížená",J1045,0)</f>
        <v>0</v>
      </c>
      <c r="BG1045" s="226">
        <f>IF(N1045="zákl. přenesená",J1045,0)</f>
        <v>0</v>
      </c>
      <c r="BH1045" s="226">
        <f>IF(N1045="sníž. přenesená",J1045,0)</f>
        <v>0</v>
      </c>
      <c r="BI1045" s="226">
        <f>IF(N1045="nulová",J1045,0)</f>
        <v>0</v>
      </c>
      <c r="BJ1045" s="18" t="s">
        <v>79</v>
      </c>
      <c r="BK1045" s="226">
        <f>ROUND(I1045*H1045,2)</f>
        <v>0</v>
      </c>
      <c r="BL1045" s="18" t="s">
        <v>248</v>
      </c>
      <c r="BM1045" s="225" t="s">
        <v>3100</v>
      </c>
    </row>
    <row r="1046" s="14" customFormat="1">
      <c r="A1046" s="14"/>
      <c r="B1046" s="259"/>
      <c r="C1046" s="260"/>
      <c r="D1046" s="227" t="s">
        <v>801</v>
      </c>
      <c r="E1046" s="261" t="s">
        <v>19</v>
      </c>
      <c r="F1046" s="262" t="s">
        <v>3101</v>
      </c>
      <c r="G1046" s="260"/>
      <c r="H1046" s="261" t="s">
        <v>19</v>
      </c>
      <c r="I1046" s="263"/>
      <c r="J1046" s="260"/>
      <c r="K1046" s="260"/>
      <c r="L1046" s="264"/>
      <c r="M1046" s="265"/>
      <c r="N1046" s="266"/>
      <c r="O1046" s="266"/>
      <c r="P1046" s="266"/>
      <c r="Q1046" s="266"/>
      <c r="R1046" s="266"/>
      <c r="S1046" s="266"/>
      <c r="T1046" s="267"/>
      <c r="U1046" s="14"/>
      <c r="V1046" s="14"/>
      <c r="W1046" s="14"/>
      <c r="X1046" s="14"/>
      <c r="Y1046" s="14"/>
      <c r="Z1046" s="14"/>
      <c r="AA1046" s="14"/>
      <c r="AB1046" s="14"/>
      <c r="AC1046" s="14"/>
      <c r="AD1046" s="14"/>
      <c r="AE1046" s="14"/>
      <c r="AT1046" s="268" t="s">
        <v>801</v>
      </c>
      <c r="AU1046" s="268" t="s">
        <v>81</v>
      </c>
      <c r="AV1046" s="14" t="s">
        <v>79</v>
      </c>
      <c r="AW1046" s="14" t="s">
        <v>33</v>
      </c>
      <c r="AX1046" s="14" t="s">
        <v>72</v>
      </c>
      <c r="AY1046" s="268" t="s">
        <v>240</v>
      </c>
    </row>
    <row r="1047" s="13" customFormat="1">
      <c r="A1047" s="13"/>
      <c r="B1047" s="248"/>
      <c r="C1047" s="249"/>
      <c r="D1047" s="227" t="s">
        <v>801</v>
      </c>
      <c r="E1047" s="250" t="s">
        <v>19</v>
      </c>
      <c r="F1047" s="251" t="s">
        <v>3102</v>
      </c>
      <c r="G1047" s="249"/>
      <c r="H1047" s="252">
        <v>829.28999999999996</v>
      </c>
      <c r="I1047" s="253"/>
      <c r="J1047" s="249"/>
      <c r="K1047" s="249"/>
      <c r="L1047" s="254"/>
      <c r="M1047" s="255"/>
      <c r="N1047" s="256"/>
      <c r="O1047" s="256"/>
      <c r="P1047" s="256"/>
      <c r="Q1047" s="256"/>
      <c r="R1047" s="256"/>
      <c r="S1047" s="256"/>
      <c r="T1047" s="257"/>
      <c r="U1047" s="13"/>
      <c r="V1047" s="13"/>
      <c r="W1047" s="13"/>
      <c r="X1047" s="13"/>
      <c r="Y1047" s="13"/>
      <c r="Z1047" s="13"/>
      <c r="AA1047" s="13"/>
      <c r="AB1047" s="13"/>
      <c r="AC1047" s="13"/>
      <c r="AD1047" s="13"/>
      <c r="AE1047" s="13"/>
      <c r="AT1047" s="258" t="s">
        <v>801</v>
      </c>
      <c r="AU1047" s="258" t="s">
        <v>81</v>
      </c>
      <c r="AV1047" s="13" t="s">
        <v>81</v>
      </c>
      <c r="AW1047" s="13" t="s">
        <v>33</v>
      </c>
      <c r="AX1047" s="13" t="s">
        <v>79</v>
      </c>
      <c r="AY1047" s="258" t="s">
        <v>240</v>
      </c>
    </row>
    <row r="1048" s="2" customFormat="1">
      <c r="A1048" s="39"/>
      <c r="B1048" s="40"/>
      <c r="C1048" s="214" t="s">
        <v>3103</v>
      </c>
      <c r="D1048" s="214" t="s">
        <v>243</v>
      </c>
      <c r="E1048" s="215" t="s">
        <v>3104</v>
      </c>
      <c r="F1048" s="216" t="s">
        <v>3105</v>
      </c>
      <c r="G1048" s="217" t="s">
        <v>251</v>
      </c>
      <c r="H1048" s="218">
        <v>852.23000000000002</v>
      </c>
      <c r="I1048" s="219"/>
      <c r="J1048" s="220">
        <f>ROUND(I1048*H1048,2)</f>
        <v>0</v>
      </c>
      <c r="K1048" s="216" t="s">
        <v>247</v>
      </c>
      <c r="L1048" s="45"/>
      <c r="M1048" s="221" t="s">
        <v>19</v>
      </c>
      <c r="N1048" s="222" t="s">
        <v>43</v>
      </c>
      <c r="O1048" s="85"/>
      <c r="P1048" s="223">
        <f>O1048*H1048</f>
        <v>0</v>
      </c>
      <c r="Q1048" s="223">
        <v>0</v>
      </c>
      <c r="R1048" s="223">
        <f>Q1048*H1048</f>
        <v>0</v>
      </c>
      <c r="S1048" s="223">
        <v>0</v>
      </c>
      <c r="T1048" s="224">
        <f>S1048*H1048</f>
        <v>0</v>
      </c>
      <c r="U1048" s="39"/>
      <c r="V1048" s="39"/>
      <c r="W1048" s="39"/>
      <c r="X1048" s="39"/>
      <c r="Y1048" s="39"/>
      <c r="Z1048" s="39"/>
      <c r="AA1048" s="39"/>
      <c r="AB1048" s="39"/>
      <c r="AC1048" s="39"/>
      <c r="AD1048" s="39"/>
      <c r="AE1048" s="39"/>
      <c r="AR1048" s="225" t="s">
        <v>248</v>
      </c>
      <c r="AT1048" s="225" t="s">
        <v>243</v>
      </c>
      <c r="AU1048" s="225" t="s">
        <v>81</v>
      </c>
      <c r="AY1048" s="18" t="s">
        <v>240</v>
      </c>
      <c r="BE1048" s="226">
        <f>IF(N1048="základní",J1048,0)</f>
        <v>0</v>
      </c>
      <c r="BF1048" s="226">
        <f>IF(N1048="snížená",J1048,0)</f>
        <v>0</v>
      </c>
      <c r="BG1048" s="226">
        <f>IF(N1048="zákl. přenesená",J1048,0)</f>
        <v>0</v>
      </c>
      <c r="BH1048" s="226">
        <f>IF(N1048="sníž. přenesená",J1048,0)</f>
        <v>0</v>
      </c>
      <c r="BI1048" s="226">
        <f>IF(N1048="nulová",J1048,0)</f>
        <v>0</v>
      </c>
      <c r="BJ1048" s="18" t="s">
        <v>79</v>
      </c>
      <c r="BK1048" s="226">
        <f>ROUND(I1048*H1048,2)</f>
        <v>0</v>
      </c>
      <c r="BL1048" s="18" t="s">
        <v>248</v>
      </c>
      <c r="BM1048" s="225" t="s">
        <v>3106</v>
      </c>
    </row>
    <row r="1049" s="14" customFormat="1">
      <c r="A1049" s="14"/>
      <c r="B1049" s="259"/>
      <c r="C1049" s="260"/>
      <c r="D1049" s="227" t="s">
        <v>801</v>
      </c>
      <c r="E1049" s="261" t="s">
        <v>19</v>
      </c>
      <c r="F1049" s="262" t="s">
        <v>3107</v>
      </c>
      <c r="G1049" s="260"/>
      <c r="H1049" s="261" t="s">
        <v>19</v>
      </c>
      <c r="I1049" s="263"/>
      <c r="J1049" s="260"/>
      <c r="K1049" s="260"/>
      <c r="L1049" s="264"/>
      <c r="M1049" s="265"/>
      <c r="N1049" s="266"/>
      <c r="O1049" s="266"/>
      <c r="P1049" s="266"/>
      <c r="Q1049" s="266"/>
      <c r="R1049" s="266"/>
      <c r="S1049" s="266"/>
      <c r="T1049" s="267"/>
      <c r="U1049" s="14"/>
      <c r="V1049" s="14"/>
      <c r="W1049" s="14"/>
      <c r="X1049" s="14"/>
      <c r="Y1049" s="14"/>
      <c r="Z1049" s="14"/>
      <c r="AA1049" s="14"/>
      <c r="AB1049" s="14"/>
      <c r="AC1049" s="14"/>
      <c r="AD1049" s="14"/>
      <c r="AE1049" s="14"/>
      <c r="AT1049" s="268" t="s">
        <v>801</v>
      </c>
      <c r="AU1049" s="268" t="s">
        <v>81</v>
      </c>
      <c r="AV1049" s="14" t="s">
        <v>79</v>
      </c>
      <c r="AW1049" s="14" t="s">
        <v>33</v>
      </c>
      <c r="AX1049" s="14" t="s">
        <v>72</v>
      </c>
      <c r="AY1049" s="268" t="s">
        <v>240</v>
      </c>
    </row>
    <row r="1050" s="13" customFormat="1">
      <c r="A1050" s="13"/>
      <c r="B1050" s="248"/>
      <c r="C1050" s="249"/>
      <c r="D1050" s="227" t="s">
        <v>801</v>
      </c>
      <c r="E1050" s="250" t="s">
        <v>19</v>
      </c>
      <c r="F1050" s="251" t="s">
        <v>3108</v>
      </c>
      <c r="G1050" s="249"/>
      <c r="H1050" s="252">
        <v>309.50999999999999</v>
      </c>
      <c r="I1050" s="253"/>
      <c r="J1050" s="249"/>
      <c r="K1050" s="249"/>
      <c r="L1050" s="254"/>
      <c r="M1050" s="255"/>
      <c r="N1050" s="256"/>
      <c r="O1050" s="256"/>
      <c r="P1050" s="256"/>
      <c r="Q1050" s="256"/>
      <c r="R1050" s="256"/>
      <c r="S1050" s="256"/>
      <c r="T1050" s="257"/>
      <c r="U1050" s="13"/>
      <c r="V1050" s="13"/>
      <c r="W1050" s="13"/>
      <c r="X1050" s="13"/>
      <c r="Y1050" s="13"/>
      <c r="Z1050" s="13"/>
      <c r="AA1050" s="13"/>
      <c r="AB1050" s="13"/>
      <c r="AC1050" s="13"/>
      <c r="AD1050" s="13"/>
      <c r="AE1050" s="13"/>
      <c r="AT1050" s="258" t="s">
        <v>801</v>
      </c>
      <c r="AU1050" s="258" t="s">
        <v>81</v>
      </c>
      <c r="AV1050" s="13" t="s">
        <v>81</v>
      </c>
      <c r="AW1050" s="13" t="s">
        <v>33</v>
      </c>
      <c r="AX1050" s="13" t="s">
        <v>72</v>
      </c>
      <c r="AY1050" s="258" t="s">
        <v>240</v>
      </c>
    </row>
    <row r="1051" s="13" customFormat="1">
      <c r="A1051" s="13"/>
      <c r="B1051" s="248"/>
      <c r="C1051" s="249"/>
      <c r="D1051" s="227" t="s">
        <v>801</v>
      </c>
      <c r="E1051" s="250" t="s">
        <v>19</v>
      </c>
      <c r="F1051" s="251" t="s">
        <v>3109</v>
      </c>
      <c r="G1051" s="249"/>
      <c r="H1051" s="252">
        <v>351.80000000000001</v>
      </c>
      <c r="I1051" s="253"/>
      <c r="J1051" s="249"/>
      <c r="K1051" s="249"/>
      <c r="L1051" s="254"/>
      <c r="M1051" s="255"/>
      <c r="N1051" s="256"/>
      <c r="O1051" s="256"/>
      <c r="P1051" s="256"/>
      <c r="Q1051" s="256"/>
      <c r="R1051" s="256"/>
      <c r="S1051" s="256"/>
      <c r="T1051" s="257"/>
      <c r="U1051" s="13"/>
      <c r="V1051" s="13"/>
      <c r="W1051" s="13"/>
      <c r="X1051" s="13"/>
      <c r="Y1051" s="13"/>
      <c r="Z1051" s="13"/>
      <c r="AA1051" s="13"/>
      <c r="AB1051" s="13"/>
      <c r="AC1051" s="13"/>
      <c r="AD1051" s="13"/>
      <c r="AE1051" s="13"/>
      <c r="AT1051" s="258" t="s">
        <v>801</v>
      </c>
      <c r="AU1051" s="258" t="s">
        <v>81</v>
      </c>
      <c r="AV1051" s="13" t="s">
        <v>81</v>
      </c>
      <c r="AW1051" s="13" t="s">
        <v>33</v>
      </c>
      <c r="AX1051" s="13" t="s">
        <v>72</v>
      </c>
      <c r="AY1051" s="258" t="s">
        <v>240</v>
      </c>
    </row>
    <row r="1052" s="13" customFormat="1">
      <c r="A1052" s="13"/>
      <c r="B1052" s="248"/>
      <c r="C1052" s="249"/>
      <c r="D1052" s="227" t="s">
        <v>801</v>
      </c>
      <c r="E1052" s="250" t="s">
        <v>19</v>
      </c>
      <c r="F1052" s="251" t="s">
        <v>3110</v>
      </c>
      <c r="G1052" s="249"/>
      <c r="H1052" s="252">
        <v>146.22</v>
      </c>
      <c r="I1052" s="253"/>
      <c r="J1052" s="249"/>
      <c r="K1052" s="249"/>
      <c r="L1052" s="254"/>
      <c r="M1052" s="255"/>
      <c r="N1052" s="256"/>
      <c r="O1052" s="256"/>
      <c r="P1052" s="256"/>
      <c r="Q1052" s="256"/>
      <c r="R1052" s="256"/>
      <c r="S1052" s="256"/>
      <c r="T1052" s="257"/>
      <c r="U1052" s="13"/>
      <c r="V1052" s="13"/>
      <c r="W1052" s="13"/>
      <c r="X1052" s="13"/>
      <c r="Y1052" s="13"/>
      <c r="Z1052" s="13"/>
      <c r="AA1052" s="13"/>
      <c r="AB1052" s="13"/>
      <c r="AC1052" s="13"/>
      <c r="AD1052" s="13"/>
      <c r="AE1052" s="13"/>
      <c r="AT1052" s="258" t="s">
        <v>801</v>
      </c>
      <c r="AU1052" s="258" t="s">
        <v>81</v>
      </c>
      <c r="AV1052" s="13" t="s">
        <v>81</v>
      </c>
      <c r="AW1052" s="13" t="s">
        <v>33</v>
      </c>
      <c r="AX1052" s="13" t="s">
        <v>72</v>
      </c>
      <c r="AY1052" s="258" t="s">
        <v>240</v>
      </c>
    </row>
    <row r="1053" s="13" customFormat="1">
      <c r="A1053" s="13"/>
      <c r="B1053" s="248"/>
      <c r="C1053" s="249"/>
      <c r="D1053" s="227" t="s">
        <v>801</v>
      </c>
      <c r="E1053" s="250" t="s">
        <v>19</v>
      </c>
      <c r="F1053" s="251" t="s">
        <v>3111</v>
      </c>
      <c r="G1053" s="249"/>
      <c r="H1053" s="252">
        <v>44.700000000000003</v>
      </c>
      <c r="I1053" s="253"/>
      <c r="J1053" s="249"/>
      <c r="K1053" s="249"/>
      <c r="L1053" s="254"/>
      <c r="M1053" s="255"/>
      <c r="N1053" s="256"/>
      <c r="O1053" s="256"/>
      <c r="P1053" s="256"/>
      <c r="Q1053" s="256"/>
      <c r="R1053" s="256"/>
      <c r="S1053" s="256"/>
      <c r="T1053" s="257"/>
      <c r="U1053" s="13"/>
      <c r="V1053" s="13"/>
      <c r="W1053" s="13"/>
      <c r="X1053" s="13"/>
      <c r="Y1053" s="13"/>
      <c r="Z1053" s="13"/>
      <c r="AA1053" s="13"/>
      <c r="AB1053" s="13"/>
      <c r="AC1053" s="13"/>
      <c r="AD1053" s="13"/>
      <c r="AE1053" s="13"/>
      <c r="AT1053" s="258" t="s">
        <v>801</v>
      </c>
      <c r="AU1053" s="258" t="s">
        <v>81</v>
      </c>
      <c r="AV1053" s="13" t="s">
        <v>81</v>
      </c>
      <c r="AW1053" s="13" t="s">
        <v>33</v>
      </c>
      <c r="AX1053" s="13" t="s">
        <v>72</v>
      </c>
      <c r="AY1053" s="258" t="s">
        <v>240</v>
      </c>
    </row>
    <row r="1054" s="15" customFormat="1">
      <c r="A1054" s="15"/>
      <c r="B1054" s="269"/>
      <c r="C1054" s="270"/>
      <c r="D1054" s="227" t="s">
        <v>801</v>
      </c>
      <c r="E1054" s="271" t="s">
        <v>19</v>
      </c>
      <c r="F1054" s="272" t="s">
        <v>1356</v>
      </c>
      <c r="G1054" s="270"/>
      <c r="H1054" s="273">
        <v>852.23000000000002</v>
      </c>
      <c r="I1054" s="274"/>
      <c r="J1054" s="270"/>
      <c r="K1054" s="270"/>
      <c r="L1054" s="275"/>
      <c r="M1054" s="276"/>
      <c r="N1054" s="277"/>
      <c r="O1054" s="277"/>
      <c r="P1054" s="277"/>
      <c r="Q1054" s="277"/>
      <c r="R1054" s="277"/>
      <c r="S1054" s="277"/>
      <c r="T1054" s="278"/>
      <c r="U1054" s="15"/>
      <c r="V1054" s="15"/>
      <c r="W1054" s="15"/>
      <c r="X1054" s="15"/>
      <c r="Y1054" s="15"/>
      <c r="Z1054" s="15"/>
      <c r="AA1054" s="15"/>
      <c r="AB1054" s="15"/>
      <c r="AC1054" s="15"/>
      <c r="AD1054" s="15"/>
      <c r="AE1054" s="15"/>
      <c r="AT1054" s="279" t="s">
        <v>801</v>
      </c>
      <c r="AU1054" s="279" t="s">
        <v>81</v>
      </c>
      <c r="AV1054" s="15" t="s">
        <v>149</v>
      </c>
      <c r="AW1054" s="15" t="s">
        <v>33</v>
      </c>
      <c r="AX1054" s="15" t="s">
        <v>79</v>
      </c>
      <c r="AY1054" s="279" t="s">
        <v>240</v>
      </c>
    </row>
    <row r="1055" s="14" customFormat="1">
      <c r="A1055" s="14"/>
      <c r="B1055" s="259"/>
      <c r="C1055" s="260"/>
      <c r="D1055" s="227" t="s">
        <v>801</v>
      </c>
      <c r="E1055" s="261" t="s">
        <v>19</v>
      </c>
      <c r="F1055" s="262" t="s">
        <v>2480</v>
      </c>
      <c r="G1055" s="260"/>
      <c r="H1055" s="261" t="s">
        <v>19</v>
      </c>
      <c r="I1055" s="263"/>
      <c r="J1055" s="260"/>
      <c r="K1055" s="260"/>
      <c r="L1055" s="264"/>
      <c r="M1055" s="265"/>
      <c r="N1055" s="266"/>
      <c r="O1055" s="266"/>
      <c r="P1055" s="266"/>
      <c r="Q1055" s="266"/>
      <c r="R1055" s="266"/>
      <c r="S1055" s="266"/>
      <c r="T1055" s="267"/>
      <c r="U1055" s="14"/>
      <c r="V1055" s="14"/>
      <c r="W1055" s="14"/>
      <c r="X1055" s="14"/>
      <c r="Y1055" s="14"/>
      <c r="Z1055" s="14"/>
      <c r="AA1055" s="14"/>
      <c r="AB1055" s="14"/>
      <c r="AC1055" s="14"/>
      <c r="AD1055" s="14"/>
      <c r="AE1055" s="14"/>
      <c r="AT1055" s="268" t="s">
        <v>801</v>
      </c>
      <c r="AU1055" s="268" t="s">
        <v>81</v>
      </c>
      <c r="AV1055" s="14" t="s">
        <v>79</v>
      </c>
      <c r="AW1055" s="14" t="s">
        <v>33</v>
      </c>
      <c r="AX1055" s="14" t="s">
        <v>72</v>
      </c>
      <c r="AY1055" s="268" t="s">
        <v>240</v>
      </c>
    </row>
    <row r="1056" s="13" customFormat="1">
      <c r="A1056" s="13"/>
      <c r="B1056" s="248"/>
      <c r="C1056" s="249"/>
      <c r="D1056" s="227" t="s">
        <v>801</v>
      </c>
      <c r="E1056" s="250" t="s">
        <v>19</v>
      </c>
      <c r="F1056" s="251" t="s">
        <v>2481</v>
      </c>
      <c r="G1056" s="249"/>
      <c r="H1056" s="252">
        <v>99.709999999999994</v>
      </c>
      <c r="I1056" s="253"/>
      <c r="J1056" s="249"/>
      <c r="K1056" s="249"/>
      <c r="L1056" s="254"/>
      <c r="M1056" s="255"/>
      <c r="N1056" s="256"/>
      <c r="O1056" s="256"/>
      <c r="P1056" s="256"/>
      <c r="Q1056" s="256"/>
      <c r="R1056" s="256"/>
      <c r="S1056" s="256"/>
      <c r="T1056" s="257"/>
      <c r="U1056" s="13"/>
      <c r="V1056" s="13"/>
      <c r="W1056" s="13"/>
      <c r="X1056" s="13"/>
      <c r="Y1056" s="13"/>
      <c r="Z1056" s="13"/>
      <c r="AA1056" s="13"/>
      <c r="AB1056" s="13"/>
      <c r="AC1056" s="13"/>
      <c r="AD1056" s="13"/>
      <c r="AE1056" s="13"/>
      <c r="AT1056" s="258" t="s">
        <v>801</v>
      </c>
      <c r="AU1056" s="258" t="s">
        <v>81</v>
      </c>
      <c r="AV1056" s="13" t="s">
        <v>81</v>
      </c>
      <c r="AW1056" s="13" t="s">
        <v>33</v>
      </c>
      <c r="AX1056" s="13" t="s">
        <v>72</v>
      </c>
      <c r="AY1056" s="258" t="s">
        <v>240</v>
      </c>
    </row>
    <row r="1057" s="13" customFormat="1">
      <c r="A1057" s="13"/>
      <c r="B1057" s="248"/>
      <c r="C1057" s="249"/>
      <c r="D1057" s="227" t="s">
        <v>801</v>
      </c>
      <c r="E1057" s="250" t="s">
        <v>19</v>
      </c>
      <c r="F1057" s="251" t="s">
        <v>2482</v>
      </c>
      <c r="G1057" s="249"/>
      <c r="H1057" s="252">
        <v>293.97000000000003</v>
      </c>
      <c r="I1057" s="253"/>
      <c r="J1057" s="249"/>
      <c r="K1057" s="249"/>
      <c r="L1057" s="254"/>
      <c r="M1057" s="255"/>
      <c r="N1057" s="256"/>
      <c r="O1057" s="256"/>
      <c r="P1057" s="256"/>
      <c r="Q1057" s="256"/>
      <c r="R1057" s="256"/>
      <c r="S1057" s="256"/>
      <c r="T1057" s="257"/>
      <c r="U1057" s="13"/>
      <c r="V1057" s="13"/>
      <c r="W1057" s="13"/>
      <c r="X1057" s="13"/>
      <c r="Y1057" s="13"/>
      <c r="Z1057" s="13"/>
      <c r="AA1057" s="13"/>
      <c r="AB1057" s="13"/>
      <c r="AC1057" s="13"/>
      <c r="AD1057" s="13"/>
      <c r="AE1057" s="13"/>
      <c r="AT1057" s="258" t="s">
        <v>801</v>
      </c>
      <c r="AU1057" s="258" t="s">
        <v>81</v>
      </c>
      <c r="AV1057" s="13" t="s">
        <v>81</v>
      </c>
      <c r="AW1057" s="13" t="s">
        <v>33</v>
      </c>
      <c r="AX1057" s="13" t="s">
        <v>72</v>
      </c>
      <c r="AY1057" s="258" t="s">
        <v>240</v>
      </c>
    </row>
    <row r="1058" s="14" customFormat="1">
      <c r="A1058" s="14"/>
      <c r="B1058" s="259"/>
      <c r="C1058" s="260"/>
      <c r="D1058" s="227" t="s">
        <v>801</v>
      </c>
      <c r="E1058" s="261" t="s">
        <v>19</v>
      </c>
      <c r="F1058" s="262" t="s">
        <v>2483</v>
      </c>
      <c r="G1058" s="260"/>
      <c r="H1058" s="261" t="s">
        <v>19</v>
      </c>
      <c r="I1058" s="263"/>
      <c r="J1058" s="260"/>
      <c r="K1058" s="260"/>
      <c r="L1058" s="264"/>
      <c r="M1058" s="265"/>
      <c r="N1058" s="266"/>
      <c r="O1058" s="266"/>
      <c r="P1058" s="266"/>
      <c r="Q1058" s="266"/>
      <c r="R1058" s="266"/>
      <c r="S1058" s="266"/>
      <c r="T1058" s="267"/>
      <c r="U1058" s="14"/>
      <c r="V1058" s="14"/>
      <c r="W1058" s="14"/>
      <c r="X1058" s="14"/>
      <c r="Y1058" s="14"/>
      <c r="Z1058" s="14"/>
      <c r="AA1058" s="14"/>
      <c r="AB1058" s="14"/>
      <c r="AC1058" s="14"/>
      <c r="AD1058" s="14"/>
      <c r="AE1058" s="14"/>
      <c r="AT1058" s="268" t="s">
        <v>801</v>
      </c>
      <c r="AU1058" s="268" t="s">
        <v>81</v>
      </c>
      <c r="AV1058" s="14" t="s">
        <v>79</v>
      </c>
      <c r="AW1058" s="14" t="s">
        <v>33</v>
      </c>
      <c r="AX1058" s="14" t="s">
        <v>72</v>
      </c>
      <c r="AY1058" s="268" t="s">
        <v>240</v>
      </c>
    </row>
    <row r="1059" s="13" customFormat="1">
      <c r="A1059" s="13"/>
      <c r="B1059" s="248"/>
      <c r="C1059" s="249"/>
      <c r="D1059" s="227" t="s">
        <v>801</v>
      </c>
      <c r="E1059" s="250" t="s">
        <v>19</v>
      </c>
      <c r="F1059" s="251" t="s">
        <v>2484</v>
      </c>
      <c r="G1059" s="249"/>
      <c r="H1059" s="252">
        <v>18.800000000000001</v>
      </c>
      <c r="I1059" s="253"/>
      <c r="J1059" s="249"/>
      <c r="K1059" s="249"/>
      <c r="L1059" s="254"/>
      <c r="M1059" s="255"/>
      <c r="N1059" s="256"/>
      <c r="O1059" s="256"/>
      <c r="P1059" s="256"/>
      <c r="Q1059" s="256"/>
      <c r="R1059" s="256"/>
      <c r="S1059" s="256"/>
      <c r="T1059" s="257"/>
      <c r="U1059" s="13"/>
      <c r="V1059" s="13"/>
      <c r="W1059" s="13"/>
      <c r="X1059" s="13"/>
      <c r="Y1059" s="13"/>
      <c r="Z1059" s="13"/>
      <c r="AA1059" s="13"/>
      <c r="AB1059" s="13"/>
      <c r="AC1059" s="13"/>
      <c r="AD1059" s="13"/>
      <c r="AE1059" s="13"/>
      <c r="AT1059" s="258" t="s">
        <v>801</v>
      </c>
      <c r="AU1059" s="258" t="s">
        <v>81</v>
      </c>
      <c r="AV1059" s="13" t="s">
        <v>81</v>
      </c>
      <c r="AW1059" s="13" t="s">
        <v>33</v>
      </c>
      <c r="AX1059" s="13" t="s">
        <v>72</v>
      </c>
      <c r="AY1059" s="258" t="s">
        <v>240</v>
      </c>
    </row>
    <row r="1060" s="13" customFormat="1">
      <c r="A1060" s="13"/>
      <c r="B1060" s="248"/>
      <c r="C1060" s="249"/>
      <c r="D1060" s="227" t="s">
        <v>801</v>
      </c>
      <c r="E1060" s="250" t="s">
        <v>19</v>
      </c>
      <c r="F1060" s="251" t="s">
        <v>2485</v>
      </c>
      <c r="G1060" s="249"/>
      <c r="H1060" s="252">
        <v>25.489999999999998</v>
      </c>
      <c r="I1060" s="253"/>
      <c r="J1060" s="249"/>
      <c r="K1060" s="249"/>
      <c r="L1060" s="254"/>
      <c r="M1060" s="255"/>
      <c r="N1060" s="256"/>
      <c r="O1060" s="256"/>
      <c r="P1060" s="256"/>
      <c r="Q1060" s="256"/>
      <c r="R1060" s="256"/>
      <c r="S1060" s="256"/>
      <c r="T1060" s="257"/>
      <c r="U1060" s="13"/>
      <c r="V1060" s="13"/>
      <c r="W1060" s="13"/>
      <c r="X1060" s="13"/>
      <c r="Y1060" s="13"/>
      <c r="Z1060" s="13"/>
      <c r="AA1060" s="13"/>
      <c r="AB1060" s="13"/>
      <c r="AC1060" s="13"/>
      <c r="AD1060" s="13"/>
      <c r="AE1060" s="13"/>
      <c r="AT1060" s="258" t="s">
        <v>801</v>
      </c>
      <c r="AU1060" s="258" t="s">
        <v>81</v>
      </c>
      <c r="AV1060" s="13" t="s">
        <v>81</v>
      </c>
      <c r="AW1060" s="13" t="s">
        <v>33</v>
      </c>
      <c r="AX1060" s="13" t="s">
        <v>72</v>
      </c>
      <c r="AY1060" s="258" t="s">
        <v>240</v>
      </c>
    </row>
    <row r="1061" s="14" customFormat="1">
      <c r="A1061" s="14"/>
      <c r="B1061" s="259"/>
      <c r="C1061" s="260"/>
      <c r="D1061" s="227" t="s">
        <v>801</v>
      </c>
      <c r="E1061" s="261" t="s">
        <v>19</v>
      </c>
      <c r="F1061" s="262" t="s">
        <v>2486</v>
      </c>
      <c r="G1061" s="260"/>
      <c r="H1061" s="261" t="s">
        <v>19</v>
      </c>
      <c r="I1061" s="263"/>
      <c r="J1061" s="260"/>
      <c r="K1061" s="260"/>
      <c r="L1061" s="264"/>
      <c r="M1061" s="265"/>
      <c r="N1061" s="266"/>
      <c r="O1061" s="266"/>
      <c r="P1061" s="266"/>
      <c r="Q1061" s="266"/>
      <c r="R1061" s="266"/>
      <c r="S1061" s="266"/>
      <c r="T1061" s="267"/>
      <c r="U1061" s="14"/>
      <c r="V1061" s="14"/>
      <c r="W1061" s="14"/>
      <c r="X1061" s="14"/>
      <c r="Y1061" s="14"/>
      <c r="Z1061" s="14"/>
      <c r="AA1061" s="14"/>
      <c r="AB1061" s="14"/>
      <c r="AC1061" s="14"/>
      <c r="AD1061" s="14"/>
      <c r="AE1061" s="14"/>
      <c r="AT1061" s="268" t="s">
        <v>801</v>
      </c>
      <c r="AU1061" s="268" t="s">
        <v>81</v>
      </c>
      <c r="AV1061" s="14" t="s">
        <v>79</v>
      </c>
      <c r="AW1061" s="14" t="s">
        <v>33</v>
      </c>
      <c r="AX1061" s="14" t="s">
        <v>72</v>
      </c>
      <c r="AY1061" s="268" t="s">
        <v>240</v>
      </c>
    </row>
    <row r="1062" s="13" customFormat="1">
      <c r="A1062" s="13"/>
      <c r="B1062" s="248"/>
      <c r="C1062" s="249"/>
      <c r="D1062" s="227" t="s">
        <v>801</v>
      </c>
      <c r="E1062" s="250" t="s">
        <v>19</v>
      </c>
      <c r="F1062" s="251" t="s">
        <v>2487</v>
      </c>
      <c r="G1062" s="249"/>
      <c r="H1062" s="252">
        <v>45.659999999999997</v>
      </c>
      <c r="I1062" s="253"/>
      <c r="J1062" s="249"/>
      <c r="K1062" s="249"/>
      <c r="L1062" s="254"/>
      <c r="M1062" s="255"/>
      <c r="N1062" s="256"/>
      <c r="O1062" s="256"/>
      <c r="P1062" s="256"/>
      <c r="Q1062" s="256"/>
      <c r="R1062" s="256"/>
      <c r="S1062" s="256"/>
      <c r="T1062" s="257"/>
      <c r="U1062" s="13"/>
      <c r="V1062" s="13"/>
      <c r="W1062" s="13"/>
      <c r="X1062" s="13"/>
      <c r="Y1062" s="13"/>
      <c r="Z1062" s="13"/>
      <c r="AA1062" s="13"/>
      <c r="AB1062" s="13"/>
      <c r="AC1062" s="13"/>
      <c r="AD1062" s="13"/>
      <c r="AE1062" s="13"/>
      <c r="AT1062" s="258" t="s">
        <v>801</v>
      </c>
      <c r="AU1062" s="258" t="s">
        <v>81</v>
      </c>
      <c r="AV1062" s="13" t="s">
        <v>81</v>
      </c>
      <c r="AW1062" s="13" t="s">
        <v>33</v>
      </c>
      <c r="AX1062" s="13" t="s">
        <v>72</v>
      </c>
      <c r="AY1062" s="258" t="s">
        <v>240</v>
      </c>
    </row>
    <row r="1063" s="13" customFormat="1">
      <c r="A1063" s="13"/>
      <c r="B1063" s="248"/>
      <c r="C1063" s="249"/>
      <c r="D1063" s="227" t="s">
        <v>801</v>
      </c>
      <c r="E1063" s="250" t="s">
        <v>19</v>
      </c>
      <c r="F1063" s="251" t="s">
        <v>2488</v>
      </c>
      <c r="G1063" s="249"/>
      <c r="H1063" s="252">
        <v>97.415999999999997</v>
      </c>
      <c r="I1063" s="253"/>
      <c r="J1063" s="249"/>
      <c r="K1063" s="249"/>
      <c r="L1063" s="254"/>
      <c r="M1063" s="255"/>
      <c r="N1063" s="256"/>
      <c r="O1063" s="256"/>
      <c r="P1063" s="256"/>
      <c r="Q1063" s="256"/>
      <c r="R1063" s="256"/>
      <c r="S1063" s="256"/>
      <c r="T1063" s="257"/>
      <c r="U1063" s="13"/>
      <c r="V1063" s="13"/>
      <c r="W1063" s="13"/>
      <c r="X1063" s="13"/>
      <c r="Y1063" s="13"/>
      <c r="Z1063" s="13"/>
      <c r="AA1063" s="13"/>
      <c r="AB1063" s="13"/>
      <c r="AC1063" s="13"/>
      <c r="AD1063" s="13"/>
      <c r="AE1063" s="13"/>
      <c r="AT1063" s="258" t="s">
        <v>801</v>
      </c>
      <c r="AU1063" s="258" t="s">
        <v>81</v>
      </c>
      <c r="AV1063" s="13" t="s">
        <v>81</v>
      </c>
      <c r="AW1063" s="13" t="s">
        <v>33</v>
      </c>
      <c r="AX1063" s="13" t="s">
        <v>72</v>
      </c>
      <c r="AY1063" s="258" t="s">
        <v>240</v>
      </c>
    </row>
    <row r="1064" s="14" customFormat="1">
      <c r="A1064" s="14"/>
      <c r="B1064" s="259"/>
      <c r="C1064" s="260"/>
      <c r="D1064" s="227" t="s">
        <v>801</v>
      </c>
      <c r="E1064" s="261" t="s">
        <v>19</v>
      </c>
      <c r="F1064" s="262" t="s">
        <v>2489</v>
      </c>
      <c r="G1064" s="260"/>
      <c r="H1064" s="261" t="s">
        <v>19</v>
      </c>
      <c r="I1064" s="263"/>
      <c r="J1064" s="260"/>
      <c r="K1064" s="260"/>
      <c r="L1064" s="264"/>
      <c r="M1064" s="265"/>
      <c r="N1064" s="266"/>
      <c r="O1064" s="266"/>
      <c r="P1064" s="266"/>
      <c r="Q1064" s="266"/>
      <c r="R1064" s="266"/>
      <c r="S1064" s="266"/>
      <c r="T1064" s="267"/>
      <c r="U1064" s="14"/>
      <c r="V1064" s="14"/>
      <c r="W1064" s="14"/>
      <c r="X1064" s="14"/>
      <c r="Y1064" s="14"/>
      <c r="Z1064" s="14"/>
      <c r="AA1064" s="14"/>
      <c r="AB1064" s="14"/>
      <c r="AC1064" s="14"/>
      <c r="AD1064" s="14"/>
      <c r="AE1064" s="14"/>
      <c r="AT1064" s="268" t="s">
        <v>801</v>
      </c>
      <c r="AU1064" s="268" t="s">
        <v>81</v>
      </c>
      <c r="AV1064" s="14" t="s">
        <v>79</v>
      </c>
      <c r="AW1064" s="14" t="s">
        <v>33</v>
      </c>
      <c r="AX1064" s="14" t="s">
        <v>72</v>
      </c>
      <c r="AY1064" s="268" t="s">
        <v>240</v>
      </c>
    </row>
    <row r="1065" s="13" customFormat="1">
      <c r="A1065" s="13"/>
      <c r="B1065" s="248"/>
      <c r="C1065" s="249"/>
      <c r="D1065" s="227" t="s">
        <v>801</v>
      </c>
      <c r="E1065" s="250" t="s">
        <v>19</v>
      </c>
      <c r="F1065" s="251" t="s">
        <v>2490</v>
      </c>
      <c r="G1065" s="249"/>
      <c r="H1065" s="252">
        <v>278.58600000000001</v>
      </c>
      <c r="I1065" s="253"/>
      <c r="J1065" s="249"/>
      <c r="K1065" s="249"/>
      <c r="L1065" s="254"/>
      <c r="M1065" s="255"/>
      <c r="N1065" s="256"/>
      <c r="O1065" s="256"/>
      <c r="P1065" s="256"/>
      <c r="Q1065" s="256"/>
      <c r="R1065" s="256"/>
      <c r="S1065" s="256"/>
      <c r="T1065" s="257"/>
      <c r="U1065" s="13"/>
      <c r="V1065" s="13"/>
      <c r="W1065" s="13"/>
      <c r="X1065" s="13"/>
      <c r="Y1065" s="13"/>
      <c r="Z1065" s="13"/>
      <c r="AA1065" s="13"/>
      <c r="AB1065" s="13"/>
      <c r="AC1065" s="13"/>
      <c r="AD1065" s="13"/>
      <c r="AE1065" s="13"/>
      <c r="AT1065" s="258" t="s">
        <v>801</v>
      </c>
      <c r="AU1065" s="258" t="s">
        <v>81</v>
      </c>
      <c r="AV1065" s="13" t="s">
        <v>81</v>
      </c>
      <c r="AW1065" s="13" t="s">
        <v>33</v>
      </c>
      <c r="AX1065" s="13" t="s">
        <v>72</v>
      </c>
      <c r="AY1065" s="258" t="s">
        <v>240</v>
      </c>
    </row>
    <row r="1066" s="14" customFormat="1">
      <c r="A1066" s="14"/>
      <c r="B1066" s="259"/>
      <c r="C1066" s="260"/>
      <c r="D1066" s="227" t="s">
        <v>801</v>
      </c>
      <c r="E1066" s="261" t="s">
        <v>19</v>
      </c>
      <c r="F1066" s="262" t="s">
        <v>2330</v>
      </c>
      <c r="G1066" s="260"/>
      <c r="H1066" s="261" t="s">
        <v>19</v>
      </c>
      <c r="I1066" s="263"/>
      <c r="J1066" s="260"/>
      <c r="K1066" s="260"/>
      <c r="L1066" s="264"/>
      <c r="M1066" s="265"/>
      <c r="N1066" s="266"/>
      <c r="O1066" s="266"/>
      <c r="P1066" s="266"/>
      <c r="Q1066" s="266"/>
      <c r="R1066" s="266"/>
      <c r="S1066" s="266"/>
      <c r="T1066" s="267"/>
      <c r="U1066" s="14"/>
      <c r="V1066" s="14"/>
      <c r="W1066" s="14"/>
      <c r="X1066" s="14"/>
      <c r="Y1066" s="14"/>
      <c r="Z1066" s="14"/>
      <c r="AA1066" s="14"/>
      <c r="AB1066" s="14"/>
      <c r="AC1066" s="14"/>
      <c r="AD1066" s="14"/>
      <c r="AE1066" s="14"/>
      <c r="AT1066" s="268" t="s">
        <v>801</v>
      </c>
      <c r="AU1066" s="268" t="s">
        <v>81</v>
      </c>
      <c r="AV1066" s="14" t="s">
        <v>79</v>
      </c>
      <c r="AW1066" s="14" t="s">
        <v>33</v>
      </c>
      <c r="AX1066" s="14" t="s">
        <v>72</v>
      </c>
      <c r="AY1066" s="268" t="s">
        <v>240</v>
      </c>
    </row>
    <row r="1067" s="13" customFormat="1">
      <c r="A1067" s="13"/>
      <c r="B1067" s="248"/>
      <c r="C1067" s="249"/>
      <c r="D1067" s="227" t="s">
        <v>801</v>
      </c>
      <c r="E1067" s="250" t="s">
        <v>19</v>
      </c>
      <c r="F1067" s="251" t="s">
        <v>2331</v>
      </c>
      <c r="G1067" s="249"/>
      <c r="H1067" s="252">
        <v>32.079999999999998</v>
      </c>
      <c r="I1067" s="253"/>
      <c r="J1067" s="249"/>
      <c r="K1067" s="249"/>
      <c r="L1067" s="254"/>
      <c r="M1067" s="255"/>
      <c r="N1067" s="256"/>
      <c r="O1067" s="256"/>
      <c r="P1067" s="256"/>
      <c r="Q1067" s="256"/>
      <c r="R1067" s="256"/>
      <c r="S1067" s="256"/>
      <c r="T1067" s="257"/>
      <c r="U1067" s="13"/>
      <c r="V1067" s="13"/>
      <c r="W1067" s="13"/>
      <c r="X1067" s="13"/>
      <c r="Y1067" s="13"/>
      <c r="Z1067" s="13"/>
      <c r="AA1067" s="13"/>
      <c r="AB1067" s="13"/>
      <c r="AC1067" s="13"/>
      <c r="AD1067" s="13"/>
      <c r="AE1067" s="13"/>
      <c r="AT1067" s="258" t="s">
        <v>801</v>
      </c>
      <c r="AU1067" s="258" t="s">
        <v>81</v>
      </c>
      <c r="AV1067" s="13" t="s">
        <v>81</v>
      </c>
      <c r="AW1067" s="13" t="s">
        <v>33</v>
      </c>
      <c r="AX1067" s="13" t="s">
        <v>72</v>
      </c>
      <c r="AY1067" s="258" t="s">
        <v>240</v>
      </c>
    </row>
    <row r="1068" s="14" customFormat="1">
      <c r="A1068" s="14"/>
      <c r="B1068" s="259"/>
      <c r="C1068" s="260"/>
      <c r="D1068" s="227" t="s">
        <v>801</v>
      </c>
      <c r="E1068" s="261" t="s">
        <v>19</v>
      </c>
      <c r="F1068" s="262" t="s">
        <v>2491</v>
      </c>
      <c r="G1068" s="260"/>
      <c r="H1068" s="261" t="s">
        <v>19</v>
      </c>
      <c r="I1068" s="263"/>
      <c r="J1068" s="260"/>
      <c r="K1068" s="260"/>
      <c r="L1068" s="264"/>
      <c r="M1068" s="265"/>
      <c r="N1068" s="266"/>
      <c r="O1068" s="266"/>
      <c r="P1068" s="266"/>
      <c r="Q1068" s="266"/>
      <c r="R1068" s="266"/>
      <c r="S1068" s="266"/>
      <c r="T1068" s="267"/>
      <c r="U1068" s="14"/>
      <c r="V1068" s="14"/>
      <c r="W1068" s="14"/>
      <c r="X1068" s="14"/>
      <c r="Y1068" s="14"/>
      <c r="Z1068" s="14"/>
      <c r="AA1068" s="14"/>
      <c r="AB1068" s="14"/>
      <c r="AC1068" s="14"/>
      <c r="AD1068" s="14"/>
      <c r="AE1068" s="14"/>
      <c r="AT1068" s="268" t="s">
        <v>801</v>
      </c>
      <c r="AU1068" s="268" t="s">
        <v>81</v>
      </c>
      <c r="AV1068" s="14" t="s">
        <v>79</v>
      </c>
      <c r="AW1068" s="14" t="s">
        <v>33</v>
      </c>
      <c r="AX1068" s="14" t="s">
        <v>72</v>
      </c>
      <c r="AY1068" s="268" t="s">
        <v>240</v>
      </c>
    </row>
    <row r="1069" s="13" customFormat="1">
      <c r="A1069" s="13"/>
      <c r="B1069" s="248"/>
      <c r="C1069" s="249"/>
      <c r="D1069" s="227" t="s">
        <v>801</v>
      </c>
      <c r="E1069" s="250" t="s">
        <v>19</v>
      </c>
      <c r="F1069" s="251" t="s">
        <v>2492</v>
      </c>
      <c r="G1069" s="249"/>
      <c r="H1069" s="252">
        <v>62.359999999999999</v>
      </c>
      <c r="I1069" s="253"/>
      <c r="J1069" s="249"/>
      <c r="K1069" s="249"/>
      <c r="L1069" s="254"/>
      <c r="M1069" s="255"/>
      <c r="N1069" s="256"/>
      <c r="O1069" s="256"/>
      <c r="P1069" s="256"/>
      <c r="Q1069" s="256"/>
      <c r="R1069" s="256"/>
      <c r="S1069" s="256"/>
      <c r="T1069" s="257"/>
      <c r="U1069" s="13"/>
      <c r="V1069" s="13"/>
      <c r="W1069" s="13"/>
      <c r="X1069" s="13"/>
      <c r="Y1069" s="13"/>
      <c r="Z1069" s="13"/>
      <c r="AA1069" s="13"/>
      <c r="AB1069" s="13"/>
      <c r="AC1069" s="13"/>
      <c r="AD1069" s="13"/>
      <c r="AE1069" s="13"/>
      <c r="AT1069" s="258" t="s">
        <v>801</v>
      </c>
      <c r="AU1069" s="258" t="s">
        <v>81</v>
      </c>
      <c r="AV1069" s="13" t="s">
        <v>81</v>
      </c>
      <c r="AW1069" s="13" t="s">
        <v>33</v>
      </c>
      <c r="AX1069" s="13" t="s">
        <v>72</v>
      </c>
      <c r="AY1069" s="258" t="s">
        <v>240</v>
      </c>
    </row>
    <row r="1070" s="14" customFormat="1">
      <c r="A1070" s="14"/>
      <c r="B1070" s="259"/>
      <c r="C1070" s="260"/>
      <c r="D1070" s="227" t="s">
        <v>801</v>
      </c>
      <c r="E1070" s="261" t="s">
        <v>19</v>
      </c>
      <c r="F1070" s="262" t="s">
        <v>2493</v>
      </c>
      <c r="G1070" s="260"/>
      <c r="H1070" s="261" t="s">
        <v>19</v>
      </c>
      <c r="I1070" s="263"/>
      <c r="J1070" s="260"/>
      <c r="K1070" s="260"/>
      <c r="L1070" s="264"/>
      <c r="M1070" s="265"/>
      <c r="N1070" s="266"/>
      <c r="O1070" s="266"/>
      <c r="P1070" s="266"/>
      <c r="Q1070" s="266"/>
      <c r="R1070" s="266"/>
      <c r="S1070" s="266"/>
      <c r="T1070" s="267"/>
      <c r="U1070" s="14"/>
      <c r="V1070" s="14"/>
      <c r="W1070" s="14"/>
      <c r="X1070" s="14"/>
      <c r="Y1070" s="14"/>
      <c r="Z1070" s="14"/>
      <c r="AA1070" s="14"/>
      <c r="AB1070" s="14"/>
      <c r="AC1070" s="14"/>
      <c r="AD1070" s="14"/>
      <c r="AE1070" s="14"/>
      <c r="AT1070" s="268" t="s">
        <v>801</v>
      </c>
      <c r="AU1070" s="268" t="s">
        <v>81</v>
      </c>
      <c r="AV1070" s="14" t="s">
        <v>79</v>
      </c>
      <c r="AW1070" s="14" t="s">
        <v>33</v>
      </c>
      <c r="AX1070" s="14" t="s">
        <v>72</v>
      </c>
      <c r="AY1070" s="268" t="s">
        <v>240</v>
      </c>
    </row>
    <row r="1071" s="13" customFormat="1">
      <c r="A1071" s="13"/>
      <c r="B1071" s="248"/>
      <c r="C1071" s="249"/>
      <c r="D1071" s="227" t="s">
        <v>801</v>
      </c>
      <c r="E1071" s="250" t="s">
        <v>19</v>
      </c>
      <c r="F1071" s="251" t="s">
        <v>2494</v>
      </c>
      <c r="G1071" s="249"/>
      <c r="H1071" s="252">
        <v>256.14999999999998</v>
      </c>
      <c r="I1071" s="253"/>
      <c r="J1071" s="249"/>
      <c r="K1071" s="249"/>
      <c r="L1071" s="254"/>
      <c r="M1071" s="255"/>
      <c r="N1071" s="256"/>
      <c r="O1071" s="256"/>
      <c r="P1071" s="256"/>
      <c r="Q1071" s="256"/>
      <c r="R1071" s="256"/>
      <c r="S1071" s="256"/>
      <c r="T1071" s="257"/>
      <c r="U1071" s="13"/>
      <c r="V1071" s="13"/>
      <c r="W1071" s="13"/>
      <c r="X1071" s="13"/>
      <c r="Y1071" s="13"/>
      <c r="Z1071" s="13"/>
      <c r="AA1071" s="13"/>
      <c r="AB1071" s="13"/>
      <c r="AC1071" s="13"/>
      <c r="AD1071" s="13"/>
      <c r="AE1071" s="13"/>
      <c r="AT1071" s="258" t="s">
        <v>801</v>
      </c>
      <c r="AU1071" s="258" t="s">
        <v>81</v>
      </c>
      <c r="AV1071" s="13" t="s">
        <v>81</v>
      </c>
      <c r="AW1071" s="13" t="s">
        <v>33</v>
      </c>
      <c r="AX1071" s="13" t="s">
        <v>72</v>
      </c>
      <c r="AY1071" s="258" t="s">
        <v>240</v>
      </c>
    </row>
    <row r="1072" s="13" customFormat="1">
      <c r="A1072" s="13"/>
      <c r="B1072" s="248"/>
      <c r="C1072" s="249"/>
      <c r="D1072" s="227" t="s">
        <v>801</v>
      </c>
      <c r="E1072" s="250" t="s">
        <v>19</v>
      </c>
      <c r="F1072" s="251" t="s">
        <v>2495</v>
      </c>
      <c r="G1072" s="249"/>
      <c r="H1072" s="252">
        <v>82.224000000000004</v>
      </c>
      <c r="I1072" s="253"/>
      <c r="J1072" s="249"/>
      <c r="K1072" s="249"/>
      <c r="L1072" s="254"/>
      <c r="M1072" s="255"/>
      <c r="N1072" s="256"/>
      <c r="O1072" s="256"/>
      <c r="P1072" s="256"/>
      <c r="Q1072" s="256"/>
      <c r="R1072" s="256"/>
      <c r="S1072" s="256"/>
      <c r="T1072" s="257"/>
      <c r="U1072" s="13"/>
      <c r="V1072" s="13"/>
      <c r="W1072" s="13"/>
      <c r="X1072" s="13"/>
      <c r="Y1072" s="13"/>
      <c r="Z1072" s="13"/>
      <c r="AA1072" s="13"/>
      <c r="AB1072" s="13"/>
      <c r="AC1072" s="13"/>
      <c r="AD1072" s="13"/>
      <c r="AE1072" s="13"/>
      <c r="AT1072" s="258" t="s">
        <v>801</v>
      </c>
      <c r="AU1072" s="258" t="s">
        <v>81</v>
      </c>
      <c r="AV1072" s="13" t="s">
        <v>81</v>
      </c>
      <c r="AW1072" s="13" t="s">
        <v>33</v>
      </c>
      <c r="AX1072" s="13" t="s">
        <v>72</v>
      </c>
      <c r="AY1072" s="258" t="s">
        <v>240</v>
      </c>
    </row>
    <row r="1073" s="13" customFormat="1">
      <c r="A1073" s="13"/>
      <c r="B1073" s="248"/>
      <c r="C1073" s="249"/>
      <c r="D1073" s="227" t="s">
        <v>801</v>
      </c>
      <c r="E1073" s="250" t="s">
        <v>19</v>
      </c>
      <c r="F1073" s="251" t="s">
        <v>2496</v>
      </c>
      <c r="G1073" s="249"/>
      <c r="H1073" s="252">
        <v>85.932000000000002</v>
      </c>
      <c r="I1073" s="253"/>
      <c r="J1073" s="249"/>
      <c r="K1073" s="249"/>
      <c r="L1073" s="254"/>
      <c r="M1073" s="255"/>
      <c r="N1073" s="256"/>
      <c r="O1073" s="256"/>
      <c r="P1073" s="256"/>
      <c r="Q1073" s="256"/>
      <c r="R1073" s="256"/>
      <c r="S1073" s="256"/>
      <c r="T1073" s="257"/>
      <c r="U1073" s="13"/>
      <c r="V1073" s="13"/>
      <c r="W1073" s="13"/>
      <c r="X1073" s="13"/>
      <c r="Y1073" s="13"/>
      <c r="Z1073" s="13"/>
      <c r="AA1073" s="13"/>
      <c r="AB1073" s="13"/>
      <c r="AC1073" s="13"/>
      <c r="AD1073" s="13"/>
      <c r="AE1073" s="13"/>
      <c r="AT1073" s="258" t="s">
        <v>801</v>
      </c>
      <c r="AU1073" s="258" t="s">
        <v>81</v>
      </c>
      <c r="AV1073" s="13" t="s">
        <v>81</v>
      </c>
      <c r="AW1073" s="13" t="s">
        <v>33</v>
      </c>
      <c r="AX1073" s="13" t="s">
        <v>72</v>
      </c>
      <c r="AY1073" s="258" t="s">
        <v>240</v>
      </c>
    </row>
    <row r="1074" s="14" customFormat="1">
      <c r="A1074" s="14"/>
      <c r="B1074" s="259"/>
      <c r="C1074" s="260"/>
      <c r="D1074" s="227" t="s">
        <v>801</v>
      </c>
      <c r="E1074" s="261" t="s">
        <v>19</v>
      </c>
      <c r="F1074" s="262" t="s">
        <v>2465</v>
      </c>
      <c r="G1074" s="260"/>
      <c r="H1074" s="261" t="s">
        <v>19</v>
      </c>
      <c r="I1074" s="263"/>
      <c r="J1074" s="260"/>
      <c r="K1074" s="260"/>
      <c r="L1074" s="264"/>
      <c r="M1074" s="265"/>
      <c r="N1074" s="266"/>
      <c r="O1074" s="266"/>
      <c r="P1074" s="266"/>
      <c r="Q1074" s="266"/>
      <c r="R1074" s="266"/>
      <c r="S1074" s="266"/>
      <c r="T1074" s="267"/>
      <c r="U1074" s="14"/>
      <c r="V1074" s="14"/>
      <c r="W1074" s="14"/>
      <c r="X1074" s="14"/>
      <c r="Y1074" s="14"/>
      <c r="Z1074" s="14"/>
      <c r="AA1074" s="14"/>
      <c r="AB1074" s="14"/>
      <c r="AC1074" s="14"/>
      <c r="AD1074" s="14"/>
      <c r="AE1074" s="14"/>
      <c r="AT1074" s="268" t="s">
        <v>801</v>
      </c>
      <c r="AU1074" s="268" t="s">
        <v>81</v>
      </c>
      <c r="AV1074" s="14" t="s">
        <v>79</v>
      </c>
      <c r="AW1074" s="14" t="s">
        <v>33</v>
      </c>
      <c r="AX1074" s="14" t="s">
        <v>72</v>
      </c>
      <c r="AY1074" s="268" t="s">
        <v>240</v>
      </c>
    </row>
    <row r="1075" s="13" customFormat="1">
      <c r="A1075" s="13"/>
      <c r="B1075" s="248"/>
      <c r="C1075" s="249"/>
      <c r="D1075" s="227" t="s">
        <v>801</v>
      </c>
      <c r="E1075" s="250" t="s">
        <v>19</v>
      </c>
      <c r="F1075" s="251" t="s">
        <v>2466</v>
      </c>
      <c r="G1075" s="249"/>
      <c r="H1075" s="252">
        <v>139.50999999999999</v>
      </c>
      <c r="I1075" s="253"/>
      <c r="J1075" s="249"/>
      <c r="K1075" s="249"/>
      <c r="L1075" s="254"/>
      <c r="M1075" s="255"/>
      <c r="N1075" s="256"/>
      <c r="O1075" s="256"/>
      <c r="P1075" s="256"/>
      <c r="Q1075" s="256"/>
      <c r="R1075" s="256"/>
      <c r="S1075" s="256"/>
      <c r="T1075" s="257"/>
      <c r="U1075" s="13"/>
      <c r="V1075" s="13"/>
      <c r="W1075" s="13"/>
      <c r="X1075" s="13"/>
      <c r="Y1075" s="13"/>
      <c r="Z1075" s="13"/>
      <c r="AA1075" s="13"/>
      <c r="AB1075" s="13"/>
      <c r="AC1075" s="13"/>
      <c r="AD1075" s="13"/>
      <c r="AE1075" s="13"/>
      <c r="AT1075" s="258" t="s">
        <v>801</v>
      </c>
      <c r="AU1075" s="258" t="s">
        <v>81</v>
      </c>
      <c r="AV1075" s="13" t="s">
        <v>81</v>
      </c>
      <c r="AW1075" s="13" t="s">
        <v>33</v>
      </c>
      <c r="AX1075" s="13" t="s">
        <v>72</v>
      </c>
      <c r="AY1075" s="258" t="s">
        <v>240</v>
      </c>
    </row>
    <row r="1076" s="14" customFormat="1">
      <c r="A1076" s="14"/>
      <c r="B1076" s="259"/>
      <c r="C1076" s="260"/>
      <c r="D1076" s="227" t="s">
        <v>801</v>
      </c>
      <c r="E1076" s="261" t="s">
        <v>19</v>
      </c>
      <c r="F1076" s="262" t="s">
        <v>3101</v>
      </c>
      <c r="G1076" s="260"/>
      <c r="H1076" s="261" t="s">
        <v>19</v>
      </c>
      <c r="I1076" s="263"/>
      <c r="J1076" s="260"/>
      <c r="K1076" s="260"/>
      <c r="L1076" s="264"/>
      <c r="M1076" s="265"/>
      <c r="N1076" s="266"/>
      <c r="O1076" s="266"/>
      <c r="P1076" s="266"/>
      <c r="Q1076" s="266"/>
      <c r="R1076" s="266"/>
      <c r="S1076" s="266"/>
      <c r="T1076" s="267"/>
      <c r="U1076" s="14"/>
      <c r="V1076" s="14"/>
      <c r="W1076" s="14"/>
      <c r="X1076" s="14"/>
      <c r="Y1076" s="14"/>
      <c r="Z1076" s="14"/>
      <c r="AA1076" s="14"/>
      <c r="AB1076" s="14"/>
      <c r="AC1076" s="14"/>
      <c r="AD1076" s="14"/>
      <c r="AE1076" s="14"/>
      <c r="AT1076" s="268" t="s">
        <v>801</v>
      </c>
      <c r="AU1076" s="268" t="s">
        <v>81</v>
      </c>
      <c r="AV1076" s="14" t="s">
        <v>79</v>
      </c>
      <c r="AW1076" s="14" t="s">
        <v>33</v>
      </c>
      <c r="AX1076" s="14" t="s">
        <v>72</v>
      </c>
      <c r="AY1076" s="268" t="s">
        <v>240</v>
      </c>
    </row>
    <row r="1077" s="13" customFormat="1">
      <c r="A1077" s="13"/>
      <c r="B1077" s="248"/>
      <c r="C1077" s="249"/>
      <c r="D1077" s="227" t="s">
        <v>801</v>
      </c>
      <c r="E1077" s="250" t="s">
        <v>19</v>
      </c>
      <c r="F1077" s="251" t="s">
        <v>3102</v>
      </c>
      <c r="G1077" s="249"/>
      <c r="H1077" s="252">
        <v>829.28999999999996</v>
      </c>
      <c r="I1077" s="253"/>
      <c r="J1077" s="249"/>
      <c r="K1077" s="249"/>
      <c r="L1077" s="254"/>
      <c r="M1077" s="255"/>
      <c r="N1077" s="256"/>
      <c r="O1077" s="256"/>
      <c r="P1077" s="256"/>
      <c r="Q1077" s="256"/>
      <c r="R1077" s="256"/>
      <c r="S1077" s="256"/>
      <c r="T1077" s="257"/>
      <c r="U1077" s="13"/>
      <c r="V1077" s="13"/>
      <c r="W1077" s="13"/>
      <c r="X1077" s="13"/>
      <c r="Y1077" s="13"/>
      <c r="Z1077" s="13"/>
      <c r="AA1077" s="13"/>
      <c r="AB1077" s="13"/>
      <c r="AC1077" s="13"/>
      <c r="AD1077" s="13"/>
      <c r="AE1077" s="13"/>
      <c r="AT1077" s="258" t="s">
        <v>801</v>
      </c>
      <c r="AU1077" s="258" t="s">
        <v>81</v>
      </c>
      <c r="AV1077" s="13" t="s">
        <v>81</v>
      </c>
      <c r="AW1077" s="13" t="s">
        <v>33</v>
      </c>
      <c r="AX1077" s="13" t="s">
        <v>72</v>
      </c>
      <c r="AY1077" s="258" t="s">
        <v>240</v>
      </c>
    </row>
    <row r="1078" s="14" customFormat="1">
      <c r="A1078" s="14"/>
      <c r="B1078" s="259"/>
      <c r="C1078" s="260"/>
      <c r="D1078" s="227" t="s">
        <v>801</v>
      </c>
      <c r="E1078" s="261" t="s">
        <v>19</v>
      </c>
      <c r="F1078" s="262" t="s">
        <v>2517</v>
      </c>
      <c r="G1078" s="260"/>
      <c r="H1078" s="261" t="s">
        <v>19</v>
      </c>
      <c r="I1078" s="263"/>
      <c r="J1078" s="260"/>
      <c r="K1078" s="260"/>
      <c r="L1078" s="264"/>
      <c r="M1078" s="265"/>
      <c r="N1078" s="266"/>
      <c r="O1078" s="266"/>
      <c r="P1078" s="266"/>
      <c r="Q1078" s="266"/>
      <c r="R1078" s="266"/>
      <c r="S1078" s="266"/>
      <c r="T1078" s="267"/>
      <c r="U1078" s="14"/>
      <c r="V1078" s="14"/>
      <c r="W1078" s="14"/>
      <c r="X1078" s="14"/>
      <c r="Y1078" s="14"/>
      <c r="Z1078" s="14"/>
      <c r="AA1078" s="14"/>
      <c r="AB1078" s="14"/>
      <c r="AC1078" s="14"/>
      <c r="AD1078" s="14"/>
      <c r="AE1078" s="14"/>
      <c r="AT1078" s="268" t="s">
        <v>801</v>
      </c>
      <c r="AU1078" s="268" t="s">
        <v>81</v>
      </c>
      <c r="AV1078" s="14" t="s">
        <v>79</v>
      </c>
      <c r="AW1078" s="14" t="s">
        <v>33</v>
      </c>
      <c r="AX1078" s="14" t="s">
        <v>72</v>
      </c>
      <c r="AY1078" s="268" t="s">
        <v>240</v>
      </c>
    </row>
    <row r="1079" s="13" customFormat="1">
      <c r="A1079" s="13"/>
      <c r="B1079" s="248"/>
      <c r="C1079" s="249"/>
      <c r="D1079" s="227" t="s">
        <v>801</v>
      </c>
      <c r="E1079" s="250" t="s">
        <v>19</v>
      </c>
      <c r="F1079" s="251" t="s">
        <v>2518</v>
      </c>
      <c r="G1079" s="249"/>
      <c r="H1079" s="252">
        <v>30.359999999999999</v>
      </c>
      <c r="I1079" s="253"/>
      <c r="J1079" s="249"/>
      <c r="K1079" s="249"/>
      <c r="L1079" s="254"/>
      <c r="M1079" s="255"/>
      <c r="N1079" s="256"/>
      <c r="O1079" s="256"/>
      <c r="P1079" s="256"/>
      <c r="Q1079" s="256"/>
      <c r="R1079" s="256"/>
      <c r="S1079" s="256"/>
      <c r="T1079" s="257"/>
      <c r="U1079" s="13"/>
      <c r="V1079" s="13"/>
      <c r="W1079" s="13"/>
      <c r="X1079" s="13"/>
      <c r="Y1079" s="13"/>
      <c r="Z1079" s="13"/>
      <c r="AA1079" s="13"/>
      <c r="AB1079" s="13"/>
      <c r="AC1079" s="13"/>
      <c r="AD1079" s="13"/>
      <c r="AE1079" s="13"/>
      <c r="AT1079" s="258" t="s">
        <v>801</v>
      </c>
      <c r="AU1079" s="258" t="s">
        <v>81</v>
      </c>
      <c r="AV1079" s="13" t="s">
        <v>81</v>
      </c>
      <c r="AW1079" s="13" t="s">
        <v>33</v>
      </c>
      <c r="AX1079" s="13" t="s">
        <v>72</v>
      </c>
      <c r="AY1079" s="258" t="s">
        <v>240</v>
      </c>
    </row>
    <row r="1080" s="13" customFormat="1">
      <c r="A1080" s="13"/>
      <c r="B1080" s="248"/>
      <c r="C1080" s="249"/>
      <c r="D1080" s="227" t="s">
        <v>801</v>
      </c>
      <c r="E1080" s="250" t="s">
        <v>19</v>
      </c>
      <c r="F1080" s="251" t="s">
        <v>2497</v>
      </c>
      <c r="G1080" s="249"/>
      <c r="H1080" s="252">
        <v>2.3999999999999999</v>
      </c>
      <c r="I1080" s="253"/>
      <c r="J1080" s="249"/>
      <c r="K1080" s="249"/>
      <c r="L1080" s="254"/>
      <c r="M1080" s="255"/>
      <c r="N1080" s="256"/>
      <c r="O1080" s="256"/>
      <c r="P1080" s="256"/>
      <c r="Q1080" s="256"/>
      <c r="R1080" s="256"/>
      <c r="S1080" s="256"/>
      <c r="T1080" s="257"/>
      <c r="U1080" s="13"/>
      <c r="V1080" s="13"/>
      <c r="W1080" s="13"/>
      <c r="X1080" s="13"/>
      <c r="Y1080" s="13"/>
      <c r="Z1080" s="13"/>
      <c r="AA1080" s="13"/>
      <c r="AB1080" s="13"/>
      <c r="AC1080" s="13"/>
      <c r="AD1080" s="13"/>
      <c r="AE1080" s="13"/>
      <c r="AT1080" s="258" t="s">
        <v>801</v>
      </c>
      <c r="AU1080" s="258" t="s">
        <v>81</v>
      </c>
      <c r="AV1080" s="13" t="s">
        <v>81</v>
      </c>
      <c r="AW1080" s="13" t="s">
        <v>33</v>
      </c>
      <c r="AX1080" s="13" t="s">
        <v>72</v>
      </c>
      <c r="AY1080" s="258" t="s">
        <v>240</v>
      </c>
    </row>
    <row r="1081" s="15" customFormat="1">
      <c r="A1081" s="15"/>
      <c r="B1081" s="269"/>
      <c r="C1081" s="270"/>
      <c r="D1081" s="227" t="s">
        <v>801</v>
      </c>
      <c r="E1081" s="271" t="s">
        <v>19</v>
      </c>
      <c r="F1081" s="272" t="s">
        <v>1356</v>
      </c>
      <c r="G1081" s="270"/>
      <c r="H1081" s="273">
        <v>2379.9380000000001</v>
      </c>
      <c r="I1081" s="274"/>
      <c r="J1081" s="270"/>
      <c r="K1081" s="270"/>
      <c r="L1081" s="275"/>
      <c r="M1081" s="276"/>
      <c r="N1081" s="277"/>
      <c r="O1081" s="277"/>
      <c r="P1081" s="277"/>
      <c r="Q1081" s="277"/>
      <c r="R1081" s="277"/>
      <c r="S1081" s="277"/>
      <c r="T1081" s="278"/>
      <c r="U1081" s="15"/>
      <c r="V1081" s="15"/>
      <c r="W1081" s="15"/>
      <c r="X1081" s="15"/>
      <c r="Y1081" s="15"/>
      <c r="Z1081" s="15"/>
      <c r="AA1081" s="15"/>
      <c r="AB1081" s="15"/>
      <c r="AC1081" s="15"/>
      <c r="AD1081" s="15"/>
      <c r="AE1081" s="15"/>
      <c r="AT1081" s="279" t="s">
        <v>801</v>
      </c>
      <c r="AU1081" s="279" t="s">
        <v>81</v>
      </c>
      <c r="AV1081" s="15" t="s">
        <v>149</v>
      </c>
      <c r="AW1081" s="15" t="s">
        <v>33</v>
      </c>
      <c r="AX1081" s="15" t="s">
        <v>72</v>
      </c>
      <c r="AY1081" s="279" t="s">
        <v>240</v>
      </c>
    </row>
    <row r="1082" s="2" customFormat="1">
      <c r="A1082" s="39"/>
      <c r="B1082" s="40"/>
      <c r="C1082" s="214" t="s">
        <v>3112</v>
      </c>
      <c r="D1082" s="214" t="s">
        <v>243</v>
      </c>
      <c r="E1082" s="215" t="s">
        <v>3113</v>
      </c>
      <c r="F1082" s="216" t="s">
        <v>3114</v>
      </c>
      <c r="G1082" s="217" t="s">
        <v>381</v>
      </c>
      <c r="H1082" s="218">
        <v>1</v>
      </c>
      <c r="I1082" s="219"/>
      <c r="J1082" s="220">
        <f>ROUND(I1082*H1082,2)</f>
        <v>0</v>
      </c>
      <c r="K1082" s="216" t="s">
        <v>247</v>
      </c>
      <c r="L1082" s="45"/>
      <c r="M1082" s="221" t="s">
        <v>19</v>
      </c>
      <c r="N1082" s="222" t="s">
        <v>43</v>
      </c>
      <c r="O1082" s="85"/>
      <c r="P1082" s="223">
        <f>O1082*H1082</f>
        <v>0</v>
      </c>
      <c r="Q1082" s="223">
        <v>0</v>
      </c>
      <c r="R1082" s="223">
        <f>Q1082*H1082</f>
        <v>0</v>
      </c>
      <c r="S1082" s="223">
        <v>0</v>
      </c>
      <c r="T1082" s="224">
        <f>S1082*H1082</f>
        <v>0</v>
      </c>
      <c r="U1082" s="39"/>
      <c r="V1082" s="39"/>
      <c r="W1082" s="39"/>
      <c r="X1082" s="39"/>
      <c r="Y1082" s="39"/>
      <c r="Z1082" s="39"/>
      <c r="AA1082" s="39"/>
      <c r="AB1082" s="39"/>
      <c r="AC1082" s="39"/>
      <c r="AD1082" s="39"/>
      <c r="AE1082" s="39"/>
      <c r="AR1082" s="225" t="s">
        <v>248</v>
      </c>
      <c r="AT1082" s="225" t="s">
        <v>243</v>
      </c>
      <c r="AU1082" s="225" t="s">
        <v>81</v>
      </c>
      <c r="AY1082" s="18" t="s">
        <v>240</v>
      </c>
      <c r="BE1082" s="226">
        <f>IF(N1082="základní",J1082,0)</f>
        <v>0</v>
      </c>
      <c r="BF1082" s="226">
        <f>IF(N1082="snížená",J1082,0)</f>
        <v>0</v>
      </c>
      <c r="BG1082" s="226">
        <f>IF(N1082="zákl. přenesená",J1082,0)</f>
        <v>0</v>
      </c>
      <c r="BH1082" s="226">
        <f>IF(N1082="sníž. přenesená",J1082,0)</f>
        <v>0</v>
      </c>
      <c r="BI1082" s="226">
        <f>IF(N1082="nulová",J1082,0)</f>
        <v>0</v>
      </c>
      <c r="BJ1082" s="18" t="s">
        <v>79</v>
      </c>
      <c r="BK1082" s="226">
        <f>ROUND(I1082*H1082,2)</f>
        <v>0</v>
      </c>
      <c r="BL1082" s="18" t="s">
        <v>248</v>
      </c>
      <c r="BM1082" s="225" t="s">
        <v>3115</v>
      </c>
    </row>
    <row r="1083" s="2" customFormat="1">
      <c r="A1083" s="39"/>
      <c r="B1083" s="40"/>
      <c r="C1083" s="214" t="s">
        <v>3116</v>
      </c>
      <c r="D1083" s="214" t="s">
        <v>243</v>
      </c>
      <c r="E1083" s="215" t="s">
        <v>3117</v>
      </c>
      <c r="F1083" s="216" t="s">
        <v>3118</v>
      </c>
      <c r="G1083" s="217" t="s">
        <v>251</v>
      </c>
      <c r="H1083" s="218">
        <v>139.50999999999999</v>
      </c>
      <c r="I1083" s="219"/>
      <c r="J1083" s="220">
        <f>ROUND(I1083*H1083,2)</f>
        <v>0</v>
      </c>
      <c r="K1083" s="216" t="s">
        <v>247</v>
      </c>
      <c r="L1083" s="45"/>
      <c r="M1083" s="221" t="s">
        <v>19</v>
      </c>
      <c r="N1083" s="222" t="s">
        <v>43</v>
      </c>
      <c r="O1083" s="85"/>
      <c r="P1083" s="223">
        <f>O1083*H1083</f>
        <v>0</v>
      </c>
      <c r="Q1083" s="223">
        <v>0</v>
      </c>
      <c r="R1083" s="223">
        <f>Q1083*H1083</f>
        <v>0</v>
      </c>
      <c r="S1083" s="223">
        <v>0</v>
      </c>
      <c r="T1083" s="224">
        <f>S1083*H1083</f>
        <v>0</v>
      </c>
      <c r="U1083" s="39"/>
      <c r="V1083" s="39"/>
      <c r="W1083" s="39"/>
      <c r="X1083" s="39"/>
      <c r="Y1083" s="39"/>
      <c r="Z1083" s="39"/>
      <c r="AA1083" s="39"/>
      <c r="AB1083" s="39"/>
      <c r="AC1083" s="39"/>
      <c r="AD1083" s="39"/>
      <c r="AE1083" s="39"/>
      <c r="AR1083" s="225" t="s">
        <v>248</v>
      </c>
      <c r="AT1083" s="225" t="s">
        <v>243</v>
      </c>
      <c r="AU1083" s="225" t="s">
        <v>81</v>
      </c>
      <c r="AY1083" s="18" t="s">
        <v>240</v>
      </c>
      <c r="BE1083" s="226">
        <f>IF(N1083="základní",J1083,0)</f>
        <v>0</v>
      </c>
      <c r="BF1083" s="226">
        <f>IF(N1083="snížená",J1083,0)</f>
        <v>0</v>
      </c>
      <c r="BG1083" s="226">
        <f>IF(N1083="zákl. přenesená",J1083,0)</f>
        <v>0</v>
      </c>
      <c r="BH1083" s="226">
        <f>IF(N1083="sníž. přenesená",J1083,0)</f>
        <v>0</v>
      </c>
      <c r="BI1083" s="226">
        <f>IF(N1083="nulová",J1083,0)</f>
        <v>0</v>
      </c>
      <c r="BJ1083" s="18" t="s">
        <v>79</v>
      </c>
      <c r="BK1083" s="226">
        <f>ROUND(I1083*H1083,2)</f>
        <v>0</v>
      </c>
      <c r="BL1083" s="18" t="s">
        <v>248</v>
      </c>
      <c r="BM1083" s="225" t="s">
        <v>3119</v>
      </c>
    </row>
    <row r="1084" s="14" customFormat="1">
      <c r="A1084" s="14"/>
      <c r="B1084" s="259"/>
      <c r="C1084" s="260"/>
      <c r="D1084" s="227" t="s">
        <v>801</v>
      </c>
      <c r="E1084" s="261" t="s">
        <v>19</v>
      </c>
      <c r="F1084" s="262" t="s">
        <v>2465</v>
      </c>
      <c r="G1084" s="260"/>
      <c r="H1084" s="261" t="s">
        <v>19</v>
      </c>
      <c r="I1084" s="263"/>
      <c r="J1084" s="260"/>
      <c r="K1084" s="260"/>
      <c r="L1084" s="264"/>
      <c r="M1084" s="265"/>
      <c r="N1084" s="266"/>
      <c r="O1084" s="266"/>
      <c r="P1084" s="266"/>
      <c r="Q1084" s="266"/>
      <c r="R1084" s="266"/>
      <c r="S1084" s="266"/>
      <c r="T1084" s="267"/>
      <c r="U1084" s="14"/>
      <c r="V1084" s="14"/>
      <c r="W1084" s="14"/>
      <c r="X1084" s="14"/>
      <c r="Y1084" s="14"/>
      <c r="Z1084" s="14"/>
      <c r="AA1084" s="14"/>
      <c r="AB1084" s="14"/>
      <c r="AC1084" s="14"/>
      <c r="AD1084" s="14"/>
      <c r="AE1084" s="14"/>
      <c r="AT1084" s="268" t="s">
        <v>801</v>
      </c>
      <c r="AU1084" s="268" t="s">
        <v>81</v>
      </c>
      <c r="AV1084" s="14" t="s">
        <v>79</v>
      </c>
      <c r="AW1084" s="14" t="s">
        <v>33</v>
      </c>
      <c r="AX1084" s="14" t="s">
        <v>72</v>
      </c>
      <c r="AY1084" s="268" t="s">
        <v>240</v>
      </c>
    </row>
    <row r="1085" s="13" customFormat="1">
      <c r="A1085" s="13"/>
      <c r="B1085" s="248"/>
      <c r="C1085" s="249"/>
      <c r="D1085" s="227" t="s">
        <v>801</v>
      </c>
      <c r="E1085" s="250" t="s">
        <v>19</v>
      </c>
      <c r="F1085" s="251" t="s">
        <v>2466</v>
      </c>
      <c r="G1085" s="249"/>
      <c r="H1085" s="252">
        <v>139.50999999999999</v>
      </c>
      <c r="I1085" s="253"/>
      <c r="J1085" s="249"/>
      <c r="K1085" s="249"/>
      <c r="L1085" s="254"/>
      <c r="M1085" s="255"/>
      <c r="N1085" s="256"/>
      <c r="O1085" s="256"/>
      <c r="P1085" s="256"/>
      <c r="Q1085" s="256"/>
      <c r="R1085" s="256"/>
      <c r="S1085" s="256"/>
      <c r="T1085" s="257"/>
      <c r="U1085" s="13"/>
      <c r="V1085" s="13"/>
      <c r="W1085" s="13"/>
      <c r="X1085" s="13"/>
      <c r="Y1085" s="13"/>
      <c r="Z1085" s="13"/>
      <c r="AA1085" s="13"/>
      <c r="AB1085" s="13"/>
      <c r="AC1085" s="13"/>
      <c r="AD1085" s="13"/>
      <c r="AE1085" s="13"/>
      <c r="AT1085" s="258" t="s">
        <v>801</v>
      </c>
      <c r="AU1085" s="258" t="s">
        <v>81</v>
      </c>
      <c r="AV1085" s="13" t="s">
        <v>81</v>
      </c>
      <c r="AW1085" s="13" t="s">
        <v>33</v>
      </c>
      <c r="AX1085" s="13" t="s">
        <v>79</v>
      </c>
      <c r="AY1085" s="258" t="s">
        <v>240</v>
      </c>
    </row>
    <row r="1086" s="2" customFormat="1" ht="16.5" customHeight="1">
      <c r="A1086" s="39"/>
      <c r="B1086" s="40"/>
      <c r="C1086" s="214" t="s">
        <v>3120</v>
      </c>
      <c r="D1086" s="214" t="s">
        <v>243</v>
      </c>
      <c r="E1086" s="215" t="s">
        <v>3121</v>
      </c>
      <c r="F1086" s="216" t="s">
        <v>3122</v>
      </c>
      <c r="G1086" s="217" t="s">
        <v>1707</v>
      </c>
      <c r="H1086" s="218">
        <v>1</v>
      </c>
      <c r="I1086" s="219"/>
      <c r="J1086" s="220">
        <f>ROUND(I1086*H1086,2)</f>
        <v>0</v>
      </c>
      <c r="K1086" s="216" t="s">
        <v>247</v>
      </c>
      <c r="L1086" s="45"/>
      <c r="M1086" s="221" t="s">
        <v>19</v>
      </c>
      <c r="N1086" s="222" t="s">
        <v>43</v>
      </c>
      <c r="O1086" s="85"/>
      <c r="P1086" s="223">
        <f>O1086*H1086</f>
        <v>0</v>
      </c>
      <c r="Q1086" s="223">
        <v>0</v>
      </c>
      <c r="R1086" s="223">
        <f>Q1086*H1086</f>
        <v>0</v>
      </c>
      <c r="S1086" s="223">
        <v>0</v>
      </c>
      <c r="T1086" s="224">
        <f>S1086*H1086</f>
        <v>0</v>
      </c>
      <c r="U1086" s="39"/>
      <c r="V1086" s="39"/>
      <c r="W1086" s="39"/>
      <c r="X1086" s="39"/>
      <c r="Y1086" s="39"/>
      <c r="Z1086" s="39"/>
      <c r="AA1086" s="39"/>
      <c r="AB1086" s="39"/>
      <c r="AC1086" s="39"/>
      <c r="AD1086" s="39"/>
      <c r="AE1086" s="39"/>
      <c r="AR1086" s="225" t="s">
        <v>248</v>
      </c>
      <c r="AT1086" s="225" t="s">
        <v>243</v>
      </c>
      <c r="AU1086" s="225" t="s">
        <v>81</v>
      </c>
      <c r="AY1086" s="18" t="s">
        <v>240</v>
      </c>
      <c r="BE1086" s="226">
        <f>IF(N1086="základní",J1086,0)</f>
        <v>0</v>
      </c>
      <c r="BF1086" s="226">
        <f>IF(N1086="snížená",J1086,0)</f>
        <v>0</v>
      </c>
      <c r="BG1086" s="226">
        <f>IF(N1086="zákl. přenesená",J1086,0)</f>
        <v>0</v>
      </c>
      <c r="BH1086" s="226">
        <f>IF(N1086="sníž. přenesená",J1086,0)</f>
        <v>0</v>
      </c>
      <c r="BI1086" s="226">
        <f>IF(N1086="nulová",J1086,0)</f>
        <v>0</v>
      </c>
      <c r="BJ1086" s="18" t="s">
        <v>79</v>
      </c>
      <c r="BK1086" s="226">
        <f>ROUND(I1086*H1086,2)</f>
        <v>0</v>
      </c>
      <c r="BL1086" s="18" t="s">
        <v>248</v>
      </c>
      <c r="BM1086" s="225" t="s">
        <v>3123</v>
      </c>
    </row>
    <row r="1087" s="12" customFormat="1" ht="22.8" customHeight="1">
      <c r="A1087" s="12"/>
      <c r="B1087" s="198"/>
      <c r="C1087" s="199"/>
      <c r="D1087" s="200" t="s">
        <v>71</v>
      </c>
      <c r="E1087" s="212" t="s">
        <v>3124</v>
      </c>
      <c r="F1087" s="212" t="s">
        <v>3125</v>
      </c>
      <c r="G1087" s="199"/>
      <c r="H1087" s="199"/>
      <c r="I1087" s="202"/>
      <c r="J1087" s="213">
        <f>BK1087</f>
        <v>0</v>
      </c>
      <c r="K1087" s="199"/>
      <c r="L1087" s="204"/>
      <c r="M1087" s="205"/>
      <c r="N1087" s="206"/>
      <c r="O1087" s="206"/>
      <c r="P1087" s="207">
        <f>SUM(P1088:P1315)</f>
        <v>0</v>
      </c>
      <c r="Q1087" s="206"/>
      <c r="R1087" s="207">
        <f>SUM(R1088:R1315)</f>
        <v>30.92551877</v>
      </c>
      <c r="S1087" s="206"/>
      <c r="T1087" s="208">
        <f>SUM(T1088:T1315)</f>
        <v>0</v>
      </c>
      <c r="U1087" s="12"/>
      <c r="V1087" s="12"/>
      <c r="W1087" s="12"/>
      <c r="X1087" s="12"/>
      <c r="Y1087" s="12"/>
      <c r="Z1087" s="12"/>
      <c r="AA1087" s="12"/>
      <c r="AB1087" s="12"/>
      <c r="AC1087" s="12"/>
      <c r="AD1087" s="12"/>
      <c r="AE1087" s="12"/>
      <c r="AR1087" s="209" t="s">
        <v>81</v>
      </c>
      <c r="AT1087" s="210" t="s">
        <v>71</v>
      </c>
      <c r="AU1087" s="210" t="s">
        <v>79</v>
      </c>
      <c r="AY1087" s="209" t="s">
        <v>240</v>
      </c>
      <c r="BK1087" s="211">
        <f>SUM(BK1088:BK1315)</f>
        <v>0</v>
      </c>
    </row>
    <row r="1088" s="2" customFormat="1" ht="33" customHeight="1">
      <c r="A1088" s="39"/>
      <c r="B1088" s="40"/>
      <c r="C1088" s="214" t="s">
        <v>3126</v>
      </c>
      <c r="D1088" s="214" t="s">
        <v>243</v>
      </c>
      <c r="E1088" s="215" t="s">
        <v>3127</v>
      </c>
      <c r="F1088" s="216" t="s">
        <v>3128</v>
      </c>
      <c r="G1088" s="217" t="s">
        <v>251</v>
      </c>
      <c r="H1088" s="218">
        <v>1258</v>
      </c>
      <c r="I1088" s="219"/>
      <c r="J1088" s="220">
        <f>ROUND(I1088*H1088,2)</f>
        <v>0</v>
      </c>
      <c r="K1088" s="216" t="s">
        <v>247</v>
      </c>
      <c r="L1088" s="45"/>
      <c r="M1088" s="221" t="s">
        <v>19</v>
      </c>
      <c r="N1088" s="222" t="s">
        <v>43</v>
      </c>
      <c r="O1088" s="85"/>
      <c r="P1088" s="223">
        <f>O1088*H1088</f>
        <v>0</v>
      </c>
      <c r="Q1088" s="223">
        <v>0</v>
      </c>
      <c r="R1088" s="223">
        <f>Q1088*H1088</f>
        <v>0</v>
      </c>
      <c r="S1088" s="223">
        <v>0</v>
      </c>
      <c r="T1088" s="224">
        <f>S1088*H1088</f>
        <v>0</v>
      </c>
      <c r="U1088" s="39"/>
      <c r="V1088" s="39"/>
      <c r="W1088" s="39"/>
      <c r="X1088" s="39"/>
      <c r="Y1088" s="39"/>
      <c r="Z1088" s="39"/>
      <c r="AA1088" s="39"/>
      <c r="AB1088" s="39"/>
      <c r="AC1088" s="39"/>
      <c r="AD1088" s="39"/>
      <c r="AE1088" s="39"/>
      <c r="AR1088" s="225" t="s">
        <v>271</v>
      </c>
      <c r="AT1088" s="225" t="s">
        <v>243</v>
      </c>
      <c r="AU1088" s="225" t="s">
        <v>81</v>
      </c>
      <c r="AY1088" s="18" t="s">
        <v>240</v>
      </c>
      <c r="BE1088" s="226">
        <f>IF(N1088="základní",J1088,0)</f>
        <v>0</v>
      </c>
      <c r="BF1088" s="226">
        <f>IF(N1088="snížená",J1088,0)</f>
        <v>0</v>
      </c>
      <c r="BG1088" s="226">
        <f>IF(N1088="zákl. přenesená",J1088,0)</f>
        <v>0</v>
      </c>
      <c r="BH1088" s="226">
        <f>IF(N1088="sníž. přenesená",J1088,0)</f>
        <v>0</v>
      </c>
      <c r="BI1088" s="226">
        <f>IF(N1088="nulová",J1088,0)</f>
        <v>0</v>
      </c>
      <c r="BJ1088" s="18" t="s">
        <v>79</v>
      </c>
      <c r="BK1088" s="226">
        <f>ROUND(I1088*H1088,2)</f>
        <v>0</v>
      </c>
      <c r="BL1088" s="18" t="s">
        <v>271</v>
      </c>
      <c r="BM1088" s="225" t="s">
        <v>3129</v>
      </c>
    </row>
    <row r="1089" s="2" customFormat="1">
      <c r="A1089" s="39"/>
      <c r="B1089" s="40"/>
      <c r="C1089" s="214" t="s">
        <v>3130</v>
      </c>
      <c r="D1089" s="214" t="s">
        <v>243</v>
      </c>
      <c r="E1089" s="215" t="s">
        <v>3131</v>
      </c>
      <c r="F1089" s="216" t="s">
        <v>3132</v>
      </c>
      <c r="G1089" s="217" t="s">
        <v>251</v>
      </c>
      <c r="H1089" s="218">
        <v>2078.1799999999998</v>
      </c>
      <c r="I1089" s="219"/>
      <c r="J1089" s="220">
        <f>ROUND(I1089*H1089,2)</f>
        <v>0</v>
      </c>
      <c r="K1089" s="216" t="s">
        <v>247</v>
      </c>
      <c r="L1089" s="45"/>
      <c r="M1089" s="221" t="s">
        <v>19</v>
      </c>
      <c r="N1089" s="222" t="s">
        <v>43</v>
      </c>
      <c r="O1089" s="85"/>
      <c r="P1089" s="223">
        <f>O1089*H1089</f>
        <v>0</v>
      </c>
      <c r="Q1089" s="223">
        <v>0</v>
      </c>
      <c r="R1089" s="223">
        <f>Q1089*H1089</f>
        <v>0</v>
      </c>
      <c r="S1089" s="223">
        <v>0</v>
      </c>
      <c r="T1089" s="224">
        <f>S1089*H1089</f>
        <v>0</v>
      </c>
      <c r="U1089" s="39"/>
      <c r="V1089" s="39"/>
      <c r="W1089" s="39"/>
      <c r="X1089" s="39"/>
      <c r="Y1089" s="39"/>
      <c r="Z1089" s="39"/>
      <c r="AA1089" s="39"/>
      <c r="AB1089" s="39"/>
      <c r="AC1089" s="39"/>
      <c r="AD1089" s="39"/>
      <c r="AE1089" s="39"/>
      <c r="AR1089" s="225" t="s">
        <v>271</v>
      </c>
      <c r="AT1089" s="225" t="s">
        <v>243</v>
      </c>
      <c r="AU1089" s="225" t="s">
        <v>81</v>
      </c>
      <c r="AY1089" s="18" t="s">
        <v>240</v>
      </c>
      <c r="BE1089" s="226">
        <f>IF(N1089="základní",J1089,0)</f>
        <v>0</v>
      </c>
      <c r="BF1089" s="226">
        <f>IF(N1089="snížená",J1089,0)</f>
        <v>0</v>
      </c>
      <c r="BG1089" s="226">
        <f>IF(N1089="zákl. přenesená",J1089,0)</f>
        <v>0</v>
      </c>
      <c r="BH1089" s="226">
        <f>IF(N1089="sníž. přenesená",J1089,0)</f>
        <v>0</v>
      </c>
      <c r="BI1089" s="226">
        <f>IF(N1089="nulová",J1089,0)</f>
        <v>0</v>
      </c>
      <c r="BJ1089" s="18" t="s">
        <v>79</v>
      </c>
      <c r="BK1089" s="226">
        <f>ROUND(I1089*H1089,2)</f>
        <v>0</v>
      </c>
      <c r="BL1089" s="18" t="s">
        <v>271</v>
      </c>
      <c r="BM1089" s="225" t="s">
        <v>3133</v>
      </c>
    </row>
    <row r="1090" s="13" customFormat="1">
      <c r="A1090" s="13"/>
      <c r="B1090" s="248"/>
      <c r="C1090" s="249"/>
      <c r="D1090" s="227" t="s">
        <v>801</v>
      </c>
      <c r="E1090" s="250" t="s">
        <v>19</v>
      </c>
      <c r="F1090" s="251" t="s">
        <v>3134</v>
      </c>
      <c r="G1090" s="249"/>
      <c r="H1090" s="252">
        <v>2078.1799999999998</v>
      </c>
      <c r="I1090" s="253"/>
      <c r="J1090" s="249"/>
      <c r="K1090" s="249"/>
      <c r="L1090" s="254"/>
      <c r="M1090" s="255"/>
      <c r="N1090" s="256"/>
      <c r="O1090" s="256"/>
      <c r="P1090" s="256"/>
      <c r="Q1090" s="256"/>
      <c r="R1090" s="256"/>
      <c r="S1090" s="256"/>
      <c r="T1090" s="257"/>
      <c r="U1090" s="13"/>
      <c r="V1090" s="13"/>
      <c r="W1090" s="13"/>
      <c r="X1090" s="13"/>
      <c r="Y1090" s="13"/>
      <c r="Z1090" s="13"/>
      <c r="AA1090" s="13"/>
      <c r="AB1090" s="13"/>
      <c r="AC1090" s="13"/>
      <c r="AD1090" s="13"/>
      <c r="AE1090" s="13"/>
      <c r="AT1090" s="258" t="s">
        <v>801</v>
      </c>
      <c r="AU1090" s="258" t="s">
        <v>81</v>
      </c>
      <c r="AV1090" s="13" t="s">
        <v>81</v>
      </c>
      <c r="AW1090" s="13" t="s">
        <v>33</v>
      </c>
      <c r="AX1090" s="13" t="s">
        <v>79</v>
      </c>
      <c r="AY1090" s="258" t="s">
        <v>240</v>
      </c>
    </row>
    <row r="1091" s="2" customFormat="1">
      <c r="A1091" s="39"/>
      <c r="B1091" s="40"/>
      <c r="C1091" s="214" t="s">
        <v>3135</v>
      </c>
      <c r="D1091" s="214" t="s">
        <v>243</v>
      </c>
      <c r="E1091" s="215" t="s">
        <v>3136</v>
      </c>
      <c r="F1091" s="216" t="s">
        <v>3137</v>
      </c>
      <c r="G1091" s="217" t="s">
        <v>251</v>
      </c>
      <c r="H1091" s="218">
        <v>2863.748</v>
      </c>
      <c r="I1091" s="219"/>
      <c r="J1091" s="220">
        <f>ROUND(I1091*H1091,2)</f>
        <v>0</v>
      </c>
      <c r="K1091" s="216" t="s">
        <v>749</v>
      </c>
      <c r="L1091" s="45"/>
      <c r="M1091" s="221" t="s">
        <v>19</v>
      </c>
      <c r="N1091" s="222" t="s">
        <v>43</v>
      </c>
      <c r="O1091" s="85"/>
      <c r="P1091" s="223">
        <f>O1091*H1091</f>
        <v>0</v>
      </c>
      <c r="Q1091" s="223">
        <v>0</v>
      </c>
      <c r="R1091" s="223">
        <f>Q1091*H1091</f>
        <v>0</v>
      </c>
      <c r="S1091" s="223">
        <v>0</v>
      </c>
      <c r="T1091" s="224">
        <f>S1091*H1091</f>
        <v>0</v>
      </c>
      <c r="U1091" s="39"/>
      <c r="V1091" s="39"/>
      <c r="W1091" s="39"/>
      <c r="X1091" s="39"/>
      <c r="Y1091" s="39"/>
      <c r="Z1091" s="39"/>
      <c r="AA1091" s="39"/>
      <c r="AB1091" s="39"/>
      <c r="AC1091" s="39"/>
      <c r="AD1091" s="39"/>
      <c r="AE1091" s="39"/>
      <c r="AR1091" s="225" t="s">
        <v>271</v>
      </c>
      <c r="AT1091" s="225" t="s">
        <v>243</v>
      </c>
      <c r="AU1091" s="225" t="s">
        <v>81</v>
      </c>
      <c r="AY1091" s="18" t="s">
        <v>240</v>
      </c>
      <c r="BE1091" s="226">
        <f>IF(N1091="základní",J1091,0)</f>
        <v>0</v>
      </c>
      <c r="BF1091" s="226">
        <f>IF(N1091="snížená",J1091,0)</f>
        <v>0</v>
      </c>
      <c r="BG1091" s="226">
        <f>IF(N1091="zákl. přenesená",J1091,0)</f>
        <v>0</v>
      </c>
      <c r="BH1091" s="226">
        <f>IF(N1091="sníž. přenesená",J1091,0)</f>
        <v>0</v>
      </c>
      <c r="BI1091" s="226">
        <f>IF(N1091="nulová",J1091,0)</f>
        <v>0</v>
      </c>
      <c r="BJ1091" s="18" t="s">
        <v>79</v>
      </c>
      <c r="BK1091" s="226">
        <f>ROUND(I1091*H1091,2)</f>
        <v>0</v>
      </c>
      <c r="BL1091" s="18" t="s">
        <v>271</v>
      </c>
      <c r="BM1091" s="225" t="s">
        <v>3138</v>
      </c>
    </row>
    <row r="1092" s="14" customFormat="1">
      <c r="A1092" s="14"/>
      <c r="B1092" s="259"/>
      <c r="C1092" s="260"/>
      <c r="D1092" s="227" t="s">
        <v>801</v>
      </c>
      <c r="E1092" s="261" t="s">
        <v>19</v>
      </c>
      <c r="F1092" s="262" t="s">
        <v>2658</v>
      </c>
      <c r="G1092" s="260"/>
      <c r="H1092" s="261" t="s">
        <v>19</v>
      </c>
      <c r="I1092" s="263"/>
      <c r="J1092" s="260"/>
      <c r="K1092" s="260"/>
      <c r="L1092" s="264"/>
      <c r="M1092" s="265"/>
      <c r="N1092" s="266"/>
      <c r="O1092" s="266"/>
      <c r="P1092" s="266"/>
      <c r="Q1092" s="266"/>
      <c r="R1092" s="266"/>
      <c r="S1092" s="266"/>
      <c r="T1092" s="267"/>
      <c r="U1092" s="14"/>
      <c r="V1092" s="14"/>
      <c r="W1092" s="14"/>
      <c r="X1092" s="14"/>
      <c r="Y1092" s="14"/>
      <c r="Z1092" s="14"/>
      <c r="AA1092" s="14"/>
      <c r="AB1092" s="14"/>
      <c r="AC1092" s="14"/>
      <c r="AD1092" s="14"/>
      <c r="AE1092" s="14"/>
      <c r="AT1092" s="268" t="s">
        <v>801</v>
      </c>
      <c r="AU1092" s="268" t="s">
        <v>81</v>
      </c>
      <c r="AV1092" s="14" t="s">
        <v>79</v>
      </c>
      <c r="AW1092" s="14" t="s">
        <v>33</v>
      </c>
      <c r="AX1092" s="14" t="s">
        <v>72</v>
      </c>
      <c r="AY1092" s="268" t="s">
        <v>240</v>
      </c>
    </row>
    <row r="1093" s="14" customFormat="1">
      <c r="A1093" s="14"/>
      <c r="B1093" s="259"/>
      <c r="C1093" s="260"/>
      <c r="D1093" s="227" t="s">
        <v>801</v>
      </c>
      <c r="E1093" s="261" t="s">
        <v>19</v>
      </c>
      <c r="F1093" s="262" t="s">
        <v>2715</v>
      </c>
      <c r="G1093" s="260"/>
      <c r="H1093" s="261" t="s">
        <v>19</v>
      </c>
      <c r="I1093" s="263"/>
      <c r="J1093" s="260"/>
      <c r="K1093" s="260"/>
      <c r="L1093" s="264"/>
      <c r="M1093" s="265"/>
      <c r="N1093" s="266"/>
      <c r="O1093" s="266"/>
      <c r="P1093" s="266"/>
      <c r="Q1093" s="266"/>
      <c r="R1093" s="266"/>
      <c r="S1093" s="266"/>
      <c r="T1093" s="267"/>
      <c r="U1093" s="14"/>
      <c r="V1093" s="14"/>
      <c r="W1093" s="14"/>
      <c r="X1093" s="14"/>
      <c r="Y1093" s="14"/>
      <c r="Z1093" s="14"/>
      <c r="AA1093" s="14"/>
      <c r="AB1093" s="14"/>
      <c r="AC1093" s="14"/>
      <c r="AD1093" s="14"/>
      <c r="AE1093" s="14"/>
      <c r="AT1093" s="268" t="s">
        <v>801</v>
      </c>
      <c r="AU1093" s="268" t="s">
        <v>81</v>
      </c>
      <c r="AV1093" s="14" t="s">
        <v>79</v>
      </c>
      <c r="AW1093" s="14" t="s">
        <v>33</v>
      </c>
      <c r="AX1093" s="14" t="s">
        <v>72</v>
      </c>
      <c r="AY1093" s="268" t="s">
        <v>240</v>
      </c>
    </row>
    <row r="1094" s="13" customFormat="1">
      <c r="A1094" s="13"/>
      <c r="B1094" s="248"/>
      <c r="C1094" s="249"/>
      <c r="D1094" s="227" t="s">
        <v>801</v>
      </c>
      <c r="E1094" s="250" t="s">
        <v>19</v>
      </c>
      <c r="F1094" s="251" t="s">
        <v>2716</v>
      </c>
      <c r="G1094" s="249"/>
      <c r="H1094" s="252">
        <v>160.42400000000001</v>
      </c>
      <c r="I1094" s="253"/>
      <c r="J1094" s="249"/>
      <c r="K1094" s="249"/>
      <c r="L1094" s="254"/>
      <c r="M1094" s="255"/>
      <c r="N1094" s="256"/>
      <c r="O1094" s="256"/>
      <c r="P1094" s="256"/>
      <c r="Q1094" s="256"/>
      <c r="R1094" s="256"/>
      <c r="S1094" s="256"/>
      <c r="T1094" s="257"/>
      <c r="U1094" s="13"/>
      <c r="V1094" s="13"/>
      <c r="W1094" s="13"/>
      <c r="X1094" s="13"/>
      <c r="Y1094" s="13"/>
      <c r="Z1094" s="13"/>
      <c r="AA1094" s="13"/>
      <c r="AB1094" s="13"/>
      <c r="AC1094" s="13"/>
      <c r="AD1094" s="13"/>
      <c r="AE1094" s="13"/>
      <c r="AT1094" s="258" t="s">
        <v>801</v>
      </c>
      <c r="AU1094" s="258" t="s">
        <v>81</v>
      </c>
      <c r="AV1094" s="13" t="s">
        <v>81</v>
      </c>
      <c r="AW1094" s="13" t="s">
        <v>33</v>
      </c>
      <c r="AX1094" s="13" t="s">
        <v>72</v>
      </c>
      <c r="AY1094" s="258" t="s">
        <v>240</v>
      </c>
    </row>
    <row r="1095" s="13" customFormat="1">
      <c r="A1095" s="13"/>
      <c r="B1095" s="248"/>
      <c r="C1095" s="249"/>
      <c r="D1095" s="227" t="s">
        <v>801</v>
      </c>
      <c r="E1095" s="250" t="s">
        <v>19</v>
      </c>
      <c r="F1095" s="251" t="s">
        <v>2717</v>
      </c>
      <c r="G1095" s="249"/>
      <c r="H1095" s="252">
        <v>269</v>
      </c>
      <c r="I1095" s="253"/>
      <c r="J1095" s="249"/>
      <c r="K1095" s="249"/>
      <c r="L1095" s="254"/>
      <c r="M1095" s="255"/>
      <c r="N1095" s="256"/>
      <c r="O1095" s="256"/>
      <c r="P1095" s="256"/>
      <c r="Q1095" s="256"/>
      <c r="R1095" s="256"/>
      <c r="S1095" s="256"/>
      <c r="T1095" s="257"/>
      <c r="U1095" s="13"/>
      <c r="V1095" s="13"/>
      <c r="W1095" s="13"/>
      <c r="X1095" s="13"/>
      <c r="Y1095" s="13"/>
      <c r="Z1095" s="13"/>
      <c r="AA1095" s="13"/>
      <c r="AB1095" s="13"/>
      <c r="AC1095" s="13"/>
      <c r="AD1095" s="13"/>
      <c r="AE1095" s="13"/>
      <c r="AT1095" s="258" t="s">
        <v>801</v>
      </c>
      <c r="AU1095" s="258" t="s">
        <v>81</v>
      </c>
      <c r="AV1095" s="13" t="s">
        <v>81</v>
      </c>
      <c r="AW1095" s="13" t="s">
        <v>33</v>
      </c>
      <c r="AX1095" s="13" t="s">
        <v>72</v>
      </c>
      <c r="AY1095" s="258" t="s">
        <v>240</v>
      </c>
    </row>
    <row r="1096" s="13" customFormat="1">
      <c r="A1096" s="13"/>
      <c r="B1096" s="248"/>
      <c r="C1096" s="249"/>
      <c r="D1096" s="227" t="s">
        <v>801</v>
      </c>
      <c r="E1096" s="250" t="s">
        <v>19</v>
      </c>
      <c r="F1096" s="251" t="s">
        <v>2718</v>
      </c>
      <c r="G1096" s="249"/>
      <c r="H1096" s="252">
        <v>34.539999999999999</v>
      </c>
      <c r="I1096" s="253"/>
      <c r="J1096" s="249"/>
      <c r="K1096" s="249"/>
      <c r="L1096" s="254"/>
      <c r="M1096" s="255"/>
      <c r="N1096" s="256"/>
      <c r="O1096" s="256"/>
      <c r="P1096" s="256"/>
      <c r="Q1096" s="256"/>
      <c r="R1096" s="256"/>
      <c r="S1096" s="256"/>
      <c r="T1096" s="257"/>
      <c r="U1096" s="13"/>
      <c r="V1096" s="13"/>
      <c r="W1096" s="13"/>
      <c r="X1096" s="13"/>
      <c r="Y1096" s="13"/>
      <c r="Z1096" s="13"/>
      <c r="AA1096" s="13"/>
      <c r="AB1096" s="13"/>
      <c r="AC1096" s="13"/>
      <c r="AD1096" s="13"/>
      <c r="AE1096" s="13"/>
      <c r="AT1096" s="258" t="s">
        <v>801</v>
      </c>
      <c r="AU1096" s="258" t="s">
        <v>81</v>
      </c>
      <c r="AV1096" s="13" t="s">
        <v>81</v>
      </c>
      <c r="AW1096" s="13" t="s">
        <v>33</v>
      </c>
      <c r="AX1096" s="13" t="s">
        <v>72</v>
      </c>
      <c r="AY1096" s="258" t="s">
        <v>240</v>
      </c>
    </row>
    <row r="1097" s="13" customFormat="1">
      <c r="A1097" s="13"/>
      <c r="B1097" s="248"/>
      <c r="C1097" s="249"/>
      <c r="D1097" s="227" t="s">
        <v>801</v>
      </c>
      <c r="E1097" s="250" t="s">
        <v>19</v>
      </c>
      <c r="F1097" s="251" t="s">
        <v>2720</v>
      </c>
      <c r="G1097" s="249"/>
      <c r="H1097" s="252">
        <v>16.629999999999999</v>
      </c>
      <c r="I1097" s="253"/>
      <c r="J1097" s="249"/>
      <c r="K1097" s="249"/>
      <c r="L1097" s="254"/>
      <c r="M1097" s="255"/>
      <c r="N1097" s="256"/>
      <c r="O1097" s="256"/>
      <c r="P1097" s="256"/>
      <c r="Q1097" s="256"/>
      <c r="R1097" s="256"/>
      <c r="S1097" s="256"/>
      <c r="T1097" s="257"/>
      <c r="U1097" s="13"/>
      <c r="V1097" s="13"/>
      <c r="W1097" s="13"/>
      <c r="X1097" s="13"/>
      <c r="Y1097" s="13"/>
      <c r="Z1097" s="13"/>
      <c r="AA1097" s="13"/>
      <c r="AB1097" s="13"/>
      <c r="AC1097" s="13"/>
      <c r="AD1097" s="13"/>
      <c r="AE1097" s="13"/>
      <c r="AT1097" s="258" t="s">
        <v>801</v>
      </c>
      <c r="AU1097" s="258" t="s">
        <v>81</v>
      </c>
      <c r="AV1097" s="13" t="s">
        <v>81</v>
      </c>
      <c r="AW1097" s="13" t="s">
        <v>33</v>
      </c>
      <c r="AX1097" s="13" t="s">
        <v>72</v>
      </c>
      <c r="AY1097" s="258" t="s">
        <v>240</v>
      </c>
    </row>
    <row r="1098" s="13" customFormat="1">
      <c r="A1098" s="13"/>
      <c r="B1098" s="248"/>
      <c r="C1098" s="249"/>
      <c r="D1098" s="227" t="s">
        <v>801</v>
      </c>
      <c r="E1098" s="250" t="s">
        <v>19</v>
      </c>
      <c r="F1098" s="251" t="s">
        <v>2721</v>
      </c>
      <c r="G1098" s="249"/>
      <c r="H1098" s="252">
        <v>41.5</v>
      </c>
      <c r="I1098" s="253"/>
      <c r="J1098" s="249"/>
      <c r="K1098" s="249"/>
      <c r="L1098" s="254"/>
      <c r="M1098" s="255"/>
      <c r="N1098" s="256"/>
      <c r="O1098" s="256"/>
      <c r="P1098" s="256"/>
      <c r="Q1098" s="256"/>
      <c r="R1098" s="256"/>
      <c r="S1098" s="256"/>
      <c r="T1098" s="257"/>
      <c r="U1098" s="13"/>
      <c r="V1098" s="13"/>
      <c r="W1098" s="13"/>
      <c r="X1098" s="13"/>
      <c r="Y1098" s="13"/>
      <c r="Z1098" s="13"/>
      <c r="AA1098" s="13"/>
      <c r="AB1098" s="13"/>
      <c r="AC1098" s="13"/>
      <c r="AD1098" s="13"/>
      <c r="AE1098" s="13"/>
      <c r="AT1098" s="258" t="s">
        <v>801</v>
      </c>
      <c r="AU1098" s="258" t="s">
        <v>81</v>
      </c>
      <c r="AV1098" s="13" t="s">
        <v>81</v>
      </c>
      <c r="AW1098" s="13" t="s">
        <v>33</v>
      </c>
      <c r="AX1098" s="13" t="s">
        <v>72</v>
      </c>
      <c r="AY1098" s="258" t="s">
        <v>240</v>
      </c>
    </row>
    <row r="1099" s="13" customFormat="1">
      <c r="A1099" s="13"/>
      <c r="B1099" s="248"/>
      <c r="C1099" s="249"/>
      <c r="D1099" s="227" t="s">
        <v>801</v>
      </c>
      <c r="E1099" s="250" t="s">
        <v>19</v>
      </c>
      <c r="F1099" s="251" t="s">
        <v>2722</v>
      </c>
      <c r="G1099" s="249"/>
      <c r="H1099" s="252">
        <v>6.5</v>
      </c>
      <c r="I1099" s="253"/>
      <c r="J1099" s="249"/>
      <c r="K1099" s="249"/>
      <c r="L1099" s="254"/>
      <c r="M1099" s="255"/>
      <c r="N1099" s="256"/>
      <c r="O1099" s="256"/>
      <c r="P1099" s="256"/>
      <c r="Q1099" s="256"/>
      <c r="R1099" s="256"/>
      <c r="S1099" s="256"/>
      <c r="T1099" s="257"/>
      <c r="U1099" s="13"/>
      <c r="V1099" s="13"/>
      <c r="W1099" s="13"/>
      <c r="X1099" s="13"/>
      <c r="Y1099" s="13"/>
      <c r="Z1099" s="13"/>
      <c r="AA1099" s="13"/>
      <c r="AB1099" s="13"/>
      <c r="AC1099" s="13"/>
      <c r="AD1099" s="13"/>
      <c r="AE1099" s="13"/>
      <c r="AT1099" s="258" t="s">
        <v>801</v>
      </c>
      <c r="AU1099" s="258" t="s">
        <v>81</v>
      </c>
      <c r="AV1099" s="13" t="s">
        <v>81</v>
      </c>
      <c r="AW1099" s="13" t="s">
        <v>33</v>
      </c>
      <c r="AX1099" s="13" t="s">
        <v>72</v>
      </c>
      <c r="AY1099" s="258" t="s">
        <v>240</v>
      </c>
    </row>
    <row r="1100" s="13" customFormat="1">
      <c r="A1100" s="13"/>
      <c r="B1100" s="248"/>
      <c r="C1100" s="249"/>
      <c r="D1100" s="227" t="s">
        <v>801</v>
      </c>
      <c r="E1100" s="250" t="s">
        <v>19</v>
      </c>
      <c r="F1100" s="251" t="s">
        <v>2696</v>
      </c>
      <c r="G1100" s="249"/>
      <c r="H1100" s="252">
        <v>238.74000000000001</v>
      </c>
      <c r="I1100" s="253"/>
      <c r="J1100" s="249"/>
      <c r="K1100" s="249"/>
      <c r="L1100" s="254"/>
      <c r="M1100" s="255"/>
      <c r="N1100" s="256"/>
      <c r="O1100" s="256"/>
      <c r="P1100" s="256"/>
      <c r="Q1100" s="256"/>
      <c r="R1100" s="256"/>
      <c r="S1100" s="256"/>
      <c r="T1100" s="257"/>
      <c r="U1100" s="13"/>
      <c r="V1100" s="13"/>
      <c r="W1100" s="13"/>
      <c r="X1100" s="13"/>
      <c r="Y1100" s="13"/>
      <c r="Z1100" s="13"/>
      <c r="AA1100" s="13"/>
      <c r="AB1100" s="13"/>
      <c r="AC1100" s="13"/>
      <c r="AD1100" s="13"/>
      <c r="AE1100" s="13"/>
      <c r="AT1100" s="258" t="s">
        <v>801</v>
      </c>
      <c r="AU1100" s="258" t="s">
        <v>81</v>
      </c>
      <c r="AV1100" s="13" t="s">
        <v>81</v>
      </c>
      <c r="AW1100" s="13" t="s">
        <v>33</v>
      </c>
      <c r="AX1100" s="13" t="s">
        <v>72</v>
      </c>
      <c r="AY1100" s="258" t="s">
        <v>240</v>
      </c>
    </row>
    <row r="1101" s="13" customFormat="1">
      <c r="A1101" s="13"/>
      <c r="B1101" s="248"/>
      <c r="C1101" s="249"/>
      <c r="D1101" s="227" t="s">
        <v>801</v>
      </c>
      <c r="E1101" s="250" t="s">
        <v>19</v>
      </c>
      <c r="F1101" s="251" t="s">
        <v>2697</v>
      </c>
      <c r="G1101" s="249"/>
      <c r="H1101" s="252">
        <v>340.06</v>
      </c>
      <c r="I1101" s="253"/>
      <c r="J1101" s="249"/>
      <c r="K1101" s="249"/>
      <c r="L1101" s="254"/>
      <c r="M1101" s="255"/>
      <c r="N1101" s="256"/>
      <c r="O1101" s="256"/>
      <c r="P1101" s="256"/>
      <c r="Q1101" s="256"/>
      <c r="R1101" s="256"/>
      <c r="S1101" s="256"/>
      <c r="T1101" s="257"/>
      <c r="U1101" s="13"/>
      <c r="V1101" s="13"/>
      <c r="W1101" s="13"/>
      <c r="X1101" s="13"/>
      <c r="Y1101" s="13"/>
      <c r="Z1101" s="13"/>
      <c r="AA1101" s="13"/>
      <c r="AB1101" s="13"/>
      <c r="AC1101" s="13"/>
      <c r="AD1101" s="13"/>
      <c r="AE1101" s="13"/>
      <c r="AT1101" s="258" t="s">
        <v>801</v>
      </c>
      <c r="AU1101" s="258" t="s">
        <v>81</v>
      </c>
      <c r="AV1101" s="13" t="s">
        <v>81</v>
      </c>
      <c r="AW1101" s="13" t="s">
        <v>33</v>
      </c>
      <c r="AX1101" s="13" t="s">
        <v>72</v>
      </c>
      <c r="AY1101" s="258" t="s">
        <v>240</v>
      </c>
    </row>
    <row r="1102" s="13" customFormat="1">
      <c r="A1102" s="13"/>
      <c r="B1102" s="248"/>
      <c r="C1102" s="249"/>
      <c r="D1102" s="227" t="s">
        <v>801</v>
      </c>
      <c r="E1102" s="250" t="s">
        <v>19</v>
      </c>
      <c r="F1102" s="251" t="s">
        <v>2723</v>
      </c>
      <c r="G1102" s="249"/>
      <c r="H1102" s="252">
        <v>318</v>
      </c>
      <c r="I1102" s="253"/>
      <c r="J1102" s="249"/>
      <c r="K1102" s="249"/>
      <c r="L1102" s="254"/>
      <c r="M1102" s="255"/>
      <c r="N1102" s="256"/>
      <c r="O1102" s="256"/>
      <c r="P1102" s="256"/>
      <c r="Q1102" s="256"/>
      <c r="R1102" s="256"/>
      <c r="S1102" s="256"/>
      <c r="T1102" s="257"/>
      <c r="U1102" s="13"/>
      <c r="V1102" s="13"/>
      <c r="W1102" s="13"/>
      <c r="X1102" s="13"/>
      <c r="Y1102" s="13"/>
      <c r="Z1102" s="13"/>
      <c r="AA1102" s="13"/>
      <c r="AB1102" s="13"/>
      <c r="AC1102" s="13"/>
      <c r="AD1102" s="13"/>
      <c r="AE1102" s="13"/>
      <c r="AT1102" s="258" t="s">
        <v>801</v>
      </c>
      <c r="AU1102" s="258" t="s">
        <v>81</v>
      </c>
      <c r="AV1102" s="13" t="s">
        <v>81</v>
      </c>
      <c r="AW1102" s="13" t="s">
        <v>33</v>
      </c>
      <c r="AX1102" s="13" t="s">
        <v>72</v>
      </c>
      <c r="AY1102" s="258" t="s">
        <v>240</v>
      </c>
    </row>
    <row r="1103" s="13" customFormat="1">
      <c r="A1103" s="13"/>
      <c r="B1103" s="248"/>
      <c r="C1103" s="249"/>
      <c r="D1103" s="227" t="s">
        <v>801</v>
      </c>
      <c r="E1103" s="250" t="s">
        <v>19</v>
      </c>
      <c r="F1103" s="251" t="s">
        <v>2724</v>
      </c>
      <c r="G1103" s="249"/>
      <c r="H1103" s="252">
        <v>20.449999999999999</v>
      </c>
      <c r="I1103" s="253"/>
      <c r="J1103" s="249"/>
      <c r="K1103" s="249"/>
      <c r="L1103" s="254"/>
      <c r="M1103" s="255"/>
      <c r="N1103" s="256"/>
      <c r="O1103" s="256"/>
      <c r="P1103" s="256"/>
      <c r="Q1103" s="256"/>
      <c r="R1103" s="256"/>
      <c r="S1103" s="256"/>
      <c r="T1103" s="257"/>
      <c r="U1103" s="13"/>
      <c r="V1103" s="13"/>
      <c r="W1103" s="13"/>
      <c r="X1103" s="13"/>
      <c r="Y1103" s="13"/>
      <c r="Z1103" s="13"/>
      <c r="AA1103" s="13"/>
      <c r="AB1103" s="13"/>
      <c r="AC1103" s="13"/>
      <c r="AD1103" s="13"/>
      <c r="AE1103" s="13"/>
      <c r="AT1103" s="258" t="s">
        <v>801</v>
      </c>
      <c r="AU1103" s="258" t="s">
        <v>81</v>
      </c>
      <c r="AV1103" s="13" t="s">
        <v>81</v>
      </c>
      <c r="AW1103" s="13" t="s">
        <v>33</v>
      </c>
      <c r="AX1103" s="13" t="s">
        <v>72</v>
      </c>
      <c r="AY1103" s="258" t="s">
        <v>240</v>
      </c>
    </row>
    <row r="1104" s="13" customFormat="1">
      <c r="A1104" s="13"/>
      <c r="B1104" s="248"/>
      <c r="C1104" s="249"/>
      <c r="D1104" s="227" t="s">
        <v>801</v>
      </c>
      <c r="E1104" s="250" t="s">
        <v>19</v>
      </c>
      <c r="F1104" s="251" t="s">
        <v>2725</v>
      </c>
      <c r="G1104" s="249"/>
      <c r="H1104" s="252">
        <v>147.19999999999999</v>
      </c>
      <c r="I1104" s="253"/>
      <c r="J1104" s="249"/>
      <c r="K1104" s="249"/>
      <c r="L1104" s="254"/>
      <c r="M1104" s="255"/>
      <c r="N1104" s="256"/>
      <c r="O1104" s="256"/>
      <c r="P1104" s="256"/>
      <c r="Q1104" s="256"/>
      <c r="R1104" s="256"/>
      <c r="S1104" s="256"/>
      <c r="T1104" s="257"/>
      <c r="U1104" s="13"/>
      <c r="V1104" s="13"/>
      <c r="W1104" s="13"/>
      <c r="X1104" s="13"/>
      <c r="Y1104" s="13"/>
      <c r="Z1104" s="13"/>
      <c r="AA1104" s="13"/>
      <c r="AB1104" s="13"/>
      <c r="AC1104" s="13"/>
      <c r="AD1104" s="13"/>
      <c r="AE1104" s="13"/>
      <c r="AT1104" s="258" t="s">
        <v>801</v>
      </c>
      <c r="AU1104" s="258" t="s">
        <v>81</v>
      </c>
      <c r="AV1104" s="13" t="s">
        <v>81</v>
      </c>
      <c r="AW1104" s="13" t="s">
        <v>33</v>
      </c>
      <c r="AX1104" s="13" t="s">
        <v>72</v>
      </c>
      <c r="AY1104" s="258" t="s">
        <v>240</v>
      </c>
    </row>
    <row r="1105" s="13" customFormat="1">
      <c r="A1105" s="13"/>
      <c r="B1105" s="248"/>
      <c r="C1105" s="249"/>
      <c r="D1105" s="227" t="s">
        <v>801</v>
      </c>
      <c r="E1105" s="250" t="s">
        <v>19</v>
      </c>
      <c r="F1105" s="251" t="s">
        <v>2726</v>
      </c>
      <c r="G1105" s="249"/>
      <c r="H1105" s="252">
        <v>23.27</v>
      </c>
      <c r="I1105" s="253"/>
      <c r="J1105" s="249"/>
      <c r="K1105" s="249"/>
      <c r="L1105" s="254"/>
      <c r="M1105" s="255"/>
      <c r="N1105" s="256"/>
      <c r="O1105" s="256"/>
      <c r="P1105" s="256"/>
      <c r="Q1105" s="256"/>
      <c r="R1105" s="256"/>
      <c r="S1105" s="256"/>
      <c r="T1105" s="257"/>
      <c r="U1105" s="13"/>
      <c r="V1105" s="13"/>
      <c r="W1105" s="13"/>
      <c r="X1105" s="13"/>
      <c r="Y1105" s="13"/>
      <c r="Z1105" s="13"/>
      <c r="AA1105" s="13"/>
      <c r="AB1105" s="13"/>
      <c r="AC1105" s="13"/>
      <c r="AD1105" s="13"/>
      <c r="AE1105" s="13"/>
      <c r="AT1105" s="258" t="s">
        <v>801</v>
      </c>
      <c r="AU1105" s="258" t="s">
        <v>81</v>
      </c>
      <c r="AV1105" s="13" t="s">
        <v>81</v>
      </c>
      <c r="AW1105" s="13" t="s">
        <v>33</v>
      </c>
      <c r="AX1105" s="13" t="s">
        <v>72</v>
      </c>
      <c r="AY1105" s="258" t="s">
        <v>240</v>
      </c>
    </row>
    <row r="1106" s="13" customFormat="1">
      <c r="A1106" s="13"/>
      <c r="B1106" s="248"/>
      <c r="C1106" s="249"/>
      <c r="D1106" s="227" t="s">
        <v>801</v>
      </c>
      <c r="E1106" s="250" t="s">
        <v>19</v>
      </c>
      <c r="F1106" s="251" t="s">
        <v>2719</v>
      </c>
      <c r="G1106" s="249"/>
      <c r="H1106" s="252">
        <v>33.670000000000002</v>
      </c>
      <c r="I1106" s="253"/>
      <c r="J1106" s="249"/>
      <c r="K1106" s="249"/>
      <c r="L1106" s="254"/>
      <c r="M1106" s="255"/>
      <c r="N1106" s="256"/>
      <c r="O1106" s="256"/>
      <c r="P1106" s="256"/>
      <c r="Q1106" s="256"/>
      <c r="R1106" s="256"/>
      <c r="S1106" s="256"/>
      <c r="T1106" s="257"/>
      <c r="U1106" s="13"/>
      <c r="V1106" s="13"/>
      <c r="W1106" s="13"/>
      <c r="X1106" s="13"/>
      <c r="Y1106" s="13"/>
      <c r="Z1106" s="13"/>
      <c r="AA1106" s="13"/>
      <c r="AB1106" s="13"/>
      <c r="AC1106" s="13"/>
      <c r="AD1106" s="13"/>
      <c r="AE1106" s="13"/>
      <c r="AT1106" s="258" t="s">
        <v>801</v>
      </c>
      <c r="AU1106" s="258" t="s">
        <v>81</v>
      </c>
      <c r="AV1106" s="13" t="s">
        <v>81</v>
      </c>
      <c r="AW1106" s="13" t="s">
        <v>33</v>
      </c>
      <c r="AX1106" s="13" t="s">
        <v>72</v>
      </c>
      <c r="AY1106" s="258" t="s">
        <v>240</v>
      </c>
    </row>
    <row r="1107" s="14" customFormat="1">
      <c r="A1107" s="14"/>
      <c r="B1107" s="259"/>
      <c r="C1107" s="260"/>
      <c r="D1107" s="227" t="s">
        <v>801</v>
      </c>
      <c r="E1107" s="261" t="s">
        <v>19</v>
      </c>
      <c r="F1107" s="262" t="s">
        <v>2727</v>
      </c>
      <c r="G1107" s="260"/>
      <c r="H1107" s="261" t="s">
        <v>19</v>
      </c>
      <c r="I1107" s="263"/>
      <c r="J1107" s="260"/>
      <c r="K1107" s="260"/>
      <c r="L1107" s="264"/>
      <c r="M1107" s="265"/>
      <c r="N1107" s="266"/>
      <c r="O1107" s="266"/>
      <c r="P1107" s="266"/>
      <c r="Q1107" s="266"/>
      <c r="R1107" s="266"/>
      <c r="S1107" s="266"/>
      <c r="T1107" s="267"/>
      <c r="U1107" s="14"/>
      <c r="V1107" s="14"/>
      <c r="W1107" s="14"/>
      <c r="X1107" s="14"/>
      <c r="Y1107" s="14"/>
      <c r="Z1107" s="14"/>
      <c r="AA1107" s="14"/>
      <c r="AB1107" s="14"/>
      <c r="AC1107" s="14"/>
      <c r="AD1107" s="14"/>
      <c r="AE1107" s="14"/>
      <c r="AT1107" s="268" t="s">
        <v>801</v>
      </c>
      <c r="AU1107" s="268" t="s">
        <v>81</v>
      </c>
      <c r="AV1107" s="14" t="s">
        <v>79</v>
      </c>
      <c r="AW1107" s="14" t="s">
        <v>33</v>
      </c>
      <c r="AX1107" s="14" t="s">
        <v>72</v>
      </c>
      <c r="AY1107" s="268" t="s">
        <v>240</v>
      </c>
    </row>
    <row r="1108" s="13" customFormat="1">
      <c r="A1108" s="13"/>
      <c r="B1108" s="248"/>
      <c r="C1108" s="249"/>
      <c r="D1108" s="227" t="s">
        <v>801</v>
      </c>
      <c r="E1108" s="250" t="s">
        <v>19</v>
      </c>
      <c r="F1108" s="251" t="s">
        <v>2728</v>
      </c>
      <c r="G1108" s="249"/>
      <c r="H1108" s="252">
        <v>260.714</v>
      </c>
      <c r="I1108" s="253"/>
      <c r="J1108" s="249"/>
      <c r="K1108" s="249"/>
      <c r="L1108" s="254"/>
      <c r="M1108" s="255"/>
      <c r="N1108" s="256"/>
      <c r="O1108" s="256"/>
      <c r="P1108" s="256"/>
      <c r="Q1108" s="256"/>
      <c r="R1108" s="256"/>
      <c r="S1108" s="256"/>
      <c r="T1108" s="257"/>
      <c r="U1108" s="13"/>
      <c r="V1108" s="13"/>
      <c r="W1108" s="13"/>
      <c r="X1108" s="13"/>
      <c r="Y1108" s="13"/>
      <c r="Z1108" s="13"/>
      <c r="AA1108" s="13"/>
      <c r="AB1108" s="13"/>
      <c r="AC1108" s="13"/>
      <c r="AD1108" s="13"/>
      <c r="AE1108" s="13"/>
      <c r="AT1108" s="258" t="s">
        <v>801</v>
      </c>
      <c r="AU1108" s="258" t="s">
        <v>81</v>
      </c>
      <c r="AV1108" s="13" t="s">
        <v>81</v>
      </c>
      <c r="AW1108" s="13" t="s">
        <v>33</v>
      </c>
      <c r="AX1108" s="13" t="s">
        <v>72</v>
      </c>
      <c r="AY1108" s="258" t="s">
        <v>240</v>
      </c>
    </row>
    <row r="1109" s="13" customFormat="1">
      <c r="A1109" s="13"/>
      <c r="B1109" s="248"/>
      <c r="C1109" s="249"/>
      <c r="D1109" s="227" t="s">
        <v>801</v>
      </c>
      <c r="E1109" s="250" t="s">
        <v>19</v>
      </c>
      <c r="F1109" s="251" t="s">
        <v>2729</v>
      </c>
      <c r="G1109" s="249"/>
      <c r="H1109" s="252">
        <v>25.120000000000001</v>
      </c>
      <c r="I1109" s="253"/>
      <c r="J1109" s="249"/>
      <c r="K1109" s="249"/>
      <c r="L1109" s="254"/>
      <c r="M1109" s="255"/>
      <c r="N1109" s="256"/>
      <c r="O1109" s="256"/>
      <c r="P1109" s="256"/>
      <c r="Q1109" s="256"/>
      <c r="R1109" s="256"/>
      <c r="S1109" s="256"/>
      <c r="T1109" s="257"/>
      <c r="U1109" s="13"/>
      <c r="V1109" s="13"/>
      <c r="W1109" s="13"/>
      <c r="X1109" s="13"/>
      <c r="Y1109" s="13"/>
      <c r="Z1109" s="13"/>
      <c r="AA1109" s="13"/>
      <c r="AB1109" s="13"/>
      <c r="AC1109" s="13"/>
      <c r="AD1109" s="13"/>
      <c r="AE1109" s="13"/>
      <c r="AT1109" s="258" t="s">
        <v>801</v>
      </c>
      <c r="AU1109" s="258" t="s">
        <v>81</v>
      </c>
      <c r="AV1109" s="13" t="s">
        <v>81</v>
      </c>
      <c r="AW1109" s="13" t="s">
        <v>33</v>
      </c>
      <c r="AX1109" s="13" t="s">
        <v>72</v>
      </c>
      <c r="AY1109" s="258" t="s">
        <v>240</v>
      </c>
    </row>
    <row r="1110" s="15" customFormat="1">
      <c r="A1110" s="15"/>
      <c r="B1110" s="269"/>
      <c r="C1110" s="270"/>
      <c r="D1110" s="227" t="s">
        <v>801</v>
      </c>
      <c r="E1110" s="271" t="s">
        <v>19</v>
      </c>
      <c r="F1110" s="272" t="s">
        <v>1356</v>
      </c>
      <c r="G1110" s="270"/>
      <c r="H1110" s="273">
        <v>1935.818</v>
      </c>
      <c r="I1110" s="274"/>
      <c r="J1110" s="270"/>
      <c r="K1110" s="270"/>
      <c r="L1110" s="275"/>
      <c r="M1110" s="276"/>
      <c r="N1110" s="277"/>
      <c r="O1110" s="277"/>
      <c r="P1110" s="277"/>
      <c r="Q1110" s="277"/>
      <c r="R1110" s="277"/>
      <c r="S1110" s="277"/>
      <c r="T1110" s="278"/>
      <c r="U1110" s="15"/>
      <c r="V1110" s="15"/>
      <c r="W1110" s="15"/>
      <c r="X1110" s="15"/>
      <c r="Y1110" s="15"/>
      <c r="Z1110" s="15"/>
      <c r="AA1110" s="15"/>
      <c r="AB1110" s="15"/>
      <c r="AC1110" s="15"/>
      <c r="AD1110" s="15"/>
      <c r="AE1110" s="15"/>
      <c r="AT1110" s="279" t="s">
        <v>801</v>
      </c>
      <c r="AU1110" s="279" t="s">
        <v>81</v>
      </c>
      <c r="AV1110" s="15" t="s">
        <v>149</v>
      </c>
      <c r="AW1110" s="15" t="s">
        <v>33</v>
      </c>
      <c r="AX1110" s="15" t="s">
        <v>72</v>
      </c>
      <c r="AY1110" s="279" t="s">
        <v>240</v>
      </c>
    </row>
    <row r="1111" s="14" customFormat="1">
      <c r="A1111" s="14"/>
      <c r="B1111" s="259"/>
      <c r="C1111" s="260"/>
      <c r="D1111" s="227" t="s">
        <v>801</v>
      </c>
      <c r="E1111" s="261" t="s">
        <v>19</v>
      </c>
      <c r="F1111" s="262" t="s">
        <v>2658</v>
      </c>
      <c r="G1111" s="260"/>
      <c r="H1111" s="261" t="s">
        <v>19</v>
      </c>
      <c r="I1111" s="263"/>
      <c r="J1111" s="260"/>
      <c r="K1111" s="260"/>
      <c r="L1111" s="264"/>
      <c r="M1111" s="265"/>
      <c r="N1111" s="266"/>
      <c r="O1111" s="266"/>
      <c r="P1111" s="266"/>
      <c r="Q1111" s="266"/>
      <c r="R1111" s="266"/>
      <c r="S1111" s="266"/>
      <c r="T1111" s="267"/>
      <c r="U1111" s="14"/>
      <c r="V1111" s="14"/>
      <c r="W1111" s="14"/>
      <c r="X1111" s="14"/>
      <c r="Y1111" s="14"/>
      <c r="Z1111" s="14"/>
      <c r="AA1111" s="14"/>
      <c r="AB1111" s="14"/>
      <c r="AC1111" s="14"/>
      <c r="AD1111" s="14"/>
      <c r="AE1111" s="14"/>
      <c r="AT1111" s="268" t="s">
        <v>801</v>
      </c>
      <c r="AU1111" s="268" t="s">
        <v>81</v>
      </c>
      <c r="AV1111" s="14" t="s">
        <v>79</v>
      </c>
      <c r="AW1111" s="14" t="s">
        <v>33</v>
      </c>
      <c r="AX1111" s="14" t="s">
        <v>72</v>
      </c>
      <c r="AY1111" s="268" t="s">
        <v>240</v>
      </c>
    </row>
    <row r="1112" s="13" customFormat="1">
      <c r="A1112" s="13"/>
      <c r="B1112" s="248"/>
      <c r="C1112" s="249"/>
      <c r="D1112" s="227" t="s">
        <v>801</v>
      </c>
      <c r="E1112" s="250" t="s">
        <v>19</v>
      </c>
      <c r="F1112" s="251" t="s">
        <v>2707</v>
      </c>
      <c r="G1112" s="249"/>
      <c r="H1112" s="252">
        <v>476.74000000000001</v>
      </c>
      <c r="I1112" s="253"/>
      <c r="J1112" s="249"/>
      <c r="K1112" s="249"/>
      <c r="L1112" s="254"/>
      <c r="M1112" s="255"/>
      <c r="N1112" s="256"/>
      <c r="O1112" s="256"/>
      <c r="P1112" s="256"/>
      <c r="Q1112" s="256"/>
      <c r="R1112" s="256"/>
      <c r="S1112" s="256"/>
      <c r="T1112" s="257"/>
      <c r="U1112" s="13"/>
      <c r="V1112" s="13"/>
      <c r="W1112" s="13"/>
      <c r="X1112" s="13"/>
      <c r="Y1112" s="13"/>
      <c r="Z1112" s="13"/>
      <c r="AA1112" s="13"/>
      <c r="AB1112" s="13"/>
      <c r="AC1112" s="13"/>
      <c r="AD1112" s="13"/>
      <c r="AE1112" s="13"/>
      <c r="AT1112" s="258" t="s">
        <v>801</v>
      </c>
      <c r="AU1112" s="258" t="s">
        <v>81</v>
      </c>
      <c r="AV1112" s="13" t="s">
        <v>81</v>
      </c>
      <c r="AW1112" s="13" t="s">
        <v>33</v>
      </c>
      <c r="AX1112" s="13" t="s">
        <v>72</v>
      </c>
      <c r="AY1112" s="258" t="s">
        <v>240</v>
      </c>
    </row>
    <row r="1113" s="13" customFormat="1">
      <c r="A1113" s="13"/>
      <c r="B1113" s="248"/>
      <c r="C1113" s="249"/>
      <c r="D1113" s="227" t="s">
        <v>801</v>
      </c>
      <c r="E1113" s="250" t="s">
        <v>19</v>
      </c>
      <c r="F1113" s="251" t="s">
        <v>2708</v>
      </c>
      <c r="G1113" s="249"/>
      <c r="H1113" s="252">
        <v>18.5</v>
      </c>
      <c r="I1113" s="253"/>
      <c r="J1113" s="249"/>
      <c r="K1113" s="249"/>
      <c r="L1113" s="254"/>
      <c r="M1113" s="255"/>
      <c r="N1113" s="256"/>
      <c r="O1113" s="256"/>
      <c r="P1113" s="256"/>
      <c r="Q1113" s="256"/>
      <c r="R1113" s="256"/>
      <c r="S1113" s="256"/>
      <c r="T1113" s="257"/>
      <c r="U1113" s="13"/>
      <c r="V1113" s="13"/>
      <c r="W1113" s="13"/>
      <c r="X1113" s="13"/>
      <c r="Y1113" s="13"/>
      <c r="Z1113" s="13"/>
      <c r="AA1113" s="13"/>
      <c r="AB1113" s="13"/>
      <c r="AC1113" s="13"/>
      <c r="AD1113" s="13"/>
      <c r="AE1113" s="13"/>
      <c r="AT1113" s="258" t="s">
        <v>801</v>
      </c>
      <c r="AU1113" s="258" t="s">
        <v>81</v>
      </c>
      <c r="AV1113" s="13" t="s">
        <v>81</v>
      </c>
      <c r="AW1113" s="13" t="s">
        <v>33</v>
      </c>
      <c r="AX1113" s="13" t="s">
        <v>72</v>
      </c>
      <c r="AY1113" s="258" t="s">
        <v>240</v>
      </c>
    </row>
    <row r="1114" s="13" customFormat="1">
      <c r="A1114" s="13"/>
      <c r="B1114" s="248"/>
      <c r="C1114" s="249"/>
      <c r="D1114" s="227" t="s">
        <v>801</v>
      </c>
      <c r="E1114" s="250" t="s">
        <v>19</v>
      </c>
      <c r="F1114" s="251" t="s">
        <v>2709</v>
      </c>
      <c r="G1114" s="249"/>
      <c r="H1114" s="252">
        <v>6.6550000000000002</v>
      </c>
      <c r="I1114" s="253"/>
      <c r="J1114" s="249"/>
      <c r="K1114" s="249"/>
      <c r="L1114" s="254"/>
      <c r="M1114" s="255"/>
      <c r="N1114" s="256"/>
      <c r="O1114" s="256"/>
      <c r="P1114" s="256"/>
      <c r="Q1114" s="256"/>
      <c r="R1114" s="256"/>
      <c r="S1114" s="256"/>
      <c r="T1114" s="257"/>
      <c r="U1114" s="13"/>
      <c r="V1114" s="13"/>
      <c r="W1114" s="13"/>
      <c r="X1114" s="13"/>
      <c r="Y1114" s="13"/>
      <c r="Z1114" s="13"/>
      <c r="AA1114" s="13"/>
      <c r="AB1114" s="13"/>
      <c r="AC1114" s="13"/>
      <c r="AD1114" s="13"/>
      <c r="AE1114" s="13"/>
      <c r="AT1114" s="258" t="s">
        <v>801</v>
      </c>
      <c r="AU1114" s="258" t="s">
        <v>81</v>
      </c>
      <c r="AV1114" s="13" t="s">
        <v>81</v>
      </c>
      <c r="AW1114" s="13" t="s">
        <v>33</v>
      </c>
      <c r="AX1114" s="13" t="s">
        <v>72</v>
      </c>
      <c r="AY1114" s="258" t="s">
        <v>240</v>
      </c>
    </row>
    <row r="1115" s="13" customFormat="1">
      <c r="A1115" s="13"/>
      <c r="B1115" s="248"/>
      <c r="C1115" s="249"/>
      <c r="D1115" s="227" t="s">
        <v>801</v>
      </c>
      <c r="E1115" s="250" t="s">
        <v>19</v>
      </c>
      <c r="F1115" s="251" t="s">
        <v>2710</v>
      </c>
      <c r="G1115" s="249"/>
      <c r="H1115" s="252">
        <v>11.145</v>
      </c>
      <c r="I1115" s="253"/>
      <c r="J1115" s="249"/>
      <c r="K1115" s="249"/>
      <c r="L1115" s="254"/>
      <c r="M1115" s="255"/>
      <c r="N1115" s="256"/>
      <c r="O1115" s="256"/>
      <c r="P1115" s="256"/>
      <c r="Q1115" s="256"/>
      <c r="R1115" s="256"/>
      <c r="S1115" s="256"/>
      <c r="T1115" s="257"/>
      <c r="U1115" s="13"/>
      <c r="V1115" s="13"/>
      <c r="W1115" s="13"/>
      <c r="X1115" s="13"/>
      <c r="Y1115" s="13"/>
      <c r="Z1115" s="13"/>
      <c r="AA1115" s="13"/>
      <c r="AB1115" s="13"/>
      <c r="AC1115" s="13"/>
      <c r="AD1115" s="13"/>
      <c r="AE1115" s="13"/>
      <c r="AT1115" s="258" t="s">
        <v>801</v>
      </c>
      <c r="AU1115" s="258" t="s">
        <v>81</v>
      </c>
      <c r="AV1115" s="13" t="s">
        <v>81</v>
      </c>
      <c r="AW1115" s="13" t="s">
        <v>33</v>
      </c>
      <c r="AX1115" s="13" t="s">
        <v>72</v>
      </c>
      <c r="AY1115" s="258" t="s">
        <v>240</v>
      </c>
    </row>
    <row r="1116" s="13" customFormat="1">
      <c r="A1116" s="13"/>
      <c r="B1116" s="248"/>
      <c r="C1116" s="249"/>
      <c r="D1116" s="227" t="s">
        <v>801</v>
      </c>
      <c r="E1116" s="250" t="s">
        <v>19</v>
      </c>
      <c r="F1116" s="251" t="s">
        <v>2711</v>
      </c>
      <c r="G1116" s="249"/>
      <c r="H1116" s="252">
        <v>242.97999999999999</v>
      </c>
      <c r="I1116" s="253"/>
      <c r="J1116" s="249"/>
      <c r="K1116" s="249"/>
      <c r="L1116" s="254"/>
      <c r="M1116" s="255"/>
      <c r="N1116" s="256"/>
      <c r="O1116" s="256"/>
      <c r="P1116" s="256"/>
      <c r="Q1116" s="256"/>
      <c r="R1116" s="256"/>
      <c r="S1116" s="256"/>
      <c r="T1116" s="257"/>
      <c r="U1116" s="13"/>
      <c r="V1116" s="13"/>
      <c r="W1116" s="13"/>
      <c r="X1116" s="13"/>
      <c r="Y1116" s="13"/>
      <c r="Z1116" s="13"/>
      <c r="AA1116" s="13"/>
      <c r="AB1116" s="13"/>
      <c r="AC1116" s="13"/>
      <c r="AD1116" s="13"/>
      <c r="AE1116" s="13"/>
      <c r="AT1116" s="258" t="s">
        <v>801</v>
      </c>
      <c r="AU1116" s="258" t="s">
        <v>81</v>
      </c>
      <c r="AV1116" s="13" t="s">
        <v>81</v>
      </c>
      <c r="AW1116" s="13" t="s">
        <v>33</v>
      </c>
      <c r="AX1116" s="13" t="s">
        <v>72</v>
      </c>
      <c r="AY1116" s="258" t="s">
        <v>240</v>
      </c>
    </row>
    <row r="1117" s="13" customFormat="1">
      <c r="A1117" s="13"/>
      <c r="B1117" s="248"/>
      <c r="C1117" s="249"/>
      <c r="D1117" s="227" t="s">
        <v>801</v>
      </c>
      <c r="E1117" s="250" t="s">
        <v>19</v>
      </c>
      <c r="F1117" s="251" t="s">
        <v>2712</v>
      </c>
      <c r="G1117" s="249"/>
      <c r="H1117" s="252">
        <v>17.600000000000001</v>
      </c>
      <c r="I1117" s="253"/>
      <c r="J1117" s="249"/>
      <c r="K1117" s="249"/>
      <c r="L1117" s="254"/>
      <c r="M1117" s="255"/>
      <c r="N1117" s="256"/>
      <c r="O1117" s="256"/>
      <c r="P1117" s="256"/>
      <c r="Q1117" s="256"/>
      <c r="R1117" s="256"/>
      <c r="S1117" s="256"/>
      <c r="T1117" s="257"/>
      <c r="U1117" s="13"/>
      <c r="V1117" s="13"/>
      <c r="W1117" s="13"/>
      <c r="X1117" s="13"/>
      <c r="Y1117" s="13"/>
      <c r="Z1117" s="13"/>
      <c r="AA1117" s="13"/>
      <c r="AB1117" s="13"/>
      <c r="AC1117" s="13"/>
      <c r="AD1117" s="13"/>
      <c r="AE1117" s="13"/>
      <c r="AT1117" s="258" t="s">
        <v>801</v>
      </c>
      <c r="AU1117" s="258" t="s">
        <v>81</v>
      </c>
      <c r="AV1117" s="13" t="s">
        <v>81</v>
      </c>
      <c r="AW1117" s="13" t="s">
        <v>33</v>
      </c>
      <c r="AX1117" s="13" t="s">
        <v>72</v>
      </c>
      <c r="AY1117" s="258" t="s">
        <v>240</v>
      </c>
    </row>
    <row r="1118" s="13" customFormat="1">
      <c r="A1118" s="13"/>
      <c r="B1118" s="248"/>
      <c r="C1118" s="249"/>
      <c r="D1118" s="227" t="s">
        <v>801</v>
      </c>
      <c r="E1118" s="250" t="s">
        <v>19</v>
      </c>
      <c r="F1118" s="251" t="s">
        <v>2713</v>
      </c>
      <c r="G1118" s="249"/>
      <c r="H1118" s="252">
        <v>126.45999999999999</v>
      </c>
      <c r="I1118" s="253"/>
      <c r="J1118" s="249"/>
      <c r="K1118" s="249"/>
      <c r="L1118" s="254"/>
      <c r="M1118" s="255"/>
      <c r="N1118" s="256"/>
      <c r="O1118" s="256"/>
      <c r="P1118" s="256"/>
      <c r="Q1118" s="256"/>
      <c r="R1118" s="256"/>
      <c r="S1118" s="256"/>
      <c r="T1118" s="257"/>
      <c r="U1118" s="13"/>
      <c r="V1118" s="13"/>
      <c r="W1118" s="13"/>
      <c r="X1118" s="13"/>
      <c r="Y1118" s="13"/>
      <c r="Z1118" s="13"/>
      <c r="AA1118" s="13"/>
      <c r="AB1118" s="13"/>
      <c r="AC1118" s="13"/>
      <c r="AD1118" s="13"/>
      <c r="AE1118" s="13"/>
      <c r="AT1118" s="258" t="s">
        <v>801</v>
      </c>
      <c r="AU1118" s="258" t="s">
        <v>81</v>
      </c>
      <c r="AV1118" s="13" t="s">
        <v>81</v>
      </c>
      <c r="AW1118" s="13" t="s">
        <v>33</v>
      </c>
      <c r="AX1118" s="13" t="s">
        <v>72</v>
      </c>
      <c r="AY1118" s="258" t="s">
        <v>240</v>
      </c>
    </row>
    <row r="1119" s="13" customFormat="1">
      <c r="A1119" s="13"/>
      <c r="B1119" s="248"/>
      <c r="C1119" s="249"/>
      <c r="D1119" s="227" t="s">
        <v>801</v>
      </c>
      <c r="E1119" s="250" t="s">
        <v>19</v>
      </c>
      <c r="F1119" s="251" t="s">
        <v>2714</v>
      </c>
      <c r="G1119" s="249"/>
      <c r="H1119" s="252">
        <v>27.850000000000001</v>
      </c>
      <c r="I1119" s="253"/>
      <c r="J1119" s="249"/>
      <c r="K1119" s="249"/>
      <c r="L1119" s="254"/>
      <c r="M1119" s="255"/>
      <c r="N1119" s="256"/>
      <c r="O1119" s="256"/>
      <c r="P1119" s="256"/>
      <c r="Q1119" s="256"/>
      <c r="R1119" s="256"/>
      <c r="S1119" s="256"/>
      <c r="T1119" s="257"/>
      <c r="U1119" s="13"/>
      <c r="V1119" s="13"/>
      <c r="W1119" s="13"/>
      <c r="X1119" s="13"/>
      <c r="Y1119" s="13"/>
      <c r="Z1119" s="13"/>
      <c r="AA1119" s="13"/>
      <c r="AB1119" s="13"/>
      <c r="AC1119" s="13"/>
      <c r="AD1119" s="13"/>
      <c r="AE1119" s="13"/>
      <c r="AT1119" s="258" t="s">
        <v>801</v>
      </c>
      <c r="AU1119" s="258" t="s">
        <v>81</v>
      </c>
      <c r="AV1119" s="13" t="s">
        <v>81</v>
      </c>
      <c r="AW1119" s="13" t="s">
        <v>33</v>
      </c>
      <c r="AX1119" s="13" t="s">
        <v>72</v>
      </c>
      <c r="AY1119" s="258" t="s">
        <v>240</v>
      </c>
    </row>
    <row r="1120" s="15" customFormat="1">
      <c r="A1120" s="15"/>
      <c r="B1120" s="269"/>
      <c r="C1120" s="270"/>
      <c r="D1120" s="227" t="s">
        <v>801</v>
      </c>
      <c r="E1120" s="271" t="s">
        <v>19</v>
      </c>
      <c r="F1120" s="272" t="s">
        <v>1356</v>
      </c>
      <c r="G1120" s="270"/>
      <c r="H1120" s="273">
        <v>927.92999999999995</v>
      </c>
      <c r="I1120" s="274"/>
      <c r="J1120" s="270"/>
      <c r="K1120" s="270"/>
      <c r="L1120" s="275"/>
      <c r="M1120" s="276"/>
      <c r="N1120" s="277"/>
      <c r="O1120" s="277"/>
      <c r="P1120" s="277"/>
      <c r="Q1120" s="277"/>
      <c r="R1120" s="277"/>
      <c r="S1120" s="277"/>
      <c r="T1120" s="278"/>
      <c r="U1120" s="15"/>
      <c r="V1120" s="15"/>
      <c r="W1120" s="15"/>
      <c r="X1120" s="15"/>
      <c r="Y1120" s="15"/>
      <c r="Z1120" s="15"/>
      <c r="AA1120" s="15"/>
      <c r="AB1120" s="15"/>
      <c r="AC1120" s="15"/>
      <c r="AD1120" s="15"/>
      <c r="AE1120" s="15"/>
      <c r="AT1120" s="279" t="s">
        <v>801</v>
      </c>
      <c r="AU1120" s="279" t="s">
        <v>81</v>
      </c>
      <c r="AV1120" s="15" t="s">
        <v>149</v>
      </c>
      <c r="AW1120" s="15" t="s">
        <v>33</v>
      </c>
      <c r="AX1120" s="15" t="s">
        <v>72</v>
      </c>
      <c r="AY1120" s="279" t="s">
        <v>240</v>
      </c>
    </row>
    <row r="1121" s="16" customFormat="1">
      <c r="A1121" s="16"/>
      <c r="B1121" s="280"/>
      <c r="C1121" s="281"/>
      <c r="D1121" s="227" t="s">
        <v>801</v>
      </c>
      <c r="E1121" s="282" t="s">
        <v>19</v>
      </c>
      <c r="F1121" s="283" t="s">
        <v>1393</v>
      </c>
      <c r="G1121" s="281"/>
      <c r="H1121" s="284">
        <v>2863.748</v>
      </c>
      <c r="I1121" s="285"/>
      <c r="J1121" s="281"/>
      <c r="K1121" s="281"/>
      <c r="L1121" s="286"/>
      <c r="M1121" s="287"/>
      <c r="N1121" s="288"/>
      <c r="O1121" s="288"/>
      <c r="P1121" s="288"/>
      <c r="Q1121" s="288"/>
      <c r="R1121" s="288"/>
      <c r="S1121" s="288"/>
      <c r="T1121" s="289"/>
      <c r="U1121" s="16"/>
      <c r="V1121" s="16"/>
      <c r="W1121" s="16"/>
      <c r="X1121" s="16"/>
      <c r="Y1121" s="16"/>
      <c r="Z1121" s="16"/>
      <c r="AA1121" s="16"/>
      <c r="AB1121" s="16"/>
      <c r="AC1121" s="16"/>
      <c r="AD1121" s="16"/>
      <c r="AE1121" s="16"/>
      <c r="AT1121" s="290" t="s">
        <v>801</v>
      </c>
      <c r="AU1121" s="290" t="s">
        <v>81</v>
      </c>
      <c r="AV1121" s="16" t="s">
        <v>248</v>
      </c>
      <c r="AW1121" s="16" t="s">
        <v>33</v>
      </c>
      <c r="AX1121" s="16" t="s">
        <v>79</v>
      </c>
      <c r="AY1121" s="290" t="s">
        <v>240</v>
      </c>
    </row>
    <row r="1122" s="2" customFormat="1">
      <c r="A1122" s="39"/>
      <c r="B1122" s="40"/>
      <c r="C1122" s="238" t="s">
        <v>3139</v>
      </c>
      <c r="D1122" s="238" t="s">
        <v>797</v>
      </c>
      <c r="E1122" s="239" t="s">
        <v>3140</v>
      </c>
      <c r="F1122" s="240" t="s">
        <v>3141</v>
      </c>
      <c r="G1122" s="241" t="s">
        <v>251</v>
      </c>
      <c r="H1122" s="242">
        <v>1078.6030000000001</v>
      </c>
      <c r="I1122" s="243"/>
      <c r="J1122" s="244">
        <f>ROUND(I1122*H1122,2)</f>
        <v>0</v>
      </c>
      <c r="K1122" s="240" t="s">
        <v>749</v>
      </c>
      <c r="L1122" s="245"/>
      <c r="M1122" s="246" t="s">
        <v>19</v>
      </c>
      <c r="N1122" s="247" t="s">
        <v>43</v>
      </c>
      <c r="O1122" s="85"/>
      <c r="P1122" s="223">
        <f>O1122*H1122</f>
        <v>0</v>
      </c>
      <c r="Q1122" s="223">
        <v>0.00158</v>
      </c>
      <c r="R1122" s="223">
        <f>Q1122*H1122</f>
        <v>1.7041927400000001</v>
      </c>
      <c r="S1122" s="223">
        <v>0</v>
      </c>
      <c r="T1122" s="224">
        <f>S1122*H1122</f>
        <v>0</v>
      </c>
      <c r="U1122" s="39"/>
      <c r="V1122" s="39"/>
      <c r="W1122" s="39"/>
      <c r="X1122" s="39"/>
      <c r="Y1122" s="39"/>
      <c r="Z1122" s="39"/>
      <c r="AA1122" s="39"/>
      <c r="AB1122" s="39"/>
      <c r="AC1122" s="39"/>
      <c r="AD1122" s="39"/>
      <c r="AE1122" s="39"/>
      <c r="AR1122" s="225" t="s">
        <v>301</v>
      </c>
      <c r="AT1122" s="225" t="s">
        <v>797</v>
      </c>
      <c r="AU1122" s="225" t="s">
        <v>81</v>
      </c>
      <c r="AY1122" s="18" t="s">
        <v>240</v>
      </c>
      <c r="BE1122" s="226">
        <f>IF(N1122="základní",J1122,0)</f>
        <v>0</v>
      </c>
      <c r="BF1122" s="226">
        <f>IF(N1122="snížená",J1122,0)</f>
        <v>0</v>
      </c>
      <c r="BG1122" s="226">
        <f>IF(N1122="zákl. přenesená",J1122,0)</f>
        <v>0</v>
      </c>
      <c r="BH1122" s="226">
        <f>IF(N1122="sníž. přenesená",J1122,0)</f>
        <v>0</v>
      </c>
      <c r="BI1122" s="226">
        <f>IF(N1122="nulová",J1122,0)</f>
        <v>0</v>
      </c>
      <c r="BJ1122" s="18" t="s">
        <v>79</v>
      </c>
      <c r="BK1122" s="226">
        <f>ROUND(I1122*H1122,2)</f>
        <v>0</v>
      </c>
      <c r="BL1122" s="18" t="s">
        <v>271</v>
      </c>
      <c r="BM1122" s="225" t="s">
        <v>3142</v>
      </c>
    </row>
    <row r="1123" s="14" customFormat="1">
      <c r="A1123" s="14"/>
      <c r="B1123" s="259"/>
      <c r="C1123" s="260"/>
      <c r="D1123" s="227" t="s">
        <v>801</v>
      </c>
      <c r="E1123" s="261" t="s">
        <v>19</v>
      </c>
      <c r="F1123" s="262" t="s">
        <v>3143</v>
      </c>
      <c r="G1123" s="260"/>
      <c r="H1123" s="261" t="s">
        <v>19</v>
      </c>
      <c r="I1123" s="263"/>
      <c r="J1123" s="260"/>
      <c r="K1123" s="260"/>
      <c r="L1123" s="264"/>
      <c r="M1123" s="265"/>
      <c r="N1123" s="266"/>
      <c r="O1123" s="266"/>
      <c r="P1123" s="266"/>
      <c r="Q1123" s="266"/>
      <c r="R1123" s="266"/>
      <c r="S1123" s="266"/>
      <c r="T1123" s="267"/>
      <c r="U1123" s="14"/>
      <c r="V1123" s="14"/>
      <c r="W1123" s="14"/>
      <c r="X1123" s="14"/>
      <c r="Y1123" s="14"/>
      <c r="Z1123" s="14"/>
      <c r="AA1123" s="14"/>
      <c r="AB1123" s="14"/>
      <c r="AC1123" s="14"/>
      <c r="AD1123" s="14"/>
      <c r="AE1123" s="14"/>
      <c r="AT1123" s="268" t="s">
        <v>801</v>
      </c>
      <c r="AU1123" s="268" t="s">
        <v>81</v>
      </c>
      <c r="AV1123" s="14" t="s">
        <v>79</v>
      </c>
      <c r="AW1123" s="14" t="s">
        <v>33</v>
      </c>
      <c r="AX1123" s="14" t="s">
        <v>72</v>
      </c>
      <c r="AY1123" s="268" t="s">
        <v>240</v>
      </c>
    </row>
    <row r="1124" s="14" customFormat="1">
      <c r="A1124" s="14"/>
      <c r="B1124" s="259"/>
      <c r="C1124" s="260"/>
      <c r="D1124" s="227" t="s">
        <v>801</v>
      </c>
      <c r="E1124" s="261" t="s">
        <v>19</v>
      </c>
      <c r="F1124" s="262" t="s">
        <v>2658</v>
      </c>
      <c r="G1124" s="260"/>
      <c r="H1124" s="261" t="s">
        <v>19</v>
      </c>
      <c r="I1124" s="263"/>
      <c r="J1124" s="260"/>
      <c r="K1124" s="260"/>
      <c r="L1124" s="264"/>
      <c r="M1124" s="265"/>
      <c r="N1124" s="266"/>
      <c r="O1124" s="266"/>
      <c r="P1124" s="266"/>
      <c r="Q1124" s="266"/>
      <c r="R1124" s="266"/>
      <c r="S1124" s="266"/>
      <c r="T1124" s="267"/>
      <c r="U1124" s="14"/>
      <c r="V1124" s="14"/>
      <c r="W1124" s="14"/>
      <c r="X1124" s="14"/>
      <c r="Y1124" s="14"/>
      <c r="Z1124" s="14"/>
      <c r="AA1124" s="14"/>
      <c r="AB1124" s="14"/>
      <c r="AC1124" s="14"/>
      <c r="AD1124" s="14"/>
      <c r="AE1124" s="14"/>
      <c r="AT1124" s="268" t="s">
        <v>801</v>
      </c>
      <c r="AU1124" s="268" t="s">
        <v>81</v>
      </c>
      <c r="AV1124" s="14" t="s">
        <v>79</v>
      </c>
      <c r="AW1124" s="14" t="s">
        <v>33</v>
      </c>
      <c r="AX1124" s="14" t="s">
        <v>72</v>
      </c>
      <c r="AY1124" s="268" t="s">
        <v>240</v>
      </c>
    </row>
    <row r="1125" s="14" customFormat="1">
      <c r="A1125" s="14"/>
      <c r="B1125" s="259"/>
      <c r="C1125" s="260"/>
      <c r="D1125" s="227" t="s">
        <v>801</v>
      </c>
      <c r="E1125" s="261" t="s">
        <v>19</v>
      </c>
      <c r="F1125" s="262" t="s">
        <v>2715</v>
      </c>
      <c r="G1125" s="260"/>
      <c r="H1125" s="261" t="s">
        <v>19</v>
      </c>
      <c r="I1125" s="263"/>
      <c r="J1125" s="260"/>
      <c r="K1125" s="260"/>
      <c r="L1125" s="264"/>
      <c r="M1125" s="265"/>
      <c r="N1125" s="266"/>
      <c r="O1125" s="266"/>
      <c r="P1125" s="266"/>
      <c r="Q1125" s="266"/>
      <c r="R1125" s="266"/>
      <c r="S1125" s="266"/>
      <c r="T1125" s="267"/>
      <c r="U1125" s="14"/>
      <c r="V1125" s="14"/>
      <c r="W1125" s="14"/>
      <c r="X1125" s="14"/>
      <c r="Y1125" s="14"/>
      <c r="Z1125" s="14"/>
      <c r="AA1125" s="14"/>
      <c r="AB1125" s="14"/>
      <c r="AC1125" s="14"/>
      <c r="AD1125" s="14"/>
      <c r="AE1125" s="14"/>
      <c r="AT1125" s="268" t="s">
        <v>801</v>
      </c>
      <c r="AU1125" s="268" t="s">
        <v>81</v>
      </c>
      <c r="AV1125" s="14" t="s">
        <v>79</v>
      </c>
      <c r="AW1125" s="14" t="s">
        <v>33</v>
      </c>
      <c r="AX1125" s="14" t="s">
        <v>72</v>
      </c>
      <c r="AY1125" s="268" t="s">
        <v>240</v>
      </c>
    </row>
    <row r="1126" s="13" customFormat="1">
      <c r="A1126" s="13"/>
      <c r="B1126" s="248"/>
      <c r="C1126" s="249"/>
      <c r="D1126" s="227" t="s">
        <v>801</v>
      </c>
      <c r="E1126" s="250" t="s">
        <v>19</v>
      </c>
      <c r="F1126" s="251" t="s">
        <v>3144</v>
      </c>
      <c r="G1126" s="249"/>
      <c r="H1126" s="252">
        <v>36.267000000000003</v>
      </c>
      <c r="I1126" s="253"/>
      <c r="J1126" s="249"/>
      <c r="K1126" s="249"/>
      <c r="L1126" s="254"/>
      <c r="M1126" s="255"/>
      <c r="N1126" s="256"/>
      <c r="O1126" s="256"/>
      <c r="P1126" s="256"/>
      <c r="Q1126" s="256"/>
      <c r="R1126" s="256"/>
      <c r="S1126" s="256"/>
      <c r="T1126" s="257"/>
      <c r="U1126" s="13"/>
      <c r="V1126" s="13"/>
      <c r="W1126" s="13"/>
      <c r="X1126" s="13"/>
      <c r="Y1126" s="13"/>
      <c r="Z1126" s="13"/>
      <c r="AA1126" s="13"/>
      <c r="AB1126" s="13"/>
      <c r="AC1126" s="13"/>
      <c r="AD1126" s="13"/>
      <c r="AE1126" s="13"/>
      <c r="AT1126" s="258" t="s">
        <v>801</v>
      </c>
      <c r="AU1126" s="258" t="s">
        <v>81</v>
      </c>
      <c r="AV1126" s="13" t="s">
        <v>81</v>
      </c>
      <c r="AW1126" s="13" t="s">
        <v>33</v>
      </c>
      <c r="AX1126" s="13" t="s">
        <v>72</v>
      </c>
      <c r="AY1126" s="258" t="s">
        <v>240</v>
      </c>
    </row>
    <row r="1127" s="13" customFormat="1">
      <c r="A1127" s="13"/>
      <c r="B1127" s="248"/>
      <c r="C1127" s="249"/>
      <c r="D1127" s="227" t="s">
        <v>801</v>
      </c>
      <c r="E1127" s="250" t="s">
        <v>19</v>
      </c>
      <c r="F1127" s="251" t="s">
        <v>3145</v>
      </c>
      <c r="G1127" s="249"/>
      <c r="H1127" s="252">
        <v>43.575000000000003</v>
      </c>
      <c r="I1127" s="253"/>
      <c r="J1127" s="249"/>
      <c r="K1127" s="249"/>
      <c r="L1127" s="254"/>
      <c r="M1127" s="255"/>
      <c r="N1127" s="256"/>
      <c r="O1127" s="256"/>
      <c r="P1127" s="256"/>
      <c r="Q1127" s="256"/>
      <c r="R1127" s="256"/>
      <c r="S1127" s="256"/>
      <c r="T1127" s="257"/>
      <c r="U1127" s="13"/>
      <c r="V1127" s="13"/>
      <c r="W1127" s="13"/>
      <c r="X1127" s="13"/>
      <c r="Y1127" s="13"/>
      <c r="Z1127" s="13"/>
      <c r="AA1127" s="13"/>
      <c r="AB1127" s="13"/>
      <c r="AC1127" s="13"/>
      <c r="AD1127" s="13"/>
      <c r="AE1127" s="13"/>
      <c r="AT1127" s="258" t="s">
        <v>801</v>
      </c>
      <c r="AU1127" s="258" t="s">
        <v>81</v>
      </c>
      <c r="AV1127" s="13" t="s">
        <v>81</v>
      </c>
      <c r="AW1127" s="13" t="s">
        <v>33</v>
      </c>
      <c r="AX1127" s="13" t="s">
        <v>72</v>
      </c>
      <c r="AY1127" s="258" t="s">
        <v>240</v>
      </c>
    </row>
    <row r="1128" s="13" customFormat="1">
      <c r="A1128" s="13"/>
      <c r="B1128" s="248"/>
      <c r="C1128" s="249"/>
      <c r="D1128" s="227" t="s">
        <v>801</v>
      </c>
      <c r="E1128" s="250" t="s">
        <v>19</v>
      </c>
      <c r="F1128" s="251" t="s">
        <v>3146</v>
      </c>
      <c r="G1128" s="249"/>
      <c r="H1128" s="252">
        <v>24.434000000000001</v>
      </c>
      <c r="I1128" s="253"/>
      <c r="J1128" s="249"/>
      <c r="K1128" s="249"/>
      <c r="L1128" s="254"/>
      <c r="M1128" s="255"/>
      <c r="N1128" s="256"/>
      <c r="O1128" s="256"/>
      <c r="P1128" s="256"/>
      <c r="Q1128" s="256"/>
      <c r="R1128" s="256"/>
      <c r="S1128" s="256"/>
      <c r="T1128" s="257"/>
      <c r="U1128" s="13"/>
      <c r="V1128" s="13"/>
      <c r="W1128" s="13"/>
      <c r="X1128" s="13"/>
      <c r="Y1128" s="13"/>
      <c r="Z1128" s="13"/>
      <c r="AA1128" s="13"/>
      <c r="AB1128" s="13"/>
      <c r="AC1128" s="13"/>
      <c r="AD1128" s="13"/>
      <c r="AE1128" s="13"/>
      <c r="AT1128" s="258" t="s">
        <v>801</v>
      </c>
      <c r="AU1128" s="258" t="s">
        <v>81</v>
      </c>
      <c r="AV1128" s="13" t="s">
        <v>81</v>
      </c>
      <c r="AW1128" s="13" t="s">
        <v>33</v>
      </c>
      <c r="AX1128" s="13" t="s">
        <v>72</v>
      </c>
      <c r="AY1128" s="258" t="s">
        <v>240</v>
      </c>
    </row>
    <row r="1129" s="14" customFormat="1">
      <c r="A1129" s="14"/>
      <c r="B1129" s="259"/>
      <c r="C1129" s="260"/>
      <c r="D1129" s="227" t="s">
        <v>801</v>
      </c>
      <c r="E1129" s="261" t="s">
        <v>19</v>
      </c>
      <c r="F1129" s="262" t="s">
        <v>2658</v>
      </c>
      <c r="G1129" s="260"/>
      <c r="H1129" s="261" t="s">
        <v>19</v>
      </c>
      <c r="I1129" s="263"/>
      <c r="J1129" s="260"/>
      <c r="K1129" s="260"/>
      <c r="L1129" s="264"/>
      <c r="M1129" s="265"/>
      <c r="N1129" s="266"/>
      <c r="O1129" s="266"/>
      <c r="P1129" s="266"/>
      <c r="Q1129" s="266"/>
      <c r="R1129" s="266"/>
      <c r="S1129" s="266"/>
      <c r="T1129" s="267"/>
      <c r="U1129" s="14"/>
      <c r="V1129" s="14"/>
      <c r="W1129" s="14"/>
      <c r="X1129" s="14"/>
      <c r="Y1129" s="14"/>
      <c r="Z1129" s="14"/>
      <c r="AA1129" s="14"/>
      <c r="AB1129" s="14"/>
      <c r="AC1129" s="14"/>
      <c r="AD1129" s="14"/>
      <c r="AE1129" s="14"/>
      <c r="AT1129" s="268" t="s">
        <v>801</v>
      </c>
      <c r="AU1129" s="268" t="s">
        <v>81</v>
      </c>
      <c r="AV1129" s="14" t="s">
        <v>79</v>
      </c>
      <c r="AW1129" s="14" t="s">
        <v>33</v>
      </c>
      <c r="AX1129" s="14" t="s">
        <v>72</v>
      </c>
      <c r="AY1129" s="268" t="s">
        <v>240</v>
      </c>
    </row>
    <row r="1130" s="13" customFormat="1">
      <c r="A1130" s="13"/>
      <c r="B1130" s="248"/>
      <c r="C1130" s="249"/>
      <c r="D1130" s="227" t="s">
        <v>801</v>
      </c>
      <c r="E1130" s="250" t="s">
        <v>19</v>
      </c>
      <c r="F1130" s="251" t="s">
        <v>3147</v>
      </c>
      <c r="G1130" s="249"/>
      <c r="H1130" s="252">
        <v>486.46499999999998</v>
      </c>
      <c r="I1130" s="253"/>
      <c r="J1130" s="249"/>
      <c r="K1130" s="249"/>
      <c r="L1130" s="254"/>
      <c r="M1130" s="255"/>
      <c r="N1130" s="256"/>
      <c r="O1130" s="256"/>
      <c r="P1130" s="256"/>
      <c r="Q1130" s="256"/>
      <c r="R1130" s="256"/>
      <c r="S1130" s="256"/>
      <c r="T1130" s="257"/>
      <c r="U1130" s="13"/>
      <c r="V1130" s="13"/>
      <c r="W1130" s="13"/>
      <c r="X1130" s="13"/>
      <c r="Y1130" s="13"/>
      <c r="Z1130" s="13"/>
      <c r="AA1130" s="13"/>
      <c r="AB1130" s="13"/>
      <c r="AC1130" s="13"/>
      <c r="AD1130" s="13"/>
      <c r="AE1130" s="13"/>
      <c r="AT1130" s="258" t="s">
        <v>801</v>
      </c>
      <c r="AU1130" s="258" t="s">
        <v>81</v>
      </c>
      <c r="AV1130" s="13" t="s">
        <v>81</v>
      </c>
      <c r="AW1130" s="13" t="s">
        <v>33</v>
      </c>
      <c r="AX1130" s="13" t="s">
        <v>72</v>
      </c>
      <c r="AY1130" s="258" t="s">
        <v>240</v>
      </c>
    </row>
    <row r="1131" s="13" customFormat="1">
      <c r="A1131" s="13"/>
      <c r="B1131" s="248"/>
      <c r="C1131" s="249"/>
      <c r="D1131" s="227" t="s">
        <v>801</v>
      </c>
      <c r="E1131" s="250" t="s">
        <v>19</v>
      </c>
      <c r="F1131" s="251" t="s">
        <v>3148</v>
      </c>
      <c r="G1131" s="249"/>
      <c r="H1131" s="252">
        <v>33.536999999999999</v>
      </c>
      <c r="I1131" s="253"/>
      <c r="J1131" s="249"/>
      <c r="K1131" s="249"/>
      <c r="L1131" s="254"/>
      <c r="M1131" s="255"/>
      <c r="N1131" s="256"/>
      <c r="O1131" s="256"/>
      <c r="P1131" s="256"/>
      <c r="Q1131" s="256"/>
      <c r="R1131" s="256"/>
      <c r="S1131" s="256"/>
      <c r="T1131" s="257"/>
      <c r="U1131" s="13"/>
      <c r="V1131" s="13"/>
      <c r="W1131" s="13"/>
      <c r="X1131" s="13"/>
      <c r="Y1131" s="13"/>
      <c r="Z1131" s="13"/>
      <c r="AA1131" s="13"/>
      <c r="AB1131" s="13"/>
      <c r="AC1131" s="13"/>
      <c r="AD1131" s="13"/>
      <c r="AE1131" s="13"/>
      <c r="AT1131" s="258" t="s">
        <v>801</v>
      </c>
      <c r="AU1131" s="258" t="s">
        <v>81</v>
      </c>
      <c r="AV1131" s="13" t="s">
        <v>81</v>
      </c>
      <c r="AW1131" s="13" t="s">
        <v>33</v>
      </c>
      <c r="AX1131" s="13" t="s">
        <v>72</v>
      </c>
      <c r="AY1131" s="258" t="s">
        <v>240</v>
      </c>
    </row>
    <row r="1132" s="13" customFormat="1">
      <c r="A1132" s="13"/>
      <c r="B1132" s="248"/>
      <c r="C1132" s="249"/>
      <c r="D1132" s="227" t="s">
        <v>801</v>
      </c>
      <c r="E1132" s="250" t="s">
        <v>19</v>
      </c>
      <c r="F1132" s="251" t="s">
        <v>3149</v>
      </c>
      <c r="G1132" s="249"/>
      <c r="H1132" s="252">
        <v>6.9880000000000004</v>
      </c>
      <c r="I1132" s="253"/>
      <c r="J1132" s="249"/>
      <c r="K1132" s="249"/>
      <c r="L1132" s="254"/>
      <c r="M1132" s="255"/>
      <c r="N1132" s="256"/>
      <c r="O1132" s="256"/>
      <c r="P1132" s="256"/>
      <c r="Q1132" s="256"/>
      <c r="R1132" s="256"/>
      <c r="S1132" s="256"/>
      <c r="T1132" s="257"/>
      <c r="U1132" s="13"/>
      <c r="V1132" s="13"/>
      <c r="W1132" s="13"/>
      <c r="X1132" s="13"/>
      <c r="Y1132" s="13"/>
      <c r="Z1132" s="13"/>
      <c r="AA1132" s="13"/>
      <c r="AB1132" s="13"/>
      <c r="AC1132" s="13"/>
      <c r="AD1132" s="13"/>
      <c r="AE1132" s="13"/>
      <c r="AT1132" s="258" t="s">
        <v>801</v>
      </c>
      <c r="AU1132" s="258" t="s">
        <v>81</v>
      </c>
      <c r="AV1132" s="13" t="s">
        <v>81</v>
      </c>
      <c r="AW1132" s="13" t="s">
        <v>33</v>
      </c>
      <c r="AX1132" s="13" t="s">
        <v>72</v>
      </c>
      <c r="AY1132" s="258" t="s">
        <v>240</v>
      </c>
    </row>
    <row r="1133" s="13" customFormat="1">
      <c r="A1133" s="13"/>
      <c r="B1133" s="248"/>
      <c r="C1133" s="249"/>
      <c r="D1133" s="227" t="s">
        <v>801</v>
      </c>
      <c r="E1133" s="250" t="s">
        <v>19</v>
      </c>
      <c r="F1133" s="251" t="s">
        <v>3150</v>
      </c>
      <c r="G1133" s="249"/>
      <c r="H1133" s="252">
        <v>11.702</v>
      </c>
      <c r="I1133" s="253"/>
      <c r="J1133" s="249"/>
      <c r="K1133" s="249"/>
      <c r="L1133" s="254"/>
      <c r="M1133" s="255"/>
      <c r="N1133" s="256"/>
      <c r="O1133" s="256"/>
      <c r="P1133" s="256"/>
      <c r="Q1133" s="256"/>
      <c r="R1133" s="256"/>
      <c r="S1133" s="256"/>
      <c r="T1133" s="257"/>
      <c r="U1133" s="13"/>
      <c r="V1133" s="13"/>
      <c r="W1133" s="13"/>
      <c r="X1133" s="13"/>
      <c r="Y1133" s="13"/>
      <c r="Z1133" s="13"/>
      <c r="AA1133" s="13"/>
      <c r="AB1133" s="13"/>
      <c r="AC1133" s="13"/>
      <c r="AD1133" s="13"/>
      <c r="AE1133" s="13"/>
      <c r="AT1133" s="258" t="s">
        <v>801</v>
      </c>
      <c r="AU1133" s="258" t="s">
        <v>81</v>
      </c>
      <c r="AV1133" s="13" t="s">
        <v>81</v>
      </c>
      <c r="AW1133" s="13" t="s">
        <v>33</v>
      </c>
      <c r="AX1133" s="13" t="s">
        <v>72</v>
      </c>
      <c r="AY1133" s="258" t="s">
        <v>240</v>
      </c>
    </row>
    <row r="1134" s="13" customFormat="1">
      <c r="A1134" s="13"/>
      <c r="B1134" s="248"/>
      <c r="C1134" s="249"/>
      <c r="D1134" s="227" t="s">
        <v>801</v>
      </c>
      <c r="E1134" s="250" t="s">
        <v>19</v>
      </c>
      <c r="F1134" s="251" t="s">
        <v>3151</v>
      </c>
      <c r="G1134" s="249"/>
      <c r="H1134" s="252">
        <v>255.12899999999999</v>
      </c>
      <c r="I1134" s="253"/>
      <c r="J1134" s="249"/>
      <c r="K1134" s="249"/>
      <c r="L1134" s="254"/>
      <c r="M1134" s="255"/>
      <c r="N1134" s="256"/>
      <c r="O1134" s="256"/>
      <c r="P1134" s="256"/>
      <c r="Q1134" s="256"/>
      <c r="R1134" s="256"/>
      <c r="S1134" s="256"/>
      <c r="T1134" s="257"/>
      <c r="U1134" s="13"/>
      <c r="V1134" s="13"/>
      <c r="W1134" s="13"/>
      <c r="X1134" s="13"/>
      <c r="Y1134" s="13"/>
      <c r="Z1134" s="13"/>
      <c r="AA1134" s="13"/>
      <c r="AB1134" s="13"/>
      <c r="AC1134" s="13"/>
      <c r="AD1134" s="13"/>
      <c r="AE1134" s="13"/>
      <c r="AT1134" s="258" t="s">
        <v>801</v>
      </c>
      <c r="AU1134" s="258" t="s">
        <v>81</v>
      </c>
      <c r="AV1134" s="13" t="s">
        <v>81</v>
      </c>
      <c r="AW1134" s="13" t="s">
        <v>33</v>
      </c>
      <c r="AX1134" s="13" t="s">
        <v>72</v>
      </c>
      <c r="AY1134" s="258" t="s">
        <v>240</v>
      </c>
    </row>
    <row r="1135" s="13" customFormat="1">
      <c r="A1135" s="13"/>
      <c r="B1135" s="248"/>
      <c r="C1135" s="249"/>
      <c r="D1135" s="227" t="s">
        <v>801</v>
      </c>
      <c r="E1135" s="250" t="s">
        <v>19</v>
      </c>
      <c r="F1135" s="251" t="s">
        <v>3152</v>
      </c>
      <c r="G1135" s="249"/>
      <c r="H1135" s="252">
        <v>18.48</v>
      </c>
      <c r="I1135" s="253"/>
      <c r="J1135" s="249"/>
      <c r="K1135" s="249"/>
      <c r="L1135" s="254"/>
      <c r="M1135" s="255"/>
      <c r="N1135" s="256"/>
      <c r="O1135" s="256"/>
      <c r="P1135" s="256"/>
      <c r="Q1135" s="256"/>
      <c r="R1135" s="256"/>
      <c r="S1135" s="256"/>
      <c r="T1135" s="257"/>
      <c r="U1135" s="13"/>
      <c r="V1135" s="13"/>
      <c r="W1135" s="13"/>
      <c r="X1135" s="13"/>
      <c r="Y1135" s="13"/>
      <c r="Z1135" s="13"/>
      <c r="AA1135" s="13"/>
      <c r="AB1135" s="13"/>
      <c r="AC1135" s="13"/>
      <c r="AD1135" s="13"/>
      <c r="AE1135" s="13"/>
      <c r="AT1135" s="258" t="s">
        <v>801</v>
      </c>
      <c r="AU1135" s="258" t="s">
        <v>81</v>
      </c>
      <c r="AV1135" s="13" t="s">
        <v>81</v>
      </c>
      <c r="AW1135" s="13" t="s">
        <v>33</v>
      </c>
      <c r="AX1135" s="13" t="s">
        <v>72</v>
      </c>
      <c r="AY1135" s="258" t="s">
        <v>240</v>
      </c>
    </row>
    <row r="1136" s="13" customFormat="1">
      <c r="A1136" s="13"/>
      <c r="B1136" s="248"/>
      <c r="C1136" s="249"/>
      <c r="D1136" s="227" t="s">
        <v>801</v>
      </c>
      <c r="E1136" s="250" t="s">
        <v>19</v>
      </c>
      <c r="F1136" s="251" t="s">
        <v>3153</v>
      </c>
      <c r="G1136" s="249"/>
      <c r="H1136" s="252">
        <v>132.78299999999999</v>
      </c>
      <c r="I1136" s="253"/>
      <c r="J1136" s="249"/>
      <c r="K1136" s="249"/>
      <c r="L1136" s="254"/>
      <c r="M1136" s="255"/>
      <c r="N1136" s="256"/>
      <c r="O1136" s="256"/>
      <c r="P1136" s="256"/>
      <c r="Q1136" s="256"/>
      <c r="R1136" s="256"/>
      <c r="S1136" s="256"/>
      <c r="T1136" s="257"/>
      <c r="U1136" s="13"/>
      <c r="V1136" s="13"/>
      <c r="W1136" s="13"/>
      <c r="X1136" s="13"/>
      <c r="Y1136" s="13"/>
      <c r="Z1136" s="13"/>
      <c r="AA1136" s="13"/>
      <c r="AB1136" s="13"/>
      <c r="AC1136" s="13"/>
      <c r="AD1136" s="13"/>
      <c r="AE1136" s="13"/>
      <c r="AT1136" s="258" t="s">
        <v>801</v>
      </c>
      <c r="AU1136" s="258" t="s">
        <v>81</v>
      </c>
      <c r="AV1136" s="13" t="s">
        <v>81</v>
      </c>
      <c r="AW1136" s="13" t="s">
        <v>33</v>
      </c>
      <c r="AX1136" s="13" t="s">
        <v>72</v>
      </c>
      <c r="AY1136" s="258" t="s">
        <v>240</v>
      </c>
    </row>
    <row r="1137" s="13" customFormat="1">
      <c r="A1137" s="13"/>
      <c r="B1137" s="248"/>
      <c r="C1137" s="249"/>
      <c r="D1137" s="227" t="s">
        <v>801</v>
      </c>
      <c r="E1137" s="250" t="s">
        <v>19</v>
      </c>
      <c r="F1137" s="251" t="s">
        <v>3154</v>
      </c>
      <c r="G1137" s="249"/>
      <c r="H1137" s="252">
        <v>29.242999999999999</v>
      </c>
      <c r="I1137" s="253"/>
      <c r="J1137" s="249"/>
      <c r="K1137" s="249"/>
      <c r="L1137" s="254"/>
      <c r="M1137" s="255"/>
      <c r="N1137" s="256"/>
      <c r="O1137" s="256"/>
      <c r="P1137" s="256"/>
      <c r="Q1137" s="256"/>
      <c r="R1137" s="256"/>
      <c r="S1137" s="256"/>
      <c r="T1137" s="257"/>
      <c r="U1137" s="13"/>
      <c r="V1137" s="13"/>
      <c r="W1137" s="13"/>
      <c r="X1137" s="13"/>
      <c r="Y1137" s="13"/>
      <c r="Z1137" s="13"/>
      <c r="AA1137" s="13"/>
      <c r="AB1137" s="13"/>
      <c r="AC1137" s="13"/>
      <c r="AD1137" s="13"/>
      <c r="AE1137" s="13"/>
      <c r="AT1137" s="258" t="s">
        <v>801</v>
      </c>
      <c r="AU1137" s="258" t="s">
        <v>81</v>
      </c>
      <c r="AV1137" s="13" t="s">
        <v>81</v>
      </c>
      <c r="AW1137" s="13" t="s">
        <v>33</v>
      </c>
      <c r="AX1137" s="13" t="s">
        <v>72</v>
      </c>
      <c r="AY1137" s="258" t="s">
        <v>240</v>
      </c>
    </row>
    <row r="1138" s="15" customFormat="1">
      <c r="A1138" s="15"/>
      <c r="B1138" s="269"/>
      <c r="C1138" s="270"/>
      <c r="D1138" s="227" t="s">
        <v>801</v>
      </c>
      <c r="E1138" s="271" t="s">
        <v>19</v>
      </c>
      <c r="F1138" s="272" t="s">
        <v>1356</v>
      </c>
      <c r="G1138" s="270"/>
      <c r="H1138" s="273">
        <v>1078.6030000000001</v>
      </c>
      <c r="I1138" s="274"/>
      <c r="J1138" s="270"/>
      <c r="K1138" s="270"/>
      <c r="L1138" s="275"/>
      <c r="M1138" s="276"/>
      <c r="N1138" s="277"/>
      <c r="O1138" s="277"/>
      <c r="P1138" s="277"/>
      <c r="Q1138" s="277"/>
      <c r="R1138" s="277"/>
      <c r="S1138" s="277"/>
      <c r="T1138" s="278"/>
      <c r="U1138" s="15"/>
      <c r="V1138" s="15"/>
      <c r="W1138" s="15"/>
      <c r="X1138" s="15"/>
      <c r="Y1138" s="15"/>
      <c r="Z1138" s="15"/>
      <c r="AA1138" s="15"/>
      <c r="AB1138" s="15"/>
      <c r="AC1138" s="15"/>
      <c r="AD1138" s="15"/>
      <c r="AE1138" s="15"/>
      <c r="AT1138" s="279" t="s">
        <v>801</v>
      </c>
      <c r="AU1138" s="279" t="s">
        <v>81</v>
      </c>
      <c r="AV1138" s="15" t="s">
        <v>149</v>
      </c>
      <c r="AW1138" s="15" t="s">
        <v>33</v>
      </c>
      <c r="AX1138" s="15" t="s">
        <v>79</v>
      </c>
      <c r="AY1138" s="279" t="s">
        <v>240</v>
      </c>
    </row>
    <row r="1139" s="2" customFormat="1">
      <c r="A1139" s="39"/>
      <c r="B1139" s="40"/>
      <c r="C1139" s="238" t="s">
        <v>3155</v>
      </c>
      <c r="D1139" s="238" t="s">
        <v>797</v>
      </c>
      <c r="E1139" s="239" t="s">
        <v>3156</v>
      </c>
      <c r="F1139" s="240" t="s">
        <v>3157</v>
      </c>
      <c r="G1139" s="241" t="s">
        <v>251</v>
      </c>
      <c r="H1139" s="242">
        <v>889.976</v>
      </c>
      <c r="I1139" s="243"/>
      <c r="J1139" s="244">
        <f>ROUND(I1139*H1139,2)</f>
        <v>0</v>
      </c>
      <c r="K1139" s="240" t="s">
        <v>1343</v>
      </c>
      <c r="L1139" s="245"/>
      <c r="M1139" s="246" t="s">
        <v>19</v>
      </c>
      <c r="N1139" s="247" t="s">
        <v>43</v>
      </c>
      <c r="O1139" s="85"/>
      <c r="P1139" s="223">
        <f>O1139*H1139</f>
        <v>0</v>
      </c>
      <c r="Q1139" s="223">
        <v>0</v>
      </c>
      <c r="R1139" s="223">
        <f>Q1139*H1139</f>
        <v>0</v>
      </c>
      <c r="S1139" s="223">
        <v>0</v>
      </c>
      <c r="T1139" s="224">
        <f>S1139*H1139</f>
        <v>0</v>
      </c>
      <c r="U1139" s="39"/>
      <c r="V1139" s="39"/>
      <c r="W1139" s="39"/>
      <c r="X1139" s="39"/>
      <c r="Y1139" s="39"/>
      <c r="Z1139" s="39"/>
      <c r="AA1139" s="39"/>
      <c r="AB1139" s="39"/>
      <c r="AC1139" s="39"/>
      <c r="AD1139" s="39"/>
      <c r="AE1139" s="39"/>
      <c r="AR1139" s="225" t="s">
        <v>301</v>
      </c>
      <c r="AT1139" s="225" t="s">
        <v>797</v>
      </c>
      <c r="AU1139" s="225" t="s">
        <v>81</v>
      </c>
      <c r="AY1139" s="18" t="s">
        <v>240</v>
      </c>
      <c r="BE1139" s="226">
        <f>IF(N1139="základní",J1139,0)</f>
        <v>0</v>
      </c>
      <c r="BF1139" s="226">
        <f>IF(N1139="snížená",J1139,0)</f>
        <v>0</v>
      </c>
      <c r="BG1139" s="226">
        <f>IF(N1139="zákl. přenesená",J1139,0)</f>
        <v>0</v>
      </c>
      <c r="BH1139" s="226">
        <f>IF(N1139="sníž. přenesená",J1139,0)</f>
        <v>0</v>
      </c>
      <c r="BI1139" s="226">
        <f>IF(N1139="nulová",J1139,0)</f>
        <v>0</v>
      </c>
      <c r="BJ1139" s="18" t="s">
        <v>79</v>
      </c>
      <c r="BK1139" s="226">
        <f>ROUND(I1139*H1139,2)</f>
        <v>0</v>
      </c>
      <c r="BL1139" s="18" t="s">
        <v>271</v>
      </c>
      <c r="BM1139" s="225" t="s">
        <v>3158</v>
      </c>
    </row>
    <row r="1140" s="14" customFormat="1">
      <c r="A1140" s="14"/>
      <c r="B1140" s="259"/>
      <c r="C1140" s="260"/>
      <c r="D1140" s="227" t="s">
        <v>801</v>
      </c>
      <c r="E1140" s="261" t="s">
        <v>19</v>
      </c>
      <c r="F1140" s="262" t="s">
        <v>2658</v>
      </c>
      <c r="G1140" s="260"/>
      <c r="H1140" s="261" t="s">
        <v>19</v>
      </c>
      <c r="I1140" s="263"/>
      <c r="J1140" s="260"/>
      <c r="K1140" s="260"/>
      <c r="L1140" s="264"/>
      <c r="M1140" s="265"/>
      <c r="N1140" s="266"/>
      <c r="O1140" s="266"/>
      <c r="P1140" s="266"/>
      <c r="Q1140" s="266"/>
      <c r="R1140" s="266"/>
      <c r="S1140" s="266"/>
      <c r="T1140" s="267"/>
      <c r="U1140" s="14"/>
      <c r="V1140" s="14"/>
      <c r="W1140" s="14"/>
      <c r="X1140" s="14"/>
      <c r="Y1140" s="14"/>
      <c r="Z1140" s="14"/>
      <c r="AA1140" s="14"/>
      <c r="AB1140" s="14"/>
      <c r="AC1140" s="14"/>
      <c r="AD1140" s="14"/>
      <c r="AE1140" s="14"/>
      <c r="AT1140" s="268" t="s">
        <v>801</v>
      </c>
      <c r="AU1140" s="268" t="s">
        <v>81</v>
      </c>
      <c r="AV1140" s="14" t="s">
        <v>79</v>
      </c>
      <c r="AW1140" s="14" t="s">
        <v>33</v>
      </c>
      <c r="AX1140" s="14" t="s">
        <v>72</v>
      </c>
      <c r="AY1140" s="268" t="s">
        <v>240</v>
      </c>
    </row>
    <row r="1141" s="14" customFormat="1">
      <c r="A1141" s="14"/>
      <c r="B1141" s="259"/>
      <c r="C1141" s="260"/>
      <c r="D1141" s="227" t="s">
        <v>801</v>
      </c>
      <c r="E1141" s="261" t="s">
        <v>19</v>
      </c>
      <c r="F1141" s="262" t="s">
        <v>2715</v>
      </c>
      <c r="G1141" s="260"/>
      <c r="H1141" s="261" t="s">
        <v>19</v>
      </c>
      <c r="I1141" s="263"/>
      <c r="J1141" s="260"/>
      <c r="K1141" s="260"/>
      <c r="L1141" s="264"/>
      <c r="M1141" s="265"/>
      <c r="N1141" s="266"/>
      <c r="O1141" s="266"/>
      <c r="P1141" s="266"/>
      <c r="Q1141" s="266"/>
      <c r="R1141" s="266"/>
      <c r="S1141" s="266"/>
      <c r="T1141" s="267"/>
      <c r="U1141" s="14"/>
      <c r="V1141" s="14"/>
      <c r="W1141" s="14"/>
      <c r="X1141" s="14"/>
      <c r="Y1141" s="14"/>
      <c r="Z1141" s="14"/>
      <c r="AA1141" s="14"/>
      <c r="AB1141" s="14"/>
      <c r="AC1141" s="14"/>
      <c r="AD1141" s="14"/>
      <c r="AE1141" s="14"/>
      <c r="AT1141" s="268" t="s">
        <v>801</v>
      </c>
      <c r="AU1141" s="268" t="s">
        <v>81</v>
      </c>
      <c r="AV1141" s="14" t="s">
        <v>79</v>
      </c>
      <c r="AW1141" s="14" t="s">
        <v>33</v>
      </c>
      <c r="AX1141" s="14" t="s">
        <v>72</v>
      </c>
      <c r="AY1141" s="268" t="s">
        <v>240</v>
      </c>
    </row>
    <row r="1142" s="13" customFormat="1">
      <c r="A1142" s="13"/>
      <c r="B1142" s="248"/>
      <c r="C1142" s="249"/>
      <c r="D1142" s="227" t="s">
        <v>801</v>
      </c>
      <c r="E1142" s="250" t="s">
        <v>19</v>
      </c>
      <c r="F1142" s="251" t="s">
        <v>2716</v>
      </c>
      <c r="G1142" s="249"/>
      <c r="H1142" s="252">
        <v>160.42400000000001</v>
      </c>
      <c r="I1142" s="253"/>
      <c r="J1142" s="249"/>
      <c r="K1142" s="249"/>
      <c r="L1142" s="254"/>
      <c r="M1142" s="255"/>
      <c r="N1142" s="256"/>
      <c r="O1142" s="256"/>
      <c r="P1142" s="256"/>
      <c r="Q1142" s="256"/>
      <c r="R1142" s="256"/>
      <c r="S1142" s="256"/>
      <c r="T1142" s="257"/>
      <c r="U1142" s="13"/>
      <c r="V1142" s="13"/>
      <c r="W1142" s="13"/>
      <c r="X1142" s="13"/>
      <c r="Y1142" s="13"/>
      <c r="Z1142" s="13"/>
      <c r="AA1142" s="13"/>
      <c r="AB1142" s="13"/>
      <c r="AC1142" s="13"/>
      <c r="AD1142" s="13"/>
      <c r="AE1142" s="13"/>
      <c r="AT1142" s="258" t="s">
        <v>801</v>
      </c>
      <c r="AU1142" s="258" t="s">
        <v>81</v>
      </c>
      <c r="AV1142" s="13" t="s">
        <v>81</v>
      </c>
      <c r="AW1142" s="13" t="s">
        <v>33</v>
      </c>
      <c r="AX1142" s="13" t="s">
        <v>72</v>
      </c>
      <c r="AY1142" s="258" t="s">
        <v>240</v>
      </c>
    </row>
    <row r="1143" s="13" customFormat="1">
      <c r="A1143" s="13"/>
      <c r="B1143" s="248"/>
      <c r="C1143" s="249"/>
      <c r="D1143" s="227" t="s">
        <v>801</v>
      </c>
      <c r="E1143" s="250" t="s">
        <v>19</v>
      </c>
      <c r="F1143" s="251" t="s">
        <v>2717</v>
      </c>
      <c r="G1143" s="249"/>
      <c r="H1143" s="252">
        <v>269</v>
      </c>
      <c r="I1143" s="253"/>
      <c r="J1143" s="249"/>
      <c r="K1143" s="249"/>
      <c r="L1143" s="254"/>
      <c r="M1143" s="255"/>
      <c r="N1143" s="256"/>
      <c r="O1143" s="256"/>
      <c r="P1143" s="256"/>
      <c r="Q1143" s="256"/>
      <c r="R1143" s="256"/>
      <c r="S1143" s="256"/>
      <c r="T1143" s="257"/>
      <c r="U1143" s="13"/>
      <c r="V1143" s="13"/>
      <c r="W1143" s="13"/>
      <c r="X1143" s="13"/>
      <c r="Y1143" s="13"/>
      <c r="Z1143" s="13"/>
      <c r="AA1143" s="13"/>
      <c r="AB1143" s="13"/>
      <c r="AC1143" s="13"/>
      <c r="AD1143" s="13"/>
      <c r="AE1143" s="13"/>
      <c r="AT1143" s="258" t="s">
        <v>801</v>
      </c>
      <c r="AU1143" s="258" t="s">
        <v>81</v>
      </c>
      <c r="AV1143" s="13" t="s">
        <v>81</v>
      </c>
      <c r="AW1143" s="13" t="s">
        <v>33</v>
      </c>
      <c r="AX1143" s="13" t="s">
        <v>72</v>
      </c>
      <c r="AY1143" s="258" t="s">
        <v>240</v>
      </c>
    </row>
    <row r="1144" s="13" customFormat="1">
      <c r="A1144" s="13"/>
      <c r="B1144" s="248"/>
      <c r="C1144" s="249"/>
      <c r="D1144" s="227" t="s">
        <v>801</v>
      </c>
      <c r="E1144" s="250" t="s">
        <v>19</v>
      </c>
      <c r="F1144" s="251" t="s">
        <v>2720</v>
      </c>
      <c r="G1144" s="249"/>
      <c r="H1144" s="252">
        <v>16.629999999999999</v>
      </c>
      <c r="I1144" s="253"/>
      <c r="J1144" s="249"/>
      <c r="K1144" s="249"/>
      <c r="L1144" s="254"/>
      <c r="M1144" s="255"/>
      <c r="N1144" s="256"/>
      <c r="O1144" s="256"/>
      <c r="P1144" s="256"/>
      <c r="Q1144" s="256"/>
      <c r="R1144" s="256"/>
      <c r="S1144" s="256"/>
      <c r="T1144" s="257"/>
      <c r="U1144" s="13"/>
      <c r="V1144" s="13"/>
      <c r="W1144" s="13"/>
      <c r="X1144" s="13"/>
      <c r="Y1144" s="13"/>
      <c r="Z1144" s="13"/>
      <c r="AA1144" s="13"/>
      <c r="AB1144" s="13"/>
      <c r="AC1144" s="13"/>
      <c r="AD1144" s="13"/>
      <c r="AE1144" s="13"/>
      <c r="AT1144" s="258" t="s">
        <v>801</v>
      </c>
      <c r="AU1144" s="258" t="s">
        <v>81</v>
      </c>
      <c r="AV1144" s="13" t="s">
        <v>81</v>
      </c>
      <c r="AW1144" s="13" t="s">
        <v>33</v>
      </c>
      <c r="AX1144" s="13" t="s">
        <v>72</v>
      </c>
      <c r="AY1144" s="258" t="s">
        <v>240</v>
      </c>
    </row>
    <row r="1145" s="13" customFormat="1">
      <c r="A1145" s="13"/>
      <c r="B1145" s="248"/>
      <c r="C1145" s="249"/>
      <c r="D1145" s="227" t="s">
        <v>801</v>
      </c>
      <c r="E1145" s="250" t="s">
        <v>19</v>
      </c>
      <c r="F1145" s="251" t="s">
        <v>2722</v>
      </c>
      <c r="G1145" s="249"/>
      <c r="H1145" s="252">
        <v>6.5</v>
      </c>
      <c r="I1145" s="253"/>
      <c r="J1145" s="249"/>
      <c r="K1145" s="249"/>
      <c r="L1145" s="254"/>
      <c r="M1145" s="255"/>
      <c r="N1145" s="256"/>
      <c r="O1145" s="256"/>
      <c r="P1145" s="256"/>
      <c r="Q1145" s="256"/>
      <c r="R1145" s="256"/>
      <c r="S1145" s="256"/>
      <c r="T1145" s="257"/>
      <c r="U1145" s="13"/>
      <c r="V1145" s="13"/>
      <c r="W1145" s="13"/>
      <c r="X1145" s="13"/>
      <c r="Y1145" s="13"/>
      <c r="Z1145" s="13"/>
      <c r="AA1145" s="13"/>
      <c r="AB1145" s="13"/>
      <c r="AC1145" s="13"/>
      <c r="AD1145" s="13"/>
      <c r="AE1145" s="13"/>
      <c r="AT1145" s="258" t="s">
        <v>801</v>
      </c>
      <c r="AU1145" s="258" t="s">
        <v>81</v>
      </c>
      <c r="AV1145" s="13" t="s">
        <v>81</v>
      </c>
      <c r="AW1145" s="13" t="s">
        <v>33</v>
      </c>
      <c r="AX1145" s="13" t="s">
        <v>72</v>
      </c>
      <c r="AY1145" s="258" t="s">
        <v>240</v>
      </c>
    </row>
    <row r="1146" s="13" customFormat="1">
      <c r="A1146" s="13"/>
      <c r="B1146" s="248"/>
      <c r="C1146" s="249"/>
      <c r="D1146" s="227" t="s">
        <v>801</v>
      </c>
      <c r="E1146" s="250" t="s">
        <v>19</v>
      </c>
      <c r="F1146" s="251" t="s">
        <v>2723</v>
      </c>
      <c r="G1146" s="249"/>
      <c r="H1146" s="252">
        <v>318</v>
      </c>
      <c r="I1146" s="253"/>
      <c r="J1146" s="249"/>
      <c r="K1146" s="249"/>
      <c r="L1146" s="254"/>
      <c r="M1146" s="255"/>
      <c r="N1146" s="256"/>
      <c r="O1146" s="256"/>
      <c r="P1146" s="256"/>
      <c r="Q1146" s="256"/>
      <c r="R1146" s="256"/>
      <c r="S1146" s="256"/>
      <c r="T1146" s="257"/>
      <c r="U1146" s="13"/>
      <c r="V1146" s="13"/>
      <c r="W1146" s="13"/>
      <c r="X1146" s="13"/>
      <c r="Y1146" s="13"/>
      <c r="Z1146" s="13"/>
      <c r="AA1146" s="13"/>
      <c r="AB1146" s="13"/>
      <c r="AC1146" s="13"/>
      <c r="AD1146" s="13"/>
      <c r="AE1146" s="13"/>
      <c r="AT1146" s="258" t="s">
        <v>801</v>
      </c>
      <c r="AU1146" s="258" t="s">
        <v>81</v>
      </c>
      <c r="AV1146" s="13" t="s">
        <v>81</v>
      </c>
      <c r="AW1146" s="13" t="s">
        <v>33</v>
      </c>
      <c r="AX1146" s="13" t="s">
        <v>72</v>
      </c>
      <c r="AY1146" s="258" t="s">
        <v>240</v>
      </c>
    </row>
    <row r="1147" s="13" customFormat="1">
      <c r="A1147" s="13"/>
      <c r="B1147" s="248"/>
      <c r="C1147" s="249"/>
      <c r="D1147" s="227" t="s">
        <v>801</v>
      </c>
      <c r="E1147" s="250" t="s">
        <v>19</v>
      </c>
      <c r="F1147" s="251" t="s">
        <v>2724</v>
      </c>
      <c r="G1147" s="249"/>
      <c r="H1147" s="252">
        <v>20.449999999999999</v>
      </c>
      <c r="I1147" s="253"/>
      <c r="J1147" s="249"/>
      <c r="K1147" s="249"/>
      <c r="L1147" s="254"/>
      <c r="M1147" s="255"/>
      <c r="N1147" s="256"/>
      <c r="O1147" s="256"/>
      <c r="P1147" s="256"/>
      <c r="Q1147" s="256"/>
      <c r="R1147" s="256"/>
      <c r="S1147" s="256"/>
      <c r="T1147" s="257"/>
      <c r="U1147" s="13"/>
      <c r="V1147" s="13"/>
      <c r="W1147" s="13"/>
      <c r="X1147" s="13"/>
      <c r="Y1147" s="13"/>
      <c r="Z1147" s="13"/>
      <c r="AA1147" s="13"/>
      <c r="AB1147" s="13"/>
      <c r="AC1147" s="13"/>
      <c r="AD1147" s="13"/>
      <c r="AE1147" s="13"/>
      <c r="AT1147" s="258" t="s">
        <v>801</v>
      </c>
      <c r="AU1147" s="258" t="s">
        <v>81</v>
      </c>
      <c r="AV1147" s="13" t="s">
        <v>81</v>
      </c>
      <c r="AW1147" s="13" t="s">
        <v>33</v>
      </c>
      <c r="AX1147" s="13" t="s">
        <v>72</v>
      </c>
      <c r="AY1147" s="258" t="s">
        <v>240</v>
      </c>
    </row>
    <row r="1148" s="13" customFormat="1">
      <c r="A1148" s="13"/>
      <c r="B1148" s="248"/>
      <c r="C1148" s="249"/>
      <c r="D1148" s="227" t="s">
        <v>801</v>
      </c>
      <c r="E1148" s="250" t="s">
        <v>19</v>
      </c>
      <c r="F1148" s="251" t="s">
        <v>2725</v>
      </c>
      <c r="G1148" s="249"/>
      <c r="H1148" s="252">
        <v>147.19999999999999</v>
      </c>
      <c r="I1148" s="253"/>
      <c r="J1148" s="249"/>
      <c r="K1148" s="249"/>
      <c r="L1148" s="254"/>
      <c r="M1148" s="255"/>
      <c r="N1148" s="256"/>
      <c r="O1148" s="256"/>
      <c r="P1148" s="256"/>
      <c r="Q1148" s="256"/>
      <c r="R1148" s="256"/>
      <c r="S1148" s="256"/>
      <c r="T1148" s="257"/>
      <c r="U1148" s="13"/>
      <c r="V1148" s="13"/>
      <c r="W1148" s="13"/>
      <c r="X1148" s="13"/>
      <c r="Y1148" s="13"/>
      <c r="Z1148" s="13"/>
      <c r="AA1148" s="13"/>
      <c r="AB1148" s="13"/>
      <c r="AC1148" s="13"/>
      <c r="AD1148" s="13"/>
      <c r="AE1148" s="13"/>
      <c r="AT1148" s="258" t="s">
        <v>801</v>
      </c>
      <c r="AU1148" s="258" t="s">
        <v>81</v>
      </c>
      <c r="AV1148" s="13" t="s">
        <v>81</v>
      </c>
      <c r="AW1148" s="13" t="s">
        <v>33</v>
      </c>
      <c r="AX1148" s="13" t="s">
        <v>72</v>
      </c>
      <c r="AY1148" s="258" t="s">
        <v>240</v>
      </c>
    </row>
    <row r="1149" s="13" customFormat="1">
      <c r="A1149" s="13"/>
      <c r="B1149" s="248"/>
      <c r="C1149" s="249"/>
      <c r="D1149" s="227" t="s">
        <v>801</v>
      </c>
      <c r="E1149" s="250" t="s">
        <v>19</v>
      </c>
      <c r="F1149" s="251" t="s">
        <v>2719</v>
      </c>
      <c r="G1149" s="249"/>
      <c r="H1149" s="252">
        <v>33.670000000000002</v>
      </c>
      <c r="I1149" s="253"/>
      <c r="J1149" s="249"/>
      <c r="K1149" s="249"/>
      <c r="L1149" s="254"/>
      <c r="M1149" s="255"/>
      <c r="N1149" s="256"/>
      <c r="O1149" s="256"/>
      <c r="P1149" s="256"/>
      <c r="Q1149" s="256"/>
      <c r="R1149" s="256"/>
      <c r="S1149" s="256"/>
      <c r="T1149" s="257"/>
      <c r="U1149" s="13"/>
      <c r="V1149" s="13"/>
      <c r="W1149" s="13"/>
      <c r="X1149" s="13"/>
      <c r="Y1149" s="13"/>
      <c r="Z1149" s="13"/>
      <c r="AA1149" s="13"/>
      <c r="AB1149" s="13"/>
      <c r="AC1149" s="13"/>
      <c r="AD1149" s="13"/>
      <c r="AE1149" s="13"/>
      <c r="AT1149" s="258" t="s">
        <v>801</v>
      </c>
      <c r="AU1149" s="258" t="s">
        <v>81</v>
      </c>
      <c r="AV1149" s="13" t="s">
        <v>81</v>
      </c>
      <c r="AW1149" s="13" t="s">
        <v>33</v>
      </c>
      <c r="AX1149" s="13" t="s">
        <v>72</v>
      </c>
      <c r="AY1149" s="258" t="s">
        <v>240</v>
      </c>
    </row>
    <row r="1150" s="14" customFormat="1">
      <c r="A1150" s="14"/>
      <c r="B1150" s="259"/>
      <c r="C1150" s="260"/>
      <c r="D1150" s="227" t="s">
        <v>801</v>
      </c>
      <c r="E1150" s="261" t="s">
        <v>19</v>
      </c>
      <c r="F1150" s="262" t="s">
        <v>2727</v>
      </c>
      <c r="G1150" s="260"/>
      <c r="H1150" s="261" t="s">
        <v>19</v>
      </c>
      <c r="I1150" s="263"/>
      <c r="J1150" s="260"/>
      <c r="K1150" s="260"/>
      <c r="L1150" s="264"/>
      <c r="M1150" s="265"/>
      <c r="N1150" s="266"/>
      <c r="O1150" s="266"/>
      <c r="P1150" s="266"/>
      <c r="Q1150" s="266"/>
      <c r="R1150" s="266"/>
      <c r="S1150" s="266"/>
      <c r="T1150" s="267"/>
      <c r="U1150" s="14"/>
      <c r="V1150" s="14"/>
      <c r="W1150" s="14"/>
      <c r="X1150" s="14"/>
      <c r="Y1150" s="14"/>
      <c r="Z1150" s="14"/>
      <c r="AA1150" s="14"/>
      <c r="AB1150" s="14"/>
      <c r="AC1150" s="14"/>
      <c r="AD1150" s="14"/>
      <c r="AE1150" s="14"/>
      <c r="AT1150" s="268" t="s">
        <v>801</v>
      </c>
      <c r="AU1150" s="268" t="s">
        <v>81</v>
      </c>
      <c r="AV1150" s="14" t="s">
        <v>79</v>
      </c>
      <c r="AW1150" s="14" t="s">
        <v>33</v>
      </c>
      <c r="AX1150" s="14" t="s">
        <v>72</v>
      </c>
      <c r="AY1150" s="268" t="s">
        <v>240</v>
      </c>
    </row>
    <row r="1151" s="13" customFormat="1">
      <c r="A1151" s="13"/>
      <c r="B1151" s="248"/>
      <c r="C1151" s="249"/>
      <c r="D1151" s="227" t="s">
        <v>801</v>
      </c>
      <c r="E1151" s="250" t="s">
        <v>19</v>
      </c>
      <c r="F1151" s="251" t="s">
        <v>2728</v>
      </c>
      <c r="G1151" s="249"/>
      <c r="H1151" s="252">
        <v>260.714</v>
      </c>
      <c r="I1151" s="253"/>
      <c r="J1151" s="249"/>
      <c r="K1151" s="249"/>
      <c r="L1151" s="254"/>
      <c r="M1151" s="255"/>
      <c r="N1151" s="256"/>
      <c r="O1151" s="256"/>
      <c r="P1151" s="256"/>
      <c r="Q1151" s="256"/>
      <c r="R1151" s="256"/>
      <c r="S1151" s="256"/>
      <c r="T1151" s="257"/>
      <c r="U1151" s="13"/>
      <c r="V1151" s="13"/>
      <c r="W1151" s="13"/>
      <c r="X1151" s="13"/>
      <c r="Y1151" s="13"/>
      <c r="Z1151" s="13"/>
      <c r="AA1151" s="13"/>
      <c r="AB1151" s="13"/>
      <c r="AC1151" s="13"/>
      <c r="AD1151" s="13"/>
      <c r="AE1151" s="13"/>
      <c r="AT1151" s="258" t="s">
        <v>801</v>
      </c>
      <c r="AU1151" s="258" t="s">
        <v>81</v>
      </c>
      <c r="AV1151" s="13" t="s">
        <v>81</v>
      </c>
      <c r="AW1151" s="13" t="s">
        <v>33</v>
      </c>
      <c r="AX1151" s="13" t="s">
        <v>72</v>
      </c>
      <c r="AY1151" s="258" t="s">
        <v>240</v>
      </c>
    </row>
    <row r="1152" s="13" customFormat="1">
      <c r="A1152" s="13"/>
      <c r="B1152" s="248"/>
      <c r="C1152" s="249"/>
      <c r="D1152" s="227" t="s">
        <v>801</v>
      </c>
      <c r="E1152" s="250" t="s">
        <v>19</v>
      </c>
      <c r="F1152" s="251" t="s">
        <v>2729</v>
      </c>
      <c r="G1152" s="249"/>
      <c r="H1152" s="252">
        <v>25.120000000000001</v>
      </c>
      <c r="I1152" s="253"/>
      <c r="J1152" s="249"/>
      <c r="K1152" s="249"/>
      <c r="L1152" s="254"/>
      <c r="M1152" s="255"/>
      <c r="N1152" s="256"/>
      <c r="O1152" s="256"/>
      <c r="P1152" s="256"/>
      <c r="Q1152" s="256"/>
      <c r="R1152" s="256"/>
      <c r="S1152" s="256"/>
      <c r="T1152" s="257"/>
      <c r="U1152" s="13"/>
      <c r="V1152" s="13"/>
      <c r="W1152" s="13"/>
      <c r="X1152" s="13"/>
      <c r="Y1152" s="13"/>
      <c r="Z1152" s="13"/>
      <c r="AA1152" s="13"/>
      <c r="AB1152" s="13"/>
      <c r="AC1152" s="13"/>
      <c r="AD1152" s="13"/>
      <c r="AE1152" s="13"/>
      <c r="AT1152" s="258" t="s">
        <v>801</v>
      </c>
      <c r="AU1152" s="258" t="s">
        <v>81</v>
      </c>
      <c r="AV1152" s="13" t="s">
        <v>81</v>
      </c>
      <c r="AW1152" s="13" t="s">
        <v>33</v>
      </c>
      <c r="AX1152" s="13" t="s">
        <v>72</v>
      </c>
      <c r="AY1152" s="258" t="s">
        <v>240</v>
      </c>
    </row>
    <row r="1153" s="13" customFormat="1">
      <c r="A1153" s="13"/>
      <c r="B1153" s="248"/>
      <c r="C1153" s="249"/>
      <c r="D1153" s="227" t="s">
        <v>801</v>
      </c>
      <c r="E1153" s="250" t="s">
        <v>19</v>
      </c>
      <c r="F1153" s="251" t="s">
        <v>3159</v>
      </c>
      <c r="G1153" s="249"/>
      <c r="H1153" s="252">
        <v>-367.73200000000003</v>
      </c>
      <c r="I1153" s="253"/>
      <c r="J1153" s="249"/>
      <c r="K1153" s="249"/>
      <c r="L1153" s="254"/>
      <c r="M1153" s="255"/>
      <c r="N1153" s="256"/>
      <c r="O1153" s="256"/>
      <c r="P1153" s="256"/>
      <c r="Q1153" s="256"/>
      <c r="R1153" s="256"/>
      <c r="S1153" s="256"/>
      <c r="T1153" s="257"/>
      <c r="U1153" s="13"/>
      <c r="V1153" s="13"/>
      <c r="W1153" s="13"/>
      <c r="X1153" s="13"/>
      <c r="Y1153" s="13"/>
      <c r="Z1153" s="13"/>
      <c r="AA1153" s="13"/>
      <c r="AB1153" s="13"/>
      <c r="AC1153" s="13"/>
      <c r="AD1153" s="13"/>
      <c r="AE1153" s="13"/>
      <c r="AT1153" s="258" t="s">
        <v>801</v>
      </c>
      <c r="AU1153" s="258" t="s">
        <v>81</v>
      </c>
      <c r="AV1153" s="13" t="s">
        <v>81</v>
      </c>
      <c r="AW1153" s="13" t="s">
        <v>33</v>
      </c>
      <c r="AX1153" s="13" t="s">
        <v>72</v>
      </c>
      <c r="AY1153" s="258" t="s">
        <v>240</v>
      </c>
    </row>
    <row r="1154" s="15" customFormat="1">
      <c r="A1154" s="15"/>
      <c r="B1154" s="269"/>
      <c r="C1154" s="270"/>
      <c r="D1154" s="227" t="s">
        <v>801</v>
      </c>
      <c r="E1154" s="271" t="s">
        <v>19</v>
      </c>
      <c r="F1154" s="272" t="s">
        <v>1356</v>
      </c>
      <c r="G1154" s="270"/>
      <c r="H1154" s="273">
        <v>889.976</v>
      </c>
      <c r="I1154" s="274"/>
      <c r="J1154" s="270"/>
      <c r="K1154" s="270"/>
      <c r="L1154" s="275"/>
      <c r="M1154" s="276"/>
      <c r="N1154" s="277"/>
      <c r="O1154" s="277"/>
      <c r="P1154" s="277"/>
      <c r="Q1154" s="277"/>
      <c r="R1154" s="277"/>
      <c r="S1154" s="277"/>
      <c r="T1154" s="278"/>
      <c r="U1154" s="15"/>
      <c r="V1154" s="15"/>
      <c r="W1154" s="15"/>
      <c r="X1154" s="15"/>
      <c r="Y1154" s="15"/>
      <c r="Z1154" s="15"/>
      <c r="AA1154" s="15"/>
      <c r="AB1154" s="15"/>
      <c r="AC1154" s="15"/>
      <c r="AD1154" s="15"/>
      <c r="AE1154" s="15"/>
      <c r="AT1154" s="279" t="s">
        <v>801</v>
      </c>
      <c r="AU1154" s="279" t="s">
        <v>81</v>
      </c>
      <c r="AV1154" s="15" t="s">
        <v>149</v>
      </c>
      <c r="AW1154" s="15" t="s">
        <v>33</v>
      </c>
      <c r="AX1154" s="15" t="s">
        <v>79</v>
      </c>
      <c r="AY1154" s="279" t="s">
        <v>240</v>
      </c>
    </row>
    <row r="1155" s="2" customFormat="1">
      <c r="A1155" s="39"/>
      <c r="B1155" s="40"/>
      <c r="C1155" s="238" t="s">
        <v>3160</v>
      </c>
      <c r="D1155" s="238" t="s">
        <v>797</v>
      </c>
      <c r="E1155" s="239" t="s">
        <v>3161</v>
      </c>
      <c r="F1155" s="240" t="s">
        <v>3162</v>
      </c>
      <c r="G1155" s="241" t="s">
        <v>251</v>
      </c>
      <c r="H1155" s="242">
        <v>367.73200000000003</v>
      </c>
      <c r="I1155" s="243"/>
      <c r="J1155" s="244">
        <f>ROUND(I1155*H1155,2)</f>
        <v>0</v>
      </c>
      <c r="K1155" s="240" t="s">
        <v>1343</v>
      </c>
      <c r="L1155" s="245"/>
      <c r="M1155" s="246" t="s">
        <v>19</v>
      </c>
      <c r="N1155" s="247" t="s">
        <v>43</v>
      </c>
      <c r="O1155" s="85"/>
      <c r="P1155" s="223">
        <f>O1155*H1155</f>
        <v>0</v>
      </c>
      <c r="Q1155" s="223">
        <v>0</v>
      </c>
      <c r="R1155" s="223">
        <f>Q1155*H1155</f>
        <v>0</v>
      </c>
      <c r="S1155" s="223">
        <v>0</v>
      </c>
      <c r="T1155" s="224">
        <f>S1155*H1155</f>
        <v>0</v>
      </c>
      <c r="U1155" s="39"/>
      <c r="V1155" s="39"/>
      <c r="W1155" s="39"/>
      <c r="X1155" s="39"/>
      <c r="Y1155" s="39"/>
      <c r="Z1155" s="39"/>
      <c r="AA1155" s="39"/>
      <c r="AB1155" s="39"/>
      <c r="AC1155" s="39"/>
      <c r="AD1155" s="39"/>
      <c r="AE1155" s="39"/>
      <c r="AR1155" s="225" t="s">
        <v>301</v>
      </c>
      <c r="AT1155" s="225" t="s">
        <v>797</v>
      </c>
      <c r="AU1155" s="225" t="s">
        <v>81</v>
      </c>
      <c r="AY1155" s="18" t="s">
        <v>240</v>
      </c>
      <c r="BE1155" s="226">
        <f>IF(N1155="základní",J1155,0)</f>
        <v>0</v>
      </c>
      <c r="BF1155" s="226">
        <f>IF(N1155="snížená",J1155,0)</f>
        <v>0</v>
      </c>
      <c r="BG1155" s="226">
        <f>IF(N1155="zákl. přenesená",J1155,0)</f>
        <v>0</v>
      </c>
      <c r="BH1155" s="226">
        <f>IF(N1155="sníž. přenesená",J1155,0)</f>
        <v>0</v>
      </c>
      <c r="BI1155" s="226">
        <f>IF(N1155="nulová",J1155,0)</f>
        <v>0</v>
      </c>
      <c r="BJ1155" s="18" t="s">
        <v>79</v>
      </c>
      <c r="BK1155" s="226">
        <f>ROUND(I1155*H1155,2)</f>
        <v>0</v>
      </c>
      <c r="BL1155" s="18" t="s">
        <v>271</v>
      </c>
      <c r="BM1155" s="225" t="s">
        <v>3163</v>
      </c>
    </row>
    <row r="1156" s="13" customFormat="1">
      <c r="A1156" s="13"/>
      <c r="B1156" s="248"/>
      <c r="C1156" s="249"/>
      <c r="D1156" s="227" t="s">
        <v>801</v>
      </c>
      <c r="E1156" s="250" t="s">
        <v>19</v>
      </c>
      <c r="F1156" s="251" t="s">
        <v>3164</v>
      </c>
      <c r="G1156" s="249"/>
      <c r="H1156" s="252">
        <v>332.37799999999999</v>
      </c>
      <c r="I1156" s="253"/>
      <c r="J1156" s="249"/>
      <c r="K1156" s="249"/>
      <c r="L1156" s="254"/>
      <c r="M1156" s="255"/>
      <c r="N1156" s="256"/>
      <c r="O1156" s="256"/>
      <c r="P1156" s="256"/>
      <c r="Q1156" s="256"/>
      <c r="R1156" s="256"/>
      <c r="S1156" s="256"/>
      <c r="T1156" s="257"/>
      <c r="U1156" s="13"/>
      <c r="V1156" s="13"/>
      <c r="W1156" s="13"/>
      <c r="X1156" s="13"/>
      <c r="Y1156" s="13"/>
      <c r="Z1156" s="13"/>
      <c r="AA1156" s="13"/>
      <c r="AB1156" s="13"/>
      <c r="AC1156" s="13"/>
      <c r="AD1156" s="13"/>
      <c r="AE1156" s="13"/>
      <c r="AT1156" s="258" t="s">
        <v>801</v>
      </c>
      <c r="AU1156" s="258" t="s">
        <v>81</v>
      </c>
      <c r="AV1156" s="13" t="s">
        <v>81</v>
      </c>
      <c r="AW1156" s="13" t="s">
        <v>33</v>
      </c>
      <c r="AX1156" s="13" t="s">
        <v>72</v>
      </c>
      <c r="AY1156" s="258" t="s">
        <v>240</v>
      </c>
    </row>
    <row r="1157" s="13" customFormat="1">
      <c r="A1157" s="13"/>
      <c r="B1157" s="248"/>
      <c r="C1157" s="249"/>
      <c r="D1157" s="227" t="s">
        <v>801</v>
      </c>
      <c r="E1157" s="250" t="s">
        <v>19</v>
      </c>
      <c r="F1157" s="251" t="s">
        <v>3165</v>
      </c>
      <c r="G1157" s="249"/>
      <c r="H1157" s="252">
        <v>35.353999999999999</v>
      </c>
      <c r="I1157" s="253"/>
      <c r="J1157" s="249"/>
      <c r="K1157" s="249"/>
      <c r="L1157" s="254"/>
      <c r="M1157" s="255"/>
      <c r="N1157" s="256"/>
      <c r="O1157" s="256"/>
      <c r="P1157" s="256"/>
      <c r="Q1157" s="256"/>
      <c r="R1157" s="256"/>
      <c r="S1157" s="256"/>
      <c r="T1157" s="257"/>
      <c r="U1157" s="13"/>
      <c r="V1157" s="13"/>
      <c r="W1157" s="13"/>
      <c r="X1157" s="13"/>
      <c r="Y1157" s="13"/>
      <c r="Z1157" s="13"/>
      <c r="AA1157" s="13"/>
      <c r="AB1157" s="13"/>
      <c r="AC1157" s="13"/>
      <c r="AD1157" s="13"/>
      <c r="AE1157" s="13"/>
      <c r="AT1157" s="258" t="s">
        <v>801</v>
      </c>
      <c r="AU1157" s="258" t="s">
        <v>81</v>
      </c>
      <c r="AV1157" s="13" t="s">
        <v>81</v>
      </c>
      <c r="AW1157" s="13" t="s">
        <v>33</v>
      </c>
      <c r="AX1157" s="13" t="s">
        <v>72</v>
      </c>
      <c r="AY1157" s="258" t="s">
        <v>240</v>
      </c>
    </row>
    <row r="1158" s="15" customFormat="1">
      <c r="A1158" s="15"/>
      <c r="B1158" s="269"/>
      <c r="C1158" s="270"/>
      <c r="D1158" s="227" t="s">
        <v>801</v>
      </c>
      <c r="E1158" s="271" t="s">
        <v>19</v>
      </c>
      <c r="F1158" s="272" t="s">
        <v>1356</v>
      </c>
      <c r="G1158" s="270"/>
      <c r="H1158" s="273">
        <v>367.73200000000003</v>
      </c>
      <c r="I1158" s="274"/>
      <c r="J1158" s="270"/>
      <c r="K1158" s="270"/>
      <c r="L1158" s="275"/>
      <c r="M1158" s="276"/>
      <c r="N1158" s="277"/>
      <c r="O1158" s="277"/>
      <c r="P1158" s="277"/>
      <c r="Q1158" s="277"/>
      <c r="R1158" s="277"/>
      <c r="S1158" s="277"/>
      <c r="T1158" s="278"/>
      <c r="U1158" s="15"/>
      <c r="V1158" s="15"/>
      <c r="W1158" s="15"/>
      <c r="X1158" s="15"/>
      <c r="Y1158" s="15"/>
      <c r="Z1158" s="15"/>
      <c r="AA1158" s="15"/>
      <c r="AB1158" s="15"/>
      <c r="AC1158" s="15"/>
      <c r="AD1158" s="15"/>
      <c r="AE1158" s="15"/>
      <c r="AT1158" s="279" t="s">
        <v>801</v>
      </c>
      <c r="AU1158" s="279" t="s">
        <v>81</v>
      </c>
      <c r="AV1158" s="15" t="s">
        <v>149</v>
      </c>
      <c r="AW1158" s="15" t="s">
        <v>33</v>
      </c>
      <c r="AX1158" s="15" t="s">
        <v>79</v>
      </c>
      <c r="AY1158" s="279" t="s">
        <v>240</v>
      </c>
    </row>
    <row r="1159" s="2" customFormat="1">
      <c r="A1159" s="39"/>
      <c r="B1159" s="40"/>
      <c r="C1159" s="238" t="s">
        <v>3166</v>
      </c>
      <c r="D1159" s="238" t="s">
        <v>797</v>
      </c>
      <c r="E1159" s="239" t="s">
        <v>3167</v>
      </c>
      <c r="F1159" s="240" t="s">
        <v>3168</v>
      </c>
      <c r="G1159" s="241" t="s">
        <v>251</v>
      </c>
      <c r="H1159" s="242">
        <v>607.74000000000001</v>
      </c>
      <c r="I1159" s="243"/>
      <c r="J1159" s="244">
        <f>ROUND(I1159*H1159,2)</f>
        <v>0</v>
      </c>
      <c r="K1159" s="240" t="s">
        <v>247</v>
      </c>
      <c r="L1159" s="245"/>
      <c r="M1159" s="246" t="s">
        <v>19</v>
      </c>
      <c r="N1159" s="247" t="s">
        <v>43</v>
      </c>
      <c r="O1159" s="85"/>
      <c r="P1159" s="223">
        <f>O1159*H1159</f>
        <v>0</v>
      </c>
      <c r="Q1159" s="223">
        <v>0</v>
      </c>
      <c r="R1159" s="223">
        <f>Q1159*H1159</f>
        <v>0</v>
      </c>
      <c r="S1159" s="223">
        <v>0</v>
      </c>
      <c r="T1159" s="224">
        <f>S1159*H1159</f>
        <v>0</v>
      </c>
      <c r="U1159" s="39"/>
      <c r="V1159" s="39"/>
      <c r="W1159" s="39"/>
      <c r="X1159" s="39"/>
      <c r="Y1159" s="39"/>
      <c r="Z1159" s="39"/>
      <c r="AA1159" s="39"/>
      <c r="AB1159" s="39"/>
      <c r="AC1159" s="39"/>
      <c r="AD1159" s="39"/>
      <c r="AE1159" s="39"/>
      <c r="AR1159" s="225" t="s">
        <v>301</v>
      </c>
      <c r="AT1159" s="225" t="s">
        <v>797</v>
      </c>
      <c r="AU1159" s="225" t="s">
        <v>81</v>
      </c>
      <c r="AY1159" s="18" t="s">
        <v>240</v>
      </c>
      <c r="BE1159" s="226">
        <f>IF(N1159="základní",J1159,0)</f>
        <v>0</v>
      </c>
      <c r="BF1159" s="226">
        <f>IF(N1159="snížená",J1159,0)</f>
        <v>0</v>
      </c>
      <c r="BG1159" s="226">
        <f>IF(N1159="zákl. přenesená",J1159,0)</f>
        <v>0</v>
      </c>
      <c r="BH1159" s="226">
        <f>IF(N1159="sníž. přenesená",J1159,0)</f>
        <v>0</v>
      </c>
      <c r="BI1159" s="226">
        <f>IF(N1159="nulová",J1159,0)</f>
        <v>0</v>
      </c>
      <c r="BJ1159" s="18" t="s">
        <v>79</v>
      </c>
      <c r="BK1159" s="226">
        <f>ROUND(I1159*H1159,2)</f>
        <v>0</v>
      </c>
      <c r="BL1159" s="18" t="s">
        <v>271</v>
      </c>
      <c r="BM1159" s="225" t="s">
        <v>3169</v>
      </c>
    </row>
    <row r="1160" s="14" customFormat="1">
      <c r="A1160" s="14"/>
      <c r="B1160" s="259"/>
      <c r="C1160" s="260"/>
      <c r="D1160" s="227" t="s">
        <v>801</v>
      </c>
      <c r="E1160" s="261" t="s">
        <v>19</v>
      </c>
      <c r="F1160" s="262" t="s">
        <v>2658</v>
      </c>
      <c r="G1160" s="260"/>
      <c r="H1160" s="261" t="s">
        <v>19</v>
      </c>
      <c r="I1160" s="263"/>
      <c r="J1160" s="260"/>
      <c r="K1160" s="260"/>
      <c r="L1160" s="264"/>
      <c r="M1160" s="265"/>
      <c r="N1160" s="266"/>
      <c r="O1160" s="266"/>
      <c r="P1160" s="266"/>
      <c r="Q1160" s="266"/>
      <c r="R1160" s="266"/>
      <c r="S1160" s="266"/>
      <c r="T1160" s="267"/>
      <c r="U1160" s="14"/>
      <c r="V1160" s="14"/>
      <c r="W1160" s="14"/>
      <c r="X1160" s="14"/>
      <c r="Y1160" s="14"/>
      <c r="Z1160" s="14"/>
      <c r="AA1160" s="14"/>
      <c r="AB1160" s="14"/>
      <c r="AC1160" s="14"/>
      <c r="AD1160" s="14"/>
      <c r="AE1160" s="14"/>
      <c r="AT1160" s="268" t="s">
        <v>801</v>
      </c>
      <c r="AU1160" s="268" t="s">
        <v>81</v>
      </c>
      <c r="AV1160" s="14" t="s">
        <v>79</v>
      </c>
      <c r="AW1160" s="14" t="s">
        <v>33</v>
      </c>
      <c r="AX1160" s="14" t="s">
        <v>72</v>
      </c>
      <c r="AY1160" s="268" t="s">
        <v>240</v>
      </c>
    </row>
    <row r="1161" s="13" customFormat="1">
      <c r="A1161" s="13"/>
      <c r="B1161" s="248"/>
      <c r="C1161" s="249"/>
      <c r="D1161" s="227" t="s">
        <v>801</v>
      </c>
      <c r="E1161" s="250" t="s">
        <v>19</v>
      </c>
      <c r="F1161" s="251" t="s">
        <v>3170</v>
      </c>
      <c r="G1161" s="249"/>
      <c r="H1161" s="252">
        <v>250.67699999999999</v>
      </c>
      <c r="I1161" s="253"/>
      <c r="J1161" s="249"/>
      <c r="K1161" s="249"/>
      <c r="L1161" s="254"/>
      <c r="M1161" s="255"/>
      <c r="N1161" s="256"/>
      <c r="O1161" s="256"/>
      <c r="P1161" s="256"/>
      <c r="Q1161" s="256"/>
      <c r="R1161" s="256"/>
      <c r="S1161" s="256"/>
      <c r="T1161" s="257"/>
      <c r="U1161" s="13"/>
      <c r="V1161" s="13"/>
      <c r="W1161" s="13"/>
      <c r="X1161" s="13"/>
      <c r="Y1161" s="13"/>
      <c r="Z1161" s="13"/>
      <c r="AA1161" s="13"/>
      <c r="AB1161" s="13"/>
      <c r="AC1161" s="13"/>
      <c r="AD1161" s="13"/>
      <c r="AE1161" s="13"/>
      <c r="AT1161" s="258" t="s">
        <v>801</v>
      </c>
      <c r="AU1161" s="258" t="s">
        <v>81</v>
      </c>
      <c r="AV1161" s="13" t="s">
        <v>81</v>
      </c>
      <c r="AW1161" s="13" t="s">
        <v>33</v>
      </c>
      <c r="AX1161" s="13" t="s">
        <v>72</v>
      </c>
      <c r="AY1161" s="258" t="s">
        <v>240</v>
      </c>
    </row>
    <row r="1162" s="13" customFormat="1">
      <c r="A1162" s="13"/>
      <c r="B1162" s="248"/>
      <c r="C1162" s="249"/>
      <c r="D1162" s="227" t="s">
        <v>801</v>
      </c>
      <c r="E1162" s="250" t="s">
        <v>19</v>
      </c>
      <c r="F1162" s="251" t="s">
        <v>3171</v>
      </c>
      <c r="G1162" s="249"/>
      <c r="H1162" s="252">
        <v>357.06299999999999</v>
      </c>
      <c r="I1162" s="253"/>
      <c r="J1162" s="249"/>
      <c r="K1162" s="249"/>
      <c r="L1162" s="254"/>
      <c r="M1162" s="255"/>
      <c r="N1162" s="256"/>
      <c r="O1162" s="256"/>
      <c r="P1162" s="256"/>
      <c r="Q1162" s="256"/>
      <c r="R1162" s="256"/>
      <c r="S1162" s="256"/>
      <c r="T1162" s="257"/>
      <c r="U1162" s="13"/>
      <c r="V1162" s="13"/>
      <c r="W1162" s="13"/>
      <c r="X1162" s="13"/>
      <c r="Y1162" s="13"/>
      <c r="Z1162" s="13"/>
      <c r="AA1162" s="13"/>
      <c r="AB1162" s="13"/>
      <c r="AC1162" s="13"/>
      <c r="AD1162" s="13"/>
      <c r="AE1162" s="13"/>
      <c r="AT1162" s="258" t="s">
        <v>801</v>
      </c>
      <c r="AU1162" s="258" t="s">
        <v>81</v>
      </c>
      <c r="AV1162" s="13" t="s">
        <v>81</v>
      </c>
      <c r="AW1162" s="13" t="s">
        <v>33</v>
      </c>
      <c r="AX1162" s="13" t="s">
        <v>72</v>
      </c>
      <c r="AY1162" s="258" t="s">
        <v>240</v>
      </c>
    </row>
    <row r="1163" s="15" customFormat="1">
      <c r="A1163" s="15"/>
      <c r="B1163" s="269"/>
      <c r="C1163" s="270"/>
      <c r="D1163" s="227" t="s">
        <v>801</v>
      </c>
      <c r="E1163" s="271" t="s">
        <v>19</v>
      </c>
      <c r="F1163" s="272" t="s">
        <v>1356</v>
      </c>
      <c r="G1163" s="270"/>
      <c r="H1163" s="273">
        <v>607.74000000000001</v>
      </c>
      <c r="I1163" s="274"/>
      <c r="J1163" s="270"/>
      <c r="K1163" s="270"/>
      <c r="L1163" s="275"/>
      <c r="M1163" s="276"/>
      <c r="N1163" s="277"/>
      <c r="O1163" s="277"/>
      <c r="P1163" s="277"/>
      <c r="Q1163" s="277"/>
      <c r="R1163" s="277"/>
      <c r="S1163" s="277"/>
      <c r="T1163" s="278"/>
      <c r="U1163" s="15"/>
      <c r="V1163" s="15"/>
      <c r="W1163" s="15"/>
      <c r="X1163" s="15"/>
      <c r="Y1163" s="15"/>
      <c r="Z1163" s="15"/>
      <c r="AA1163" s="15"/>
      <c r="AB1163" s="15"/>
      <c r="AC1163" s="15"/>
      <c r="AD1163" s="15"/>
      <c r="AE1163" s="15"/>
      <c r="AT1163" s="279" t="s">
        <v>801</v>
      </c>
      <c r="AU1163" s="279" t="s">
        <v>81</v>
      </c>
      <c r="AV1163" s="15" t="s">
        <v>149</v>
      </c>
      <c r="AW1163" s="15" t="s">
        <v>33</v>
      </c>
      <c r="AX1163" s="15" t="s">
        <v>79</v>
      </c>
      <c r="AY1163" s="279" t="s">
        <v>240</v>
      </c>
    </row>
    <row r="1164" s="2" customFormat="1">
      <c r="A1164" s="39"/>
      <c r="B1164" s="40"/>
      <c r="C1164" s="214" t="s">
        <v>3172</v>
      </c>
      <c r="D1164" s="214" t="s">
        <v>243</v>
      </c>
      <c r="E1164" s="215" t="s">
        <v>3173</v>
      </c>
      <c r="F1164" s="216" t="s">
        <v>3174</v>
      </c>
      <c r="G1164" s="217" t="s">
        <v>251</v>
      </c>
      <c r="H1164" s="218">
        <v>58.090000000000003</v>
      </c>
      <c r="I1164" s="219"/>
      <c r="J1164" s="220">
        <f>ROUND(I1164*H1164,2)</f>
        <v>0</v>
      </c>
      <c r="K1164" s="216" t="s">
        <v>749</v>
      </c>
      <c r="L1164" s="45"/>
      <c r="M1164" s="221" t="s">
        <v>19</v>
      </c>
      <c r="N1164" s="222" t="s">
        <v>43</v>
      </c>
      <c r="O1164" s="85"/>
      <c r="P1164" s="223">
        <f>O1164*H1164</f>
        <v>0</v>
      </c>
      <c r="Q1164" s="223">
        <v>0</v>
      </c>
      <c r="R1164" s="223">
        <f>Q1164*H1164</f>
        <v>0</v>
      </c>
      <c r="S1164" s="223">
        <v>0</v>
      </c>
      <c r="T1164" s="224">
        <f>S1164*H1164</f>
        <v>0</v>
      </c>
      <c r="U1164" s="39"/>
      <c r="V1164" s="39"/>
      <c r="W1164" s="39"/>
      <c r="X1164" s="39"/>
      <c r="Y1164" s="39"/>
      <c r="Z1164" s="39"/>
      <c r="AA1164" s="39"/>
      <c r="AB1164" s="39"/>
      <c r="AC1164" s="39"/>
      <c r="AD1164" s="39"/>
      <c r="AE1164" s="39"/>
      <c r="AR1164" s="225" t="s">
        <v>271</v>
      </c>
      <c r="AT1164" s="225" t="s">
        <v>243</v>
      </c>
      <c r="AU1164" s="225" t="s">
        <v>81</v>
      </c>
      <c r="AY1164" s="18" t="s">
        <v>240</v>
      </c>
      <c r="BE1164" s="226">
        <f>IF(N1164="základní",J1164,0)</f>
        <v>0</v>
      </c>
      <c r="BF1164" s="226">
        <f>IF(N1164="snížená",J1164,0)</f>
        <v>0</v>
      </c>
      <c r="BG1164" s="226">
        <f>IF(N1164="zákl. přenesená",J1164,0)</f>
        <v>0</v>
      </c>
      <c r="BH1164" s="226">
        <f>IF(N1164="sníž. přenesená",J1164,0)</f>
        <v>0</v>
      </c>
      <c r="BI1164" s="226">
        <f>IF(N1164="nulová",J1164,0)</f>
        <v>0</v>
      </c>
      <c r="BJ1164" s="18" t="s">
        <v>79</v>
      </c>
      <c r="BK1164" s="226">
        <f>ROUND(I1164*H1164,2)</f>
        <v>0</v>
      </c>
      <c r="BL1164" s="18" t="s">
        <v>271</v>
      </c>
      <c r="BM1164" s="225" t="s">
        <v>3175</v>
      </c>
    </row>
    <row r="1165" s="13" customFormat="1">
      <c r="A1165" s="13"/>
      <c r="B1165" s="248"/>
      <c r="C1165" s="249"/>
      <c r="D1165" s="227" t="s">
        <v>801</v>
      </c>
      <c r="E1165" s="250" t="s">
        <v>19</v>
      </c>
      <c r="F1165" s="251" t="s">
        <v>3176</v>
      </c>
      <c r="G1165" s="249"/>
      <c r="H1165" s="252">
        <v>58.090000000000003</v>
      </c>
      <c r="I1165" s="253"/>
      <c r="J1165" s="249"/>
      <c r="K1165" s="249"/>
      <c r="L1165" s="254"/>
      <c r="M1165" s="255"/>
      <c r="N1165" s="256"/>
      <c r="O1165" s="256"/>
      <c r="P1165" s="256"/>
      <c r="Q1165" s="256"/>
      <c r="R1165" s="256"/>
      <c r="S1165" s="256"/>
      <c r="T1165" s="257"/>
      <c r="U1165" s="13"/>
      <c r="V1165" s="13"/>
      <c r="W1165" s="13"/>
      <c r="X1165" s="13"/>
      <c r="Y1165" s="13"/>
      <c r="Z1165" s="13"/>
      <c r="AA1165" s="13"/>
      <c r="AB1165" s="13"/>
      <c r="AC1165" s="13"/>
      <c r="AD1165" s="13"/>
      <c r="AE1165" s="13"/>
      <c r="AT1165" s="258" t="s">
        <v>801</v>
      </c>
      <c r="AU1165" s="258" t="s">
        <v>81</v>
      </c>
      <c r="AV1165" s="13" t="s">
        <v>81</v>
      </c>
      <c r="AW1165" s="13" t="s">
        <v>33</v>
      </c>
      <c r="AX1165" s="13" t="s">
        <v>79</v>
      </c>
      <c r="AY1165" s="258" t="s">
        <v>240</v>
      </c>
    </row>
    <row r="1166" s="2" customFormat="1" ht="16.5" customHeight="1">
      <c r="A1166" s="39"/>
      <c r="B1166" s="40"/>
      <c r="C1166" s="238" t="s">
        <v>3177</v>
      </c>
      <c r="D1166" s="238" t="s">
        <v>797</v>
      </c>
      <c r="E1166" s="239" t="s">
        <v>3178</v>
      </c>
      <c r="F1166" s="240" t="s">
        <v>3179</v>
      </c>
      <c r="G1166" s="241" t="s">
        <v>251</v>
      </c>
      <c r="H1166" s="242">
        <v>60.994999999999997</v>
      </c>
      <c r="I1166" s="243"/>
      <c r="J1166" s="244">
        <f>ROUND(I1166*H1166,2)</f>
        <v>0</v>
      </c>
      <c r="K1166" s="240" t="s">
        <v>749</v>
      </c>
      <c r="L1166" s="245"/>
      <c r="M1166" s="246" t="s">
        <v>19</v>
      </c>
      <c r="N1166" s="247" t="s">
        <v>43</v>
      </c>
      <c r="O1166" s="85"/>
      <c r="P1166" s="223">
        <f>O1166*H1166</f>
        <v>0</v>
      </c>
      <c r="Q1166" s="223">
        <v>0.00115</v>
      </c>
      <c r="R1166" s="223">
        <f>Q1166*H1166</f>
        <v>0.070144249999999991</v>
      </c>
      <c r="S1166" s="223">
        <v>0</v>
      </c>
      <c r="T1166" s="224">
        <f>S1166*H1166</f>
        <v>0</v>
      </c>
      <c r="U1166" s="39"/>
      <c r="V1166" s="39"/>
      <c r="W1166" s="39"/>
      <c r="X1166" s="39"/>
      <c r="Y1166" s="39"/>
      <c r="Z1166" s="39"/>
      <c r="AA1166" s="39"/>
      <c r="AB1166" s="39"/>
      <c r="AC1166" s="39"/>
      <c r="AD1166" s="39"/>
      <c r="AE1166" s="39"/>
      <c r="AR1166" s="225" t="s">
        <v>301</v>
      </c>
      <c r="AT1166" s="225" t="s">
        <v>797</v>
      </c>
      <c r="AU1166" s="225" t="s">
        <v>81</v>
      </c>
      <c r="AY1166" s="18" t="s">
        <v>240</v>
      </c>
      <c r="BE1166" s="226">
        <f>IF(N1166="základní",J1166,0)</f>
        <v>0</v>
      </c>
      <c r="BF1166" s="226">
        <f>IF(N1166="snížená",J1166,0)</f>
        <v>0</v>
      </c>
      <c r="BG1166" s="226">
        <f>IF(N1166="zákl. přenesená",J1166,0)</f>
        <v>0</v>
      </c>
      <c r="BH1166" s="226">
        <f>IF(N1166="sníž. přenesená",J1166,0)</f>
        <v>0</v>
      </c>
      <c r="BI1166" s="226">
        <f>IF(N1166="nulová",J1166,0)</f>
        <v>0</v>
      </c>
      <c r="BJ1166" s="18" t="s">
        <v>79</v>
      </c>
      <c r="BK1166" s="226">
        <f>ROUND(I1166*H1166,2)</f>
        <v>0</v>
      </c>
      <c r="BL1166" s="18" t="s">
        <v>271</v>
      </c>
      <c r="BM1166" s="225" t="s">
        <v>3180</v>
      </c>
    </row>
    <row r="1167" s="13" customFormat="1">
      <c r="A1167" s="13"/>
      <c r="B1167" s="248"/>
      <c r="C1167" s="249"/>
      <c r="D1167" s="227" t="s">
        <v>801</v>
      </c>
      <c r="E1167" s="249"/>
      <c r="F1167" s="251" t="s">
        <v>3181</v>
      </c>
      <c r="G1167" s="249"/>
      <c r="H1167" s="252">
        <v>60.994999999999997</v>
      </c>
      <c r="I1167" s="253"/>
      <c r="J1167" s="249"/>
      <c r="K1167" s="249"/>
      <c r="L1167" s="254"/>
      <c r="M1167" s="255"/>
      <c r="N1167" s="256"/>
      <c r="O1167" s="256"/>
      <c r="P1167" s="256"/>
      <c r="Q1167" s="256"/>
      <c r="R1167" s="256"/>
      <c r="S1167" s="256"/>
      <c r="T1167" s="257"/>
      <c r="U1167" s="13"/>
      <c r="V1167" s="13"/>
      <c r="W1167" s="13"/>
      <c r="X1167" s="13"/>
      <c r="Y1167" s="13"/>
      <c r="Z1167" s="13"/>
      <c r="AA1167" s="13"/>
      <c r="AB1167" s="13"/>
      <c r="AC1167" s="13"/>
      <c r="AD1167" s="13"/>
      <c r="AE1167" s="13"/>
      <c r="AT1167" s="258" t="s">
        <v>801</v>
      </c>
      <c r="AU1167" s="258" t="s">
        <v>81</v>
      </c>
      <c r="AV1167" s="13" t="s">
        <v>81</v>
      </c>
      <c r="AW1167" s="13" t="s">
        <v>4</v>
      </c>
      <c r="AX1167" s="13" t="s">
        <v>79</v>
      </c>
      <c r="AY1167" s="258" t="s">
        <v>240</v>
      </c>
    </row>
    <row r="1168" s="2" customFormat="1" ht="44.25" customHeight="1">
      <c r="A1168" s="39"/>
      <c r="B1168" s="40"/>
      <c r="C1168" s="214" t="s">
        <v>3182</v>
      </c>
      <c r="D1168" s="214" t="s">
        <v>243</v>
      </c>
      <c r="E1168" s="215" t="s">
        <v>3183</v>
      </c>
      <c r="F1168" s="216" t="s">
        <v>3184</v>
      </c>
      <c r="G1168" s="217" t="s">
        <v>251</v>
      </c>
      <c r="H1168" s="218">
        <v>8</v>
      </c>
      <c r="I1168" s="219"/>
      <c r="J1168" s="220">
        <f>ROUND(I1168*H1168,2)</f>
        <v>0</v>
      </c>
      <c r="K1168" s="216" t="s">
        <v>749</v>
      </c>
      <c r="L1168" s="45"/>
      <c r="M1168" s="221" t="s">
        <v>19</v>
      </c>
      <c r="N1168" s="222" t="s">
        <v>43</v>
      </c>
      <c r="O1168" s="85"/>
      <c r="P1168" s="223">
        <f>O1168*H1168</f>
        <v>0</v>
      </c>
      <c r="Q1168" s="223">
        <v>0.0020400000000000001</v>
      </c>
      <c r="R1168" s="223">
        <f>Q1168*H1168</f>
        <v>0.016320000000000001</v>
      </c>
      <c r="S1168" s="223">
        <v>0</v>
      </c>
      <c r="T1168" s="224">
        <f>S1168*H1168</f>
        <v>0</v>
      </c>
      <c r="U1168" s="39"/>
      <c r="V1168" s="39"/>
      <c r="W1168" s="39"/>
      <c r="X1168" s="39"/>
      <c r="Y1168" s="39"/>
      <c r="Z1168" s="39"/>
      <c r="AA1168" s="39"/>
      <c r="AB1168" s="39"/>
      <c r="AC1168" s="39"/>
      <c r="AD1168" s="39"/>
      <c r="AE1168" s="39"/>
      <c r="AR1168" s="225" t="s">
        <v>271</v>
      </c>
      <c r="AT1168" s="225" t="s">
        <v>243</v>
      </c>
      <c r="AU1168" s="225" t="s">
        <v>81</v>
      </c>
      <c r="AY1168" s="18" t="s">
        <v>240</v>
      </c>
      <c r="BE1168" s="226">
        <f>IF(N1168="základní",J1168,0)</f>
        <v>0</v>
      </c>
      <c r="BF1168" s="226">
        <f>IF(N1168="snížená",J1168,0)</f>
        <v>0</v>
      </c>
      <c r="BG1168" s="226">
        <f>IF(N1168="zákl. přenesená",J1168,0)</f>
        <v>0</v>
      </c>
      <c r="BH1168" s="226">
        <f>IF(N1168="sníž. přenesená",J1168,0)</f>
        <v>0</v>
      </c>
      <c r="BI1168" s="226">
        <f>IF(N1168="nulová",J1168,0)</f>
        <v>0</v>
      </c>
      <c r="BJ1168" s="18" t="s">
        <v>79</v>
      </c>
      <c r="BK1168" s="226">
        <f>ROUND(I1168*H1168,2)</f>
        <v>0</v>
      </c>
      <c r="BL1168" s="18" t="s">
        <v>271</v>
      </c>
      <c r="BM1168" s="225" t="s">
        <v>3185</v>
      </c>
    </row>
    <row r="1169" s="13" customFormat="1">
      <c r="A1169" s="13"/>
      <c r="B1169" s="248"/>
      <c r="C1169" s="249"/>
      <c r="D1169" s="227" t="s">
        <v>801</v>
      </c>
      <c r="E1169" s="250" t="s">
        <v>19</v>
      </c>
      <c r="F1169" s="251" t="s">
        <v>3036</v>
      </c>
      <c r="G1169" s="249"/>
      <c r="H1169" s="252">
        <v>8</v>
      </c>
      <c r="I1169" s="253"/>
      <c r="J1169" s="249"/>
      <c r="K1169" s="249"/>
      <c r="L1169" s="254"/>
      <c r="M1169" s="255"/>
      <c r="N1169" s="256"/>
      <c r="O1169" s="256"/>
      <c r="P1169" s="256"/>
      <c r="Q1169" s="256"/>
      <c r="R1169" s="256"/>
      <c r="S1169" s="256"/>
      <c r="T1169" s="257"/>
      <c r="U1169" s="13"/>
      <c r="V1169" s="13"/>
      <c r="W1169" s="13"/>
      <c r="X1169" s="13"/>
      <c r="Y1169" s="13"/>
      <c r="Z1169" s="13"/>
      <c r="AA1169" s="13"/>
      <c r="AB1169" s="13"/>
      <c r="AC1169" s="13"/>
      <c r="AD1169" s="13"/>
      <c r="AE1169" s="13"/>
      <c r="AT1169" s="258" t="s">
        <v>801</v>
      </c>
      <c r="AU1169" s="258" t="s">
        <v>81</v>
      </c>
      <c r="AV1169" s="13" t="s">
        <v>81</v>
      </c>
      <c r="AW1169" s="13" t="s">
        <v>33</v>
      </c>
      <c r="AX1169" s="13" t="s">
        <v>79</v>
      </c>
      <c r="AY1169" s="258" t="s">
        <v>240</v>
      </c>
    </row>
    <row r="1170" s="2" customFormat="1">
      <c r="A1170" s="39"/>
      <c r="B1170" s="40"/>
      <c r="C1170" s="238" t="s">
        <v>3186</v>
      </c>
      <c r="D1170" s="238" t="s">
        <v>797</v>
      </c>
      <c r="E1170" s="239" t="s">
        <v>3187</v>
      </c>
      <c r="F1170" s="240" t="s">
        <v>3188</v>
      </c>
      <c r="G1170" s="241" t="s">
        <v>251</v>
      </c>
      <c r="H1170" s="242">
        <v>8.1600000000000001</v>
      </c>
      <c r="I1170" s="243"/>
      <c r="J1170" s="244">
        <f>ROUND(I1170*H1170,2)</f>
        <v>0</v>
      </c>
      <c r="K1170" s="240" t="s">
        <v>749</v>
      </c>
      <c r="L1170" s="245"/>
      <c r="M1170" s="246" t="s">
        <v>19</v>
      </c>
      <c r="N1170" s="247" t="s">
        <v>43</v>
      </c>
      <c r="O1170" s="85"/>
      <c r="P1170" s="223">
        <f>O1170*H1170</f>
        <v>0</v>
      </c>
      <c r="Q1170" s="223">
        <v>0.0018</v>
      </c>
      <c r="R1170" s="223">
        <f>Q1170*H1170</f>
        <v>0.014688</v>
      </c>
      <c r="S1170" s="223">
        <v>0</v>
      </c>
      <c r="T1170" s="224">
        <f>S1170*H1170</f>
        <v>0</v>
      </c>
      <c r="U1170" s="39"/>
      <c r="V1170" s="39"/>
      <c r="W1170" s="39"/>
      <c r="X1170" s="39"/>
      <c r="Y1170" s="39"/>
      <c r="Z1170" s="39"/>
      <c r="AA1170" s="39"/>
      <c r="AB1170" s="39"/>
      <c r="AC1170" s="39"/>
      <c r="AD1170" s="39"/>
      <c r="AE1170" s="39"/>
      <c r="AR1170" s="225" t="s">
        <v>301</v>
      </c>
      <c r="AT1170" s="225" t="s">
        <v>797</v>
      </c>
      <c r="AU1170" s="225" t="s">
        <v>81</v>
      </c>
      <c r="AY1170" s="18" t="s">
        <v>240</v>
      </c>
      <c r="BE1170" s="226">
        <f>IF(N1170="základní",J1170,0)</f>
        <v>0</v>
      </c>
      <c r="BF1170" s="226">
        <f>IF(N1170="snížená",J1170,0)</f>
        <v>0</v>
      </c>
      <c r="BG1170" s="226">
        <f>IF(N1170="zákl. přenesená",J1170,0)</f>
        <v>0</v>
      </c>
      <c r="BH1170" s="226">
        <f>IF(N1170="sníž. přenesená",J1170,0)</f>
        <v>0</v>
      </c>
      <c r="BI1170" s="226">
        <f>IF(N1170="nulová",J1170,0)</f>
        <v>0</v>
      </c>
      <c r="BJ1170" s="18" t="s">
        <v>79</v>
      </c>
      <c r="BK1170" s="226">
        <f>ROUND(I1170*H1170,2)</f>
        <v>0</v>
      </c>
      <c r="BL1170" s="18" t="s">
        <v>271</v>
      </c>
      <c r="BM1170" s="225" t="s">
        <v>3189</v>
      </c>
    </row>
    <row r="1171" s="13" customFormat="1">
      <c r="A1171" s="13"/>
      <c r="B1171" s="248"/>
      <c r="C1171" s="249"/>
      <c r="D1171" s="227" t="s">
        <v>801</v>
      </c>
      <c r="E1171" s="250" t="s">
        <v>19</v>
      </c>
      <c r="F1171" s="251" t="s">
        <v>3190</v>
      </c>
      <c r="G1171" s="249"/>
      <c r="H1171" s="252">
        <v>8.1600000000000001</v>
      </c>
      <c r="I1171" s="253"/>
      <c r="J1171" s="249"/>
      <c r="K1171" s="249"/>
      <c r="L1171" s="254"/>
      <c r="M1171" s="255"/>
      <c r="N1171" s="256"/>
      <c r="O1171" s="256"/>
      <c r="P1171" s="256"/>
      <c r="Q1171" s="256"/>
      <c r="R1171" s="256"/>
      <c r="S1171" s="256"/>
      <c r="T1171" s="257"/>
      <c r="U1171" s="13"/>
      <c r="V1171" s="13"/>
      <c r="W1171" s="13"/>
      <c r="X1171" s="13"/>
      <c r="Y1171" s="13"/>
      <c r="Z1171" s="13"/>
      <c r="AA1171" s="13"/>
      <c r="AB1171" s="13"/>
      <c r="AC1171" s="13"/>
      <c r="AD1171" s="13"/>
      <c r="AE1171" s="13"/>
      <c r="AT1171" s="258" t="s">
        <v>801</v>
      </c>
      <c r="AU1171" s="258" t="s">
        <v>81</v>
      </c>
      <c r="AV1171" s="13" t="s">
        <v>81</v>
      </c>
      <c r="AW1171" s="13" t="s">
        <v>33</v>
      </c>
      <c r="AX1171" s="13" t="s">
        <v>79</v>
      </c>
      <c r="AY1171" s="258" t="s">
        <v>240</v>
      </c>
    </row>
    <row r="1172" s="2" customFormat="1" ht="44.25" customHeight="1">
      <c r="A1172" s="39"/>
      <c r="B1172" s="40"/>
      <c r="C1172" s="214" t="s">
        <v>3191</v>
      </c>
      <c r="D1172" s="214" t="s">
        <v>243</v>
      </c>
      <c r="E1172" s="215" t="s">
        <v>3192</v>
      </c>
      <c r="F1172" s="216" t="s">
        <v>3193</v>
      </c>
      <c r="G1172" s="217" t="s">
        <v>251</v>
      </c>
      <c r="H1172" s="218">
        <v>1516.02</v>
      </c>
      <c r="I1172" s="219"/>
      <c r="J1172" s="220">
        <f>ROUND(I1172*H1172,2)</f>
        <v>0</v>
      </c>
      <c r="K1172" s="216" t="s">
        <v>749</v>
      </c>
      <c r="L1172" s="45"/>
      <c r="M1172" s="221" t="s">
        <v>19</v>
      </c>
      <c r="N1172" s="222" t="s">
        <v>43</v>
      </c>
      <c r="O1172" s="85"/>
      <c r="P1172" s="223">
        <f>O1172*H1172</f>
        <v>0</v>
      </c>
      <c r="Q1172" s="223">
        <v>0.00012</v>
      </c>
      <c r="R1172" s="223">
        <f>Q1172*H1172</f>
        <v>0.18192240000000001</v>
      </c>
      <c r="S1172" s="223">
        <v>0</v>
      </c>
      <c r="T1172" s="224">
        <f>S1172*H1172</f>
        <v>0</v>
      </c>
      <c r="U1172" s="39"/>
      <c r="V1172" s="39"/>
      <c r="W1172" s="39"/>
      <c r="X1172" s="39"/>
      <c r="Y1172" s="39"/>
      <c r="Z1172" s="39"/>
      <c r="AA1172" s="39"/>
      <c r="AB1172" s="39"/>
      <c r="AC1172" s="39"/>
      <c r="AD1172" s="39"/>
      <c r="AE1172" s="39"/>
      <c r="AR1172" s="225" t="s">
        <v>271</v>
      </c>
      <c r="AT1172" s="225" t="s">
        <v>243</v>
      </c>
      <c r="AU1172" s="225" t="s">
        <v>81</v>
      </c>
      <c r="AY1172" s="18" t="s">
        <v>240</v>
      </c>
      <c r="BE1172" s="226">
        <f>IF(N1172="základní",J1172,0)</f>
        <v>0</v>
      </c>
      <c r="BF1172" s="226">
        <f>IF(N1172="snížená",J1172,0)</f>
        <v>0</v>
      </c>
      <c r="BG1172" s="226">
        <f>IF(N1172="zákl. přenesená",J1172,0)</f>
        <v>0</v>
      </c>
      <c r="BH1172" s="226">
        <f>IF(N1172="sníž. přenesená",J1172,0)</f>
        <v>0</v>
      </c>
      <c r="BI1172" s="226">
        <f>IF(N1172="nulová",J1172,0)</f>
        <v>0</v>
      </c>
      <c r="BJ1172" s="18" t="s">
        <v>79</v>
      </c>
      <c r="BK1172" s="226">
        <f>ROUND(I1172*H1172,2)</f>
        <v>0</v>
      </c>
      <c r="BL1172" s="18" t="s">
        <v>271</v>
      </c>
      <c r="BM1172" s="225" t="s">
        <v>3194</v>
      </c>
    </row>
    <row r="1173" s="13" customFormat="1">
      <c r="A1173" s="13"/>
      <c r="B1173" s="248"/>
      <c r="C1173" s="249"/>
      <c r="D1173" s="227" t="s">
        <v>801</v>
      </c>
      <c r="E1173" s="250" t="s">
        <v>19</v>
      </c>
      <c r="F1173" s="251" t="s">
        <v>3195</v>
      </c>
      <c r="G1173" s="249"/>
      <c r="H1173" s="252">
        <v>727.36000000000001</v>
      </c>
      <c r="I1173" s="253"/>
      <c r="J1173" s="249"/>
      <c r="K1173" s="249"/>
      <c r="L1173" s="254"/>
      <c r="M1173" s="255"/>
      <c r="N1173" s="256"/>
      <c r="O1173" s="256"/>
      <c r="P1173" s="256"/>
      <c r="Q1173" s="256"/>
      <c r="R1173" s="256"/>
      <c r="S1173" s="256"/>
      <c r="T1173" s="257"/>
      <c r="U1173" s="13"/>
      <c r="V1173" s="13"/>
      <c r="W1173" s="13"/>
      <c r="X1173" s="13"/>
      <c r="Y1173" s="13"/>
      <c r="Z1173" s="13"/>
      <c r="AA1173" s="13"/>
      <c r="AB1173" s="13"/>
      <c r="AC1173" s="13"/>
      <c r="AD1173" s="13"/>
      <c r="AE1173" s="13"/>
      <c r="AT1173" s="258" t="s">
        <v>801</v>
      </c>
      <c r="AU1173" s="258" t="s">
        <v>81</v>
      </c>
      <c r="AV1173" s="13" t="s">
        <v>81</v>
      </c>
      <c r="AW1173" s="13" t="s">
        <v>33</v>
      </c>
      <c r="AX1173" s="13" t="s">
        <v>72</v>
      </c>
      <c r="AY1173" s="258" t="s">
        <v>240</v>
      </c>
    </row>
    <row r="1174" s="13" customFormat="1">
      <c r="A1174" s="13"/>
      <c r="B1174" s="248"/>
      <c r="C1174" s="249"/>
      <c r="D1174" s="227" t="s">
        <v>801</v>
      </c>
      <c r="E1174" s="250" t="s">
        <v>19</v>
      </c>
      <c r="F1174" s="251" t="s">
        <v>3196</v>
      </c>
      <c r="G1174" s="249"/>
      <c r="H1174" s="252">
        <v>77.109999999999999</v>
      </c>
      <c r="I1174" s="253"/>
      <c r="J1174" s="249"/>
      <c r="K1174" s="249"/>
      <c r="L1174" s="254"/>
      <c r="M1174" s="255"/>
      <c r="N1174" s="256"/>
      <c r="O1174" s="256"/>
      <c r="P1174" s="256"/>
      <c r="Q1174" s="256"/>
      <c r="R1174" s="256"/>
      <c r="S1174" s="256"/>
      <c r="T1174" s="257"/>
      <c r="U1174" s="13"/>
      <c r="V1174" s="13"/>
      <c r="W1174" s="13"/>
      <c r="X1174" s="13"/>
      <c r="Y1174" s="13"/>
      <c r="Z1174" s="13"/>
      <c r="AA1174" s="13"/>
      <c r="AB1174" s="13"/>
      <c r="AC1174" s="13"/>
      <c r="AD1174" s="13"/>
      <c r="AE1174" s="13"/>
      <c r="AT1174" s="258" t="s">
        <v>801</v>
      </c>
      <c r="AU1174" s="258" t="s">
        <v>81</v>
      </c>
      <c r="AV1174" s="13" t="s">
        <v>81</v>
      </c>
      <c r="AW1174" s="13" t="s">
        <v>33</v>
      </c>
      <c r="AX1174" s="13" t="s">
        <v>72</v>
      </c>
      <c r="AY1174" s="258" t="s">
        <v>240</v>
      </c>
    </row>
    <row r="1175" s="13" customFormat="1">
      <c r="A1175" s="13"/>
      <c r="B1175" s="248"/>
      <c r="C1175" s="249"/>
      <c r="D1175" s="227" t="s">
        <v>801</v>
      </c>
      <c r="E1175" s="250" t="s">
        <v>19</v>
      </c>
      <c r="F1175" s="251" t="s">
        <v>3197</v>
      </c>
      <c r="G1175" s="249"/>
      <c r="H1175" s="252">
        <v>245.16999999999999</v>
      </c>
      <c r="I1175" s="253"/>
      <c r="J1175" s="249"/>
      <c r="K1175" s="249"/>
      <c r="L1175" s="254"/>
      <c r="M1175" s="255"/>
      <c r="N1175" s="256"/>
      <c r="O1175" s="256"/>
      <c r="P1175" s="256"/>
      <c r="Q1175" s="256"/>
      <c r="R1175" s="256"/>
      <c r="S1175" s="256"/>
      <c r="T1175" s="257"/>
      <c r="U1175" s="13"/>
      <c r="V1175" s="13"/>
      <c r="W1175" s="13"/>
      <c r="X1175" s="13"/>
      <c r="Y1175" s="13"/>
      <c r="Z1175" s="13"/>
      <c r="AA1175" s="13"/>
      <c r="AB1175" s="13"/>
      <c r="AC1175" s="13"/>
      <c r="AD1175" s="13"/>
      <c r="AE1175" s="13"/>
      <c r="AT1175" s="258" t="s">
        <v>801</v>
      </c>
      <c r="AU1175" s="258" t="s">
        <v>81</v>
      </c>
      <c r="AV1175" s="13" t="s">
        <v>81</v>
      </c>
      <c r="AW1175" s="13" t="s">
        <v>33</v>
      </c>
      <c r="AX1175" s="13" t="s">
        <v>72</v>
      </c>
      <c r="AY1175" s="258" t="s">
        <v>240</v>
      </c>
    </row>
    <row r="1176" s="13" customFormat="1">
      <c r="A1176" s="13"/>
      <c r="B1176" s="248"/>
      <c r="C1176" s="249"/>
      <c r="D1176" s="227" t="s">
        <v>801</v>
      </c>
      <c r="E1176" s="250" t="s">
        <v>19</v>
      </c>
      <c r="F1176" s="251" t="s">
        <v>3198</v>
      </c>
      <c r="G1176" s="249"/>
      <c r="H1176" s="252">
        <v>400.36000000000001</v>
      </c>
      <c r="I1176" s="253"/>
      <c r="J1176" s="249"/>
      <c r="K1176" s="249"/>
      <c r="L1176" s="254"/>
      <c r="M1176" s="255"/>
      <c r="N1176" s="256"/>
      <c r="O1176" s="256"/>
      <c r="P1176" s="256"/>
      <c r="Q1176" s="256"/>
      <c r="R1176" s="256"/>
      <c r="S1176" s="256"/>
      <c r="T1176" s="257"/>
      <c r="U1176" s="13"/>
      <c r="V1176" s="13"/>
      <c r="W1176" s="13"/>
      <c r="X1176" s="13"/>
      <c r="Y1176" s="13"/>
      <c r="Z1176" s="13"/>
      <c r="AA1176" s="13"/>
      <c r="AB1176" s="13"/>
      <c r="AC1176" s="13"/>
      <c r="AD1176" s="13"/>
      <c r="AE1176" s="13"/>
      <c r="AT1176" s="258" t="s">
        <v>801</v>
      </c>
      <c r="AU1176" s="258" t="s">
        <v>81</v>
      </c>
      <c r="AV1176" s="13" t="s">
        <v>81</v>
      </c>
      <c r="AW1176" s="13" t="s">
        <v>33</v>
      </c>
      <c r="AX1176" s="13" t="s">
        <v>72</v>
      </c>
      <c r="AY1176" s="258" t="s">
        <v>240</v>
      </c>
    </row>
    <row r="1177" s="13" customFormat="1">
      <c r="A1177" s="13"/>
      <c r="B1177" s="248"/>
      <c r="C1177" s="249"/>
      <c r="D1177" s="227" t="s">
        <v>801</v>
      </c>
      <c r="E1177" s="250" t="s">
        <v>19</v>
      </c>
      <c r="F1177" s="251" t="s">
        <v>3199</v>
      </c>
      <c r="G1177" s="249"/>
      <c r="H1177" s="252">
        <v>40.200000000000003</v>
      </c>
      <c r="I1177" s="253"/>
      <c r="J1177" s="249"/>
      <c r="K1177" s="249"/>
      <c r="L1177" s="254"/>
      <c r="M1177" s="255"/>
      <c r="N1177" s="256"/>
      <c r="O1177" s="256"/>
      <c r="P1177" s="256"/>
      <c r="Q1177" s="256"/>
      <c r="R1177" s="256"/>
      <c r="S1177" s="256"/>
      <c r="T1177" s="257"/>
      <c r="U1177" s="13"/>
      <c r="V1177" s="13"/>
      <c r="W1177" s="13"/>
      <c r="X1177" s="13"/>
      <c r="Y1177" s="13"/>
      <c r="Z1177" s="13"/>
      <c r="AA1177" s="13"/>
      <c r="AB1177" s="13"/>
      <c r="AC1177" s="13"/>
      <c r="AD1177" s="13"/>
      <c r="AE1177" s="13"/>
      <c r="AT1177" s="258" t="s">
        <v>801</v>
      </c>
      <c r="AU1177" s="258" t="s">
        <v>81</v>
      </c>
      <c r="AV1177" s="13" t="s">
        <v>81</v>
      </c>
      <c r="AW1177" s="13" t="s">
        <v>33</v>
      </c>
      <c r="AX1177" s="13" t="s">
        <v>72</v>
      </c>
      <c r="AY1177" s="258" t="s">
        <v>240</v>
      </c>
    </row>
    <row r="1178" s="13" customFormat="1">
      <c r="A1178" s="13"/>
      <c r="B1178" s="248"/>
      <c r="C1178" s="249"/>
      <c r="D1178" s="227" t="s">
        <v>801</v>
      </c>
      <c r="E1178" s="250" t="s">
        <v>19</v>
      </c>
      <c r="F1178" s="251" t="s">
        <v>3200</v>
      </c>
      <c r="G1178" s="249"/>
      <c r="H1178" s="252">
        <v>25.82</v>
      </c>
      <c r="I1178" s="253"/>
      <c r="J1178" s="249"/>
      <c r="K1178" s="249"/>
      <c r="L1178" s="254"/>
      <c r="M1178" s="255"/>
      <c r="N1178" s="256"/>
      <c r="O1178" s="256"/>
      <c r="P1178" s="256"/>
      <c r="Q1178" s="256"/>
      <c r="R1178" s="256"/>
      <c r="S1178" s="256"/>
      <c r="T1178" s="257"/>
      <c r="U1178" s="13"/>
      <c r="V1178" s="13"/>
      <c r="W1178" s="13"/>
      <c r="X1178" s="13"/>
      <c r="Y1178" s="13"/>
      <c r="Z1178" s="13"/>
      <c r="AA1178" s="13"/>
      <c r="AB1178" s="13"/>
      <c r="AC1178" s="13"/>
      <c r="AD1178" s="13"/>
      <c r="AE1178" s="13"/>
      <c r="AT1178" s="258" t="s">
        <v>801</v>
      </c>
      <c r="AU1178" s="258" t="s">
        <v>81</v>
      </c>
      <c r="AV1178" s="13" t="s">
        <v>81</v>
      </c>
      <c r="AW1178" s="13" t="s">
        <v>33</v>
      </c>
      <c r="AX1178" s="13" t="s">
        <v>72</v>
      </c>
      <c r="AY1178" s="258" t="s">
        <v>240</v>
      </c>
    </row>
    <row r="1179" s="15" customFormat="1">
      <c r="A1179" s="15"/>
      <c r="B1179" s="269"/>
      <c r="C1179" s="270"/>
      <c r="D1179" s="227" t="s">
        <v>801</v>
      </c>
      <c r="E1179" s="271" t="s">
        <v>19</v>
      </c>
      <c r="F1179" s="272" t="s">
        <v>1356</v>
      </c>
      <c r="G1179" s="270"/>
      <c r="H1179" s="273">
        <v>1516.02</v>
      </c>
      <c r="I1179" s="274"/>
      <c r="J1179" s="270"/>
      <c r="K1179" s="270"/>
      <c r="L1179" s="275"/>
      <c r="M1179" s="276"/>
      <c r="N1179" s="277"/>
      <c r="O1179" s="277"/>
      <c r="P1179" s="277"/>
      <c r="Q1179" s="277"/>
      <c r="R1179" s="277"/>
      <c r="S1179" s="277"/>
      <c r="T1179" s="278"/>
      <c r="U1179" s="15"/>
      <c r="V1179" s="15"/>
      <c r="W1179" s="15"/>
      <c r="X1179" s="15"/>
      <c r="Y1179" s="15"/>
      <c r="Z1179" s="15"/>
      <c r="AA1179" s="15"/>
      <c r="AB1179" s="15"/>
      <c r="AC1179" s="15"/>
      <c r="AD1179" s="15"/>
      <c r="AE1179" s="15"/>
      <c r="AT1179" s="279" t="s">
        <v>801</v>
      </c>
      <c r="AU1179" s="279" t="s">
        <v>81</v>
      </c>
      <c r="AV1179" s="15" t="s">
        <v>149</v>
      </c>
      <c r="AW1179" s="15" t="s">
        <v>33</v>
      </c>
      <c r="AX1179" s="15" t="s">
        <v>79</v>
      </c>
      <c r="AY1179" s="279" t="s">
        <v>240</v>
      </c>
    </row>
    <row r="1180" s="2" customFormat="1">
      <c r="A1180" s="39"/>
      <c r="B1180" s="40"/>
      <c r="C1180" s="238" t="s">
        <v>3201</v>
      </c>
      <c r="D1180" s="238" t="s">
        <v>797</v>
      </c>
      <c r="E1180" s="239" t="s">
        <v>3202</v>
      </c>
      <c r="F1180" s="240" t="s">
        <v>3203</v>
      </c>
      <c r="G1180" s="241" t="s">
        <v>251</v>
      </c>
      <c r="H1180" s="242">
        <v>741.90700000000004</v>
      </c>
      <c r="I1180" s="243"/>
      <c r="J1180" s="244">
        <f>ROUND(I1180*H1180,2)</f>
        <v>0</v>
      </c>
      <c r="K1180" s="240" t="s">
        <v>749</v>
      </c>
      <c r="L1180" s="245"/>
      <c r="M1180" s="246" t="s">
        <v>19</v>
      </c>
      <c r="N1180" s="247" t="s">
        <v>43</v>
      </c>
      <c r="O1180" s="85"/>
      <c r="P1180" s="223">
        <f>O1180*H1180</f>
        <v>0</v>
      </c>
      <c r="Q1180" s="223">
        <v>0.0035000000000000001</v>
      </c>
      <c r="R1180" s="223">
        <f>Q1180*H1180</f>
        <v>2.5966745000000002</v>
      </c>
      <c r="S1180" s="223">
        <v>0</v>
      </c>
      <c r="T1180" s="224">
        <f>S1180*H1180</f>
        <v>0</v>
      </c>
      <c r="U1180" s="39"/>
      <c r="V1180" s="39"/>
      <c r="W1180" s="39"/>
      <c r="X1180" s="39"/>
      <c r="Y1180" s="39"/>
      <c r="Z1180" s="39"/>
      <c r="AA1180" s="39"/>
      <c r="AB1180" s="39"/>
      <c r="AC1180" s="39"/>
      <c r="AD1180" s="39"/>
      <c r="AE1180" s="39"/>
      <c r="AR1180" s="225" t="s">
        <v>301</v>
      </c>
      <c r="AT1180" s="225" t="s">
        <v>797</v>
      </c>
      <c r="AU1180" s="225" t="s">
        <v>81</v>
      </c>
      <c r="AY1180" s="18" t="s">
        <v>240</v>
      </c>
      <c r="BE1180" s="226">
        <f>IF(N1180="základní",J1180,0)</f>
        <v>0</v>
      </c>
      <c r="BF1180" s="226">
        <f>IF(N1180="snížená",J1180,0)</f>
        <v>0</v>
      </c>
      <c r="BG1180" s="226">
        <f>IF(N1180="zákl. přenesená",J1180,0)</f>
        <v>0</v>
      </c>
      <c r="BH1180" s="226">
        <f>IF(N1180="sníž. přenesená",J1180,0)</f>
        <v>0</v>
      </c>
      <c r="BI1180" s="226">
        <f>IF(N1180="nulová",J1180,0)</f>
        <v>0</v>
      </c>
      <c r="BJ1180" s="18" t="s">
        <v>79</v>
      </c>
      <c r="BK1180" s="226">
        <f>ROUND(I1180*H1180,2)</f>
        <v>0</v>
      </c>
      <c r="BL1180" s="18" t="s">
        <v>271</v>
      </c>
      <c r="BM1180" s="225" t="s">
        <v>3204</v>
      </c>
    </row>
    <row r="1181" s="14" customFormat="1">
      <c r="A1181" s="14"/>
      <c r="B1181" s="259"/>
      <c r="C1181" s="260"/>
      <c r="D1181" s="227" t="s">
        <v>801</v>
      </c>
      <c r="E1181" s="261" t="s">
        <v>19</v>
      </c>
      <c r="F1181" s="262" t="s">
        <v>3205</v>
      </c>
      <c r="G1181" s="260"/>
      <c r="H1181" s="261" t="s">
        <v>19</v>
      </c>
      <c r="I1181" s="263"/>
      <c r="J1181" s="260"/>
      <c r="K1181" s="260"/>
      <c r="L1181" s="264"/>
      <c r="M1181" s="265"/>
      <c r="N1181" s="266"/>
      <c r="O1181" s="266"/>
      <c r="P1181" s="266"/>
      <c r="Q1181" s="266"/>
      <c r="R1181" s="266"/>
      <c r="S1181" s="266"/>
      <c r="T1181" s="267"/>
      <c r="U1181" s="14"/>
      <c r="V1181" s="14"/>
      <c r="W1181" s="14"/>
      <c r="X1181" s="14"/>
      <c r="Y1181" s="14"/>
      <c r="Z1181" s="14"/>
      <c r="AA1181" s="14"/>
      <c r="AB1181" s="14"/>
      <c r="AC1181" s="14"/>
      <c r="AD1181" s="14"/>
      <c r="AE1181" s="14"/>
      <c r="AT1181" s="268" t="s">
        <v>801</v>
      </c>
      <c r="AU1181" s="268" t="s">
        <v>81</v>
      </c>
      <c r="AV1181" s="14" t="s">
        <v>79</v>
      </c>
      <c r="AW1181" s="14" t="s">
        <v>33</v>
      </c>
      <c r="AX1181" s="14" t="s">
        <v>72</v>
      </c>
      <c r="AY1181" s="268" t="s">
        <v>240</v>
      </c>
    </row>
    <row r="1182" s="13" customFormat="1">
      <c r="A1182" s="13"/>
      <c r="B1182" s="248"/>
      <c r="C1182" s="249"/>
      <c r="D1182" s="227" t="s">
        <v>801</v>
      </c>
      <c r="E1182" s="250" t="s">
        <v>19</v>
      </c>
      <c r="F1182" s="251" t="s">
        <v>3206</v>
      </c>
      <c r="G1182" s="249"/>
      <c r="H1182" s="252">
        <v>741.90700000000004</v>
      </c>
      <c r="I1182" s="253"/>
      <c r="J1182" s="249"/>
      <c r="K1182" s="249"/>
      <c r="L1182" s="254"/>
      <c r="M1182" s="255"/>
      <c r="N1182" s="256"/>
      <c r="O1182" s="256"/>
      <c r="P1182" s="256"/>
      <c r="Q1182" s="256"/>
      <c r="R1182" s="256"/>
      <c r="S1182" s="256"/>
      <c r="T1182" s="257"/>
      <c r="U1182" s="13"/>
      <c r="V1182" s="13"/>
      <c r="W1182" s="13"/>
      <c r="X1182" s="13"/>
      <c r="Y1182" s="13"/>
      <c r="Z1182" s="13"/>
      <c r="AA1182" s="13"/>
      <c r="AB1182" s="13"/>
      <c r="AC1182" s="13"/>
      <c r="AD1182" s="13"/>
      <c r="AE1182" s="13"/>
      <c r="AT1182" s="258" t="s">
        <v>801</v>
      </c>
      <c r="AU1182" s="258" t="s">
        <v>81</v>
      </c>
      <c r="AV1182" s="13" t="s">
        <v>81</v>
      </c>
      <c r="AW1182" s="13" t="s">
        <v>33</v>
      </c>
      <c r="AX1182" s="13" t="s">
        <v>79</v>
      </c>
      <c r="AY1182" s="258" t="s">
        <v>240</v>
      </c>
    </row>
    <row r="1183" s="2" customFormat="1">
      <c r="A1183" s="39"/>
      <c r="B1183" s="40"/>
      <c r="C1183" s="238" t="s">
        <v>3207</v>
      </c>
      <c r="D1183" s="238" t="s">
        <v>797</v>
      </c>
      <c r="E1183" s="239" t="s">
        <v>3208</v>
      </c>
      <c r="F1183" s="240" t="s">
        <v>3209</v>
      </c>
      <c r="G1183" s="241" t="s">
        <v>251</v>
      </c>
      <c r="H1183" s="242">
        <v>559.245</v>
      </c>
      <c r="I1183" s="243"/>
      <c r="J1183" s="244">
        <f>ROUND(I1183*H1183,2)</f>
        <v>0</v>
      </c>
      <c r="K1183" s="240" t="s">
        <v>749</v>
      </c>
      <c r="L1183" s="245"/>
      <c r="M1183" s="246" t="s">
        <v>19</v>
      </c>
      <c r="N1183" s="247" t="s">
        <v>43</v>
      </c>
      <c r="O1183" s="85"/>
      <c r="P1183" s="223">
        <f>O1183*H1183</f>
        <v>0</v>
      </c>
      <c r="Q1183" s="223">
        <v>0.0028999999999999998</v>
      </c>
      <c r="R1183" s="223">
        <f>Q1183*H1183</f>
        <v>1.6218104999999998</v>
      </c>
      <c r="S1183" s="223">
        <v>0</v>
      </c>
      <c r="T1183" s="224">
        <f>S1183*H1183</f>
        <v>0</v>
      </c>
      <c r="U1183" s="39"/>
      <c r="V1183" s="39"/>
      <c r="W1183" s="39"/>
      <c r="X1183" s="39"/>
      <c r="Y1183" s="39"/>
      <c r="Z1183" s="39"/>
      <c r="AA1183" s="39"/>
      <c r="AB1183" s="39"/>
      <c r="AC1183" s="39"/>
      <c r="AD1183" s="39"/>
      <c r="AE1183" s="39"/>
      <c r="AR1183" s="225" t="s">
        <v>301</v>
      </c>
      <c r="AT1183" s="225" t="s">
        <v>797</v>
      </c>
      <c r="AU1183" s="225" t="s">
        <v>81</v>
      </c>
      <c r="AY1183" s="18" t="s">
        <v>240</v>
      </c>
      <c r="BE1183" s="226">
        <f>IF(N1183="základní",J1183,0)</f>
        <v>0</v>
      </c>
      <c r="BF1183" s="226">
        <f>IF(N1183="snížená",J1183,0)</f>
        <v>0</v>
      </c>
      <c r="BG1183" s="226">
        <f>IF(N1183="zákl. přenesená",J1183,0)</f>
        <v>0</v>
      </c>
      <c r="BH1183" s="226">
        <f>IF(N1183="sníž. přenesená",J1183,0)</f>
        <v>0</v>
      </c>
      <c r="BI1183" s="226">
        <f>IF(N1183="nulová",J1183,0)</f>
        <v>0</v>
      </c>
      <c r="BJ1183" s="18" t="s">
        <v>79</v>
      </c>
      <c r="BK1183" s="226">
        <f>ROUND(I1183*H1183,2)</f>
        <v>0</v>
      </c>
      <c r="BL1183" s="18" t="s">
        <v>271</v>
      </c>
      <c r="BM1183" s="225" t="s">
        <v>3210</v>
      </c>
    </row>
    <row r="1184" s="14" customFormat="1">
      <c r="A1184" s="14"/>
      <c r="B1184" s="259"/>
      <c r="C1184" s="260"/>
      <c r="D1184" s="227" t="s">
        <v>801</v>
      </c>
      <c r="E1184" s="261" t="s">
        <v>19</v>
      </c>
      <c r="F1184" s="262" t="s">
        <v>3205</v>
      </c>
      <c r="G1184" s="260"/>
      <c r="H1184" s="261" t="s">
        <v>19</v>
      </c>
      <c r="I1184" s="263"/>
      <c r="J1184" s="260"/>
      <c r="K1184" s="260"/>
      <c r="L1184" s="264"/>
      <c r="M1184" s="265"/>
      <c r="N1184" s="266"/>
      <c r="O1184" s="266"/>
      <c r="P1184" s="266"/>
      <c r="Q1184" s="266"/>
      <c r="R1184" s="266"/>
      <c r="S1184" s="266"/>
      <c r="T1184" s="267"/>
      <c r="U1184" s="14"/>
      <c r="V1184" s="14"/>
      <c r="W1184" s="14"/>
      <c r="X1184" s="14"/>
      <c r="Y1184" s="14"/>
      <c r="Z1184" s="14"/>
      <c r="AA1184" s="14"/>
      <c r="AB1184" s="14"/>
      <c r="AC1184" s="14"/>
      <c r="AD1184" s="14"/>
      <c r="AE1184" s="14"/>
      <c r="AT1184" s="268" t="s">
        <v>801</v>
      </c>
      <c r="AU1184" s="268" t="s">
        <v>81</v>
      </c>
      <c r="AV1184" s="14" t="s">
        <v>79</v>
      </c>
      <c r="AW1184" s="14" t="s">
        <v>33</v>
      </c>
      <c r="AX1184" s="14" t="s">
        <v>72</v>
      </c>
      <c r="AY1184" s="268" t="s">
        <v>240</v>
      </c>
    </row>
    <row r="1185" s="13" customFormat="1">
      <c r="A1185" s="13"/>
      <c r="B1185" s="248"/>
      <c r="C1185" s="249"/>
      <c r="D1185" s="227" t="s">
        <v>801</v>
      </c>
      <c r="E1185" s="250" t="s">
        <v>19</v>
      </c>
      <c r="F1185" s="251" t="s">
        <v>3211</v>
      </c>
      <c r="G1185" s="249"/>
      <c r="H1185" s="252">
        <v>78.652000000000001</v>
      </c>
      <c r="I1185" s="253"/>
      <c r="J1185" s="249"/>
      <c r="K1185" s="249"/>
      <c r="L1185" s="254"/>
      <c r="M1185" s="255"/>
      <c r="N1185" s="256"/>
      <c r="O1185" s="256"/>
      <c r="P1185" s="256"/>
      <c r="Q1185" s="256"/>
      <c r="R1185" s="256"/>
      <c r="S1185" s="256"/>
      <c r="T1185" s="257"/>
      <c r="U1185" s="13"/>
      <c r="V1185" s="13"/>
      <c r="W1185" s="13"/>
      <c r="X1185" s="13"/>
      <c r="Y1185" s="13"/>
      <c r="Z1185" s="13"/>
      <c r="AA1185" s="13"/>
      <c r="AB1185" s="13"/>
      <c r="AC1185" s="13"/>
      <c r="AD1185" s="13"/>
      <c r="AE1185" s="13"/>
      <c r="AT1185" s="258" t="s">
        <v>801</v>
      </c>
      <c r="AU1185" s="258" t="s">
        <v>81</v>
      </c>
      <c r="AV1185" s="13" t="s">
        <v>81</v>
      </c>
      <c r="AW1185" s="13" t="s">
        <v>33</v>
      </c>
      <c r="AX1185" s="13" t="s">
        <v>72</v>
      </c>
      <c r="AY1185" s="258" t="s">
        <v>240</v>
      </c>
    </row>
    <row r="1186" s="13" customFormat="1">
      <c r="A1186" s="13"/>
      <c r="B1186" s="248"/>
      <c r="C1186" s="249"/>
      <c r="D1186" s="227" t="s">
        <v>801</v>
      </c>
      <c r="E1186" s="250" t="s">
        <v>19</v>
      </c>
      <c r="F1186" s="251" t="s">
        <v>3212</v>
      </c>
      <c r="G1186" s="249"/>
      <c r="H1186" s="252">
        <v>250.07300000000001</v>
      </c>
      <c r="I1186" s="253"/>
      <c r="J1186" s="249"/>
      <c r="K1186" s="249"/>
      <c r="L1186" s="254"/>
      <c r="M1186" s="255"/>
      <c r="N1186" s="256"/>
      <c r="O1186" s="256"/>
      <c r="P1186" s="256"/>
      <c r="Q1186" s="256"/>
      <c r="R1186" s="256"/>
      <c r="S1186" s="256"/>
      <c r="T1186" s="257"/>
      <c r="U1186" s="13"/>
      <c r="V1186" s="13"/>
      <c r="W1186" s="13"/>
      <c r="X1186" s="13"/>
      <c r="Y1186" s="13"/>
      <c r="Z1186" s="13"/>
      <c r="AA1186" s="13"/>
      <c r="AB1186" s="13"/>
      <c r="AC1186" s="13"/>
      <c r="AD1186" s="13"/>
      <c r="AE1186" s="13"/>
      <c r="AT1186" s="258" t="s">
        <v>801</v>
      </c>
      <c r="AU1186" s="258" t="s">
        <v>81</v>
      </c>
      <c r="AV1186" s="13" t="s">
        <v>81</v>
      </c>
      <c r="AW1186" s="13" t="s">
        <v>33</v>
      </c>
      <c r="AX1186" s="13" t="s">
        <v>72</v>
      </c>
      <c r="AY1186" s="258" t="s">
        <v>240</v>
      </c>
    </row>
    <row r="1187" s="13" customFormat="1">
      <c r="A1187" s="13"/>
      <c r="B1187" s="248"/>
      <c r="C1187" s="249"/>
      <c r="D1187" s="227" t="s">
        <v>801</v>
      </c>
      <c r="E1187" s="250" t="s">
        <v>19</v>
      </c>
      <c r="F1187" s="251" t="s">
        <v>3213</v>
      </c>
      <c r="G1187" s="249"/>
      <c r="H1187" s="252">
        <v>204.184</v>
      </c>
      <c r="I1187" s="253"/>
      <c r="J1187" s="249"/>
      <c r="K1187" s="249"/>
      <c r="L1187" s="254"/>
      <c r="M1187" s="255"/>
      <c r="N1187" s="256"/>
      <c r="O1187" s="256"/>
      <c r="P1187" s="256"/>
      <c r="Q1187" s="256"/>
      <c r="R1187" s="256"/>
      <c r="S1187" s="256"/>
      <c r="T1187" s="257"/>
      <c r="U1187" s="13"/>
      <c r="V1187" s="13"/>
      <c r="W1187" s="13"/>
      <c r="X1187" s="13"/>
      <c r="Y1187" s="13"/>
      <c r="Z1187" s="13"/>
      <c r="AA1187" s="13"/>
      <c r="AB1187" s="13"/>
      <c r="AC1187" s="13"/>
      <c r="AD1187" s="13"/>
      <c r="AE1187" s="13"/>
      <c r="AT1187" s="258" t="s">
        <v>801</v>
      </c>
      <c r="AU1187" s="258" t="s">
        <v>81</v>
      </c>
      <c r="AV1187" s="13" t="s">
        <v>81</v>
      </c>
      <c r="AW1187" s="13" t="s">
        <v>33</v>
      </c>
      <c r="AX1187" s="13" t="s">
        <v>72</v>
      </c>
      <c r="AY1187" s="258" t="s">
        <v>240</v>
      </c>
    </row>
    <row r="1188" s="13" customFormat="1">
      <c r="A1188" s="13"/>
      <c r="B1188" s="248"/>
      <c r="C1188" s="249"/>
      <c r="D1188" s="227" t="s">
        <v>801</v>
      </c>
      <c r="E1188" s="250" t="s">
        <v>19</v>
      </c>
      <c r="F1188" s="251" t="s">
        <v>3214</v>
      </c>
      <c r="G1188" s="249"/>
      <c r="H1188" s="252">
        <v>26.335999999999999</v>
      </c>
      <c r="I1188" s="253"/>
      <c r="J1188" s="249"/>
      <c r="K1188" s="249"/>
      <c r="L1188" s="254"/>
      <c r="M1188" s="255"/>
      <c r="N1188" s="256"/>
      <c r="O1188" s="256"/>
      <c r="P1188" s="256"/>
      <c r="Q1188" s="256"/>
      <c r="R1188" s="256"/>
      <c r="S1188" s="256"/>
      <c r="T1188" s="257"/>
      <c r="U1188" s="13"/>
      <c r="V1188" s="13"/>
      <c r="W1188" s="13"/>
      <c r="X1188" s="13"/>
      <c r="Y1188" s="13"/>
      <c r="Z1188" s="13"/>
      <c r="AA1188" s="13"/>
      <c r="AB1188" s="13"/>
      <c r="AC1188" s="13"/>
      <c r="AD1188" s="13"/>
      <c r="AE1188" s="13"/>
      <c r="AT1188" s="258" t="s">
        <v>801</v>
      </c>
      <c r="AU1188" s="258" t="s">
        <v>81</v>
      </c>
      <c r="AV1188" s="13" t="s">
        <v>81</v>
      </c>
      <c r="AW1188" s="13" t="s">
        <v>33</v>
      </c>
      <c r="AX1188" s="13" t="s">
        <v>72</v>
      </c>
      <c r="AY1188" s="258" t="s">
        <v>240</v>
      </c>
    </row>
    <row r="1189" s="15" customFormat="1">
      <c r="A1189" s="15"/>
      <c r="B1189" s="269"/>
      <c r="C1189" s="270"/>
      <c r="D1189" s="227" t="s">
        <v>801</v>
      </c>
      <c r="E1189" s="271" t="s">
        <v>19</v>
      </c>
      <c r="F1189" s="272" t="s">
        <v>1356</v>
      </c>
      <c r="G1189" s="270"/>
      <c r="H1189" s="273">
        <v>559.245</v>
      </c>
      <c r="I1189" s="274"/>
      <c r="J1189" s="270"/>
      <c r="K1189" s="270"/>
      <c r="L1189" s="275"/>
      <c r="M1189" s="276"/>
      <c r="N1189" s="277"/>
      <c r="O1189" s="277"/>
      <c r="P1189" s="277"/>
      <c r="Q1189" s="277"/>
      <c r="R1189" s="277"/>
      <c r="S1189" s="277"/>
      <c r="T1189" s="278"/>
      <c r="U1189" s="15"/>
      <c r="V1189" s="15"/>
      <c r="W1189" s="15"/>
      <c r="X1189" s="15"/>
      <c r="Y1189" s="15"/>
      <c r="Z1189" s="15"/>
      <c r="AA1189" s="15"/>
      <c r="AB1189" s="15"/>
      <c r="AC1189" s="15"/>
      <c r="AD1189" s="15"/>
      <c r="AE1189" s="15"/>
      <c r="AT1189" s="279" t="s">
        <v>801</v>
      </c>
      <c r="AU1189" s="279" t="s">
        <v>81</v>
      </c>
      <c r="AV1189" s="15" t="s">
        <v>149</v>
      </c>
      <c r="AW1189" s="15" t="s">
        <v>33</v>
      </c>
      <c r="AX1189" s="15" t="s">
        <v>79</v>
      </c>
      <c r="AY1189" s="279" t="s">
        <v>240</v>
      </c>
    </row>
    <row r="1190" s="2" customFormat="1">
      <c r="A1190" s="39"/>
      <c r="B1190" s="40"/>
      <c r="C1190" s="238" t="s">
        <v>3215</v>
      </c>
      <c r="D1190" s="238" t="s">
        <v>797</v>
      </c>
      <c r="E1190" s="239" t="s">
        <v>3216</v>
      </c>
      <c r="F1190" s="240" t="s">
        <v>3217</v>
      </c>
      <c r="G1190" s="241" t="s">
        <v>251</v>
      </c>
      <c r="H1190" s="242">
        <v>214.393</v>
      </c>
      <c r="I1190" s="243"/>
      <c r="J1190" s="244">
        <f>ROUND(I1190*H1190,2)</f>
        <v>0</v>
      </c>
      <c r="K1190" s="240" t="s">
        <v>749</v>
      </c>
      <c r="L1190" s="245"/>
      <c r="M1190" s="246" t="s">
        <v>19</v>
      </c>
      <c r="N1190" s="247" t="s">
        <v>43</v>
      </c>
      <c r="O1190" s="85"/>
      <c r="P1190" s="223">
        <f>O1190*H1190</f>
        <v>0</v>
      </c>
      <c r="Q1190" s="223">
        <v>0.0018</v>
      </c>
      <c r="R1190" s="223">
        <f>Q1190*H1190</f>
        <v>0.38590740000000001</v>
      </c>
      <c r="S1190" s="223">
        <v>0</v>
      </c>
      <c r="T1190" s="224">
        <f>S1190*H1190</f>
        <v>0</v>
      </c>
      <c r="U1190" s="39"/>
      <c r="V1190" s="39"/>
      <c r="W1190" s="39"/>
      <c r="X1190" s="39"/>
      <c r="Y1190" s="39"/>
      <c r="Z1190" s="39"/>
      <c r="AA1190" s="39"/>
      <c r="AB1190" s="39"/>
      <c r="AC1190" s="39"/>
      <c r="AD1190" s="39"/>
      <c r="AE1190" s="39"/>
      <c r="AR1190" s="225" t="s">
        <v>301</v>
      </c>
      <c r="AT1190" s="225" t="s">
        <v>797</v>
      </c>
      <c r="AU1190" s="225" t="s">
        <v>81</v>
      </c>
      <c r="AY1190" s="18" t="s">
        <v>240</v>
      </c>
      <c r="BE1190" s="226">
        <f>IF(N1190="základní",J1190,0)</f>
        <v>0</v>
      </c>
      <c r="BF1190" s="226">
        <f>IF(N1190="snížená",J1190,0)</f>
        <v>0</v>
      </c>
      <c r="BG1190" s="226">
        <f>IF(N1190="zákl. přenesená",J1190,0)</f>
        <v>0</v>
      </c>
      <c r="BH1190" s="226">
        <f>IF(N1190="sníž. přenesená",J1190,0)</f>
        <v>0</v>
      </c>
      <c r="BI1190" s="226">
        <f>IF(N1190="nulová",J1190,0)</f>
        <v>0</v>
      </c>
      <c r="BJ1190" s="18" t="s">
        <v>79</v>
      </c>
      <c r="BK1190" s="226">
        <f>ROUND(I1190*H1190,2)</f>
        <v>0</v>
      </c>
      <c r="BL1190" s="18" t="s">
        <v>271</v>
      </c>
      <c r="BM1190" s="225" t="s">
        <v>3218</v>
      </c>
    </row>
    <row r="1191" s="13" customFormat="1">
      <c r="A1191" s="13"/>
      <c r="B1191" s="248"/>
      <c r="C1191" s="249"/>
      <c r="D1191" s="227" t="s">
        <v>801</v>
      </c>
      <c r="E1191" s="250" t="s">
        <v>19</v>
      </c>
      <c r="F1191" s="251" t="s">
        <v>3213</v>
      </c>
      <c r="G1191" s="249"/>
      <c r="H1191" s="252">
        <v>204.184</v>
      </c>
      <c r="I1191" s="253"/>
      <c r="J1191" s="249"/>
      <c r="K1191" s="249"/>
      <c r="L1191" s="254"/>
      <c r="M1191" s="255"/>
      <c r="N1191" s="256"/>
      <c r="O1191" s="256"/>
      <c r="P1191" s="256"/>
      <c r="Q1191" s="256"/>
      <c r="R1191" s="256"/>
      <c r="S1191" s="256"/>
      <c r="T1191" s="257"/>
      <c r="U1191" s="13"/>
      <c r="V1191" s="13"/>
      <c r="W1191" s="13"/>
      <c r="X1191" s="13"/>
      <c r="Y1191" s="13"/>
      <c r="Z1191" s="13"/>
      <c r="AA1191" s="13"/>
      <c r="AB1191" s="13"/>
      <c r="AC1191" s="13"/>
      <c r="AD1191" s="13"/>
      <c r="AE1191" s="13"/>
      <c r="AT1191" s="258" t="s">
        <v>801</v>
      </c>
      <c r="AU1191" s="258" t="s">
        <v>81</v>
      </c>
      <c r="AV1191" s="13" t="s">
        <v>81</v>
      </c>
      <c r="AW1191" s="13" t="s">
        <v>33</v>
      </c>
      <c r="AX1191" s="13" t="s">
        <v>79</v>
      </c>
      <c r="AY1191" s="258" t="s">
        <v>240</v>
      </c>
    </row>
    <row r="1192" s="13" customFormat="1">
      <c r="A1192" s="13"/>
      <c r="B1192" s="248"/>
      <c r="C1192" s="249"/>
      <c r="D1192" s="227" t="s">
        <v>801</v>
      </c>
      <c r="E1192" s="249"/>
      <c r="F1192" s="251" t="s">
        <v>3219</v>
      </c>
      <c r="G1192" s="249"/>
      <c r="H1192" s="252">
        <v>214.393</v>
      </c>
      <c r="I1192" s="253"/>
      <c r="J1192" s="249"/>
      <c r="K1192" s="249"/>
      <c r="L1192" s="254"/>
      <c r="M1192" s="255"/>
      <c r="N1192" s="256"/>
      <c r="O1192" s="256"/>
      <c r="P1192" s="256"/>
      <c r="Q1192" s="256"/>
      <c r="R1192" s="256"/>
      <c r="S1192" s="256"/>
      <c r="T1192" s="257"/>
      <c r="U1192" s="13"/>
      <c r="V1192" s="13"/>
      <c r="W1192" s="13"/>
      <c r="X1192" s="13"/>
      <c r="Y1192" s="13"/>
      <c r="Z1192" s="13"/>
      <c r="AA1192" s="13"/>
      <c r="AB1192" s="13"/>
      <c r="AC1192" s="13"/>
      <c r="AD1192" s="13"/>
      <c r="AE1192" s="13"/>
      <c r="AT1192" s="258" t="s">
        <v>801</v>
      </c>
      <c r="AU1192" s="258" t="s">
        <v>81</v>
      </c>
      <c r="AV1192" s="13" t="s">
        <v>81</v>
      </c>
      <c r="AW1192" s="13" t="s">
        <v>4</v>
      </c>
      <c r="AX1192" s="13" t="s">
        <v>79</v>
      </c>
      <c r="AY1192" s="258" t="s">
        <v>240</v>
      </c>
    </row>
    <row r="1193" s="2" customFormat="1">
      <c r="A1193" s="39"/>
      <c r="B1193" s="40"/>
      <c r="C1193" s="238" t="s">
        <v>3220</v>
      </c>
      <c r="D1193" s="238" t="s">
        <v>797</v>
      </c>
      <c r="E1193" s="239" t="s">
        <v>3187</v>
      </c>
      <c r="F1193" s="240" t="s">
        <v>3188</v>
      </c>
      <c r="G1193" s="241" t="s">
        <v>251</v>
      </c>
      <c r="H1193" s="242">
        <v>20.501999999999999</v>
      </c>
      <c r="I1193" s="243"/>
      <c r="J1193" s="244">
        <f>ROUND(I1193*H1193,2)</f>
        <v>0</v>
      </c>
      <c r="K1193" s="240" t="s">
        <v>749</v>
      </c>
      <c r="L1193" s="245"/>
      <c r="M1193" s="246" t="s">
        <v>19</v>
      </c>
      <c r="N1193" s="247" t="s">
        <v>43</v>
      </c>
      <c r="O1193" s="85"/>
      <c r="P1193" s="223">
        <f>O1193*H1193</f>
        <v>0</v>
      </c>
      <c r="Q1193" s="223">
        <v>0.0018</v>
      </c>
      <c r="R1193" s="223">
        <f>Q1193*H1193</f>
        <v>0.036903599999999995</v>
      </c>
      <c r="S1193" s="223">
        <v>0</v>
      </c>
      <c r="T1193" s="224">
        <f>S1193*H1193</f>
        <v>0</v>
      </c>
      <c r="U1193" s="39"/>
      <c r="V1193" s="39"/>
      <c r="W1193" s="39"/>
      <c r="X1193" s="39"/>
      <c r="Y1193" s="39"/>
      <c r="Z1193" s="39"/>
      <c r="AA1193" s="39"/>
      <c r="AB1193" s="39"/>
      <c r="AC1193" s="39"/>
      <c r="AD1193" s="39"/>
      <c r="AE1193" s="39"/>
      <c r="AR1193" s="225" t="s">
        <v>301</v>
      </c>
      <c r="AT1193" s="225" t="s">
        <v>797</v>
      </c>
      <c r="AU1193" s="225" t="s">
        <v>81</v>
      </c>
      <c r="AY1193" s="18" t="s">
        <v>240</v>
      </c>
      <c r="BE1193" s="226">
        <f>IF(N1193="základní",J1193,0)</f>
        <v>0</v>
      </c>
      <c r="BF1193" s="226">
        <f>IF(N1193="snížená",J1193,0)</f>
        <v>0</v>
      </c>
      <c r="BG1193" s="226">
        <f>IF(N1193="zákl. přenesená",J1193,0)</f>
        <v>0</v>
      </c>
      <c r="BH1193" s="226">
        <f>IF(N1193="sníž. přenesená",J1193,0)</f>
        <v>0</v>
      </c>
      <c r="BI1193" s="226">
        <f>IF(N1193="nulová",J1193,0)</f>
        <v>0</v>
      </c>
      <c r="BJ1193" s="18" t="s">
        <v>79</v>
      </c>
      <c r="BK1193" s="226">
        <f>ROUND(I1193*H1193,2)</f>
        <v>0</v>
      </c>
      <c r="BL1193" s="18" t="s">
        <v>271</v>
      </c>
      <c r="BM1193" s="225" t="s">
        <v>3221</v>
      </c>
    </row>
    <row r="1194" s="13" customFormat="1">
      <c r="A1194" s="13"/>
      <c r="B1194" s="248"/>
      <c r="C1194" s="249"/>
      <c r="D1194" s="227" t="s">
        <v>801</v>
      </c>
      <c r="E1194" s="250" t="s">
        <v>19</v>
      </c>
      <c r="F1194" s="251" t="s">
        <v>3222</v>
      </c>
      <c r="G1194" s="249"/>
      <c r="H1194" s="252">
        <v>20.501999999999999</v>
      </c>
      <c r="I1194" s="253"/>
      <c r="J1194" s="249"/>
      <c r="K1194" s="249"/>
      <c r="L1194" s="254"/>
      <c r="M1194" s="255"/>
      <c r="N1194" s="256"/>
      <c r="O1194" s="256"/>
      <c r="P1194" s="256"/>
      <c r="Q1194" s="256"/>
      <c r="R1194" s="256"/>
      <c r="S1194" s="256"/>
      <c r="T1194" s="257"/>
      <c r="U1194" s="13"/>
      <c r="V1194" s="13"/>
      <c r="W1194" s="13"/>
      <c r="X1194" s="13"/>
      <c r="Y1194" s="13"/>
      <c r="Z1194" s="13"/>
      <c r="AA1194" s="13"/>
      <c r="AB1194" s="13"/>
      <c r="AC1194" s="13"/>
      <c r="AD1194" s="13"/>
      <c r="AE1194" s="13"/>
      <c r="AT1194" s="258" t="s">
        <v>801</v>
      </c>
      <c r="AU1194" s="258" t="s">
        <v>81</v>
      </c>
      <c r="AV1194" s="13" t="s">
        <v>81</v>
      </c>
      <c r="AW1194" s="13" t="s">
        <v>33</v>
      </c>
      <c r="AX1194" s="13" t="s">
        <v>79</v>
      </c>
      <c r="AY1194" s="258" t="s">
        <v>240</v>
      </c>
    </row>
    <row r="1195" s="2" customFormat="1">
      <c r="A1195" s="39"/>
      <c r="B1195" s="40"/>
      <c r="C1195" s="238" t="s">
        <v>3223</v>
      </c>
      <c r="D1195" s="238" t="s">
        <v>797</v>
      </c>
      <c r="E1195" s="239" t="s">
        <v>3224</v>
      </c>
      <c r="F1195" s="240" t="s">
        <v>3225</v>
      </c>
      <c r="G1195" s="241" t="s">
        <v>251</v>
      </c>
      <c r="H1195" s="242">
        <v>20.501999999999999</v>
      </c>
      <c r="I1195" s="243"/>
      <c r="J1195" s="244">
        <f>ROUND(I1195*H1195,2)</f>
        <v>0</v>
      </c>
      <c r="K1195" s="240" t="s">
        <v>1343</v>
      </c>
      <c r="L1195" s="245"/>
      <c r="M1195" s="246" t="s">
        <v>19</v>
      </c>
      <c r="N1195" s="247" t="s">
        <v>43</v>
      </c>
      <c r="O1195" s="85"/>
      <c r="P1195" s="223">
        <f>O1195*H1195</f>
        <v>0</v>
      </c>
      <c r="Q1195" s="223">
        <v>0</v>
      </c>
      <c r="R1195" s="223">
        <f>Q1195*H1195</f>
        <v>0</v>
      </c>
      <c r="S1195" s="223">
        <v>0</v>
      </c>
      <c r="T1195" s="224">
        <f>S1195*H1195</f>
        <v>0</v>
      </c>
      <c r="U1195" s="39"/>
      <c r="V1195" s="39"/>
      <c r="W1195" s="39"/>
      <c r="X1195" s="39"/>
      <c r="Y1195" s="39"/>
      <c r="Z1195" s="39"/>
      <c r="AA1195" s="39"/>
      <c r="AB1195" s="39"/>
      <c r="AC1195" s="39"/>
      <c r="AD1195" s="39"/>
      <c r="AE1195" s="39"/>
      <c r="AR1195" s="225" t="s">
        <v>301</v>
      </c>
      <c r="AT1195" s="225" t="s">
        <v>797</v>
      </c>
      <c r="AU1195" s="225" t="s">
        <v>81</v>
      </c>
      <c r="AY1195" s="18" t="s">
        <v>240</v>
      </c>
      <c r="BE1195" s="226">
        <f>IF(N1195="základní",J1195,0)</f>
        <v>0</v>
      </c>
      <c r="BF1195" s="226">
        <f>IF(N1195="snížená",J1195,0)</f>
        <v>0</v>
      </c>
      <c r="BG1195" s="226">
        <f>IF(N1195="zákl. přenesená",J1195,0)</f>
        <v>0</v>
      </c>
      <c r="BH1195" s="226">
        <f>IF(N1195="sníž. přenesená",J1195,0)</f>
        <v>0</v>
      </c>
      <c r="BI1195" s="226">
        <f>IF(N1195="nulová",J1195,0)</f>
        <v>0</v>
      </c>
      <c r="BJ1195" s="18" t="s">
        <v>79</v>
      </c>
      <c r="BK1195" s="226">
        <f>ROUND(I1195*H1195,2)</f>
        <v>0</v>
      </c>
      <c r="BL1195" s="18" t="s">
        <v>271</v>
      </c>
      <c r="BM1195" s="225" t="s">
        <v>3226</v>
      </c>
    </row>
    <row r="1196" s="13" customFormat="1">
      <c r="A1196" s="13"/>
      <c r="B1196" s="248"/>
      <c r="C1196" s="249"/>
      <c r="D1196" s="227" t="s">
        <v>801</v>
      </c>
      <c r="E1196" s="250" t="s">
        <v>19</v>
      </c>
      <c r="F1196" s="251" t="s">
        <v>3222</v>
      </c>
      <c r="G1196" s="249"/>
      <c r="H1196" s="252">
        <v>20.501999999999999</v>
      </c>
      <c r="I1196" s="253"/>
      <c r="J1196" s="249"/>
      <c r="K1196" s="249"/>
      <c r="L1196" s="254"/>
      <c r="M1196" s="255"/>
      <c r="N1196" s="256"/>
      <c r="O1196" s="256"/>
      <c r="P1196" s="256"/>
      <c r="Q1196" s="256"/>
      <c r="R1196" s="256"/>
      <c r="S1196" s="256"/>
      <c r="T1196" s="257"/>
      <c r="U1196" s="13"/>
      <c r="V1196" s="13"/>
      <c r="W1196" s="13"/>
      <c r="X1196" s="13"/>
      <c r="Y1196" s="13"/>
      <c r="Z1196" s="13"/>
      <c r="AA1196" s="13"/>
      <c r="AB1196" s="13"/>
      <c r="AC1196" s="13"/>
      <c r="AD1196" s="13"/>
      <c r="AE1196" s="13"/>
      <c r="AT1196" s="258" t="s">
        <v>801</v>
      </c>
      <c r="AU1196" s="258" t="s">
        <v>81</v>
      </c>
      <c r="AV1196" s="13" t="s">
        <v>81</v>
      </c>
      <c r="AW1196" s="13" t="s">
        <v>33</v>
      </c>
      <c r="AX1196" s="13" t="s">
        <v>79</v>
      </c>
      <c r="AY1196" s="258" t="s">
        <v>240</v>
      </c>
    </row>
    <row r="1197" s="2" customFormat="1">
      <c r="A1197" s="39"/>
      <c r="B1197" s="40"/>
      <c r="C1197" s="214" t="s">
        <v>3227</v>
      </c>
      <c r="D1197" s="214" t="s">
        <v>243</v>
      </c>
      <c r="E1197" s="215" t="s">
        <v>3228</v>
      </c>
      <c r="F1197" s="216" t="s">
        <v>3229</v>
      </c>
      <c r="G1197" s="217" t="s">
        <v>251</v>
      </c>
      <c r="H1197" s="218">
        <v>1391.8</v>
      </c>
      <c r="I1197" s="219"/>
      <c r="J1197" s="220">
        <f>ROUND(I1197*H1197,2)</f>
        <v>0</v>
      </c>
      <c r="K1197" s="216" t="s">
        <v>749</v>
      </c>
      <c r="L1197" s="45"/>
      <c r="M1197" s="221" t="s">
        <v>19</v>
      </c>
      <c r="N1197" s="222" t="s">
        <v>43</v>
      </c>
      <c r="O1197" s="85"/>
      <c r="P1197" s="223">
        <f>O1197*H1197</f>
        <v>0</v>
      </c>
      <c r="Q1197" s="223">
        <v>0</v>
      </c>
      <c r="R1197" s="223">
        <f>Q1197*H1197</f>
        <v>0</v>
      </c>
      <c r="S1197" s="223">
        <v>0</v>
      </c>
      <c r="T1197" s="224">
        <f>S1197*H1197</f>
        <v>0</v>
      </c>
      <c r="U1197" s="39"/>
      <c r="V1197" s="39"/>
      <c r="W1197" s="39"/>
      <c r="X1197" s="39"/>
      <c r="Y1197" s="39"/>
      <c r="Z1197" s="39"/>
      <c r="AA1197" s="39"/>
      <c r="AB1197" s="39"/>
      <c r="AC1197" s="39"/>
      <c r="AD1197" s="39"/>
      <c r="AE1197" s="39"/>
      <c r="AR1197" s="225" t="s">
        <v>271</v>
      </c>
      <c r="AT1197" s="225" t="s">
        <v>243</v>
      </c>
      <c r="AU1197" s="225" t="s">
        <v>81</v>
      </c>
      <c r="AY1197" s="18" t="s">
        <v>240</v>
      </c>
      <c r="BE1197" s="226">
        <f>IF(N1197="základní",J1197,0)</f>
        <v>0</v>
      </c>
      <c r="BF1197" s="226">
        <f>IF(N1197="snížená",J1197,0)</f>
        <v>0</v>
      </c>
      <c r="BG1197" s="226">
        <f>IF(N1197="zákl. přenesená",J1197,0)</f>
        <v>0</v>
      </c>
      <c r="BH1197" s="226">
        <f>IF(N1197="sníž. přenesená",J1197,0)</f>
        <v>0</v>
      </c>
      <c r="BI1197" s="226">
        <f>IF(N1197="nulová",J1197,0)</f>
        <v>0</v>
      </c>
      <c r="BJ1197" s="18" t="s">
        <v>79</v>
      </c>
      <c r="BK1197" s="226">
        <f>ROUND(I1197*H1197,2)</f>
        <v>0</v>
      </c>
      <c r="BL1197" s="18" t="s">
        <v>271</v>
      </c>
      <c r="BM1197" s="225" t="s">
        <v>3230</v>
      </c>
    </row>
    <row r="1198" s="13" customFormat="1">
      <c r="A1198" s="13"/>
      <c r="B1198" s="248"/>
      <c r="C1198" s="249"/>
      <c r="D1198" s="227" t="s">
        <v>801</v>
      </c>
      <c r="E1198" s="250" t="s">
        <v>19</v>
      </c>
      <c r="F1198" s="251" t="s">
        <v>3231</v>
      </c>
      <c r="G1198" s="249"/>
      <c r="H1198" s="252">
        <v>1354.1800000000001</v>
      </c>
      <c r="I1198" s="253"/>
      <c r="J1198" s="249"/>
      <c r="K1198" s="249"/>
      <c r="L1198" s="254"/>
      <c r="M1198" s="255"/>
      <c r="N1198" s="256"/>
      <c r="O1198" s="256"/>
      <c r="P1198" s="256"/>
      <c r="Q1198" s="256"/>
      <c r="R1198" s="256"/>
      <c r="S1198" s="256"/>
      <c r="T1198" s="257"/>
      <c r="U1198" s="13"/>
      <c r="V1198" s="13"/>
      <c r="W1198" s="13"/>
      <c r="X1198" s="13"/>
      <c r="Y1198" s="13"/>
      <c r="Z1198" s="13"/>
      <c r="AA1198" s="13"/>
      <c r="AB1198" s="13"/>
      <c r="AC1198" s="13"/>
      <c r="AD1198" s="13"/>
      <c r="AE1198" s="13"/>
      <c r="AT1198" s="258" t="s">
        <v>801</v>
      </c>
      <c r="AU1198" s="258" t="s">
        <v>81</v>
      </c>
      <c r="AV1198" s="13" t="s">
        <v>81</v>
      </c>
      <c r="AW1198" s="13" t="s">
        <v>33</v>
      </c>
      <c r="AX1198" s="13" t="s">
        <v>72</v>
      </c>
      <c r="AY1198" s="258" t="s">
        <v>240</v>
      </c>
    </row>
    <row r="1199" s="13" customFormat="1">
      <c r="A1199" s="13"/>
      <c r="B1199" s="248"/>
      <c r="C1199" s="249"/>
      <c r="D1199" s="227" t="s">
        <v>801</v>
      </c>
      <c r="E1199" s="250" t="s">
        <v>19</v>
      </c>
      <c r="F1199" s="251" t="s">
        <v>3232</v>
      </c>
      <c r="G1199" s="249"/>
      <c r="H1199" s="252">
        <v>37.619999999999997</v>
      </c>
      <c r="I1199" s="253"/>
      <c r="J1199" s="249"/>
      <c r="K1199" s="249"/>
      <c r="L1199" s="254"/>
      <c r="M1199" s="255"/>
      <c r="N1199" s="256"/>
      <c r="O1199" s="256"/>
      <c r="P1199" s="256"/>
      <c r="Q1199" s="256"/>
      <c r="R1199" s="256"/>
      <c r="S1199" s="256"/>
      <c r="T1199" s="257"/>
      <c r="U1199" s="13"/>
      <c r="V1199" s="13"/>
      <c r="W1199" s="13"/>
      <c r="X1199" s="13"/>
      <c r="Y1199" s="13"/>
      <c r="Z1199" s="13"/>
      <c r="AA1199" s="13"/>
      <c r="AB1199" s="13"/>
      <c r="AC1199" s="13"/>
      <c r="AD1199" s="13"/>
      <c r="AE1199" s="13"/>
      <c r="AT1199" s="258" t="s">
        <v>801</v>
      </c>
      <c r="AU1199" s="258" t="s">
        <v>81</v>
      </c>
      <c r="AV1199" s="13" t="s">
        <v>81</v>
      </c>
      <c r="AW1199" s="13" t="s">
        <v>33</v>
      </c>
      <c r="AX1199" s="13" t="s">
        <v>72</v>
      </c>
      <c r="AY1199" s="258" t="s">
        <v>240</v>
      </c>
    </row>
    <row r="1200" s="15" customFormat="1">
      <c r="A1200" s="15"/>
      <c r="B1200" s="269"/>
      <c r="C1200" s="270"/>
      <c r="D1200" s="227" t="s">
        <v>801</v>
      </c>
      <c r="E1200" s="271" t="s">
        <v>19</v>
      </c>
      <c r="F1200" s="272" t="s">
        <v>1356</v>
      </c>
      <c r="G1200" s="270"/>
      <c r="H1200" s="273">
        <v>1391.8</v>
      </c>
      <c r="I1200" s="274"/>
      <c r="J1200" s="270"/>
      <c r="K1200" s="270"/>
      <c r="L1200" s="275"/>
      <c r="M1200" s="276"/>
      <c r="N1200" s="277"/>
      <c r="O1200" s="277"/>
      <c r="P1200" s="277"/>
      <c r="Q1200" s="277"/>
      <c r="R1200" s="277"/>
      <c r="S1200" s="277"/>
      <c r="T1200" s="278"/>
      <c r="U1200" s="15"/>
      <c r="V1200" s="15"/>
      <c r="W1200" s="15"/>
      <c r="X1200" s="15"/>
      <c r="Y1200" s="15"/>
      <c r="Z1200" s="15"/>
      <c r="AA1200" s="15"/>
      <c r="AB1200" s="15"/>
      <c r="AC1200" s="15"/>
      <c r="AD1200" s="15"/>
      <c r="AE1200" s="15"/>
      <c r="AT1200" s="279" t="s">
        <v>801</v>
      </c>
      <c r="AU1200" s="279" t="s">
        <v>81</v>
      </c>
      <c r="AV1200" s="15" t="s">
        <v>149</v>
      </c>
      <c r="AW1200" s="15" t="s">
        <v>33</v>
      </c>
      <c r="AX1200" s="15" t="s">
        <v>79</v>
      </c>
      <c r="AY1200" s="279" t="s">
        <v>240</v>
      </c>
    </row>
    <row r="1201" s="2" customFormat="1">
      <c r="A1201" s="39"/>
      <c r="B1201" s="40"/>
      <c r="C1201" s="238" t="s">
        <v>3233</v>
      </c>
      <c r="D1201" s="238" t="s">
        <v>797</v>
      </c>
      <c r="E1201" s="239" t="s">
        <v>3202</v>
      </c>
      <c r="F1201" s="240" t="s">
        <v>3203</v>
      </c>
      <c r="G1201" s="241" t="s">
        <v>251</v>
      </c>
      <c r="H1201" s="242">
        <v>78.25</v>
      </c>
      <c r="I1201" s="243"/>
      <c r="J1201" s="244">
        <f>ROUND(I1201*H1201,2)</f>
        <v>0</v>
      </c>
      <c r="K1201" s="240" t="s">
        <v>749</v>
      </c>
      <c r="L1201" s="245"/>
      <c r="M1201" s="246" t="s">
        <v>19</v>
      </c>
      <c r="N1201" s="247" t="s">
        <v>43</v>
      </c>
      <c r="O1201" s="85"/>
      <c r="P1201" s="223">
        <f>O1201*H1201</f>
        <v>0</v>
      </c>
      <c r="Q1201" s="223">
        <v>0.0035000000000000001</v>
      </c>
      <c r="R1201" s="223">
        <f>Q1201*H1201</f>
        <v>0.27387499999999998</v>
      </c>
      <c r="S1201" s="223">
        <v>0</v>
      </c>
      <c r="T1201" s="224">
        <f>S1201*H1201</f>
        <v>0</v>
      </c>
      <c r="U1201" s="39"/>
      <c r="V1201" s="39"/>
      <c r="W1201" s="39"/>
      <c r="X1201" s="39"/>
      <c r="Y1201" s="39"/>
      <c r="Z1201" s="39"/>
      <c r="AA1201" s="39"/>
      <c r="AB1201" s="39"/>
      <c r="AC1201" s="39"/>
      <c r="AD1201" s="39"/>
      <c r="AE1201" s="39"/>
      <c r="AR1201" s="225" t="s">
        <v>301</v>
      </c>
      <c r="AT1201" s="225" t="s">
        <v>797</v>
      </c>
      <c r="AU1201" s="225" t="s">
        <v>81</v>
      </c>
      <c r="AY1201" s="18" t="s">
        <v>240</v>
      </c>
      <c r="BE1201" s="226">
        <f>IF(N1201="základní",J1201,0)</f>
        <v>0</v>
      </c>
      <c r="BF1201" s="226">
        <f>IF(N1201="snížená",J1201,0)</f>
        <v>0</v>
      </c>
      <c r="BG1201" s="226">
        <f>IF(N1201="zákl. přenesená",J1201,0)</f>
        <v>0</v>
      </c>
      <c r="BH1201" s="226">
        <f>IF(N1201="sníž. přenesená",J1201,0)</f>
        <v>0</v>
      </c>
      <c r="BI1201" s="226">
        <f>IF(N1201="nulová",J1201,0)</f>
        <v>0</v>
      </c>
      <c r="BJ1201" s="18" t="s">
        <v>79</v>
      </c>
      <c r="BK1201" s="226">
        <f>ROUND(I1201*H1201,2)</f>
        <v>0</v>
      </c>
      <c r="BL1201" s="18" t="s">
        <v>271</v>
      </c>
      <c r="BM1201" s="225" t="s">
        <v>3234</v>
      </c>
    </row>
    <row r="1202" s="14" customFormat="1">
      <c r="A1202" s="14"/>
      <c r="B1202" s="259"/>
      <c r="C1202" s="260"/>
      <c r="D1202" s="227" t="s">
        <v>801</v>
      </c>
      <c r="E1202" s="261" t="s">
        <v>19</v>
      </c>
      <c r="F1202" s="262" t="s">
        <v>3205</v>
      </c>
      <c r="G1202" s="260"/>
      <c r="H1202" s="261" t="s">
        <v>19</v>
      </c>
      <c r="I1202" s="263"/>
      <c r="J1202" s="260"/>
      <c r="K1202" s="260"/>
      <c r="L1202" s="264"/>
      <c r="M1202" s="265"/>
      <c r="N1202" s="266"/>
      <c r="O1202" s="266"/>
      <c r="P1202" s="266"/>
      <c r="Q1202" s="266"/>
      <c r="R1202" s="266"/>
      <c r="S1202" s="266"/>
      <c r="T1202" s="267"/>
      <c r="U1202" s="14"/>
      <c r="V1202" s="14"/>
      <c r="W1202" s="14"/>
      <c r="X1202" s="14"/>
      <c r="Y1202" s="14"/>
      <c r="Z1202" s="14"/>
      <c r="AA1202" s="14"/>
      <c r="AB1202" s="14"/>
      <c r="AC1202" s="14"/>
      <c r="AD1202" s="14"/>
      <c r="AE1202" s="14"/>
      <c r="AT1202" s="268" t="s">
        <v>801</v>
      </c>
      <c r="AU1202" s="268" t="s">
        <v>81</v>
      </c>
      <c r="AV1202" s="14" t="s">
        <v>79</v>
      </c>
      <c r="AW1202" s="14" t="s">
        <v>33</v>
      </c>
      <c r="AX1202" s="14" t="s">
        <v>72</v>
      </c>
      <c r="AY1202" s="268" t="s">
        <v>240</v>
      </c>
    </row>
    <row r="1203" s="13" customFormat="1">
      <c r="A1203" s="13"/>
      <c r="B1203" s="248"/>
      <c r="C1203" s="249"/>
      <c r="D1203" s="227" t="s">
        <v>801</v>
      </c>
      <c r="E1203" s="250" t="s">
        <v>19</v>
      </c>
      <c r="F1203" s="251" t="s">
        <v>3235</v>
      </c>
      <c r="G1203" s="249"/>
      <c r="H1203" s="252">
        <v>78.25</v>
      </c>
      <c r="I1203" s="253"/>
      <c r="J1203" s="249"/>
      <c r="K1203" s="249"/>
      <c r="L1203" s="254"/>
      <c r="M1203" s="255"/>
      <c r="N1203" s="256"/>
      <c r="O1203" s="256"/>
      <c r="P1203" s="256"/>
      <c r="Q1203" s="256"/>
      <c r="R1203" s="256"/>
      <c r="S1203" s="256"/>
      <c r="T1203" s="257"/>
      <c r="U1203" s="13"/>
      <c r="V1203" s="13"/>
      <c r="W1203" s="13"/>
      <c r="X1203" s="13"/>
      <c r="Y1203" s="13"/>
      <c r="Z1203" s="13"/>
      <c r="AA1203" s="13"/>
      <c r="AB1203" s="13"/>
      <c r="AC1203" s="13"/>
      <c r="AD1203" s="13"/>
      <c r="AE1203" s="13"/>
      <c r="AT1203" s="258" t="s">
        <v>801</v>
      </c>
      <c r="AU1203" s="258" t="s">
        <v>81</v>
      </c>
      <c r="AV1203" s="13" t="s">
        <v>81</v>
      </c>
      <c r="AW1203" s="13" t="s">
        <v>33</v>
      </c>
      <c r="AX1203" s="13" t="s">
        <v>79</v>
      </c>
      <c r="AY1203" s="258" t="s">
        <v>240</v>
      </c>
    </row>
    <row r="1204" s="2" customFormat="1">
      <c r="A1204" s="39"/>
      <c r="B1204" s="40"/>
      <c r="C1204" s="238" t="s">
        <v>3236</v>
      </c>
      <c r="D1204" s="238" t="s">
        <v>797</v>
      </c>
      <c r="E1204" s="239" t="s">
        <v>3237</v>
      </c>
      <c r="F1204" s="240" t="s">
        <v>3238</v>
      </c>
      <c r="G1204" s="241" t="s">
        <v>251</v>
      </c>
      <c r="H1204" s="242">
        <v>1436.5150000000001</v>
      </c>
      <c r="I1204" s="243"/>
      <c r="J1204" s="244">
        <f>ROUND(I1204*H1204,2)</f>
        <v>0</v>
      </c>
      <c r="K1204" s="240" t="s">
        <v>247</v>
      </c>
      <c r="L1204" s="245"/>
      <c r="M1204" s="246" t="s">
        <v>19</v>
      </c>
      <c r="N1204" s="247" t="s">
        <v>43</v>
      </c>
      <c r="O1204" s="85"/>
      <c r="P1204" s="223">
        <f>O1204*H1204</f>
        <v>0</v>
      </c>
      <c r="Q1204" s="223">
        <v>0</v>
      </c>
      <c r="R1204" s="223">
        <f>Q1204*H1204</f>
        <v>0</v>
      </c>
      <c r="S1204" s="223">
        <v>0</v>
      </c>
      <c r="T1204" s="224">
        <f>S1204*H1204</f>
        <v>0</v>
      </c>
      <c r="U1204" s="39"/>
      <c r="V1204" s="39"/>
      <c r="W1204" s="39"/>
      <c r="X1204" s="39"/>
      <c r="Y1204" s="39"/>
      <c r="Z1204" s="39"/>
      <c r="AA1204" s="39"/>
      <c r="AB1204" s="39"/>
      <c r="AC1204" s="39"/>
      <c r="AD1204" s="39"/>
      <c r="AE1204" s="39"/>
      <c r="AR1204" s="225" t="s">
        <v>301</v>
      </c>
      <c r="AT1204" s="225" t="s">
        <v>797</v>
      </c>
      <c r="AU1204" s="225" t="s">
        <v>81</v>
      </c>
      <c r="AY1204" s="18" t="s">
        <v>240</v>
      </c>
      <c r="BE1204" s="226">
        <f>IF(N1204="základní",J1204,0)</f>
        <v>0</v>
      </c>
      <c r="BF1204" s="226">
        <f>IF(N1204="snížená",J1204,0)</f>
        <v>0</v>
      </c>
      <c r="BG1204" s="226">
        <f>IF(N1204="zákl. přenesená",J1204,0)</f>
        <v>0</v>
      </c>
      <c r="BH1204" s="226">
        <f>IF(N1204="sníž. přenesená",J1204,0)</f>
        <v>0</v>
      </c>
      <c r="BI1204" s="226">
        <f>IF(N1204="nulová",J1204,0)</f>
        <v>0</v>
      </c>
      <c r="BJ1204" s="18" t="s">
        <v>79</v>
      </c>
      <c r="BK1204" s="226">
        <f>ROUND(I1204*H1204,2)</f>
        <v>0</v>
      </c>
      <c r="BL1204" s="18" t="s">
        <v>271</v>
      </c>
      <c r="BM1204" s="225" t="s">
        <v>3239</v>
      </c>
    </row>
    <row r="1205" s="13" customFormat="1">
      <c r="A1205" s="13"/>
      <c r="B1205" s="248"/>
      <c r="C1205" s="249"/>
      <c r="D1205" s="227" t="s">
        <v>801</v>
      </c>
      <c r="E1205" s="250" t="s">
        <v>19</v>
      </c>
      <c r="F1205" s="251" t="s">
        <v>3240</v>
      </c>
      <c r="G1205" s="249"/>
      <c r="H1205" s="252">
        <v>1381.2639999999999</v>
      </c>
      <c r="I1205" s="253"/>
      <c r="J1205" s="249"/>
      <c r="K1205" s="249"/>
      <c r="L1205" s="254"/>
      <c r="M1205" s="255"/>
      <c r="N1205" s="256"/>
      <c r="O1205" s="256"/>
      <c r="P1205" s="256"/>
      <c r="Q1205" s="256"/>
      <c r="R1205" s="256"/>
      <c r="S1205" s="256"/>
      <c r="T1205" s="257"/>
      <c r="U1205" s="13"/>
      <c r="V1205" s="13"/>
      <c r="W1205" s="13"/>
      <c r="X1205" s="13"/>
      <c r="Y1205" s="13"/>
      <c r="Z1205" s="13"/>
      <c r="AA1205" s="13"/>
      <c r="AB1205" s="13"/>
      <c r="AC1205" s="13"/>
      <c r="AD1205" s="13"/>
      <c r="AE1205" s="13"/>
      <c r="AT1205" s="258" t="s">
        <v>801</v>
      </c>
      <c r="AU1205" s="258" t="s">
        <v>81</v>
      </c>
      <c r="AV1205" s="13" t="s">
        <v>81</v>
      </c>
      <c r="AW1205" s="13" t="s">
        <v>33</v>
      </c>
      <c r="AX1205" s="13" t="s">
        <v>79</v>
      </c>
      <c r="AY1205" s="258" t="s">
        <v>240</v>
      </c>
    </row>
    <row r="1206" s="13" customFormat="1">
      <c r="A1206" s="13"/>
      <c r="B1206" s="248"/>
      <c r="C1206" s="249"/>
      <c r="D1206" s="227" t="s">
        <v>801</v>
      </c>
      <c r="E1206" s="249"/>
      <c r="F1206" s="251" t="s">
        <v>3241</v>
      </c>
      <c r="G1206" s="249"/>
      <c r="H1206" s="252">
        <v>1436.5150000000001</v>
      </c>
      <c r="I1206" s="253"/>
      <c r="J1206" s="249"/>
      <c r="K1206" s="249"/>
      <c r="L1206" s="254"/>
      <c r="M1206" s="255"/>
      <c r="N1206" s="256"/>
      <c r="O1206" s="256"/>
      <c r="P1206" s="256"/>
      <c r="Q1206" s="256"/>
      <c r="R1206" s="256"/>
      <c r="S1206" s="256"/>
      <c r="T1206" s="257"/>
      <c r="U1206" s="13"/>
      <c r="V1206" s="13"/>
      <c r="W1206" s="13"/>
      <c r="X1206" s="13"/>
      <c r="Y1206" s="13"/>
      <c r="Z1206" s="13"/>
      <c r="AA1206" s="13"/>
      <c r="AB1206" s="13"/>
      <c r="AC1206" s="13"/>
      <c r="AD1206" s="13"/>
      <c r="AE1206" s="13"/>
      <c r="AT1206" s="258" t="s">
        <v>801</v>
      </c>
      <c r="AU1206" s="258" t="s">
        <v>81</v>
      </c>
      <c r="AV1206" s="13" t="s">
        <v>81</v>
      </c>
      <c r="AW1206" s="13" t="s">
        <v>4</v>
      </c>
      <c r="AX1206" s="13" t="s">
        <v>79</v>
      </c>
      <c r="AY1206" s="258" t="s">
        <v>240</v>
      </c>
    </row>
    <row r="1207" s="2" customFormat="1">
      <c r="A1207" s="39"/>
      <c r="B1207" s="40"/>
      <c r="C1207" s="238" t="s">
        <v>3242</v>
      </c>
      <c r="D1207" s="238" t="s">
        <v>797</v>
      </c>
      <c r="E1207" s="239" t="s">
        <v>3243</v>
      </c>
      <c r="F1207" s="240" t="s">
        <v>3244</v>
      </c>
      <c r="G1207" s="241" t="s">
        <v>251</v>
      </c>
      <c r="H1207" s="242">
        <v>1436.5150000000001</v>
      </c>
      <c r="I1207" s="243"/>
      <c r="J1207" s="244">
        <f>ROUND(I1207*H1207,2)</f>
        <v>0</v>
      </c>
      <c r="K1207" s="240" t="s">
        <v>247</v>
      </c>
      <c r="L1207" s="245"/>
      <c r="M1207" s="246" t="s">
        <v>19</v>
      </c>
      <c r="N1207" s="247" t="s">
        <v>43</v>
      </c>
      <c r="O1207" s="85"/>
      <c r="P1207" s="223">
        <f>O1207*H1207</f>
        <v>0</v>
      </c>
      <c r="Q1207" s="223">
        <v>0</v>
      </c>
      <c r="R1207" s="223">
        <f>Q1207*H1207</f>
        <v>0</v>
      </c>
      <c r="S1207" s="223">
        <v>0</v>
      </c>
      <c r="T1207" s="224">
        <f>S1207*H1207</f>
        <v>0</v>
      </c>
      <c r="U1207" s="39"/>
      <c r="V1207" s="39"/>
      <c r="W1207" s="39"/>
      <c r="X1207" s="39"/>
      <c r="Y1207" s="39"/>
      <c r="Z1207" s="39"/>
      <c r="AA1207" s="39"/>
      <c r="AB1207" s="39"/>
      <c r="AC1207" s="39"/>
      <c r="AD1207" s="39"/>
      <c r="AE1207" s="39"/>
      <c r="AR1207" s="225" t="s">
        <v>301</v>
      </c>
      <c r="AT1207" s="225" t="s">
        <v>797</v>
      </c>
      <c r="AU1207" s="225" t="s">
        <v>81</v>
      </c>
      <c r="AY1207" s="18" t="s">
        <v>240</v>
      </c>
      <c r="BE1207" s="226">
        <f>IF(N1207="základní",J1207,0)</f>
        <v>0</v>
      </c>
      <c r="BF1207" s="226">
        <f>IF(N1207="snížená",J1207,0)</f>
        <v>0</v>
      </c>
      <c r="BG1207" s="226">
        <f>IF(N1207="zákl. přenesená",J1207,0)</f>
        <v>0</v>
      </c>
      <c r="BH1207" s="226">
        <f>IF(N1207="sníž. přenesená",J1207,0)</f>
        <v>0</v>
      </c>
      <c r="BI1207" s="226">
        <f>IF(N1207="nulová",J1207,0)</f>
        <v>0</v>
      </c>
      <c r="BJ1207" s="18" t="s">
        <v>79</v>
      </c>
      <c r="BK1207" s="226">
        <f>ROUND(I1207*H1207,2)</f>
        <v>0</v>
      </c>
      <c r="BL1207" s="18" t="s">
        <v>271</v>
      </c>
      <c r="BM1207" s="225" t="s">
        <v>3245</v>
      </c>
    </row>
    <row r="1208" s="13" customFormat="1">
      <c r="A1208" s="13"/>
      <c r="B1208" s="248"/>
      <c r="C1208" s="249"/>
      <c r="D1208" s="227" t="s">
        <v>801</v>
      </c>
      <c r="E1208" s="249"/>
      <c r="F1208" s="251" t="s">
        <v>3246</v>
      </c>
      <c r="G1208" s="249"/>
      <c r="H1208" s="252">
        <v>1436.5150000000001</v>
      </c>
      <c r="I1208" s="253"/>
      <c r="J1208" s="249"/>
      <c r="K1208" s="249"/>
      <c r="L1208" s="254"/>
      <c r="M1208" s="255"/>
      <c r="N1208" s="256"/>
      <c r="O1208" s="256"/>
      <c r="P1208" s="256"/>
      <c r="Q1208" s="256"/>
      <c r="R1208" s="256"/>
      <c r="S1208" s="256"/>
      <c r="T1208" s="257"/>
      <c r="U1208" s="13"/>
      <c r="V1208" s="13"/>
      <c r="W1208" s="13"/>
      <c r="X1208" s="13"/>
      <c r="Y1208" s="13"/>
      <c r="Z1208" s="13"/>
      <c r="AA1208" s="13"/>
      <c r="AB1208" s="13"/>
      <c r="AC1208" s="13"/>
      <c r="AD1208" s="13"/>
      <c r="AE1208" s="13"/>
      <c r="AT1208" s="258" t="s">
        <v>801</v>
      </c>
      <c r="AU1208" s="258" t="s">
        <v>81</v>
      </c>
      <c r="AV1208" s="13" t="s">
        <v>81</v>
      </c>
      <c r="AW1208" s="13" t="s">
        <v>4</v>
      </c>
      <c r="AX1208" s="13" t="s">
        <v>79</v>
      </c>
      <c r="AY1208" s="258" t="s">
        <v>240</v>
      </c>
    </row>
    <row r="1209" s="2" customFormat="1">
      <c r="A1209" s="39"/>
      <c r="B1209" s="40"/>
      <c r="C1209" s="214" t="s">
        <v>3247</v>
      </c>
      <c r="D1209" s="214" t="s">
        <v>243</v>
      </c>
      <c r="E1209" s="215" t="s">
        <v>3248</v>
      </c>
      <c r="F1209" s="216" t="s">
        <v>3249</v>
      </c>
      <c r="G1209" s="217" t="s">
        <v>251</v>
      </c>
      <c r="H1209" s="218">
        <v>644.66999999999996</v>
      </c>
      <c r="I1209" s="219"/>
      <c r="J1209" s="220">
        <f>ROUND(I1209*H1209,2)</f>
        <v>0</v>
      </c>
      <c r="K1209" s="216" t="s">
        <v>749</v>
      </c>
      <c r="L1209" s="45"/>
      <c r="M1209" s="221" t="s">
        <v>19</v>
      </c>
      <c r="N1209" s="222" t="s">
        <v>43</v>
      </c>
      <c r="O1209" s="85"/>
      <c r="P1209" s="223">
        <f>O1209*H1209</f>
        <v>0</v>
      </c>
      <c r="Q1209" s="223">
        <v>0</v>
      </c>
      <c r="R1209" s="223">
        <f>Q1209*H1209</f>
        <v>0</v>
      </c>
      <c r="S1209" s="223">
        <v>0</v>
      </c>
      <c r="T1209" s="224">
        <f>S1209*H1209</f>
        <v>0</v>
      </c>
      <c r="U1209" s="39"/>
      <c r="V1209" s="39"/>
      <c r="W1209" s="39"/>
      <c r="X1209" s="39"/>
      <c r="Y1209" s="39"/>
      <c r="Z1209" s="39"/>
      <c r="AA1209" s="39"/>
      <c r="AB1209" s="39"/>
      <c r="AC1209" s="39"/>
      <c r="AD1209" s="39"/>
      <c r="AE1209" s="39"/>
      <c r="AR1209" s="225" t="s">
        <v>271</v>
      </c>
      <c r="AT1209" s="225" t="s">
        <v>243</v>
      </c>
      <c r="AU1209" s="225" t="s">
        <v>81</v>
      </c>
      <c r="AY1209" s="18" t="s">
        <v>240</v>
      </c>
      <c r="BE1209" s="226">
        <f>IF(N1209="základní",J1209,0)</f>
        <v>0</v>
      </c>
      <c r="BF1209" s="226">
        <f>IF(N1209="snížená",J1209,0)</f>
        <v>0</v>
      </c>
      <c r="BG1209" s="226">
        <f>IF(N1209="zákl. přenesená",J1209,0)</f>
        <v>0</v>
      </c>
      <c r="BH1209" s="226">
        <f>IF(N1209="sníž. přenesená",J1209,0)</f>
        <v>0</v>
      </c>
      <c r="BI1209" s="226">
        <f>IF(N1209="nulová",J1209,0)</f>
        <v>0</v>
      </c>
      <c r="BJ1209" s="18" t="s">
        <v>79</v>
      </c>
      <c r="BK1209" s="226">
        <f>ROUND(I1209*H1209,2)</f>
        <v>0</v>
      </c>
      <c r="BL1209" s="18" t="s">
        <v>271</v>
      </c>
      <c r="BM1209" s="225" t="s">
        <v>3250</v>
      </c>
    </row>
    <row r="1210" s="13" customFormat="1">
      <c r="A1210" s="13"/>
      <c r="B1210" s="248"/>
      <c r="C1210" s="249"/>
      <c r="D1210" s="227" t="s">
        <v>801</v>
      </c>
      <c r="E1210" s="250" t="s">
        <v>19</v>
      </c>
      <c r="F1210" s="251" t="s">
        <v>3251</v>
      </c>
      <c r="G1210" s="249"/>
      <c r="H1210" s="252">
        <v>636.66999999999996</v>
      </c>
      <c r="I1210" s="253"/>
      <c r="J1210" s="249"/>
      <c r="K1210" s="249"/>
      <c r="L1210" s="254"/>
      <c r="M1210" s="255"/>
      <c r="N1210" s="256"/>
      <c r="O1210" s="256"/>
      <c r="P1210" s="256"/>
      <c r="Q1210" s="256"/>
      <c r="R1210" s="256"/>
      <c r="S1210" s="256"/>
      <c r="T1210" s="257"/>
      <c r="U1210" s="13"/>
      <c r="V1210" s="13"/>
      <c r="W1210" s="13"/>
      <c r="X1210" s="13"/>
      <c r="Y1210" s="13"/>
      <c r="Z1210" s="13"/>
      <c r="AA1210" s="13"/>
      <c r="AB1210" s="13"/>
      <c r="AC1210" s="13"/>
      <c r="AD1210" s="13"/>
      <c r="AE1210" s="13"/>
      <c r="AT1210" s="258" t="s">
        <v>801</v>
      </c>
      <c r="AU1210" s="258" t="s">
        <v>81</v>
      </c>
      <c r="AV1210" s="13" t="s">
        <v>81</v>
      </c>
      <c r="AW1210" s="13" t="s">
        <v>33</v>
      </c>
      <c r="AX1210" s="13" t="s">
        <v>72</v>
      </c>
      <c r="AY1210" s="258" t="s">
        <v>240</v>
      </c>
    </row>
    <row r="1211" s="13" customFormat="1">
      <c r="A1211" s="13"/>
      <c r="B1211" s="248"/>
      <c r="C1211" s="249"/>
      <c r="D1211" s="227" t="s">
        <v>801</v>
      </c>
      <c r="E1211" s="250" t="s">
        <v>19</v>
      </c>
      <c r="F1211" s="251" t="s">
        <v>3036</v>
      </c>
      <c r="G1211" s="249"/>
      <c r="H1211" s="252">
        <v>8</v>
      </c>
      <c r="I1211" s="253"/>
      <c r="J1211" s="249"/>
      <c r="K1211" s="249"/>
      <c r="L1211" s="254"/>
      <c r="M1211" s="255"/>
      <c r="N1211" s="256"/>
      <c r="O1211" s="256"/>
      <c r="P1211" s="256"/>
      <c r="Q1211" s="256"/>
      <c r="R1211" s="256"/>
      <c r="S1211" s="256"/>
      <c r="T1211" s="257"/>
      <c r="U1211" s="13"/>
      <c r="V1211" s="13"/>
      <c r="W1211" s="13"/>
      <c r="X1211" s="13"/>
      <c r="Y1211" s="13"/>
      <c r="Z1211" s="13"/>
      <c r="AA1211" s="13"/>
      <c r="AB1211" s="13"/>
      <c r="AC1211" s="13"/>
      <c r="AD1211" s="13"/>
      <c r="AE1211" s="13"/>
      <c r="AT1211" s="258" t="s">
        <v>801</v>
      </c>
      <c r="AU1211" s="258" t="s">
        <v>81</v>
      </c>
      <c r="AV1211" s="13" t="s">
        <v>81</v>
      </c>
      <c r="AW1211" s="13" t="s">
        <v>33</v>
      </c>
      <c r="AX1211" s="13" t="s">
        <v>72</v>
      </c>
      <c r="AY1211" s="258" t="s">
        <v>240</v>
      </c>
    </row>
    <row r="1212" s="15" customFormat="1">
      <c r="A1212" s="15"/>
      <c r="B1212" s="269"/>
      <c r="C1212" s="270"/>
      <c r="D1212" s="227" t="s">
        <v>801</v>
      </c>
      <c r="E1212" s="271" t="s">
        <v>19</v>
      </c>
      <c r="F1212" s="272" t="s">
        <v>1356</v>
      </c>
      <c r="G1212" s="270"/>
      <c r="H1212" s="273">
        <v>644.66999999999996</v>
      </c>
      <c r="I1212" s="274"/>
      <c r="J1212" s="270"/>
      <c r="K1212" s="270"/>
      <c r="L1212" s="275"/>
      <c r="M1212" s="276"/>
      <c r="N1212" s="277"/>
      <c r="O1212" s="277"/>
      <c r="P1212" s="277"/>
      <c r="Q1212" s="277"/>
      <c r="R1212" s="277"/>
      <c r="S1212" s="277"/>
      <c r="T1212" s="278"/>
      <c r="U1212" s="15"/>
      <c r="V1212" s="15"/>
      <c r="W1212" s="15"/>
      <c r="X1212" s="15"/>
      <c r="Y1212" s="15"/>
      <c r="Z1212" s="15"/>
      <c r="AA1212" s="15"/>
      <c r="AB1212" s="15"/>
      <c r="AC1212" s="15"/>
      <c r="AD1212" s="15"/>
      <c r="AE1212" s="15"/>
      <c r="AT1212" s="279" t="s">
        <v>801</v>
      </c>
      <c r="AU1212" s="279" t="s">
        <v>81</v>
      </c>
      <c r="AV1212" s="15" t="s">
        <v>149</v>
      </c>
      <c r="AW1212" s="15" t="s">
        <v>33</v>
      </c>
      <c r="AX1212" s="15" t="s">
        <v>79</v>
      </c>
      <c r="AY1212" s="279" t="s">
        <v>240</v>
      </c>
    </row>
    <row r="1213" s="2" customFormat="1" ht="33" customHeight="1">
      <c r="A1213" s="39"/>
      <c r="B1213" s="40"/>
      <c r="C1213" s="238" t="s">
        <v>3252</v>
      </c>
      <c r="D1213" s="238" t="s">
        <v>797</v>
      </c>
      <c r="E1213" s="239" t="s">
        <v>3253</v>
      </c>
      <c r="F1213" s="240" t="s">
        <v>3254</v>
      </c>
      <c r="G1213" s="241" t="s">
        <v>251</v>
      </c>
      <c r="H1213" s="242">
        <v>1328.02</v>
      </c>
      <c r="I1213" s="243"/>
      <c r="J1213" s="244">
        <f>ROUND(I1213*H1213,2)</f>
        <v>0</v>
      </c>
      <c r="K1213" s="240" t="s">
        <v>247</v>
      </c>
      <c r="L1213" s="245"/>
      <c r="M1213" s="246" t="s">
        <v>19</v>
      </c>
      <c r="N1213" s="247" t="s">
        <v>43</v>
      </c>
      <c r="O1213" s="85"/>
      <c r="P1213" s="223">
        <f>O1213*H1213</f>
        <v>0</v>
      </c>
      <c r="Q1213" s="223">
        <v>0</v>
      </c>
      <c r="R1213" s="223">
        <f>Q1213*H1213</f>
        <v>0</v>
      </c>
      <c r="S1213" s="223">
        <v>0</v>
      </c>
      <c r="T1213" s="224">
        <f>S1213*H1213</f>
        <v>0</v>
      </c>
      <c r="U1213" s="39"/>
      <c r="V1213" s="39"/>
      <c r="W1213" s="39"/>
      <c r="X1213" s="39"/>
      <c r="Y1213" s="39"/>
      <c r="Z1213" s="39"/>
      <c r="AA1213" s="39"/>
      <c r="AB1213" s="39"/>
      <c r="AC1213" s="39"/>
      <c r="AD1213" s="39"/>
      <c r="AE1213" s="39"/>
      <c r="AR1213" s="225" t="s">
        <v>301</v>
      </c>
      <c r="AT1213" s="225" t="s">
        <v>797</v>
      </c>
      <c r="AU1213" s="225" t="s">
        <v>81</v>
      </c>
      <c r="AY1213" s="18" t="s">
        <v>240</v>
      </c>
      <c r="BE1213" s="226">
        <f>IF(N1213="základní",J1213,0)</f>
        <v>0</v>
      </c>
      <c r="BF1213" s="226">
        <f>IF(N1213="snížená",J1213,0)</f>
        <v>0</v>
      </c>
      <c r="BG1213" s="226">
        <f>IF(N1213="zákl. přenesená",J1213,0)</f>
        <v>0</v>
      </c>
      <c r="BH1213" s="226">
        <f>IF(N1213="sníž. přenesená",J1213,0)</f>
        <v>0</v>
      </c>
      <c r="BI1213" s="226">
        <f>IF(N1213="nulová",J1213,0)</f>
        <v>0</v>
      </c>
      <c r="BJ1213" s="18" t="s">
        <v>79</v>
      </c>
      <c r="BK1213" s="226">
        <f>ROUND(I1213*H1213,2)</f>
        <v>0</v>
      </c>
      <c r="BL1213" s="18" t="s">
        <v>271</v>
      </c>
      <c r="BM1213" s="225" t="s">
        <v>3255</v>
      </c>
    </row>
    <row r="1214" s="13" customFormat="1">
      <c r="A1214" s="13"/>
      <c r="B1214" s="248"/>
      <c r="C1214" s="249"/>
      <c r="D1214" s="227" t="s">
        <v>801</v>
      </c>
      <c r="E1214" s="249"/>
      <c r="F1214" s="251" t="s">
        <v>3256</v>
      </c>
      <c r="G1214" s="249"/>
      <c r="H1214" s="252">
        <v>1328.02</v>
      </c>
      <c r="I1214" s="253"/>
      <c r="J1214" s="249"/>
      <c r="K1214" s="249"/>
      <c r="L1214" s="254"/>
      <c r="M1214" s="255"/>
      <c r="N1214" s="256"/>
      <c r="O1214" s="256"/>
      <c r="P1214" s="256"/>
      <c r="Q1214" s="256"/>
      <c r="R1214" s="256"/>
      <c r="S1214" s="256"/>
      <c r="T1214" s="257"/>
      <c r="U1214" s="13"/>
      <c r="V1214" s="13"/>
      <c r="W1214" s="13"/>
      <c r="X1214" s="13"/>
      <c r="Y1214" s="13"/>
      <c r="Z1214" s="13"/>
      <c r="AA1214" s="13"/>
      <c r="AB1214" s="13"/>
      <c r="AC1214" s="13"/>
      <c r="AD1214" s="13"/>
      <c r="AE1214" s="13"/>
      <c r="AT1214" s="258" t="s">
        <v>801</v>
      </c>
      <c r="AU1214" s="258" t="s">
        <v>81</v>
      </c>
      <c r="AV1214" s="13" t="s">
        <v>81</v>
      </c>
      <c r="AW1214" s="13" t="s">
        <v>4</v>
      </c>
      <c r="AX1214" s="13" t="s">
        <v>79</v>
      </c>
      <c r="AY1214" s="258" t="s">
        <v>240</v>
      </c>
    </row>
    <row r="1215" s="2" customFormat="1">
      <c r="A1215" s="39"/>
      <c r="B1215" s="40"/>
      <c r="C1215" s="238" t="s">
        <v>3257</v>
      </c>
      <c r="D1215" s="238" t="s">
        <v>797</v>
      </c>
      <c r="E1215" s="239" t="s">
        <v>3202</v>
      </c>
      <c r="F1215" s="240" t="s">
        <v>3203</v>
      </c>
      <c r="G1215" s="241" t="s">
        <v>251</v>
      </c>
      <c r="H1215" s="242">
        <v>8.1600000000000001</v>
      </c>
      <c r="I1215" s="243"/>
      <c r="J1215" s="244">
        <f>ROUND(I1215*H1215,2)</f>
        <v>0</v>
      </c>
      <c r="K1215" s="240" t="s">
        <v>749</v>
      </c>
      <c r="L1215" s="245"/>
      <c r="M1215" s="246" t="s">
        <v>19</v>
      </c>
      <c r="N1215" s="247" t="s">
        <v>43</v>
      </c>
      <c r="O1215" s="85"/>
      <c r="P1215" s="223">
        <f>O1215*H1215</f>
        <v>0</v>
      </c>
      <c r="Q1215" s="223">
        <v>0.0035000000000000001</v>
      </c>
      <c r="R1215" s="223">
        <f>Q1215*H1215</f>
        <v>0.028560000000000002</v>
      </c>
      <c r="S1215" s="223">
        <v>0</v>
      </c>
      <c r="T1215" s="224">
        <f>S1215*H1215</f>
        <v>0</v>
      </c>
      <c r="U1215" s="39"/>
      <c r="V1215" s="39"/>
      <c r="W1215" s="39"/>
      <c r="X1215" s="39"/>
      <c r="Y1215" s="39"/>
      <c r="Z1215" s="39"/>
      <c r="AA1215" s="39"/>
      <c r="AB1215" s="39"/>
      <c r="AC1215" s="39"/>
      <c r="AD1215" s="39"/>
      <c r="AE1215" s="39"/>
      <c r="AR1215" s="225" t="s">
        <v>301</v>
      </c>
      <c r="AT1215" s="225" t="s">
        <v>797</v>
      </c>
      <c r="AU1215" s="225" t="s">
        <v>81</v>
      </c>
      <c r="AY1215" s="18" t="s">
        <v>240</v>
      </c>
      <c r="BE1215" s="226">
        <f>IF(N1215="základní",J1215,0)</f>
        <v>0</v>
      </c>
      <c r="BF1215" s="226">
        <f>IF(N1215="snížená",J1215,0)</f>
        <v>0</v>
      </c>
      <c r="BG1215" s="226">
        <f>IF(N1215="zákl. přenesená",J1215,0)</f>
        <v>0</v>
      </c>
      <c r="BH1215" s="226">
        <f>IF(N1215="sníž. přenesená",J1215,0)</f>
        <v>0</v>
      </c>
      <c r="BI1215" s="226">
        <f>IF(N1215="nulová",J1215,0)</f>
        <v>0</v>
      </c>
      <c r="BJ1215" s="18" t="s">
        <v>79</v>
      </c>
      <c r="BK1215" s="226">
        <f>ROUND(I1215*H1215,2)</f>
        <v>0</v>
      </c>
      <c r="BL1215" s="18" t="s">
        <v>271</v>
      </c>
      <c r="BM1215" s="225" t="s">
        <v>3258</v>
      </c>
    </row>
    <row r="1216" s="14" customFormat="1">
      <c r="A1216" s="14"/>
      <c r="B1216" s="259"/>
      <c r="C1216" s="260"/>
      <c r="D1216" s="227" t="s">
        <v>801</v>
      </c>
      <c r="E1216" s="261" t="s">
        <v>19</v>
      </c>
      <c r="F1216" s="262" t="s">
        <v>3259</v>
      </c>
      <c r="G1216" s="260"/>
      <c r="H1216" s="261" t="s">
        <v>19</v>
      </c>
      <c r="I1216" s="263"/>
      <c r="J1216" s="260"/>
      <c r="K1216" s="260"/>
      <c r="L1216" s="264"/>
      <c r="M1216" s="265"/>
      <c r="N1216" s="266"/>
      <c r="O1216" s="266"/>
      <c r="P1216" s="266"/>
      <c r="Q1216" s="266"/>
      <c r="R1216" s="266"/>
      <c r="S1216" s="266"/>
      <c r="T1216" s="267"/>
      <c r="U1216" s="14"/>
      <c r="V1216" s="14"/>
      <c r="W1216" s="14"/>
      <c r="X1216" s="14"/>
      <c r="Y1216" s="14"/>
      <c r="Z1216" s="14"/>
      <c r="AA1216" s="14"/>
      <c r="AB1216" s="14"/>
      <c r="AC1216" s="14"/>
      <c r="AD1216" s="14"/>
      <c r="AE1216" s="14"/>
      <c r="AT1216" s="268" t="s">
        <v>801</v>
      </c>
      <c r="AU1216" s="268" t="s">
        <v>81</v>
      </c>
      <c r="AV1216" s="14" t="s">
        <v>79</v>
      </c>
      <c r="AW1216" s="14" t="s">
        <v>33</v>
      </c>
      <c r="AX1216" s="14" t="s">
        <v>72</v>
      </c>
      <c r="AY1216" s="268" t="s">
        <v>240</v>
      </c>
    </row>
    <row r="1217" s="13" customFormat="1">
      <c r="A1217" s="13"/>
      <c r="B1217" s="248"/>
      <c r="C1217" s="249"/>
      <c r="D1217" s="227" t="s">
        <v>801</v>
      </c>
      <c r="E1217" s="250" t="s">
        <v>19</v>
      </c>
      <c r="F1217" s="251" t="s">
        <v>3190</v>
      </c>
      <c r="G1217" s="249"/>
      <c r="H1217" s="252">
        <v>8.1600000000000001</v>
      </c>
      <c r="I1217" s="253"/>
      <c r="J1217" s="249"/>
      <c r="K1217" s="249"/>
      <c r="L1217" s="254"/>
      <c r="M1217" s="255"/>
      <c r="N1217" s="256"/>
      <c r="O1217" s="256"/>
      <c r="P1217" s="256"/>
      <c r="Q1217" s="256"/>
      <c r="R1217" s="256"/>
      <c r="S1217" s="256"/>
      <c r="T1217" s="257"/>
      <c r="U1217" s="13"/>
      <c r="V1217" s="13"/>
      <c r="W1217" s="13"/>
      <c r="X1217" s="13"/>
      <c r="Y1217" s="13"/>
      <c r="Z1217" s="13"/>
      <c r="AA1217" s="13"/>
      <c r="AB1217" s="13"/>
      <c r="AC1217" s="13"/>
      <c r="AD1217" s="13"/>
      <c r="AE1217" s="13"/>
      <c r="AT1217" s="258" t="s">
        <v>801</v>
      </c>
      <c r="AU1217" s="258" t="s">
        <v>81</v>
      </c>
      <c r="AV1217" s="13" t="s">
        <v>81</v>
      </c>
      <c r="AW1217" s="13" t="s">
        <v>33</v>
      </c>
      <c r="AX1217" s="13" t="s">
        <v>79</v>
      </c>
      <c r="AY1217" s="258" t="s">
        <v>240</v>
      </c>
    </row>
    <row r="1218" s="2" customFormat="1">
      <c r="A1218" s="39"/>
      <c r="B1218" s="40"/>
      <c r="C1218" s="238" t="s">
        <v>3260</v>
      </c>
      <c r="D1218" s="238" t="s">
        <v>797</v>
      </c>
      <c r="E1218" s="239" t="s">
        <v>3208</v>
      </c>
      <c r="F1218" s="240" t="s">
        <v>3209</v>
      </c>
      <c r="G1218" s="241" t="s">
        <v>251</v>
      </c>
      <c r="H1218" s="242">
        <v>649.40300000000002</v>
      </c>
      <c r="I1218" s="243"/>
      <c r="J1218" s="244">
        <f>ROUND(I1218*H1218,2)</f>
        <v>0</v>
      </c>
      <c r="K1218" s="240" t="s">
        <v>749</v>
      </c>
      <c r="L1218" s="245"/>
      <c r="M1218" s="246" t="s">
        <v>19</v>
      </c>
      <c r="N1218" s="247" t="s">
        <v>43</v>
      </c>
      <c r="O1218" s="85"/>
      <c r="P1218" s="223">
        <f>O1218*H1218</f>
        <v>0</v>
      </c>
      <c r="Q1218" s="223">
        <v>0.0028999999999999998</v>
      </c>
      <c r="R1218" s="223">
        <f>Q1218*H1218</f>
        <v>1.8832686999999999</v>
      </c>
      <c r="S1218" s="223">
        <v>0</v>
      </c>
      <c r="T1218" s="224">
        <f>S1218*H1218</f>
        <v>0</v>
      </c>
      <c r="U1218" s="39"/>
      <c r="V1218" s="39"/>
      <c r="W1218" s="39"/>
      <c r="X1218" s="39"/>
      <c r="Y1218" s="39"/>
      <c r="Z1218" s="39"/>
      <c r="AA1218" s="39"/>
      <c r="AB1218" s="39"/>
      <c r="AC1218" s="39"/>
      <c r="AD1218" s="39"/>
      <c r="AE1218" s="39"/>
      <c r="AR1218" s="225" t="s">
        <v>301</v>
      </c>
      <c r="AT1218" s="225" t="s">
        <v>797</v>
      </c>
      <c r="AU1218" s="225" t="s">
        <v>81</v>
      </c>
      <c r="AY1218" s="18" t="s">
        <v>240</v>
      </c>
      <c r="BE1218" s="226">
        <f>IF(N1218="základní",J1218,0)</f>
        <v>0</v>
      </c>
      <c r="BF1218" s="226">
        <f>IF(N1218="snížená",J1218,0)</f>
        <v>0</v>
      </c>
      <c r="BG1218" s="226">
        <f>IF(N1218="zákl. přenesená",J1218,0)</f>
        <v>0</v>
      </c>
      <c r="BH1218" s="226">
        <f>IF(N1218="sníž. přenesená",J1218,0)</f>
        <v>0</v>
      </c>
      <c r="BI1218" s="226">
        <f>IF(N1218="nulová",J1218,0)</f>
        <v>0</v>
      </c>
      <c r="BJ1218" s="18" t="s">
        <v>79</v>
      </c>
      <c r="BK1218" s="226">
        <f>ROUND(I1218*H1218,2)</f>
        <v>0</v>
      </c>
      <c r="BL1218" s="18" t="s">
        <v>271</v>
      </c>
      <c r="BM1218" s="225" t="s">
        <v>3261</v>
      </c>
    </row>
    <row r="1219" s="14" customFormat="1">
      <c r="A1219" s="14"/>
      <c r="B1219" s="259"/>
      <c r="C1219" s="260"/>
      <c r="D1219" s="227" t="s">
        <v>801</v>
      </c>
      <c r="E1219" s="261" t="s">
        <v>19</v>
      </c>
      <c r="F1219" s="262" t="s">
        <v>3259</v>
      </c>
      <c r="G1219" s="260"/>
      <c r="H1219" s="261" t="s">
        <v>19</v>
      </c>
      <c r="I1219" s="263"/>
      <c r="J1219" s="260"/>
      <c r="K1219" s="260"/>
      <c r="L1219" s="264"/>
      <c r="M1219" s="265"/>
      <c r="N1219" s="266"/>
      <c r="O1219" s="266"/>
      <c r="P1219" s="266"/>
      <c r="Q1219" s="266"/>
      <c r="R1219" s="266"/>
      <c r="S1219" s="266"/>
      <c r="T1219" s="267"/>
      <c r="U1219" s="14"/>
      <c r="V1219" s="14"/>
      <c r="W1219" s="14"/>
      <c r="X1219" s="14"/>
      <c r="Y1219" s="14"/>
      <c r="Z1219" s="14"/>
      <c r="AA1219" s="14"/>
      <c r="AB1219" s="14"/>
      <c r="AC1219" s="14"/>
      <c r="AD1219" s="14"/>
      <c r="AE1219" s="14"/>
      <c r="AT1219" s="268" t="s">
        <v>801</v>
      </c>
      <c r="AU1219" s="268" t="s">
        <v>81</v>
      </c>
      <c r="AV1219" s="14" t="s">
        <v>79</v>
      </c>
      <c r="AW1219" s="14" t="s">
        <v>33</v>
      </c>
      <c r="AX1219" s="14" t="s">
        <v>72</v>
      </c>
      <c r="AY1219" s="268" t="s">
        <v>240</v>
      </c>
    </row>
    <row r="1220" s="13" customFormat="1">
      <c r="A1220" s="13"/>
      <c r="B1220" s="248"/>
      <c r="C1220" s="249"/>
      <c r="D1220" s="227" t="s">
        <v>801</v>
      </c>
      <c r="E1220" s="250" t="s">
        <v>19</v>
      </c>
      <c r="F1220" s="251" t="s">
        <v>3262</v>
      </c>
      <c r="G1220" s="249"/>
      <c r="H1220" s="252">
        <v>649.40300000000002</v>
      </c>
      <c r="I1220" s="253"/>
      <c r="J1220" s="249"/>
      <c r="K1220" s="249"/>
      <c r="L1220" s="254"/>
      <c r="M1220" s="255"/>
      <c r="N1220" s="256"/>
      <c r="O1220" s="256"/>
      <c r="P1220" s="256"/>
      <c r="Q1220" s="256"/>
      <c r="R1220" s="256"/>
      <c r="S1220" s="256"/>
      <c r="T1220" s="257"/>
      <c r="U1220" s="13"/>
      <c r="V1220" s="13"/>
      <c r="W1220" s="13"/>
      <c r="X1220" s="13"/>
      <c r="Y1220" s="13"/>
      <c r="Z1220" s="13"/>
      <c r="AA1220" s="13"/>
      <c r="AB1220" s="13"/>
      <c r="AC1220" s="13"/>
      <c r="AD1220" s="13"/>
      <c r="AE1220" s="13"/>
      <c r="AT1220" s="258" t="s">
        <v>801</v>
      </c>
      <c r="AU1220" s="258" t="s">
        <v>81</v>
      </c>
      <c r="AV1220" s="13" t="s">
        <v>81</v>
      </c>
      <c r="AW1220" s="13" t="s">
        <v>33</v>
      </c>
      <c r="AX1220" s="13" t="s">
        <v>79</v>
      </c>
      <c r="AY1220" s="258" t="s">
        <v>240</v>
      </c>
    </row>
    <row r="1221" s="2" customFormat="1">
      <c r="A1221" s="39"/>
      <c r="B1221" s="40"/>
      <c r="C1221" s="238" t="s">
        <v>3263</v>
      </c>
      <c r="D1221" s="238" t="s">
        <v>797</v>
      </c>
      <c r="E1221" s="239" t="s">
        <v>3264</v>
      </c>
      <c r="F1221" s="240" t="s">
        <v>3265</v>
      </c>
      <c r="G1221" s="241" t="s">
        <v>251</v>
      </c>
      <c r="H1221" s="242">
        <v>649.40300000000002</v>
      </c>
      <c r="I1221" s="243"/>
      <c r="J1221" s="244">
        <f>ROUND(I1221*H1221,2)</f>
        <v>0</v>
      </c>
      <c r="K1221" s="240" t="s">
        <v>749</v>
      </c>
      <c r="L1221" s="245"/>
      <c r="M1221" s="246" t="s">
        <v>19</v>
      </c>
      <c r="N1221" s="247" t="s">
        <v>43</v>
      </c>
      <c r="O1221" s="85"/>
      <c r="P1221" s="223">
        <f>O1221*H1221</f>
        <v>0</v>
      </c>
      <c r="Q1221" s="223">
        <v>0.0023999999999999998</v>
      </c>
      <c r="R1221" s="223">
        <f>Q1221*H1221</f>
        <v>1.5585671999999999</v>
      </c>
      <c r="S1221" s="223">
        <v>0</v>
      </c>
      <c r="T1221" s="224">
        <f>S1221*H1221</f>
        <v>0</v>
      </c>
      <c r="U1221" s="39"/>
      <c r="V1221" s="39"/>
      <c r="W1221" s="39"/>
      <c r="X1221" s="39"/>
      <c r="Y1221" s="39"/>
      <c r="Z1221" s="39"/>
      <c r="AA1221" s="39"/>
      <c r="AB1221" s="39"/>
      <c r="AC1221" s="39"/>
      <c r="AD1221" s="39"/>
      <c r="AE1221" s="39"/>
      <c r="AR1221" s="225" t="s">
        <v>301</v>
      </c>
      <c r="AT1221" s="225" t="s">
        <v>797</v>
      </c>
      <c r="AU1221" s="225" t="s">
        <v>81</v>
      </c>
      <c r="AY1221" s="18" t="s">
        <v>240</v>
      </c>
      <c r="BE1221" s="226">
        <f>IF(N1221="základní",J1221,0)</f>
        <v>0</v>
      </c>
      <c r="BF1221" s="226">
        <f>IF(N1221="snížená",J1221,0)</f>
        <v>0</v>
      </c>
      <c r="BG1221" s="226">
        <f>IF(N1221="zákl. přenesená",J1221,0)</f>
        <v>0</v>
      </c>
      <c r="BH1221" s="226">
        <f>IF(N1221="sníž. přenesená",J1221,0)</f>
        <v>0</v>
      </c>
      <c r="BI1221" s="226">
        <f>IF(N1221="nulová",J1221,0)</f>
        <v>0</v>
      </c>
      <c r="BJ1221" s="18" t="s">
        <v>79</v>
      </c>
      <c r="BK1221" s="226">
        <f>ROUND(I1221*H1221,2)</f>
        <v>0</v>
      </c>
      <c r="BL1221" s="18" t="s">
        <v>271</v>
      </c>
      <c r="BM1221" s="225" t="s">
        <v>3266</v>
      </c>
    </row>
    <row r="1222" s="14" customFormat="1">
      <c r="A1222" s="14"/>
      <c r="B1222" s="259"/>
      <c r="C1222" s="260"/>
      <c r="D1222" s="227" t="s">
        <v>801</v>
      </c>
      <c r="E1222" s="261" t="s">
        <v>19</v>
      </c>
      <c r="F1222" s="262" t="s">
        <v>3259</v>
      </c>
      <c r="G1222" s="260"/>
      <c r="H1222" s="261" t="s">
        <v>19</v>
      </c>
      <c r="I1222" s="263"/>
      <c r="J1222" s="260"/>
      <c r="K1222" s="260"/>
      <c r="L1222" s="264"/>
      <c r="M1222" s="265"/>
      <c r="N1222" s="266"/>
      <c r="O1222" s="266"/>
      <c r="P1222" s="266"/>
      <c r="Q1222" s="266"/>
      <c r="R1222" s="266"/>
      <c r="S1222" s="266"/>
      <c r="T1222" s="267"/>
      <c r="U1222" s="14"/>
      <c r="V1222" s="14"/>
      <c r="W1222" s="14"/>
      <c r="X1222" s="14"/>
      <c r="Y1222" s="14"/>
      <c r="Z1222" s="14"/>
      <c r="AA1222" s="14"/>
      <c r="AB1222" s="14"/>
      <c r="AC1222" s="14"/>
      <c r="AD1222" s="14"/>
      <c r="AE1222" s="14"/>
      <c r="AT1222" s="268" t="s">
        <v>801</v>
      </c>
      <c r="AU1222" s="268" t="s">
        <v>81</v>
      </c>
      <c r="AV1222" s="14" t="s">
        <v>79</v>
      </c>
      <c r="AW1222" s="14" t="s">
        <v>33</v>
      </c>
      <c r="AX1222" s="14" t="s">
        <v>72</v>
      </c>
      <c r="AY1222" s="268" t="s">
        <v>240</v>
      </c>
    </row>
    <row r="1223" s="13" customFormat="1">
      <c r="A1223" s="13"/>
      <c r="B1223" s="248"/>
      <c r="C1223" s="249"/>
      <c r="D1223" s="227" t="s">
        <v>801</v>
      </c>
      <c r="E1223" s="250" t="s">
        <v>19</v>
      </c>
      <c r="F1223" s="251" t="s">
        <v>3262</v>
      </c>
      <c r="G1223" s="249"/>
      <c r="H1223" s="252">
        <v>649.40300000000002</v>
      </c>
      <c r="I1223" s="253"/>
      <c r="J1223" s="249"/>
      <c r="K1223" s="249"/>
      <c r="L1223" s="254"/>
      <c r="M1223" s="255"/>
      <c r="N1223" s="256"/>
      <c r="O1223" s="256"/>
      <c r="P1223" s="256"/>
      <c r="Q1223" s="256"/>
      <c r="R1223" s="256"/>
      <c r="S1223" s="256"/>
      <c r="T1223" s="257"/>
      <c r="U1223" s="13"/>
      <c r="V1223" s="13"/>
      <c r="W1223" s="13"/>
      <c r="X1223" s="13"/>
      <c r="Y1223" s="13"/>
      <c r="Z1223" s="13"/>
      <c r="AA1223" s="13"/>
      <c r="AB1223" s="13"/>
      <c r="AC1223" s="13"/>
      <c r="AD1223" s="13"/>
      <c r="AE1223" s="13"/>
      <c r="AT1223" s="258" t="s">
        <v>801</v>
      </c>
      <c r="AU1223" s="258" t="s">
        <v>81</v>
      </c>
      <c r="AV1223" s="13" t="s">
        <v>81</v>
      </c>
      <c r="AW1223" s="13" t="s">
        <v>33</v>
      </c>
      <c r="AX1223" s="13" t="s">
        <v>79</v>
      </c>
      <c r="AY1223" s="258" t="s">
        <v>240</v>
      </c>
    </row>
    <row r="1224" s="2" customFormat="1" ht="55.5" customHeight="1">
      <c r="A1224" s="39"/>
      <c r="B1224" s="40"/>
      <c r="C1224" s="214" t="s">
        <v>3267</v>
      </c>
      <c r="D1224" s="214" t="s">
        <v>243</v>
      </c>
      <c r="E1224" s="215" t="s">
        <v>3268</v>
      </c>
      <c r="F1224" s="216" t="s">
        <v>3269</v>
      </c>
      <c r="G1224" s="217" t="s">
        <v>251</v>
      </c>
      <c r="H1224" s="218">
        <v>1367.7000000000001</v>
      </c>
      <c r="I1224" s="219"/>
      <c r="J1224" s="220">
        <f>ROUND(I1224*H1224,2)</f>
        <v>0</v>
      </c>
      <c r="K1224" s="216" t="s">
        <v>749</v>
      </c>
      <c r="L1224" s="45"/>
      <c r="M1224" s="221" t="s">
        <v>19</v>
      </c>
      <c r="N1224" s="222" t="s">
        <v>43</v>
      </c>
      <c r="O1224" s="85"/>
      <c r="P1224" s="223">
        <f>O1224*H1224</f>
        <v>0</v>
      </c>
      <c r="Q1224" s="223">
        <v>8.0000000000000007E-05</v>
      </c>
      <c r="R1224" s="223">
        <f>Q1224*H1224</f>
        <v>0.10941600000000001</v>
      </c>
      <c r="S1224" s="223">
        <v>0</v>
      </c>
      <c r="T1224" s="224">
        <f>S1224*H1224</f>
        <v>0</v>
      </c>
      <c r="U1224" s="39"/>
      <c r="V1224" s="39"/>
      <c r="W1224" s="39"/>
      <c r="X1224" s="39"/>
      <c r="Y1224" s="39"/>
      <c r="Z1224" s="39"/>
      <c r="AA1224" s="39"/>
      <c r="AB1224" s="39"/>
      <c r="AC1224" s="39"/>
      <c r="AD1224" s="39"/>
      <c r="AE1224" s="39"/>
      <c r="AR1224" s="225" t="s">
        <v>271</v>
      </c>
      <c r="AT1224" s="225" t="s">
        <v>243</v>
      </c>
      <c r="AU1224" s="225" t="s">
        <v>81</v>
      </c>
      <c r="AY1224" s="18" t="s">
        <v>240</v>
      </c>
      <c r="BE1224" s="226">
        <f>IF(N1224="základní",J1224,0)</f>
        <v>0</v>
      </c>
      <c r="BF1224" s="226">
        <f>IF(N1224="snížená",J1224,0)</f>
        <v>0</v>
      </c>
      <c r="BG1224" s="226">
        <f>IF(N1224="zákl. přenesená",J1224,0)</f>
        <v>0</v>
      </c>
      <c r="BH1224" s="226">
        <f>IF(N1224="sníž. přenesená",J1224,0)</f>
        <v>0</v>
      </c>
      <c r="BI1224" s="226">
        <f>IF(N1224="nulová",J1224,0)</f>
        <v>0</v>
      </c>
      <c r="BJ1224" s="18" t="s">
        <v>79</v>
      </c>
      <c r="BK1224" s="226">
        <f>ROUND(I1224*H1224,2)</f>
        <v>0</v>
      </c>
      <c r="BL1224" s="18" t="s">
        <v>271</v>
      </c>
      <c r="BM1224" s="225" t="s">
        <v>3270</v>
      </c>
    </row>
    <row r="1225" s="13" customFormat="1">
      <c r="A1225" s="13"/>
      <c r="B1225" s="248"/>
      <c r="C1225" s="249"/>
      <c r="D1225" s="227" t="s">
        <v>801</v>
      </c>
      <c r="E1225" s="250" t="s">
        <v>19</v>
      </c>
      <c r="F1225" s="251" t="s">
        <v>3271</v>
      </c>
      <c r="G1225" s="249"/>
      <c r="H1225" s="252">
        <v>1367.7000000000001</v>
      </c>
      <c r="I1225" s="253"/>
      <c r="J1225" s="249"/>
      <c r="K1225" s="249"/>
      <c r="L1225" s="254"/>
      <c r="M1225" s="255"/>
      <c r="N1225" s="256"/>
      <c r="O1225" s="256"/>
      <c r="P1225" s="256"/>
      <c r="Q1225" s="256"/>
      <c r="R1225" s="256"/>
      <c r="S1225" s="256"/>
      <c r="T1225" s="257"/>
      <c r="U1225" s="13"/>
      <c r="V1225" s="13"/>
      <c r="W1225" s="13"/>
      <c r="X1225" s="13"/>
      <c r="Y1225" s="13"/>
      <c r="Z1225" s="13"/>
      <c r="AA1225" s="13"/>
      <c r="AB1225" s="13"/>
      <c r="AC1225" s="13"/>
      <c r="AD1225" s="13"/>
      <c r="AE1225" s="13"/>
      <c r="AT1225" s="258" t="s">
        <v>801</v>
      </c>
      <c r="AU1225" s="258" t="s">
        <v>81</v>
      </c>
      <c r="AV1225" s="13" t="s">
        <v>81</v>
      </c>
      <c r="AW1225" s="13" t="s">
        <v>33</v>
      </c>
      <c r="AX1225" s="13" t="s">
        <v>79</v>
      </c>
      <c r="AY1225" s="258" t="s">
        <v>240</v>
      </c>
    </row>
    <row r="1226" s="2" customFormat="1">
      <c r="A1226" s="39"/>
      <c r="B1226" s="40"/>
      <c r="C1226" s="214" t="s">
        <v>3272</v>
      </c>
      <c r="D1226" s="214" t="s">
        <v>243</v>
      </c>
      <c r="E1226" s="215" t="s">
        <v>3273</v>
      </c>
      <c r="F1226" s="216" t="s">
        <v>3274</v>
      </c>
      <c r="G1226" s="217" t="s">
        <v>251</v>
      </c>
      <c r="H1226" s="218">
        <v>8</v>
      </c>
      <c r="I1226" s="219"/>
      <c r="J1226" s="220">
        <f>ROUND(I1226*H1226,2)</f>
        <v>0</v>
      </c>
      <c r="K1226" s="216" t="s">
        <v>749</v>
      </c>
      <c r="L1226" s="45"/>
      <c r="M1226" s="221" t="s">
        <v>19</v>
      </c>
      <c r="N1226" s="222" t="s">
        <v>43</v>
      </c>
      <c r="O1226" s="85"/>
      <c r="P1226" s="223">
        <f>O1226*H1226</f>
        <v>0</v>
      </c>
      <c r="Q1226" s="223">
        <v>9.0000000000000006E-05</v>
      </c>
      <c r="R1226" s="223">
        <f>Q1226*H1226</f>
        <v>0.00072000000000000005</v>
      </c>
      <c r="S1226" s="223">
        <v>0</v>
      </c>
      <c r="T1226" s="224">
        <f>S1226*H1226</f>
        <v>0</v>
      </c>
      <c r="U1226" s="39"/>
      <c r="V1226" s="39"/>
      <c r="W1226" s="39"/>
      <c r="X1226" s="39"/>
      <c r="Y1226" s="39"/>
      <c r="Z1226" s="39"/>
      <c r="AA1226" s="39"/>
      <c r="AB1226" s="39"/>
      <c r="AC1226" s="39"/>
      <c r="AD1226" s="39"/>
      <c r="AE1226" s="39"/>
      <c r="AR1226" s="225" t="s">
        <v>271</v>
      </c>
      <c r="AT1226" s="225" t="s">
        <v>243</v>
      </c>
      <c r="AU1226" s="225" t="s">
        <v>81</v>
      </c>
      <c r="AY1226" s="18" t="s">
        <v>240</v>
      </c>
      <c r="BE1226" s="226">
        <f>IF(N1226="základní",J1226,0)</f>
        <v>0</v>
      </c>
      <c r="BF1226" s="226">
        <f>IF(N1226="snížená",J1226,0)</f>
        <v>0</v>
      </c>
      <c r="BG1226" s="226">
        <f>IF(N1226="zákl. přenesená",J1226,0)</f>
        <v>0</v>
      </c>
      <c r="BH1226" s="226">
        <f>IF(N1226="sníž. přenesená",J1226,0)</f>
        <v>0</v>
      </c>
      <c r="BI1226" s="226">
        <f>IF(N1226="nulová",J1226,0)</f>
        <v>0</v>
      </c>
      <c r="BJ1226" s="18" t="s">
        <v>79</v>
      </c>
      <c r="BK1226" s="226">
        <f>ROUND(I1226*H1226,2)</f>
        <v>0</v>
      </c>
      <c r="BL1226" s="18" t="s">
        <v>271</v>
      </c>
      <c r="BM1226" s="225" t="s">
        <v>3275</v>
      </c>
    </row>
    <row r="1227" s="13" customFormat="1">
      <c r="A1227" s="13"/>
      <c r="B1227" s="248"/>
      <c r="C1227" s="249"/>
      <c r="D1227" s="227" t="s">
        <v>801</v>
      </c>
      <c r="E1227" s="250" t="s">
        <v>19</v>
      </c>
      <c r="F1227" s="251" t="s">
        <v>3036</v>
      </c>
      <c r="G1227" s="249"/>
      <c r="H1227" s="252">
        <v>8</v>
      </c>
      <c r="I1227" s="253"/>
      <c r="J1227" s="249"/>
      <c r="K1227" s="249"/>
      <c r="L1227" s="254"/>
      <c r="M1227" s="255"/>
      <c r="N1227" s="256"/>
      <c r="O1227" s="256"/>
      <c r="P1227" s="256"/>
      <c r="Q1227" s="256"/>
      <c r="R1227" s="256"/>
      <c r="S1227" s="256"/>
      <c r="T1227" s="257"/>
      <c r="U1227" s="13"/>
      <c r="V1227" s="13"/>
      <c r="W1227" s="13"/>
      <c r="X1227" s="13"/>
      <c r="Y1227" s="13"/>
      <c r="Z1227" s="13"/>
      <c r="AA1227" s="13"/>
      <c r="AB1227" s="13"/>
      <c r="AC1227" s="13"/>
      <c r="AD1227" s="13"/>
      <c r="AE1227" s="13"/>
      <c r="AT1227" s="258" t="s">
        <v>801</v>
      </c>
      <c r="AU1227" s="258" t="s">
        <v>81</v>
      </c>
      <c r="AV1227" s="13" t="s">
        <v>81</v>
      </c>
      <c r="AW1227" s="13" t="s">
        <v>33</v>
      </c>
      <c r="AX1227" s="13" t="s">
        <v>79</v>
      </c>
      <c r="AY1227" s="258" t="s">
        <v>240</v>
      </c>
    </row>
    <row r="1228" s="2" customFormat="1" ht="55.5" customHeight="1">
      <c r="A1228" s="39"/>
      <c r="B1228" s="40"/>
      <c r="C1228" s="214" t="s">
        <v>3276</v>
      </c>
      <c r="D1228" s="214" t="s">
        <v>243</v>
      </c>
      <c r="E1228" s="215" t="s">
        <v>3277</v>
      </c>
      <c r="F1228" s="216" t="s">
        <v>3278</v>
      </c>
      <c r="G1228" s="217" t="s">
        <v>251</v>
      </c>
      <c r="H1228" s="218">
        <v>1000.35</v>
      </c>
      <c r="I1228" s="219"/>
      <c r="J1228" s="220">
        <f>ROUND(I1228*H1228,2)</f>
        <v>0</v>
      </c>
      <c r="K1228" s="216" t="s">
        <v>749</v>
      </c>
      <c r="L1228" s="45"/>
      <c r="M1228" s="221" t="s">
        <v>19</v>
      </c>
      <c r="N1228" s="222" t="s">
        <v>43</v>
      </c>
      <c r="O1228" s="85"/>
      <c r="P1228" s="223">
        <f>O1228*H1228</f>
        <v>0</v>
      </c>
      <c r="Q1228" s="223">
        <v>8.0000000000000007E-05</v>
      </c>
      <c r="R1228" s="223">
        <f>Q1228*H1228</f>
        <v>0.080028000000000002</v>
      </c>
      <c r="S1228" s="223">
        <v>0</v>
      </c>
      <c r="T1228" s="224">
        <f>S1228*H1228</f>
        <v>0</v>
      </c>
      <c r="U1228" s="39"/>
      <c r="V1228" s="39"/>
      <c r="W1228" s="39"/>
      <c r="X1228" s="39"/>
      <c r="Y1228" s="39"/>
      <c r="Z1228" s="39"/>
      <c r="AA1228" s="39"/>
      <c r="AB1228" s="39"/>
      <c r="AC1228" s="39"/>
      <c r="AD1228" s="39"/>
      <c r="AE1228" s="39"/>
      <c r="AR1228" s="225" t="s">
        <v>271</v>
      </c>
      <c r="AT1228" s="225" t="s">
        <v>243</v>
      </c>
      <c r="AU1228" s="225" t="s">
        <v>81</v>
      </c>
      <c r="AY1228" s="18" t="s">
        <v>240</v>
      </c>
      <c r="BE1228" s="226">
        <f>IF(N1228="základní",J1228,0)</f>
        <v>0</v>
      </c>
      <c r="BF1228" s="226">
        <f>IF(N1228="snížená",J1228,0)</f>
        <v>0</v>
      </c>
      <c r="BG1228" s="226">
        <f>IF(N1228="zákl. přenesená",J1228,0)</f>
        <v>0</v>
      </c>
      <c r="BH1228" s="226">
        <f>IF(N1228="sníž. přenesená",J1228,0)</f>
        <v>0</v>
      </c>
      <c r="BI1228" s="226">
        <f>IF(N1228="nulová",J1228,0)</f>
        <v>0</v>
      </c>
      <c r="BJ1228" s="18" t="s">
        <v>79</v>
      </c>
      <c r="BK1228" s="226">
        <f>ROUND(I1228*H1228,2)</f>
        <v>0</v>
      </c>
      <c r="BL1228" s="18" t="s">
        <v>271</v>
      </c>
      <c r="BM1228" s="225" t="s">
        <v>3279</v>
      </c>
    </row>
    <row r="1229" s="13" customFormat="1">
      <c r="A1229" s="13"/>
      <c r="B1229" s="248"/>
      <c r="C1229" s="249"/>
      <c r="D1229" s="227" t="s">
        <v>801</v>
      </c>
      <c r="E1229" s="250" t="s">
        <v>19</v>
      </c>
      <c r="F1229" s="251" t="s">
        <v>3251</v>
      </c>
      <c r="G1229" s="249"/>
      <c r="H1229" s="252">
        <v>636.66999999999996</v>
      </c>
      <c r="I1229" s="253"/>
      <c r="J1229" s="249"/>
      <c r="K1229" s="249"/>
      <c r="L1229" s="254"/>
      <c r="M1229" s="255"/>
      <c r="N1229" s="256"/>
      <c r="O1229" s="256"/>
      <c r="P1229" s="256"/>
      <c r="Q1229" s="256"/>
      <c r="R1229" s="256"/>
      <c r="S1229" s="256"/>
      <c r="T1229" s="257"/>
      <c r="U1229" s="13"/>
      <c r="V1229" s="13"/>
      <c r="W1229" s="13"/>
      <c r="X1229" s="13"/>
      <c r="Y1229" s="13"/>
      <c r="Z1229" s="13"/>
      <c r="AA1229" s="13"/>
      <c r="AB1229" s="13"/>
      <c r="AC1229" s="13"/>
      <c r="AD1229" s="13"/>
      <c r="AE1229" s="13"/>
      <c r="AT1229" s="258" t="s">
        <v>801</v>
      </c>
      <c r="AU1229" s="258" t="s">
        <v>81</v>
      </c>
      <c r="AV1229" s="13" t="s">
        <v>81</v>
      </c>
      <c r="AW1229" s="13" t="s">
        <v>33</v>
      </c>
      <c r="AX1229" s="13" t="s">
        <v>72</v>
      </c>
      <c r="AY1229" s="258" t="s">
        <v>240</v>
      </c>
    </row>
    <row r="1230" s="13" customFormat="1">
      <c r="A1230" s="13"/>
      <c r="B1230" s="248"/>
      <c r="C1230" s="249"/>
      <c r="D1230" s="227" t="s">
        <v>801</v>
      </c>
      <c r="E1230" s="250" t="s">
        <v>19</v>
      </c>
      <c r="F1230" s="251" t="s">
        <v>3280</v>
      </c>
      <c r="G1230" s="249"/>
      <c r="H1230" s="252">
        <v>363.68000000000001</v>
      </c>
      <c r="I1230" s="253"/>
      <c r="J1230" s="249"/>
      <c r="K1230" s="249"/>
      <c r="L1230" s="254"/>
      <c r="M1230" s="255"/>
      <c r="N1230" s="256"/>
      <c r="O1230" s="256"/>
      <c r="P1230" s="256"/>
      <c r="Q1230" s="256"/>
      <c r="R1230" s="256"/>
      <c r="S1230" s="256"/>
      <c r="T1230" s="257"/>
      <c r="U1230" s="13"/>
      <c r="V1230" s="13"/>
      <c r="W1230" s="13"/>
      <c r="X1230" s="13"/>
      <c r="Y1230" s="13"/>
      <c r="Z1230" s="13"/>
      <c r="AA1230" s="13"/>
      <c r="AB1230" s="13"/>
      <c r="AC1230" s="13"/>
      <c r="AD1230" s="13"/>
      <c r="AE1230" s="13"/>
      <c r="AT1230" s="258" t="s">
        <v>801</v>
      </c>
      <c r="AU1230" s="258" t="s">
        <v>81</v>
      </c>
      <c r="AV1230" s="13" t="s">
        <v>81</v>
      </c>
      <c r="AW1230" s="13" t="s">
        <v>33</v>
      </c>
      <c r="AX1230" s="13" t="s">
        <v>72</v>
      </c>
      <c r="AY1230" s="258" t="s">
        <v>240</v>
      </c>
    </row>
    <row r="1231" s="15" customFormat="1">
      <c r="A1231" s="15"/>
      <c r="B1231" s="269"/>
      <c r="C1231" s="270"/>
      <c r="D1231" s="227" t="s">
        <v>801</v>
      </c>
      <c r="E1231" s="271" t="s">
        <v>19</v>
      </c>
      <c r="F1231" s="272" t="s">
        <v>1356</v>
      </c>
      <c r="G1231" s="270"/>
      <c r="H1231" s="273">
        <v>1000.35</v>
      </c>
      <c r="I1231" s="274"/>
      <c r="J1231" s="270"/>
      <c r="K1231" s="270"/>
      <c r="L1231" s="275"/>
      <c r="M1231" s="276"/>
      <c r="N1231" s="277"/>
      <c r="O1231" s="277"/>
      <c r="P1231" s="277"/>
      <c r="Q1231" s="277"/>
      <c r="R1231" s="277"/>
      <c r="S1231" s="277"/>
      <c r="T1231" s="278"/>
      <c r="U1231" s="15"/>
      <c r="V1231" s="15"/>
      <c r="W1231" s="15"/>
      <c r="X1231" s="15"/>
      <c r="Y1231" s="15"/>
      <c r="Z1231" s="15"/>
      <c r="AA1231" s="15"/>
      <c r="AB1231" s="15"/>
      <c r="AC1231" s="15"/>
      <c r="AD1231" s="15"/>
      <c r="AE1231" s="15"/>
      <c r="AT1231" s="279" t="s">
        <v>801</v>
      </c>
      <c r="AU1231" s="279" t="s">
        <v>81</v>
      </c>
      <c r="AV1231" s="15" t="s">
        <v>149</v>
      </c>
      <c r="AW1231" s="15" t="s">
        <v>33</v>
      </c>
      <c r="AX1231" s="15" t="s">
        <v>79</v>
      </c>
      <c r="AY1231" s="279" t="s">
        <v>240</v>
      </c>
    </row>
    <row r="1232" s="2" customFormat="1" ht="44.25" customHeight="1">
      <c r="A1232" s="39"/>
      <c r="B1232" s="40"/>
      <c r="C1232" s="214" t="s">
        <v>3281</v>
      </c>
      <c r="D1232" s="214" t="s">
        <v>243</v>
      </c>
      <c r="E1232" s="215" t="s">
        <v>3282</v>
      </c>
      <c r="F1232" s="216" t="s">
        <v>3283</v>
      </c>
      <c r="G1232" s="217" t="s">
        <v>251</v>
      </c>
      <c r="H1232" s="218">
        <v>147.53</v>
      </c>
      <c r="I1232" s="219"/>
      <c r="J1232" s="220">
        <f>ROUND(I1232*H1232,2)</f>
        <v>0</v>
      </c>
      <c r="K1232" s="216" t="s">
        <v>749</v>
      </c>
      <c r="L1232" s="45"/>
      <c r="M1232" s="221" t="s">
        <v>19</v>
      </c>
      <c r="N1232" s="222" t="s">
        <v>43</v>
      </c>
      <c r="O1232" s="85"/>
      <c r="P1232" s="223">
        <f>O1232*H1232</f>
        <v>0</v>
      </c>
      <c r="Q1232" s="223">
        <v>0.00010000000000000001</v>
      </c>
      <c r="R1232" s="223">
        <f>Q1232*H1232</f>
        <v>0.014753000000000001</v>
      </c>
      <c r="S1232" s="223">
        <v>0</v>
      </c>
      <c r="T1232" s="224">
        <f>S1232*H1232</f>
        <v>0</v>
      </c>
      <c r="U1232" s="39"/>
      <c r="V1232" s="39"/>
      <c r="W1232" s="39"/>
      <c r="X1232" s="39"/>
      <c r="Y1232" s="39"/>
      <c r="Z1232" s="39"/>
      <c r="AA1232" s="39"/>
      <c r="AB1232" s="39"/>
      <c r="AC1232" s="39"/>
      <c r="AD1232" s="39"/>
      <c r="AE1232" s="39"/>
      <c r="AR1232" s="225" t="s">
        <v>271</v>
      </c>
      <c r="AT1232" s="225" t="s">
        <v>243</v>
      </c>
      <c r="AU1232" s="225" t="s">
        <v>81</v>
      </c>
      <c r="AY1232" s="18" t="s">
        <v>240</v>
      </c>
      <c r="BE1232" s="226">
        <f>IF(N1232="základní",J1232,0)</f>
        <v>0</v>
      </c>
      <c r="BF1232" s="226">
        <f>IF(N1232="snížená",J1232,0)</f>
        <v>0</v>
      </c>
      <c r="BG1232" s="226">
        <f>IF(N1232="zákl. přenesená",J1232,0)</f>
        <v>0</v>
      </c>
      <c r="BH1232" s="226">
        <f>IF(N1232="sníž. přenesená",J1232,0)</f>
        <v>0</v>
      </c>
      <c r="BI1232" s="226">
        <f>IF(N1232="nulová",J1232,0)</f>
        <v>0</v>
      </c>
      <c r="BJ1232" s="18" t="s">
        <v>79</v>
      </c>
      <c r="BK1232" s="226">
        <f>ROUND(I1232*H1232,2)</f>
        <v>0</v>
      </c>
      <c r="BL1232" s="18" t="s">
        <v>271</v>
      </c>
      <c r="BM1232" s="225" t="s">
        <v>3284</v>
      </c>
    </row>
    <row r="1233" s="13" customFormat="1">
      <c r="A1233" s="13"/>
      <c r="B1233" s="248"/>
      <c r="C1233" s="249"/>
      <c r="D1233" s="227" t="s">
        <v>801</v>
      </c>
      <c r="E1233" s="250" t="s">
        <v>19</v>
      </c>
      <c r="F1233" s="251" t="s">
        <v>3196</v>
      </c>
      <c r="G1233" s="249"/>
      <c r="H1233" s="252">
        <v>77.109999999999999</v>
      </c>
      <c r="I1233" s="253"/>
      <c r="J1233" s="249"/>
      <c r="K1233" s="249"/>
      <c r="L1233" s="254"/>
      <c r="M1233" s="255"/>
      <c r="N1233" s="256"/>
      <c r="O1233" s="256"/>
      <c r="P1233" s="256"/>
      <c r="Q1233" s="256"/>
      <c r="R1233" s="256"/>
      <c r="S1233" s="256"/>
      <c r="T1233" s="257"/>
      <c r="U1233" s="13"/>
      <c r="V1233" s="13"/>
      <c r="W1233" s="13"/>
      <c r="X1233" s="13"/>
      <c r="Y1233" s="13"/>
      <c r="Z1233" s="13"/>
      <c r="AA1233" s="13"/>
      <c r="AB1233" s="13"/>
      <c r="AC1233" s="13"/>
      <c r="AD1233" s="13"/>
      <c r="AE1233" s="13"/>
      <c r="AT1233" s="258" t="s">
        <v>801</v>
      </c>
      <c r="AU1233" s="258" t="s">
        <v>81</v>
      </c>
      <c r="AV1233" s="13" t="s">
        <v>81</v>
      </c>
      <c r="AW1233" s="13" t="s">
        <v>33</v>
      </c>
      <c r="AX1233" s="13" t="s">
        <v>72</v>
      </c>
      <c r="AY1233" s="258" t="s">
        <v>240</v>
      </c>
    </row>
    <row r="1234" s="13" customFormat="1">
      <c r="A1234" s="13"/>
      <c r="B1234" s="248"/>
      <c r="C1234" s="249"/>
      <c r="D1234" s="227" t="s">
        <v>801</v>
      </c>
      <c r="E1234" s="250" t="s">
        <v>19</v>
      </c>
      <c r="F1234" s="251" t="s">
        <v>3285</v>
      </c>
      <c r="G1234" s="249"/>
      <c r="H1234" s="252">
        <v>32.799999999999997</v>
      </c>
      <c r="I1234" s="253"/>
      <c r="J1234" s="249"/>
      <c r="K1234" s="249"/>
      <c r="L1234" s="254"/>
      <c r="M1234" s="255"/>
      <c r="N1234" s="256"/>
      <c r="O1234" s="256"/>
      <c r="P1234" s="256"/>
      <c r="Q1234" s="256"/>
      <c r="R1234" s="256"/>
      <c r="S1234" s="256"/>
      <c r="T1234" s="257"/>
      <c r="U1234" s="13"/>
      <c r="V1234" s="13"/>
      <c r="W1234" s="13"/>
      <c r="X1234" s="13"/>
      <c r="Y1234" s="13"/>
      <c r="Z1234" s="13"/>
      <c r="AA1234" s="13"/>
      <c r="AB1234" s="13"/>
      <c r="AC1234" s="13"/>
      <c r="AD1234" s="13"/>
      <c r="AE1234" s="13"/>
      <c r="AT1234" s="258" t="s">
        <v>801</v>
      </c>
      <c r="AU1234" s="258" t="s">
        <v>81</v>
      </c>
      <c r="AV1234" s="13" t="s">
        <v>81</v>
      </c>
      <c r="AW1234" s="13" t="s">
        <v>33</v>
      </c>
      <c r="AX1234" s="13" t="s">
        <v>72</v>
      </c>
      <c r="AY1234" s="258" t="s">
        <v>240</v>
      </c>
    </row>
    <row r="1235" s="13" customFormat="1">
      <c r="A1235" s="13"/>
      <c r="B1235" s="248"/>
      <c r="C1235" s="249"/>
      <c r="D1235" s="227" t="s">
        <v>801</v>
      </c>
      <c r="E1235" s="250" t="s">
        <v>19</v>
      </c>
      <c r="F1235" s="251" t="s">
        <v>3232</v>
      </c>
      <c r="G1235" s="249"/>
      <c r="H1235" s="252">
        <v>37.619999999999997</v>
      </c>
      <c r="I1235" s="253"/>
      <c r="J1235" s="249"/>
      <c r="K1235" s="249"/>
      <c r="L1235" s="254"/>
      <c r="M1235" s="255"/>
      <c r="N1235" s="256"/>
      <c r="O1235" s="256"/>
      <c r="P1235" s="256"/>
      <c r="Q1235" s="256"/>
      <c r="R1235" s="256"/>
      <c r="S1235" s="256"/>
      <c r="T1235" s="257"/>
      <c r="U1235" s="13"/>
      <c r="V1235" s="13"/>
      <c r="W1235" s="13"/>
      <c r="X1235" s="13"/>
      <c r="Y1235" s="13"/>
      <c r="Z1235" s="13"/>
      <c r="AA1235" s="13"/>
      <c r="AB1235" s="13"/>
      <c r="AC1235" s="13"/>
      <c r="AD1235" s="13"/>
      <c r="AE1235" s="13"/>
      <c r="AT1235" s="258" t="s">
        <v>801</v>
      </c>
      <c r="AU1235" s="258" t="s">
        <v>81</v>
      </c>
      <c r="AV1235" s="13" t="s">
        <v>81</v>
      </c>
      <c r="AW1235" s="13" t="s">
        <v>33</v>
      </c>
      <c r="AX1235" s="13" t="s">
        <v>72</v>
      </c>
      <c r="AY1235" s="258" t="s">
        <v>240</v>
      </c>
    </row>
    <row r="1236" s="15" customFormat="1">
      <c r="A1236" s="15"/>
      <c r="B1236" s="269"/>
      <c r="C1236" s="270"/>
      <c r="D1236" s="227" t="s">
        <v>801</v>
      </c>
      <c r="E1236" s="271" t="s">
        <v>19</v>
      </c>
      <c r="F1236" s="272" t="s">
        <v>1356</v>
      </c>
      <c r="G1236" s="270"/>
      <c r="H1236" s="273">
        <v>147.53</v>
      </c>
      <c r="I1236" s="274"/>
      <c r="J1236" s="270"/>
      <c r="K1236" s="270"/>
      <c r="L1236" s="275"/>
      <c r="M1236" s="276"/>
      <c r="N1236" s="277"/>
      <c r="O1236" s="277"/>
      <c r="P1236" s="277"/>
      <c r="Q1236" s="277"/>
      <c r="R1236" s="277"/>
      <c r="S1236" s="277"/>
      <c r="T1236" s="278"/>
      <c r="U1236" s="15"/>
      <c r="V1236" s="15"/>
      <c r="W1236" s="15"/>
      <c r="X1236" s="15"/>
      <c r="Y1236" s="15"/>
      <c r="Z1236" s="15"/>
      <c r="AA1236" s="15"/>
      <c r="AB1236" s="15"/>
      <c r="AC1236" s="15"/>
      <c r="AD1236" s="15"/>
      <c r="AE1236" s="15"/>
      <c r="AT1236" s="279" t="s">
        <v>801</v>
      </c>
      <c r="AU1236" s="279" t="s">
        <v>81</v>
      </c>
      <c r="AV1236" s="15" t="s">
        <v>149</v>
      </c>
      <c r="AW1236" s="15" t="s">
        <v>33</v>
      </c>
      <c r="AX1236" s="15" t="s">
        <v>79</v>
      </c>
      <c r="AY1236" s="279" t="s">
        <v>240</v>
      </c>
    </row>
    <row r="1237" s="2" customFormat="1">
      <c r="A1237" s="39"/>
      <c r="B1237" s="40"/>
      <c r="C1237" s="214" t="s">
        <v>3286</v>
      </c>
      <c r="D1237" s="214" t="s">
        <v>243</v>
      </c>
      <c r="E1237" s="215" t="s">
        <v>3287</v>
      </c>
      <c r="F1237" s="216" t="s">
        <v>3288</v>
      </c>
      <c r="G1237" s="217" t="s">
        <v>251</v>
      </c>
      <c r="H1237" s="218">
        <v>572.42999999999995</v>
      </c>
      <c r="I1237" s="219"/>
      <c r="J1237" s="220">
        <f>ROUND(I1237*H1237,2)</f>
        <v>0</v>
      </c>
      <c r="K1237" s="216" t="s">
        <v>749</v>
      </c>
      <c r="L1237" s="45"/>
      <c r="M1237" s="221" t="s">
        <v>19</v>
      </c>
      <c r="N1237" s="222" t="s">
        <v>43</v>
      </c>
      <c r="O1237" s="85"/>
      <c r="P1237" s="223">
        <f>O1237*H1237</f>
        <v>0</v>
      </c>
      <c r="Q1237" s="223">
        <v>0.00012</v>
      </c>
      <c r="R1237" s="223">
        <f>Q1237*H1237</f>
        <v>0.068691599999999992</v>
      </c>
      <c r="S1237" s="223">
        <v>0</v>
      </c>
      <c r="T1237" s="224">
        <f>S1237*H1237</f>
        <v>0</v>
      </c>
      <c r="U1237" s="39"/>
      <c r="V1237" s="39"/>
      <c r="W1237" s="39"/>
      <c r="X1237" s="39"/>
      <c r="Y1237" s="39"/>
      <c r="Z1237" s="39"/>
      <c r="AA1237" s="39"/>
      <c r="AB1237" s="39"/>
      <c r="AC1237" s="39"/>
      <c r="AD1237" s="39"/>
      <c r="AE1237" s="39"/>
      <c r="AR1237" s="225" t="s">
        <v>271</v>
      </c>
      <c r="AT1237" s="225" t="s">
        <v>243</v>
      </c>
      <c r="AU1237" s="225" t="s">
        <v>81</v>
      </c>
      <c r="AY1237" s="18" t="s">
        <v>240</v>
      </c>
      <c r="BE1237" s="226">
        <f>IF(N1237="základní",J1237,0)</f>
        <v>0</v>
      </c>
      <c r="BF1237" s="226">
        <f>IF(N1237="snížená",J1237,0)</f>
        <v>0</v>
      </c>
      <c r="BG1237" s="226">
        <f>IF(N1237="zákl. přenesená",J1237,0)</f>
        <v>0</v>
      </c>
      <c r="BH1237" s="226">
        <f>IF(N1237="sníž. přenesená",J1237,0)</f>
        <v>0</v>
      </c>
      <c r="BI1237" s="226">
        <f>IF(N1237="nulová",J1237,0)</f>
        <v>0</v>
      </c>
      <c r="BJ1237" s="18" t="s">
        <v>79</v>
      </c>
      <c r="BK1237" s="226">
        <f>ROUND(I1237*H1237,2)</f>
        <v>0</v>
      </c>
      <c r="BL1237" s="18" t="s">
        <v>271</v>
      </c>
      <c r="BM1237" s="225" t="s">
        <v>3289</v>
      </c>
    </row>
    <row r="1238" s="13" customFormat="1">
      <c r="A1238" s="13"/>
      <c r="B1238" s="248"/>
      <c r="C1238" s="249"/>
      <c r="D1238" s="227" t="s">
        <v>801</v>
      </c>
      <c r="E1238" s="250" t="s">
        <v>19</v>
      </c>
      <c r="F1238" s="251" t="s">
        <v>3196</v>
      </c>
      <c r="G1238" s="249"/>
      <c r="H1238" s="252">
        <v>77.109999999999999</v>
      </c>
      <c r="I1238" s="253"/>
      <c r="J1238" s="249"/>
      <c r="K1238" s="249"/>
      <c r="L1238" s="254"/>
      <c r="M1238" s="255"/>
      <c r="N1238" s="256"/>
      <c r="O1238" s="256"/>
      <c r="P1238" s="256"/>
      <c r="Q1238" s="256"/>
      <c r="R1238" s="256"/>
      <c r="S1238" s="256"/>
      <c r="T1238" s="257"/>
      <c r="U1238" s="13"/>
      <c r="V1238" s="13"/>
      <c r="W1238" s="13"/>
      <c r="X1238" s="13"/>
      <c r="Y1238" s="13"/>
      <c r="Z1238" s="13"/>
      <c r="AA1238" s="13"/>
      <c r="AB1238" s="13"/>
      <c r="AC1238" s="13"/>
      <c r="AD1238" s="13"/>
      <c r="AE1238" s="13"/>
      <c r="AT1238" s="258" t="s">
        <v>801</v>
      </c>
      <c r="AU1238" s="258" t="s">
        <v>81</v>
      </c>
      <c r="AV1238" s="13" t="s">
        <v>81</v>
      </c>
      <c r="AW1238" s="13" t="s">
        <v>33</v>
      </c>
      <c r="AX1238" s="13" t="s">
        <v>72</v>
      </c>
      <c r="AY1238" s="258" t="s">
        <v>240</v>
      </c>
    </row>
    <row r="1239" s="13" customFormat="1">
      <c r="A1239" s="13"/>
      <c r="B1239" s="248"/>
      <c r="C1239" s="249"/>
      <c r="D1239" s="227" t="s">
        <v>801</v>
      </c>
      <c r="E1239" s="250" t="s">
        <v>19</v>
      </c>
      <c r="F1239" s="251" t="s">
        <v>3290</v>
      </c>
      <c r="G1239" s="249"/>
      <c r="H1239" s="252">
        <v>249.22</v>
      </c>
      <c r="I1239" s="253"/>
      <c r="J1239" s="249"/>
      <c r="K1239" s="249"/>
      <c r="L1239" s="254"/>
      <c r="M1239" s="255"/>
      <c r="N1239" s="256"/>
      <c r="O1239" s="256"/>
      <c r="P1239" s="256"/>
      <c r="Q1239" s="256"/>
      <c r="R1239" s="256"/>
      <c r="S1239" s="256"/>
      <c r="T1239" s="257"/>
      <c r="U1239" s="13"/>
      <c r="V1239" s="13"/>
      <c r="W1239" s="13"/>
      <c r="X1239" s="13"/>
      <c r="Y1239" s="13"/>
      <c r="Z1239" s="13"/>
      <c r="AA1239" s="13"/>
      <c r="AB1239" s="13"/>
      <c r="AC1239" s="13"/>
      <c r="AD1239" s="13"/>
      <c r="AE1239" s="13"/>
      <c r="AT1239" s="258" t="s">
        <v>801</v>
      </c>
      <c r="AU1239" s="258" t="s">
        <v>81</v>
      </c>
      <c r="AV1239" s="13" t="s">
        <v>81</v>
      </c>
      <c r="AW1239" s="13" t="s">
        <v>33</v>
      </c>
      <c r="AX1239" s="13" t="s">
        <v>72</v>
      </c>
      <c r="AY1239" s="258" t="s">
        <v>240</v>
      </c>
    </row>
    <row r="1240" s="13" customFormat="1">
      <c r="A1240" s="13"/>
      <c r="B1240" s="248"/>
      <c r="C1240" s="249"/>
      <c r="D1240" s="227" t="s">
        <v>801</v>
      </c>
      <c r="E1240" s="250" t="s">
        <v>19</v>
      </c>
      <c r="F1240" s="251" t="s">
        <v>3291</v>
      </c>
      <c r="G1240" s="249"/>
      <c r="H1240" s="252">
        <v>200.18000000000001</v>
      </c>
      <c r="I1240" s="253"/>
      <c r="J1240" s="249"/>
      <c r="K1240" s="249"/>
      <c r="L1240" s="254"/>
      <c r="M1240" s="255"/>
      <c r="N1240" s="256"/>
      <c r="O1240" s="256"/>
      <c r="P1240" s="256"/>
      <c r="Q1240" s="256"/>
      <c r="R1240" s="256"/>
      <c r="S1240" s="256"/>
      <c r="T1240" s="257"/>
      <c r="U1240" s="13"/>
      <c r="V1240" s="13"/>
      <c r="W1240" s="13"/>
      <c r="X1240" s="13"/>
      <c r="Y1240" s="13"/>
      <c r="Z1240" s="13"/>
      <c r="AA1240" s="13"/>
      <c r="AB1240" s="13"/>
      <c r="AC1240" s="13"/>
      <c r="AD1240" s="13"/>
      <c r="AE1240" s="13"/>
      <c r="AT1240" s="258" t="s">
        <v>801</v>
      </c>
      <c r="AU1240" s="258" t="s">
        <v>81</v>
      </c>
      <c r="AV1240" s="13" t="s">
        <v>81</v>
      </c>
      <c r="AW1240" s="13" t="s">
        <v>33</v>
      </c>
      <c r="AX1240" s="13" t="s">
        <v>72</v>
      </c>
      <c r="AY1240" s="258" t="s">
        <v>240</v>
      </c>
    </row>
    <row r="1241" s="13" customFormat="1">
      <c r="A1241" s="13"/>
      <c r="B1241" s="248"/>
      <c r="C1241" s="249"/>
      <c r="D1241" s="227" t="s">
        <v>801</v>
      </c>
      <c r="E1241" s="250" t="s">
        <v>19</v>
      </c>
      <c r="F1241" s="251" t="s">
        <v>3292</v>
      </c>
      <c r="G1241" s="249"/>
      <c r="H1241" s="252">
        <v>20.100000000000001</v>
      </c>
      <c r="I1241" s="253"/>
      <c r="J1241" s="249"/>
      <c r="K1241" s="249"/>
      <c r="L1241" s="254"/>
      <c r="M1241" s="255"/>
      <c r="N1241" s="256"/>
      <c r="O1241" s="256"/>
      <c r="P1241" s="256"/>
      <c r="Q1241" s="256"/>
      <c r="R1241" s="256"/>
      <c r="S1241" s="256"/>
      <c r="T1241" s="257"/>
      <c r="U1241" s="13"/>
      <c r="V1241" s="13"/>
      <c r="W1241" s="13"/>
      <c r="X1241" s="13"/>
      <c r="Y1241" s="13"/>
      <c r="Z1241" s="13"/>
      <c r="AA1241" s="13"/>
      <c r="AB1241" s="13"/>
      <c r="AC1241" s="13"/>
      <c r="AD1241" s="13"/>
      <c r="AE1241" s="13"/>
      <c r="AT1241" s="258" t="s">
        <v>801</v>
      </c>
      <c r="AU1241" s="258" t="s">
        <v>81</v>
      </c>
      <c r="AV1241" s="13" t="s">
        <v>81</v>
      </c>
      <c r="AW1241" s="13" t="s">
        <v>33</v>
      </c>
      <c r="AX1241" s="13" t="s">
        <v>72</v>
      </c>
      <c r="AY1241" s="258" t="s">
        <v>240</v>
      </c>
    </row>
    <row r="1242" s="13" customFormat="1">
      <c r="A1242" s="13"/>
      <c r="B1242" s="248"/>
      <c r="C1242" s="249"/>
      <c r="D1242" s="227" t="s">
        <v>801</v>
      </c>
      <c r="E1242" s="250" t="s">
        <v>19</v>
      </c>
      <c r="F1242" s="251" t="s">
        <v>3200</v>
      </c>
      <c r="G1242" s="249"/>
      <c r="H1242" s="252">
        <v>25.82</v>
      </c>
      <c r="I1242" s="253"/>
      <c r="J1242" s="249"/>
      <c r="K1242" s="249"/>
      <c r="L1242" s="254"/>
      <c r="M1242" s="255"/>
      <c r="N1242" s="256"/>
      <c r="O1242" s="256"/>
      <c r="P1242" s="256"/>
      <c r="Q1242" s="256"/>
      <c r="R1242" s="256"/>
      <c r="S1242" s="256"/>
      <c r="T1242" s="257"/>
      <c r="U1242" s="13"/>
      <c r="V1242" s="13"/>
      <c r="W1242" s="13"/>
      <c r="X1242" s="13"/>
      <c r="Y1242" s="13"/>
      <c r="Z1242" s="13"/>
      <c r="AA1242" s="13"/>
      <c r="AB1242" s="13"/>
      <c r="AC1242" s="13"/>
      <c r="AD1242" s="13"/>
      <c r="AE1242" s="13"/>
      <c r="AT1242" s="258" t="s">
        <v>801</v>
      </c>
      <c r="AU1242" s="258" t="s">
        <v>81</v>
      </c>
      <c r="AV1242" s="13" t="s">
        <v>81</v>
      </c>
      <c r="AW1242" s="13" t="s">
        <v>33</v>
      </c>
      <c r="AX1242" s="13" t="s">
        <v>72</v>
      </c>
      <c r="AY1242" s="258" t="s">
        <v>240</v>
      </c>
    </row>
    <row r="1243" s="15" customFormat="1">
      <c r="A1243" s="15"/>
      <c r="B1243" s="269"/>
      <c r="C1243" s="270"/>
      <c r="D1243" s="227" t="s">
        <v>801</v>
      </c>
      <c r="E1243" s="271" t="s">
        <v>19</v>
      </c>
      <c r="F1243" s="272" t="s">
        <v>1356</v>
      </c>
      <c r="G1243" s="270"/>
      <c r="H1243" s="273">
        <v>572.42999999999995</v>
      </c>
      <c r="I1243" s="274"/>
      <c r="J1243" s="270"/>
      <c r="K1243" s="270"/>
      <c r="L1243" s="275"/>
      <c r="M1243" s="276"/>
      <c r="N1243" s="277"/>
      <c r="O1243" s="277"/>
      <c r="P1243" s="277"/>
      <c r="Q1243" s="277"/>
      <c r="R1243" s="277"/>
      <c r="S1243" s="277"/>
      <c r="T1243" s="278"/>
      <c r="U1243" s="15"/>
      <c r="V1243" s="15"/>
      <c r="W1243" s="15"/>
      <c r="X1243" s="15"/>
      <c r="Y1243" s="15"/>
      <c r="Z1243" s="15"/>
      <c r="AA1243" s="15"/>
      <c r="AB1243" s="15"/>
      <c r="AC1243" s="15"/>
      <c r="AD1243" s="15"/>
      <c r="AE1243" s="15"/>
      <c r="AT1243" s="279" t="s">
        <v>801</v>
      </c>
      <c r="AU1243" s="279" t="s">
        <v>81</v>
      </c>
      <c r="AV1243" s="15" t="s">
        <v>149</v>
      </c>
      <c r="AW1243" s="15" t="s">
        <v>33</v>
      </c>
      <c r="AX1243" s="15" t="s">
        <v>79</v>
      </c>
      <c r="AY1243" s="279" t="s">
        <v>240</v>
      </c>
    </row>
    <row r="1244" s="2" customFormat="1">
      <c r="A1244" s="39"/>
      <c r="B1244" s="40"/>
      <c r="C1244" s="238" t="s">
        <v>3293</v>
      </c>
      <c r="D1244" s="238" t="s">
        <v>797</v>
      </c>
      <c r="E1244" s="239" t="s">
        <v>3294</v>
      </c>
      <c r="F1244" s="240" t="s">
        <v>3295</v>
      </c>
      <c r="G1244" s="241" t="s">
        <v>293</v>
      </c>
      <c r="H1244" s="242">
        <v>0.88600000000000001</v>
      </c>
      <c r="I1244" s="243"/>
      <c r="J1244" s="244">
        <f>ROUND(I1244*H1244,2)</f>
        <v>0</v>
      </c>
      <c r="K1244" s="240" t="s">
        <v>749</v>
      </c>
      <c r="L1244" s="245"/>
      <c r="M1244" s="246" t="s">
        <v>19</v>
      </c>
      <c r="N1244" s="247" t="s">
        <v>43</v>
      </c>
      <c r="O1244" s="85"/>
      <c r="P1244" s="223">
        <f>O1244*H1244</f>
        <v>0</v>
      </c>
      <c r="Q1244" s="223">
        <v>0.032000000000000001</v>
      </c>
      <c r="R1244" s="223">
        <f>Q1244*H1244</f>
        <v>0.028352000000000002</v>
      </c>
      <c r="S1244" s="223">
        <v>0</v>
      </c>
      <c r="T1244" s="224">
        <f>S1244*H1244</f>
        <v>0</v>
      </c>
      <c r="U1244" s="39"/>
      <c r="V1244" s="39"/>
      <c r="W1244" s="39"/>
      <c r="X1244" s="39"/>
      <c r="Y1244" s="39"/>
      <c r="Z1244" s="39"/>
      <c r="AA1244" s="39"/>
      <c r="AB1244" s="39"/>
      <c r="AC1244" s="39"/>
      <c r="AD1244" s="39"/>
      <c r="AE1244" s="39"/>
      <c r="AR1244" s="225" t="s">
        <v>301</v>
      </c>
      <c r="AT1244" s="225" t="s">
        <v>797</v>
      </c>
      <c r="AU1244" s="225" t="s">
        <v>81</v>
      </c>
      <c r="AY1244" s="18" t="s">
        <v>240</v>
      </c>
      <c r="BE1244" s="226">
        <f>IF(N1244="základní",J1244,0)</f>
        <v>0</v>
      </c>
      <c r="BF1244" s="226">
        <f>IF(N1244="snížená",J1244,0)</f>
        <v>0</v>
      </c>
      <c r="BG1244" s="226">
        <f>IF(N1244="zákl. přenesená",J1244,0)</f>
        <v>0</v>
      </c>
      <c r="BH1244" s="226">
        <f>IF(N1244="sníž. přenesená",J1244,0)</f>
        <v>0</v>
      </c>
      <c r="BI1244" s="226">
        <f>IF(N1244="nulová",J1244,0)</f>
        <v>0</v>
      </c>
      <c r="BJ1244" s="18" t="s">
        <v>79</v>
      </c>
      <c r="BK1244" s="226">
        <f>ROUND(I1244*H1244,2)</f>
        <v>0</v>
      </c>
      <c r="BL1244" s="18" t="s">
        <v>271</v>
      </c>
      <c r="BM1244" s="225" t="s">
        <v>3296</v>
      </c>
    </row>
    <row r="1245" s="13" customFormat="1">
      <c r="A1245" s="13"/>
      <c r="B1245" s="248"/>
      <c r="C1245" s="249"/>
      <c r="D1245" s="227" t="s">
        <v>801</v>
      </c>
      <c r="E1245" s="250" t="s">
        <v>19</v>
      </c>
      <c r="F1245" s="251" t="s">
        <v>3297</v>
      </c>
      <c r="G1245" s="249"/>
      <c r="H1245" s="252">
        <v>0.88600000000000001</v>
      </c>
      <c r="I1245" s="253"/>
      <c r="J1245" s="249"/>
      <c r="K1245" s="249"/>
      <c r="L1245" s="254"/>
      <c r="M1245" s="255"/>
      <c r="N1245" s="256"/>
      <c r="O1245" s="256"/>
      <c r="P1245" s="256"/>
      <c r="Q1245" s="256"/>
      <c r="R1245" s="256"/>
      <c r="S1245" s="256"/>
      <c r="T1245" s="257"/>
      <c r="U1245" s="13"/>
      <c r="V1245" s="13"/>
      <c r="W1245" s="13"/>
      <c r="X1245" s="13"/>
      <c r="Y1245" s="13"/>
      <c r="Z1245" s="13"/>
      <c r="AA1245" s="13"/>
      <c r="AB1245" s="13"/>
      <c r="AC1245" s="13"/>
      <c r="AD1245" s="13"/>
      <c r="AE1245" s="13"/>
      <c r="AT1245" s="258" t="s">
        <v>801</v>
      </c>
      <c r="AU1245" s="258" t="s">
        <v>81</v>
      </c>
      <c r="AV1245" s="13" t="s">
        <v>81</v>
      </c>
      <c r="AW1245" s="13" t="s">
        <v>33</v>
      </c>
      <c r="AX1245" s="13" t="s">
        <v>79</v>
      </c>
      <c r="AY1245" s="258" t="s">
        <v>240</v>
      </c>
    </row>
    <row r="1246" s="2" customFormat="1">
      <c r="A1246" s="39"/>
      <c r="B1246" s="40"/>
      <c r="C1246" s="238" t="s">
        <v>3298</v>
      </c>
      <c r="D1246" s="238" t="s">
        <v>797</v>
      </c>
      <c r="E1246" s="239" t="s">
        <v>3299</v>
      </c>
      <c r="F1246" s="240" t="s">
        <v>3300</v>
      </c>
      <c r="G1246" s="241" t="s">
        <v>293</v>
      </c>
      <c r="H1246" s="242">
        <v>132.822</v>
      </c>
      <c r="I1246" s="243"/>
      <c r="J1246" s="244">
        <f>ROUND(I1246*H1246,2)</f>
        <v>0</v>
      </c>
      <c r="K1246" s="240" t="s">
        <v>749</v>
      </c>
      <c r="L1246" s="245"/>
      <c r="M1246" s="246" t="s">
        <v>19</v>
      </c>
      <c r="N1246" s="247" t="s">
        <v>43</v>
      </c>
      <c r="O1246" s="85"/>
      <c r="P1246" s="223">
        <f>O1246*H1246</f>
        <v>0</v>
      </c>
      <c r="Q1246" s="223">
        <v>0.025000000000000001</v>
      </c>
      <c r="R1246" s="223">
        <f>Q1246*H1246</f>
        <v>3.3205500000000003</v>
      </c>
      <c r="S1246" s="223">
        <v>0</v>
      </c>
      <c r="T1246" s="224">
        <f>S1246*H1246</f>
        <v>0</v>
      </c>
      <c r="U1246" s="39"/>
      <c r="V1246" s="39"/>
      <c r="W1246" s="39"/>
      <c r="X1246" s="39"/>
      <c r="Y1246" s="39"/>
      <c r="Z1246" s="39"/>
      <c r="AA1246" s="39"/>
      <c r="AB1246" s="39"/>
      <c r="AC1246" s="39"/>
      <c r="AD1246" s="39"/>
      <c r="AE1246" s="39"/>
      <c r="AR1246" s="225" t="s">
        <v>301</v>
      </c>
      <c r="AT1246" s="225" t="s">
        <v>797</v>
      </c>
      <c r="AU1246" s="225" t="s">
        <v>81</v>
      </c>
      <c r="AY1246" s="18" t="s">
        <v>240</v>
      </c>
      <c r="BE1246" s="226">
        <f>IF(N1246="základní",J1246,0)</f>
        <v>0</v>
      </c>
      <c r="BF1246" s="226">
        <f>IF(N1246="snížená",J1246,0)</f>
        <v>0</v>
      </c>
      <c r="BG1246" s="226">
        <f>IF(N1246="zákl. přenesená",J1246,0)</f>
        <v>0</v>
      </c>
      <c r="BH1246" s="226">
        <f>IF(N1246="sníž. přenesená",J1246,0)</f>
        <v>0</v>
      </c>
      <c r="BI1246" s="226">
        <f>IF(N1246="nulová",J1246,0)</f>
        <v>0</v>
      </c>
      <c r="BJ1246" s="18" t="s">
        <v>79</v>
      </c>
      <c r="BK1246" s="226">
        <f>ROUND(I1246*H1246,2)</f>
        <v>0</v>
      </c>
      <c r="BL1246" s="18" t="s">
        <v>271</v>
      </c>
      <c r="BM1246" s="225" t="s">
        <v>3301</v>
      </c>
    </row>
    <row r="1247" s="13" customFormat="1">
      <c r="A1247" s="13"/>
      <c r="B1247" s="248"/>
      <c r="C1247" s="249"/>
      <c r="D1247" s="227" t="s">
        <v>801</v>
      </c>
      <c r="E1247" s="250" t="s">
        <v>19</v>
      </c>
      <c r="F1247" s="251" t="s">
        <v>3302</v>
      </c>
      <c r="G1247" s="249"/>
      <c r="H1247" s="252">
        <v>17.003</v>
      </c>
      <c r="I1247" s="253"/>
      <c r="J1247" s="249"/>
      <c r="K1247" s="249"/>
      <c r="L1247" s="254"/>
      <c r="M1247" s="255"/>
      <c r="N1247" s="256"/>
      <c r="O1247" s="256"/>
      <c r="P1247" s="256"/>
      <c r="Q1247" s="256"/>
      <c r="R1247" s="256"/>
      <c r="S1247" s="256"/>
      <c r="T1247" s="257"/>
      <c r="U1247" s="13"/>
      <c r="V1247" s="13"/>
      <c r="W1247" s="13"/>
      <c r="X1247" s="13"/>
      <c r="Y1247" s="13"/>
      <c r="Z1247" s="13"/>
      <c r="AA1247" s="13"/>
      <c r="AB1247" s="13"/>
      <c r="AC1247" s="13"/>
      <c r="AD1247" s="13"/>
      <c r="AE1247" s="13"/>
      <c r="AT1247" s="258" t="s">
        <v>801</v>
      </c>
      <c r="AU1247" s="258" t="s">
        <v>81</v>
      </c>
      <c r="AV1247" s="13" t="s">
        <v>81</v>
      </c>
      <c r="AW1247" s="13" t="s">
        <v>33</v>
      </c>
      <c r="AX1247" s="13" t="s">
        <v>72</v>
      </c>
      <c r="AY1247" s="258" t="s">
        <v>240</v>
      </c>
    </row>
    <row r="1248" s="13" customFormat="1">
      <c r="A1248" s="13"/>
      <c r="B1248" s="248"/>
      <c r="C1248" s="249"/>
      <c r="D1248" s="227" t="s">
        <v>801</v>
      </c>
      <c r="E1248" s="250" t="s">
        <v>19</v>
      </c>
      <c r="F1248" s="251" t="s">
        <v>3303</v>
      </c>
      <c r="G1248" s="249"/>
      <c r="H1248" s="252">
        <v>75.887</v>
      </c>
      <c r="I1248" s="253"/>
      <c r="J1248" s="249"/>
      <c r="K1248" s="249"/>
      <c r="L1248" s="254"/>
      <c r="M1248" s="255"/>
      <c r="N1248" s="256"/>
      <c r="O1248" s="256"/>
      <c r="P1248" s="256"/>
      <c r="Q1248" s="256"/>
      <c r="R1248" s="256"/>
      <c r="S1248" s="256"/>
      <c r="T1248" s="257"/>
      <c r="U1248" s="13"/>
      <c r="V1248" s="13"/>
      <c r="W1248" s="13"/>
      <c r="X1248" s="13"/>
      <c r="Y1248" s="13"/>
      <c r="Z1248" s="13"/>
      <c r="AA1248" s="13"/>
      <c r="AB1248" s="13"/>
      <c r="AC1248" s="13"/>
      <c r="AD1248" s="13"/>
      <c r="AE1248" s="13"/>
      <c r="AT1248" s="258" t="s">
        <v>801</v>
      </c>
      <c r="AU1248" s="258" t="s">
        <v>81</v>
      </c>
      <c r="AV1248" s="13" t="s">
        <v>81</v>
      </c>
      <c r="AW1248" s="13" t="s">
        <v>33</v>
      </c>
      <c r="AX1248" s="13" t="s">
        <v>72</v>
      </c>
      <c r="AY1248" s="258" t="s">
        <v>240</v>
      </c>
    </row>
    <row r="1249" s="13" customFormat="1">
      <c r="A1249" s="13"/>
      <c r="B1249" s="248"/>
      <c r="C1249" s="249"/>
      <c r="D1249" s="227" t="s">
        <v>801</v>
      </c>
      <c r="E1249" s="250" t="s">
        <v>19</v>
      </c>
      <c r="F1249" s="251" t="s">
        <v>3304</v>
      </c>
      <c r="G1249" s="249"/>
      <c r="H1249" s="252">
        <v>31.527999999999999</v>
      </c>
      <c r="I1249" s="253"/>
      <c r="J1249" s="249"/>
      <c r="K1249" s="249"/>
      <c r="L1249" s="254"/>
      <c r="M1249" s="255"/>
      <c r="N1249" s="256"/>
      <c r="O1249" s="256"/>
      <c r="P1249" s="256"/>
      <c r="Q1249" s="256"/>
      <c r="R1249" s="256"/>
      <c r="S1249" s="256"/>
      <c r="T1249" s="257"/>
      <c r="U1249" s="13"/>
      <c r="V1249" s="13"/>
      <c r="W1249" s="13"/>
      <c r="X1249" s="13"/>
      <c r="Y1249" s="13"/>
      <c r="Z1249" s="13"/>
      <c r="AA1249" s="13"/>
      <c r="AB1249" s="13"/>
      <c r="AC1249" s="13"/>
      <c r="AD1249" s="13"/>
      <c r="AE1249" s="13"/>
      <c r="AT1249" s="258" t="s">
        <v>801</v>
      </c>
      <c r="AU1249" s="258" t="s">
        <v>81</v>
      </c>
      <c r="AV1249" s="13" t="s">
        <v>81</v>
      </c>
      <c r="AW1249" s="13" t="s">
        <v>33</v>
      </c>
      <c r="AX1249" s="13" t="s">
        <v>72</v>
      </c>
      <c r="AY1249" s="258" t="s">
        <v>240</v>
      </c>
    </row>
    <row r="1250" s="13" customFormat="1">
      <c r="A1250" s="13"/>
      <c r="B1250" s="248"/>
      <c r="C1250" s="249"/>
      <c r="D1250" s="227" t="s">
        <v>801</v>
      </c>
      <c r="E1250" s="250" t="s">
        <v>19</v>
      </c>
      <c r="F1250" s="251" t="s">
        <v>3305</v>
      </c>
      <c r="G1250" s="249"/>
      <c r="H1250" s="252">
        <v>8.4039999999999999</v>
      </c>
      <c r="I1250" s="253"/>
      <c r="J1250" s="249"/>
      <c r="K1250" s="249"/>
      <c r="L1250" s="254"/>
      <c r="M1250" s="255"/>
      <c r="N1250" s="256"/>
      <c r="O1250" s="256"/>
      <c r="P1250" s="256"/>
      <c r="Q1250" s="256"/>
      <c r="R1250" s="256"/>
      <c r="S1250" s="256"/>
      <c r="T1250" s="257"/>
      <c r="U1250" s="13"/>
      <c r="V1250" s="13"/>
      <c r="W1250" s="13"/>
      <c r="X1250" s="13"/>
      <c r="Y1250" s="13"/>
      <c r="Z1250" s="13"/>
      <c r="AA1250" s="13"/>
      <c r="AB1250" s="13"/>
      <c r="AC1250" s="13"/>
      <c r="AD1250" s="13"/>
      <c r="AE1250" s="13"/>
      <c r="AT1250" s="258" t="s">
        <v>801</v>
      </c>
      <c r="AU1250" s="258" t="s">
        <v>81</v>
      </c>
      <c r="AV1250" s="13" t="s">
        <v>81</v>
      </c>
      <c r="AW1250" s="13" t="s">
        <v>33</v>
      </c>
      <c r="AX1250" s="13" t="s">
        <v>72</v>
      </c>
      <c r="AY1250" s="258" t="s">
        <v>240</v>
      </c>
    </row>
    <row r="1251" s="15" customFormat="1">
      <c r="A1251" s="15"/>
      <c r="B1251" s="269"/>
      <c r="C1251" s="270"/>
      <c r="D1251" s="227" t="s">
        <v>801</v>
      </c>
      <c r="E1251" s="271" t="s">
        <v>19</v>
      </c>
      <c r="F1251" s="272" t="s">
        <v>1356</v>
      </c>
      <c r="G1251" s="270"/>
      <c r="H1251" s="273">
        <v>132.822</v>
      </c>
      <c r="I1251" s="274"/>
      <c r="J1251" s="270"/>
      <c r="K1251" s="270"/>
      <c r="L1251" s="275"/>
      <c r="M1251" s="276"/>
      <c r="N1251" s="277"/>
      <c r="O1251" s="277"/>
      <c r="P1251" s="277"/>
      <c r="Q1251" s="277"/>
      <c r="R1251" s="277"/>
      <c r="S1251" s="277"/>
      <c r="T1251" s="278"/>
      <c r="U1251" s="15"/>
      <c r="V1251" s="15"/>
      <c r="W1251" s="15"/>
      <c r="X1251" s="15"/>
      <c r="Y1251" s="15"/>
      <c r="Z1251" s="15"/>
      <c r="AA1251" s="15"/>
      <c r="AB1251" s="15"/>
      <c r="AC1251" s="15"/>
      <c r="AD1251" s="15"/>
      <c r="AE1251" s="15"/>
      <c r="AT1251" s="279" t="s">
        <v>801</v>
      </c>
      <c r="AU1251" s="279" t="s">
        <v>81</v>
      </c>
      <c r="AV1251" s="15" t="s">
        <v>149</v>
      </c>
      <c r="AW1251" s="15" t="s">
        <v>33</v>
      </c>
      <c r="AX1251" s="15" t="s">
        <v>79</v>
      </c>
      <c r="AY1251" s="279" t="s">
        <v>240</v>
      </c>
    </row>
    <row r="1252" s="2" customFormat="1">
      <c r="A1252" s="39"/>
      <c r="B1252" s="40"/>
      <c r="C1252" s="214" t="s">
        <v>3306</v>
      </c>
      <c r="D1252" s="214" t="s">
        <v>243</v>
      </c>
      <c r="E1252" s="215" t="s">
        <v>3307</v>
      </c>
      <c r="F1252" s="216" t="s">
        <v>3308</v>
      </c>
      <c r="G1252" s="217" t="s">
        <v>251</v>
      </c>
      <c r="H1252" s="218">
        <v>104.276</v>
      </c>
      <c r="I1252" s="219"/>
      <c r="J1252" s="220">
        <f>ROUND(I1252*H1252,2)</f>
        <v>0</v>
      </c>
      <c r="K1252" s="216" t="s">
        <v>749</v>
      </c>
      <c r="L1252" s="45"/>
      <c r="M1252" s="221" t="s">
        <v>19</v>
      </c>
      <c r="N1252" s="222" t="s">
        <v>43</v>
      </c>
      <c r="O1252" s="85"/>
      <c r="P1252" s="223">
        <f>O1252*H1252</f>
        <v>0</v>
      </c>
      <c r="Q1252" s="223">
        <v>0.0012099999999999999</v>
      </c>
      <c r="R1252" s="223">
        <f>Q1252*H1252</f>
        <v>0.12617395999999997</v>
      </c>
      <c r="S1252" s="223">
        <v>0</v>
      </c>
      <c r="T1252" s="224">
        <f>S1252*H1252</f>
        <v>0</v>
      </c>
      <c r="U1252" s="39"/>
      <c r="V1252" s="39"/>
      <c r="W1252" s="39"/>
      <c r="X1252" s="39"/>
      <c r="Y1252" s="39"/>
      <c r="Z1252" s="39"/>
      <c r="AA1252" s="39"/>
      <c r="AB1252" s="39"/>
      <c r="AC1252" s="39"/>
      <c r="AD1252" s="39"/>
      <c r="AE1252" s="39"/>
      <c r="AR1252" s="225" t="s">
        <v>271</v>
      </c>
      <c r="AT1252" s="225" t="s">
        <v>243</v>
      </c>
      <c r="AU1252" s="225" t="s">
        <v>81</v>
      </c>
      <c r="AY1252" s="18" t="s">
        <v>240</v>
      </c>
      <c r="BE1252" s="226">
        <f>IF(N1252="základní",J1252,0)</f>
        <v>0</v>
      </c>
      <c r="BF1252" s="226">
        <f>IF(N1252="snížená",J1252,0)</f>
        <v>0</v>
      </c>
      <c r="BG1252" s="226">
        <f>IF(N1252="zákl. přenesená",J1252,0)</f>
        <v>0</v>
      </c>
      <c r="BH1252" s="226">
        <f>IF(N1252="sníž. přenesená",J1252,0)</f>
        <v>0</v>
      </c>
      <c r="BI1252" s="226">
        <f>IF(N1252="nulová",J1252,0)</f>
        <v>0</v>
      </c>
      <c r="BJ1252" s="18" t="s">
        <v>79</v>
      </c>
      <c r="BK1252" s="226">
        <f>ROUND(I1252*H1252,2)</f>
        <v>0</v>
      </c>
      <c r="BL1252" s="18" t="s">
        <v>271</v>
      </c>
      <c r="BM1252" s="225" t="s">
        <v>3309</v>
      </c>
    </row>
    <row r="1253" s="14" customFormat="1">
      <c r="A1253" s="14"/>
      <c r="B1253" s="259"/>
      <c r="C1253" s="260"/>
      <c r="D1253" s="227" t="s">
        <v>801</v>
      </c>
      <c r="E1253" s="261" t="s">
        <v>19</v>
      </c>
      <c r="F1253" s="262" t="s">
        <v>3143</v>
      </c>
      <c r="G1253" s="260"/>
      <c r="H1253" s="261" t="s">
        <v>19</v>
      </c>
      <c r="I1253" s="263"/>
      <c r="J1253" s="260"/>
      <c r="K1253" s="260"/>
      <c r="L1253" s="264"/>
      <c r="M1253" s="265"/>
      <c r="N1253" s="266"/>
      <c r="O1253" s="266"/>
      <c r="P1253" s="266"/>
      <c r="Q1253" s="266"/>
      <c r="R1253" s="266"/>
      <c r="S1253" s="266"/>
      <c r="T1253" s="267"/>
      <c r="U1253" s="14"/>
      <c r="V1253" s="14"/>
      <c r="W1253" s="14"/>
      <c r="X1253" s="14"/>
      <c r="Y1253" s="14"/>
      <c r="Z1253" s="14"/>
      <c r="AA1253" s="14"/>
      <c r="AB1253" s="14"/>
      <c r="AC1253" s="14"/>
      <c r="AD1253" s="14"/>
      <c r="AE1253" s="14"/>
      <c r="AT1253" s="268" t="s">
        <v>801</v>
      </c>
      <c r="AU1253" s="268" t="s">
        <v>81</v>
      </c>
      <c r="AV1253" s="14" t="s">
        <v>79</v>
      </c>
      <c r="AW1253" s="14" t="s">
        <v>33</v>
      </c>
      <c r="AX1253" s="14" t="s">
        <v>72</v>
      </c>
      <c r="AY1253" s="268" t="s">
        <v>240</v>
      </c>
    </row>
    <row r="1254" s="14" customFormat="1">
      <c r="A1254" s="14"/>
      <c r="B1254" s="259"/>
      <c r="C1254" s="260"/>
      <c r="D1254" s="227" t="s">
        <v>801</v>
      </c>
      <c r="E1254" s="261" t="s">
        <v>19</v>
      </c>
      <c r="F1254" s="262" t="s">
        <v>2658</v>
      </c>
      <c r="G1254" s="260"/>
      <c r="H1254" s="261" t="s">
        <v>19</v>
      </c>
      <c r="I1254" s="263"/>
      <c r="J1254" s="260"/>
      <c r="K1254" s="260"/>
      <c r="L1254" s="264"/>
      <c r="M1254" s="265"/>
      <c r="N1254" s="266"/>
      <c r="O1254" s="266"/>
      <c r="P1254" s="266"/>
      <c r="Q1254" s="266"/>
      <c r="R1254" s="266"/>
      <c r="S1254" s="266"/>
      <c r="T1254" s="267"/>
      <c r="U1254" s="14"/>
      <c r="V1254" s="14"/>
      <c r="W1254" s="14"/>
      <c r="X1254" s="14"/>
      <c r="Y1254" s="14"/>
      <c r="Z1254" s="14"/>
      <c r="AA1254" s="14"/>
      <c r="AB1254" s="14"/>
      <c r="AC1254" s="14"/>
      <c r="AD1254" s="14"/>
      <c r="AE1254" s="14"/>
      <c r="AT1254" s="268" t="s">
        <v>801</v>
      </c>
      <c r="AU1254" s="268" t="s">
        <v>81</v>
      </c>
      <c r="AV1254" s="14" t="s">
        <v>79</v>
      </c>
      <c r="AW1254" s="14" t="s">
        <v>33</v>
      </c>
      <c r="AX1254" s="14" t="s">
        <v>72</v>
      </c>
      <c r="AY1254" s="268" t="s">
        <v>240</v>
      </c>
    </row>
    <row r="1255" s="14" customFormat="1">
      <c r="A1255" s="14"/>
      <c r="B1255" s="259"/>
      <c r="C1255" s="260"/>
      <c r="D1255" s="227" t="s">
        <v>801</v>
      </c>
      <c r="E1255" s="261" t="s">
        <v>19</v>
      </c>
      <c r="F1255" s="262" t="s">
        <v>2715</v>
      </c>
      <c r="G1255" s="260"/>
      <c r="H1255" s="261" t="s">
        <v>19</v>
      </c>
      <c r="I1255" s="263"/>
      <c r="J1255" s="260"/>
      <c r="K1255" s="260"/>
      <c r="L1255" s="264"/>
      <c r="M1255" s="265"/>
      <c r="N1255" s="266"/>
      <c r="O1255" s="266"/>
      <c r="P1255" s="266"/>
      <c r="Q1255" s="266"/>
      <c r="R1255" s="266"/>
      <c r="S1255" s="266"/>
      <c r="T1255" s="267"/>
      <c r="U1255" s="14"/>
      <c r="V1255" s="14"/>
      <c r="W1255" s="14"/>
      <c r="X1255" s="14"/>
      <c r="Y1255" s="14"/>
      <c r="Z1255" s="14"/>
      <c r="AA1255" s="14"/>
      <c r="AB1255" s="14"/>
      <c r="AC1255" s="14"/>
      <c r="AD1255" s="14"/>
      <c r="AE1255" s="14"/>
      <c r="AT1255" s="268" t="s">
        <v>801</v>
      </c>
      <c r="AU1255" s="268" t="s">
        <v>81</v>
      </c>
      <c r="AV1255" s="14" t="s">
        <v>79</v>
      </c>
      <c r="AW1255" s="14" t="s">
        <v>33</v>
      </c>
      <c r="AX1255" s="14" t="s">
        <v>72</v>
      </c>
      <c r="AY1255" s="268" t="s">
        <v>240</v>
      </c>
    </row>
    <row r="1256" s="13" customFormat="1">
      <c r="A1256" s="13"/>
      <c r="B1256" s="248"/>
      <c r="C1256" s="249"/>
      <c r="D1256" s="227" t="s">
        <v>801</v>
      </c>
      <c r="E1256" s="250" t="s">
        <v>19</v>
      </c>
      <c r="F1256" s="251" t="s">
        <v>3144</v>
      </c>
      <c r="G1256" s="249"/>
      <c r="H1256" s="252">
        <v>36.267000000000003</v>
      </c>
      <c r="I1256" s="253"/>
      <c r="J1256" s="249"/>
      <c r="K1256" s="249"/>
      <c r="L1256" s="254"/>
      <c r="M1256" s="255"/>
      <c r="N1256" s="256"/>
      <c r="O1256" s="256"/>
      <c r="P1256" s="256"/>
      <c r="Q1256" s="256"/>
      <c r="R1256" s="256"/>
      <c r="S1256" s="256"/>
      <c r="T1256" s="257"/>
      <c r="U1256" s="13"/>
      <c r="V1256" s="13"/>
      <c r="W1256" s="13"/>
      <c r="X1256" s="13"/>
      <c r="Y1256" s="13"/>
      <c r="Z1256" s="13"/>
      <c r="AA1256" s="13"/>
      <c r="AB1256" s="13"/>
      <c r="AC1256" s="13"/>
      <c r="AD1256" s="13"/>
      <c r="AE1256" s="13"/>
      <c r="AT1256" s="258" t="s">
        <v>801</v>
      </c>
      <c r="AU1256" s="258" t="s">
        <v>81</v>
      </c>
      <c r="AV1256" s="13" t="s">
        <v>81</v>
      </c>
      <c r="AW1256" s="13" t="s">
        <v>33</v>
      </c>
      <c r="AX1256" s="13" t="s">
        <v>72</v>
      </c>
      <c r="AY1256" s="258" t="s">
        <v>240</v>
      </c>
    </row>
    <row r="1257" s="13" customFormat="1">
      <c r="A1257" s="13"/>
      <c r="B1257" s="248"/>
      <c r="C1257" s="249"/>
      <c r="D1257" s="227" t="s">
        <v>801</v>
      </c>
      <c r="E1257" s="250" t="s">
        <v>19</v>
      </c>
      <c r="F1257" s="251" t="s">
        <v>3145</v>
      </c>
      <c r="G1257" s="249"/>
      <c r="H1257" s="252">
        <v>43.575000000000003</v>
      </c>
      <c r="I1257" s="253"/>
      <c r="J1257" s="249"/>
      <c r="K1257" s="249"/>
      <c r="L1257" s="254"/>
      <c r="M1257" s="255"/>
      <c r="N1257" s="256"/>
      <c r="O1257" s="256"/>
      <c r="P1257" s="256"/>
      <c r="Q1257" s="256"/>
      <c r="R1257" s="256"/>
      <c r="S1257" s="256"/>
      <c r="T1257" s="257"/>
      <c r="U1257" s="13"/>
      <c r="V1257" s="13"/>
      <c r="W1257" s="13"/>
      <c r="X1257" s="13"/>
      <c r="Y1257" s="13"/>
      <c r="Z1257" s="13"/>
      <c r="AA1257" s="13"/>
      <c r="AB1257" s="13"/>
      <c r="AC1257" s="13"/>
      <c r="AD1257" s="13"/>
      <c r="AE1257" s="13"/>
      <c r="AT1257" s="258" t="s">
        <v>801</v>
      </c>
      <c r="AU1257" s="258" t="s">
        <v>81</v>
      </c>
      <c r="AV1257" s="13" t="s">
        <v>81</v>
      </c>
      <c r="AW1257" s="13" t="s">
        <v>33</v>
      </c>
      <c r="AX1257" s="13" t="s">
        <v>72</v>
      </c>
      <c r="AY1257" s="258" t="s">
        <v>240</v>
      </c>
    </row>
    <row r="1258" s="13" customFormat="1">
      <c r="A1258" s="13"/>
      <c r="B1258" s="248"/>
      <c r="C1258" s="249"/>
      <c r="D1258" s="227" t="s">
        <v>801</v>
      </c>
      <c r="E1258" s="250" t="s">
        <v>19</v>
      </c>
      <c r="F1258" s="251" t="s">
        <v>3146</v>
      </c>
      <c r="G1258" s="249"/>
      <c r="H1258" s="252">
        <v>24.434000000000001</v>
      </c>
      <c r="I1258" s="253"/>
      <c r="J1258" s="249"/>
      <c r="K1258" s="249"/>
      <c r="L1258" s="254"/>
      <c r="M1258" s="255"/>
      <c r="N1258" s="256"/>
      <c r="O1258" s="256"/>
      <c r="P1258" s="256"/>
      <c r="Q1258" s="256"/>
      <c r="R1258" s="256"/>
      <c r="S1258" s="256"/>
      <c r="T1258" s="257"/>
      <c r="U1258" s="13"/>
      <c r="V1258" s="13"/>
      <c r="W1258" s="13"/>
      <c r="X1258" s="13"/>
      <c r="Y1258" s="13"/>
      <c r="Z1258" s="13"/>
      <c r="AA1258" s="13"/>
      <c r="AB1258" s="13"/>
      <c r="AC1258" s="13"/>
      <c r="AD1258" s="13"/>
      <c r="AE1258" s="13"/>
      <c r="AT1258" s="258" t="s">
        <v>801</v>
      </c>
      <c r="AU1258" s="258" t="s">
        <v>81</v>
      </c>
      <c r="AV1258" s="13" t="s">
        <v>81</v>
      </c>
      <c r="AW1258" s="13" t="s">
        <v>33</v>
      </c>
      <c r="AX1258" s="13" t="s">
        <v>72</v>
      </c>
      <c r="AY1258" s="258" t="s">
        <v>240</v>
      </c>
    </row>
    <row r="1259" s="15" customFormat="1">
      <c r="A1259" s="15"/>
      <c r="B1259" s="269"/>
      <c r="C1259" s="270"/>
      <c r="D1259" s="227" t="s">
        <v>801</v>
      </c>
      <c r="E1259" s="271" t="s">
        <v>19</v>
      </c>
      <c r="F1259" s="272" t="s">
        <v>1356</v>
      </c>
      <c r="G1259" s="270"/>
      <c r="H1259" s="273">
        <v>104.276</v>
      </c>
      <c r="I1259" s="274"/>
      <c r="J1259" s="270"/>
      <c r="K1259" s="270"/>
      <c r="L1259" s="275"/>
      <c r="M1259" s="276"/>
      <c r="N1259" s="277"/>
      <c r="O1259" s="277"/>
      <c r="P1259" s="277"/>
      <c r="Q1259" s="277"/>
      <c r="R1259" s="277"/>
      <c r="S1259" s="277"/>
      <c r="T1259" s="278"/>
      <c r="U1259" s="15"/>
      <c r="V1259" s="15"/>
      <c r="W1259" s="15"/>
      <c r="X1259" s="15"/>
      <c r="Y1259" s="15"/>
      <c r="Z1259" s="15"/>
      <c r="AA1259" s="15"/>
      <c r="AB1259" s="15"/>
      <c r="AC1259" s="15"/>
      <c r="AD1259" s="15"/>
      <c r="AE1259" s="15"/>
      <c r="AT1259" s="279" t="s">
        <v>801</v>
      </c>
      <c r="AU1259" s="279" t="s">
        <v>81</v>
      </c>
      <c r="AV1259" s="15" t="s">
        <v>149</v>
      </c>
      <c r="AW1259" s="15" t="s">
        <v>33</v>
      </c>
      <c r="AX1259" s="15" t="s">
        <v>79</v>
      </c>
      <c r="AY1259" s="279" t="s">
        <v>240</v>
      </c>
    </row>
    <row r="1260" s="2" customFormat="1" ht="55.5" customHeight="1">
      <c r="A1260" s="39"/>
      <c r="B1260" s="40"/>
      <c r="C1260" s="214" t="s">
        <v>3310</v>
      </c>
      <c r="D1260" s="214" t="s">
        <v>243</v>
      </c>
      <c r="E1260" s="215" t="s">
        <v>3311</v>
      </c>
      <c r="F1260" s="216" t="s">
        <v>3312</v>
      </c>
      <c r="G1260" s="217" t="s">
        <v>251</v>
      </c>
      <c r="H1260" s="218">
        <v>2624.3800000000001</v>
      </c>
      <c r="I1260" s="219"/>
      <c r="J1260" s="220">
        <f>ROUND(I1260*H1260,2)</f>
        <v>0</v>
      </c>
      <c r="K1260" s="216" t="s">
        <v>247</v>
      </c>
      <c r="L1260" s="45"/>
      <c r="M1260" s="221" t="s">
        <v>19</v>
      </c>
      <c r="N1260" s="222" t="s">
        <v>43</v>
      </c>
      <c r="O1260" s="85"/>
      <c r="P1260" s="223">
        <f>O1260*H1260</f>
        <v>0</v>
      </c>
      <c r="Q1260" s="223">
        <v>0</v>
      </c>
      <c r="R1260" s="223">
        <f>Q1260*H1260</f>
        <v>0</v>
      </c>
      <c r="S1260" s="223">
        <v>0</v>
      </c>
      <c r="T1260" s="224">
        <f>S1260*H1260</f>
        <v>0</v>
      </c>
      <c r="U1260" s="39"/>
      <c r="V1260" s="39"/>
      <c r="W1260" s="39"/>
      <c r="X1260" s="39"/>
      <c r="Y1260" s="39"/>
      <c r="Z1260" s="39"/>
      <c r="AA1260" s="39"/>
      <c r="AB1260" s="39"/>
      <c r="AC1260" s="39"/>
      <c r="AD1260" s="39"/>
      <c r="AE1260" s="39"/>
      <c r="AR1260" s="225" t="s">
        <v>271</v>
      </c>
      <c r="AT1260" s="225" t="s">
        <v>243</v>
      </c>
      <c r="AU1260" s="225" t="s">
        <v>81</v>
      </c>
      <c r="AY1260" s="18" t="s">
        <v>240</v>
      </c>
      <c r="BE1260" s="226">
        <f>IF(N1260="základní",J1260,0)</f>
        <v>0</v>
      </c>
      <c r="BF1260" s="226">
        <f>IF(N1260="snížená",J1260,0)</f>
        <v>0</v>
      </c>
      <c r="BG1260" s="226">
        <f>IF(N1260="zákl. přenesená",J1260,0)</f>
        <v>0</v>
      </c>
      <c r="BH1260" s="226">
        <f>IF(N1260="sníž. přenesená",J1260,0)</f>
        <v>0</v>
      </c>
      <c r="BI1260" s="226">
        <f>IF(N1260="nulová",J1260,0)</f>
        <v>0</v>
      </c>
      <c r="BJ1260" s="18" t="s">
        <v>79</v>
      </c>
      <c r="BK1260" s="226">
        <f>ROUND(I1260*H1260,2)</f>
        <v>0</v>
      </c>
      <c r="BL1260" s="18" t="s">
        <v>271</v>
      </c>
      <c r="BM1260" s="225" t="s">
        <v>3313</v>
      </c>
    </row>
    <row r="1261" s="14" customFormat="1">
      <c r="A1261" s="14"/>
      <c r="B1261" s="259"/>
      <c r="C1261" s="260"/>
      <c r="D1261" s="227" t="s">
        <v>801</v>
      </c>
      <c r="E1261" s="261" t="s">
        <v>19</v>
      </c>
      <c r="F1261" s="262" t="s">
        <v>2658</v>
      </c>
      <c r="G1261" s="260"/>
      <c r="H1261" s="261" t="s">
        <v>19</v>
      </c>
      <c r="I1261" s="263"/>
      <c r="J1261" s="260"/>
      <c r="K1261" s="260"/>
      <c r="L1261" s="264"/>
      <c r="M1261" s="265"/>
      <c r="N1261" s="266"/>
      <c r="O1261" s="266"/>
      <c r="P1261" s="266"/>
      <c r="Q1261" s="266"/>
      <c r="R1261" s="266"/>
      <c r="S1261" s="266"/>
      <c r="T1261" s="267"/>
      <c r="U1261" s="14"/>
      <c r="V1261" s="14"/>
      <c r="W1261" s="14"/>
      <c r="X1261" s="14"/>
      <c r="Y1261" s="14"/>
      <c r="Z1261" s="14"/>
      <c r="AA1261" s="14"/>
      <c r="AB1261" s="14"/>
      <c r="AC1261" s="14"/>
      <c r="AD1261" s="14"/>
      <c r="AE1261" s="14"/>
      <c r="AT1261" s="268" t="s">
        <v>801</v>
      </c>
      <c r="AU1261" s="268" t="s">
        <v>81</v>
      </c>
      <c r="AV1261" s="14" t="s">
        <v>79</v>
      </c>
      <c r="AW1261" s="14" t="s">
        <v>33</v>
      </c>
      <c r="AX1261" s="14" t="s">
        <v>72</v>
      </c>
      <c r="AY1261" s="268" t="s">
        <v>240</v>
      </c>
    </row>
    <row r="1262" s="13" customFormat="1">
      <c r="A1262" s="13"/>
      <c r="B1262" s="248"/>
      <c r="C1262" s="249"/>
      <c r="D1262" s="227" t="s">
        <v>801</v>
      </c>
      <c r="E1262" s="250" t="s">
        <v>19</v>
      </c>
      <c r="F1262" s="251" t="s">
        <v>2702</v>
      </c>
      <c r="G1262" s="249"/>
      <c r="H1262" s="252">
        <v>1258</v>
      </c>
      <c r="I1262" s="253"/>
      <c r="J1262" s="249"/>
      <c r="K1262" s="249"/>
      <c r="L1262" s="254"/>
      <c r="M1262" s="255"/>
      <c r="N1262" s="256"/>
      <c r="O1262" s="256"/>
      <c r="P1262" s="256"/>
      <c r="Q1262" s="256"/>
      <c r="R1262" s="256"/>
      <c r="S1262" s="256"/>
      <c r="T1262" s="257"/>
      <c r="U1262" s="13"/>
      <c r="V1262" s="13"/>
      <c r="W1262" s="13"/>
      <c r="X1262" s="13"/>
      <c r="Y1262" s="13"/>
      <c r="Z1262" s="13"/>
      <c r="AA1262" s="13"/>
      <c r="AB1262" s="13"/>
      <c r="AC1262" s="13"/>
      <c r="AD1262" s="13"/>
      <c r="AE1262" s="13"/>
      <c r="AT1262" s="258" t="s">
        <v>801</v>
      </c>
      <c r="AU1262" s="258" t="s">
        <v>81</v>
      </c>
      <c r="AV1262" s="13" t="s">
        <v>81</v>
      </c>
      <c r="AW1262" s="13" t="s">
        <v>33</v>
      </c>
      <c r="AX1262" s="13" t="s">
        <v>72</v>
      </c>
      <c r="AY1262" s="258" t="s">
        <v>240</v>
      </c>
    </row>
    <row r="1263" s="13" customFormat="1">
      <c r="A1263" s="13"/>
      <c r="B1263" s="248"/>
      <c r="C1263" s="249"/>
      <c r="D1263" s="227" t="s">
        <v>801</v>
      </c>
      <c r="E1263" s="250" t="s">
        <v>19</v>
      </c>
      <c r="F1263" s="251" t="s">
        <v>2707</v>
      </c>
      <c r="G1263" s="249"/>
      <c r="H1263" s="252">
        <v>476.74000000000001</v>
      </c>
      <c r="I1263" s="253"/>
      <c r="J1263" s="249"/>
      <c r="K1263" s="249"/>
      <c r="L1263" s="254"/>
      <c r="M1263" s="255"/>
      <c r="N1263" s="256"/>
      <c r="O1263" s="256"/>
      <c r="P1263" s="256"/>
      <c r="Q1263" s="256"/>
      <c r="R1263" s="256"/>
      <c r="S1263" s="256"/>
      <c r="T1263" s="257"/>
      <c r="U1263" s="13"/>
      <c r="V1263" s="13"/>
      <c r="W1263" s="13"/>
      <c r="X1263" s="13"/>
      <c r="Y1263" s="13"/>
      <c r="Z1263" s="13"/>
      <c r="AA1263" s="13"/>
      <c r="AB1263" s="13"/>
      <c r="AC1263" s="13"/>
      <c r="AD1263" s="13"/>
      <c r="AE1263" s="13"/>
      <c r="AT1263" s="258" t="s">
        <v>801</v>
      </c>
      <c r="AU1263" s="258" t="s">
        <v>81</v>
      </c>
      <c r="AV1263" s="13" t="s">
        <v>81</v>
      </c>
      <c r="AW1263" s="13" t="s">
        <v>33</v>
      </c>
      <c r="AX1263" s="13" t="s">
        <v>72</v>
      </c>
      <c r="AY1263" s="258" t="s">
        <v>240</v>
      </c>
    </row>
    <row r="1264" s="13" customFormat="1">
      <c r="A1264" s="13"/>
      <c r="B1264" s="248"/>
      <c r="C1264" s="249"/>
      <c r="D1264" s="227" t="s">
        <v>801</v>
      </c>
      <c r="E1264" s="250" t="s">
        <v>19</v>
      </c>
      <c r="F1264" s="251" t="s">
        <v>2708</v>
      </c>
      <c r="G1264" s="249"/>
      <c r="H1264" s="252">
        <v>18.5</v>
      </c>
      <c r="I1264" s="253"/>
      <c r="J1264" s="249"/>
      <c r="K1264" s="249"/>
      <c r="L1264" s="254"/>
      <c r="M1264" s="255"/>
      <c r="N1264" s="256"/>
      <c r="O1264" s="256"/>
      <c r="P1264" s="256"/>
      <c r="Q1264" s="256"/>
      <c r="R1264" s="256"/>
      <c r="S1264" s="256"/>
      <c r="T1264" s="257"/>
      <c r="U1264" s="13"/>
      <c r="V1264" s="13"/>
      <c r="W1264" s="13"/>
      <c r="X1264" s="13"/>
      <c r="Y1264" s="13"/>
      <c r="Z1264" s="13"/>
      <c r="AA1264" s="13"/>
      <c r="AB1264" s="13"/>
      <c r="AC1264" s="13"/>
      <c r="AD1264" s="13"/>
      <c r="AE1264" s="13"/>
      <c r="AT1264" s="258" t="s">
        <v>801</v>
      </c>
      <c r="AU1264" s="258" t="s">
        <v>81</v>
      </c>
      <c r="AV1264" s="13" t="s">
        <v>81</v>
      </c>
      <c r="AW1264" s="13" t="s">
        <v>33</v>
      </c>
      <c r="AX1264" s="13" t="s">
        <v>72</v>
      </c>
      <c r="AY1264" s="258" t="s">
        <v>240</v>
      </c>
    </row>
    <row r="1265" s="13" customFormat="1">
      <c r="A1265" s="13"/>
      <c r="B1265" s="248"/>
      <c r="C1265" s="249"/>
      <c r="D1265" s="227" t="s">
        <v>801</v>
      </c>
      <c r="E1265" s="250" t="s">
        <v>19</v>
      </c>
      <c r="F1265" s="251" t="s">
        <v>2709</v>
      </c>
      <c r="G1265" s="249"/>
      <c r="H1265" s="252">
        <v>6.6550000000000002</v>
      </c>
      <c r="I1265" s="253"/>
      <c r="J1265" s="249"/>
      <c r="K1265" s="249"/>
      <c r="L1265" s="254"/>
      <c r="M1265" s="255"/>
      <c r="N1265" s="256"/>
      <c r="O1265" s="256"/>
      <c r="P1265" s="256"/>
      <c r="Q1265" s="256"/>
      <c r="R1265" s="256"/>
      <c r="S1265" s="256"/>
      <c r="T1265" s="257"/>
      <c r="U1265" s="13"/>
      <c r="V1265" s="13"/>
      <c r="W1265" s="13"/>
      <c r="X1265" s="13"/>
      <c r="Y1265" s="13"/>
      <c r="Z1265" s="13"/>
      <c r="AA1265" s="13"/>
      <c r="AB1265" s="13"/>
      <c r="AC1265" s="13"/>
      <c r="AD1265" s="13"/>
      <c r="AE1265" s="13"/>
      <c r="AT1265" s="258" t="s">
        <v>801</v>
      </c>
      <c r="AU1265" s="258" t="s">
        <v>81</v>
      </c>
      <c r="AV1265" s="13" t="s">
        <v>81</v>
      </c>
      <c r="AW1265" s="13" t="s">
        <v>33</v>
      </c>
      <c r="AX1265" s="13" t="s">
        <v>72</v>
      </c>
      <c r="AY1265" s="258" t="s">
        <v>240</v>
      </c>
    </row>
    <row r="1266" s="13" customFormat="1">
      <c r="A1266" s="13"/>
      <c r="B1266" s="248"/>
      <c r="C1266" s="249"/>
      <c r="D1266" s="227" t="s">
        <v>801</v>
      </c>
      <c r="E1266" s="250" t="s">
        <v>19</v>
      </c>
      <c r="F1266" s="251" t="s">
        <v>2710</v>
      </c>
      <c r="G1266" s="249"/>
      <c r="H1266" s="252">
        <v>11.145</v>
      </c>
      <c r="I1266" s="253"/>
      <c r="J1266" s="249"/>
      <c r="K1266" s="249"/>
      <c r="L1266" s="254"/>
      <c r="M1266" s="255"/>
      <c r="N1266" s="256"/>
      <c r="O1266" s="256"/>
      <c r="P1266" s="256"/>
      <c r="Q1266" s="256"/>
      <c r="R1266" s="256"/>
      <c r="S1266" s="256"/>
      <c r="T1266" s="257"/>
      <c r="U1266" s="13"/>
      <c r="V1266" s="13"/>
      <c r="W1266" s="13"/>
      <c r="X1266" s="13"/>
      <c r="Y1266" s="13"/>
      <c r="Z1266" s="13"/>
      <c r="AA1266" s="13"/>
      <c r="AB1266" s="13"/>
      <c r="AC1266" s="13"/>
      <c r="AD1266" s="13"/>
      <c r="AE1266" s="13"/>
      <c r="AT1266" s="258" t="s">
        <v>801</v>
      </c>
      <c r="AU1266" s="258" t="s">
        <v>81</v>
      </c>
      <c r="AV1266" s="13" t="s">
        <v>81</v>
      </c>
      <c r="AW1266" s="13" t="s">
        <v>33</v>
      </c>
      <c r="AX1266" s="13" t="s">
        <v>72</v>
      </c>
      <c r="AY1266" s="258" t="s">
        <v>240</v>
      </c>
    </row>
    <row r="1267" s="13" customFormat="1">
      <c r="A1267" s="13"/>
      <c r="B1267" s="248"/>
      <c r="C1267" s="249"/>
      <c r="D1267" s="227" t="s">
        <v>801</v>
      </c>
      <c r="E1267" s="250" t="s">
        <v>19</v>
      </c>
      <c r="F1267" s="251" t="s">
        <v>2745</v>
      </c>
      <c r="G1267" s="249"/>
      <c r="H1267" s="252">
        <v>54.240000000000002</v>
      </c>
      <c r="I1267" s="253"/>
      <c r="J1267" s="249"/>
      <c r="K1267" s="249"/>
      <c r="L1267" s="254"/>
      <c r="M1267" s="255"/>
      <c r="N1267" s="256"/>
      <c r="O1267" s="256"/>
      <c r="P1267" s="256"/>
      <c r="Q1267" s="256"/>
      <c r="R1267" s="256"/>
      <c r="S1267" s="256"/>
      <c r="T1267" s="257"/>
      <c r="U1267" s="13"/>
      <c r="V1267" s="13"/>
      <c r="W1267" s="13"/>
      <c r="X1267" s="13"/>
      <c r="Y1267" s="13"/>
      <c r="Z1267" s="13"/>
      <c r="AA1267" s="13"/>
      <c r="AB1267" s="13"/>
      <c r="AC1267" s="13"/>
      <c r="AD1267" s="13"/>
      <c r="AE1267" s="13"/>
      <c r="AT1267" s="258" t="s">
        <v>801</v>
      </c>
      <c r="AU1267" s="258" t="s">
        <v>81</v>
      </c>
      <c r="AV1267" s="13" t="s">
        <v>81</v>
      </c>
      <c r="AW1267" s="13" t="s">
        <v>33</v>
      </c>
      <c r="AX1267" s="13" t="s">
        <v>72</v>
      </c>
      <c r="AY1267" s="258" t="s">
        <v>240</v>
      </c>
    </row>
    <row r="1268" s="13" customFormat="1">
      <c r="A1268" s="13"/>
      <c r="B1268" s="248"/>
      <c r="C1268" s="249"/>
      <c r="D1268" s="227" t="s">
        <v>801</v>
      </c>
      <c r="E1268" s="250" t="s">
        <v>19</v>
      </c>
      <c r="F1268" s="251" t="s">
        <v>2746</v>
      </c>
      <c r="G1268" s="249"/>
      <c r="H1268" s="252">
        <v>56.200000000000003</v>
      </c>
      <c r="I1268" s="253"/>
      <c r="J1268" s="249"/>
      <c r="K1268" s="249"/>
      <c r="L1268" s="254"/>
      <c r="M1268" s="255"/>
      <c r="N1268" s="256"/>
      <c r="O1268" s="256"/>
      <c r="P1268" s="256"/>
      <c r="Q1268" s="256"/>
      <c r="R1268" s="256"/>
      <c r="S1268" s="256"/>
      <c r="T1268" s="257"/>
      <c r="U1268" s="13"/>
      <c r="V1268" s="13"/>
      <c r="W1268" s="13"/>
      <c r="X1268" s="13"/>
      <c r="Y1268" s="13"/>
      <c r="Z1268" s="13"/>
      <c r="AA1268" s="13"/>
      <c r="AB1268" s="13"/>
      <c r="AC1268" s="13"/>
      <c r="AD1268" s="13"/>
      <c r="AE1268" s="13"/>
      <c r="AT1268" s="258" t="s">
        <v>801</v>
      </c>
      <c r="AU1268" s="258" t="s">
        <v>81</v>
      </c>
      <c r="AV1268" s="13" t="s">
        <v>81</v>
      </c>
      <c r="AW1268" s="13" t="s">
        <v>33</v>
      </c>
      <c r="AX1268" s="13" t="s">
        <v>72</v>
      </c>
      <c r="AY1268" s="258" t="s">
        <v>240</v>
      </c>
    </row>
    <row r="1269" s="13" customFormat="1">
      <c r="A1269" s="13"/>
      <c r="B1269" s="248"/>
      <c r="C1269" s="249"/>
      <c r="D1269" s="227" t="s">
        <v>801</v>
      </c>
      <c r="E1269" s="250" t="s">
        <v>19</v>
      </c>
      <c r="F1269" s="251" t="s">
        <v>2747</v>
      </c>
      <c r="G1269" s="249"/>
      <c r="H1269" s="252">
        <v>163.30000000000001</v>
      </c>
      <c r="I1269" s="253"/>
      <c r="J1269" s="249"/>
      <c r="K1269" s="249"/>
      <c r="L1269" s="254"/>
      <c r="M1269" s="255"/>
      <c r="N1269" s="256"/>
      <c r="O1269" s="256"/>
      <c r="P1269" s="256"/>
      <c r="Q1269" s="256"/>
      <c r="R1269" s="256"/>
      <c r="S1269" s="256"/>
      <c r="T1269" s="257"/>
      <c r="U1269" s="13"/>
      <c r="V1269" s="13"/>
      <c r="W1269" s="13"/>
      <c r="X1269" s="13"/>
      <c r="Y1269" s="13"/>
      <c r="Z1269" s="13"/>
      <c r="AA1269" s="13"/>
      <c r="AB1269" s="13"/>
      <c r="AC1269" s="13"/>
      <c r="AD1269" s="13"/>
      <c r="AE1269" s="13"/>
      <c r="AT1269" s="258" t="s">
        <v>801</v>
      </c>
      <c r="AU1269" s="258" t="s">
        <v>81</v>
      </c>
      <c r="AV1269" s="13" t="s">
        <v>81</v>
      </c>
      <c r="AW1269" s="13" t="s">
        <v>33</v>
      </c>
      <c r="AX1269" s="13" t="s">
        <v>72</v>
      </c>
      <c r="AY1269" s="258" t="s">
        <v>240</v>
      </c>
    </row>
    <row r="1270" s="13" customFormat="1">
      <c r="A1270" s="13"/>
      <c r="B1270" s="248"/>
      <c r="C1270" s="249"/>
      <c r="D1270" s="227" t="s">
        <v>801</v>
      </c>
      <c r="E1270" s="250" t="s">
        <v>19</v>
      </c>
      <c r="F1270" s="251" t="s">
        <v>2711</v>
      </c>
      <c r="G1270" s="249"/>
      <c r="H1270" s="252">
        <v>242.97999999999999</v>
      </c>
      <c r="I1270" s="253"/>
      <c r="J1270" s="249"/>
      <c r="K1270" s="249"/>
      <c r="L1270" s="254"/>
      <c r="M1270" s="255"/>
      <c r="N1270" s="256"/>
      <c r="O1270" s="256"/>
      <c r="P1270" s="256"/>
      <c r="Q1270" s="256"/>
      <c r="R1270" s="256"/>
      <c r="S1270" s="256"/>
      <c r="T1270" s="257"/>
      <c r="U1270" s="13"/>
      <c r="V1270" s="13"/>
      <c r="W1270" s="13"/>
      <c r="X1270" s="13"/>
      <c r="Y1270" s="13"/>
      <c r="Z1270" s="13"/>
      <c r="AA1270" s="13"/>
      <c r="AB1270" s="13"/>
      <c r="AC1270" s="13"/>
      <c r="AD1270" s="13"/>
      <c r="AE1270" s="13"/>
      <c r="AT1270" s="258" t="s">
        <v>801</v>
      </c>
      <c r="AU1270" s="258" t="s">
        <v>81</v>
      </c>
      <c r="AV1270" s="13" t="s">
        <v>81</v>
      </c>
      <c r="AW1270" s="13" t="s">
        <v>33</v>
      </c>
      <c r="AX1270" s="13" t="s">
        <v>72</v>
      </c>
      <c r="AY1270" s="258" t="s">
        <v>240</v>
      </c>
    </row>
    <row r="1271" s="13" customFormat="1">
      <c r="A1271" s="13"/>
      <c r="B1271" s="248"/>
      <c r="C1271" s="249"/>
      <c r="D1271" s="227" t="s">
        <v>801</v>
      </c>
      <c r="E1271" s="250" t="s">
        <v>19</v>
      </c>
      <c r="F1271" s="251" t="s">
        <v>2712</v>
      </c>
      <c r="G1271" s="249"/>
      <c r="H1271" s="252">
        <v>17.600000000000001</v>
      </c>
      <c r="I1271" s="253"/>
      <c r="J1271" s="249"/>
      <c r="K1271" s="249"/>
      <c r="L1271" s="254"/>
      <c r="M1271" s="255"/>
      <c r="N1271" s="256"/>
      <c r="O1271" s="256"/>
      <c r="P1271" s="256"/>
      <c r="Q1271" s="256"/>
      <c r="R1271" s="256"/>
      <c r="S1271" s="256"/>
      <c r="T1271" s="257"/>
      <c r="U1271" s="13"/>
      <c r="V1271" s="13"/>
      <c r="W1271" s="13"/>
      <c r="X1271" s="13"/>
      <c r="Y1271" s="13"/>
      <c r="Z1271" s="13"/>
      <c r="AA1271" s="13"/>
      <c r="AB1271" s="13"/>
      <c r="AC1271" s="13"/>
      <c r="AD1271" s="13"/>
      <c r="AE1271" s="13"/>
      <c r="AT1271" s="258" t="s">
        <v>801</v>
      </c>
      <c r="AU1271" s="258" t="s">
        <v>81</v>
      </c>
      <c r="AV1271" s="13" t="s">
        <v>81</v>
      </c>
      <c r="AW1271" s="13" t="s">
        <v>33</v>
      </c>
      <c r="AX1271" s="13" t="s">
        <v>72</v>
      </c>
      <c r="AY1271" s="258" t="s">
        <v>240</v>
      </c>
    </row>
    <row r="1272" s="13" customFormat="1">
      <c r="A1272" s="13"/>
      <c r="B1272" s="248"/>
      <c r="C1272" s="249"/>
      <c r="D1272" s="227" t="s">
        <v>801</v>
      </c>
      <c r="E1272" s="250" t="s">
        <v>19</v>
      </c>
      <c r="F1272" s="251" t="s">
        <v>2713</v>
      </c>
      <c r="G1272" s="249"/>
      <c r="H1272" s="252">
        <v>126.45999999999999</v>
      </c>
      <c r="I1272" s="253"/>
      <c r="J1272" s="249"/>
      <c r="K1272" s="249"/>
      <c r="L1272" s="254"/>
      <c r="M1272" s="255"/>
      <c r="N1272" s="256"/>
      <c r="O1272" s="256"/>
      <c r="P1272" s="256"/>
      <c r="Q1272" s="256"/>
      <c r="R1272" s="256"/>
      <c r="S1272" s="256"/>
      <c r="T1272" s="257"/>
      <c r="U1272" s="13"/>
      <c r="V1272" s="13"/>
      <c r="W1272" s="13"/>
      <c r="X1272" s="13"/>
      <c r="Y1272" s="13"/>
      <c r="Z1272" s="13"/>
      <c r="AA1272" s="13"/>
      <c r="AB1272" s="13"/>
      <c r="AC1272" s="13"/>
      <c r="AD1272" s="13"/>
      <c r="AE1272" s="13"/>
      <c r="AT1272" s="258" t="s">
        <v>801</v>
      </c>
      <c r="AU1272" s="258" t="s">
        <v>81</v>
      </c>
      <c r="AV1272" s="13" t="s">
        <v>81</v>
      </c>
      <c r="AW1272" s="13" t="s">
        <v>33</v>
      </c>
      <c r="AX1272" s="13" t="s">
        <v>72</v>
      </c>
      <c r="AY1272" s="258" t="s">
        <v>240</v>
      </c>
    </row>
    <row r="1273" s="13" customFormat="1">
      <c r="A1273" s="13"/>
      <c r="B1273" s="248"/>
      <c r="C1273" s="249"/>
      <c r="D1273" s="227" t="s">
        <v>801</v>
      </c>
      <c r="E1273" s="250" t="s">
        <v>19</v>
      </c>
      <c r="F1273" s="251" t="s">
        <v>2714</v>
      </c>
      <c r="G1273" s="249"/>
      <c r="H1273" s="252">
        <v>27.850000000000001</v>
      </c>
      <c r="I1273" s="253"/>
      <c r="J1273" s="249"/>
      <c r="K1273" s="249"/>
      <c r="L1273" s="254"/>
      <c r="M1273" s="255"/>
      <c r="N1273" s="256"/>
      <c r="O1273" s="256"/>
      <c r="P1273" s="256"/>
      <c r="Q1273" s="256"/>
      <c r="R1273" s="256"/>
      <c r="S1273" s="256"/>
      <c r="T1273" s="257"/>
      <c r="U1273" s="13"/>
      <c r="V1273" s="13"/>
      <c r="W1273" s="13"/>
      <c r="X1273" s="13"/>
      <c r="Y1273" s="13"/>
      <c r="Z1273" s="13"/>
      <c r="AA1273" s="13"/>
      <c r="AB1273" s="13"/>
      <c r="AC1273" s="13"/>
      <c r="AD1273" s="13"/>
      <c r="AE1273" s="13"/>
      <c r="AT1273" s="258" t="s">
        <v>801</v>
      </c>
      <c r="AU1273" s="258" t="s">
        <v>81</v>
      </c>
      <c r="AV1273" s="13" t="s">
        <v>81</v>
      </c>
      <c r="AW1273" s="13" t="s">
        <v>33</v>
      </c>
      <c r="AX1273" s="13" t="s">
        <v>72</v>
      </c>
      <c r="AY1273" s="258" t="s">
        <v>240</v>
      </c>
    </row>
    <row r="1274" s="13" customFormat="1">
      <c r="A1274" s="13"/>
      <c r="B1274" s="248"/>
      <c r="C1274" s="249"/>
      <c r="D1274" s="227" t="s">
        <v>801</v>
      </c>
      <c r="E1274" s="250" t="s">
        <v>19</v>
      </c>
      <c r="F1274" s="251" t="s">
        <v>2748</v>
      </c>
      <c r="G1274" s="249"/>
      <c r="H1274" s="252">
        <v>164.71000000000001</v>
      </c>
      <c r="I1274" s="253"/>
      <c r="J1274" s="249"/>
      <c r="K1274" s="249"/>
      <c r="L1274" s="254"/>
      <c r="M1274" s="255"/>
      <c r="N1274" s="256"/>
      <c r="O1274" s="256"/>
      <c r="P1274" s="256"/>
      <c r="Q1274" s="256"/>
      <c r="R1274" s="256"/>
      <c r="S1274" s="256"/>
      <c r="T1274" s="257"/>
      <c r="U1274" s="13"/>
      <c r="V1274" s="13"/>
      <c r="W1274" s="13"/>
      <c r="X1274" s="13"/>
      <c r="Y1274" s="13"/>
      <c r="Z1274" s="13"/>
      <c r="AA1274" s="13"/>
      <c r="AB1274" s="13"/>
      <c r="AC1274" s="13"/>
      <c r="AD1274" s="13"/>
      <c r="AE1274" s="13"/>
      <c r="AT1274" s="258" t="s">
        <v>801</v>
      </c>
      <c r="AU1274" s="258" t="s">
        <v>81</v>
      </c>
      <c r="AV1274" s="13" t="s">
        <v>81</v>
      </c>
      <c r="AW1274" s="13" t="s">
        <v>33</v>
      </c>
      <c r="AX1274" s="13" t="s">
        <v>72</v>
      </c>
      <c r="AY1274" s="258" t="s">
        <v>240</v>
      </c>
    </row>
    <row r="1275" s="14" customFormat="1">
      <c r="A1275" s="14"/>
      <c r="B1275" s="259"/>
      <c r="C1275" s="260"/>
      <c r="D1275" s="227" t="s">
        <v>801</v>
      </c>
      <c r="E1275" s="261" t="s">
        <v>19</v>
      </c>
      <c r="F1275" s="262" t="s">
        <v>2715</v>
      </c>
      <c r="G1275" s="260"/>
      <c r="H1275" s="261" t="s">
        <v>19</v>
      </c>
      <c r="I1275" s="263"/>
      <c r="J1275" s="260"/>
      <c r="K1275" s="260"/>
      <c r="L1275" s="264"/>
      <c r="M1275" s="265"/>
      <c r="N1275" s="266"/>
      <c r="O1275" s="266"/>
      <c r="P1275" s="266"/>
      <c r="Q1275" s="266"/>
      <c r="R1275" s="266"/>
      <c r="S1275" s="266"/>
      <c r="T1275" s="267"/>
      <c r="U1275" s="14"/>
      <c r="V1275" s="14"/>
      <c r="W1275" s="14"/>
      <c r="X1275" s="14"/>
      <c r="Y1275" s="14"/>
      <c r="Z1275" s="14"/>
      <c r="AA1275" s="14"/>
      <c r="AB1275" s="14"/>
      <c r="AC1275" s="14"/>
      <c r="AD1275" s="14"/>
      <c r="AE1275" s="14"/>
      <c r="AT1275" s="268" t="s">
        <v>801</v>
      </c>
      <c r="AU1275" s="268" t="s">
        <v>81</v>
      </c>
      <c r="AV1275" s="14" t="s">
        <v>79</v>
      </c>
      <c r="AW1275" s="14" t="s">
        <v>33</v>
      </c>
      <c r="AX1275" s="14" t="s">
        <v>72</v>
      </c>
      <c r="AY1275" s="268" t="s">
        <v>240</v>
      </c>
    </row>
    <row r="1276" s="14" customFormat="1">
      <c r="A1276" s="14"/>
      <c r="B1276" s="259"/>
      <c r="C1276" s="260"/>
      <c r="D1276" s="227" t="s">
        <v>801</v>
      </c>
      <c r="E1276" s="261" t="s">
        <v>19</v>
      </c>
      <c r="F1276" s="262" t="s">
        <v>2727</v>
      </c>
      <c r="G1276" s="260"/>
      <c r="H1276" s="261" t="s">
        <v>19</v>
      </c>
      <c r="I1276" s="263"/>
      <c r="J1276" s="260"/>
      <c r="K1276" s="260"/>
      <c r="L1276" s="264"/>
      <c r="M1276" s="265"/>
      <c r="N1276" s="266"/>
      <c r="O1276" s="266"/>
      <c r="P1276" s="266"/>
      <c r="Q1276" s="266"/>
      <c r="R1276" s="266"/>
      <c r="S1276" s="266"/>
      <c r="T1276" s="267"/>
      <c r="U1276" s="14"/>
      <c r="V1276" s="14"/>
      <c r="W1276" s="14"/>
      <c r="X1276" s="14"/>
      <c r="Y1276" s="14"/>
      <c r="Z1276" s="14"/>
      <c r="AA1276" s="14"/>
      <c r="AB1276" s="14"/>
      <c r="AC1276" s="14"/>
      <c r="AD1276" s="14"/>
      <c r="AE1276" s="14"/>
      <c r="AT1276" s="268" t="s">
        <v>801</v>
      </c>
      <c r="AU1276" s="268" t="s">
        <v>81</v>
      </c>
      <c r="AV1276" s="14" t="s">
        <v>79</v>
      </c>
      <c r="AW1276" s="14" t="s">
        <v>33</v>
      </c>
      <c r="AX1276" s="14" t="s">
        <v>72</v>
      </c>
      <c r="AY1276" s="268" t="s">
        <v>240</v>
      </c>
    </row>
    <row r="1277" s="15" customFormat="1">
      <c r="A1277" s="15"/>
      <c r="B1277" s="269"/>
      <c r="C1277" s="270"/>
      <c r="D1277" s="227" t="s">
        <v>801</v>
      </c>
      <c r="E1277" s="271" t="s">
        <v>19</v>
      </c>
      <c r="F1277" s="272" t="s">
        <v>1356</v>
      </c>
      <c r="G1277" s="270"/>
      <c r="H1277" s="273">
        <v>2624.3800000000001</v>
      </c>
      <c r="I1277" s="274"/>
      <c r="J1277" s="270"/>
      <c r="K1277" s="270"/>
      <c r="L1277" s="275"/>
      <c r="M1277" s="276"/>
      <c r="N1277" s="277"/>
      <c r="O1277" s="277"/>
      <c r="P1277" s="277"/>
      <c r="Q1277" s="277"/>
      <c r="R1277" s="277"/>
      <c r="S1277" s="277"/>
      <c r="T1277" s="278"/>
      <c r="U1277" s="15"/>
      <c r="V1277" s="15"/>
      <c r="W1277" s="15"/>
      <c r="X1277" s="15"/>
      <c r="Y1277" s="15"/>
      <c r="Z1277" s="15"/>
      <c r="AA1277" s="15"/>
      <c r="AB1277" s="15"/>
      <c r="AC1277" s="15"/>
      <c r="AD1277" s="15"/>
      <c r="AE1277" s="15"/>
      <c r="AT1277" s="279" t="s">
        <v>801</v>
      </c>
      <c r="AU1277" s="279" t="s">
        <v>81</v>
      </c>
      <c r="AV1277" s="15" t="s">
        <v>149</v>
      </c>
      <c r="AW1277" s="15" t="s">
        <v>33</v>
      </c>
      <c r="AX1277" s="15" t="s">
        <v>79</v>
      </c>
      <c r="AY1277" s="279" t="s">
        <v>240</v>
      </c>
    </row>
    <row r="1278" s="2" customFormat="1">
      <c r="A1278" s="39"/>
      <c r="B1278" s="40"/>
      <c r="C1278" s="238" t="s">
        <v>3314</v>
      </c>
      <c r="D1278" s="238" t="s">
        <v>797</v>
      </c>
      <c r="E1278" s="239" t="s">
        <v>3315</v>
      </c>
      <c r="F1278" s="240" t="s">
        <v>3316</v>
      </c>
      <c r="G1278" s="241" t="s">
        <v>251</v>
      </c>
      <c r="H1278" s="242">
        <v>1320.9000000000001</v>
      </c>
      <c r="I1278" s="243"/>
      <c r="J1278" s="244">
        <f>ROUND(I1278*H1278,2)</f>
        <v>0</v>
      </c>
      <c r="K1278" s="240" t="s">
        <v>749</v>
      </c>
      <c r="L1278" s="245"/>
      <c r="M1278" s="246" t="s">
        <v>19</v>
      </c>
      <c r="N1278" s="247" t="s">
        <v>43</v>
      </c>
      <c r="O1278" s="85"/>
      <c r="P1278" s="223">
        <f>O1278*H1278</f>
        <v>0</v>
      </c>
      <c r="Q1278" s="223">
        <v>0.0040000000000000001</v>
      </c>
      <c r="R1278" s="223">
        <f>Q1278*H1278</f>
        <v>5.2836000000000007</v>
      </c>
      <c r="S1278" s="223">
        <v>0</v>
      </c>
      <c r="T1278" s="224">
        <f>S1278*H1278</f>
        <v>0</v>
      </c>
      <c r="U1278" s="39"/>
      <c r="V1278" s="39"/>
      <c r="W1278" s="39"/>
      <c r="X1278" s="39"/>
      <c r="Y1278" s="39"/>
      <c r="Z1278" s="39"/>
      <c r="AA1278" s="39"/>
      <c r="AB1278" s="39"/>
      <c r="AC1278" s="39"/>
      <c r="AD1278" s="39"/>
      <c r="AE1278" s="39"/>
      <c r="AR1278" s="225" t="s">
        <v>301</v>
      </c>
      <c r="AT1278" s="225" t="s">
        <v>797</v>
      </c>
      <c r="AU1278" s="225" t="s">
        <v>81</v>
      </c>
      <c r="AY1278" s="18" t="s">
        <v>240</v>
      </c>
      <c r="BE1278" s="226">
        <f>IF(N1278="základní",J1278,0)</f>
        <v>0</v>
      </c>
      <c r="BF1278" s="226">
        <f>IF(N1278="snížená",J1278,0)</f>
        <v>0</v>
      </c>
      <c r="BG1278" s="226">
        <f>IF(N1278="zákl. přenesená",J1278,0)</f>
        <v>0</v>
      </c>
      <c r="BH1278" s="226">
        <f>IF(N1278="sníž. přenesená",J1278,0)</f>
        <v>0</v>
      </c>
      <c r="BI1278" s="226">
        <f>IF(N1278="nulová",J1278,0)</f>
        <v>0</v>
      </c>
      <c r="BJ1278" s="18" t="s">
        <v>79</v>
      </c>
      <c r="BK1278" s="226">
        <f>ROUND(I1278*H1278,2)</f>
        <v>0</v>
      </c>
      <c r="BL1278" s="18" t="s">
        <v>271</v>
      </c>
      <c r="BM1278" s="225" t="s">
        <v>3317</v>
      </c>
    </row>
    <row r="1279" s="14" customFormat="1">
      <c r="A1279" s="14"/>
      <c r="B1279" s="259"/>
      <c r="C1279" s="260"/>
      <c r="D1279" s="227" t="s">
        <v>801</v>
      </c>
      <c r="E1279" s="261" t="s">
        <v>19</v>
      </c>
      <c r="F1279" s="262" t="s">
        <v>2658</v>
      </c>
      <c r="G1279" s="260"/>
      <c r="H1279" s="261" t="s">
        <v>19</v>
      </c>
      <c r="I1279" s="263"/>
      <c r="J1279" s="260"/>
      <c r="K1279" s="260"/>
      <c r="L1279" s="264"/>
      <c r="M1279" s="265"/>
      <c r="N1279" s="266"/>
      <c r="O1279" s="266"/>
      <c r="P1279" s="266"/>
      <c r="Q1279" s="266"/>
      <c r="R1279" s="266"/>
      <c r="S1279" s="266"/>
      <c r="T1279" s="267"/>
      <c r="U1279" s="14"/>
      <c r="V1279" s="14"/>
      <c r="W1279" s="14"/>
      <c r="X1279" s="14"/>
      <c r="Y1279" s="14"/>
      <c r="Z1279" s="14"/>
      <c r="AA1279" s="14"/>
      <c r="AB1279" s="14"/>
      <c r="AC1279" s="14"/>
      <c r="AD1279" s="14"/>
      <c r="AE1279" s="14"/>
      <c r="AT1279" s="268" t="s">
        <v>801</v>
      </c>
      <c r="AU1279" s="268" t="s">
        <v>81</v>
      </c>
      <c r="AV1279" s="14" t="s">
        <v>79</v>
      </c>
      <c r="AW1279" s="14" t="s">
        <v>33</v>
      </c>
      <c r="AX1279" s="14" t="s">
        <v>72</v>
      </c>
      <c r="AY1279" s="268" t="s">
        <v>240</v>
      </c>
    </row>
    <row r="1280" s="13" customFormat="1">
      <c r="A1280" s="13"/>
      <c r="B1280" s="248"/>
      <c r="C1280" s="249"/>
      <c r="D1280" s="227" t="s">
        <v>801</v>
      </c>
      <c r="E1280" s="250" t="s">
        <v>19</v>
      </c>
      <c r="F1280" s="251" t="s">
        <v>3318</v>
      </c>
      <c r="G1280" s="249"/>
      <c r="H1280" s="252">
        <v>1320.9000000000001</v>
      </c>
      <c r="I1280" s="253"/>
      <c r="J1280" s="249"/>
      <c r="K1280" s="249"/>
      <c r="L1280" s="254"/>
      <c r="M1280" s="255"/>
      <c r="N1280" s="256"/>
      <c r="O1280" s="256"/>
      <c r="P1280" s="256"/>
      <c r="Q1280" s="256"/>
      <c r="R1280" s="256"/>
      <c r="S1280" s="256"/>
      <c r="T1280" s="257"/>
      <c r="U1280" s="13"/>
      <c r="V1280" s="13"/>
      <c r="W1280" s="13"/>
      <c r="X1280" s="13"/>
      <c r="Y1280" s="13"/>
      <c r="Z1280" s="13"/>
      <c r="AA1280" s="13"/>
      <c r="AB1280" s="13"/>
      <c r="AC1280" s="13"/>
      <c r="AD1280" s="13"/>
      <c r="AE1280" s="13"/>
      <c r="AT1280" s="258" t="s">
        <v>801</v>
      </c>
      <c r="AU1280" s="258" t="s">
        <v>81</v>
      </c>
      <c r="AV1280" s="13" t="s">
        <v>81</v>
      </c>
      <c r="AW1280" s="13" t="s">
        <v>33</v>
      </c>
      <c r="AX1280" s="13" t="s">
        <v>79</v>
      </c>
      <c r="AY1280" s="258" t="s">
        <v>240</v>
      </c>
    </row>
    <row r="1281" s="2" customFormat="1">
      <c r="A1281" s="39"/>
      <c r="B1281" s="40"/>
      <c r="C1281" s="238" t="s">
        <v>3319</v>
      </c>
      <c r="D1281" s="238" t="s">
        <v>797</v>
      </c>
      <c r="E1281" s="239" t="s">
        <v>3208</v>
      </c>
      <c r="F1281" s="240" t="s">
        <v>3209</v>
      </c>
      <c r="G1281" s="241" t="s">
        <v>251</v>
      </c>
      <c r="H1281" s="242">
        <v>2773.712</v>
      </c>
      <c r="I1281" s="243"/>
      <c r="J1281" s="244">
        <f>ROUND(I1281*H1281,2)</f>
        <v>0</v>
      </c>
      <c r="K1281" s="240" t="s">
        <v>749</v>
      </c>
      <c r="L1281" s="245"/>
      <c r="M1281" s="246" t="s">
        <v>19</v>
      </c>
      <c r="N1281" s="247" t="s">
        <v>43</v>
      </c>
      <c r="O1281" s="85"/>
      <c r="P1281" s="223">
        <f>O1281*H1281</f>
        <v>0</v>
      </c>
      <c r="Q1281" s="223">
        <v>0.0028999999999999998</v>
      </c>
      <c r="R1281" s="223">
        <f>Q1281*H1281</f>
        <v>8.0437647999999999</v>
      </c>
      <c r="S1281" s="223">
        <v>0</v>
      </c>
      <c r="T1281" s="224">
        <f>S1281*H1281</f>
        <v>0</v>
      </c>
      <c r="U1281" s="39"/>
      <c r="V1281" s="39"/>
      <c r="W1281" s="39"/>
      <c r="X1281" s="39"/>
      <c r="Y1281" s="39"/>
      <c r="Z1281" s="39"/>
      <c r="AA1281" s="39"/>
      <c r="AB1281" s="39"/>
      <c r="AC1281" s="39"/>
      <c r="AD1281" s="39"/>
      <c r="AE1281" s="39"/>
      <c r="AR1281" s="225" t="s">
        <v>301</v>
      </c>
      <c r="AT1281" s="225" t="s">
        <v>797</v>
      </c>
      <c r="AU1281" s="225" t="s">
        <v>81</v>
      </c>
      <c r="AY1281" s="18" t="s">
        <v>240</v>
      </c>
      <c r="BE1281" s="226">
        <f>IF(N1281="základní",J1281,0)</f>
        <v>0</v>
      </c>
      <c r="BF1281" s="226">
        <f>IF(N1281="snížená",J1281,0)</f>
        <v>0</v>
      </c>
      <c r="BG1281" s="226">
        <f>IF(N1281="zákl. přenesená",J1281,0)</f>
        <v>0</v>
      </c>
      <c r="BH1281" s="226">
        <f>IF(N1281="sníž. přenesená",J1281,0)</f>
        <v>0</v>
      </c>
      <c r="BI1281" s="226">
        <f>IF(N1281="nulová",J1281,0)</f>
        <v>0</v>
      </c>
      <c r="BJ1281" s="18" t="s">
        <v>79</v>
      </c>
      <c r="BK1281" s="226">
        <f>ROUND(I1281*H1281,2)</f>
        <v>0</v>
      </c>
      <c r="BL1281" s="18" t="s">
        <v>271</v>
      </c>
      <c r="BM1281" s="225" t="s">
        <v>3320</v>
      </c>
    </row>
    <row r="1282" s="14" customFormat="1">
      <c r="A1282" s="14"/>
      <c r="B1282" s="259"/>
      <c r="C1282" s="260"/>
      <c r="D1282" s="227" t="s">
        <v>801</v>
      </c>
      <c r="E1282" s="261" t="s">
        <v>19</v>
      </c>
      <c r="F1282" s="262" t="s">
        <v>3259</v>
      </c>
      <c r="G1282" s="260"/>
      <c r="H1282" s="261" t="s">
        <v>19</v>
      </c>
      <c r="I1282" s="263"/>
      <c r="J1282" s="260"/>
      <c r="K1282" s="260"/>
      <c r="L1282" s="264"/>
      <c r="M1282" s="265"/>
      <c r="N1282" s="266"/>
      <c r="O1282" s="266"/>
      <c r="P1282" s="266"/>
      <c r="Q1282" s="266"/>
      <c r="R1282" s="266"/>
      <c r="S1282" s="266"/>
      <c r="T1282" s="267"/>
      <c r="U1282" s="14"/>
      <c r="V1282" s="14"/>
      <c r="W1282" s="14"/>
      <c r="X1282" s="14"/>
      <c r="Y1282" s="14"/>
      <c r="Z1282" s="14"/>
      <c r="AA1282" s="14"/>
      <c r="AB1282" s="14"/>
      <c r="AC1282" s="14"/>
      <c r="AD1282" s="14"/>
      <c r="AE1282" s="14"/>
      <c r="AT1282" s="268" t="s">
        <v>801</v>
      </c>
      <c r="AU1282" s="268" t="s">
        <v>81</v>
      </c>
      <c r="AV1282" s="14" t="s">
        <v>79</v>
      </c>
      <c r="AW1282" s="14" t="s">
        <v>33</v>
      </c>
      <c r="AX1282" s="14" t="s">
        <v>72</v>
      </c>
      <c r="AY1282" s="268" t="s">
        <v>240</v>
      </c>
    </row>
    <row r="1283" s="14" customFormat="1">
      <c r="A1283" s="14"/>
      <c r="B1283" s="259"/>
      <c r="C1283" s="260"/>
      <c r="D1283" s="227" t="s">
        <v>801</v>
      </c>
      <c r="E1283" s="261" t="s">
        <v>19</v>
      </c>
      <c r="F1283" s="262" t="s">
        <v>2658</v>
      </c>
      <c r="G1283" s="260"/>
      <c r="H1283" s="261" t="s">
        <v>19</v>
      </c>
      <c r="I1283" s="263"/>
      <c r="J1283" s="260"/>
      <c r="K1283" s="260"/>
      <c r="L1283" s="264"/>
      <c r="M1283" s="265"/>
      <c r="N1283" s="266"/>
      <c r="O1283" s="266"/>
      <c r="P1283" s="266"/>
      <c r="Q1283" s="266"/>
      <c r="R1283" s="266"/>
      <c r="S1283" s="266"/>
      <c r="T1283" s="267"/>
      <c r="U1283" s="14"/>
      <c r="V1283" s="14"/>
      <c r="W1283" s="14"/>
      <c r="X1283" s="14"/>
      <c r="Y1283" s="14"/>
      <c r="Z1283" s="14"/>
      <c r="AA1283" s="14"/>
      <c r="AB1283" s="14"/>
      <c r="AC1283" s="14"/>
      <c r="AD1283" s="14"/>
      <c r="AE1283" s="14"/>
      <c r="AT1283" s="268" t="s">
        <v>801</v>
      </c>
      <c r="AU1283" s="268" t="s">
        <v>81</v>
      </c>
      <c r="AV1283" s="14" t="s">
        <v>79</v>
      </c>
      <c r="AW1283" s="14" t="s">
        <v>33</v>
      </c>
      <c r="AX1283" s="14" t="s">
        <v>72</v>
      </c>
      <c r="AY1283" s="268" t="s">
        <v>240</v>
      </c>
    </row>
    <row r="1284" s="13" customFormat="1">
      <c r="A1284" s="13"/>
      <c r="B1284" s="248"/>
      <c r="C1284" s="249"/>
      <c r="D1284" s="227" t="s">
        <v>801</v>
      </c>
      <c r="E1284" s="250" t="s">
        <v>19</v>
      </c>
      <c r="F1284" s="251" t="s">
        <v>3318</v>
      </c>
      <c r="G1284" s="249"/>
      <c r="H1284" s="252">
        <v>1320.9000000000001</v>
      </c>
      <c r="I1284" s="253"/>
      <c r="J1284" s="249"/>
      <c r="K1284" s="249"/>
      <c r="L1284" s="254"/>
      <c r="M1284" s="255"/>
      <c r="N1284" s="256"/>
      <c r="O1284" s="256"/>
      <c r="P1284" s="256"/>
      <c r="Q1284" s="256"/>
      <c r="R1284" s="256"/>
      <c r="S1284" s="256"/>
      <c r="T1284" s="257"/>
      <c r="U1284" s="13"/>
      <c r="V1284" s="13"/>
      <c r="W1284" s="13"/>
      <c r="X1284" s="13"/>
      <c r="Y1284" s="13"/>
      <c r="Z1284" s="13"/>
      <c r="AA1284" s="13"/>
      <c r="AB1284" s="13"/>
      <c r="AC1284" s="13"/>
      <c r="AD1284" s="13"/>
      <c r="AE1284" s="13"/>
      <c r="AT1284" s="258" t="s">
        <v>801</v>
      </c>
      <c r="AU1284" s="258" t="s">
        <v>81</v>
      </c>
      <c r="AV1284" s="13" t="s">
        <v>81</v>
      </c>
      <c r="AW1284" s="13" t="s">
        <v>33</v>
      </c>
      <c r="AX1284" s="13" t="s">
        <v>72</v>
      </c>
      <c r="AY1284" s="258" t="s">
        <v>240</v>
      </c>
    </row>
    <row r="1285" s="13" customFormat="1">
      <c r="A1285" s="13"/>
      <c r="B1285" s="248"/>
      <c r="C1285" s="249"/>
      <c r="D1285" s="227" t="s">
        <v>801</v>
      </c>
      <c r="E1285" s="250" t="s">
        <v>19</v>
      </c>
      <c r="F1285" s="251" t="s">
        <v>3147</v>
      </c>
      <c r="G1285" s="249"/>
      <c r="H1285" s="252">
        <v>486.46499999999998</v>
      </c>
      <c r="I1285" s="253"/>
      <c r="J1285" s="249"/>
      <c r="K1285" s="249"/>
      <c r="L1285" s="254"/>
      <c r="M1285" s="255"/>
      <c r="N1285" s="256"/>
      <c r="O1285" s="256"/>
      <c r="P1285" s="256"/>
      <c r="Q1285" s="256"/>
      <c r="R1285" s="256"/>
      <c r="S1285" s="256"/>
      <c r="T1285" s="257"/>
      <c r="U1285" s="13"/>
      <c r="V1285" s="13"/>
      <c r="W1285" s="13"/>
      <c r="X1285" s="13"/>
      <c r="Y1285" s="13"/>
      <c r="Z1285" s="13"/>
      <c r="AA1285" s="13"/>
      <c r="AB1285" s="13"/>
      <c r="AC1285" s="13"/>
      <c r="AD1285" s="13"/>
      <c r="AE1285" s="13"/>
      <c r="AT1285" s="258" t="s">
        <v>801</v>
      </c>
      <c r="AU1285" s="258" t="s">
        <v>81</v>
      </c>
      <c r="AV1285" s="13" t="s">
        <v>81</v>
      </c>
      <c r="AW1285" s="13" t="s">
        <v>33</v>
      </c>
      <c r="AX1285" s="13" t="s">
        <v>72</v>
      </c>
      <c r="AY1285" s="258" t="s">
        <v>240</v>
      </c>
    </row>
    <row r="1286" s="13" customFormat="1">
      <c r="A1286" s="13"/>
      <c r="B1286" s="248"/>
      <c r="C1286" s="249"/>
      <c r="D1286" s="227" t="s">
        <v>801</v>
      </c>
      <c r="E1286" s="250" t="s">
        <v>19</v>
      </c>
      <c r="F1286" s="251" t="s">
        <v>3321</v>
      </c>
      <c r="G1286" s="249"/>
      <c r="H1286" s="252">
        <v>33.536999999999999</v>
      </c>
      <c r="I1286" s="253"/>
      <c r="J1286" s="249"/>
      <c r="K1286" s="249"/>
      <c r="L1286" s="254"/>
      <c r="M1286" s="255"/>
      <c r="N1286" s="256"/>
      <c r="O1286" s="256"/>
      <c r="P1286" s="256"/>
      <c r="Q1286" s="256"/>
      <c r="R1286" s="256"/>
      <c r="S1286" s="256"/>
      <c r="T1286" s="257"/>
      <c r="U1286" s="13"/>
      <c r="V1286" s="13"/>
      <c r="W1286" s="13"/>
      <c r="X1286" s="13"/>
      <c r="Y1286" s="13"/>
      <c r="Z1286" s="13"/>
      <c r="AA1286" s="13"/>
      <c r="AB1286" s="13"/>
      <c r="AC1286" s="13"/>
      <c r="AD1286" s="13"/>
      <c r="AE1286" s="13"/>
      <c r="AT1286" s="258" t="s">
        <v>801</v>
      </c>
      <c r="AU1286" s="258" t="s">
        <v>81</v>
      </c>
      <c r="AV1286" s="13" t="s">
        <v>81</v>
      </c>
      <c r="AW1286" s="13" t="s">
        <v>33</v>
      </c>
      <c r="AX1286" s="13" t="s">
        <v>72</v>
      </c>
      <c r="AY1286" s="258" t="s">
        <v>240</v>
      </c>
    </row>
    <row r="1287" s="13" customFormat="1">
      <c r="A1287" s="13"/>
      <c r="B1287" s="248"/>
      <c r="C1287" s="249"/>
      <c r="D1287" s="227" t="s">
        <v>801</v>
      </c>
      <c r="E1287" s="250" t="s">
        <v>19</v>
      </c>
      <c r="F1287" s="251" t="s">
        <v>3152</v>
      </c>
      <c r="G1287" s="249"/>
      <c r="H1287" s="252">
        <v>18.48</v>
      </c>
      <c r="I1287" s="253"/>
      <c r="J1287" s="249"/>
      <c r="K1287" s="249"/>
      <c r="L1287" s="254"/>
      <c r="M1287" s="255"/>
      <c r="N1287" s="256"/>
      <c r="O1287" s="256"/>
      <c r="P1287" s="256"/>
      <c r="Q1287" s="256"/>
      <c r="R1287" s="256"/>
      <c r="S1287" s="256"/>
      <c r="T1287" s="257"/>
      <c r="U1287" s="13"/>
      <c r="V1287" s="13"/>
      <c r="W1287" s="13"/>
      <c r="X1287" s="13"/>
      <c r="Y1287" s="13"/>
      <c r="Z1287" s="13"/>
      <c r="AA1287" s="13"/>
      <c r="AB1287" s="13"/>
      <c r="AC1287" s="13"/>
      <c r="AD1287" s="13"/>
      <c r="AE1287" s="13"/>
      <c r="AT1287" s="258" t="s">
        <v>801</v>
      </c>
      <c r="AU1287" s="258" t="s">
        <v>81</v>
      </c>
      <c r="AV1287" s="13" t="s">
        <v>81</v>
      </c>
      <c r="AW1287" s="13" t="s">
        <v>33</v>
      </c>
      <c r="AX1287" s="13" t="s">
        <v>72</v>
      </c>
      <c r="AY1287" s="258" t="s">
        <v>240</v>
      </c>
    </row>
    <row r="1288" s="13" customFormat="1">
      <c r="A1288" s="13"/>
      <c r="B1288" s="248"/>
      <c r="C1288" s="249"/>
      <c r="D1288" s="227" t="s">
        <v>801</v>
      </c>
      <c r="E1288" s="250" t="s">
        <v>19</v>
      </c>
      <c r="F1288" s="251" t="s">
        <v>3153</v>
      </c>
      <c r="G1288" s="249"/>
      <c r="H1288" s="252">
        <v>132.78299999999999</v>
      </c>
      <c r="I1288" s="253"/>
      <c r="J1288" s="249"/>
      <c r="K1288" s="249"/>
      <c r="L1288" s="254"/>
      <c r="M1288" s="255"/>
      <c r="N1288" s="256"/>
      <c r="O1288" s="256"/>
      <c r="P1288" s="256"/>
      <c r="Q1288" s="256"/>
      <c r="R1288" s="256"/>
      <c r="S1288" s="256"/>
      <c r="T1288" s="257"/>
      <c r="U1288" s="13"/>
      <c r="V1288" s="13"/>
      <c r="W1288" s="13"/>
      <c r="X1288" s="13"/>
      <c r="Y1288" s="13"/>
      <c r="Z1288" s="13"/>
      <c r="AA1288" s="13"/>
      <c r="AB1288" s="13"/>
      <c r="AC1288" s="13"/>
      <c r="AD1288" s="13"/>
      <c r="AE1288" s="13"/>
      <c r="AT1288" s="258" t="s">
        <v>801</v>
      </c>
      <c r="AU1288" s="258" t="s">
        <v>81</v>
      </c>
      <c r="AV1288" s="13" t="s">
        <v>81</v>
      </c>
      <c r="AW1288" s="13" t="s">
        <v>33</v>
      </c>
      <c r="AX1288" s="13" t="s">
        <v>72</v>
      </c>
      <c r="AY1288" s="258" t="s">
        <v>240</v>
      </c>
    </row>
    <row r="1289" s="13" customFormat="1">
      <c r="A1289" s="13"/>
      <c r="B1289" s="248"/>
      <c r="C1289" s="249"/>
      <c r="D1289" s="227" t="s">
        <v>801</v>
      </c>
      <c r="E1289" s="250" t="s">
        <v>19</v>
      </c>
      <c r="F1289" s="251" t="s">
        <v>3154</v>
      </c>
      <c r="G1289" s="249"/>
      <c r="H1289" s="252">
        <v>29.242999999999999</v>
      </c>
      <c r="I1289" s="253"/>
      <c r="J1289" s="249"/>
      <c r="K1289" s="249"/>
      <c r="L1289" s="254"/>
      <c r="M1289" s="255"/>
      <c r="N1289" s="256"/>
      <c r="O1289" s="256"/>
      <c r="P1289" s="256"/>
      <c r="Q1289" s="256"/>
      <c r="R1289" s="256"/>
      <c r="S1289" s="256"/>
      <c r="T1289" s="257"/>
      <c r="U1289" s="13"/>
      <c r="V1289" s="13"/>
      <c r="W1289" s="13"/>
      <c r="X1289" s="13"/>
      <c r="Y1289" s="13"/>
      <c r="Z1289" s="13"/>
      <c r="AA1289" s="13"/>
      <c r="AB1289" s="13"/>
      <c r="AC1289" s="13"/>
      <c r="AD1289" s="13"/>
      <c r="AE1289" s="13"/>
      <c r="AT1289" s="258" t="s">
        <v>801</v>
      </c>
      <c r="AU1289" s="258" t="s">
        <v>81</v>
      </c>
      <c r="AV1289" s="13" t="s">
        <v>81</v>
      </c>
      <c r="AW1289" s="13" t="s">
        <v>33</v>
      </c>
      <c r="AX1289" s="13" t="s">
        <v>72</v>
      </c>
      <c r="AY1289" s="258" t="s">
        <v>240</v>
      </c>
    </row>
    <row r="1290" s="13" customFormat="1">
      <c r="A1290" s="13"/>
      <c r="B1290" s="248"/>
      <c r="C1290" s="249"/>
      <c r="D1290" s="227" t="s">
        <v>801</v>
      </c>
      <c r="E1290" s="250" t="s">
        <v>19</v>
      </c>
      <c r="F1290" s="251" t="s">
        <v>3322</v>
      </c>
      <c r="G1290" s="249"/>
      <c r="H1290" s="252">
        <v>113.904</v>
      </c>
      <c r="I1290" s="253"/>
      <c r="J1290" s="249"/>
      <c r="K1290" s="249"/>
      <c r="L1290" s="254"/>
      <c r="M1290" s="255"/>
      <c r="N1290" s="256"/>
      <c r="O1290" s="256"/>
      <c r="P1290" s="256"/>
      <c r="Q1290" s="256"/>
      <c r="R1290" s="256"/>
      <c r="S1290" s="256"/>
      <c r="T1290" s="257"/>
      <c r="U1290" s="13"/>
      <c r="V1290" s="13"/>
      <c r="W1290" s="13"/>
      <c r="X1290" s="13"/>
      <c r="Y1290" s="13"/>
      <c r="Z1290" s="13"/>
      <c r="AA1290" s="13"/>
      <c r="AB1290" s="13"/>
      <c r="AC1290" s="13"/>
      <c r="AD1290" s="13"/>
      <c r="AE1290" s="13"/>
      <c r="AT1290" s="258" t="s">
        <v>801</v>
      </c>
      <c r="AU1290" s="258" t="s">
        <v>81</v>
      </c>
      <c r="AV1290" s="13" t="s">
        <v>81</v>
      </c>
      <c r="AW1290" s="13" t="s">
        <v>33</v>
      </c>
      <c r="AX1290" s="13" t="s">
        <v>72</v>
      </c>
      <c r="AY1290" s="258" t="s">
        <v>240</v>
      </c>
    </row>
    <row r="1291" s="13" customFormat="1">
      <c r="A1291" s="13"/>
      <c r="B1291" s="248"/>
      <c r="C1291" s="249"/>
      <c r="D1291" s="227" t="s">
        <v>801</v>
      </c>
      <c r="E1291" s="250" t="s">
        <v>19</v>
      </c>
      <c r="F1291" s="251" t="s">
        <v>3323</v>
      </c>
      <c r="G1291" s="249"/>
      <c r="H1291" s="252">
        <v>345.89100000000002</v>
      </c>
      <c r="I1291" s="253"/>
      <c r="J1291" s="249"/>
      <c r="K1291" s="249"/>
      <c r="L1291" s="254"/>
      <c r="M1291" s="255"/>
      <c r="N1291" s="256"/>
      <c r="O1291" s="256"/>
      <c r="P1291" s="256"/>
      <c r="Q1291" s="256"/>
      <c r="R1291" s="256"/>
      <c r="S1291" s="256"/>
      <c r="T1291" s="257"/>
      <c r="U1291" s="13"/>
      <c r="V1291" s="13"/>
      <c r="W1291" s="13"/>
      <c r="X1291" s="13"/>
      <c r="Y1291" s="13"/>
      <c r="Z1291" s="13"/>
      <c r="AA1291" s="13"/>
      <c r="AB1291" s="13"/>
      <c r="AC1291" s="13"/>
      <c r="AD1291" s="13"/>
      <c r="AE1291" s="13"/>
      <c r="AT1291" s="258" t="s">
        <v>801</v>
      </c>
      <c r="AU1291" s="258" t="s">
        <v>81</v>
      </c>
      <c r="AV1291" s="13" t="s">
        <v>81</v>
      </c>
      <c r="AW1291" s="13" t="s">
        <v>33</v>
      </c>
      <c r="AX1291" s="13" t="s">
        <v>72</v>
      </c>
      <c r="AY1291" s="258" t="s">
        <v>240</v>
      </c>
    </row>
    <row r="1292" s="13" customFormat="1">
      <c r="A1292" s="13"/>
      <c r="B1292" s="248"/>
      <c r="C1292" s="249"/>
      <c r="D1292" s="227" t="s">
        <v>801</v>
      </c>
      <c r="E1292" s="250" t="s">
        <v>19</v>
      </c>
      <c r="F1292" s="251" t="s">
        <v>3151</v>
      </c>
      <c r="G1292" s="249"/>
      <c r="H1292" s="252">
        <v>255.12899999999999</v>
      </c>
      <c r="I1292" s="253"/>
      <c r="J1292" s="249"/>
      <c r="K1292" s="249"/>
      <c r="L1292" s="254"/>
      <c r="M1292" s="255"/>
      <c r="N1292" s="256"/>
      <c r="O1292" s="256"/>
      <c r="P1292" s="256"/>
      <c r="Q1292" s="256"/>
      <c r="R1292" s="256"/>
      <c r="S1292" s="256"/>
      <c r="T1292" s="257"/>
      <c r="U1292" s="13"/>
      <c r="V1292" s="13"/>
      <c r="W1292" s="13"/>
      <c r="X1292" s="13"/>
      <c r="Y1292" s="13"/>
      <c r="Z1292" s="13"/>
      <c r="AA1292" s="13"/>
      <c r="AB1292" s="13"/>
      <c r="AC1292" s="13"/>
      <c r="AD1292" s="13"/>
      <c r="AE1292" s="13"/>
      <c r="AT1292" s="258" t="s">
        <v>801</v>
      </c>
      <c r="AU1292" s="258" t="s">
        <v>81</v>
      </c>
      <c r="AV1292" s="13" t="s">
        <v>81</v>
      </c>
      <c r="AW1292" s="13" t="s">
        <v>33</v>
      </c>
      <c r="AX1292" s="13" t="s">
        <v>72</v>
      </c>
      <c r="AY1292" s="258" t="s">
        <v>240</v>
      </c>
    </row>
    <row r="1293" s="13" customFormat="1">
      <c r="A1293" s="13"/>
      <c r="B1293" s="248"/>
      <c r="C1293" s="249"/>
      <c r="D1293" s="227" t="s">
        <v>801</v>
      </c>
      <c r="E1293" s="250" t="s">
        <v>19</v>
      </c>
      <c r="F1293" s="251" t="s">
        <v>3324</v>
      </c>
      <c r="G1293" s="249"/>
      <c r="H1293" s="252">
        <v>13.976000000000001</v>
      </c>
      <c r="I1293" s="253"/>
      <c r="J1293" s="249"/>
      <c r="K1293" s="249"/>
      <c r="L1293" s="254"/>
      <c r="M1293" s="255"/>
      <c r="N1293" s="256"/>
      <c r="O1293" s="256"/>
      <c r="P1293" s="256"/>
      <c r="Q1293" s="256"/>
      <c r="R1293" s="256"/>
      <c r="S1293" s="256"/>
      <c r="T1293" s="257"/>
      <c r="U1293" s="13"/>
      <c r="V1293" s="13"/>
      <c r="W1293" s="13"/>
      <c r="X1293" s="13"/>
      <c r="Y1293" s="13"/>
      <c r="Z1293" s="13"/>
      <c r="AA1293" s="13"/>
      <c r="AB1293" s="13"/>
      <c r="AC1293" s="13"/>
      <c r="AD1293" s="13"/>
      <c r="AE1293" s="13"/>
      <c r="AT1293" s="258" t="s">
        <v>801</v>
      </c>
      <c r="AU1293" s="258" t="s">
        <v>81</v>
      </c>
      <c r="AV1293" s="13" t="s">
        <v>81</v>
      </c>
      <c r="AW1293" s="13" t="s">
        <v>33</v>
      </c>
      <c r="AX1293" s="13" t="s">
        <v>72</v>
      </c>
      <c r="AY1293" s="258" t="s">
        <v>240</v>
      </c>
    </row>
    <row r="1294" s="13" customFormat="1">
      <c r="A1294" s="13"/>
      <c r="B1294" s="248"/>
      <c r="C1294" s="249"/>
      <c r="D1294" s="227" t="s">
        <v>801</v>
      </c>
      <c r="E1294" s="250" t="s">
        <v>19</v>
      </c>
      <c r="F1294" s="251" t="s">
        <v>3325</v>
      </c>
      <c r="G1294" s="249"/>
      <c r="H1294" s="252">
        <v>23.404</v>
      </c>
      <c r="I1294" s="253"/>
      <c r="J1294" s="249"/>
      <c r="K1294" s="249"/>
      <c r="L1294" s="254"/>
      <c r="M1294" s="255"/>
      <c r="N1294" s="256"/>
      <c r="O1294" s="256"/>
      <c r="P1294" s="256"/>
      <c r="Q1294" s="256"/>
      <c r="R1294" s="256"/>
      <c r="S1294" s="256"/>
      <c r="T1294" s="257"/>
      <c r="U1294" s="13"/>
      <c r="V1294" s="13"/>
      <c r="W1294" s="13"/>
      <c r="X1294" s="13"/>
      <c r="Y1294" s="13"/>
      <c r="Z1294" s="13"/>
      <c r="AA1294" s="13"/>
      <c r="AB1294" s="13"/>
      <c r="AC1294" s="13"/>
      <c r="AD1294" s="13"/>
      <c r="AE1294" s="13"/>
      <c r="AT1294" s="258" t="s">
        <v>801</v>
      </c>
      <c r="AU1294" s="258" t="s">
        <v>81</v>
      </c>
      <c r="AV1294" s="13" t="s">
        <v>81</v>
      </c>
      <c r="AW1294" s="13" t="s">
        <v>33</v>
      </c>
      <c r="AX1294" s="13" t="s">
        <v>72</v>
      </c>
      <c r="AY1294" s="258" t="s">
        <v>240</v>
      </c>
    </row>
    <row r="1295" s="15" customFormat="1">
      <c r="A1295" s="15"/>
      <c r="B1295" s="269"/>
      <c r="C1295" s="270"/>
      <c r="D1295" s="227" t="s">
        <v>801</v>
      </c>
      <c r="E1295" s="271" t="s">
        <v>19</v>
      </c>
      <c r="F1295" s="272" t="s">
        <v>1356</v>
      </c>
      <c r="G1295" s="270"/>
      <c r="H1295" s="273">
        <v>2773.712</v>
      </c>
      <c r="I1295" s="274"/>
      <c r="J1295" s="270"/>
      <c r="K1295" s="270"/>
      <c r="L1295" s="275"/>
      <c r="M1295" s="276"/>
      <c r="N1295" s="277"/>
      <c r="O1295" s="277"/>
      <c r="P1295" s="277"/>
      <c r="Q1295" s="277"/>
      <c r="R1295" s="277"/>
      <c r="S1295" s="277"/>
      <c r="T1295" s="278"/>
      <c r="U1295" s="15"/>
      <c r="V1295" s="15"/>
      <c r="W1295" s="15"/>
      <c r="X1295" s="15"/>
      <c r="Y1295" s="15"/>
      <c r="Z1295" s="15"/>
      <c r="AA1295" s="15"/>
      <c r="AB1295" s="15"/>
      <c r="AC1295" s="15"/>
      <c r="AD1295" s="15"/>
      <c r="AE1295" s="15"/>
      <c r="AT1295" s="279" t="s">
        <v>801</v>
      </c>
      <c r="AU1295" s="279" t="s">
        <v>81</v>
      </c>
      <c r="AV1295" s="15" t="s">
        <v>149</v>
      </c>
      <c r="AW1295" s="15" t="s">
        <v>33</v>
      </c>
      <c r="AX1295" s="15" t="s">
        <v>79</v>
      </c>
      <c r="AY1295" s="279" t="s">
        <v>240</v>
      </c>
    </row>
    <row r="1296" s="2" customFormat="1">
      <c r="A1296" s="39"/>
      <c r="B1296" s="40"/>
      <c r="C1296" s="238" t="s">
        <v>3326</v>
      </c>
      <c r="D1296" s="238" t="s">
        <v>797</v>
      </c>
      <c r="E1296" s="239" t="s">
        <v>3202</v>
      </c>
      <c r="F1296" s="240" t="s">
        <v>3203</v>
      </c>
      <c r="G1296" s="241" t="s">
        <v>251</v>
      </c>
      <c r="H1296" s="242">
        <v>955.63699999999994</v>
      </c>
      <c r="I1296" s="243"/>
      <c r="J1296" s="244">
        <f>ROUND(I1296*H1296,2)</f>
        <v>0</v>
      </c>
      <c r="K1296" s="240" t="s">
        <v>749</v>
      </c>
      <c r="L1296" s="245"/>
      <c r="M1296" s="246" t="s">
        <v>19</v>
      </c>
      <c r="N1296" s="247" t="s">
        <v>43</v>
      </c>
      <c r="O1296" s="85"/>
      <c r="P1296" s="223">
        <f>O1296*H1296</f>
        <v>0</v>
      </c>
      <c r="Q1296" s="223">
        <v>0.0035000000000000001</v>
      </c>
      <c r="R1296" s="223">
        <f>Q1296*H1296</f>
        <v>3.3447294999999997</v>
      </c>
      <c r="S1296" s="223">
        <v>0</v>
      </c>
      <c r="T1296" s="224">
        <f>S1296*H1296</f>
        <v>0</v>
      </c>
      <c r="U1296" s="39"/>
      <c r="V1296" s="39"/>
      <c r="W1296" s="39"/>
      <c r="X1296" s="39"/>
      <c r="Y1296" s="39"/>
      <c r="Z1296" s="39"/>
      <c r="AA1296" s="39"/>
      <c r="AB1296" s="39"/>
      <c r="AC1296" s="39"/>
      <c r="AD1296" s="39"/>
      <c r="AE1296" s="39"/>
      <c r="AR1296" s="225" t="s">
        <v>301</v>
      </c>
      <c r="AT1296" s="225" t="s">
        <v>797</v>
      </c>
      <c r="AU1296" s="225" t="s">
        <v>81</v>
      </c>
      <c r="AY1296" s="18" t="s">
        <v>240</v>
      </c>
      <c r="BE1296" s="226">
        <f>IF(N1296="základní",J1296,0)</f>
        <v>0</v>
      </c>
      <c r="BF1296" s="226">
        <f>IF(N1296="snížená",J1296,0)</f>
        <v>0</v>
      </c>
      <c r="BG1296" s="226">
        <f>IF(N1296="zákl. přenesená",J1296,0)</f>
        <v>0</v>
      </c>
      <c r="BH1296" s="226">
        <f>IF(N1296="sníž. přenesená",J1296,0)</f>
        <v>0</v>
      </c>
      <c r="BI1296" s="226">
        <f>IF(N1296="nulová",J1296,0)</f>
        <v>0</v>
      </c>
      <c r="BJ1296" s="18" t="s">
        <v>79</v>
      </c>
      <c r="BK1296" s="226">
        <f>ROUND(I1296*H1296,2)</f>
        <v>0</v>
      </c>
      <c r="BL1296" s="18" t="s">
        <v>271</v>
      </c>
      <c r="BM1296" s="225" t="s">
        <v>3327</v>
      </c>
    </row>
    <row r="1297" s="14" customFormat="1">
      <c r="A1297" s="14"/>
      <c r="B1297" s="259"/>
      <c r="C1297" s="260"/>
      <c r="D1297" s="227" t="s">
        <v>801</v>
      </c>
      <c r="E1297" s="261" t="s">
        <v>19</v>
      </c>
      <c r="F1297" s="262" t="s">
        <v>3259</v>
      </c>
      <c r="G1297" s="260"/>
      <c r="H1297" s="261" t="s">
        <v>19</v>
      </c>
      <c r="I1297" s="263"/>
      <c r="J1297" s="260"/>
      <c r="K1297" s="260"/>
      <c r="L1297" s="264"/>
      <c r="M1297" s="265"/>
      <c r="N1297" s="266"/>
      <c r="O1297" s="266"/>
      <c r="P1297" s="266"/>
      <c r="Q1297" s="266"/>
      <c r="R1297" s="266"/>
      <c r="S1297" s="266"/>
      <c r="T1297" s="267"/>
      <c r="U1297" s="14"/>
      <c r="V1297" s="14"/>
      <c r="W1297" s="14"/>
      <c r="X1297" s="14"/>
      <c r="Y1297" s="14"/>
      <c r="Z1297" s="14"/>
      <c r="AA1297" s="14"/>
      <c r="AB1297" s="14"/>
      <c r="AC1297" s="14"/>
      <c r="AD1297" s="14"/>
      <c r="AE1297" s="14"/>
      <c r="AT1297" s="268" t="s">
        <v>801</v>
      </c>
      <c r="AU1297" s="268" t="s">
        <v>81</v>
      </c>
      <c r="AV1297" s="14" t="s">
        <v>79</v>
      </c>
      <c r="AW1297" s="14" t="s">
        <v>33</v>
      </c>
      <c r="AX1297" s="14" t="s">
        <v>72</v>
      </c>
      <c r="AY1297" s="268" t="s">
        <v>240</v>
      </c>
    </row>
    <row r="1298" s="14" customFormat="1">
      <c r="A1298" s="14"/>
      <c r="B1298" s="259"/>
      <c r="C1298" s="260"/>
      <c r="D1298" s="227" t="s">
        <v>801</v>
      </c>
      <c r="E1298" s="261" t="s">
        <v>19</v>
      </c>
      <c r="F1298" s="262" t="s">
        <v>2658</v>
      </c>
      <c r="G1298" s="260"/>
      <c r="H1298" s="261" t="s">
        <v>19</v>
      </c>
      <c r="I1298" s="263"/>
      <c r="J1298" s="260"/>
      <c r="K1298" s="260"/>
      <c r="L1298" s="264"/>
      <c r="M1298" s="265"/>
      <c r="N1298" s="266"/>
      <c r="O1298" s="266"/>
      <c r="P1298" s="266"/>
      <c r="Q1298" s="266"/>
      <c r="R1298" s="266"/>
      <c r="S1298" s="266"/>
      <c r="T1298" s="267"/>
      <c r="U1298" s="14"/>
      <c r="V1298" s="14"/>
      <c r="W1298" s="14"/>
      <c r="X1298" s="14"/>
      <c r="Y1298" s="14"/>
      <c r="Z1298" s="14"/>
      <c r="AA1298" s="14"/>
      <c r="AB1298" s="14"/>
      <c r="AC1298" s="14"/>
      <c r="AD1298" s="14"/>
      <c r="AE1298" s="14"/>
      <c r="AT1298" s="268" t="s">
        <v>801</v>
      </c>
      <c r="AU1298" s="268" t="s">
        <v>81</v>
      </c>
      <c r="AV1298" s="14" t="s">
        <v>79</v>
      </c>
      <c r="AW1298" s="14" t="s">
        <v>33</v>
      </c>
      <c r="AX1298" s="14" t="s">
        <v>72</v>
      </c>
      <c r="AY1298" s="268" t="s">
        <v>240</v>
      </c>
    </row>
    <row r="1299" s="13" customFormat="1">
      <c r="A1299" s="13"/>
      <c r="B1299" s="248"/>
      <c r="C1299" s="249"/>
      <c r="D1299" s="227" t="s">
        <v>801</v>
      </c>
      <c r="E1299" s="250" t="s">
        <v>19</v>
      </c>
      <c r="F1299" s="251" t="s">
        <v>3147</v>
      </c>
      <c r="G1299" s="249"/>
      <c r="H1299" s="252">
        <v>486.46499999999998</v>
      </c>
      <c r="I1299" s="253"/>
      <c r="J1299" s="249"/>
      <c r="K1299" s="249"/>
      <c r="L1299" s="254"/>
      <c r="M1299" s="255"/>
      <c r="N1299" s="256"/>
      <c r="O1299" s="256"/>
      <c r="P1299" s="256"/>
      <c r="Q1299" s="256"/>
      <c r="R1299" s="256"/>
      <c r="S1299" s="256"/>
      <c r="T1299" s="257"/>
      <c r="U1299" s="13"/>
      <c r="V1299" s="13"/>
      <c r="W1299" s="13"/>
      <c r="X1299" s="13"/>
      <c r="Y1299" s="13"/>
      <c r="Z1299" s="13"/>
      <c r="AA1299" s="13"/>
      <c r="AB1299" s="13"/>
      <c r="AC1299" s="13"/>
      <c r="AD1299" s="13"/>
      <c r="AE1299" s="13"/>
      <c r="AT1299" s="258" t="s">
        <v>801</v>
      </c>
      <c r="AU1299" s="258" t="s">
        <v>81</v>
      </c>
      <c r="AV1299" s="13" t="s">
        <v>81</v>
      </c>
      <c r="AW1299" s="13" t="s">
        <v>33</v>
      </c>
      <c r="AX1299" s="13" t="s">
        <v>72</v>
      </c>
      <c r="AY1299" s="258" t="s">
        <v>240</v>
      </c>
    </row>
    <row r="1300" s="13" customFormat="1">
      <c r="A1300" s="13"/>
      <c r="B1300" s="248"/>
      <c r="C1300" s="249"/>
      <c r="D1300" s="227" t="s">
        <v>801</v>
      </c>
      <c r="E1300" s="250" t="s">
        <v>19</v>
      </c>
      <c r="F1300" s="251" t="s">
        <v>3321</v>
      </c>
      <c r="G1300" s="249"/>
      <c r="H1300" s="252">
        <v>33.536999999999999</v>
      </c>
      <c r="I1300" s="253"/>
      <c r="J1300" s="249"/>
      <c r="K1300" s="249"/>
      <c r="L1300" s="254"/>
      <c r="M1300" s="255"/>
      <c r="N1300" s="256"/>
      <c r="O1300" s="256"/>
      <c r="P1300" s="256"/>
      <c r="Q1300" s="256"/>
      <c r="R1300" s="256"/>
      <c r="S1300" s="256"/>
      <c r="T1300" s="257"/>
      <c r="U1300" s="13"/>
      <c r="V1300" s="13"/>
      <c r="W1300" s="13"/>
      <c r="X1300" s="13"/>
      <c r="Y1300" s="13"/>
      <c r="Z1300" s="13"/>
      <c r="AA1300" s="13"/>
      <c r="AB1300" s="13"/>
      <c r="AC1300" s="13"/>
      <c r="AD1300" s="13"/>
      <c r="AE1300" s="13"/>
      <c r="AT1300" s="258" t="s">
        <v>801</v>
      </c>
      <c r="AU1300" s="258" t="s">
        <v>81</v>
      </c>
      <c r="AV1300" s="13" t="s">
        <v>81</v>
      </c>
      <c r="AW1300" s="13" t="s">
        <v>33</v>
      </c>
      <c r="AX1300" s="13" t="s">
        <v>72</v>
      </c>
      <c r="AY1300" s="258" t="s">
        <v>240</v>
      </c>
    </row>
    <row r="1301" s="13" customFormat="1">
      <c r="A1301" s="13"/>
      <c r="B1301" s="248"/>
      <c r="C1301" s="249"/>
      <c r="D1301" s="227" t="s">
        <v>801</v>
      </c>
      <c r="E1301" s="250" t="s">
        <v>19</v>
      </c>
      <c r="F1301" s="251" t="s">
        <v>3152</v>
      </c>
      <c r="G1301" s="249"/>
      <c r="H1301" s="252">
        <v>18.48</v>
      </c>
      <c r="I1301" s="253"/>
      <c r="J1301" s="249"/>
      <c r="K1301" s="249"/>
      <c r="L1301" s="254"/>
      <c r="M1301" s="255"/>
      <c r="N1301" s="256"/>
      <c r="O1301" s="256"/>
      <c r="P1301" s="256"/>
      <c r="Q1301" s="256"/>
      <c r="R1301" s="256"/>
      <c r="S1301" s="256"/>
      <c r="T1301" s="257"/>
      <c r="U1301" s="13"/>
      <c r="V1301" s="13"/>
      <c r="W1301" s="13"/>
      <c r="X1301" s="13"/>
      <c r="Y1301" s="13"/>
      <c r="Z1301" s="13"/>
      <c r="AA1301" s="13"/>
      <c r="AB1301" s="13"/>
      <c r="AC1301" s="13"/>
      <c r="AD1301" s="13"/>
      <c r="AE1301" s="13"/>
      <c r="AT1301" s="258" t="s">
        <v>801</v>
      </c>
      <c r="AU1301" s="258" t="s">
        <v>81</v>
      </c>
      <c r="AV1301" s="13" t="s">
        <v>81</v>
      </c>
      <c r="AW1301" s="13" t="s">
        <v>33</v>
      </c>
      <c r="AX1301" s="13" t="s">
        <v>72</v>
      </c>
      <c r="AY1301" s="258" t="s">
        <v>240</v>
      </c>
    </row>
    <row r="1302" s="13" customFormat="1">
      <c r="A1302" s="13"/>
      <c r="B1302" s="248"/>
      <c r="C1302" s="249"/>
      <c r="D1302" s="227" t="s">
        <v>801</v>
      </c>
      <c r="E1302" s="250" t="s">
        <v>19</v>
      </c>
      <c r="F1302" s="251" t="s">
        <v>3153</v>
      </c>
      <c r="G1302" s="249"/>
      <c r="H1302" s="252">
        <v>132.78299999999999</v>
      </c>
      <c r="I1302" s="253"/>
      <c r="J1302" s="249"/>
      <c r="K1302" s="249"/>
      <c r="L1302" s="254"/>
      <c r="M1302" s="255"/>
      <c r="N1302" s="256"/>
      <c r="O1302" s="256"/>
      <c r="P1302" s="256"/>
      <c r="Q1302" s="256"/>
      <c r="R1302" s="256"/>
      <c r="S1302" s="256"/>
      <c r="T1302" s="257"/>
      <c r="U1302" s="13"/>
      <c r="V1302" s="13"/>
      <c r="W1302" s="13"/>
      <c r="X1302" s="13"/>
      <c r="Y1302" s="13"/>
      <c r="Z1302" s="13"/>
      <c r="AA1302" s="13"/>
      <c r="AB1302" s="13"/>
      <c r="AC1302" s="13"/>
      <c r="AD1302" s="13"/>
      <c r="AE1302" s="13"/>
      <c r="AT1302" s="258" t="s">
        <v>801</v>
      </c>
      <c r="AU1302" s="258" t="s">
        <v>81</v>
      </c>
      <c r="AV1302" s="13" t="s">
        <v>81</v>
      </c>
      <c r="AW1302" s="13" t="s">
        <v>33</v>
      </c>
      <c r="AX1302" s="13" t="s">
        <v>72</v>
      </c>
      <c r="AY1302" s="258" t="s">
        <v>240</v>
      </c>
    </row>
    <row r="1303" s="13" customFormat="1">
      <c r="A1303" s="13"/>
      <c r="B1303" s="248"/>
      <c r="C1303" s="249"/>
      <c r="D1303" s="227" t="s">
        <v>801</v>
      </c>
      <c r="E1303" s="250" t="s">
        <v>19</v>
      </c>
      <c r="F1303" s="251" t="s">
        <v>3154</v>
      </c>
      <c r="G1303" s="249"/>
      <c r="H1303" s="252">
        <v>29.242999999999999</v>
      </c>
      <c r="I1303" s="253"/>
      <c r="J1303" s="249"/>
      <c r="K1303" s="249"/>
      <c r="L1303" s="254"/>
      <c r="M1303" s="255"/>
      <c r="N1303" s="256"/>
      <c r="O1303" s="256"/>
      <c r="P1303" s="256"/>
      <c r="Q1303" s="256"/>
      <c r="R1303" s="256"/>
      <c r="S1303" s="256"/>
      <c r="T1303" s="257"/>
      <c r="U1303" s="13"/>
      <c r="V1303" s="13"/>
      <c r="W1303" s="13"/>
      <c r="X1303" s="13"/>
      <c r="Y1303" s="13"/>
      <c r="Z1303" s="13"/>
      <c r="AA1303" s="13"/>
      <c r="AB1303" s="13"/>
      <c r="AC1303" s="13"/>
      <c r="AD1303" s="13"/>
      <c r="AE1303" s="13"/>
      <c r="AT1303" s="258" t="s">
        <v>801</v>
      </c>
      <c r="AU1303" s="258" t="s">
        <v>81</v>
      </c>
      <c r="AV1303" s="13" t="s">
        <v>81</v>
      </c>
      <c r="AW1303" s="13" t="s">
        <v>33</v>
      </c>
      <c r="AX1303" s="13" t="s">
        <v>72</v>
      </c>
      <c r="AY1303" s="258" t="s">
        <v>240</v>
      </c>
    </row>
    <row r="1304" s="13" customFormat="1">
      <c r="A1304" s="13"/>
      <c r="B1304" s="248"/>
      <c r="C1304" s="249"/>
      <c r="D1304" s="227" t="s">
        <v>801</v>
      </c>
      <c r="E1304" s="250" t="s">
        <v>19</v>
      </c>
      <c r="F1304" s="251" t="s">
        <v>3151</v>
      </c>
      <c r="G1304" s="249"/>
      <c r="H1304" s="252">
        <v>255.12899999999999</v>
      </c>
      <c r="I1304" s="253"/>
      <c r="J1304" s="249"/>
      <c r="K1304" s="249"/>
      <c r="L1304" s="254"/>
      <c r="M1304" s="255"/>
      <c r="N1304" s="256"/>
      <c r="O1304" s="256"/>
      <c r="P1304" s="256"/>
      <c r="Q1304" s="256"/>
      <c r="R1304" s="256"/>
      <c r="S1304" s="256"/>
      <c r="T1304" s="257"/>
      <c r="U1304" s="13"/>
      <c r="V1304" s="13"/>
      <c r="W1304" s="13"/>
      <c r="X1304" s="13"/>
      <c r="Y1304" s="13"/>
      <c r="Z1304" s="13"/>
      <c r="AA1304" s="13"/>
      <c r="AB1304" s="13"/>
      <c r="AC1304" s="13"/>
      <c r="AD1304" s="13"/>
      <c r="AE1304" s="13"/>
      <c r="AT1304" s="258" t="s">
        <v>801</v>
      </c>
      <c r="AU1304" s="258" t="s">
        <v>81</v>
      </c>
      <c r="AV1304" s="13" t="s">
        <v>81</v>
      </c>
      <c r="AW1304" s="13" t="s">
        <v>33</v>
      </c>
      <c r="AX1304" s="13" t="s">
        <v>72</v>
      </c>
      <c r="AY1304" s="258" t="s">
        <v>240</v>
      </c>
    </row>
    <row r="1305" s="15" customFormat="1">
      <c r="A1305" s="15"/>
      <c r="B1305" s="269"/>
      <c r="C1305" s="270"/>
      <c r="D1305" s="227" t="s">
        <v>801</v>
      </c>
      <c r="E1305" s="271" t="s">
        <v>19</v>
      </c>
      <c r="F1305" s="272" t="s">
        <v>1356</v>
      </c>
      <c r="G1305" s="270"/>
      <c r="H1305" s="273">
        <v>955.63699999999994</v>
      </c>
      <c r="I1305" s="274"/>
      <c r="J1305" s="270"/>
      <c r="K1305" s="270"/>
      <c r="L1305" s="275"/>
      <c r="M1305" s="276"/>
      <c r="N1305" s="277"/>
      <c r="O1305" s="277"/>
      <c r="P1305" s="277"/>
      <c r="Q1305" s="277"/>
      <c r="R1305" s="277"/>
      <c r="S1305" s="277"/>
      <c r="T1305" s="278"/>
      <c r="U1305" s="15"/>
      <c r="V1305" s="15"/>
      <c r="W1305" s="15"/>
      <c r="X1305" s="15"/>
      <c r="Y1305" s="15"/>
      <c r="Z1305" s="15"/>
      <c r="AA1305" s="15"/>
      <c r="AB1305" s="15"/>
      <c r="AC1305" s="15"/>
      <c r="AD1305" s="15"/>
      <c r="AE1305" s="15"/>
      <c r="AT1305" s="279" t="s">
        <v>801</v>
      </c>
      <c r="AU1305" s="279" t="s">
        <v>81</v>
      </c>
      <c r="AV1305" s="15" t="s">
        <v>149</v>
      </c>
      <c r="AW1305" s="15" t="s">
        <v>33</v>
      </c>
      <c r="AX1305" s="15" t="s">
        <v>79</v>
      </c>
      <c r="AY1305" s="279" t="s">
        <v>240</v>
      </c>
    </row>
    <row r="1306" s="2" customFormat="1">
      <c r="A1306" s="39"/>
      <c r="B1306" s="40"/>
      <c r="C1306" s="238" t="s">
        <v>3328</v>
      </c>
      <c r="D1306" s="238" t="s">
        <v>797</v>
      </c>
      <c r="E1306" s="239" t="s">
        <v>3329</v>
      </c>
      <c r="F1306" s="240" t="s">
        <v>3330</v>
      </c>
      <c r="G1306" s="241" t="s">
        <v>251</v>
      </c>
      <c r="H1306" s="242">
        <v>460.94999999999999</v>
      </c>
      <c r="I1306" s="243"/>
      <c r="J1306" s="244">
        <f>ROUND(I1306*H1306,2)</f>
        <v>0</v>
      </c>
      <c r="K1306" s="240" t="s">
        <v>247</v>
      </c>
      <c r="L1306" s="245"/>
      <c r="M1306" s="246" t="s">
        <v>19</v>
      </c>
      <c r="N1306" s="247" t="s">
        <v>43</v>
      </c>
      <c r="O1306" s="85"/>
      <c r="P1306" s="223">
        <f>O1306*H1306</f>
        <v>0</v>
      </c>
      <c r="Q1306" s="223">
        <v>0</v>
      </c>
      <c r="R1306" s="223">
        <f>Q1306*H1306</f>
        <v>0</v>
      </c>
      <c r="S1306" s="223">
        <v>0</v>
      </c>
      <c r="T1306" s="224">
        <f>S1306*H1306</f>
        <v>0</v>
      </c>
      <c r="U1306" s="39"/>
      <c r="V1306" s="39"/>
      <c r="W1306" s="39"/>
      <c r="X1306" s="39"/>
      <c r="Y1306" s="39"/>
      <c r="Z1306" s="39"/>
      <c r="AA1306" s="39"/>
      <c r="AB1306" s="39"/>
      <c r="AC1306" s="39"/>
      <c r="AD1306" s="39"/>
      <c r="AE1306" s="39"/>
      <c r="AR1306" s="225" t="s">
        <v>301</v>
      </c>
      <c r="AT1306" s="225" t="s">
        <v>797</v>
      </c>
      <c r="AU1306" s="225" t="s">
        <v>81</v>
      </c>
      <c r="AY1306" s="18" t="s">
        <v>240</v>
      </c>
      <c r="BE1306" s="226">
        <f>IF(N1306="základní",J1306,0)</f>
        <v>0</v>
      </c>
      <c r="BF1306" s="226">
        <f>IF(N1306="snížená",J1306,0)</f>
        <v>0</v>
      </c>
      <c r="BG1306" s="226">
        <f>IF(N1306="zákl. přenesená",J1306,0)</f>
        <v>0</v>
      </c>
      <c r="BH1306" s="226">
        <f>IF(N1306="sníž. přenesená",J1306,0)</f>
        <v>0</v>
      </c>
      <c r="BI1306" s="226">
        <f>IF(N1306="nulová",J1306,0)</f>
        <v>0</v>
      </c>
      <c r="BJ1306" s="18" t="s">
        <v>79</v>
      </c>
      <c r="BK1306" s="226">
        <f>ROUND(I1306*H1306,2)</f>
        <v>0</v>
      </c>
      <c r="BL1306" s="18" t="s">
        <v>271</v>
      </c>
      <c r="BM1306" s="225" t="s">
        <v>3331</v>
      </c>
    </row>
    <row r="1307" s="14" customFormat="1">
      <c r="A1307" s="14"/>
      <c r="B1307" s="259"/>
      <c r="C1307" s="260"/>
      <c r="D1307" s="227" t="s">
        <v>801</v>
      </c>
      <c r="E1307" s="261" t="s">
        <v>19</v>
      </c>
      <c r="F1307" s="262" t="s">
        <v>2658</v>
      </c>
      <c r="G1307" s="260"/>
      <c r="H1307" s="261" t="s">
        <v>19</v>
      </c>
      <c r="I1307" s="263"/>
      <c r="J1307" s="260"/>
      <c r="K1307" s="260"/>
      <c r="L1307" s="264"/>
      <c r="M1307" s="265"/>
      <c r="N1307" s="266"/>
      <c r="O1307" s="266"/>
      <c r="P1307" s="266"/>
      <c r="Q1307" s="266"/>
      <c r="R1307" s="266"/>
      <c r="S1307" s="266"/>
      <c r="T1307" s="267"/>
      <c r="U1307" s="14"/>
      <c r="V1307" s="14"/>
      <c r="W1307" s="14"/>
      <c r="X1307" s="14"/>
      <c r="Y1307" s="14"/>
      <c r="Z1307" s="14"/>
      <c r="AA1307" s="14"/>
      <c r="AB1307" s="14"/>
      <c r="AC1307" s="14"/>
      <c r="AD1307" s="14"/>
      <c r="AE1307" s="14"/>
      <c r="AT1307" s="268" t="s">
        <v>801</v>
      </c>
      <c r="AU1307" s="268" t="s">
        <v>81</v>
      </c>
      <c r="AV1307" s="14" t="s">
        <v>79</v>
      </c>
      <c r="AW1307" s="14" t="s">
        <v>33</v>
      </c>
      <c r="AX1307" s="14" t="s">
        <v>72</v>
      </c>
      <c r="AY1307" s="268" t="s">
        <v>240</v>
      </c>
    </row>
    <row r="1308" s="13" customFormat="1">
      <c r="A1308" s="13"/>
      <c r="B1308" s="248"/>
      <c r="C1308" s="249"/>
      <c r="D1308" s="227" t="s">
        <v>801</v>
      </c>
      <c r="E1308" s="250" t="s">
        <v>19</v>
      </c>
      <c r="F1308" s="251" t="s">
        <v>3332</v>
      </c>
      <c r="G1308" s="249"/>
      <c r="H1308" s="252">
        <v>118.02</v>
      </c>
      <c r="I1308" s="253"/>
      <c r="J1308" s="249"/>
      <c r="K1308" s="249"/>
      <c r="L1308" s="254"/>
      <c r="M1308" s="255"/>
      <c r="N1308" s="256"/>
      <c r="O1308" s="256"/>
      <c r="P1308" s="256"/>
      <c r="Q1308" s="256"/>
      <c r="R1308" s="256"/>
      <c r="S1308" s="256"/>
      <c r="T1308" s="257"/>
      <c r="U1308" s="13"/>
      <c r="V1308" s="13"/>
      <c r="W1308" s="13"/>
      <c r="X1308" s="13"/>
      <c r="Y1308" s="13"/>
      <c r="Z1308" s="13"/>
      <c r="AA1308" s="13"/>
      <c r="AB1308" s="13"/>
      <c r="AC1308" s="13"/>
      <c r="AD1308" s="13"/>
      <c r="AE1308" s="13"/>
      <c r="AT1308" s="258" t="s">
        <v>801</v>
      </c>
      <c r="AU1308" s="258" t="s">
        <v>81</v>
      </c>
      <c r="AV1308" s="13" t="s">
        <v>81</v>
      </c>
      <c r="AW1308" s="13" t="s">
        <v>33</v>
      </c>
      <c r="AX1308" s="13" t="s">
        <v>72</v>
      </c>
      <c r="AY1308" s="258" t="s">
        <v>240</v>
      </c>
    </row>
    <row r="1309" s="13" customFormat="1">
      <c r="A1309" s="13"/>
      <c r="B1309" s="248"/>
      <c r="C1309" s="249"/>
      <c r="D1309" s="227" t="s">
        <v>801</v>
      </c>
      <c r="E1309" s="250" t="s">
        <v>19</v>
      </c>
      <c r="F1309" s="251" t="s">
        <v>3333</v>
      </c>
      <c r="G1309" s="249"/>
      <c r="H1309" s="252">
        <v>342.93000000000001</v>
      </c>
      <c r="I1309" s="253"/>
      <c r="J1309" s="249"/>
      <c r="K1309" s="249"/>
      <c r="L1309" s="254"/>
      <c r="M1309" s="255"/>
      <c r="N1309" s="256"/>
      <c r="O1309" s="256"/>
      <c r="P1309" s="256"/>
      <c r="Q1309" s="256"/>
      <c r="R1309" s="256"/>
      <c r="S1309" s="256"/>
      <c r="T1309" s="257"/>
      <c r="U1309" s="13"/>
      <c r="V1309" s="13"/>
      <c r="W1309" s="13"/>
      <c r="X1309" s="13"/>
      <c r="Y1309" s="13"/>
      <c r="Z1309" s="13"/>
      <c r="AA1309" s="13"/>
      <c r="AB1309" s="13"/>
      <c r="AC1309" s="13"/>
      <c r="AD1309" s="13"/>
      <c r="AE1309" s="13"/>
      <c r="AT1309" s="258" t="s">
        <v>801</v>
      </c>
      <c r="AU1309" s="258" t="s">
        <v>81</v>
      </c>
      <c r="AV1309" s="13" t="s">
        <v>81</v>
      </c>
      <c r="AW1309" s="13" t="s">
        <v>33</v>
      </c>
      <c r="AX1309" s="13" t="s">
        <v>72</v>
      </c>
      <c r="AY1309" s="258" t="s">
        <v>240</v>
      </c>
    </row>
    <row r="1310" s="15" customFormat="1">
      <c r="A1310" s="15"/>
      <c r="B1310" s="269"/>
      <c r="C1310" s="270"/>
      <c r="D1310" s="227" t="s">
        <v>801</v>
      </c>
      <c r="E1310" s="271" t="s">
        <v>19</v>
      </c>
      <c r="F1310" s="272" t="s">
        <v>1356</v>
      </c>
      <c r="G1310" s="270"/>
      <c r="H1310" s="273">
        <v>460.94999999999999</v>
      </c>
      <c r="I1310" s="274"/>
      <c r="J1310" s="270"/>
      <c r="K1310" s="270"/>
      <c r="L1310" s="275"/>
      <c r="M1310" s="276"/>
      <c r="N1310" s="277"/>
      <c r="O1310" s="277"/>
      <c r="P1310" s="277"/>
      <c r="Q1310" s="277"/>
      <c r="R1310" s="277"/>
      <c r="S1310" s="277"/>
      <c r="T1310" s="278"/>
      <c r="U1310" s="15"/>
      <c r="V1310" s="15"/>
      <c r="W1310" s="15"/>
      <c r="X1310" s="15"/>
      <c r="Y1310" s="15"/>
      <c r="Z1310" s="15"/>
      <c r="AA1310" s="15"/>
      <c r="AB1310" s="15"/>
      <c r="AC1310" s="15"/>
      <c r="AD1310" s="15"/>
      <c r="AE1310" s="15"/>
      <c r="AT1310" s="279" t="s">
        <v>801</v>
      </c>
      <c r="AU1310" s="279" t="s">
        <v>81</v>
      </c>
      <c r="AV1310" s="15" t="s">
        <v>149</v>
      </c>
      <c r="AW1310" s="15" t="s">
        <v>33</v>
      </c>
      <c r="AX1310" s="15" t="s">
        <v>79</v>
      </c>
      <c r="AY1310" s="279" t="s">
        <v>240</v>
      </c>
    </row>
    <row r="1311" s="2" customFormat="1" ht="44.25" customHeight="1">
      <c r="A1311" s="39"/>
      <c r="B1311" s="40"/>
      <c r="C1311" s="214" t="s">
        <v>3334</v>
      </c>
      <c r="D1311" s="214" t="s">
        <v>243</v>
      </c>
      <c r="E1311" s="215" t="s">
        <v>3335</v>
      </c>
      <c r="F1311" s="216" t="s">
        <v>3336</v>
      </c>
      <c r="G1311" s="217" t="s">
        <v>251</v>
      </c>
      <c r="H1311" s="218">
        <v>666.19000000000005</v>
      </c>
      <c r="I1311" s="219"/>
      <c r="J1311" s="220">
        <f>ROUND(I1311*H1311,2)</f>
        <v>0</v>
      </c>
      <c r="K1311" s="216" t="s">
        <v>749</v>
      </c>
      <c r="L1311" s="45"/>
      <c r="M1311" s="221" t="s">
        <v>19</v>
      </c>
      <c r="N1311" s="222" t="s">
        <v>43</v>
      </c>
      <c r="O1311" s="85"/>
      <c r="P1311" s="223">
        <f>O1311*H1311</f>
        <v>0</v>
      </c>
      <c r="Q1311" s="223">
        <v>0</v>
      </c>
      <c r="R1311" s="223">
        <f>Q1311*H1311</f>
        <v>0</v>
      </c>
      <c r="S1311" s="223">
        <v>0</v>
      </c>
      <c r="T1311" s="224">
        <f>S1311*H1311</f>
        <v>0</v>
      </c>
      <c r="U1311" s="39"/>
      <c r="V1311" s="39"/>
      <c r="W1311" s="39"/>
      <c r="X1311" s="39"/>
      <c r="Y1311" s="39"/>
      <c r="Z1311" s="39"/>
      <c r="AA1311" s="39"/>
      <c r="AB1311" s="39"/>
      <c r="AC1311" s="39"/>
      <c r="AD1311" s="39"/>
      <c r="AE1311" s="39"/>
      <c r="AR1311" s="225" t="s">
        <v>271</v>
      </c>
      <c r="AT1311" s="225" t="s">
        <v>243</v>
      </c>
      <c r="AU1311" s="225" t="s">
        <v>81</v>
      </c>
      <c r="AY1311" s="18" t="s">
        <v>240</v>
      </c>
      <c r="BE1311" s="226">
        <f>IF(N1311="základní",J1311,0)</f>
        <v>0</v>
      </c>
      <c r="BF1311" s="226">
        <f>IF(N1311="snížená",J1311,0)</f>
        <v>0</v>
      </c>
      <c r="BG1311" s="226">
        <f>IF(N1311="zákl. přenesená",J1311,0)</f>
        <v>0</v>
      </c>
      <c r="BH1311" s="226">
        <f>IF(N1311="sníž. přenesená",J1311,0)</f>
        <v>0</v>
      </c>
      <c r="BI1311" s="226">
        <f>IF(N1311="nulová",J1311,0)</f>
        <v>0</v>
      </c>
      <c r="BJ1311" s="18" t="s">
        <v>79</v>
      </c>
      <c r="BK1311" s="226">
        <f>ROUND(I1311*H1311,2)</f>
        <v>0</v>
      </c>
      <c r="BL1311" s="18" t="s">
        <v>271</v>
      </c>
      <c r="BM1311" s="225" t="s">
        <v>3337</v>
      </c>
    </row>
    <row r="1312" s="13" customFormat="1">
      <c r="A1312" s="13"/>
      <c r="B1312" s="248"/>
      <c r="C1312" s="249"/>
      <c r="D1312" s="227" t="s">
        <v>801</v>
      </c>
      <c r="E1312" s="250" t="s">
        <v>19</v>
      </c>
      <c r="F1312" s="251" t="s">
        <v>3338</v>
      </c>
      <c r="G1312" s="249"/>
      <c r="H1312" s="252">
        <v>666.19000000000005</v>
      </c>
      <c r="I1312" s="253"/>
      <c r="J1312" s="249"/>
      <c r="K1312" s="249"/>
      <c r="L1312" s="254"/>
      <c r="M1312" s="255"/>
      <c r="N1312" s="256"/>
      <c r="O1312" s="256"/>
      <c r="P1312" s="256"/>
      <c r="Q1312" s="256"/>
      <c r="R1312" s="256"/>
      <c r="S1312" s="256"/>
      <c r="T1312" s="257"/>
      <c r="U1312" s="13"/>
      <c r="V1312" s="13"/>
      <c r="W1312" s="13"/>
      <c r="X1312" s="13"/>
      <c r="Y1312" s="13"/>
      <c r="Z1312" s="13"/>
      <c r="AA1312" s="13"/>
      <c r="AB1312" s="13"/>
      <c r="AC1312" s="13"/>
      <c r="AD1312" s="13"/>
      <c r="AE1312" s="13"/>
      <c r="AT1312" s="258" t="s">
        <v>801</v>
      </c>
      <c r="AU1312" s="258" t="s">
        <v>81</v>
      </c>
      <c r="AV1312" s="13" t="s">
        <v>81</v>
      </c>
      <c r="AW1312" s="13" t="s">
        <v>33</v>
      </c>
      <c r="AX1312" s="13" t="s">
        <v>79</v>
      </c>
      <c r="AY1312" s="258" t="s">
        <v>240</v>
      </c>
    </row>
    <row r="1313" s="2" customFormat="1" ht="16.5" customHeight="1">
      <c r="A1313" s="39"/>
      <c r="B1313" s="40"/>
      <c r="C1313" s="238" t="s">
        <v>3339</v>
      </c>
      <c r="D1313" s="238" t="s">
        <v>797</v>
      </c>
      <c r="E1313" s="239" t="s">
        <v>3340</v>
      </c>
      <c r="F1313" s="240" t="s">
        <v>3341</v>
      </c>
      <c r="G1313" s="241" t="s">
        <v>251</v>
      </c>
      <c r="H1313" s="242">
        <v>732.80899999999997</v>
      </c>
      <c r="I1313" s="243"/>
      <c r="J1313" s="244">
        <f>ROUND(I1313*H1313,2)</f>
        <v>0</v>
      </c>
      <c r="K1313" s="240" t="s">
        <v>749</v>
      </c>
      <c r="L1313" s="245"/>
      <c r="M1313" s="246" t="s">
        <v>19</v>
      </c>
      <c r="N1313" s="247" t="s">
        <v>43</v>
      </c>
      <c r="O1313" s="85"/>
      <c r="P1313" s="223">
        <f>O1313*H1313</f>
        <v>0</v>
      </c>
      <c r="Q1313" s="223">
        <v>0.00018000000000000001</v>
      </c>
      <c r="R1313" s="223">
        <f>Q1313*H1313</f>
        <v>0.13190562</v>
      </c>
      <c r="S1313" s="223">
        <v>0</v>
      </c>
      <c r="T1313" s="224">
        <f>S1313*H1313</f>
        <v>0</v>
      </c>
      <c r="U1313" s="39"/>
      <c r="V1313" s="39"/>
      <c r="W1313" s="39"/>
      <c r="X1313" s="39"/>
      <c r="Y1313" s="39"/>
      <c r="Z1313" s="39"/>
      <c r="AA1313" s="39"/>
      <c r="AB1313" s="39"/>
      <c r="AC1313" s="39"/>
      <c r="AD1313" s="39"/>
      <c r="AE1313" s="39"/>
      <c r="AR1313" s="225" t="s">
        <v>301</v>
      </c>
      <c r="AT1313" s="225" t="s">
        <v>797</v>
      </c>
      <c r="AU1313" s="225" t="s">
        <v>81</v>
      </c>
      <c r="AY1313" s="18" t="s">
        <v>240</v>
      </c>
      <c r="BE1313" s="226">
        <f>IF(N1313="základní",J1313,0)</f>
        <v>0</v>
      </c>
      <c r="BF1313" s="226">
        <f>IF(N1313="snížená",J1313,0)</f>
        <v>0</v>
      </c>
      <c r="BG1313" s="226">
        <f>IF(N1313="zákl. přenesená",J1313,0)</f>
        <v>0</v>
      </c>
      <c r="BH1313" s="226">
        <f>IF(N1313="sníž. přenesená",J1313,0)</f>
        <v>0</v>
      </c>
      <c r="BI1313" s="226">
        <f>IF(N1313="nulová",J1313,0)</f>
        <v>0</v>
      </c>
      <c r="BJ1313" s="18" t="s">
        <v>79</v>
      </c>
      <c r="BK1313" s="226">
        <f>ROUND(I1313*H1313,2)</f>
        <v>0</v>
      </c>
      <c r="BL1313" s="18" t="s">
        <v>271</v>
      </c>
      <c r="BM1313" s="225" t="s">
        <v>3342</v>
      </c>
    </row>
    <row r="1314" s="13" customFormat="1">
      <c r="A1314" s="13"/>
      <c r="B1314" s="248"/>
      <c r="C1314" s="249"/>
      <c r="D1314" s="227" t="s">
        <v>801</v>
      </c>
      <c r="E1314" s="249"/>
      <c r="F1314" s="251" t="s">
        <v>3343</v>
      </c>
      <c r="G1314" s="249"/>
      <c r="H1314" s="252">
        <v>732.80899999999997</v>
      </c>
      <c r="I1314" s="253"/>
      <c r="J1314" s="249"/>
      <c r="K1314" s="249"/>
      <c r="L1314" s="254"/>
      <c r="M1314" s="255"/>
      <c r="N1314" s="256"/>
      <c r="O1314" s="256"/>
      <c r="P1314" s="256"/>
      <c r="Q1314" s="256"/>
      <c r="R1314" s="256"/>
      <c r="S1314" s="256"/>
      <c r="T1314" s="257"/>
      <c r="U1314" s="13"/>
      <c r="V1314" s="13"/>
      <c r="W1314" s="13"/>
      <c r="X1314" s="13"/>
      <c r="Y1314" s="13"/>
      <c r="Z1314" s="13"/>
      <c r="AA1314" s="13"/>
      <c r="AB1314" s="13"/>
      <c r="AC1314" s="13"/>
      <c r="AD1314" s="13"/>
      <c r="AE1314" s="13"/>
      <c r="AT1314" s="258" t="s">
        <v>801</v>
      </c>
      <c r="AU1314" s="258" t="s">
        <v>81</v>
      </c>
      <c r="AV1314" s="13" t="s">
        <v>81</v>
      </c>
      <c r="AW1314" s="13" t="s">
        <v>4</v>
      </c>
      <c r="AX1314" s="13" t="s">
        <v>79</v>
      </c>
      <c r="AY1314" s="258" t="s">
        <v>240</v>
      </c>
    </row>
    <row r="1315" s="2" customFormat="1" ht="44.25" customHeight="1">
      <c r="A1315" s="39"/>
      <c r="B1315" s="40"/>
      <c r="C1315" s="214" t="s">
        <v>3344</v>
      </c>
      <c r="D1315" s="214" t="s">
        <v>243</v>
      </c>
      <c r="E1315" s="215" t="s">
        <v>3345</v>
      </c>
      <c r="F1315" s="216" t="s">
        <v>3346</v>
      </c>
      <c r="G1315" s="217" t="s">
        <v>1707</v>
      </c>
      <c r="H1315" s="218">
        <v>1</v>
      </c>
      <c r="I1315" s="219"/>
      <c r="J1315" s="220">
        <f>ROUND(I1315*H1315,2)</f>
        <v>0</v>
      </c>
      <c r="K1315" s="216" t="s">
        <v>247</v>
      </c>
      <c r="L1315" s="45"/>
      <c r="M1315" s="221" t="s">
        <v>19</v>
      </c>
      <c r="N1315" s="222" t="s">
        <v>43</v>
      </c>
      <c r="O1315" s="85"/>
      <c r="P1315" s="223">
        <f>O1315*H1315</f>
        <v>0</v>
      </c>
      <c r="Q1315" s="223">
        <v>0</v>
      </c>
      <c r="R1315" s="223">
        <f>Q1315*H1315</f>
        <v>0</v>
      </c>
      <c r="S1315" s="223">
        <v>0</v>
      </c>
      <c r="T1315" s="224">
        <f>S1315*H1315</f>
        <v>0</v>
      </c>
      <c r="U1315" s="39"/>
      <c r="V1315" s="39"/>
      <c r="W1315" s="39"/>
      <c r="X1315" s="39"/>
      <c r="Y1315" s="39"/>
      <c r="Z1315" s="39"/>
      <c r="AA1315" s="39"/>
      <c r="AB1315" s="39"/>
      <c r="AC1315" s="39"/>
      <c r="AD1315" s="39"/>
      <c r="AE1315" s="39"/>
      <c r="AR1315" s="225" t="s">
        <v>271</v>
      </c>
      <c r="AT1315" s="225" t="s">
        <v>243</v>
      </c>
      <c r="AU1315" s="225" t="s">
        <v>81</v>
      </c>
      <c r="AY1315" s="18" t="s">
        <v>240</v>
      </c>
      <c r="BE1315" s="226">
        <f>IF(N1315="základní",J1315,0)</f>
        <v>0</v>
      </c>
      <c r="BF1315" s="226">
        <f>IF(N1315="snížená",J1315,0)</f>
        <v>0</v>
      </c>
      <c r="BG1315" s="226">
        <f>IF(N1315="zákl. přenesená",J1315,0)</f>
        <v>0</v>
      </c>
      <c r="BH1315" s="226">
        <f>IF(N1315="sníž. přenesená",J1315,0)</f>
        <v>0</v>
      </c>
      <c r="BI1315" s="226">
        <f>IF(N1315="nulová",J1315,0)</f>
        <v>0</v>
      </c>
      <c r="BJ1315" s="18" t="s">
        <v>79</v>
      </c>
      <c r="BK1315" s="226">
        <f>ROUND(I1315*H1315,2)</f>
        <v>0</v>
      </c>
      <c r="BL1315" s="18" t="s">
        <v>271</v>
      </c>
      <c r="BM1315" s="225" t="s">
        <v>3347</v>
      </c>
    </row>
    <row r="1316" s="12" customFormat="1" ht="22.8" customHeight="1">
      <c r="A1316" s="12"/>
      <c r="B1316" s="198"/>
      <c r="C1316" s="199"/>
      <c r="D1316" s="200" t="s">
        <v>71</v>
      </c>
      <c r="E1316" s="212" t="s">
        <v>3348</v>
      </c>
      <c r="F1316" s="212" t="s">
        <v>3349</v>
      </c>
      <c r="G1316" s="199"/>
      <c r="H1316" s="199"/>
      <c r="I1316" s="202"/>
      <c r="J1316" s="213">
        <f>BK1316</f>
        <v>0</v>
      </c>
      <c r="K1316" s="199"/>
      <c r="L1316" s="204"/>
      <c r="M1316" s="205"/>
      <c r="N1316" s="206"/>
      <c r="O1316" s="206"/>
      <c r="P1316" s="207">
        <f>SUM(P1317:P1331)</f>
        <v>0</v>
      </c>
      <c r="Q1316" s="206"/>
      <c r="R1316" s="207">
        <f>SUM(R1317:R1331)</f>
        <v>1.3401216</v>
      </c>
      <c r="S1316" s="206"/>
      <c r="T1316" s="208">
        <f>SUM(T1317:T1331)</f>
        <v>0</v>
      </c>
      <c r="U1316" s="12"/>
      <c r="V1316" s="12"/>
      <c r="W1316" s="12"/>
      <c r="X1316" s="12"/>
      <c r="Y1316" s="12"/>
      <c r="Z1316" s="12"/>
      <c r="AA1316" s="12"/>
      <c r="AB1316" s="12"/>
      <c r="AC1316" s="12"/>
      <c r="AD1316" s="12"/>
      <c r="AE1316" s="12"/>
      <c r="AR1316" s="209" t="s">
        <v>81</v>
      </c>
      <c r="AT1316" s="210" t="s">
        <v>71</v>
      </c>
      <c r="AU1316" s="210" t="s">
        <v>79</v>
      </c>
      <c r="AY1316" s="209" t="s">
        <v>240</v>
      </c>
      <c r="BK1316" s="211">
        <f>SUM(BK1317:BK1331)</f>
        <v>0</v>
      </c>
    </row>
    <row r="1317" s="2" customFormat="1" ht="33" customHeight="1">
      <c r="A1317" s="39"/>
      <c r="B1317" s="40"/>
      <c r="C1317" s="214" t="s">
        <v>3350</v>
      </c>
      <c r="D1317" s="214" t="s">
        <v>243</v>
      </c>
      <c r="E1317" s="215" t="s">
        <v>3351</v>
      </c>
      <c r="F1317" s="216" t="s">
        <v>3352</v>
      </c>
      <c r="G1317" s="217" t="s">
        <v>251</v>
      </c>
      <c r="H1317" s="218">
        <v>43.25</v>
      </c>
      <c r="I1317" s="219"/>
      <c r="J1317" s="220">
        <f>ROUND(I1317*H1317,2)</f>
        <v>0</v>
      </c>
      <c r="K1317" s="216" t="s">
        <v>247</v>
      </c>
      <c r="L1317" s="45"/>
      <c r="M1317" s="221" t="s">
        <v>19</v>
      </c>
      <c r="N1317" s="222" t="s">
        <v>43</v>
      </c>
      <c r="O1317" s="85"/>
      <c r="P1317" s="223">
        <f>O1317*H1317</f>
        <v>0</v>
      </c>
      <c r="Q1317" s="223">
        <v>0</v>
      </c>
      <c r="R1317" s="223">
        <f>Q1317*H1317</f>
        <v>0</v>
      </c>
      <c r="S1317" s="223">
        <v>0</v>
      </c>
      <c r="T1317" s="224">
        <f>S1317*H1317</f>
        <v>0</v>
      </c>
      <c r="U1317" s="39"/>
      <c r="V1317" s="39"/>
      <c r="W1317" s="39"/>
      <c r="X1317" s="39"/>
      <c r="Y1317" s="39"/>
      <c r="Z1317" s="39"/>
      <c r="AA1317" s="39"/>
      <c r="AB1317" s="39"/>
      <c r="AC1317" s="39"/>
      <c r="AD1317" s="39"/>
      <c r="AE1317" s="39"/>
      <c r="AR1317" s="225" t="s">
        <v>271</v>
      </c>
      <c r="AT1317" s="225" t="s">
        <v>243</v>
      </c>
      <c r="AU1317" s="225" t="s">
        <v>81</v>
      </c>
      <c r="AY1317" s="18" t="s">
        <v>240</v>
      </c>
      <c r="BE1317" s="226">
        <f>IF(N1317="základní",J1317,0)</f>
        <v>0</v>
      </c>
      <c r="BF1317" s="226">
        <f>IF(N1317="snížená",J1317,0)</f>
        <v>0</v>
      </c>
      <c r="BG1317" s="226">
        <f>IF(N1317="zákl. přenesená",J1317,0)</f>
        <v>0</v>
      </c>
      <c r="BH1317" s="226">
        <f>IF(N1317="sníž. přenesená",J1317,0)</f>
        <v>0</v>
      </c>
      <c r="BI1317" s="226">
        <f>IF(N1317="nulová",J1317,0)</f>
        <v>0</v>
      </c>
      <c r="BJ1317" s="18" t="s">
        <v>79</v>
      </c>
      <c r="BK1317" s="226">
        <f>ROUND(I1317*H1317,2)</f>
        <v>0</v>
      </c>
      <c r="BL1317" s="18" t="s">
        <v>271</v>
      </c>
      <c r="BM1317" s="225" t="s">
        <v>3353</v>
      </c>
    </row>
    <row r="1318" s="13" customFormat="1">
      <c r="A1318" s="13"/>
      <c r="B1318" s="248"/>
      <c r="C1318" s="249"/>
      <c r="D1318" s="227" t="s">
        <v>801</v>
      </c>
      <c r="E1318" s="250" t="s">
        <v>19</v>
      </c>
      <c r="F1318" s="251" t="s">
        <v>3354</v>
      </c>
      <c r="G1318" s="249"/>
      <c r="H1318" s="252">
        <v>3.8799999999999999</v>
      </c>
      <c r="I1318" s="253"/>
      <c r="J1318" s="249"/>
      <c r="K1318" s="249"/>
      <c r="L1318" s="254"/>
      <c r="M1318" s="255"/>
      <c r="N1318" s="256"/>
      <c r="O1318" s="256"/>
      <c r="P1318" s="256"/>
      <c r="Q1318" s="256"/>
      <c r="R1318" s="256"/>
      <c r="S1318" s="256"/>
      <c r="T1318" s="257"/>
      <c r="U1318" s="13"/>
      <c r="V1318" s="13"/>
      <c r="W1318" s="13"/>
      <c r="X1318" s="13"/>
      <c r="Y1318" s="13"/>
      <c r="Z1318" s="13"/>
      <c r="AA1318" s="13"/>
      <c r="AB1318" s="13"/>
      <c r="AC1318" s="13"/>
      <c r="AD1318" s="13"/>
      <c r="AE1318" s="13"/>
      <c r="AT1318" s="258" t="s">
        <v>801</v>
      </c>
      <c r="AU1318" s="258" t="s">
        <v>81</v>
      </c>
      <c r="AV1318" s="13" t="s">
        <v>81</v>
      </c>
      <c r="AW1318" s="13" t="s">
        <v>33</v>
      </c>
      <c r="AX1318" s="13" t="s">
        <v>72</v>
      </c>
      <c r="AY1318" s="258" t="s">
        <v>240</v>
      </c>
    </row>
    <row r="1319" s="13" customFormat="1">
      <c r="A1319" s="13"/>
      <c r="B1319" s="248"/>
      <c r="C1319" s="249"/>
      <c r="D1319" s="227" t="s">
        <v>801</v>
      </c>
      <c r="E1319" s="250" t="s">
        <v>19</v>
      </c>
      <c r="F1319" s="251" t="s">
        <v>3355</v>
      </c>
      <c r="G1319" s="249"/>
      <c r="H1319" s="252">
        <v>10.210000000000001</v>
      </c>
      <c r="I1319" s="253"/>
      <c r="J1319" s="249"/>
      <c r="K1319" s="249"/>
      <c r="L1319" s="254"/>
      <c r="M1319" s="255"/>
      <c r="N1319" s="256"/>
      <c r="O1319" s="256"/>
      <c r="P1319" s="256"/>
      <c r="Q1319" s="256"/>
      <c r="R1319" s="256"/>
      <c r="S1319" s="256"/>
      <c r="T1319" s="257"/>
      <c r="U1319" s="13"/>
      <c r="V1319" s="13"/>
      <c r="W1319" s="13"/>
      <c r="X1319" s="13"/>
      <c r="Y1319" s="13"/>
      <c r="Z1319" s="13"/>
      <c r="AA1319" s="13"/>
      <c r="AB1319" s="13"/>
      <c r="AC1319" s="13"/>
      <c r="AD1319" s="13"/>
      <c r="AE1319" s="13"/>
      <c r="AT1319" s="258" t="s">
        <v>801</v>
      </c>
      <c r="AU1319" s="258" t="s">
        <v>81</v>
      </c>
      <c r="AV1319" s="13" t="s">
        <v>81</v>
      </c>
      <c r="AW1319" s="13" t="s">
        <v>33</v>
      </c>
      <c r="AX1319" s="13" t="s">
        <v>72</v>
      </c>
      <c r="AY1319" s="258" t="s">
        <v>240</v>
      </c>
    </row>
    <row r="1320" s="13" customFormat="1">
      <c r="A1320" s="13"/>
      <c r="B1320" s="248"/>
      <c r="C1320" s="249"/>
      <c r="D1320" s="227" t="s">
        <v>801</v>
      </c>
      <c r="E1320" s="250" t="s">
        <v>19</v>
      </c>
      <c r="F1320" s="251" t="s">
        <v>3356</v>
      </c>
      <c r="G1320" s="249"/>
      <c r="H1320" s="252">
        <v>16.100000000000001</v>
      </c>
      <c r="I1320" s="253"/>
      <c r="J1320" s="249"/>
      <c r="K1320" s="249"/>
      <c r="L1320" s="254"/>
      <c r="M1320" s="255"/>
      <c r="N1320" s="256"/>
      <c r="O1320" s="256"/>
      <c r="P1320" s="256"/>
      <c r="Q1320" s="256"/>
      <c r="R1320" s="256"/>
      <c r="S1320" s="256"/>
      <c r="T1320" s="257"/>
      <c r="U1320" s="13"/>
      <c r="V1320" s="13"/>
      <c r="W1320" s="13"/>
      <c r="X1320" s="13"/>
      <c r="Y1320" s="13"/>
      <c r="Z1320" s="13"/>
      <c r="AA1320" s="13"/>
      <c r="AB1320" s="13"/>
      <c r="AC1320" s="13"/>
      <c r="AD1320" s="13"/>
      <c r="AE1320" s="13"/>
      <c r="AT1320" s="258" t="s">
        <v>801</v>
      </c>
      <c r="AU1320" s="258" t="s">
        <v>81</v>
      </c>
      <c r="AV1320" s="13" t="s">
        <v>81</v>
      </c>
      <c r="AW1320" s="13" t="s">
        <v>33</v>
      </c>
      <c r="AX1320" s="13" t="s">
        <v>72</v>
      </c>
      <c r="AY1320" s="258" t="s">
        <v>240</v>
      </c>
    </row>
    <row r="1321" s="13" customFormat="1">
      <c r="A1321" s="13"/>
      <c r="B1321" s="248"/>
      <c r="C1321" s="249"/>
      <c r="D1321" s="227" t="s">
        <v>801</v>
      </c>
      <c r="E1321" s="250" t="s">
        <v>19</v>
      </c>
      <c r="F1321" s="251" t="s">
        <v>3357</v>
      </c>
      <c r="G1321" s="249"/>
      <c r="H1321" s="252">
        <v>13.060000000000001</v>
      </c>
      <c r="I1321" s="253"/>
      <c r="J1321" s="249"/>
      <c r="K1321" s="249"/>
      <c r="L1321" s="254"/>
      <c r="M1321" s="255"/>
      <c r="N1321" s="256"/>
      <c r="O1321" s="256"/>
      <c r="P1321" s="256"/>
      <c r="Q1321" s="256"/>
      <c r="R1321" s="256"/>
      <c r="S1321" s="256"/>
      <c r="T1321" s="257"/>
      <c r="U1321" s="13"/>
      <c r="V1321" s="13"/>
      <c r="W1321" s="13"/>
      <c r="X1321" s="13"/>
      <c r="Y1321" s="13"/>
      <c r="Z1321" s="13"/>
      <c r="AA1321" s="13"/>
      <c r="AB1321" s="13"/>
      <c r="AC1321" s="13"/>
      <c r="AD1321" s="13"/>
      <c r="AE1321" s="13"/>
      <c r="AT1321" s="258" t="s">
        <v>801</v>
      </c>
      <c r="AU1321" s="258" t="s">
        <v>81</v>
      </c>
      <c r="AV1321" s="13" t="s">
        <v>81</v>
      </c>
      <c r="AW1321" s="13" t="s">
        <v>33</v>
      </c>
      <c r="AX1321" s="13" t="s">
        <v>72</v>
      </c>
      <c r="AY1321" s="258" t="s">
        <v>240</v>
      </c>
    </row>
    <row r="1322" s="15" customFormat="1">
      <c r="A1322" s="15"/>
      <c r="B1322" s="269"/>
      <c r="C1322" s="270"/>
      <c r="D1322" s="227" t="s">
        <v>801</v>
      </c>
      <c r="E1322" s="271" t="s">
        <v>19</v>
      </c>
      <c r="F1322" s="272" t="s">
        <v>1356</v>
      </c>
      <c r="G1322" s="270"/>
      <c r="H1322" s="273">
        <v>43.25</v>
      </c>
      <c r="I1322" s="274"/>
      <c r="J1322" s="270"/>
      <c r="K1322" s="270"/>
      <c r="L1322" s="275"/>
      <c r="M1322" s="276"/>
      <c r="N1322" s="277"/>
      <c r="O1322" s="277"/>
      <c r="P1322" s="277"/>
      <c r="Q1322" s="277"/>
      <c r="R1322" s="277"/>
      <c r="S1322" s="277"/>
      <c r="T1322" s="278"/>
      <c r="U1322" s="15"/>
      <c r="V1322" s="15"/>
      <c r="W1322" s="15"/>
      <c r="X1322" s="15"/>
      <c r="Y1322" s="15"/>
      <c r="Z1322" s="15"/>
      <c r="AA1322" s="15"/>
      <c r="AB1322" s="15"/>
      <c r="AC1322" s="15"/>
      <c r="AD1322" s="15"/>
      <c r="AE1322" s="15"/>
      <c r="AT1322" s="279" t="s">
        <v>801</v>
      </c>
      <c r="AU1322" s="279" t="s">
        <v>81</v>
      </c>
      <c r="AV1322" s="15" t="s">
        <v>149</v>
      </c>
      <c r="AW1322" s="15" t="s">
        <v>33</v>
      </c>
      <c r="AX1322" s="15" t="s">
        <v>79</v>
      </c>
      <c r="AY1322" s="279" t="s">
        <v>240</v>
      </c>
    </row>
    <row r="1323" s="2" customFormat="1">
      <c r="A1323" s="39"/>
      <c r="B1323" s="40"/>
      <c r="C1323" s="214" t="s">
        <v>3358</v>
      </c>
      <c r="D1323" s="214" t="s">
        <v>243</v>
      </c>
      <c r="E1323" s="215" t="s">
        <v>3359</v>
      </c>
      <c r="F1323" s="216" t="s">
        <v>3360</v>
      </c>
      <c r="G1323" s="217" t="s">
        <v>251</v>
      </c>
      <c r="H1323" s="218">
        <v>43.140000000000001</v>
      </c>
      <c r="I1323" s="219"/>
      <c r="J1323" s="220">
        <f>ROUND(I1323*H1323,2)</f>
        <v>0</v>
      </c>
      <c r="K1323" s="216" t="s">
        <v>247</v>
      </c>
      <c r="L1323" s="45"/>
      <c r="M1323" s="221" t="s">
        <v>19</v>
      </c>
      <c r="N1323" s="222" t="s">
        <v>43</v>
      </c>
      <c r="O1323" s="85"/>
      <c r="P1323" s="223">
        <f>O1323*H1323</f>
        <v>0</v>
      </c>
      <c r="Q1323" s="223">
        <v>0</v>
      </c>
      <c r="R1323" s="223">
        <f>Q1323*H1323</f>
        <v>0</v>
      </c>
      <c r="S1323" s="223">
        <v>0</v>
      </c>
      <c r="T1323" s="224">
        <f>S1323*H1323</f>
        <v>0</v>
      </c>
      <c r="U1323" s="39"/>
      <c r="V1323" s="39"/>
      <c r="W1323" s="39"/>
      <c r="X1323" s="39"/>
      <c r="Y1323" s="39"/>
      <c r="Z1323" s="39"/>
      <c r="AA1323" s="39"/>
      <c r="AB1323" s="39"/>
      <c r="AC1323" s="39"/>
      <c r="AD1323" s="39"/>
      <c r="AE1323" s="39"/>
      <c r="AR1323" s="225" t="s">
        <v>271</v>
      </c>
      <c r="AT1323" s="225" t="s">
        <v>243</v>
      </c>
      <c r="AU1323" s="225" t="s">
        <v>81</v>
      </c>
      <c r="AY1323" s="18" t="s">
        <v>240</v>
      </c>
      <c r="BE1323" s="226">
        <f>IF(N1323="základní",J1323,0)</f>
        <v>0</v>
      </c>
      <c r="BF1323" s="226">
        <f>IF(N1323="snížená",J1323,0)</f>
        <v>0</v>
      </c>
      <c r="BG1323" s="226">
        <f>IF(N1323="zákl. přenesená",J1323,0)</f>
        <v>0</v>
      </c>
      <c r="BH1323" s="226">
        <f>IF(N1323="sníž. přenesená",J1323,0)</f>
        <v>0</v>
      </c>
      <c r="BI1323" s="226">
        <f>IF(N1323="nulová",J1323,0)</f>
        <v>0</v>
      </c>
      <c r="BJ1323" s="18" t="s">
        <v>79</v>
      </c>
      <c r="BK1323" s="226">
        <f>ROUND(I1323*H1323,2)</f>
        <v>0</v>
      </c>
      <c r="BL1323" s="18" t="s">
        <v>271</v>
      </c>
      <c r="BM1323" s="225" t="s">
        <v>3361</v>
      </c>
    </row>
    <row r="1324" s="13" customFormat="1">
      <c r="A1324" s="13"/>
      <c r="B1324" s="248"/>
      <c r="C1324" s="249"/>
      <c r="D1324" s="227" t="s">
        <v>801</v>
      </c>
      <c r="E1324" s="250" t="s">
        <v>19</v>
      </c>
      <c r="F1324" s="251" t="s">
        <v>3362</v>
      </c>
      <c r="G1324" s="249"/>
      <c r="H1324" s="252">
        <v>43.140000000000001</v>
      </c>
      <c r="I1324" s="253"/>
      <c r="J1324" s="249"/>
      <c r="K1324" s="249"/>
      <c r="L1324" s="254"/>
      <c r="M1324" s="255"/>
      <c r="N1324" s="256"/>
      <c r="O1324" s="256"/>
      <c r="P1324" s="256"/>
      <c r="Q1324" s="256"/>
      <c r="R1324" s="256"/>
      <c r="S1324" s="256"/>
      <c r="T1324" s="257"/>
      <c r="U1324" s="13"/>
      <c r="V1324" s="13"/>
      <c r="W1324" s="13"/>
      <c r="X1324" s="13"/>
      <c r="Y1324" s="13"/>
      <c r="Z1324" s="13"/>
      <c r="AA1324" s="13"/>
      <c r="AB1324" s="13"/>
      <c r="AC1324" s="13"/>
      <c r="AD1324" s="13"/>
      <c r="AE1324" s="13"/>
      <c r="AT1324" s="258" t="s">
        <v>801</v>
      </c>
      <c r="AU1324" s="258" t="s">
        <v>81</v>
      </c>
      <c r="AV1324" s="13" t="s">
        <v>81</v>
      </c>
      <c r="AW1324" s="13" t="s">
        <v>33</v>
      </c>
      <c r="AX1324" s="13" t="s">
        <v>79</v>
      </c>
      <c r="AY1324" s="258" t="s">
        <v>240</v>
      </c>
    </row>
    <row r="1325" s="2" customFormat="1" ht="55.5" customHeight="1">
      <c r="A1325" s="39"/>
      <c r="B1325" s="40"/>
      <c r="C1325" s="214" t="s">
        <v>3363</v>
      </c>
      <c r="D1325" s="214" t="s">
        <v>243</v>
      </c>
      <c r="E1325" s="215" t="s">
        <v>3364</v>
      </c>
      <c r="F1325" s="216" t="s">
        <v>3365</v>
      </c>
      <c r="G1325" s="217" t="s">
        <v>251</v>
      </c>
      <c r="H1325" s="218">
        <v>90.510000000000005</v>
      </c>
      <c r="I1325" s="219"/>
      <c r="J1325" s="220">
        <f>ROUND(I1325*H1325,2)</f>
        <v>0</v>
      </c>
      <c r="K1325" s="216" t="s">
        <v>247</v>
      </c>
      <c r="L1325" s="45"/>
      <c r="M1325" s="221" t="s">
        <v>19</v>
      </c>
      <c r="N1325" s="222" t="s">
        <v>43</v>
      </c>
      <c r="O1325" s="85"/>
      <c r="P1325" s="223">
        <f>O1325*H1325</f>
        <v>0</v>
      </c>
      <c r="Q1325" s="223">
        <v>0</v>
      </c>
      <c r="R1325" s="223">
        <f>Q1325*H1325</f>
        <v>0</v>
      </c>
      <c r="S1325" s="223">
        <v>0</v>
      </c>
      <c r="T1325" s="224">
        <f>S1325*H1325</f>
        <v>0</v>
      </c>
      <c r="U1325" s="39"/>
      <c r="V1325" s="39"/>
      <c r="W1325" s="39"/>
      <c r="X1325" s="39"/>
      <c r="Y1325" s="39"/>
      <c r="Z1325" s="39"/>
      <c r="AA1325" s="39"/>
      <c r="AB1325" s="39"/>
      <c r="AC1325" s="39"/>
      <c r="AD1325" s="39"/>
      <c r="AE1325" s="39"/>
      <c r="AR1325" s="225" t="s">
        <v>271</v>
      </c>
      <c r="AT1325" s="225" t="s">
        <v>243</v>
      </c>
      <c r="AU1325" s="225" t="s">
        <v>81</v>
      </c>
      <c r="AY1325" s="18" t="s">
        <v>240</v>
      </c>
      <c r="BE1325" s="226">
        <f>IF(N1325="základní",J1325,0)</f>
        <v>0</v>
      </c>
      <c r="BF1325" s="226">
        <f>IF(N1325="snížená",J1325,0)</f>
        <v>0</v>
      </c>
      <c r="BG1325" s="226">
        <f>IF(N1325="zákl. přenesená",J1325,0)</f>
        <v>0</v>
      </c>
      <c r="BH1325" s="226">
        <f>IF(N1325="sníž. přenesená",J1325,0)</f>
        <v>0</v>
      </c>
      <c r="BI1325" s="226">
        <f>IF(N1325="nulová",J1325,0)</f>
        <v>0</v>
      </c>
      <c r="BJ1325" s="18" t="s">
        <v>79</v>
      </c>
      <c r="BK1325" s="226">
        <f>ROUND(I1325*H1325,2)</f>
        <v>0</v>
      </c>
      <c r="BL1325" s="18" t="s">
        <v>271</v>
      </c>
      <c r="BM1325" s="225" t="s">
        <v>3366</v>
      </c>
    </row>
    <row r="1326" s="13" customFormat="1">
      <c r="A1326" s="13"/>
      <c r="B1326" s="248"/>
      <c r="C1326" s="249"/>
      <c r="D1326" s="227" t="s">
        <v>801</v>
      </c>
      <c r="E1326" s="250" t="s">
        <v>19</v>
      </c>
      <c r="F1326" s="251" t="s">
        <v>3367</v>
      </c>
      <c r="G1326" s="249"/>
      <c r="H1326" s="252">
        <v>90.510000000000005</v>
      </c>
      <c r="I1326" s="253"/>
      <c r="J1326" s="249"/>
      <c r="K1326" s="249"/>
      <c r="L1326" s="254"/>
      <c r="M1326" s="255"/>
      <c r="N1326" s="256"/>
      <c r="O1326" s="256"/>
      <c r="P1326" s="256"/>
      <c r="Q1326" s="256"/>
      <c r="R1326" s="256"/>
      <c r="S1326" s="256"/>
      <c r="T1326" s="257"/>
      <c r="U1326" s="13"/>
      <c r="V1326" s="13"/>
      <c r="W1326" s="13"/>
      <c r="X1326" s="13"/>
      <c r="Y1326" s="13"/>
      <c r="Z1326" s="13"/>
      <c r="AA1326" s="13"/>
      <c r="AB1326" s="13"/>
      <c r="AC1326" s="13"/>
      <c r="AD1326" s="13"/>
      <c r="AE1326" s="13"/>
      <c r="AT1326" s="258" t="s">
        <v>801</v>
      </c>
      <c r="AU1326" s="258" t="s">
        <v>81</v>
      </c>
      <c r="AV1326" s="13" t="s">
        <v>81</v>
      </c>
      <c r="AW1326" s="13" t="s">
        <v>33</v>
      </c>
      <c r="AX1326" s="13" t="s">
        <v>79</v>
      </c>
      <c r="AY1326" s="258" t="s">
        <v>240</v>
      </c>
    </row>
    <row r="1327" s="2" customFormat="1" ht="44.25" customHeight="1">
      <c r="A1327" s="39"/>
      <c r="B1327" s="40"/>
      <c r="C1327" s="214" t="s">
        <v>3368</v>
      </c>
      <c r="D1327" s="214" t="s">
        <v>243</v>
      </c>
      <c r="E1327" s="215" t="s">
        <v>3369</v>
      </c>
      <c r="F1327" s="216" t="s">
        <v>3370</v>
      </c>
      <c r="G1327" s="217" t="s">
        <v>251</v>
      </c>
      <c r="H1327" s="218">
        <v>103.90000000000001</v>
      </c>
      <c r="I1327" s="219"/>
      <c r="J1327" s="220">
        <f>ROUND(I1327*H1327,2)</f>
        <v>0</v>
      </c>
      <c r="K1327" s="216" t="s">
        <v>247</v>
      </c>
      <c r="L1327" s="45"/>
      <c r="M1327" s="221" t="s">
        <v>19</v>
      </c>
      <c r="N1327" s="222" t="s">
        <v>43</v>
      </c>
      <c r="O1327" s="85"/>
      <c r="P1327" s="223">
        <f>O1327*H1327</f>
        <v>0</v>
      </c>
      <c r="Q1327" s="223">
        <v>0</v>
      </c>
      <c r="R1327" s="223">
        <f>Q1327*H1327</f>
        <v>0</v>
      </c>
      <c r="S1327" s="223">
        <v>0</v>
      </c>
      <c r="T1327" s="224">
        <f>S1327*H1327</f>
        <v>0</v>
      </c>
      <c r="U1327" s="39"/>
      <c r="V1327" s="39"/>
      <c r="W1327" s="39"/>
      <c r="X1327" s="39"/>
      <c r="Y1327" s="39"/>
      <c r="Z1327" s="39"/>
      <c r="AA1327" s="39"/>
      <c r="AB1327" s="39"/>
      <c r="AC1327" s="39"/>
      <c r="AD1327" s="39"/>
      <c r="AE1327" s="39"/>
      <c r="AR1327" s="225" t="s">
        <v>271</v>
      </c>
      <c r="AT1327" s="225" t="s">
        <v>243</v>
      </c>
      <c r="AU1327" s="225" t="s">
        <v>81</v>
      </c>
      <c r="AY1327" s="18" t="s">
        <v>240</v>
      </c>
      <c r="BE1327" s="226">
        <f>IF(N1327="základní",J1327,0)</f>
        <v>0</v>
      </c>
      <c r="BF1327" s="226">
        <f>IF(N1327="snížená",J1327,0)</f>
        <v>0</v>
      </c>
      <c r="BG1327" s="226">
        <f>IF(N1327="zákl. přenesená",J1327,0)</f>
        <v>0</v>
      </c>
      <c r="BH1327" s="226">
        <f>IF(N1327="sníž. přenesená",J1327,0)</f>
        <v>0</v>
      </c>
      <c r="BI1327" s="226">
        <f>IF(N1327="nulová",J1327,0)</f>
        <v>0</v>
      </c>
      <c r="BJ1327" s="18" t="s">
        <v>79</v>
      </c>
      <c r="BK1327" s="226">
        <f>ROUND(I1327*H1327,2)</f>
        <v>0</v>
      </c>
      <c r="BL1327" s="18" t="s">
        <v>271</v>
      </c>
      <c r="BM1327" s="225" t="s">
        <v>3371</v>
      </c>
    </row>
    <row r="1328" s="13" customFormat="1">
      <c r="A1328" s="13"/>
      <c r="B1328" s="248"/>
      <c r="C1328" s="249"/>
      <c r="D1328" s="227" t="s">
        <v>801</v>
      </c>
      <c r="E1328" s="250" t="s">
        <v>19</v>
      </c>
      <c r="F1328" s="251" t="s">
        <v>3372</v>
      </c>
      <c r="G1328" s="249"/>
      <c r="H1328" s="252">
        <v>103.90000000000001</v>
      </c>
      <c r="I1328" s="253"/>
      <c r="J1328" s="249"/>
      <c r="K1328" s="249"/>
      <c r="L1328" s="254"/>
      <c r="M1328" s="255"/>
      <c r="N1328" s="256"/>
      <c r="O1328" s="256"/>
      <c r="P1328" s="256"/>
      <c r="Q1328" s="256"/>
      <c r="R1328" s="256"/>
      <c r="S1328" s="256"/>
      <c r="T1328" s="257"/>
      <c r="U1328" s="13"/>
      <c r="V1328" s="13"/>
      <c r="W1328" s="13"/>
      <c r="X1328" s="13"/>
      <c r="Y1328" s="13"/>
      <c r="Z1328" s="13"/>
      <c r="AA1328" s="13"/>
      <c r="AB1328" s="13"/>
      <c r="AC1328" s="13"/>
      <c r="AD1328" s="13"/>
      <c r="AE1328" s="13"/>
      <c r="AT1328" s="258" t="s">
        <v>801</v>
      </c>
      <c r="AU1328" s="258" t="s">
        <v>81</v>
      </c>
      <c r="AV1328" s="13" t="s">
        <v>81</v>
      </c>
      <c r="AW1328" s="13" t="s">
        <v>33</v>
      </c>
      <c r="AX1328" s="13" t="s">
        <v>79</v>
      </c>
      <c r="AY1328" s="258" t="s">
        <v>240</v>
      </c>
    </row>
    <row r="1329" s="2" customFormat="1" ht="44.25" customHeight="1">
      <c r="A1329" s="39"/>
      <c r="B1329" s="40"/>
      <c r="C1329" s="214" t="s">
        <v>3373</v>
      </c>
      <c r="D1329" s="214" t="s">
        <v>243</v>
      </c>
      <c r="E1329" s="215" t="s">
        <v>3374</v>
      </c>
      <c r="F1329" s="216" t="s">
        <v>3375</v>
      </c>
      <c r="G1329" s="217" t="s">
        <v>251</v>
      </c>
      <c r="H1329" s="218">
        <v>116.33</v>
      </c>
      <c r="I1329" s="219"/>
      <c r="J1329" s="220">
        <f>ROUND(I1329*H1329,2)</f>
        <v>0</v>
      </c>
      <c r="K1329" s="216" t="s">
        <v>749</v>
      </c>
      <c r="L1329" s="45"/>
      <c r="M1329" s="221" t="s">
        <v>19</v>
      </c>
      <c r="N1329" s="222" t="s">
        <v>43</v>
      </c>
      <c r="O1329" s="85"/>
      <c r="P1329" s="223">
        <f>O1329*H1329</f>
        <v>0</v>
      </c>
      <c r="Q1329" s="223">
        <v>0.011520000000000001</v>
      </c>
      <c r="R1329" s="223">
        <f>Q1329*H1329</f>
        <v>1.3401216</v>
      </c>
      <c r="S1329" s="223">
        <v>0</v>
      </c>
      <c r="T1329" s="224">
        <f>S1329*H1329</f>
        <v>0</v>
      </c>
      <c r="U1329" s="39"/>
      <c r="V1329" s="39"/>
      <c r="W1329" s="39"/>
      <c r="X1329" s="39"/>
      <c r="Y1329" s="39"/>
      <c r="Z1329" s="39"/>
      <c r="AA1329" s="39"/>
      <c r="AB1329" s="39"/>
      <c r="AC1329" s="39"/>
      <c r="AD1329" s="39"/>
      <c r="AE1329" s="39"/>
      <c r="AR1329" s="225" t="s">
        <v>271</v>
      </c>
      <c r="AT1329" s="225" t="s">
        <v>243</v>
      </c>
      <c r="AU1329" s="225" t="s">
        <v>81</v>
      </c>
      <c r="AY1329" s="18" t="s">
        <v>240</v>
      </c>
      <c r="BE1329" s="226">
        <f>IF(N1329="základní",J1329,0)</f>
        <v>0</v>
      </c>
      <c r="BF1329" s="226">
        <f>IF(N1329="snížená",J1329,0)</f>
        <v>0</v>
      </c>
      <c r="BG1329" s="226">
        <f>IF(N1329="zákl. přenesená",J1329,0)</f>
        <v>0</v>
      </c>
      <c r="BH1329" s="226">
        <f>IF(N1329="sníž. přenesená",J1329,0)</f>
        <v>0</v>
      </c>
      <c r="BI1329" s="226">
        <f>IF(N1329="nulová",J1329,0)</f>
        <v>0</v>
      </c>
      <c r="BJ1329" s="18" t="s">
        <v>79</v>
      </c>
      <c r="BK1329" s="226">
        <f>ROUND(I1329*H1329,2)</f>
        <v>0</v>
      </c>
      <c r="BL1329" s="18" t="s">
        <v>271</v>
      </c>
      <c r="BM1329" s="225" t="s">
        <v>3376</v>
      </c>
    </row>
    <row r="1330" s="13" customFormat="1">
      <c r="A1330" s="13"/>
      <c r="B1330" s="248"/>
      <c r="C1330" s="249"/>
      <c r="D1330" s="227" t="s">
        <v>801</v>
      </c>
      <c r="E1330" s="250" t="s">
        <v>19</v>
      </c>
      <c r="F1330" s="251" t="s">
        <v>3377</v>
      </c>
      <c r="G1330" s="249"/>
      <c r="H1330" s="252">
        <v>116.33</v>
      </c>
      <c r="I1330" s="253"/>
      <c r="J1330" s="249"/>
      <c r="K1330" s="249"/>
      <c r="L1330" s="254"/>
      <c r="M1330" s="255"/>
      <c r="N1330" s="256"/>
      <c r="O1330" s="256"/>
      <c r="P1330" s="256"/>
      <c r="Q1330" s="256"/>
      <c r="R1330" s="256"/>
      <c r="S1330" s="256"/>
      <c r="T1330" s="257"/>
      <c r="U1330" s="13"/>
      <c r="V1330" s="13"/>
      <c r="W1330" s="13"/>
      <c r="X1330" s="13"/>
      <c r="Y1330" s="13"/>
      <c r="Z1330" s="13"/>
      <c r="AA1330" s="13"/>
      <c r="AB1330" s="13"/>
      <c r="AC1330" s="13"/>
      <c r="AD1330" s="13"/>
      <c r="AE1330" s="13"/>
      <c r="AT1330" s="258" t="s">
        <v>801</v>
      </c>
      <c r="AU1330" s="258" t="s">
        <v>81</v>
      </c>
      <c r="AV1330" s="13" t="s">
        <v>81</v>
      </c>
      <c r="AW1330" s="13" t="s">
        <v>33</v>
      </c>
      <c r="AX1330" s="13" t="s">
        <v>79</v>
      </c>
      <c r="AY1330" s="258" t="s">
        <v>240</v>
      </c>
    </row>
    <row r="1331" s="2" customFormat="1" ht="44.25" customHeight="1">
      <c r="A1331" s="39"/>
      <c r="B1331" s="40"/>
      <c r="C1331" s="214" t="s">
        <v>3378</v>
      </c>
      <c r="D1331" s="214" t="s">
        <v>243</v>
      </c>
      <c r="E1331" s="215" t="s">
        <v>3379</v>
      </c>
      <c r="F1331" s="216" t="s">
        <v>3380</v>
      </c>
      <c r="G1331" s="217" t="s">
        <v>1707</v>
      </c>
      <c r="H1331" s="218">
        <v>1</v>
      </c>
      <c r="I1331" s="219"/>
      <c r="J1331" s="220">
        <f>ROUND(I1331*H1331,2)</f>
        <v>0</v>
      </c>
      <c r="K1331" s="216" t="s">
        <v>247</v>
      </c>
      <c r="L1331" s="45"/>
      <c r="M1331" s="221" t="s">
        <v>19</v>
      </c>
      <c r="N1331" s="222" t="s">
        <v>43</v>
      </c>
      <c r="O1331" s="85"/>
      <c r="P1331" s="223">
        <f>O1331*H1331</f>
        <v>0</v>
      </c>
      <c r="Q1331" s="223">
        <v>0</v>
      </c>
      <c r="R1331" s="223">
        <f>Q1331*H1331</f>
        <v>0</v>
      </c>
      <c r="S1331" s="223">
        <v>0</v>
      </c>
      <c r="T1331" s="224">
        <f>S1331*H1331</f>
        <v>0</v>
      </c>
      <c r="U1331" s="39"/>
      <c r="V1331" s="39"/>
      <c r="W1331" s="39"/>
      <c r="X1331" s="39"/>
      <c r="Y1331" s="39"/>
      <c r="Z1331" s="39"/>
      <c r="AA1331" s="39"/>
      <c r="AB1331" s="39"/>
      <c r="AC1331" s="39"/>
      <c r="AD1331" s="39"/>
      <c r="AE1331" s="39"/>
      <c r="AR1331" s="225" t="s">
        <v>271</v>
      </c>
      <c r="AT1331" s="225" t="s">
        <v>243</v>
      </c>
      <c r="AU1331" s="225" t="s">
        <v>81</v>
      </c>
      <c r="AY1331" s="18" t="s">
        <v>240</v>
      </c>
      <c r="BE1331" s="226">
        <f>IF(N1331="základní",J1331,0)</f>
        <v>0</v>
      </c>
      <c r="BF1331" s="226">
        <f>IF(N1331="snížená",J1331,0)</f>
        <v>0</v>
      </c>
      <c r="BG1331" s="226">
        <f>IF(N1331="zákl. přenesená",J1331,0)</f>
        <v>0</v>
      </c>
      <c r="BH1331" s="226">
        <f>IF(N1331="sníž. přenesená",J1331,0)</f>
        <v>0</v>
      </c>
      <c r="BI1331" s="226">
        <f>IF(N1331="nulová",J1331,0)</f>
        <v>0</v>
      </c>
      <c r="BJ1331" s="18" t="s">
        <v>79</v>
      </c>
      <c r="BK1331" s="226">
        <f>ROUND(I1331*H1331,2)</f>
        <v>0</v>
      </c>
      <c r="BL1331" s="18" t="s">
        <v>271</v>
      </c>
      <c r="BM1331" s="225" t="s">
        <v>3381</v>
      </c>
    </row>
    <row r="1332" s="12" customFormat="1" ht="22.8" customHeight="1">
      <c r="A1332" s="12"/>
      <c r="B1332" s="198"/>
      <c r="C1332" s="199"/>
      <c r="D1332" s="200" t="s">
        <v>71</v>
      </c>
      <c r="E1332" s="212" t="s">
        <v>3382</v>
      </c>
      <c r="F1332" s="212" t="s">
        <v>3383</v>
      </c>
      <c r="G1332" s="199"/>
      <c r="H1332" s="199"/>
      <c r="I1332" s="202"/>
      <c r="J1332" s="213">
        <f>BK1332</f>
        <v>0</v>
      </c>
      <c r="K1332" s="199"/>
      <c r="L1332" s="204"/>
      <c r="M1332" s="205"/>
      <c r="N1332" s="206"/>
      <c r="O1332" s="206"/>
      <c r="P1332" s="207">
        <f>SUM(P1333:P1496)</f>
        <v>0</v>
      </c>
      <c r="Q1332" s="206"/>
      <c r="R1332" s="207">
        <f>SUM(R1333:R1496)</f>
        <v>11.545814829999999</v>
      </c>
      <c r="S1332" s="206"/>
      <c r="T1332" s="208">
        <f>SUM(T1333:T1496)</f>
        <v>0</v>
      </c>
      <c r="U1332" s="12"/>
      <c r="V1332" s="12"/>
      <c r="W1332" s="12"/>
      <c r="X1332" s="12"/>
      <c r="Y1332" s="12"/>
      <c r="Z1332" s="12"/>
      <c r="AA1332" s="12"/>
      <c r="AB1332" s="12"/>
      <c r="AC1332" s="12"/>
      <c r="AD1332" s="12"/>
      <c r="AE1332" s="12"/>
      <c r="AR1332" s="209" t="s">
        <v>81</v>
      </c>
      <c r="AT1332" s="210" t="s">
        <v>71</v>
      </c>
      <c r="AU1332" s="210" t="s">
        <v>79</v>
      </c>
      <c r="AY1332" s="209" t="s">
        <v>240</v>
      </c>
      <c r="BK1332" s="211">
        <f>SUM(BK1333:BK1496)</f>
        <v>0</v>
      </c>
    </row>
    <row r="1333" s="2" customFormat="1">
      <c r="A1333" s="39"/>
      <c r="B1333" s="40"/>
      <c r="C1333" s="214" t="s">
        <v>3384</v>
      </c>
      <c r="D1333" s="214" t="s">
        <v>243</v>
      </c>
      <c r="E1333" s="215" t="s">
        <v>3385</v>
      </c>
      <c r="F1333" s="216" t="s">
        <v>3386</v>
      </c>
      <c r="G1333" s="217" t="s">
        <v>251</v>
      </c>
      <c r="H1333" s="218">
        <v>1258</v>
      </c>
      <c r="I1333" s="219"/>
      <c r="J1333" s="220">
        <f>ROUND(I1333*H1333,2)</f>
        <v>0</v>
      </c>
      <c r="K1333" s="216" t="s">
        <v>247</v>
      </c>
      <c r="L1333" s="45"/>
      <c r="M1333" s="221" t="s">
        <v>19</v>
      </c>
      <c r="N1333" s="222" t="s">
        <v>43</v>
      </c>
      <c r="O1333" s="85"/>
      <c r="P1333" s="223">
        <f>O1333*H1333</f>
        <v>0</v>
      </c>
      <c r="Q1333" s="223">
        <v>0</v>
      </c>
      <c r="R1333" s="223">
        <f>Q1333*H1333</f>
        <v>0</v>
      </c>
      <c r="S1333" s="223">
        <v>0</v>
      </c>
      <c r="T1333" s="224">
        <f>S1333*H1333</f>
        <v>0</v>
      </c>
      <c r="U1333" s="39"/>
      <c r="V1333" s="39"/>
      <c r="W1333" s="39"/>
      <c r="X1333" s="39"/>
      <c r="Y1333" s="39"/>
      <c r="Z1333" s="39"/>
      <c r="AA1333" s="39"/>
      <c r="AB1333" s="39"/>
      <c r="AC1333" s="39"/>
      <c r="AD1333" s="39"/>
      <c r="AE1333" s="39"/>
      <c r="AR1333" s="225" t="s">
        <v>271</v>
      </c>
      <c r="AT1333" s="225" t="s">
        <v>243</v>
      </c>
      <c r="AU1333" s="225" t="s">
        <v>81</v>
      </c>
      <c r="AY1333" s="18" t="s">
        <v>240</v>
      </c>
      <c r="BE1333" s="226">
        <f>IF(N1333="základní",J1333,0)</f>
        <v>0</v>
      </c>
      <c r="BF1333" s="226">
        <f>IF(N1333="snížená",J1333,0)</f>
        <v>0</v>
      </c>
      <c r="BG1333" s="226">
        <f>IF(N1333="zákl. přenesená",J1333,0)</f>
        <v>0</v>
      </c>
      <c r="BH1333" s="226">
        <f>IF(N1333="sníž. přenesená",J1333,0)</f>
        <v>0</v>
      </c>
      <c r="BI1333" s="226">
        <f>IF(N1333="nulová",J1333,0)</f>
        <v>0</v>
      </c>
      <c r="BJ1333" s="18" t="s">
        <v>79</v>
      </c>
      <c r="BK1333" s="226">
        <f>ROUND(I1333*H1333,2)</f>
        <v>0</v>
      </c>
      <c r="BL1333" s="18" t="s">
        <v>271</v>
      </c>
      <c r="BM1333" s="225" t="s">
        <v>3387</v>
      </c>
    </row>
    <row r="1334" s="13" customFormat="1">
      <c r="A1334" s="13"/>
      <c r="B1334" s="248"/>
      <c r="C1334" s="249"/>
      <c r="D1334" s="227" t="s">
        <v>801</v>
      </c>
      <c r="E1334" s="250" t="s">
        <v>19</v>
      </c>
      <c r="F1334" s="251" t="s">
        <v>3388</v>
      </c>
      <c r="G1334" s="249"/>
      <c r="H1334" s="252">
        <v>1258</v>
      </c>
      <c r="I1334" s="253"/>
      <c r="J1334" s="249"/>
      <c r="K1334" s="249"/>
      <c r="L1334" s="254"/>
      <c r="M1334" s="255"/>
      <c r="N1334" s="256"/>
      <c r="O1334" s="256"/>
      <c r="P1334" s="256"/>
      <c r="Q1334" s="256"/>
      <c r="R1334" s="256"/>
      <c r="S1334" s="256"/>
      <c r="T1334" s="257"/>
      <c r="U1334" s="13"/>
      <c r="V1334" s="13"/>
      <c r="W1334" s="13"/>
      <c r="X1334" s="13"/>
      <c r="Y1334" s="13"/>
      <c r="Z1334" s="13"/>
      <c r="AA1334" s="13"/>
      <c r="AB1334" s="13"/>
      <c r="AC1334" s="13"/>
      <c r="AD1334" s="13"/>
      <c r="AE1334" s="13"/>
      <c r="AT1334" s="258" t="s">
        <v>801</v>
      </c>
      <c r="AU1334" s="258" t="s">
        <v>81</v>
      </c>
      <c r="AV1334" s="13" t="s">
        <v>81</v>
      </c>
      <c r="AW1334" s="13" t="s">
        <v>33</v>
      </c>
      <c r="AX1334" s="13" t="s">
        <v>79</v>
      </c>
      <c r="AY1334" s="258" t="s">
        <v>240</v>
      </c>
    </row>
    <row r="1335" s="2" customFormat="1" ht="33" customHeight="1">
      <c r="A1335" s="39"/>
      <c r="B1335" s="40"/>
      <c r="C1335" s="214" t="s">
        <v>3389</v>
      </c>
      <c r="D1335" s="214" t="s">
        <v>243</v>
      </c>
      <c r="E1335" s="215" t="s">
        <v>3390</v>
      </c>
      <c r="F1335" s="216" t="s">
        <v>3391</v>
      </c>
      <c r="G1335" s="217" t="s">
        <v>251</v>
      </c>
      <c r="H1335" s="218">
        <v>50</v>
      </c>
      <c r="I1335" s="219"/>
      <c r="J1335" s="220">
        <f>ROUND(I1335*H1335,2)</f>
        <v>0</v>
      </c>
      <c r="K1335" s="216" t="s">
        <v>247</v>
      </c>
      <c r="L1335" s="45"/>
      <c r="M1335" s="221" t="s">
        <v>19</v>
      </c>
      <c r="N1335" s="222" t="s">
        <v>43</v>
      </c>
      <c r="O1335" s="85"/>
      <c r="P1335" s="223">
        <f>O1335*H1335</f>
        <v>0</v>
      </c>
      <c r="Q1335" s="223">
        <v>0</v>
      </c>
      <c r="R1335" s="223">
        <f>Q1335*H1335</f>
        <v>0</v>
      </c>
      <c r="S1335" s="223">
        <v>0</v>
      </c>
      <c r="T1335" s="224">
        <f>S1335*H1335</f>
        <v>0</v>
      </c>
      <c r="U1335" s="39"/>
      <c r="V1335" s="39"/>
      <c r="W1335" s="39"/>
      <c r="X1335" s="39"/>
      <c r="Y1335" s="39"/>
      <c r="Z1335" s="39"/>
      <c r="AA1335" s="39"/>
      <c r="AB1335" s="39"/>
      <c r="AC1335" s="39"/>
      <c r="AD1335" s="39"/>
      <c r="AE1335" s="39"/>
      <c r="AR1335" s="225" t="s">
        <v>271</v>
      </c>
      <c r="AT1335" s="225" t="s">
        <v>243</v>
      </c>
      <c r="AU1335" s="225" t="s">
        <v>81</v>
      </c>
      <c r="AY1335" s="18" t="s">
        <v>240</v>
      </c>
      <c r="BE1335" s="226">
        <f>IF(N1335="základní",J1335,0)</f>
        <v>0</v>
      </c>
      <c r="BF1335" s="226">
        <f>IF(N1335="snížená",J1335,0)</f>
        <v>0</v>
      </c>
      <c r="BG1335" s="226">
        <f>IF(N1335="zákl. přenesená",J1335,0)</f>
        <v>0</v>
      </c>
      <c r="BH1335" s="226">
        <f>IF(N1335="sníž. přenesená",J1335,0)</f>
        <v>0</v>
      </c>
      <c r="BI1335" s="226">
        <f>IF(N1335="nulová",J1335,0)</f>
        <v>0</v>
      </c>
      <c r="BJ1335" s="18" t="s">
        <v>79</v>
      </c>
      <c r="BK1335" s="226">
        <f>ROUND(I1335*H1335,2)</f>
        <v>0</v>
      </c>
      <c r="BL1335" s="18" t="s">
        <v>271</v>
      </c>
      <c r="BM1335" s="225" t="s">
        <v>3392</v>
      </c>
    </row>
    <row r="1336" s="2" customFormat="1" ht="55.5" customHeight="1">
      <c r="A1336" s="39"/>
      <c r="B1336" s="40"/>
      <c r="C1336" s="214" t="s">
        <v>3393</v>
      </c>
      <c r="D1336" s="214" t="s">
        <v>243</v>
      </c>
      <c r="E1336" s="215" t="s">
        <v>3394</v>
      </c>
      <c r="F1336" s="216" t="s">
        <v>3395</v>
      </c>
      <c r="G1336" s="217" t="s">
        <v>251</v>
      </c>
      <c r="H1336" s="218">
        <v>180</v>
      </c>
      <c r="I1336" s="219"/>
      <c r="J1336" s="220">
        <f>ROUND(I1336*H1336,2)</f>
        <v>0</v>
      </c>
      <c r="K1336" s="216" t="s">
        <v>247</v>
      </c>
      <c r="L1336" s="45"/>
      <c r="M1336" s="221" t="s">
        <v>19</v>
      </c>
      <c r="N1336" s="222" t="s">
        <v>43</v>
      </c>
      <c r="O1336" s="85"/>
      <c r="P1336" s="223">
        <f>O1336*H1336</f>
        <v>0</v>
      </c>
      <c r="Q1336" s="223">
        <v>0</v>
      </c>
      <c r="R1336" s="223">
        <f>Q1336*H1336</f>
        <v>0</v>
      </c>
      <c r="S1336" s="223">
        <v>0</v>
      </c>
      <c r="T1336" s="224">
        <f>S1336*H1336</f>
        <v>0</v>
      </c>
      <c r="U1336" s="39"/>
      <c r="V1336" s="39"/>
      <c r="W1336" s="39"/>
      <c r="X1336" s="39"/>
      <c r="Y1336" s="39"/>
      <c r="Z1336" s="39"/>
      <c r="AA1336" s="39"/>
      <c r="AB1336" s="39"/>
      <c r="AC1336" s="39"/>
      <c r="AD1336" s="39"/>
      <c r="AE1336" s="39"/>
      <c r="AR1336" s="225" t="s">
        <v>271</v>
      </c>
      <c r="AT1336" s="225" t="s">
        <v>243</v>
      </c>
      <c r="AU1336" s="225" t="s">
        <v>81</v>
      </c>
      <c r="AY1336" s="18" t="s">
        <v>240</v>
      </c>
      <c r="BE1336" s="226">
        <f>IF(N1336="základní",J1336,0)</f>
        <v>0</v>
      </c>
      <c r="BF1336" s="226">
        <f>IF(N1336="snížená",J1336,0)</f>
        <v>0</v>
      </c>
      <c r="BG1336" s="226">
        <f>IF(N1336="zákl. přenesená",J1336,0)</f>
        <v>0</v>
      </c>
      <c r="BH1336" s="226">
        <f>IF(N1336="sníž. přenesená",J1336,0)</f>
        <v>0</v>
      </c>
      <c r="BI1336" s="226">
        <f>IF(N1336="nulová",J1336,0)</f>
        <v>0</v>
      </c>
      <c r="BJ1336" s="18" t="s">
        <v>79</v>
      </c>
      <c r="BK1336" s="226">
        <f>ROUND(I1336*H1336,2)</f>
        <v>0</v>
      </c>
      <c r="BL1336" s="18" t="s">
        <v>271</v>
      </c>
      <c r="BM1336" s="225" t="s">
        <v>3396</v>
      </c>
    </row>
    <row r="1337" s="13" customFormat="1">
      <c r="A1337" s="13"/>
      <c r="B1337" s="248"/>
      <c r="C1337" s="249"/>
      <c r="D1337" s="227" t="s">
        <v>801</v>
      </c>
      <c r="E1337" s="250" t="s">
        <v>19</v>
      </c>
      <c r="F1337" s="251" t="s">
        <v>724</v>
      </c>
      <c r="G1337" s="249"/>
      <c r="H1337" s="252">
        <v>180</v>
      </c>
      <c r="I1337" s="253"/>
      <c r="J1337" s="249"/>
      <c r="K1337" s="249"/>
      <c r="L1337" s="254"/>
      <c r="M1337" s="255"/>
      <c r="N1337" s="256"/>
      <c r="O1337" s="256"/>
      <c r="P1337" s="256"/>
      <c r="Q1337" s="256"/>
      <c r="R1337" s="256"/>
      <c r="S1337" s="256"/>
      <c r="T1337" s="257"/>
      <c r="U1337" s="13"/>
      <c r="V1337" s="13"/>
      <c r="W1337" s="13"/>
      <c r="X1337" s="13"/>
      <c r="Y1337" s="13"/>
      <c r="Z1337" s="13"/>
      <c r="AA1337" s="13"/>
      <c r="AB1337" s="13"/>
      <c r="AC1337" s="13"/>
      <c r="AD1337" s="13"/>
      <c r="AE1337" s="13"/>
      <c r="AT1337" s="258" t="s">
        <v>801</v>
      </c>
      <c r="AU1337" s="258" t="s">
        <v>81</v>
      </c>
      <c r="AV1337" s="13" t="s">
        <v>81</v>
      </c>
      <c r="AW1337" s="13" t="s">
        <v>33</v>
      </c>
      <c r="AX1337" s="13" t="s">
        <v>79</v>
      </c>
      <c r="AY1337" s="258" t="s">
        <v>240</v>
      </c>
    </row>
    <row r="1338" s="2" customFormat="1">
      <c r="A1338" s="39"/>
      <c r="B1338" s="40"/>
      <c r="C1338" s="214" t="s">
        <v>3397</v>
      </c>
      <c r="D1338" s="214" t="s">
        <v>243</v>
      </c>
      <c r="E1338" s="215" t="s">
        <v>3398</v>
      </c>
      <c r="F1338" s="216" t="s">
        <v>3399</v>
      </c>
      <c r="G1338" s="217" t="s">
        <v>251</v>
      </c>
      <c r="H1338" s="218">
        <v>250</v>
      </c>
      <c r="I1338" s="219"/>
      <c r="J1338" s="220">
        <f>ROUND(I1338*H1338,2)</f>
        <v>0</v>
      </c>
      <c r="K1338" s="216" t="s">
        <v>247</v>
      </c>
      <c r="L1338" s="45"/>
      <c r="M1338" s="221" t="s">
        <v>19</v>
      </c>
      <c r="N1338" s="222" t="s">
        <v>43</v>
      </c>
      <c r="O1338" s="85"/>
      <c r="P1338" s="223">
        <f>O1338*H1338</f>
        <v>0</v>
      </c>
      <c r="Q1338" s="223">
        <v>0</v>
      </c>
      <c r="R1338" s="223">
        <f>Q1338*H1338</f>
        <v>0</v>
      </c>
      <c r="S1338" s="223">
        <v>0</v>
      </c>
      <c r="T1338" s="224">
        <f>S1338*H1338</f>
        <v>0</v>
      </c>
      <c r="U1338" s="39"/>
      <c r="V1338" s="39"/>
      <c r="W1338" s="39"/>
      <c r="X1338" s="39"/>
      <c r="Y1338" s="39"/>
      <c r="Z1338" s="39"/>
      <c r="AA1338" s="39"/>
      <c r="AB1338" s="39"/>
      <c r="AC1338" s="39"/>
      <c r="AD1338" s="39"/>
      <c r="AE1338" s="39"/>
      <c r="AR1338" s="225" t="s">
        <v>271</v>
      </c>
      <c r="AT1338" s="225" t="s">
        <v>243</v>
      </c>
      <c r="AU1338" s="225" t="s">
        <v>81</v>
      </c>
      <c r="AY1338" s="18" t="s">
        <v>240</v>
      </c>
      <c r="BE1338" s="226">
        <f>IF(N1338="základní",J1338,0)</f>
        <v>0</v>
      </c>
      <c r="BF1338" s="226">
        <f>IF(N1338="snížená",J1338,0)</f>
        <v>0</v>
      </c>
      <c r="BG1338" s="226">
        <f>IF(N1338="zákl. přenesená",J1338,0)</f>
        <v>0</v>
      </c>
      <c r="BH1338" s="226">
        <f>IF(N1338="sníž. přenesená",J1338,0)</f>
        <v>0</v>
      </c>
      <c r="BI1338" s="226">
        <f>IF(N1338="nulová",J1338,0)</f>
        <v>0</v>
      </c>
      <c r="BJ1338" s="18" t="s">
        <v>79</v>
      </c>
      <c r="BK1338" s="226">
        <f>ROUND(I1338*H1338,2)</f>
        <v>0</v>
      </c>
      <c r="BL1338" s="18" t="s">
        <v>271</v>
      </c>
      <c r="BM1338" s="225" t="s">
        <v>3400</v>
      </c>
    </row>
    <row r="1339" s="13" customFormat="1">
      <c r="A1339" s="13"/>
      <c r="B1339" s="248"/>
      <c r="C1339" s="249"/>
      <c r="D1339" s="227" t="s">
        <v>801</v>
      </c>
      <c r="E1339" s="250" t="s">
        <v>19</v>
      </c>
      <c r="F1339" s="251" t="s">
        <v>3401</v>
      </c>
      <c r="G1339" s="249"/>
      <c r="H1339" s="252">
        <v>250</v>
      </c>
      <c r="I1339" s="253"/>
      <c r="J1339" s="249"/>
      <c r="K1339" s="249"/>
      <c r="L1339" s="254"/>
      <c r="M1339" s="255"/>
      <c r="N1339" s="256"/>
      <c r="O1339" s="256"/>
      <c r="P1339" s="256"/>
      <c r="Q1339" s="256"/>
      <c r="R1339" s="256"/>
      <c r="S1339" s="256"/>
      <c r="T1339" s="257"/>
      <c r="U1339" s="13"/>
      <c r="V1339" s="13"/>
      <c r="W1339" s="13"/>
      <c r="X1339" s="13"/>
      <c r="Y1339" s="13"/>
      <c r="Z1339" s="13"/>
      <c r="AA1339" s="13"/>
      <c r="AB1339" s="13"/>
      <c r="AC1339" s="13"/>
      <c r="AD1339" s="13"/>
      <c r="AE1339" s="13"/>
      <c r="AT1339" s="258" t="s">
        <v>801</v>
      </c>
      <c r="AU1339" s="258" t="s">
        <v>81</v>
      </c>
      <c r="AV1339" s="13" t="s">
        <v>81</v>
      </c>
      <c r="AW1339" s="13" t="s">
        <v>33</v>
      </c>
      <c r="AX1339" s="13" t="s">
        <v>79</v>
      </c>
      <c r="AY1339" s="258" t="s">
        <v>240</v>
      </c>
    </row>
    <row r="1340" s="2" customFormat="1">
      <c r="A1340" s="39"/>
      <c r="B1340" s="40"/>
      <c r="C1340" s="214" t="s">
        <v>3402</v>
      </c>
      <c r="D1340" s="214" t="s">
        <v>243</v>
      </c>
      <c r="E1340" s="215" t="s">
        <v>3403</v>
      </c>
      <c r="F1340" s="216" t="s">
        <v>3404</v>
      </c>
      <c r="G1340" s="217" t="s">
        <v>1707</v>
      </c>
      <c r="H1340" s="218">
        <v>1</v>
      </c>
      <c r="I1340" s="219"/>
      <c r="J1340" s="220">
        <f>ROUND(I1340*H1340,2)</f>
        <v>0</v>
      </c>
      <c r="K1340" s="216" t="s">
        <v>247</v>
      </c>
      <c r="L1340" s="45"/>
      <c r="M1340" s="221" t="s">
        <v>19</v>
      </c>
      <c r="N1340" s="222" t="s">
        <v>43</v>
      </c>
      <c r="O1340" s="85"/>
      <c r="P1340" s="223">
        <f>O1340*H1340</f>
        <v>0</v>
      </c>
      <c r="Q1340" s="223">
        <v>0</v>
      </c>
      <c r="R1340" s="223">
        <f>Q1340*H1340</f>
        <v>0</v>
      </c>
      <c r="S1340" s="223">
        <v>0</v>
      </c>
      <c r="T1340" s="224">
        <f>S1340*H1340</f>
        <v>0</v>
      </c>
      <c r="U1340" s="39"/>
      <c r="V1340" s="39"/>
      <c r="W1340" s="39"/>
      <c r="X1340" s="39"/>
      <c r="Y1340" s="39"/>
      <c r="Z1340" s="39"/>
      <c r="AA1340" s="39"/>
      <c r="AB1340" s="39"/>
      <c r="AC1340" s="39"/>
      <c r="AD1340" s="39"/>
      <c r="AE1340" s="39"/>
      <c r="AR1340" s="225" t="s">
        <v>271</v>
      </c>
      <c r="AT1340" s="225" t="s">
        <v>243</v>
      </c>
      <c r="AU1340" s="225" t="s">
        <v>81</v>
      </c>
      <c r="AY1340" s="18" t="s">
        <v>240</v>
      </c>
      <c r="BE1340" s="226">
        <f>IF(N1340="základní",J1340,0)</f>
        <v>0</v>
      </c>
      <c r="BF1340" s="226">
        <f>IF(N1340="snížená",J1340,0)</f>
        <v>0</v>
      </c>
      <c r="BG1340" s="226">
        <f>IF(N1340="zákl. přenesená",J1340,0)</f>
        <v>0</v>
      </c>
      <c r="BH1340" s="226">
        <f>IF(N1340="sníž. přenesená",J1340,0)</f>
        <v>0</v>
      </c>
      <c r="BI1340" s="226">
        <f>IF(N1340="nulová",J1340,0)</f>
        <v>0</v>
      </c>
      <c r="BJ1340" s="18" t="s">
        <v>79</v>
      </c>
      <c r="BK1340" s="226">
        <f>ROUND(I1340*H1340,2)</f>
        <v>0</v>
      </c>
      <c r="BL1340" s="18" t="s">
        <v>271</v>
      </c>
      <c r="BM1340" s="225" t="s">
        <v>3405</v>
      </c>
    </row>
    <row r="1341" s="2" customFormat="1" ht="16.5" customHeight="1">
      <c r="A1341" s="39"/>
      <c r="B1341" s="40"/>
      <c r="C1341" s="214" t="s">
        <v>3406</v>
      </c>
      <c r="D1341" s="214" t="s">
        <v>243</v>
      </c>
      <c r="E1341" s="215" t="s">
        <v>3407</v>
      </c>
      <c r="F1341" s="216" t="s">
        <v>3408</v>
      </c>
      <c r="G1341" s="217" t="s">
        <v>1707</v>
      </c>
      <c r="H1341" s="218">
        <v>1</v>
      </c>
      <c r="I1341" s="219"/>
      <c r="J1341" s="220">
        <f>ROUND(I1341*H1341,2)</f>
        <v>0</v>
      </c>
      <c r="K1341" s="216" t="s">
        <v>247</v>
      </c>
      <c r="L1341" s="45"/>
      <c r="M1341" s="221" t="s">
        <v>19</v>
      </c>
      <c r="N1341" s="222" t="s">
        <v>43</v>
      </c>
      <c r="O1341" s="85"/>
      <c r="P1341" s="223">
        <f>O1341*H1341</f>
        <v>0</v>
      </c>
      <c r="Q1341" s="223">
        <v>0</v>
      </c>
      <c r="R1341" s="223">
        <f>Q1341*H1341</f>
        <v>0</v>
      </c>
      <c r="S1341" s="223">
        <v>0</v>
      </c>
      <c r="T1341" s="224">
        <f>S1341*H1341</f>
        <v>0</v>
      </c>
      <c r="U1341" s="39"/>
      <c r="V1341" s="39"/>
      <c r="W1341" s="39"/>
      <c r="X1341" s="39"/>
      <c r="Y1341" s="39"/>
      <c r="Z1341" s="39"/>
      <c r="AA1341" s="39"/>
      <c r="AB1341" s="39"/>
      <c r="AC1341" s="39"/>
      <c r="AD1341" s="39"/>
      <c r="AE1341" s="39"/>
      <c r="AR1341" s="225" t="s">
        <v>271</v>
      </c>
      <c r="AT1341" s="225" t="s">
        <v>243</v>
      </c>
      <c r="AU1341" s="225" t="s">
        <v>81</v>
      </c>
      <c r="AY1341" s="18" t="s">
        <v>240</v>
      </c>
      <c r="BE1341" s="226">
        <f>IF(N1341="základní",J1341,0)</f>
        <v>0</v>
      </c>
      <c r="BF1341" s="226">
        <f>IF(N1341="snížená",J1341,0)</f>
        <v>0</v>
      </c>
      <c r="BG1341" s="226">
        <f>IF(N1341="zákl. přenesená",J1341,0)</f>
        <v>0</v>
      </c>
      <c r="BH1341" s="226">
        <f>IF(N1341="sníž. přenesená",J1341,0)</f>
        <v>0</v>
      </c>
      <c r="BI1341" s="226">
        <f>IF(N1341="nulová",J1341,0)</f>
        <v>0</v>
      </c>
      <c r="BJ1341" s="18" t="s">
        <v>79</v>
      </c>
      <c r="BK1341" s="226">
        <f>ROUND(I1341*H1341,2)</f>
        <v>0</v>
      </c>
      <c r="BL1341" s="18" t="s">
        <v>271</v>
      </c>
      <c r="BM1341" s="225" t="s">
        <v>3409</v>
      </c>
    </row>
    <row r="1342" s="2" customFormat="1">
      <c r="A1342" s="39"/>
      <c r="B1342" s="40"/>
      <c r="C1342" s="214" t="s">
        <v>3410</v>
      </c>
      <c r="D1342" s="214" t="s">
        <v>243</v>
      </c>
      <c r="E1342" s="215" t="s">
        <v>3411</v>
      </c>
      <c r="F1342" s="216" t="s">
        <v>3412</v>
      </c>
      <c r="G1342" s="217" t="s">
        <v>1418</v>
      </c>
      <c r="H1342" s="218">
        <v>4.7800000000000002</v>
      </c>
      <c r="I1342" s="219"/>
      <c r="J1342" s="220">
        <f>ROUND(I1342*H1342,2)</f>
        <v>0</v>
      </c>
      <c r="K1342" s="216" t="s">
        <v>247</v>
      </c>
      <c r="L1342" s="45"/>
      <c r="M1342" s="221" t="s">
        <v>19</v>
      </c>
      <c r="N1342" s="222" t="s">
        <v>43</v>
      </c>
      <c r="O1342" s="85"/>
      <c r="P1342" s="223">
        <f>O1342*H1342</f>
        <v>0</v>
      </c>
      <c r="Q1342" s="223">
        <v>0</v>
      </c>
      <c r="R1342" s="223">
        <f>Q1342*H1342</f>
        <v>0</v>
      </c>
      <c r="S1342" s="223">
        <v>0</v>
      </c>
      <c r="T1342" s="224">
        <f>S1342*H1342</f>
        <v>0</v>
      </c>
      <c r="U1342" s="39"/>
      <c r="V1342" s="39"/>
      <c r="W1342" s="39"/>
      <c r="X1342" s="39"/>
      <c r="Y1342" s="39"/>
      <c r="Z1342" s="39"/>
      <c r="AA1342" s="39"/>
      <c r="AB1342" s="39"/>
      <c r="AC1342" s="39"/>
      <c r="AD1342" s="39"/>
      <c r="AE1342" s="39"/>
      <c r="AR1342" s="225" t="s">
        <v>271</v>
      </c>
      <c r="AT1342" s="225" t="s">
        <v>243</v>
      </c>
      <c r="AU1342" s="225" t="s">
        <v>81</v>
      </c>
      <c r="AY1342" s="18" t="s">
        <v>240</v>
      </c>
      <c r="BE1342" s="226">
        <f>IF(N1342="základní",J1342,0)</f>
        <v>0</v>
      </c>
      <c r="BF1342" s="226">
        <f>IF(N1342="snížená",J1342,0)</f>
        <v>0</v>
      </c>
      <c r="BG1342" s="226">
        <f>IF(N1342="zákl. přenesená",J1342,0)</f>
        <v>0</v>
      </c>
      <c r="BH1342" s="226">
        <f>IF(N1342="sníž. přenesená",J1342,0)</f>
        <v>0</v>
      </c>
      <c r="BI1342" s="226">
        <f>IF(N1342="nulová",J1342,0)</f>
        <v>0</v>
      </c>
      <c r="BJ1342" s="18" t="s">
        <v>79</v>
      </c>
      <c r="BK1342" s="226">
        <f>ROUND(I1342*H1342,2)</f>
        <v>0</v>
      </c>
      <c r="BL1342" s="18" t="s">
        <v>271</v>
      </c>
      <c r="BM1342" s="225" t="s">
        <v>3413</v>
      </c>
    </row>
    <row r="1343" s="2" customFormat="1" ht="66.75" customHeight="1">
      <c r="A1343" s="39"/>
      <c r="B1343" s="40"/>
      <c r="C1343" s="214" t="s">
        <v>3414</v>
      </c>
      <c r="D1343" s="214" t="s">
        <v>243</v>
      </c>
      <c r="E1343" s="215" t="s">
        <v>3415</v>
      </c>
      <c r="F1343" s="216" t="s">
        <v>3416</v>
      </c>
      <c r="G1343" s="217" t="s">
        <v>251</v>
      </c>
      <c r="H1343" s="218">
        <v>104.381</v>
      </c>
      <c r="I1343" s="219"/>
      <c r="J1343" s="220">
        <f>ROUND(I1343*H1343,2)</f>
        <v>0</v>
      </c>
      <c r="K1343" s="216" t="s">
        <v>247</v>
      </c>
      <c r="L1343" s="45"/>
      <c r="M1343" s="221" t="s">
        <v>19</v>
      </c>
      <c r="N1343" s="222" t="s">
        <v>43</v>
      </c>
      <c r="O1343" s="85"/>
      <c r="P1343" s="223">
        <f>O1343*H1343</f>
        <v>0</v>
      </c>
      <c r="Q1343" s="223">
        <v>0</v>
      </c>
      <c r="R1343" s="223">
        <f>Q1343*H1343</f>
        <v>0</v>
      </c>
      <c r="S1343" s="223">
        <v>0</v>
      </c>
      <c r="T1343" s="224">
        <f>S1343*H1343</f>
        <v>0</v>
      </c>
      <c r="U1343" s="39"/>
      <c r="V1343" s="39"/>
      <c r="W1343" s="39"/>
      <c r="X1343" s="39"/>
      <c r="Y1343" s="39"/>
      <c r="Z1343" s="39"/>
      <c r="AA1343" s="39"/>
      <c r="AB1343" s="39"/>
      <c r="AC1343" s="39"/>
      <c r="AD1343" s="39"/>
      <c r="AE1343" s="39"/>
      <c r="AR1343" s="225" t="s">
        <v>271</v>
      </c>
      <c r="AT1343" s="225" t="s">
        <v>243</v>
      </c>
      <c r="AU1343" s="225" t="s">
        <v>81</v>
      </c>
      <c r="AY1343" s="18" t="s">
        <v>240</v>
      </c>
      <c r="BE1343" s="226">
        <f>IF(N1343="základní",J1343,0)</f>
        <v>0</v>
      </c>
      <c r="BF1343" s="226">
        <f>IF(N1343="snížená",J1343,0)</f>
        <v>0</v>
      </c>
      <c r="BG1343" s="226">
        <f>IF(N1343="zákl. přenesená",J1343,0)</f>
        <v>0</v>
      </c>
      <c r="BH1343" s="226">
        <f>IF(N1343="sníž. přenesená",J1343,0)</f>
        <v>0</v>
      </c>
      <c r="BI1343" s="226">
        <f>IF(N1343="nulová",J1343,0)</f>
        <v>0</v>
      </c>
      <c r="BJ1343" s="18" t="s">
        <v>79</v>
      </c>
      <c r="BK1343" s="226">
        <f>ROUND(I1343*H1343,2)</f>
        <v>0</v>
      </c>
      <c r="BL1343" s="18" t="s">
        <v>271</v>
      </c>
      <c r="BM1343" s="225" t="s">
        <v>3417</v>
      </c>
    </row>
    <row r="1344" s="14" customFormat="1">
      <c r="A1344" s="14"/>
      <c r="B1344" s="259"/>
      <c r="C1344" s="260"/>
      <c r="D1344" s="227" t="s">
        <v>801</v>
      </c>
      <c r="E1344" s="261" t="s">
        <v>19</v>
      </c>
      <c r="F1344" s="262" t="s">
        <v>3418</v>
      </c>
      <c r="G1344" s="260"/>
      <c r="H1344" s="261" t="s">
        <v>19</v>
      </c>
      <c r="I1344" s="263"/>
      <c r="J1344" s="260"/>
      <c r="K1344" s="260"/>
      <c r="L1344" s="264"/>
      <c r="M1344" s="265"/>
      <c r="N1344" s="266"/>
      <c r="O1344" s="266"/>
      <c r="P1344" s="266"/>
      <c r="Q1344" s="266"/>
      <c r="R1344" s="266"/>
      <c r="S1344" s="266"/>
      <c r="T1344" s="267"/>
      <c r="U1344" s="14"/>
      <c r="V1344" s="14"/>
      <c r="W1344" s="14"/>
      <c r="X1344" s="14"/>
      <c r="Y1344" s="14"/>
      <c r="Z1344" s="14"/>
      <c r="AA1344" s="14"/>
      <c r="AB1344" s="14"/>
      <c r="AC1344" s="14"/>
      <c r="AD1344" s="14"/>
      <c r="AE1344" s="14"/>
      <c r="AT1344" s="268" t="s">
        <v>801</v>
      </c>
      <c r="AU1344" s="268" t="s">
        <v>81</v>
      </c>
      <c r="AV1344" s="14" t="s">
        <v>79</v>
      </c>
      <c r="AW1344" s="14" t="s">
        <v>33</v>
      </c>
      <c r="AX1344" s="14" t="s">
        <v>72</v>
      </c>
      <c r="AY1344" s="268" t="s">
        <v>240</v>
      </c>
    </row>
    <row r="1345" s="13" customFormat="1">
      <c r="A1345" s="13"/>
      <c r="B1345" s="248"/>
      <c r="C1345" s="249"/>
      <c r="D1345" s="227" t="s">
        <v>801</v>
      </c>
      <c r="E1345" s="250" t="s">
        <v>19</v>
      </c>
      <c r="F1345" s="251" t="s">
        <v>3419</v>
      </c>
      <c r="G1345" s="249"/>
      <c r="H1345" s="252">
        <v>12.297000000000001</v>
      </c>
      <c r="I1345" s="253"/>
      <c r="J1345" s="249"/>
      <c r="K1345" s="249"/>
      <c r="L1345" s="254"/>
      <c r="M1345" s="255"/>
      <c r="N1345" s="256"/>
      <c r="O1345" s="256"/>
      <c r="P1345" s="256"/>
      <c r="Q1345" s="256"/>
      <c r="R1345" s="256"/>
      <c r="S1345" s="256"/>
      <c r="T1345" s="257"/>
      <c r="U1345" s="13"/>
      <c r="V1345" s="13"/>
      <c r="W1345" s="13"/>
      <c r="X1345" s="13"/>
      <c r="Y1345" s="13"/>
      <c r="Z1345" s="13"/>
      <c r="AA1345" s="13"/>
      <c r="AB1345" s="13"/>
      <c r="AC1345" s="13"/>
      <c r="AD1345" s="13"/>
      <c r="AE1345" s="13"/>
      <c r="AT1345" s="258" t="s">
        <v>801</v>
      </c>
      <c r="AU1345" s="258" t="s">
        <v>81</v>
      </c>
      <c r="AV1345" s="13" t="s">
        <v>81</v>
      </c>
      <c r="AW1345" s="13" t="s">
        <v>33</v>
      </c>
      <c r="AX1345" s="13" t="s">
        <v>72</v>
      </c>
      <c r="AY1345" s="258" t="s">
        <v>240</v>
      </c>
    </row>
    <row r="1346" s="13" customFormat="1">
      <c r="A1346" s="13"/>
      <c r="B1346" s="248"/>
      <c r="C1346" s="249"/>
      <c r="D1346" s="227" t="s">
        <v>801</v>
      </c>
      <c r="E1346" s="250" t="s">
        <v>19</v>
      </c>
      <c r="F1346" s="251" t="s">
        <v>3420</v>
      </c>
      <c r="G1346" s="249"/>
      <c r="H1346" s="252">
        <v>46.088999999999999</v>
      </c>
      <c r="I1346" s="253"/>
      <c r="J1346" s="249"/>
      <c r="K1346" s="249"/>
      <c r="L1346" s="254"/>
      <c r="M1346" s="255"/>
      <c r="N1346" s="256"/>
      <c r="O1346" s="256"/>
      <c r="P1346" s="256"/>
      <c r="Q1346" s="256"/>
      <c r="R1346" s="256"/>
      <c r="S1346" s="256"/>
      <c r="T1346" s="257"/>
      <c r="U1346" s="13"/>
      <c r="V1346" s="13"/>
      <c r="W1346" s="13"/>
      <c r="X1346" s="13"/>
      <c r="Y1346" s="13"/>
      <c r="Z1346" s="13"/>
      <c r="AA1346" s="13"/>
      <c r="AB1346" s="13"/>
      <c r="AC1346" s="13"/>
      <c r="AD1346" s="13"/>
      <c r="AE1346" s="13"/>
      <c r="AT1346" s="258" t="s">
        <v>801</v>
      </c>
      <c r="AU1346" s="258" t="s">
        <v>81</v>
      </c>
      <c r="AV1346" s="13" t="s">
        <v>81</v>
      </c>
      <c r="AW1346" s="13" t="s">
        <v>33</v>
      </c>
      <c r="AX1346" s="13" t="s">
        <v>72</v>
      </c>
      <c r="AY1346" s="258" t="s">
        <v>240</v>
      </c>
    </row>
    <row r="1347" s="13" customFormat="1">
      <c r="A1347" s="13"/>
      <c r="B1347" s="248"/>
      <c r="C1347" s="249"/>
      <c r="D1347" s="227" t="s">
        <v>801</v>
      </c>
      <c r="E1347" s="250" t="s">
        <v>19</v>
      </c>
      <c r="F1347" s="251" t="s">
        <v>3421</v>
      </c>
      <c r="G1347" s="249"/>
      <c r="H1347" s="252">
        <v>38.289999999999999</v>
      </c>
      <c r="I1347" s="253"/>
      <c r="J1347" s="249"/>
      <c r="K1347" s="249"/>
      <c r="L1347" s="254"/>
      <c r="M1347" s="255"/>
      <c r="N1347" s="256"/>
      <c r="O1347" s="256"/>
      <c r="P1347" s="256"/>
      <c r="Q1347" s="256"/>
      <c r="R1347" s="256"/>
      <c r="S1347" s="256"/>
      <c r="T1347" s="257"/>
      <c r="U1347" s="13"/>
      <c r="V1347" s="13"/>
      <c r="W1347" s="13"/>
      <c r="X1347" s="13"/>
      <c r="Y1347" s="13"/>
      <c r="Z1347" s="13"/>
      <c r="AA1347" s="13"/>
      <c r="AB1347" s="13"/>
      <c r="AC1347" s="13"/>
      <c r="AD1347" s="13"/>
      <c r="AE1347" s="13"/>
      <c r="AT1347" s="258" t="s">
        <v>801</v>
      </c>
      <c r="AU1347" s="258" t="s">
        <v>81</v>
      </c>
      <c r="AV1347" s="13" t="s">
        <v>81</v>
      </c>
      <c r="AW1347" s="13" t="s">
        <v>33</v>
      </c>
      <c r="AX1347" s="13" t="s">
        <v>72</v>
      </c>
      <c r="AY1347" s="258" t="s">
        <v>240</v>
      </c>
    </row>
    <row r="1348" s="13" customFormat="1">
      <c r="A1348" s="13"/>
      <c r="B1348" s="248"/>
      <c r="C1348" s="249"/>
      <c r="D1348" s="227" t="s">
        <v>801</v>
      </c>
      <c r="E1348" s="250" t="s">
        <v>19</v>
      </c>
      <c r="F1348" s="251" t="s">
        <v>3422</v>
      </c>
      <c r="G1348" s="249"/>
      <c r="H1348" s="252">
        <v>7.7050000000000001</v>
      </c>
      <c r="I1348" s="253"/>
      <c r="J1348" s="249"/>
      <c r="K1348" s="249"/>
      <c r="L1348" s="254"/>
      <c r="M1348" s="255"/>
      <c r="N1348" s="256"/>
      <c r="O1348" s="256"/>
      <c r="P1348" s="256"/>
      <c r="Q1348" s="256"/>
      <c r="R1348" s="256"/>
      <c r="S1348" s="256"/>
      <c r="T1348" s="257"/>
      <c r="U1348" s="13"/>
      <c r="V1348" s="13"/>
      <c r="W1348" s="13"/>
      <c r="X1348" s="13"/>
      <c r="Y1348" s="13"/>
      <c r="Z1348" s="13"/>
      <c r="AA1348" s="13"/>
      <c r="AB1348" s="13"/>
      <c r="AC1348" s="13"/>
      <c r="AD1348" s="13"/>
      <c r="AE1348" s="13"/>
      <c r="AT1348" s="258" t="s">
        <v>801</v>
      </c>
      <c r="AU1348" s="258" t="s">
        <v>81</v>
      </c>
      <c r="AV1348" s="13" t="s">
        <v>81</v>
      </c>
      <c r="AW1348" s="13" t="s">
        <v>33</v>
      </c>
      <c r="AX1348" s="13" t="s">
        <v>72</v>
      </c>
      <c r="AY1348" s="258" t="s">
        <v>240</v>
      </c>
    </row>
    <row r="1349" s="15" customFormat="1">
      <c r="A1349" s="15"/>
      <c r="B1349" s="269"/>
      <c r="C1349" s="270"/>
      <c r="D1349" s="227" t="s">
        <v>801</v>
      </c>
      <c r="E1349" s="271" t="s">
        <v>19</v>
      </c>
      <c r="F1349" s="272" t="s">
        <v>1356</v>
      </c>
      <c r="G1349" s="270"/>
      <c r="H1349" s="273">
        <v>104.381</v>
      </c>
      <c r="I1349" s="274"/>
      <c r="J1349" s="270"/>
      <c r="K1349" s="270"/>
      <c r="L1349" s="275"/>
      <c r="M1349" s="276"/>
      <c r="N1349" s="277"/>
      <c r="O1349" s="277"/>
      <c r="P1349" s="277"/>
      <c r="Q1349" s="277"/>
      <c r="R1349" s="277"/>
      <c r="S1349" s="277"/>
      <c r="T1349" s="278"/>
      <c r="U1349" s="15"/>
      <c r="V1349" s="15"/>
      <c r="W1349" s="15"/>
      <c r="X1349" s="15"/>
      <c r="Y1349" s="15"/>
      <c r="Z1349" s="15"/>
      <c r="AA1349" s="15"/>
      <c r="AB1349" s="15"/>
      <c r="AC1349" s="15"/>
      <c r="AD1349" s="15"/>
      <c r="AE1349" s="15"/>
      <c r="AT1349" s="279" t="s">
        <v>801</v>
      </c>
      <c r="AU1349" s="279" t="s">
        <v>81</v>
      </c>
      <c r="AV1349" s="15" t="s">
        <v>149</v>
      </c>
      <c r="AW1349" s="15" t="s">
        <v>33</v>
      </c>
      <c r="AX1349" s="15" t="s">
        <v>79</v>
      </c>
      <c r="AY1349" s="279" t="s">
        <v>240</v>
      </c>
    </row>
    <row r="1350" s="14" customFormat="1">
      <c r="A1350" s="14"/>
      <c r="B1350" s="259"/>
      <c r="C1350" s="260"/>
      <c r="D1350" s="227" t="s">
        <v>801</v>
      </c>
      <c r="E1350" s="261" t="s">
        <v>19</v>
      </c>
      <c r="F1350" s="262" t="s">
        <v>3423</v>
      </c>
      <c r="G1350" s="260"/>
      <c r="H1350" s="261" t="s">
        <v>19</v>
      </c>
      <c r="I1350" s="263"/>
      <c r="J1350" s="260"/>
      <c r="K1350" s="260"/>
      <c r="L1350" s="264"/>
      <c r="M1350" s="265"/>
      <c r="N1350" s="266"/>
      <c r="O1350" s="266"/>
      <c r="P1350" s="266"/>
      <c r="Q1350" s="266"/>
      <c r="R1350" s="266"/>
      <c r="S1350" s="266"/>
      <c r="T1350" s="267"/>
      <c r="U1350" s="14"/>
      <c r="V1350" s="14"/>
      <c r="W1350" s="14"/>
      <c r="X1350" s="14"/>
      <c r="Y1350" s="14"/>
      <c r="Z1350" s="14"/>
      <c r="AA1350" s="14"/>
      <c r="AB1350" s="14"/>
      <c r="AC1350" s="14"/>
      <c r="AD1350" s="14"/>
      <c r="AE1350" s="14"/>
      <c r="AT1350" s="268" t="s">
        <v>801</v>
      </c>
      <c r="AU1350" s="268" t="s">
        <v>81</v>
      </c>
      <c r="AV1350" s="14" t="s">
        <v>79</v>
      </c>
      <c r="AW1350" s="14" t="s">
        <v>33</v>
      </c>
      <c r="AX1350" s="14" t="s">
        <v>72</v>
      </c>
      <c r="AY1350" s="268" t="s">
        <v>240</v>
      </c>
    </row>
    <row r="1351" s="13" customFormat="1">
      <c r="A1351" s="13"/>
      <c r="B1351" s="248"/>
      <c r="C1351" s="249"/>
      <c r="D1351" s="227" t="s">
        <v>801</v>
      </c>
      <c r="E1351" s="250" t="s">
        <v>19</v>
      </c>
      <c r="F1351" s="251" t="s">
        <v>3424</v>
      </c>
      <c r="G1351" s="249"/>
      <c r="H1351" s="252">
        <v>92.853999999999999</v>
      </c>
      <c r="I1351" s="253"/>
      <c r="J1351" s="249"/>
      <c r="K1351" s="249"/>
      <c r="L1351" s="254"/>
      <c r="M1351" s="255"/>
      <c r="N1351" s="256"/>
      <c r="O1351" s="256"/>
      <c r="P1351" s="256"/>
      <c r="Q1351" s="256"/>
      <c r="R1351" s="256"/>
      <c r="S1351" s="256"/>
      <c r="T1351" s="257"/>
      <c r="U1351" s="13"/>
      <c r="V1351" s="13"/>
      <c r="W1351" s="13"/>
      <c r="X1351" s="13"/>
      <c r="Y1351" s="13"/>
      <c r="Z1351" s="13"/>
      <c r="AA1351" s="13"/>
      <c r="AB1351" s="13"/>
      <c r="AC1351" s="13"/>
      <c r="AD1351" s="13"/>
      <c r="AE1351" s="13"/>
      <c r="AT1351" s="258" t="s">
        <v>801</v>
      </c>
      <c r="AU1351" s="258" t="s">
        <v>81</v>
      </c>
      <c r="AV1351" s="13" t="s">
        <v>81</v>
      </c>
      <c r="AW1351" s="13" t="s">
        <v>33</v>
      </c>
      <c r="AX1351" s="13" t="s">
        <v>72</v>
      </c>
      <c r="AY1351" s="258" t="s">
        <v>240</v>
      </c>
    </row>
    <row r="1352" s="13" customFormat="1">
      <c r="A1352" s="13"/>
      <c r="B1352" s="248"/>
      <c r="C1352" s="249"/>
      <c r="D1352" s="227" t="s">
        <v>801</v>
      </c>
      <c r="E1352" s="250" t="s">
        <v>19</v>
      </c>
      <c r="F1352" s="251" t="s">
        <v>3425</v>
      </c>
      <c r="G1352" s="249"/>
      <c r="H1352" s="252">
        <v>86.480999999999995</v>
      </c>
      <c r="I1352" s="253"/>
      <c r="J1352" s="249"/>
      <c r="K1352" s="249"/>
      <c r="L1352" s="254"/>
      <c r="M1352" s="255"/>
      <c r="N1352" s="256"/>
      <c r="O1352" s="256"/>
      <c r="P1352" s="256"/>
      <c r="Q1352" s="256"/>
      <c r="R1352" s="256"/>
      <c r="S1352" s="256"/>
      <c r="T1352" s="257"/>
      <c r="U1352" s="13"/>
      <c r="V1352" s="13"/>
      <c r="W1352" s="13"/>
      <c r="X1352" s="13"/>
      <c r="Y1352" s="13"/>
      <c r="Z1352" s="13"/>
      <c r="AA1352" s="13"/>
      <c r="AB1352" s="13"/>
      <c r="AC1352" s="13"/>
      <c r="AD1352" s="13"/>
      <c r="AE1352" s="13"/>
      <c r="AT1352" s="258" t="s">
        <v>801</v>
      </c>
      <c r="AU1352" s="258" t="s">
        <v>81</v>
      </c>
      <c r="AV1352" s="13" t="s">
        <v>81</v>
      </c>
      <c r="AW1352" s="13" t="s">
        <v>33</v>
      </c>
      <c r="AX1352" s="13" t="s">
        <v>72</v>
      </c>
      <c r="AY1352" s="258" t="s">
        <v>240</v>
      </c>
    </row>
    <row r="1353" s="13" customFormat="1">
      <c r="A1353" s="13"/>
      <c r="B1353" s="248"/>
      <c r="C1353" s="249"/>
      <c r="D1353" s="227" t="s">
        <v>801</v>
      </c>
      <c r="E1353" s="250" t="s">
        <v>19</v>
      </c>
      <c r="F1353" s="251" t="s">
        <v>3426</v>
      </c>
      <c r="G1353" s="249"/>
      <c r="H1353" s="252">
        <v>74.091999999999999</v>
      </c>
      <c r="I1353" s="253"/>
      <c r="J1353" s="249"/>
      <c r="K1353" s="249"/>
      <c r="L1353" s="254"/>
      <c r="M1353" s="255"/>
      <c r="N1353" s="256"/>
      <c r="O1353" s="256"/>
      <c r="P1353" s="256"/>
      <c r="Q1353" s="256"/>
      <c r="R1353" s="256"/>
      <c r="S1353" s="256"/>
      <c r="T1353" s="257"/>
      <c r="U1353" s="13"/>
      <c r="V1353" s="13"/>
      <c r="W1353" s="13"/>
      <c r="X1353" s="13"/>
      <c r="Y1353" s="13"/>
      <c r="Z1353" s="13"/>
      <c r="AA1353" s="13"/>
      <c r="AB1353" s="13"/>
      <c r="AC1353" s="13"/>
      <c r="AD1353" s="13"/>
      <c r="AE1353" s="13"/>
      <c r="AT1353" s="258" t="s">
        <v>801</v>
      </c>
      <c r="AU1353" s="258" t="s">
        <v>81</v>
      </c>
      <c r="AV1353" s="13" t="s">
        <v>81</v>
      </c>
      <c r="AW1353" s="13" t="s">
        <v>33</v>
      </c>
      <c r="AX1353" s="13" t="s">
        <v>72</v>
      </c>
      <c r="AY1353" s="258" t="s">
        <v>240</v>
      </c>
    </row>
    <row r="1354" s="13" customFormat="1">
      <c r="A1354" s="13"/>
      <c r="B1354" s="248"/>
      <c r="C1354" s="249"/>
      <c r="D1354" s="227" t="s">
        <v>801</v>
      </c>
      <c r="E1354" s="250" t="s">
        <v>19</v>
      </c>
      <c r="F1354" s="251" t="s">
        <v>3427</v>
      </c>
      <c r="G1354" s="249"/>
      <c r="H1354" s="252">
        <v>133.38</v>
      </c>
      <c r="I1354" s="253"/>
      <c r="J1354" s="249"/>
      <c r="K1354" s="249"/>
      <c r="L1354" s="254"/>
      <c r="M1354" s="255"/>
      <c r="N1354" s="256"/>
      <c r="O1354" s="256"/>
      <c r="P1354" s="256"/>
      <c r="Q1354" s="256"/>
      <c r="R1354" s="256"/>
      <c r="S1354" s="256"/>
      <c r="T1354" s="257"/>
      <c r="U1354" s="13"/>
      <c r="V1354" s="13"/>
      <c r="W1354" s="13"/>
      <c r="X1354" s="13"/>
      <c r="Y1354" s="13"/>
      <c r="Z1354" s="13"/>
      <c r="AA1354" s="13"/>
      <c r="AB1354" s="13"/>
      <c r="AC1354" s="13"/>
      <c r="AD1354" s="13"/>
      <c r="AE1354" s="13"/>
      <c r="AT1354" s="258" t="s">
        <v>801</v>
      </c>
      <c r="AU1354" s="258" t="s">
        <v>81</v>
      </c>
      <c r="AV1354" s="13" t="s">
        <v>81</v>
      </c>
      <c r="AW1354" s="13" t="s">
        <v>33</v>
      </c>
      <c r="AX1354" s="13" t="s">
        <v>72</v>
      </c>
      <c r="AY1354" s="258" t="s">
        <v>240</v>
      </c>
    </row>
    <row r="1355" s="13" customFormat="1">
      <c r="A1355" s="13"/>
      <c r="B1355" s="248"/>
      <c r="C1355" s="249"/>
      <c r="D1355" s="227" t="s">
        <v>801</v>
      </c>
      <c r="E1355" s="250" t="s">
        <v>19</v>
      </c>
      <c r="F1355" s="251" t="s">
        <v>3428</v>
      </c>
      <c r="G1355" s="249"/>
      <c r="H1355" s="252">
        <v>119.74800000000001</v>
      </c>
      <c r="I1355" s="253"/>
      <c r="J1355" s="249"/>
      <c r="K1355" s="249"/>
      <c r="L1355" s="254"/>
      <c r="M1355" s="255"/>
      <c r="N1355" s="256"/>
      <c r="O1355" s="256"/>
      <c r="P1355" s="256"/>
      <c r="Q1355" s="256"/>
      <c r="R1355" s="256"/>
      <c r="S1355" s="256"/>
      <c r="T1355" s="257"/>
      <c r="U1355" s="13"/>
      <c r="V1355" s="13"/>
      <c r="W1355" s="13"/>
      <c r="X1355" s="13"/>
      <c r="Y1355" s="13"/>
      <c r="Z1355" s="13"/>
      <c r="AA1355" s="13"/>
      <c r="AB1355" s="13"/>
      <c r="AC1355" s="13"/>
      <c r="AD1355" s="13"/>
      <c r="AE1355" s="13"/>
      <c r="AT1355" s="258" t="s">
        <v>801</v>
      </c>
      <c r="AU1355" s="258" t="s">
        <v>81</v>
      </c>
      <c r="AV1355" s="13" t="s">
        <v>81</v>
      </c>
      <c r="AW1355" s="13" t="s">
        <v>33</v>
      </c>
      <c r="AX1355" s="13" t="s">
        <v>72</v>
      </c>
      <c r="AY1355" s="258" t="s">
        <v>240</v>
      </c>
    </row>
    <row r="1356" s="13" customFormat="1">
      <c r="A1356" s="13"/>
      <c r="B1356" s="248"/>
      <c r="C1356" s="249"/>
      <c r="D1356" s="227" t="s">
        <v>801</v>
      </c>
      <c r="E1356" s="250" t="s">
        <v>19</v>
      </c>
      <c r="F1356" s="251" t="s">
        <v>3429</v>
      </c>
      <c r="G1356" s="249"/>
      <c r="H1356" s="252">
        <v>211.881</v>
      </c>
      <c r="I1356" s="253"/>
      <c r="J1356" s="249"/>
      <c r="K1356" s="249"/>
      <c r="L1356" s="254"/>
      <c r="M1356" s="255"/>
      <c r="N1356" s="256"/>
      <c r="O1356" s="256"/>
      <c r="P1356" s="256"/>
      <c r="Q1356" s="256"/>
      <c r="R1356" s="256"/>
      <c r="S1356" s="256"/>
      <c r="T1356" s="257"/>
      <c r="U1356" s="13"/>
      <c r="V1356" s="13"/>
      <c r="W1356" s="13"/>
      <c r="X1356" s="13"/>
      <c r="Y1356" s="13"/>
      <c r="Z1356" s="13"/>
      <c r="AA1356" s="13"/>
      <c r="AB1356" s="13"/>
      <c r="AC1356" s="13"/>
      <c r="AD1356" s="13"/>
      <c r="AE1356" s="13"/>
      <c r="AT1356" s="258" t="s">
        <v>801</v>
      </c>
      <c r="AU1356" s="258" t="s">
        <v>81</v>
      </c>
      <c r="AV1356" s="13" t="s">
        <v>81</v>
      </c>
      <c r="AW1356" s="13" t="s">
        <v>33</v>
      </c>
      <c r="AX1356" s="13" t="s">
        <v>72</v>
      </c>
      <c r="AY1356" s="258" t="s">
        <v>240</v>
      </c>
    </row>
    <row r="1357" s="13" customFormat="1">
      <c r="A1357" s="13"/>
      <c r="B1357" s="248"/>
      <c r="C1357" s="249"/>
      <c r="D1357" s="227" t="s">
        <v>801</v>
      </c>
      <c r="E1357" s="250" t="s">
        <v>19</v>
      </c>
      <c r="F1357" s="251" t="s">
        <v>3430</v>
      </c>
      <c r="G1357" s="249"/>
      <c r="H1357" s="252">
        <v>86.882999999999996</v>
      </c>
      <c r="I1357" s="253"/>
      <c r="J1357" s="249"/>
      <c r="K1357" s="249"/>
      <c r="L1357" s="254"/>
      <c r="M1357" s="255"/>
      <c r="N1357" s="256"/>
      <c r="O1357" s="256"/>
      <c r="P1357" s="256"/>
      <c r="Q1357" s="256"/>
      <c r="R1357" s="256"/>
      <c r="S1357" s="256"/>
      <c r="T1357" s="257"/>
      <c r="U1357" s="13"/>
      <c r="V1357" s="13"/>
      <c r="W1357" s="13"/>
      <c r="X1357" s="13"/>
      <c r="Y1357" s="13"/>
      <c r="Z1357" s="13"/>
      <c r="AA1357" s="13"/>
      <c r="AB1357" s="13"/>
      <c r="AC1357" s="13"/>
      <c r="AD1357" s="13"/>
      <c r="AE1357" s="13"/>
      <c r="AT1357" s="258" t="s">
        <v>801</v>
      </c>
      <c r="AU1357" s="258" t="s">
        <v>81</v>
      </c>
      <c r="AV1357" s="13" t="s">
        <v>81</v>
      </c>
      <c r="AW1357" s="13" t="s">
        <v>33</v>
      </c>
      <c r="AX1357" s="13" t="s">
        <v>72</v>
      </c>
      <c r="AY1357" s="258" t="s">
        <v>240</v>
      </c>
    </row>
    <row r="1358" s="13" customFormat="1">
      <c r="A1358" s="13"/>
      <c r="B1358" s="248"/>
      <c r="C1358" s="249"/>
      <c r="D1358" s="227" t="s">
        <v>801</v>
      </c>
      <c r="E1358" s="250" t="s">
        <v>19</v>
      </c>
      <c r="F1358" s="251" t="s">
        <v>3431</v>
      </c>
      <c r="G1358" s="249"/>
      <c r="H1358" s="252">
        <v>59.954999999999998</v>
      </c>
      <c r="I1358" s="253"/>
      <c r="J1358" s="249"/>
      <c r="K1358" s="249"/>
      <c r="L1358" s="254"/>
      <c r="M1358" s="255"/>
      <c r="N1358" s="256"/>
      <c r="O1358" s="256"/>
      <c r="P1358" s="256"/>
      <c r="Q1358" s="256"/>
      <c r="R1358" s="256"/>
      <c r="S1358" s="256"/>
      <c r="T1358" s="257"/>
      <c r="U1358" s="13"/>
      <c r="V1358" s="13"/>
      <c r="W1358" s="13"/>
      <c r="X1358" s="13"/>
      <c r="Y1358" s="13"/>
      <c r="Z1358" s="13"/>
      <c r="AA1358" s="13"/>
      <c r="AB1358" s="13"/>
      <c r="AC1358" s="13"/>
      <c r="AD1358" s="13"/>
      <c r="AE1358" s="13"/>
      <c r="AT1358" s="258" t="s">
        <v>801</v>
      </c>
      <c r="AU1358" s="258" t="s">
        <v>81</v>
      </c>
      <c r="AV1358" s="13" t="s">
        <v>81</v>
      </c>
      <c r="AW1358" s="13" t="s">
        <v>33</v>
      </c>
      <c r="AX1358" s="13" t="s">
        <v>72</v>
      </c>
      <c r="AY1358" s="258" t="s">
        <v>240</v>
      </c>
    </row>
    <row r="1359" s="15" customFormat="1">
      <c r="A1359" s="15"/>
      <c r="B1359" s="269"/>
      <c r="C1359" s="270"/>
      <c r="D1359" s="227" t="s">
        <v>801</v>
      </c>
      <c r="E1359" s="271" t="s">
        <v>19</v>
      </c>
      <c r="F1359" s="272" t="s">
        <v>1356</v>
      </c>
      <c r="G1359" s="270"/>
      <c r="H1359" s="273">
        <v>865.274</v>
      </c>
      <c r="I1359" s="274"/>
      <c r="J1359" s="270"/>
      <c r="K1359" s="270"/>
      <c r="L1359" s="275"/>
      <c r="M1359" s="276"/>
      <c r="N1359" s="277"/>
      <c r="O1359" s="277"/>
      <c r="P1359" s="277"/>
      <c r="Q1359" s="277"/>
      <c r="R1359" s="277"/>
      <c r="S1359" s="277"/>
      <c r="T1359" s="278"/>
      <c r="U1359" s="15"/>
      <c r="V1359" s="15"/>
      <c r="W1359" s="15"/>
      <c r="X1359" s="15"/>
      <c r="Y1359" s="15"/>
      <c r="Z1359" s="15"/>
      <c r="AA1359" s="15"/>
      <c r="AB1359" s="15"/>
      <c r="AC1359" s="15"/>
      <c r="AD1359" s="15"/>
      <c r="AE1359" s="15"/>
      <c r="AT1359" s="279" t="s">
        <v>801</v>
      </c>
      <c r="AU1359" s="279" t="s">
        <v>81</v>
      </c>
      <c r="AV1359" s="15" t="s">
        <v>149</v>
      </c>
      <c r="AW1359" s="15" t="s">
        <v>33</v>
      </c>
      <c r="AX1359" s="15" t="s">
        <v>72</v>
      </c>
      <c r="AY1359" s="279" t="s">
        <v>240</v>
      </c>
    </row>
    <row r="1360" s="14" customFormat="1">
      <c r="A1360" s="14"/>
      <c r="B1360" s="259"/>
      <c r="C1360" s="260"/>
      <c r="D1360" s="227" t="s">
        <v>801</v>
      </c>
      <c r="E1360" s="261" t="s">
        <v>19</v>
      </c>
      <c r="F1360" s="262" t="s">
        <v>3432</v>
      </c>
      <c r="G1360" s="260"/>
      <c r="H1360" s="261" t="s">
        <v>19</v>
      </c>
      <c r="I1360" s="263"/>
      <c r="J1360" s="260"/>
      <c r="K1360" s="260"/>
      <c r="L1360" s="264"/>
      <c r="M1360" s="265"/>
      <c r="N1360" s="266"/>
      <c r="O1360" s="266"/>
      <c r="P1360" s="266"/>
      <c r="Q1360" s="266"/>
      <c r="R1360" s="266"/>
      <c r="S1360" s="266"/>
      <c r="T1360" s="267"/>
      <c r="U1360" s="14"/>
      <c r="V1360" s="14"/>
      <c r="W1360" s="14"/>
      <c r="X1360" s="14"/>
      <c r="Y1360" s="14"/>
      <c r="Z1360" s="14"/>
      <c r="AA1360" s="14"/>
      <c r="AB1360" s="14"/>
      <c r="AC1360" s="14"/>
      <c r="AD1360" s="14"/>
      <c r="AE1360" s="14"/>
      <c r="AT1360" s="268" t="s">
        <v>801</v>
      </c>
      <c r="AU1360" s="268" t="s">
        <v>81</v>
      </c>
      <c r="AV1360" s="14" t="s">
        <v>79</v>
      </c>
      <c r="AW1360" s="14" t="s">
        <v>33</v>
      </c>
      <c r="AX1360" s="14" t="s">
        <v>72</v>
      </c>
      <c r="AY1360" s="268" t="s">
        <v>240</v>
      </c>
    </row>
    <row r="1361" s="13" customFormat="1">
      <c r="A1361" s="13"/>
      <c r="B1361" s="248"/>
      <c r="C1361" s="249"/>
      <c r="D1361" s="227" t="s">
        <v>801</v>
      </c>
      <c r="E1361" s="250" t="s">
        <v>19</v>
      </c>
      <c r="F1361" s="251" t="s">
        <v>3433</v>
      </c>
      <c r="G1361" s="249"/>
      <c r="H1361" s="252">
        <v>61.142000000000003</v>
      </c>
      <c r="I1361" s="253"/>
      <c r="J1361" s="249"/>
      <c r="K1361" s="249"/>
      <c r="L1361" s="254"/>
      <c r="M1361" s="255"/>
      <c r="N1361" s="256"/>
      <c r="O1361" s="256"/>
      <c r="P1361" s="256"/>
      <c r="Q1361" s="256"/>
      <c r="R1361" s="256"/>
      <c r="S1361" s="256"/>
      <c r="T1361" s="257"/>
      <c r="U1361" s="13"/>
      <c r="V1361" s="13"/>
      <c r="W1361" s="13"/>
      <c r="X1361" s="13"/>
      <c r="Y1361" s="13"/>
      <c r="Z1361" s="13"/>
      <c r="AA1361" s="13"/>
      <c r="AB1361" s="13"/>
      <c r="AC1361" s="13"/>
      <c r="AD1361" s="13"/>
      <c r="AE1361" s="13"/>
      <c r="AT1361" s="258" t="s">
        <v>801</v>
      </c>
      <c r="AU1361" s="258" t="s">
        <v>81</v>
      </c>
      <c r="AV1361" s="13" t="s">
        <v>81</v>
      </c>
      <c r="AW1361" s="13" t="s">
        <v>33</v>
      </c>
      <c r="AX1361" s="13" t="s">
        <v>72</v>
      </c>
      <c r="AY1361" s="258" t="s">
        <v>240</v>
      </c>
    </row>
    <row r="1362" s="13" customFormat="1">
      <c r="A1362" s="13"/>
      <c r="B1362" s="248"/>
      <c r="C1362" s="249"/>
      <c r="D1362" s="227" t="s">
        <v>801</v>
      </c>
      <c r="E1362" s="250" t="s">
        <v>19</v>
      </c>
      <c r="F1362" s="251" t="s">
        <v>3434</v>
      </c>
      <c r="G1362" s="249"/>
      <c r="H1362" s="252">
        <v>140.49100000000001</v>
      </c>
      <c r="I1362" s="253"/>
      <c r="J1362" s="249"/>
      <c r="K1362" s="249"/>
      <c r="L1362" s="254"/>
      <c r="M1362" s="255"/>
      <c r="N1362" s="256"/>
      <c r="O1362" s="256"/>
      <c r="P1362" s="256"/>
      <c r="Q1362" s="256"/>
      <c r="R1362" s="256"/>
      <c r="S1362" s="256"/>
      <c r="T1362" s="257"/>
      <c r="U1362" s="13"/>
      <c r="V1362" s="13"/>
      <c r="W1362" s="13"/>
      <c r="X1362" s="13"/>
      <c r="Y1362" s="13"/>
      <c r="Z1362" s="13"/>
      <c r="AA1362" s="13"/>
      <c r="AB1362" s="13"/>
      <c r="AC1362" s="13"/>
      <c r="AD1362" s="13"/>
      <c r="AE1362" s="13"/>
      <c r="AT1362" s="258" t="s">
        <v>801</v>
      </c>
      <c r="AU1362" s="258" t="s">
        <v>81</v>
      </c>
      <c r="AV1362" s="13" t="s">
        <v>81</v>
      </c>
      <c r="AW1362" s="13" t="s">
        <v>33</v>
      </c>
      <c r="AX1362" s="13" t="s">
        <v>72</v>
      </c>
      <c r="AY1362" s="258" t="s">
        <v>240</v>
      </c>
    </row>
    <row r="1363" s="13" customFormat="1">
      <c r="A1363" s="13"/>
      <c r="B1363" s="248"/>
      <c r="C1363" s="249"/>
      <c r="D1363" s="227" t="s">
        <v>801</v>
      </c>
      <c r="E1363" s="250" t="s">
        <v>19</v>
      </c>
      <c r="F1363" s="251" t="s">
        <v>3435</v>
      </c>
      <c r="G1363" s="249"/>
      <c r="H1363" s="252">
        <v>64.272999999999996</v>
      </c>
      <c r="I1363" s="253"/>
      <c r="J1363" s="249"/>
      <c r="K1363" s="249"/>
      <c r="L1363" s="254"/>
      <c r="M1363" s="255"/>
      <c r="N1363" s="256"/>
      <c r="O1363" s="256"/>
      <c r="P1363" s="256"/>
      <c r="Q1363" s="256"/>
      <c r="R1363" s="256"/>
      <c r="S1363" s="256"/>
      <c r="T1363" s="257"/>
      <c r="U1363" s="13"/>
      <c r="V1363" s="13"/>
      <c r="W1363" s="13"/>
      <c r="X1363" s="13"/>
      <c r="Y1363" s="13"/>
      <c r="Z1363" s="13"/>
      <c r="AA1363" s="13"/>
      <c r="AB1363" s="13"/>
      <c r="AC1363" s="13"/>
      <c r="AD1363" s="13"/>
      <c r="AE1363" s="13"/>
      <c r="AT1363" s="258" t="s">
        <v>801</v>
      </c>
      <c r="AU1363" s="258" t="s">
        <v>81</v>
      </c>
      <c r="AV1363" s="13" t="s">
        <v>81</v>
      </c>
      <c r="AW1363" s="13" t="s">
        <v>33</v>
      </c>
      <c r="AX1363" s="13" t="s">
        <v>72</v>
      </c>
      <c r="AY1363" s="258" t="s">
        <v>240</v>
      </c>
    </row>
    <row r="1364" s="14" customFormat="1">
      <c r="A1364" s="14"/>
      <c r="B1364" s="259"/>
      <c r="C1364" s="260"/>
      <c r="D1364" s="227" t="s">
        <v>801</v>
      </c>
      <c r="E1364" s="261" t="s">
        <v>19</v>
      </c>
      <c r="F1364" s="262" t="s">
        <v>3436</v>
      </c>
      <c r="G1364" s="260"/>
      <c r="H1364" s="261" t="s">
        <v>19</v>
      </c>
      <c r="I1364" s="263"/>
      <c r="J1364" s="260"/>
      <c r="K1364" s="260"/>
      <c r="L1364" s="264"/>
      <c r="M1364" s="265"/>
      <c r="N1364" s="266"/>
      <c r="O1364" s="266"/>
      <c r="P1364" s="266"/>
      <c r="Q1364" s="266"/>
      <c r="R1364" s="266"/>
      <c r="S1364" s="266"/>
      <c r="T1364" s="267"/>
      <c r="U1364" s="14"/>
      <c r="V1364" s="14"/>
      <c r="W1364" s="14"/>
      <c r="X1364" s="14"/>
      <c r="Y1364" s="14"/>
      <c r="Z1364" s="14"/>
      <c r="AA1364" s="14"/>
      <c r="AB1364" s="14"/>
      <c r="AC1364" s="14"/>
      <c r="AD1364" s="14"/>
      <c r="AE1364" s="14"/>
      <c r="AT1364" s="268" t="s">
        <v>801</v>
      </c>
      <c r="AU1364" s="268" t="s">
        <v>81</v>
      </c>
      <c r="AV1364" s="14" t="s">
        <v>79</v>
      </c>
      <c r="AW1364" s="14" t="s">
        <v>33</v>
      </c>
      <c r="AX1364" s="14" t="s">
        <v>72</v>
      </c>
      <c r="AY1364" s="268" t="s">
        <v>240</v>
      </c>
    </row>
    <row r="1365" s="13" customFormat="1">
      <c r="A1365" s="13"/>
      <c r="B1365" s="248"/>
      <c r="C1365" s="249"/>
      <c r="D1365" s="227" t="s">
        <v>801</v>
      </c>
      <c r="E1365" s="250" t="s">
        <v>19</v>
      </c>
      <c r="F1365" s="251" t="s">
        <v>3437</v>
      </c>
      <c r="G1365" s="249"/>
      <c r="H1365" s="252">
        <v>112.681</v>
      </c>
      <c r="I1365" s="253"/>
      <c r="J1365" s="249"/>
      <c r="K1365" s="249"/>
      <c r="L1365" s="254"/>
      <c r="M1365" s="255"/>
      <c r="N1365" s="256"/>
      <c r="O1365" s="256"/>
      <c r="P1365" s="256"/>
      <c r="Q1365" s="256"/>
      <c r="R1365" s="256"/>
      <c r="S1365" s="256"/>
      <c r="T1365" s="257"/>
      <c r="U1365" s="13"/>
      <c r="V1365" s="13"/>
      <c r="W1365" s="13"/>
      <c r="X1365" s="13"/>
      <c r="Y1365" s="13"/>
      <c r="Z1365" s="13"/>
      <c r="AA1365" s="13"/>
      <c r="AB1365" s="13"/>
      <c r="AC1365" s="13"/>
      <c r="AD1365" s="13"/>
      <c r="AE1365" s="13"/>
      <c r="AT1365" s="258" t="s">
        <v>801</v>
      </c>
      <c r="AU1365" s="258" t="s">
        <v>81</v>
      </c>
      <c r="AV1365" s="13" t="s">
        <v>81</v>
      </c>
      <c r="AW1365" s="13" t="s">
        <v>33</v>
      </c>
      <c r="AX1365" s="13" t="s">
        <v>72</v>
      </c>
      <c r="AY1365" s="258" t="s">
        <v>240</v>
      </c>
    </row>
    <row r="1366" s="13" customFormat="1">
      <c r="A1366" s="13"/>
      <c r="B1366" s="248"/>
      <c r="C1366" s="249"/>
      <c r="D1366" s="227" t="s">
        <v>801</v>
      </c>
      <c r="E1366" s="250" t="s">
        <v>19</v>
      </c>
      <c r="F1366" s="251" t="s">
        <v>3438</v>
      </c>
      <c r="G1366" s="249"/>
      <c r="H1366" s="252">
        <v>46.075000000000003</v>
      </c>
      <c r="I1366" s="253"/>
      <c r="J1366" s="249"/>
      <c r="K1366" s="249"/>
      <c r="L1366" s="254"/>
      <c r="M1366" s="255"/>
      <c r="N1366" s="256"/>
      <c r="O1366" s="256"/>
      <c r="P1366" s="256"/>
      <c r="Q1366" s="256"/>
      <c r="R1366" s="256"/>
      <c r="S1366" s="256"/>
      <c r="T1366" s="257"/>
      <c r="U1366" s="13"/>
      <c r="V1366" s="13"/>
      <c r="W1366" s="13"/>
      <c r="X1366" s="13"/>
      <c r="Y1366" s="13"/>
      <c r="Z1366" s="13"/>
      <c r="AA1366" s="13"/>
      <c r="AB1366" s="13"/>
      <c r="AC1366" s="13"/>
      <c r="AD1366" s="13"/>
      <c r="AE1366" s="13"/>
      <c r="AT1366" s="258" t="s">
        <v>801</v>
      </c>
      <c r="AU1366" s="258" t="s">
        <v>81</v>
      </c>
      <c r="AV1366" s="13" t="s">
        <v>81</v>
      </c>
      <c r="AW1366" s="13" t="s">
        <v>33</v>
      </c>
      <c r="AX1366" s="13" t="s">
        <v>72</v>
      </c>
      <c r="AY1366" s="258" t="s">
        <v>240</v>
      </c>
    </row>
    <row r="1367" s="13" customFormat="1">
      <c r="A1367" s="13"/>
      <c r="B1367" s="248"/>
      <c r="C1367" s="249"/>
      <c r="D1367" s="227" t="s">
        <v>801</v>
      </c>
      <c r="E1367" s="250" t="s">
        <v>19</v>
      </c>
      <c r="F1367" s="251" t="s">
        <v>3439</v>
      </c>
      <c r="G1367" s="249"/>
      <c r="H1367" s="252">
        <v>17.253</v>
      </c>
      <c r="I1367" s="253"/>
      <c r="J1367" s="249"/>
      <c r="K1367" s="249"/>
      <c r="L1367" s="254"/>
      <c r="M1367" s="255"/>
      <c r="N1367" s="256"/>
      <c r="O1367" s="256"/>
      <c r="P1367" s="256"/>
      <c r="Q1367" s="256"/>
      <c r="R1367" s="256"/>
      <c r="S1367" s="256"/>
      <c r="T1367" s="257"/>
      <c r="U1367" s="13"/>
      <c r="V1367" s="13"/>
      <c r="W1367" s="13"/>
      <c r="X1367" s="13"/>
      <c r="Y1367" s="13"/>
      <c r="Z1367" s="13"/>
      <c r="AA1367" s="13"/>
      <c r="AB1367" s="13"/>
      <c r="AC1367" s="13"/>
      <c r="AD1367" s="13"/>
      <c r="AE1367" s="13"/>
      <c r="AT1367" s="258" t="s">
        <v>801</v>
      </c>
      <c r="AU1367" s="258" t="s">
        <v>81</v>
      </c>
      <c r="AV1367" s="13" t="s">
        <v>81</v>
      </c>
      <c r="AW1367" s="13" t="s">
        <v>33</v>
      </c>
      <c r="AX1367" s="13" t="s">
        <v>72</v>
      </c>
      <c r="AY1367" s="258" t="s">
        <v>240</v>
      </c>
    </row>
    <row r="1368" s="14" customFormat="1">
      <c r="A1368" s="14"/>
      <c r="B1368" s="259"/>
      <c r="C1368" s="260"/>
      <c r="D1368" s="227" t="s">
        <v>801</v>
      </c>
      <c r="E1368" s="261" t="s">
        <v>19</v>
      </c>
      <c r="F1368" s="262" t="s">
        <v>3440</v>
      </c>
      <c r="G1368" s="260"/>
      <c r="H1368" s="261" t="s">
        <v>19</v>
      </c>
      <c r="I1368" s="263"/>
      <c r="J1368" s="260"/>
      <c r="K1368" s="260"/>
      <c r="L1368" s="264"/>
      <c r="M1368" s="265"/>
      <c r="N1368" s="266"/>
      <c r="O1368" s="266"/>
      <c r="P1368" s="266"/>
      <c r="Q1368" s="266"/>
      <c r="R1368" s="266"/>
      <c r="S1368" s="266"/>
      <c r="T1368" s="267"/>
      <c r="U1368" s="14"/>
      <c r="V1368" s="14"/>
      <c r="W1368" s="14"/>
      <c r="X1368" s="14"/>
      <c r="Y1368" s="14"/>
      <c r="Z1368" s="14"/>
      <c r="AA1368" s="14"/>
      <c r="AB1368" s="14"/>
      <c r="AC1368" s="14"/>
      <c r="AD1368" s="14"/>
      <c r="AE1368" s="14"/>
      <c r="AT1368" s="268" t="s">
        <v>801</v>
      </c>
      <c r="AU1368" s="268" t="s">
        <v>81</v>
      </c>
      <c r="AV1368" s="14" t="s">
        <v>79</v>
      </c>
      <c r="AW1368" s="14" t="s">
        <v>33</v>
      </c>
      <c r="AX1368" s="14" t="s">
        <v>72</v>
      </c>
      <c r="AY1368" s="268" t="s">
        <v>240</v>
      </c>
    </row>
    <row r="1369" s="13" customFormat="1">
      <c r="A1369" s="13"/>
      <c r="B1369" s="248"/>
      <c r="C1369" s="249"/>
      <c r="D1369" s="227" t="s">
        <v>801</v>
      </c>
      <c r="E1369" s="250" t="s">
        <v>19</v>
      </c>
      <c r="F1369" s="251" t="s">
        <v>3441</v>
      </c>
      <c r="G1369" s="249"/>
      <c r="H1369" s="252">
        <v>69.224999999999994</v>
      </c>
      <c r="I1369" s="253"/>
      <c r="J1369" s="249"/>
      <c r="K1369" s="249"/>
      <c r="L1369" s="254"/>
      <c r="M1369" s="255"/>
      <c r="N1369" s="256"/>
      <c r="O1369" s="256"/>
      <c r="P1369" s="256"/>
      <c r="Q1369" s="256"/>
      <c r="R1369" s="256"/>
      <c r="S1369" s="256"/>
      <c r="T1369" s="257"/>
      <c r="U1369" s="13"/>
      <c r="V1369" s="13"/>
      <c r="W1369" s="13"/>
      <c r="X1369" s="13"/>
      <c r="Y1369" s="13"/>
      <c r="Z1369" s="13"/>
      <c r="AA1369" s="13"/>
      <c r="AB1369" s="13"/>
      <c r="AC1369" s="13"/>
      <c r="AD1369" s="13"/>
      <c r="AE1369" s="13"/>
      <c r="AT1369" s="258" t="s">
        <v>801</v>
      </c>
      <c r="AU1369" s="258" t="s">
        <v>81</v>
      </c>
      <c r="AV1369" s="13" t="s">
        <v>81</v>
      </c>
      <c r="AW1369" s="13" t="s">
        <v>33</v>
      </c>
      <c r="AX1369" s="13" t="s">
        <v>72</v>
      </c>
      <c r="AY1369" s="258" t="s">
        <v>240</v>
      </c>
    </row>
    <row r="1370" s="13" customFormat="1">
      <c r="A1370" s="13"/>
      <c r="B1370" s="248"/>
      <c r="C1370" s="249"/>
      <c r="D1370" s="227" t="s">
        <v>801</v>
      </c>
      <c r="E1370" s="250" t="s">
        <v>19</v>
      </c>
      <c r="F1370" s="251" t="s">
        <v>3442</v>
      </c>
      <c r="G1370" s="249"/>
      <c r="H1370" s="252">
        <v>31.690999999999999</v>
      </c>
      <c r="I1370" s="253"/>
      <c r="J1370" s="249"/>
      <c r="K1370" s="249"/>
      <c r="L1370" s="254"/>
      <c r="M1370" s="255"/>
      <c r="N1370" s="256"/>
      <c r="O1370" s="256"/>
      <c r="P1370" s="256"/>
      <c r="Q1370" s="256"/>
      <c r="R1370" s="256"/>
      <c r="S1370" s="256"/>
      <c r="T1370" s="257"/>
      <c r="U1370" s="13"/>
      <c r="V1370" s="13"/>
      <c r="W1370" s="13"/>
      <c r="X1370" s="13"/>
      <c r="Y1370" s="13"/>
      <c r="Z1370" s="13"/>
      <c r="AA1370" s="13"/>
      <c r="AB1370" s="13"/>
      <c r="AC1370" s="13"/>
      <c r="AD1370" s="13"/>
      <c r="AE1370" s="13"/>
      <c r="AT1370" s="258" t="s">
        <v>801</v>
      </c>
      <c r="AU1370" s="258" t="s">
        <v>81</v>
      </c>
      <c r="AV1370" s="13" t="s">
        <v>81</v>
      </c>
      <c r="AW1370" s="13" t="s">
        <v>33</v>
      </c>
      <c r="AX1370" s="13" t="s">
        <v>72</v>
      </c>
      <c r="AY1370" s="258" t="s">
        <v>240</v>
      </c>
    </row>
    <row r="1371" s="13" customFormat="1">
      <c r="A1371" s="13"/>
      <c r="B1371" s="248"/>
      <c r="C1371" s="249"/>
      <c r="D1371" s="227" t="s">
        <v>801</v>
      </c>
      <c r="E1371" s="250" t="s">
        <v>19</v>
      </c>
      <c r="F1371" s="251" t="s">
        <v>3443</v>
      </c>
      <c r="G1371" s="249"/>
      <c r="H1371" s="252">
        <v>10.385</v>
      </c>
      <c r="I1371" s="253"/>
      <c r="J1371" s="249"/>
      <c r="K1371" s="249"/>
      <c r="L1371" s="254"/>
      <c r="M1371" s="255"/>
      <c r="N1371" s="256"/>
      <c r="O1371" s="256"/>
      <c r="P1371" s="256"/>
      <c r="Q1371" s="256"/>
      <c r="R1371" s="256"/>
      <c r="S1371" s="256"/>
      <c r="T1371" s="257"/>
      <c r="U1371" s="13"/>
      <c r="V1371" s="13"/>
      <c r="W1371" s="13"/>
      <c r="X1371" s="13"/>
      <c r="Y1371" s="13"/>
      <c r="Z1371" s="13"/>
      <c r="AA1371" s="13"/>
      <c r="AB1371" s="13"/>
      <c r="AC1371" s="13"/>
      <c r="AD1371" s="13"/>
      <c r="AE1371" s="13"/>
      <c r="AT1371" s="258" t="s">
        <v>801</v>
      </c>
      <c r="AU1371" s="258" t="s">
        <v>81</v>
      </c>
      <c r="AV1371" s="13" t="s">
        <v>81</v>
      </c>
      <c r="AW1371" s="13" t="s">
        <v>33</v>
      </c>
      <c r="AX1371" s="13" t="s">
        <v>72</v>
      </c>
      <c r="AY1371" s="258" t="s">
        <v>240</v>
      </c>
    </row>
    <row r="1372" s="14" customFormat="1">
      <c r="A1372" s="14"/>
      <c r="B1372" s="259"/>
      <c r="C1372" s="260"/>
      <c r="D1372" s="227" t="s">
        <v>801</v>
      </c>
      <c r="E1372" s="261" t="s">
        <v>19</v>
      </c>
      <c r="F1372" s="262" t="s">
        <v>3444</v>
      </c>
      <c r="G1372" s="260"/>
      <c r="H1372" s="261" t="s">
        <v>19</v>
      </c>
      <c r="I1372" s="263"/>
      <c r="J1372" s="260"/>
      <c r="K1372" s="260"/>
      <c r="L1372" s="264"/>
      <c r="M1372" s="265"/>
      <c r="N1372" s="266"/>
      <c r="O1372" s="266"/>
      <c r="P1372" s="266"/>
      <c r="Q1372" s="266"/>
      <c r="R1372" s="266"/>
      <c r="S1372" s="266"/>
      <c r="T1372" s="267"/>
      <c r="U1372" s="14"/>
      <c r="V1372" s="14"/>
      <c r="W1372" s="14"/>
      <c r="X1372" s="14"/>
      <c r="Y1372" s="14"/>
      <c r="Z1372" s="14"/>
      <c r="AA1372" s="14"/>
      <c r="AB1372" s="14"/>
      <c r="AC1372" s="14"/>
      <c r="AD1372" s="14"/>
      <c r="AE1372" s="14"/>
      <c r="AT1372" s="268" t="s">
        <v>801</v>
      </c>
      <c r="AU1372" s="268" t="s">
        <v>81</v>
      </c>
      <c r="AV1372" s="14" t="s">
        <v>79</v>
      </c>
      <c r="AW1372" s="14" t="s">
        <v>33</v>
      </c>
      <c r="AX1372" s="14" t="s">
        <v>72</v>
      </c>
      <c r="AY1372" s="268" t="s">
        <v>240</v>
      </c>
    </row>
    <row r="1373" s="13" customFormat="1">
      <c r="A1373" s="13"/>
      <c r="B1373" s="248"/>
      <c r="C1373" s="249"/>
      <c r="D1373" s="227" t="s">
        <v>801</v>
      </c>
      <c r="E1373" s="250" t="s">
        <v>19</v>
      </c>
      <c r="F1373" s="251" t="s">
        <v>3445</v>
      </c>
      <c r="G1373" s="249"/>
      <c r="H1373" s="252">
        <v>2.6850000000000001</v>
      </c>
      <c r="I1373" s="253"/>
      <c r="J1373" s="249"/>
      <c r="K1373" s="249"/>
      <c r="L1373" s="254"/>
      <c r="M1373" s="255"/>
      <c r="N1373" s="256"/>
      <c r="O1373" s="256"/>
      <c r="P1373" s="256"/>
      <c r="Q1373" s="256"/>
      <c r="R1373" s="256"/>
      <c r="S1373" s="256"/>
      <c r="T1373" s="257"/>
      <c r="U1373" s="13"/>
      <c r="V1373" s="13"/>
      <c r="W1373" s="13"/>
      <c r="X1373" s="13"/>
      <c r="Y1373" s="13"/>
      <c r="Z1373" s="13"/>
      <c r="AA1373" s="13"/>
      <c r="AB1373" s="13"/>
      <c r="AC1373" s="13"/>
      <c r="AD1373" s="13"/>
      <c r="AE1373" s="13"/>
      <c r="AT1373" s="258" t="s">
        <v>801</v>
      </c>
      <c r="AU1373" s="258" t="s">
        <v>81</v>
      </c>
      <c r="AV1373" s="13" t="s">
        <v>81</v>
      </c>
      <c r="AW1373" s="13" t="s">
        <v>33</v>
      </c>
      <c r="AX1373" s="13" t="s">
        <v>72</v>
      </c>
      <c r="AY1373" s="258" t="s">
        <v>240</v>
      </c>
    </row>
    <row r="1374" s="13" customFormat="1">
      <c r="A1374" s="13"/>
      <c r="B1374" s="248"/>
      <c r="C1374" s="249"/>
      <c r="D1374" s="227" t="s">
        <v>801</v>
      </c>
      <c r="E1374" s="250" t="s">
        <v>19</v>
      </c>
      <c r="F1374" s="251" t="s">
        <v>3446</v>
      </c>
      <c r="G1374" s="249"/>
      <c r="H1374" s="252">
        <v>2.5129999999999999</v>
      </c>
      <c r="I1374" s="253"/>
      <c r="J1374" s="249"/>
      <c r="K1374" s="249"/>
      <c r="L1374" s="254"/>
      <c r="M1374" s="255"/>
      <c r="N1374" s="256"/>
      <c r="O1374" s="256"/>
      <c r="P1374" s="256"/>
      <c r="Q1374" s="256"/>
      <c r="R1374" s="256"/>
      <c r="S1374" s="256"/>
      <c r="T1374" s="257"/>
      <c r="U1374" s="13"/>
      <c r="V1374" s="13"/>
      <c r="W1374" s="13"/>
      <c r="X1374" s="13"/>
      <c r="Y1374" s="13"/>
      <c r="Z1374" s="13"/>
      <c r="AA1374" s="13"/>
      <c r="AB1374" s="13"/>
      <c r="AC1374" s="13"/>
      <c r="AD1374" s="13"/>
      <c r="AE1374" s="13"/>
      <c r="AT1374" s="258" t="s">
        <v>801</v>
      </c>
      <c r="AU1374" s="258" t="s">
        <v>81</v>
      </c>
      <c r="AV1374" s="13" t="s">
        <v>81</v>
      </c>
      <c r="AW1374" s="13" t="s">
        <v>33</v>
      </c>
      <c r="AX1374" s="13" t="s">
        <v>72</v>
      </c>
      <c r="AY1374" s="258" t="s">
        <v>240</v>
      </c>
    </row>
    <row r="1375" s="15" customFormat="1">
      <c r="A1375" s="15"/>
      <c r="B1375" s="269"/>
      <c r="C1375" s="270"/>
      <c r="D1375" s="227" t="s">
        <v>801</v>
      </c>
      <c r="E1375" s="271" t="s">
        <v>19</v>
      </c>
      <c r="F1375" s="272" t="s">
        <v>1356</v>
      </c>
      <c r="G1375" s="270"/>
      <c r="H1375" s="273">
        <v>558.41399999999999</v>
      </c>
      <c r="I1375" s="274"/>
      <c r="J1375" s="270"/>
      <c r="K1375" s="270"/>
      <c r="L1375" s="275"/>
      <c r="M1375" s="276"/>
      <c r="N1375" s="277"/>
      <c r="O1375" s="277"/>
      <c r="P1375" s="277"/>
      <c r="Q1375" s="277"/>
      <c r="R1375" s="277"/>
      <c r="S1375" s="277"/>
      <c r="T1375" s="278"/>
      <c r="U1375" s="15"/>
      <c r="V1375" s="15"/>
      <c r="W1375" s="15"/>
      <c r="X1375" s="15"/>
      <c r="Y1375" s="15"/>
      <c r="Z1375" s="15"/>
      <c r="AA1375" s="15"/>
      <c r="AB1375" s="15"/>
      <c r="AC1375" s="15"/>
      <c r="AD1375" s="15"/>
      <c r="AE1375" s="15"/>
      <c r="AT1375" s="279" t="s">
        <v>801</v>
      </c>
      <c r="AU1375" s="279" t="s">
        <v>81</v>
      </c>
      <c r="AV1375" s="15" t="s">
        <v>149</v>
      </c>
      <c r="AW1375" s="15" t="s">
        <v>33</v>
      </c>
      <c r="AX1375" s="15" t="s">
        <v>72</v>
      </c>
      <c r="AY1375" s="279" t="s">
        <v>240</v>
      </c>
    </row>
    <row r="1376" s="2" customFormat="1" ht="66.75" customHeight="1">
      <c r="A1376" s="39"/>
      <c r="B1376" s="40"/>
      <c r="C1376" s="214" t="s">
        <v>3447</v>
      </c>
      <c r="D1376" s="214" t="s">
        <v>243</v>
      </c>
      <c r="E1376" s="215" t="s">
        <v>3448</v>
      </c>
      <c r="F1376" s="216" t="s">
        <v>3449</v>
      </c>
      <c r="G1376" s="217" t="s">
        <v>251</v>
      </c>
      <c r="H1376" s="218">
        <v>865.274</v>
      </c>
      <c r="I1376" s="219"/>
      <c r="J1376" s="220">
        <f>ROUND(I1376*H1376,2)</f>
        <v>0</v>
      </c>
      <c r="K1376" s="216" t="s">
        <v>247</v>
      </c>
      <c r="L1376" s="45"/>
      <c r="M1376" s="221" t="s">
        <v>19</v>
      </c>
      <c r="N1376" s="222" t="s">
        <v>43</v>
      </c>
      <c r="O1376" s="85"/>
      <c r="P1376" s="223">
        <f>O1376*H1376</f>
        <v>0</v>
      </c>
      <c r="Q1376" s="223">
        <v>0</v>
      </c>
      <c r="R1376" s="223">
        <f>Q1376*H1376</f>
        <v>0</v>
      </c>
      <c r="S1376" s="223">
        <v>0</v>
      </c>
      <c r="T1376" s="224">
        <f>S1376*H1376</f>
        <v>0</v>
      </c>
      <c r="U1376" s="39"/>
      <c r="V1376" s="39"/>
      <c r="W1376" s="39"/>
      <c r="X1376" s="39"/>
      <c r="Y1376" s="39"/>
      <c r="Z1376" s="39"/>
      <c r="AA1376" s="39"/>
      <c r="AB1376" s="39"/>
      <c r="AC1376" s="39"/>
      <c r="AD1376" s="39"/>
      <c r="AE1376" s="39"/>
      <c r="AR1376" s="225" t="s">
        <v>271</v>
      </c>
      <c r="AT1376" s="225" t="s">
        <v>243</v>
      </c>
      <c r="AU1376" s="225" t="s">
        <v>81</v>
      </c>
      <c r="AY1376" s="18" t="s">
        <v>240</v>
      </c>
      <c r="BE1376" s="226">
        <f>IF(N1376="základní",J1376,0)</f>
        <v>0</v>
      </c>
      <c r="BF1376" s="226">
        <f>IF(N1376="snížená",J1376,0)</f>
        <v>0</v>
      </c>
      <c r="BG1376" s="226">
        <f>IF(N1376="zákl. přenesená",J1376,0)</f>
        <v>0</v>
      </c>
      <c r="BH1376" s="226">
        <f>IF(N1376="sníž. přenesená",J1376,0)</f>
        <v>0</v>
      </c>
      <c r="BI1376" s="226">
        <f>IF(N1376="nulová",J1376,0)</f>
        <v>0</v>
      </c>
      <c r="BJ1376" s="18" t="s">
        <v>79</v>
      </c>
      <c r="BK1376" s="226">
        <f>ROUND(I1376*H1376,2)</f>
        <v>0</v>
      </c>
      <c r="BL1376" s="18" t="s">
        <v>271</v>
      </c>
      <c r="BM1376" s="225" t="s">
        <v>3450</v>
      </c>
    </row>
    <row r="1377" s="14" customFormat="1">
      <c r="A1377" s="14"/>
      <c r="B1377" s="259"/>
      <c r="C1377" s="260"/>
      <c r="D1377" s="227" t="s">
        <v>801</v>
      </c>
      <c r="E1377" s="261" t="s">
        <v>19</v>
      </c>
      <c r="F1377" s="262" t="s">
        <v>3423</v>
      </c>
      <c r="G1377" s="260"/>
      <c r="H1377" s="261" t="s">
        <v>19</v>
      </c>
      <c r="I1377" s="263"/>
      <c r="J1377" s="260"/>
      <c r="K1377" s="260"/>
      <c r="L1377" s="264"/>
      <c r="M1377" s="265"/>
      <c r="N1377" s="266"/>
      <c r="O1377" s="266"/>
      <c r="P1377" s="266"/>
      <c r="Q1377" s="266"/>
      <c r="R1377" s="266"/>
      <c r="S1377" s="266"/>
      <c r="T1377" s="267"/>
      <c r="U1377" s="14"/>
      <c r="V1377" s="14"/>
      <c r="W1377" s="14"/>
      <c r="X1377" s="14"/>
      <c r="Y1377" s="14"/>
      <c r="Z1377" s="14"/>
      <c r="AA1377" s="14"/>
      <c r="AB1377" s="14"/>
      <c r="AC1377" s="14"/>
      <c r="AD1377" s="14"/>
      <c r="AE1377" s="14"/>
      <c r="AT1377" s="268" t="s">
        <v>801</v>
      </c>
      <c r="AU1377" s="268" t="s">
        <v>81</v>
      </c>
      <c r="AV1377" s="14" t="s">
        <v>79</v>
      </c>
      <c r="AW1377" s="14" t="s">
        <v>33</v>
      </c>
      <c r="AX1377" s="14" t="s">
        <v>72</v>
      </c>
      <c r="AY1377" s="268" t="s">
        <v>240</v>
      </c>
    </row>
    <row r="1378" s="13" customFormat="1">
      <c r="A1378" s="13"/>
      <c r="B1378" s="248"/>
      <c r="C1378" s="249"/>
      <c r="D1378" s="227" t="s">
        <v>801</v>
      </c>
      <c r="E1378" s="250" t="s">
        <v>19</v>
      </c>
      <c r="F1378" s="251" t="s">
        <v>3424</v>
      </c>
      <c r="G1378" s="249"/>
      <c r="H1378" s="252">
        <v>92.853999999999999</v>
      </c>
      <c r="I1378" s="253"/>
      <c r="J1378" s="249"/>
      <c r="K1378" s="249"/>
      <c r="L1378" s="254"/>
      <c r="M1378" s="255"/>
      <c r="N1378" s="256"/>
      <c r="O1378" s="256"/>
      <c r="P1378" s="256"/>
      <c r="Q1378" s="256"/>
      <c r="R1378" s="256"/>
      <c r="S1378" s="256"/>
      <c r="T1378" s="257"/>
      <c r="U1378" s="13"/>
      <c r="V1378" s="13"/>
      <c r="W1378" s="13"/>
      <c r="X1378" s="13"/>
      <c r="Y1378" s="13"/>
      <c r="Z1378" s="13"/>
      <c r="AA1378" s="13"/>
      <c r="AB1378" s="13"/>
      <c r="AC1378" s="13"/>
      <c r="AD1378" s="13"/>
      <c r="AE1378" s="13"/>
      <c r="AT1378" s="258" t="s">
        <v>801</v>
      </c>
      <c r="AU1378" s="258" t="s">
        <v>81</v>
      </c>
      <c r="AV1378" s="13" t="s">
        <v>81</v>
      </c>
      <c r="AW1378" s="13" t="s">
        <v>33</v>
      </c>
      <c r="AX1378" s="13" t="s">
        <v>72</v>
      </c>
      <c r="AY1378" s="258" t="s">
        <v>240</v>
      </c>
    </row>
    <row r="1379" s="13" customFormat="1">
      <c r="A1379" s="13"/>
      <c r="B1379" s="248"/>
      <c r="C1379" s="249"/>
      <c r="D1379" s="227" t="s">
        <v>801</v>
      </c>
      <c r="E1379" s="250" t="s">
        <v>19</v>
      </c>
      <c r="F1379" s="251" t="s">
        <v>3425</v>
      </c>
      <c r="G1379" s="249"/>
      <c r="H1379" s="252">
        <v>86.480999999999995</v>
      </c>
      <c r="I1379" s="253"/>
      <c r="J1379" s="249"/>
      <c r="K1379" s="249"/>
      <c r="L1379" s="254"/>
      <c r="M1379" s="255"/>
      <c r="N1379" s="256"/>
      <c r="O1379" s="256"/>
      <c r="P1379" s="256"/>
      <c r="Q1379" s="256"/>
      <c r="R1379" s="256"/>
      <c r="S1379" s="256"/>
      <c r="T1379" s="257"/>
      <c r="U1379" s="13"/>
      <c r="V1379" s="13"/>
      <c r="W1379" s="13"/>
      <c r="X1379" s="13"/>
      <c r="Y1379" s="13"/>
      <c r="Z1379" s="13"/>
      <c r="AA1379" s="13"/>
      <c r="AB1379" s="13"/>
      <c r="AC1379" s="13"/>
      <c r="AD1379" s="13"/>
      <c r="AE1379" s="13"/>
      <c r="AT1379" s="258" t="s">
        <v>801</v>
      </c>
      <c r="AU1379" s="258" t="s">
        <v>81</v>
      </c>
      <c r="AV1379" s="13" t="s">
        <v>81</v>
      </c>
      <c r="AW1379" s="13" t="s">
        <v>33</v>
      </c>
      <c r="AX1379" s="13" t="s">
        <v>72</v>
      </c>
      <c r="AY1379" s="258" t="s">
        <v>240</v>
      </c>
    </row>
    <row r="1380" s="13" customFormat="1">
      <c r="A1380" s="13"/>
      <c r="B1380" s="248"/>
      <c r="C1380" s="249"/>
      <c r="D1380" s="227" t="s">
        <v>801</v>
      </c>
      <c r="E1380" s="250" t="s">
        <v>19</v>
      </c>
      <c r="F1380" s="251" t="s">
        <v>3426</v>
      </c>
      <c r="G1380" s="249"/>
      <c r="H1380" s="252">
        <v>74.091999999999999</v>
      </c>
      <c r="I1380" s="253"/>
      <c r="J1380" s="249"/>
      <c r="K1380" s="249"/>
      <c r="L1380" s="254"/>
      <c r="M1380" s="255"/>
      <c r="N1380" s="256"/>
      <c r="O1380" s="256"/>
      <c r="P1380" s="256"/>
      <c r="Q1380" s="256"/>
      <c r="R1380" s="256"/>
      <c r="S1380" s="256"/>
      <c r="T1380" s="257"/>
      <c r="U1380" s="13"/>
      <c r="V1380" s="13"/>
      <c r="W1380" s="13"/>
      <c r="X1380" s="13"/>
      <c r="Y1380" s="13"/>
      <c r="Z1380" s="13"/>
      <c r="AA1380" s="13"/>
      <c r="AB1380" s="13"/>
      <c r="AC1380" s="13"/>
      <c r="AD1380" s="13"/>
      <c r="AE1380" s="13"/>
      <c r="AT1380" s="258" t="s">
        <v>801</v>
      </c>
      <c r="AU1380" s="258" t="s">
        <v>81</v>
      </c>
      <c r="AV1380" s="13" t="s">
        <v>81</v>
      </c>
      <c r="AW1380" s="13" t="s">
        <v>33</v>
      </c>
      <c r="AX1380" s="13" t="s">
        <v>72</v>
      </c>
      <c r="AY1380" s="258" t="s">
        <v>240</v>
      </c>
    </row>
    <row r="1381" s="13" customFormat="1">
      <c r="A1381" s="13"/>
      <c r="B1381" s="248"/>
      <c r="C1381" s="249"/>
      <c r="D1381" s="227" t="s">
        <v>801</v>
      </c>
      <c r="E1381" s="250" t="s">
        <v>19</v>
      </c>
      <c r="F1381" s="251" t="s">
        <v>3427</v>
      </c>
      <c r="G1381" s="249"/>
      <c r="H1381" s="252">
        <v>133.38</v>
      </c>
      <c r="I1381" s="253"/>
      <c r="J1381" s="249"/>
      <c r="K1381" s="249"/>
      <c r="L1381" s="254"/>
      <c r="M1381" s="255"/>
      <c r="N1381" s="256"/>
      <c r="O1381" s="256"/>
      <c r="P1381" s="256"/>
      <c r="Q1381" s="256"/>
      <c r="R1381" s="256"/>
      <c r="S1381" s="256"/>
      <c r="T1381" s="257"/>
      <c r="U1381" s="13"/>
      <c r="V1381" s="13"/>
      <c r="W1381" s="13"/>
      <c r="X1381" s="13"/>
      <c r="Y1381" s="13"/>
      <c r="Z1381" s="13"/>
      <c r="AA1381" s="13"/>
      <c r="AB1381" s="13"/>
      <c r="AC1381" s="13"/>
      <c r="AD1381" s="13"/>
      <c r="AE1381" s="13"/>
      <c r="AT1381" s="258" t="s">
        <v>801</v>
      </c>
      <c r="AU1381" s="258" t="s">
        <v>81</v>
      </c>
      <c r="AV1381" s="13" t="s">
        <v>81</v>
      </c>
      <c r="AW1381" s="13" t="s">
        <v>33</v>
      </c>
      <c r="AX1381" s="13" t="s">
        <v>72</v>
      </c>
      <c r="AY1381" s="258" t="s">
        <v>240</v>
      </c>
    </row>
    <row r="1382" s="13" customFormat="1">
      <c r="A1382" s="13"/>
      <c r="B1382" s="248"/>
      <c r="C1382" s="249"/>
      <c r="D1382" s="227" t="s">
        <v>801</v>
      </c>
      <c r="E1382" s="250" t="s">
        <v>19</v>
      </c>
      <c r="F1382" s="251" t="s">
        <v>3428</v>
      </c>
      <c r="G1382" s="249"/>
      <c r="H1382" s="252">
        <v>119.74800000000001</v>
      </c>
      <c r="I1382" s="253"/>
      <c r="J1382" s="249"/>
      <c r="K1382" s="249"/>
      <c r="L1382" s="254"/>
      <c r="M1382" s="255"/>
      <c r="N1382" s="256"/>
      <c r="O1382" s="256"/>
      <c r="P1382" s="256"/>
      <c r="Q1382" s="256"/>
      <c r="R1382" s="256"/>
      <c r="S1382" s="256"/>
      <c r="T1382" s="257"/>
      <c r="U1382" s="13"/>
      <c r="V1382" s="13"/>
      <c r="W1382" s="13"/>
      <c r="X1382" s="13"/>
      <c r="Y1382" s="13"/>
      <c r="Z1382" s="13"/>
      <c r="AA1382" s="13"/>
      <c r="AB1382" s="13"/>
      <c r="AC1382" s="13"/>
      <c r="AD1382" s="13"/>
      <c r="AE1382" s="13"/>
      <c r="AT1382" s="258" t="s">
        <v>801</v>
      </c>
      <c r="AU1382" s="258" t="s">
        <v>81</v>
      </c>
      <c r="AV1382" s="13" t="s">
        <v>81</v>
      </c>
      <c r="AW1382" s="13" t="s">
        <v>33</v>
      </c>
      <c r="AX1382" s="13" t="s">
        <v>72</v>
      </c>
      <c r="AY1382" s="258" t="s">
        <v>240</v>
      </c>
    </row>
    <row r="1383" s="13" customFormat="1">
      <c r="A1383" s="13"/>
      <c r="B1383" s="248"/>
      <c r="C1383" s="249"/>
      <c r="D1383" s="227" t="s">
        <v>801</v>
      </c>
      <c r="E1383" s="250" t="s">
        <v>19</v>
      </c>
      <c r="F1383" s="251" t="s">
        <v>3429</v>
      </c>
      <c r="G1383" s="249"/>
      <c r="H1383" s="252">
        <v>211.881</v>
      </c>
      <c r="I1383" s="253"/>
      <c r="J1383" s="249"/>
      <c r="K1383" s="249"/>
      <c r="L1383" s="254"/>
      <c r="M1383" s="255"/>
      <c r="N1383" s="256"/>
      <c r="O1383" s="256"/>
      <c r="P1383" s="256"/>
      <c r="Q1383" s="256"/>
      <c r="R1383" s="256"/>
      <c r="S1383" s="256"/>
      <c r="T1383" s="257"/>
      <c r="U1383" s="13"/>
      <c r="V1383" s="13"/>
      <c r="W1383" s="13"/>
      <c r="X1383" s="13"/>
      <c r="Y1383" s="13"/>
      <c r="Z1383" s="13"/>
      <c r="AA1383" s="13"/>
      <c r="AB1383" s="13"/>
      <c r="AC1383" s="13"/>
      <c r="AD1383" s="13"/>
      <c r="AE1383" s="13"/>
      <c r="AT1383" s="258" t="s">
        <v>801</v>
      </c>
      <c r="AU1383" s="258" t="s">
        <v>81</v>
      </c>
      <c r="AV1383" s="13" t="s">
        <v>81</v>
      </c>
      <c r="AW1383" s="13" t="s">
        <v>33</v>
      </c>
      <c r="AX1383" s="13" t="s">
        <v>72</v>
      </c>
      <c r="AY1383" s="258" t="s">
        <v>240</v>
      </c>
    </row>
    <row r="1384" s="13" customFormat="1">
      <c r="A1384" s="13"/>
      <c r="B1384" s="248"/>
      <c r="C1384" s="249"/>
      <c r="D1384" s="227" t="s">
        <v>801</v>
      </c>
      <c r="E1384" s="250" t="s">
        <v>19</v>
      </c>
      <c r="F1384" s="251" t="s">
        <v>3430</v>
      </c>
      <c r="G1384" s="249"/>
      <c r="H1384" s="252">
        <v>86.882999999999996</v>
      </c>
      <c r="I1384" s="253"/>
      <c r="J1384" s="249"/>
      <c r="K1384" s="249"/>
      <c r="L1384" s="254"/>
      <c r="M1384" s="255"/>
      <c r="N1384" s="256"/>
      <c r="O1384" s="256"/>
      <c r="P1384" s="256"/>
      <c r="Q1384" s="256"/>
      <c r="R1384" s="256"/>
      <c r="S1384" s="256"/>
      <c r="T1384" s="257"/>
      <c r="U1384" s="13"/>
      <c r="V1384" s="13"/>
      <c r="W1384" s="13"/>
      <c r="X1384" s="13"/>
      <c r="Y1384" s="13"/>
      <c r="Z1384" s="13"/>
      <c r="AA1384" s="13"/>
      <c r="AB1384" s="13"/>
      <c r="AC1384" s="13"/>
      <c r="AD1384" s="13"/>
      <c r="AE1384" s="13"/>
      <c r="AT1384" s="258" t="s">
        <v>801</v>
      </c>
      <c r="AU1384" s="258" t="s">
        <v>81</v>
      </c>
      <c r="AV1384" s="13" t="s">
        <v>81</v>
      </c>
      <c r="AW1384" s="13" t="s">
        <v>33</v>
      </c>
      <c r="AX1384" s="13" t="s">
        <v>72</v>
      </c>
      <c r="AY1384" s="258" t="s">
        <v>240</v>
      </c>
    </row>
    <row r="1385" s="13" customFormat="1">
      <c r="A1385" s="13"/>
      <c r="B1385" s="248"/>
      <c r="C1385" s="249"/>
      <c r="D1385" s="227" t="s">
        <v>801</v>
      </c>
      <c r="E1385" s="250" t="s">
        <v>19</v>
      </c>
      <c r="F1385" s="251" t="s">
        <v>3431</v>
      </c>
      <c r="G1385" s="249"/>
      <c r="H1385" s="252">
        <v>59.954999999999998</v>
      </c>
      <c r="I1385" s="253"/>
      <c r="J1385" s="249"/>
      <c r="K1385" s="249"/>
      <c r="L1385" s="254"/>
      <c r="M1385" s="255"/>
      <c r="N1385" s="256"/>
      <c r="O1385" s="256"/>
      <c r="P1385" s="256"/>
      <c r="Q1385" s="256"/>
      <c r="R1385" s="256"/>
      <c r="S1385" s="256"/>
      <c r="T1385" s="257"/>
      <c r="U1385" s="13"/>
      <c r="V1385" s="13"/>
      <c r="W1385" s="13"/>
      <c r="X1385" s="13"/>
      <c r="Y1385" s="13"/>
      <c r="Z1385" s="13"/>
      <c r="AA1385" s="13"/>
      <c r="AB1385" s="13"/>
      <c r="AC1385" s="13"/>
      <c r="AD1385" s="13"/>
      <c r="AE1385" s="13"/>
      <c r="AT1385" s="258" t="s">
        <v>801</v>
      </c>
      <c r="AU1385" s="258" t="s">
        <v>81</v>
      </c>
      <c r="AV1385" s="13" t="s">
        <v>81</v>
      </c>
      <c r="AW1385" s="13" t="s">
        <v>33</v>
      </c>
      <c r="AX1385" s="13" t="s">
        <v>72</v>
      </c>
      <c r="AY1385" s="258" t="s">
        <v>240</v>
      </c>
    </row>
    <row r="1386" s="15" customFormat="1">
      <c r="A1386" s="15"/>
      <c r="B1386" s="269"/>
      <c r="C1386" s="270"/>
      <c r="D1386" s="227" t="s">
        <v>801</v>
      </c>
      <c r="E1386" s="271" t="s">
        <v>19</v>
      </c>
      <c r="F1386" s="272" t="s">
        <v>1356</v>
      </c>
      <c r="G1386" s="270"/>
      <c r="H1386" s="273">
        <v>865.274</v>
      </c>
      <c r="I1386" s="274"/>
      <c r="J1386" s="270"/>
      <c r="K1386" s="270"/>
      <c r="L1386" s="275"/>
      <c r="M1386" s="276"/>
      <c r="N1386" s="277"/>
      <c r="O1386" s="277"/>
      <c r="P1386" s="277"/>
      <c r="Q1386" s="277"/>
      <c r="R1386" s="277"/>
      <c r="S1386" s="277"/>
      <c r="T1386" s="278"/>
      <c r="U1386" s="15"/>
      <c r="V1386" s="15"/>
      <c r="W1386" s="15"/>
      <c r="X1386" s="15"/>
      <c r="Y1386" s="15"/>
      <c r="Z1386" s="15"/>
      <c r="AA1386" s="15"/>
      <c r="AB1386" s="15"/>
      <c r="AC1386" s="15"/>
      <c r="AD1386" s="15"/>
      <c r="AE1386" s="15"/>
      <c r="AT1386" s="279" t="s">
        <v>801</v>
      </c>
      <c r="AU1386" s="279" t="s">
        <v>81</v>
      </c>
      <c r="AV1386" s="15" t="s">
        <v>149</v>
      </c>
      <c r="AW1386" s="15" t="s">
        <v>33</v>
      </c>
      <c r="AX1386" s="15" t="s">
        <v>79</v>
      </c>
      <c r="AY1386" s="279" t="s">
        <v>240</v>
      </c>
    </row>
    <row r="1387" s="2" customFormat="1" ht="66.75" customHeight="1">
      <c r="A1387" s="39"/>
      <c r="B1387" s="40"/>
      <c r="C1387" s="214" t="s">
        <v>3451</v>
      </c>
      <c r="D1387" s="214" t="s">
        <v>243</v>
      </c>
      <c r="E1387" s="215" t="s">
        <v>3452</v>
      </c>
      <c r="F1387" s="216" t="s">
        <v>3453</v>
      </c>
      <c r="G1387" s="217" t="s">
        <v>251</v>
      </c>
      <c r="H1387" s="218">
        <v>265.90600000000001</v>
      </c>
      <c r="I1387" s="219"/>
      <c r="J1387" s="220">
        <f>ROUND(I1387*H1387,2)</f>
        <v>0</v>
      </c>
      <c r="K1387" s="216" t="s">
        <v>247</v>
      </c>
      <c r="L1387" s="45"/>
      <c r="M1387" s="221" t="s">
        <v>19</v>
      </c>
      <c r="N1387" s="222" t="s">
        <v>43</v>
      </c>
      <c r="O1387" s="85"/>
      <c r="P1387" s="223">
        <f>O1387*H1387</f>
        <v>0</v>
      </c>
      <c r="Q1387" s="223">
        <v>0</v>
      </c>
      <c r="R1387" s="223">
        <f>Q1387*H1387</f>
        <v>0</v>
      </c>
      <c r="S1387" s="223">
        <v>0</v>
      </c>
      <c r="T1387" s="224">
        <f>S1387*H1387</f>
        <v>0</v>
      </c>
      <c r="U1387" s="39"/>
      <c r="V1387" s="39"/>
      <c r="W1387" s="39"/>
      <c r="X1387" s="39"/>
      <c r="Y1387" s="39"/>
      <c r="Z1387" s="39"/>
      <c r="AA1387" s="39"/>
      <c r="AB1387" s="39"/>
      <c r="AC1387" s="39"/>
      <c r="AD1387" s="39"/>
      <c r="AE1387" s="39"/>
      <c r="AR1387" s="225" t="s">
        <v>271</v>
      </c>
      <c r="AT1387" s="225" t="s">
        <v>243</v>
      </c>
      <c r="AU1387" s="225" t="s">
        <v>81</v>
      </c>
      <c r="AY1387" s="18" t="s">
        <v>240</v>
      </c>
      <c r="BE1387" s="226">
        <f>IF(N1387="základní",J1387,0)</f>
        <v>0</v>
      </c>
      <c r="BF1387" s="226">
        <f>IF(N1387="snížená",J1387,0)</f>
        <v>0</v>
      </c>
      <c r="BG1387" s="226">
        <f>IF(N1387="zákl. přenesená",J1387,0)</f>
        <v>0</v>
      </c>
      <c r="BH1387" s="226">
        <f>IF(N1387="sníž. přenesená",J1387,0)</f>
        <v>0</v>
      </c>
      <c r="BI1387" s="226">
        <f>IF(N1387="nulová",J1387,0)</f>
        <v>0</v>
      </c>
      <c r="BJ1387" s="18" t="s">
        <v>79</v>
      </c>
      <c r="BK1387" s="226">
        <f>ROUND(I1387*H1387,2)</f>
        <v>0</v>
      </c>
      <c r="BL1387" s="18" t="s">
        <v>271</v>
      </c>
      <c r="BM1387" s="225" t="s">
        <v>3454</v>
      </c>
    </row>
    <row r="1388" s="14" customFormat="1">
      <c r="A1388" s="14"/>
      <c r="B1388" s="259"/>
      <c r="C1388" s="260"/>
      <c r="D1388" s="227" t="s">
        <v>801</v>
      </c>
      <c r="E1388" s="261" t="s">
        <v>19</v>
      </c>
      <c r="F1388" s="262" t="s">
        <v>3432</v>
      </c>
      <c r="G1388" s="260"/>
      <c r="H1388" s="261" t="s">
        <v>19</v>
      </c>
      <c r="I1388" s="263"/>
      <c r="J1388" s="260"/>
      <c r="K1388" s="260"/>
      <c r="L1388" s="264"/>
      <c r="M1388" s="265"/>
      <c r="N1388" s="266"/>
      <c r="O1388" s="266"/>
      <c r="P1388" s="266"/>
      <c r="Q1388" s="266"/>
      <c r="R1388" s="266"/>
      <c r="S1388" s="266"/>
      <c r="T1388" s="267"/>
      <c r="U1388" s="14"/>
      <c r="V1388" s="14"/>
      <c r="W1388" s="14"/>
      <c r="X1388" s="14"/>
      <c r="Y1388" s="14"/>
      <c r="Z1388" s="14"/>
      <c r="AA1388" s="14"/>
      <c r="AB1388" s="14"/>
      <c r="AC1388" s="14"/>
      <c r="AD1388" s="14"/>
      <c r="AE1388" s="14"/>
      <c r="AT1388" s="268" t="s">
        <v>801</v>
      </c>
      <c r="AU1388" s="268" t="s">
        <v>81</v>
      </c>
      <c r="AV1388" s="14" t="s">
        <v>79</v>
      </c>
      <c r="AW1388" s="14" t="s">
        <v>33</v>
      </c>
      <c r="AX1388" s="14" t="s">
        <v>72</v>
      </c>
      <c r="AY1388" s="268" t="s">
        <v>240</v>
      </c>
    </row>
    <row r="1389" s="13" customFormat="1">
      <c r="A1389" s="13"/>
      <c r="B1389" s="248"/>
      <c r="C1389" s="249"/>
      <c r="D1389" s="227" t="s">
        <v>801</v>
      </c>
      <c r="E1389" s="250" t="s">
        <v>19</v>
      </c>
      <c r="F1389" s="251" t="s">
        <v>3433</v>
      </c>
      <c r="G1389" s="249"/>
      <c r="H1389" s="252">
        <v>61.142000000000003</v>
      </c>
      <c r="I1389" s="253"/>
      <c r="J1389" s="249"/>
      <c r="K1389" s="249"/>
      <c r="L1389" s="254"/>
      <c r="M1389" s="255"/>
      <c r="N1389" s="256"/>
      <c r="O1389" s="256"/>
      <c r="P1389" s="256"/>
      <c r="Q1389" s="256"/>
      <c r="R1389" s="256"/>
      <c r="S1389" s="256"/>
      <c r="T1389" s="257"/>
      <c r="U1389" s="13"/>
      <c r="V1389" s="13"/>
      <c r="W1389" s="13"/>
      <c r="X1389" s="13"/>
      <c r="Y1389" s="13"/>
      <c r="Z1389" s="13"/>
      <c r="AA1389" s="13"/>
      <c r="AB1389" s="13"/>
      <c r="AC1389" s="13"/>
      <c r="AD1389" s="13"/>
      <c r="AE1389" s="13"/>
      <c r="AT1389" s="258" t="s">
        <v>801</v>
      </c>
      <c r="AU1389" s="258" t="s">
        <v>81</v>
      </c>
      <c r="AV1389" s="13" t="s">
        <v>81</v>
      </c>
      <c r="AW1389" s="13" t="s">
        <v>33</v>
      </c>
      <c r="AX1389" s="13" t="s">
        <v>72</v>
      </c>
      <c r="AY1389" s="258" t="s">
        <v>240</v>
      </c>
    </row>
    <row r="1390" s="13" customFormat="1">
      <c r="A1390" s="13"/>
      <c r="B1390" s="248"/>
      <c r="C1390" s="249"/>
      <c r="D1390" s="227" t="s">
        <v>801</v>
      </c>
      <c r="E1390" s="250" t="s">
        <v>19</v>
      </c>
      <c r="F1390" s="251" t="s">
        <v>3434</v>
      </c>
      <c r="G1390" s="249"/>
      <c r="H1390" s="252">
        <v>140.49100000000001</v>
      </c>
      <c r="I1390" s="253"/>
      <c r="J1390" s="249"/>
      <c r="K1390" s="249"/>
      <c r="L1390" s="254"/>
      <c r="M1390" s="255"/>
      <c r="N1390" s="256"/>
      <c r="O1390" s="256"/>
      <c r="P1390" s="256"/>
      <c r="Q1390" s="256"/>
      <c r="R1390" s="256"/>
      <c r="S1390" s="256"/>
      <c r="T1390" s="257"/>
      <c r="U1390" s="13"/>
      <c r="V1390" s="13"/>
      <c r="W1390" s="13"/>
      <c r="X1390" s="13"/>
      <c r="Y1390" s="13"/>
      <c r="Z1390" s="13"/>
      <c r="AA1390" s="13"/>
      <c r="AB1390" s="13"/>
      <c r="AC1390" s="13"/>
      <c r="AD1390" s="13"/>
      <c r="AE1390" s="13"/>
      <c r="AT1390" s="258" t="s">
        <v>801</v>
      </c>
      <c r="AU1390" s="258" t="s">
        <v>81</v>
      </c>
      <c r="AV1390" s="13" t="s">
        <v>81</v>
      </c>
      <c r="AW1390" s="13" t="s">
        <v>33</v>
      </c>
      <c r="AX1390" s="13" t="s">
        <v>72</v>
      </c>
      <c r="AY1390" s="258" t="s">
        <v>240</v>
      </c>
    </row>
    <row r="1391" s="13" customFormat="1">
      <c r="A1391" s="13"/>
      <c r="B1391" s="248"/>
      <c r="C1391" s="249"/>
      <c r="D1391" s="227" t="s">
        <v>801</v>
      </c>
      <c r="E1391" s="250" t="s">
        <v>19</v>
      </c>
      <c r="F1391" s="251" t="s">
        <v>3435</v>
      </c>
      <c r="G1391" s="249"/>
      <c r="H1391" s="252">
        <v>64.272999999999996</v>
      </c>
      <c r="I1391" s="253"/>
      <c r="J1391" s="249"/>
      <c r="K1391" s="249"/>
      <c r="L1391" s="254"/>
      <c r="M1391" s="255"/>
      <c r="N1391" s="256"/>
      <c r="O1391" s="256"/>
      <c r="P1391" s="256"/>
      <c r="Q1391" s="256"/>
      <c r="R1391" s="256"/>
      <c r="S1391" s="256"/>
      <c r="T1391" s="257"/>
      <c r="U1391" s="13"/>
      <c r="V1391" s="13"/>
      <c r="W1391" s="13"/>
      <c r="X1391" s="13"/>
      <c r="Y1391" s="13"/>
      <c r="Z1391" s="13"/>
      <c r="AA1391" s="13"/>
      <c r="AB1391" s="13"/>
      <c r="AC1391" s="13"/>
      <c r="AD1391" s="13"/>
      <c r="AE1391" s="13"/>
      <c r="AT1391" s="258" t="s">
        <v>801</v>
      </c>
      <c r="AU1391" s="258" t="s">
        <v>81</v>
      </c>
      <c r="AV1391" s="13" t="s">
        <v>81</v>
      </c>
      <c r="AW1391" s="13" t="s">
        <v>33</v>
      </c>
      <c r="AX1391" s="13" t="s">
        <v>72</v>
      </c>
      <c r="AY1391" s="258" t="s">
        <v>240</v>
      </c>
    </row>
    <row r="1392" s="15" customFormat="1">
      <c r="A1392" s="15"/>
      <c r="B1392" s="269"/>
      <c r="C1392" s="270"/>
      <c r="D1392" s="227" t="s">
        <v>801</v>
      </c>
      <c r="E1392" s="271" t="s">
        <v>19</v>
      </c>
      <c r="F1392" s="272" t="s">
        <v>1356</v>
      </c>
      <c r="G1392" s="270"/>
      <c r="H1392" s="273">
        <v>265.90600000000001</v>
      </c>
      <c r="I1392" s="274"/>
      <c r="J1392" s="270"/>
      <c r="K1392" s="270"/>
      <c r="L1392" s="275"/>
      <c r="M1392" s="276"/>
      <c r="N1392" s="277"/>
      <c r="O1392" s="277"/>
      <c r="P1392" s="277"/>
      <c r="Q1392" s="277"/>
      <c r="R1392" s="277"/>
      <c r="S1392" s="277"/>
      <c r="T1392" s="278"/>
      <c r="U1392" s="15"/>
      <c r="V1392" s="15"/>
      <c r="W1392" s="15"/>
      <c r="X1392" s="15"/>
      <c r="Y1392" s="15"/>
      <c r="Z1392" s="15"/>
      <c r="AA1392" s="15"/>
      <c r="AB1392" s="15"/>
      <c r="AC1392" s="15"/>
      <c r="AD1392" s="15"/>
      <c r="AE1392" s="15"/>
      <c r="AT1392" s="279" t="s">
        <v>801</v>
      </c>
      <c r="AU1392" s="279" t="s">
        <v>81</v>
      </c>
      <c r="AV1392" s="15" t="s">
        <v>149</v>
      </c>
      <c r="AW1392" s="15" t="s">
        <v>33</v>
      </c>
      <c r="AX1392" s="15" t="s">
        <v>79</v>
      </c>
      <c r="AY1392" s="279" t="s">
        <v>240</v>
      </c>
    </row>
    <row r="1393" s="2" customFormat="1" ht="44.25" customHeight="1">
      <c r="A1393" s="39"/>
      <c r="B1393" s="40"/>
      <c r="C1393" s="214" t="s">
        <v>3455</v>
      </c>
      <c r="D1393" s="214" t="s">
        <v>243</v>
      </c>
      <c r="E1393" s="215" t="s">
        <v>3456</v>
      </c>
      <c r="F1393" s="216" t="s">
        <v>3457</v>
      </c>
      <c r="G1393" s="217" t="s">
        <v>261</v>
      </c>
      <c r="H1393" s="218">
        <v>21.02</v>
      </c>
      <c r="I1393" s="219"/>
      <c r="J1393" s="220">
        <f>ROUND(I1393*H1393,2)</f>
        <v>0</v>
      </c>
      <c r="K1393" s="216" t="s">
        <v>749</v>
      </c>
      <c r="L1393" s="45"/>
      <c r="M1393" s="221" t="s">
        <v>19</v>
      </c>
      <c r="N1393" s="222" t="s">
        <v>43</v>
      </c>
      <c r="O1393" s="85"/>
      <c r="P1393" s="223">
        <f>O1393*H1393</f>
        <v>0</v>
      </c>
      <c r="Q1393" s="223">
        <v>0.0016199999999999999</v>
      </c>
      <c r="R1393" s="223">
        <f>Q1393*H1393</f>
        <v>0.034052399999999997</v>
      </c>
      <c r="S1393" s="223">
        <v>0</v>
      </c>
      <c r="T1393" s="224">
        <f>S1393*H1393</f>
        <v>0</v>
      </c>
      <c r="U1393" s="39"/>
      <c r="V1393" s="39"/>
      <c r="W1393" s="39"/>
      <c r="X1393" s="39"/>
      <c r="Y1393" s="39"/>
      <c r="Z1393" s="39"/>
      <c r="AA1393" s="39"/>
      <c r="AB1393" s="39"/>
      <c r="AC1393" s="39"/>
      <c r="AD1393" s="39"/>
      <c r="AE1393" s="39"/>
      <c r="AR1393" s="225" t="s">
        <v>271</v>
      </c>
      <c r="AT1393" s="225" t="s">
        <v>243</v>
      </c>
      <c r="AU1393" s="225" t="s">
        <v>81</v>
      </c>
      <c r="AY1393" s="18" t="s">
        <v>240</v>
      </c>
      <c r="BE1393" s="226">
        <f>IF(N1393="základní",J1393,0)</f>
        <v>0</v>
      </c>
      <c r="BF1393" s="226">
        <f>IF(N1393="snížená",J1393,0)</f>
        <v>0</v>
      </c>
      <c r="BG1393" s="226">
        <f>IF(N1393="zákl. přenesená",J1393,0)</f>
        <v>0</v>
      </c>
      <c r="BH1393" s="226">
        <f>IF(N1393="sníž. přenesená",J1393,0)</f>
        <v>0</v>
      </c>
      <c r="BI1393" s="226">
        <f>IF(N1393="nulová",J1393,0)</f>
        <v>0</v>
      </c>
      <c r="BJ1393" s="18" t="s">
        <v>79</v>
      </c>
      <c r="BK1393" s="226">
        <f>ROUND(I1393*H1393,2)</f>
        <v>0</v>
      </c>
      <c r="BL1393" s="18" t="s">
        <v>271</v>
      </c>
      <c r="BM1393" s="225" t="s">
        <v>3458</v>
      </c>
    </row>
    <row r="1394" s="13" customFormat="1">
      <c r="A1394" s="13"/>
      <c r="B1394" s="248"/>
      <c r="C1394" s="249"/>
      <c r="D1394" s="227" t="s">
        <v>801</v>
      </c>
      <c r="E1394" s="250" t="s">
        <v>19</v>
      </c>
      <c r="F1394" s="251" t="s">
        <v>3459</v>
      </c>
      <c r="G1394" s="249"/>
      <c r="H1394" s="252">
        <v>14.32</v>
      </c>
      <c r="I1394" s="253"/>
      <c r="J1394" s="249"/>
      <c r="K1394" s="249"/>
      <c r="L1394" s="254"/>
      <c r="M1394" s="255"/>
      <c r="N1394" s="256"/>
      <c r="O1394" s="256"/>
      <c r="P1394" s="256"/>
      <c r="Q1394" s="256"/>
      <c r="R1394" s="256"/>
      <c r="S1394" s="256"/>
      <c r="T1394" s="257"/>
      <c r="U1394" s="13"/>
      <c r="V1394" s="13"/>
      <c r="W1394" s="13"/>
      <c r="X1394" s="13"/>
      <c r="Y1394" s="13"/>
      <c r="Z1394" s="13"/>
      <c r="AA1394" s="13"/>
      <c r="AB1394" s="13"/>
      <c r="AC1394" s="13"/>
      <c r="AD1394" s="13"/>
      <c r="AE1394" s="13"/>
      <c r="AT1394" s="258" t="s">
        <v>801</v>
      </c>
      <c r="AU1394" s="258" t="s">
        <v>81</v>
      </c>
      <c r="AV1394" s="13" t="s">
        <v>81</v>
      </c>
      <c r="AW1394" s="13" t="s">
        <v>33</v>
      </c>
      <c r="AX1394" s="13" t="s">
        <v>72</v>
      </c>
      <c r="AY1394" s="258" t="s">
        <v>240</v>
      </c>
    </row>
    <row r="1395" s="13" customFormat="1">
      <c r="A1395" s="13"/>
      <c r="B1395" s="248"/>
      <c r="C1395" s="249"/>
      <c r="D1395" s="227" t="s">
        <v>801</v>
      </c>
      <c r="E1395" s="250" t="s">
        <v>19</v>
      </c>
      <c r="F1395" s="251" t="s">
        <v>3460</v>
      </c>
      <c r="G1395" s="249"/>
      <c r="H1395" s="252">
        <v>6.7000000000000002</v>
      </c>
      <c r="I1395" s="253"/>
      <c r="J1395" s="249"/>
      <c r="K1395" s="249"/>
      <c r="L1395" s="254"/>
      <c r="M1395" s="255"/>
      <c r="N1395" s="256"/>
      <c r="O1395" s="256"/>
      <c r="P1395" s="256"/>
      <c r="Q1395" s="256"/>
      <c r="R1395" s="256"/>
      <c r="S1395" s="256"/>
      <c r="T1395" s="257"/>
      <c r="U1395" s="13"/>
      <c r="V1395" s="13"/>
      <c r="W1395" s="13"/>
      <c r="X1395" s="13"/>
      <c r="Y1395" s="13"/>
      <c r="Z1395" s="13"/>
      <c r="AA1395" s="13"/>
      <c r="AB1395" s="13"/>
      <c r="AC1395" s="13"/>
      <c r="AD1395" s="13"/>
      <c r="AE1395" s="13"/>
      <c r="AT1395" s="258" t="s">
        <v>801</v>
      </c>
      <c r="AU1395" s="258" t="s">
        <v>81</v>
      </c>
      <c r="AV1395" s="13" t="s">
        <v>81</v>
      </c>
      <c r="AW1395" s="13" t="s">
        <v>33</v>
      </c>
      <c r="AX1395" s="13" t="s">
        <v>72</v>
      </c>
      <c r="AY1395" s="258" t="s">
        <v>240</v>
      </c>
    </row>
    <row r="1396" s="15" customFormat="1">
      <c r="A1396" s="15"/>
      <c r="B1396" s="269"/>
      <c r="C1396" s="270"/>
      <c r="D1396" s="227" t="s">
        <v>801</v>
      </c>
      <c r="E1396" s="271" t="s">
        <v>19</v>
      </c>
      <c r="F1396" s="272" t="s">
        <v>1356</v>
      </c>
      <c r="G1396" s="270"/>
      <c r="H1396" s="273">
        <v>21.02</v>
      </c>
      <c r="I1396" s="274"/>
      <c r="J1396" s="270"/>
      <c r="K1396" s="270"/>
      <c r="L1396" s="275"/>
      <c r="M1396" s="276"/>
      <c r="N1396" s="277"/>
      <c r="O1396" s="277"/>
      <c r="P1396" s="277"/>
      <c r="Q1396" s="277"/>
      <c r="R1396" s="277"/>
      <c r="S1396" s="277"/>
      <c r="T1396" s="278"/>
      <c r="U1396" s="15"/>
      <c r="V1396" s="15"/>
      <c r="W1396" s="15"/>
      <c r="X1396" s="15"/>
      <c r="Y1396" s="15"/>
      <c r="Z1396" s="15"/>
      <c r="AA1396" s="15"/>
      <c r="AB1396" s="15"/>
      <c r="AC1396" s="15"/>
      <c r="AD1396" s="15"/>
      <c r="AE1396" s="15"/>
      <c r="AT1396" s="279" t="s">
        <v>801</v>
      </c>
      <c r="AU1396" s="279" t="s">
        <v>81</v>
      </c>
      <c r="AV1396" s="15" t="s">
        <v>149</v>
      </c>
      <c r="AW1396" s="15" t="s">
        <v>33</v>
      </c>
      <c r="AX1396" s="15" t="s">
        <v>79</v>
      </c>
      <c r="AY1396" s="279" t="s">
        <v>240</v>
      </c>
    </row>
    <row r="1397" s="2" customFormat="1" ht="44.25" customHeight="1">
      <c r="A1397" s="39"/>
      <c r="B1397" s="40"/>
      <c r="C1397" s="214" t="s">
        <v>3461</v>
      </c>
      <c r="D1397" s="214" t="s">
        <v>243</v>
      </c>
      <c r="E1397" s="215" t="s">
        <v>3462</v>
      </c>
      <c r="F1397" s="216" t="s">
        <v>3463</v>
      </c>
      <c r="G1397" s="217" t="s">
        <v>251</v>
      </c>
      <c r="H1397" s="218">
        <v>1411.5699999999999</v>
      </c>
      <c r="I1397" s="219"/>
      <c r="J1397" s="220">
        <f>ROUND(I1397*H1397,2)</f>
        <v>0</v>
      </c>
      <c r="K1397" s="216" t="s">
        <v>749</v>
      </c>
      <c r="L1397" s="45"/>
      <c r="M1397" s="221" t="s">
        <v>19</v>
      </c>
      <c r="N1397" s="222" t="s">
        <v>43</v>
      </c>
      <c r="O1397" s="85"/>
      <c r="P1397" s="223">
        <f>O1397*H1397</f>
        <v>0</v>
      </c>
      <c r="Q1397" s="223">
        <v>0.00020000000000000001</v>
      </c>
      <c r="R1397" s="223">
        <f>Q1397*H1397</f>
        <v>0.28231400000000001</v>
      </c>
      <c r="S1397" s="223">
        <v>0</v>
      </c>
      <c r="T1397" s="224">
        <f>S1397*H1397</f>
        <v>0</v>
      </c>
      <c r="U1397" s="39"/>
      <c r="V1397" s="39"/>
      <c r="W1397" s="39"/>
      <c r="X1397" s="39"/>
      <c r="Y1397" s="39"/>
      <c r="Z1397" s="39"/>
      <c r="AA1397" s="39"/>
      <c r="AB1397" s="39"/>
      <c r="AC1397" s="39"/>
      <c r="AD1397" s="39"/>
      <c r="AE1397" s="39"/>
      <c r="AR1397" s="225" t="s">
        <v>271</v>
      </c>
      <c r="AT1397" s="225" t="s">
        <v>243</v>
      </c>
      <c r="AU1397" s="225" t="s">
        <v>81</v>
      </c>
      <c r="AY1397" s="18" t="s">
        <v>240</v>
      </c>
      <c r="BE1397" s="226">
        <f>IF(N1397="základní",J1397,0)</f>
        <v>0</v>
      </c>
      <c r="BF1397" s="226">
        <f>IF(N1397="snížená",J1397,0)</f>
        <v>0</v>
      </c>
      <c r="BG1397" s="226">
        <f>IF(N1397="zákl. přenesená",J1397,0)</f>
        <v>0</v>
      </c>
      <c r="BH1397" s="226">
        <f>IF(N1397="sníž. přenesená",J1397,0)</f>
        <v>0</v>
      </c>
      <c r="BI1397" s="226">
        <f>IF(N1397="nulová",J1397,0)</f>
        <v>0</v>
      </c>
      <c r="BJ1397" s="18" t="s">
        <v>79</v>
      </c>
      <c r="BK1397" s="226">
        <f>ROUND(I1397*H1397,2)</f>
        <v>0</v>
      </c>
      <c r="BL1397" s="18" t="s">
        <v>271</v>
      </c>
      <c r="BM1397" s="225" t="s">
        <v>3464</v>
      </c>
    </row>
    <row r="1398" s="14" customFormat="1">
      <c r="A1398" s="14"/>
      <c r="B1398" s="259"/>
      <c r="C1398" s="260"/>
      <c r="D1398" s="227" t="s">
        <v>801</v>
      </c>
      <c r="E1398" s="261" t="s">
        <v>19</v>
      </c>
      <c r="F1398" s="262" t="s">
        <v>3418</v>
      </c>
      <c r="G1398" s="260"/>
      <c r="H1398" s="261" t="s">
        <v>19</v>
      </c>
      <c r="I1398" s="263"/>
      <c r="J1398" s="260"/>
      <c r="K1398" s="260"/>
      <c r="L1398" s="264"/>
      <c r="M1398" s="265"/>
      <c r="N1398" s="266"/>
      <c r="O1398" s="266"/>
      <c r="P1398" s="266"/>
      <c r="Q1398" s="266"/>
      <c r="R1398" s="266"/>
      <c r="S1398" s="266"/>
      <c r="T1398" s="267"/>
      <c r="U1398" s="14"/>
      <c r="V1398" s="14"/>
      <c r="W1398" s="14"/>
      <c r="X1398" s="14"/>
      <c r="Y1398" s="14"/>
      <c r="Z1398" s="14"/>
      <c r="AA1398" s="14"/>
      <c r="AB1398" s="14"/>
      <c r="AC1398" s="14"/>
      <c r="AD1398" s="14"/>
      <c r="AE1398" s="14"/>
      <c r="AT1398" s="268" t="s">
        <v>801</v>
      </c>
      <c r="AU1398" s="268" t="s">
        <v>81</v>
      </c>
      <c r="AV1398" s="14" t="s">
        <v>79</v>
      </c>
      <c r="AW1398" s="14" t="s">
        <v>33</v>
      </c>
      <c r="AX1398" s="14" t="s">
        <v>72</v>
      </c>
      <c r="AY1398" s="268" t="s">
        <v>240</v>
      </c>
    </row>
    <row r="1399" s="13" customFormat="1">
      <c r="A1399" s="13"/>
      <c r="B1399" s="248"/>
      <c r="C1399" s="249"/>
      <c r="D1399" s="227" t="s">
        <v>801</v>
      </c>
      <c r="E1399" s="250" t="s">
        <v>19</v>
      </c>
      <c r="F1399" s="251" t="s">
        <v>3419</v>
      </c>
      <c r="G1399" s="249"/>
      <c r="H1399" s="252">
        <v>12.297000000000001</v>
      </c>
      <c r="I1399" s="253"/>
      <c r="J1399" s="249"/>
      <c r="K1399" s="249"/>
      <c r="L1399" s="254"/>
      <c r="M1399" s="255"/>
      <c r="N1399" s="256"/>
      <c r="O1399" s="256"/>
      <c r="P1399" s="256"/>
      <c r="Q1399" s="256"/>
      <c r="R1399" s="256"/>
      <c r="S1399" s="256"/>
      <c r="T1399" s="257"/>
      <c r="U1399" s="13"/>
      <c r="V1399" s="13"/>
      <c r="W1399" s="13"/>
      <c r="X1399" s="13"/>
      <c r="Y1399" s="13"/>
      <c r="Z1399" s="13"/>
      <c r="AA1399" s="13"/>
      <c r="AB1399" s="13"/>
      <c r="AC1399" s="13"/>
      <c r="AD1399" s="13"/>
      <c r="AE1399" s="13"/>
      <c r="AT1399" s="258" t="s">
        <v>801</v>
      </c>
      <c r="AU1399" s="258" t="s">
        <v>81</v>
      </c>
      <c r="AV1399" s="13" t="s">
        <v>81</v>
      </c>
      <c r="AW1399" s="13" t="s">
        <v>33</v>
      </c>
      <c r="AX1399" s="13" t="s">
        <v>72</v>
      </c>
      <c r="AY1399" s="258" t="s">
        <v>240</v>
      </c>
    </row>
    <row r="1400" s="13" customFormat="1">
      <c r="A1400" s="13"/>
      <c r="B1400" s="248"/>
      <c r="C1400" s="249"/>
      <c r="D1400" s="227" t="s">
        <v>801</v>
      </c>
      <c r="E1400" s="250" t="s">
        <v>19</v>
      </c>
      <c r="F1400" s="251" t="s">
        <v>3420</v>
      </c>
      <c r="G1400" s="249"/>
      <c r="H1400" s="252">
        <v>46.088999999999999</v>
      </c>
      <c r="I1400" s="253"/>
      <c r="J1400" s="249"/>
      <c r="K1400" s="249"/>
      <c r="L1400" s="254"/>
      <c r="M1400" s="255"/>
      <c r="N1400" s="256"/>
      <c r="O1400" s="256"/>
      <c r="P1400" s="256"/>
      <c r="Q1400" s="256"/>
      <c r="R1400" s="256"/>
      <c r="S1400" s="256"/>
      <c r="T1400" s="257"/>
      <c r="U1400" s="13"/>
      <c r="V1400" s="13"/>
      <c r="W1400" s="13"/>
      <c r="X1400" s="13"/>
      <c r="Y1400" s="13"/>
      <c r="Z1400" s="13"/>
      <c r="AA1400" s="13"/>
      <c r="AB1400" s="13"/>
      <c r="AC1400" s="13"/>
      <c r="AD1400" s="13"/>
      <c r="AE1400" s="13"/>
      <c r="AT1400" s="258" t="s">
        <v>801</v>
      </c>
      <c r="AU1400" s="258" t="s">
        <v>81</v>
      </c>
      <c r="AV1400" s="13" t="s">
        <v>81</v>
      </c>
      <c r="AW1400" s="13" t="s">
        <v>33</v>
      </c>
      <c r="AX1400" s="13" t="s">
        <v>72</v>
      </c>
      <c r="AY1400" s="258" t="s">
        <v>240</v>
      </c>
    </row>
    <row r="1401" s="13" customFormat="1">
      <c r="A1401" s="13"/>
      <c r="B1401" s="248"/>
      <c r="C1401" s="249"/>
      <c r="D1401" s="227" t="s">
        <v>801</v>
      </c>
      <c r="E1401" s="250" t="s">
        <v>19</v>
      </c>
      <c r="F1401" s="251" t="s">
        <v>3421</v>
      </c>
      <c r="G1401" s="249"/>
      <c r="H1401" s="252">
        <v>38.289999999999999</v>
      </c>
      <c r="I1401" s="253"/>
      <c r="J1401" s="249"/>
      <c r="K1401" s="249"/>
      <c r="L1401" s="254"/>
      <c r="M1401" s="255"/>
      <c r="N1401" s="256"/>
      <c r="O1401" s="256"/>
      <c r="P1401" s="256"/>
      <c r="Q1401" s="256"/>
      <c r="R1401" s="256"/>
      <c r="S1401" s="256"/>
      <c r="T1401" s="257"/>
      <c r="U1401" s="13"/>
      <c r="V1401" s="13"/>
      <c r="W1401" s="13"/>
      <c r="X1401" s="13"/>
      <c r="Y1401" s="13"/>
      <c r="Z1401" s="13"/>
      <c r="AA1401" s="13"/>
      <c r="AB1401" s="13"/>
      <c r="AC1401" s="13"/>
      <c r="AD1401" s="13"/>
      <c r="AE1401" s="13"/>
      <c r="AT1401" s="258" t="s">
        <v>801</v>
      </c>
      <c r="AU1401" s="258" t="s">
        <v>81</v>
      </c>
      <c r="AV1401" s="13" t="s">
        <v>81</v>
      </c>
      <c r="AW1401" s="13" t="s">
        <v>33</v>
      </c>
      <c r="AX1401" s="13" t="s">
        <v>72</v>
      </c>
      <c r="AY1401" s="258" t="s">
        <v>240</v>
      </c>
    </row>
    <row r="1402" s="13" customFormat="1">
      <c r="A1402" s="13"/>
      <c r="B1402" s="248"/>
      <c r="C1402" s="249"/>
      <c r="D1402" s="227" t="s">
        <v>801</v>
      </c>
      <c r="E1402" s="250" t="s">
        <v>19</v>
      </c>
      <c r="F1402" s="251" t="s">
        <v>3422</v>
      </c>
      <c r="G1402" s="249"/>
      <c r="H1402" s="252">
        <v>7.7050000000000001</v>
      </c>
      <c r="I1402" s="253"/>
      <c r="J1402" s="249"/>
      <c r="K1402" s="249"/>
      <c r="L1402" s="254"/>
      <c r="M1402" s="255"/>
      <c r="N1402" s="256"/>
      <c r="O1402" s="256"/>
      <c r="P1402" s="256"/>
      <c r="Q1402" s="256"/>
      <c r="R1402" s="256"/>
      <c r="S1402" s="256"/>
      <c r="T1402" s="257"/>
      <c r="U1402" s="13"/>
      <c r="V1402" s="13"/>
      <c r="W1402" s="13"/>
      <c r="X1402" s="13"/>
      <c r="Y1402" s="13"/>
      <c r="Z1402" s="13"/>
      <c r="AA1402" s="13"/>
      <c r="AB1402" s="13"/>
      <c r="AC1402" s="13"/>
      <c r="AD1402" s="13"/>
      <c r="AE1402" s="13"/>
      <c r="AT1402" s="258" t="s">
        <v>801</v>
      </c>
      <c r="AU1402" s="258" t="s">
        <v>81</v>
      </c>
      <c r="AV1402" s="13" t="s">
        <v>81</v>
      </c>
      <c r="AW1402" s="13" t="s">
        <v>33</v>
      </c>
      <c r="AX1402" s="13" t="s">
        <v>72</v>
      </c>
      <c r="AY1402" s="258" t="s">
        <v>240</v>
      </c>
    </row>
    <row r="1403" s="14" customFormat="1">
      <c r="A1403" s="14"/>
      <c r="B1403" s="259"/>
      <c r="C1403" s="260"/>
      <c r="D1403" s="227" t="s">
        <v>801</v>
      </c>
      <c r="E1403" s="261" t="s">
        <v>19</v>
      </c>
      <c r="F1403" s="262" t="s">
        <v>3423</v>
      </c>
      <c r="G1403" s="260"/>
      <c r="H1403" s="261" t="s">
        <v>19</v>
      </c>
      <c r="I1403" s="263"/>
      <c r="J1403" s="260"/>
      <c r="K1403" s="260"/>
      <c r="L1403" s="264"/>
      <c r="M1403" s="265"/>
      <c r="N1403" s="266"/>
      <c r="O1403" s="266"/>
      <c r="P1403" s="266"/>
      <c r="Q1403" s="266"/>
      <c r="R1403" s="266"/>
      <c r="S1403" s="266"/>
      <c r="T1403" s="267"/>
      <c r="U1403" s="14"/>
      <c r="V1403" s="14"/>
      <c r="W1403" s="14"/>
      <c r="X1403" s="14"/>
      <c r="Y1403" s="14"/>
      <c r="Z1403" s="14"/>
      <c r="AA1403" s="14"/>
      <c r="AB1403" s="14"/>
      <c r="AC1403" s="14"/>
      <c r="AD1403" s="14"/>
      <c r="AE1403" s="14"/>
      <c r="AT1403" s="268" t="s">
        <v>801</v>
      </c>
      <c r="AU1403" s="268" t="s">
        <v>81</v>
      </c>
      <c r="AV1403" s="14" t="s">
        <v>79</v>
      </c>
      <c r="AW1403" s="14" t="s">
        <v>33</v>
      </c>
      <c r="AX1403" s="14" t="s">
        <v>72</v>
      </c>
      <c r="AY1403" s="268" t="s">
        <v>240</v>
      </c>
    </row>
    <row r="1404" s="13" customFormat="1">
      <c r="A1404" s="13"/>
      <c r="B1404" s="248"/>
      <c r="C1404" s="249"/>
      <c r="D1404" s="227" t="s">
        <v>801</v>
      </c>
      <c r="E1404" s="250" t="s">
        <v>19</v>
      </c>
      <c r="F1404" s="251" t="s">
        <v>3424</v>
      </c>
      <c r="G1404" s="249"/>
      <c r="H1404" s="252">
        <v>92.853999999999999</v>
      </c>
      <c r="I1404" s="253"/>
      <c r="J1404" s="249"/>
      <c r="K1404" s="249"/>
      <c r="L1404" s="254"/>
      <c r="M1404" s="255"/>
      <c r="N1404" s="256"/>
      <c r="O1404" s="256"/>
      <c r="P1404" s="256"/>
      <c r="Q1404" s="256"/>
      <c r="R1404" s="256"/>
      <c r="S1404" s="256"/>
      <c r="T1404" s="257"/>
      <c r="U1404" s="13"/>
      <c r="V1404" s="13"/>
      <c r="W1404" s="13"/>
      <c r="X1404" s="13"/>
      <c r="Y1404" s="13"/>
      <c r="Z1404" s="13"/>
      <c r="AA1404" s="13"/>
      <c r="AB1404" s="13"/>
      <c r="AC1404" s="13"/>
      <c r="AD1404" s="13"/>
      <c r="AE1404" s="13"/>
      <c r="AT1404" s="258" t="s">
        <v>801</v>
      </c>
      <c r="AU1404" s="258" t="s">
        <v>81</v>
      </c>
      <c r="AV1404" s="13" t="s">
        <v>81</v>
      </c>
      <c r="AW1404" s="13" t="s">
        <v>33</v>
      </c>
      <c r="AX1404" s="13" t="s">
        <v>72</v>
      </c>
      <c r="AY1404" s="258" t="s">
        <v>240</v>
      </c>
    </row>
    <row r="1405" s="13" customFormat="1">
      <c r="A1405" s="13"/>
      <c r="B1405" s="248"/>
      <c r="C1405" s="249"/>
      <c r="D1405" s="227" t="s">
        <v>801</v>
      </c>
      <c r="E1405" s="250" t="s">
        <v>19</v>
      </c>
      <c r="F1405" s="251" t="s">
        <v>3425</v>
      </c>
      <c r="G1405" s="249"/>
      <c r="H1405" s="252">
        <v>86.480999999999995</v>
      </c>
      <c r="I1405" s="253"/>
      <c r="J1405" s="249"/>
      <c r="K1405" s="249"/>
      <c r="L1405" s="254"/>
      <c r="M1405" s="255"/>
      <c r="N1405" s="256"/>
      <c r="O1405" s="256"/>
      <c r="P1405" s="256"/>
      <c r="Q1405" s="256"/>
      <c r="R1405" s="256"/>
      <c r="S1405" s="256"/>
      <c r="T1405" s="257"/>
      <c r="U1405" s="13"/>
      <c r="V1405" s="13"/>
      <c r="W1405" s="13"/>
      <c r="X1405" s="13"/>
      <c r="Y1405" s="13"/>
      <c r="Z1405" s="13"/>
      <c r="AA1405" s="13"/>
      <c r="AB1405" s="13"/>
      <c r="AC1405" s="13"/>
      <c r="AD1405" s="13"/>
      <c r="AE1405" s="13"/>
      <c r="AT1405" s="258" t="s">
        <v>801</v>
      </c>
      <c r="AU1405" s="258" t="s">
        <v>81</v>
      </c>
      <c r="AV1405" s="13" t="s">
        <v>81</v>
      </c>
      <c r="AW1405" s="13" t="s">
        <v>33</v>
      </c>
      <c r="AX1405" s="13" t="s">
        <v>72</v>
      </c>
      <c r="AY1405" s="258" t="s">
        <v>240</v>
      </c>
    </row>
    <row r="1406" s="13" customFormat="1">
      <c r="A1406" s="13"/>
      <c r="B1406" s="248"/>
      <c r="C1406" s="249"/>
      <c r="D1406" s="227" t="s">
        <v>801</v>
      </c>
      <c r="E1406" s="250" t="s">
        <v>19</v>
      </c>
      <c r="F1406" s="251" t="s">
        <v>3426</v>
      </c>
      <c r="G1406" s="249"/>
      <c r="H1406" s="252">
        <v>74.091999999999999</v>
      </c>
      <c r="I1406" s="253"/>
      <c r="J1406" s="249"/>
      <c r="K1406" s="249"/>
      <c r="L1406" s="254"/>
      <c r="M1406" s="255"/>
      <c r="N1406" s="256"/>
      <c r="O1406" s="256"/>
      <c r="P1406" s="256"/>
      <c r="Q1406" s="256"/>
      <c r="R1406" s="256"/>
      <c r="S1406" s="256"/>
      <c r="T1406" s="257"/>
      <c r="U1406" s="13"/>
      <c r="V1406" s="13"/>
      <c r="W1406" s="13"/>
      <c r="X1406" s="13"/>
      <c r="Y1406" s="13"/>
      <c r="Z1406" s="13"/>
      <c r="AA1406" s="13"/>
      <c r="AB1406" s="13"/>
      <c r="AC1406" s="13"/>
      <c r="AD1406" s="13"/>
      <c r="AE1406" s="13"/>
      <c r="AT1406" s="258" t="s">
        <v>801</v>
      </c>
      <c r="AU1406" s="258" t="s">
        <v>81</v>
      </c>
      <c r="AV1406" s="13" t="s">
        <v>81</v>
      </c>
      <c r="AW1406" s="13" t="s">
        <v>33</v>
      </c>
      <c r="AX1406" s="13" t="s">
        <v>72</v>
      </c>
      <c r="AY1406" s="258" t="s">
        <v>240</v>
      </c>
    </row>
    <row r="1407" s="13" customFormat="1">
      <c r="A1407" s="13"/>
      <c r="B1407" s="248"/>
      <c r="C1407" s="249"/>
      <c r="D1407" s="227" t="s">
        <v>801</v>
      </c>
      <c r="E1407" s="250" t="s">
        <v>19</v>
      </c>
      <c r="F1407" s="251" t="s">
        <v>3427</v>
      </c>
      <c r="G1407" s="249"/>
      <c r="H1407" s="252">
        <v>133.38</v>
      </c>
      <c r="I1407" s="253"/>
      <c r="J1407" s="249"/>
      <c r="K1407" s="249"/>
      <c r="L1407" s="254"/>
      <c r="M1407" s="255"/>
      <c r="N1407" s="256"/>
      <c r="O1407" s="256"/>
      <c r="P1407" s="256"/>
      <c r="Q1407" s="256"/>
      <c r="R1407" s="256"/>
      <c r="S1407" s="256"/>
      <c r="T1407" s="257"/>
      <c r="U1407" s="13"/>
      <c r="V1407" s="13"/>
      <c r="W1407" s="13"/>
      <c r="X1407" s="13"/>
      <c r="Y1407" s="13"/>
      <c r="Z1407" s="13"/>
      <c r="AA1407" s="13"/>
      <c r="AB1407" s="13"/>
      <c r="AC1407" s="13"/>
      <c r="AD1407" s="13"/>
      <c r="AE1407" s="13"/>
      <c r="AT1407" s="258" t="s">
        <v>801</v>
      </c>
      <c r="AU1407" s="258" t="s">
        <v>81</v>
      </c>
      <c r="AV1407" s="13" t="s">
        <v>81</v>
      </c>
      <c r="AW1407" s="13" t="s">
        <v>33</v>
      </c>
      <c r="AX1407" s="13" t="s">
        <v>72</v>
      </c>
      <c r="AY1407" s="258" t="s">
        <v>240</v>
      </c>
    </row>
    <row r="1408" s="13" customFormat="1">
      <c r="A1408" s="13"/>
      <c r="B1408" s="248"/>
      <c r="C1408" s="249"/>
      <c r="D1408" s="227" t="s">
        <v>801</v>
      </c>
      <c r="E1408" s="250" t="s">
        <v>19</v>
      </c>
      <c r="F1408" s="251" t="s">
        <v>3428</v>
      </c>
      <c r="G1408" s="249"/>
      <c r="H1408" s="252">
        <v>119.74800000000001</v>
      </c>
      <c r="I1408" s="253"/>
      <c r="J1408" s="249"/>
      <c r="K1408" s="249"/>
      <c r="L1408" s="254"/>
      <c r="M1408" s="255"/>
      <c r="N1408" s="256"/>
      <c r="O1408" s="256"/>
      <c r="P1408" s="256"/>
      <c r="Q1408" s="256"/>
      <c r="R1408" s="256"/>
      <c r="S1408" s="256"/>
      <c r="T1408" s="257"/>
      <c r="U1408" s="13"/>
      <c r="V1408" s="13"/>
      <c r="W1408" s="13"/>
      <c r="X1408" s="13"/>
      <c r="Y1408" s="13"/>
      <c r="Z1408" s="13"/>
      <c r="AA1408" s="13"/>
      <c r="AB1408" s="13"/>
      <c r="AC1408" s="13"/>
      <c r="AD1408" s="13"/>
      <c r="AE1408" s="13"/>
      <c r="AT1408" s="258" t="s">
        <v>801</v>
      </c>
      <c r="AU1408" s="258" t="s">
        <v>81</v>
      </c>
      <c r="AV1408" s="13" t="s">
        <v>81</v>
      </c>
      <c r="AW1408" s="13" t="s">
        <v>33</v>
      </c>
      <c r="AX1408" s="13" t="s">
        <v>72</v>
      </c>
      <c r="AY1408" s="258" t="s">
        <v>240</v>
      </c>
    </row>
    <row r="1409" s="13" customFormat="1">
      <c r="A1409" s="13"/>
      <c r="B1409" s="248"/>
      <c r="C1409" s="249"/>
      <c r="D1409" s="227" t="s">
        <v>801</v>
      </c>
      <c r="E1409" s="250" t="s">
        <v>19</v>
      </c>
      <c r="F1409" s="251" t="s">
        <v>3429</v>
      </c>
      <c r="G1409" s="249"/>
      <c r="H1409" s="252">
        <v>211.881</v>
      </c>
      <c r="I1409" s="253"/>
      <c r="J1409" s="249"/>
      <c r="K1409" s="249"/>
      <c r="L1409" s="254"/>
      <c r="M1409" s="255"/>
      <c r="N1409" s="256"/>
      <c r="O1409" s="256"/>
      <c r="P1409" s="256"/>
      <c r="Q1409" s="256"/>
      <c r="R1409" s="256"/>
      <c r="S1409" s="256"/>
      <c r="T1409" s="257"/>
      <c r="U1409" s="13"/>
      <c r="V1409" s="13"/>
      <c r="W1409" s="13"/>
      <c r="X1409" s="13"/>
      <c r="Y1409" s="13"/>
      <c r="Z1409" s="13"/>
      <c r="AA1409" s="13"/>
      <c r="AB1409" s="13"/>
      <c r="AC1409" s="13"/>
      <c r="AD1409" s="13"/>
      <c r="AE1409" s="13"/>
      <c r="AT1409" s="258" t="s">
        <v>801</v>
      </c>
      <c r="AU1409" s="258" t="s">
        <v>81</v>
      </c>
      <c r="AV1409" s="13" t="s">
        <v>81</v>
      </c>
      <c r="AW1409" s="13" t="s">
        <v>33</v>
      </c>
      <c r="AX1409" s="13" t="s">
        <v>72</v>
      </c>
      <c r="AY1409" s="258" t="s">
        <v>240</v>
      </c>
    </row>
    <row r="1410" s="13" customFormat="1">
      <c r="A1410" s="13"/>
      <c r="B1410" s="248"/>
      <c r="C1410" s="249"/>
      <c r="D1410" s="227" t="s">
        <v>801</v>
      </c>
      <c r="E1410" s="250" t="s">
        <v>19</v>
      </c>
      <c r="F1410" s="251" t="s">
        <v>3430</v>
      </c>
      <c r="G1410" s="249"/>
      <c r="H1410" s="252">
        <v>86.882999999999996</v>
      </c>
      <c r="I1410" s="253"/>
      <c r="J1410" s="249"/>
      <c r="K1410" s="249"/>
      <c r="L1410" s="254"/>
      <c r="M1410" s="255"/>
      <c r="N1410" s="256"/>
      <c r="O1410" s="256"/>
      <c r="P1410" s="256"/>
      <c r="Q1410" s="256"/>
      <c r="R1410" s="256"/>
      <c r="S1410" s="256"/>
      <c r="T1410" s="257"/>
      <c r="U1410" s="13"/>
      <c r="V1410" s="13"/>
      <c r="W1410" s="13"/>
      <c r="X1410" s="13"/>
      <c r="Y1410" s="13"/>
      <c r="Z1410" s="13"/>
      <c r="AA1410" s="13"/>
      <c r="AB1410" s="13"/>
      <c r="AC1410" s="13"/>
      <c r="AD1410" s="13"/>
      <c r="AE1410" s="13"/>
      <c r="AT1410" s="258" t="s">
        <v>801</v>
      </c>
      <c r="AU1410" s="258" t="s">
        <v>81</v>
      </c>
      <c r="AV1410" s="13" t="s">
        <v>81</v>
      </c>
      <c r="AW1410" s="13" t="s">
        <v>33</v>
      </c>
      <c r="AX1410" s="13" t="s">
        <v>72</v>
      </c>
      <c r="AY1410" s="258" t="s">
        <v>240</v>
      </c>
    </row>
    <row r="1411" s="13" customFormat="1">
      <c r="A1411" s="13"/>
      <c r="B1411" s="248"/>
      <c r="C1411" s="249"/>
      <c r="D1411" s="227" t="s">
        <v>801</v>
      </c>
      <c r="E1411" s="250" t="s">
        <v>19</v>
      </c>
      <c r="F1411" s="251" t="s">
        <v>3431</v>
      </c>
      <c r="G1411" s="249"/>
      <c r="H1411" s="252">
        <v>59.954999999999998</v>
      </c>
      <c r="I1411" s="253"/>
      <c r="J1411" s="249"/>
      <c r="K1411" s="249"/>
      <c r="L1411" s="254"/>
      <c r="M1411" s="255"/>
      <c r="N1411" s="256"/>
      <c r="O1411" s="256"/>
      <c r="P1411" s="256"/>
      <c r="Q1411" s="256"/>
      <c r="R1411" s="256"/>
      <c r="S1411" s="256"/>
      <c r="T1411" s="257"/>
      <c r="U1411" s="13"/>
      <c r="V1411" s="13"/>
      <c r="W1411" s="13"/>
      <c r="X1411" s="13"/>
      <c r="Y1411" s="13"/>
      <c r="Z1411" s="13"/>
      <c r="AA1411" s="13"/>
      <c r="AB1411" s="13"/>
      <c r="AC1411" s="13"/>
      <c r="AD1411" s="13"/>
      <c r="AE1411" s="13"/>
      <c r="AT1411" s="258" t="s">
        <v>801</v>
      </c>
      <c r="AU1411" s="258" t="s">
        <v>81</v>
      </c>
      <c r="AV1411" s="13" t="s">
        <v>81</v>
      </c>
      <c r="AW1411" s="13" t="s">
        <v>33</v>
      </c>
      <c r="AX1411" s="13" t="s">
        <v>72</v>
      </c>
      <c r="AY1411" s="258" t="s">
        <v>240</v>
      </c>
    </row>
    <row r="1412" s="14" customFormat="1">
      <c r="A1412" s="14"/>
      <c r="B1412" s="259"/>
      <c r="C1412" s="260"/>
      <c r="D1412" s="227" t="s">
        <v>801</v>
      </c>
      <c r="E1412" s="261" t="s">
        <v>19</v>
      </c>
      <c r="F1412" s="262" t="s">
        <v>3432</v>
      </c>
      <c r="G1412" s="260"/>
      <c r="H1412" s="261" t="s">
        <v>19</v>
      </c>
      <c r="I1412" s="263"/>
      <c r="J1412" s="260"/>
      <c r="K1412" s="260"/>
      <c r="L1412" s="264"/>
      <c r="M1412" s="265"/>
      <c r="N1412" s="266"/>
      <c r="O1412" s="266"/>
      <c r="P1412" s="266"/>
      <c r="Q1412" s="266"/>
      <c r="R1412" s="266"/>
      <c r="S1412" s="266"/>
      <c r="T1412" s="267"/>
      <c r="U1412" s="14"/>
      <c r="V1412" s="14"/>
      <c r="W1412" s="14"/>
      <c r="X1412" s="14"/>
      <c r="Y1412" s="14"/>
      <c r="Z1412" s="14"/>
      <c r="AA1412" s="14"/>
      <c r="AB1412" s="14"/>
      <c r="AC1412" s="14"/>
      <c r="AD1412" s="14"/>
      <c r="AE1412" s="14"/>
      <c r="AT1412" s="268" t="s">
        <v>801</v>
      </c>
      <c r="AU1412" s="268" t="s">
        <v>81</v>
      </c>
      <c r="AV1412" s="14" t="s">
        <v>79</v>
      </c>
      <c r="AW1412" s="14" t="s">
        <v>33</v>
      </c>
      <c r="AX1412" s="14" t="s">
        <v>72</v>
      </c>
      <c r="AY1412" s="268" t="s">
        <v>240</v>
      </c>
    </row>
    <row r="1413" s="13" customFormat="1">
      <c r="A1413" s="13"/>
      <c r="B1413" s="248"/>
      <c r="C1413" s="249"/>
      <c r="D1413" s="227" t="s">
        <v>801</v>
      </c>
      <c r="E1413" s="250" t="s">
        <v>19</v>
      </c>
      <c r="F1413" s="251" t="s">
        <v>3433</v>
      </c>
      <c r="G1413" s="249"/>
      <c r="H1413" s="252">
        <v>61.142000000000003</v>
      </c>
      <c r="I1413" s="253"/>
      <c r="J1413" s="249"/>
      <c r="K1413" s="249"/>
      <c r="L1413" s="254"/>
      <c r="M1413" s="255"/>
      <c r="N1413" s="256"/>
      <c r="O1413" s="256"/>
      <c r="P1413" s="256"/>
      <c r="Q1413" s="256"/>
      <c r="R1413" s="256"/>
      <c r="S1413" s="256"/>
      <c r="T1413" s="257"/>
      <c r="U1413" s="13"/>
      <c r="V1413" s="13"/>
      <c r="W1413" s="13"/>
      <c r="X1413" s="13"/>
      <c r="Y1413" s="13"/>
      <c r="Z1413" s="13"/>
      <c r="AA1413" s="13"/>
      <c r="AB1413" s="13"/>
      <c r="AC1413" s="13"/>
      <c r="AD1413" s="13"/>
      <c r="AE1413" s="13"/>
      <c r="AT1413" s="258" t="s">
        <v>801</v>
      </c>
      <c r="AU1413" s="258" t="s">
        <v>81</v>
      </c>
      <c r="AV1413" s="13" t="s">
        <v>81</v>
      </c>
      <c r="AW1413" s="13" t="s">
        <v>33</v>
      </c>
      <c r="AX1413" s="13" t="s">
        <v>72</v>
      </c>
      <c r="AY1413" s="258" t="s">
        <v>240</v>
      </c>
    </row>
    <row r="1414" s="13" customFormat="1">
      <c r="A1414" s="13"/>
      <c r="B1414" s="248"/>
      <c r="C1414" s="249"/>
      <c r="D1414" s="227" t="s">
        <v>801</v>
      </c>
      <c r="E1414" s="250" t="s">
        <v>19</v>
      </c>
      <c r="F1414" s="251" t="s">
        <v>3434</v>
      </c>
      <c r="G1414" s="249"/>
      <c r="H1414" s="252">
        <v>140.49100000000001</v>
      </c>
      <c r="I1414" s="253"/>
      <c r="J1414" s="249"/>
      <c r="K1414" s="249"/>
      <c r="L1414" s="254"/>
      <c r="M1414" s="255"/>
      <c r="N1414" s="256"/>
      <c r="O1414" s="256"/>
      <c r="P1414" s="256"/>
      <c r="Q1414" s="256"/>
      <c r="R1414" s="256"/>
      <c r="S1414" s="256"/>
      <c r="T1414" s="257"/>
      <c r="U1414" s="13"/>
      <c r="V1414" s="13"/>
      <c r="W1414" s="13"/>
      <c r="X1414" s="13"/>
      <c r="Y1414" s="13"/>
      <c r="Z1414" s="13"/>
      <c r="AA1414" s="13"/>
      <c r="AB1414" s="13"/>
      <c r="AC1414" s="13"/>
      <c r="AD1414" s="13"/>
      <c r="AE1414" s="13"/>
      <c r="AT1414" s="258" t="s">
        <v>801</v>
      </c>
      <c r="AU1414" s="258" t="s">
        <v>81</v>
      </c>
      <c r="AV1414" s="13" t="s">
        <v>81</v>
      </c>
      <c r="AW1414" s="13" t="s">
        <v>33</v>
      </c>
      <c r="AX1414" s="13" t="s">
        <v>72</v>
      </c>
      <c r="AY1414" s="258" t="s">
        <v>240</v>
      </c>
    </row>
    <row r="1415" s="13" customFormat="1">
      <c r="A1415" s="13"/>
      <c r="B1415" s="248"/>
      <c r="C1415" s="249"/>
      <c r="D1415" s="227" t="s">
        <v>801</v>
      </c>
      <c r="E1415" s="250" t="s">
        <v>19</v>
      </c>
      <c r="F1415" s="251" t="s">
        <v>3435</v>
      </c>
      <c r="G1415" s="249"/>
      <c r="H1415" s="252">
        <v>64.272999999999996</v>
      </c>
      <c r="I1415" s="253"/>
      <c r="J1415" s="249"/>
      <c r="K1415" s="249"/>
      <c r="L1415" s="254"/>
      <c r="M1415" s="255"/>
      <c r="N1415" s="256"/>
      <c r="O1415" s="256"/>
      <c r="P1415" s="256"/>
      <c r="Q1415" s="256"/>
      <c r="R1415" s="256"/>
      <c r="S1415" s="256"/>
      <c r="T1415" s="257"/>
      <c r="U1415" s="13"/>
      <c r="V1415" s="13"/>
      <c r="W1415" s="13"/>
      <c r="X1415" s="13"/>
      <c r="Y1415" s="13"/>
      <c r="Z1415" s="13"/>
      <c r="AA1415" s="13"/>
      <c r="AB1415" s="13"/>
      <c r="AC1415" s="13"/>
      <c r="AD1415" s="13"/>
      <c r="AE1415" s="13"/>
      <c r="AT1415" s="258" t="s">
        <v>801</v>
      </c>
      <c r="AU1415" s="258" t="s">
        <v>81</v>
      </c>
      <c r="AV1415" s="13" t="s">
        <v>81</v>
      </c>
      <c r="AW1415" s="13" t="s">
        <v>33</v>
      </c>
      <c r="AX1415" s="13" t="s">
        <v>72</v>
      </c>
      <c r="AY1415" s="258" t="s">
        <v>240</v>
      </c>
    </row>
    <row r="1416" s="14" customFormat="1">
      <c r="A1416" s="14"/>
      <c r="B1416" s="259"/>
      <c r="C1416" s="260"/>
      <c r="D1416" s="227" t="s">
        <v>801</v>
      </c>
      <c r="E1416" s="261" t="s">
        <v>19</v>
      </c>
      <c r="F1416" s="262" t="s">
        <v>3436</v>
      </c>
      <c r="G1416" s="260"/>
      <c r="H1416" s="261" t="s">
        <v>19</v>
      </c>
      <c r="I1416" s="263"/>
      <c r="J1416" s="260"/>
      <c r="K1416" s="260"/>
      <c r="L1416" s="264"/>
      <c r="M1416" s="265"/>
      <c r="N1416" s="266"/>
      <c r="O1416" s="266"/>
      <c r="P1416" s="266"/>
      <c r="Q1416" s="266"/>
      <c r="R1416" s="266"/>
      <c r="S1416" s="266"/>
      <c r="T1416" s="267"/>
      <c r="U1416" s="14"/>
      <c r="V1416" s="14"/>
      <c r="W1416" s="14"/>
      <c r="X1416" s="14"/>
      <c r="Y1416" s="14"/>
      <c r="Z1416" s="14"/>
      <c r="AA1416" s="14"/>
      <c r="AB1416" s="14"/>
      <c r="AC1416" s="14"/>
      <c r="AD1416" s="14"/>
      <c r="AE1416" s="14"/>
      <c r="AT1416" s="268" t="s">
        <v>801</v>
      </c>
      <c r="AU1416" s="268" t="s">
        <v>81</v>
      </c>
      <c r="AV1416" s="14" t="s">
        <v>79</v>
      </c>
      <c r="AW1416" s="14" t="s">
        <v>33</v>
      </c>
      <c r="AX1416" s="14" t="s">
        <v>72</v>
      </c>
      <c r="AY1416" s="268" t="s">
        <v>240</v>
      </c>
    </row>
    <row r="1417" s="13" customFormat="1">
      <c r="A1417" s="13"/>
      <c r="B1417" s="248"/>
      <c r="C1417" s="249"/>
      <c r="D1417" s="227" t="s">
        <v>801</v>
      </c>
      <c r="E1417" s="250" t="s">
        <v>19</v>
      </c>
      <c r="F1417" s="251" t="s">
        <v>3437</v>
      </c>
      <c r="G1417" s="249"/>
      <c r="H1417" s="252">
        <v>112.681</v>
      </c>
      <c r="I1417" s="253"/>
      <c r="J1417" s="249"/>
      <c r="K1417" s="249"/>
      <c r="L1417" s="254"/>
      <c r="M1417" s="255"/>
      <c r="N1417" s="256"/>
      <c r="O1417" s="256"/>
      <c r="P1417" s="256"/>
      <c r="Q1417" s="256"/>
      <c r="R1417" s="256"/>
      <c r="S1417" s="256"/>
      <c r="T1417" s="257"/>
      <c r="U1417" s="13"/>
      <c r="V1417" s="13"/>
      <c r="W1417" s="13"/>
      <c r="X1417" s="13"/>
      <c r="Y1417" s="13"/>
      <c r="Z1417" s="13"/>
      <c r="AA1417" s="13"/>
      <c r="AB1417" s="13"/>
      <c r="AC1417" s="13"/>
      <c r="AD1417" s="13"/>
      <c r="AE1417" s="13"/>
      <c r="AT1417" s="258" t="s">
        <v>801</v>
      </c>
      <c r="AU1417" s="258" t="s">
        <v>81</v>
      </c>
      <c r="AV1417" s="13" t="s">
        <v>81</v>
      </c>
      <c r="AW1417" s="13" t="s">
        <v>33</v>
      </c>
      <c r="AX1417" s="13" t="s">
        <v>72</v>
      </c>
      <c r="AY1417" s="258" t="s">
        <v>240</v>
      </c>
    </row>
    <row r="1418" s="13" customFormat="1">
      <c r="A1418" s="13"/>
      <c r="B1418" s="248"/>
      <c r="C1418" s="249"/>
      <c r="D1418" s="227" t="s">
        <v>801</v>
      </c>
      <c r="E1418" s="250" t="s">
        <v>19</v>
      </c>
      <c r="F1418" s="251" t="s">
        <v>3438</v>
      </c>
      <c r="G1418" s="249"/>
      <c r="H1418" s="252">
        <v>46.075000000000003</v>
      </c>
      <c r="I1418" s="253"/>
      <c r="J1418" s="249"/>
      <c r="K1418" s="249"/>
      <c r="L1418" s="254"/>
      <c r="M1418" s="255"/>
      <c r="N1418" s="256"/>
      <c r="O1418" s="256"/>
      <c r="P1418" s="256"/>
      <c r="Q1418" s="256"/>
      <c r="R1418" s="256"/>
      <c r="S1418" s="256"/>
      <c r="T1418" s="257"/>
      <c r="U1418" s="13"/>
      <c r="V1418" s="13"/>
      <c r="W1418" s="13"/>
      <c r="X1418" s="13"/>
      <c r="Y1418" s="13"/>
      <c r="Z1418" s="13"/>
      <c r="AA1418" s="13"/>
      <c r="AB1418" s="13"/>
      <c r="AC1418" s="13"/>
      <c r="AD1418" s="13"/>
      <c r="AE1418" s="13"/>
      <c r="AT1418" s="258" t="s">
        <v>801</v>
      </c>
      <c r="AU1418" s="258" t="s">
        <v>81</v>
      </c>
      <c r="AV1418" s="13" t="s">
        <v>81</v>
      </c>
      <c r="AW1418" s="13" t="s">
        <v>33</v>
      </c>
      <c r="AX1418" s="13" t="s">
        <v>72</v>
      </c>
      <c r="AY1418" s="258" t="s">
        <v>240</v>
      </c>
    </row>
    <row r="1419" s="13" customFormat="1">
      <c r="A1419" s="13"/>
      <c r="B1419" s="248"/>
      <c r="C1419" s="249"/>
      <c r="D1419" s="227" t="s">
        <v>801</v>
      </c>
      <c r="E1419" s="250" t="s">
        <v>19</v>
      </c>
      <c r="F1419" s="251" t="s">
        <v>3439</v>
      </c>
      <c r="G1419" s="249"/>
      <c r="H1419" s="252">
        <v>17.253</v>
      </c>
      <c r="I1419" s="253"/>
      <c r="J1419" s="249"/>
      <c r="K1419" s="249"/>
      <c r="L1419" s="254"/>
      <c r="M1419" s="255"/>
      <c r="N1419" s="256"/>
      <c r="O1419" s="256"/>
      <c r="P1419" s="256"/>
      <c r="Q1419" s="256"/>
      <c r="R1419" s="256"/>
      <c r="S1419" s="256"/>
      <c r="T1419" s="257"/>
      <c r="U1419" s="13"/>
      <c r="V1419" s="13"/>
      <c r="W1419" s="13"/>
      <c r="X1419" s="13"/>
      <c r="Y1419" s="13"/>
      <c r="Z1419" s="13"/>
      <c r="AA1419" s="13"/>
      <c r="AB1419" s="13"/>
      <c r="AC1419" s="13"/>
      <c r="AD1419" s="13"/>
      <c r="AE1419" s="13"/>
      <c r="AT1419" s="258" t="s">
        <v>801</v>
      </c>
      <c r="AU1419" s="258" t="s">
        <v>81</v>
      </c>
      <c r="AV1419" s="13" t="s">
        <v>81</v>
      </c>
      <c r="AW1419" s="13" t="s">
        <v>33</v>
      </c>
      <c r="AX1419" s="13" t="s">
        <v>72</v>
      </c>
      <c r="AY1419" s="258" t="s">
        <v>240</v>
      </c>
    </row>
    <row r="1420" s="15" customFormat="1">
      <c r="A1420" s="15"/>
      <c r="B1420" s="269"/>
      <c r="C1420" s="270"/>
      <c r="D1420" s="227" t="s">
        <v>801</v>
      </c>
      <c r="E1420" s="271" t="s">
        <v>19</v>
      </c>
      <c r="F1420" s="272" t="s">
        <v>1356</v>
      </c>
      <c r="G1420" s="270"/>
      <c r="H1420" s="273">
        <v>1411.5699999999999</v>
      </c>
      <c r="I1420" s="274"/>
      <c r="J1420" s="270"/>
      <c r="K1420" s="270"/>
      <c r="L1420" s="275"/>
      <c r="M1420" s="276"/>
      <c r="N1420" s="277"/>
      <c r="O1420" s="277"/>
      <c r="P1420" s="277"/>
      <c r="Q1420" s="277"/>
      <c r="R1420" s="277"/>
      <c r="S1420" s="277"/>
      <c r="T1420" s="278"/>
      <c r="U1420" s="15"/>
      <c r="V1420" s="15"/>
      <c r="W1420" s="15"/>
      <c r="X1420" s="15"/>
      <c r="Y1420" s="15"/>
      <c r="Z1420" s="15"/>
      <c r="AA1420" s="15"/>
      <c r="AB1420" s="15"/>
      <c r="AC1420" s="15"/>
      <c r="AD1420" s="15"/>
      <c r="AE1420" s="15"/>
      <c r="AT1420" s="279" t="s">
        <v>801</v>
      </c>
      <c r="AU1420" s="279" t="s">
        <v>81</v>
      </c>
      <c r="AV1420" s="15" t="s">
        <v>149</v>
      </c>
      <c r="AW1420" s="15" t="s">
        <v>33</v>
      </c>
      <c r="AX1420" s="15" t="s">
        <v>79</v>
      </c>
      <c r="AY1420" s="279" t="s">
        <v>240</v>
      </c>
    </row>
    <row r="1421" s="2" customFormat="1" ht="44.25" customHeight="1">
      <c r="A1421" s="39"/>
      <c r="B1421" s="40"/>
      <c r="C1421" s="214" t="s">
        <v>3465</v>
      </c>
      <c r="D1421" s="214" t="s">
        <v>243</v>
      </c>
      <c r="E1421" s="215" t="s">
        <v>3466</v>
      </c>
      <c r="F1421" s="216" t="s">
        <v>3467</v>
      </c>
      <c r="G1421" s="217" t="s">
        <v>261</v>
      </c>
      <c r="H1421" s="218">
        <v>23.449999999999999</v>
      </c>
      <c r="I1421" s="219"/>
      <c r="J1421" s="220">
        <f>ROUND(I1421*H1421,2)</f>
        <v>0</v>
      </c>
      <c r="K1421" s="216" t="s">
        <v>749</v>
      </c>
      <c r="L1421" s="45"/>
      <c r="M1421" s="221" t="s">
        <v>19</v>
      </c>
      <c r="N1421" s="222" t="s">
        <v>43</v>
      </c>
      <c r="O1421" s="85"/>
      <c r="P1421" s="223">
        <f>O1421*H1421</f>
        <v>0</v>
      </c>
      <c r="Q1421" s="223">
        <v>0.00013999999999999999</v>
      </c>
      <c r="R1421" s="223">
        <f>Q1421*H1421</f>
        <v>0.0032829999999999995</v>
      </c>
      <c r="S1421" s="223">
        <v>0</v>
      </c>
      <c r="T1421" s="224">
        <f>S1421*H1421</f>
        <v>0</v>
      </c>
      <c r="U1421" s="39"/>
      <c r="V1421" s="39"/>
      <c r="W1421" s="39"/>
      <c r="X1421" s="39"/>
      <c r="Y1421" s="39"/>
      <c r="Z1421" s="39"/>
      <c r="AA1421" s="39"/>
      <c r="AB1421" s="39"/>
      <c r="AC1421" s="39"/>
      <c r="AD1421" s="39"/>
      <c r="AE1421" s="39"/>
      <c r="AR1421" s="225" t="s">
        <v>271</v>
      </c>
      <c r="AT1421" s="225" t="s">
        <v>243</v>
      </c>
      <c r="AU1421" s="225" t="s">
        <v>81</v>
      </c>
      <c r="AY1421" s="18" t="s">
        <v>240</v>
      </c>
      <c r="BE1421" s="226">
        <f>IF(N1421="základní",J1421,0)</f>
        <v>0</v>
      </c>
      <c r="BF1421" s="226">
        <f>IF(N1421="snížená",J1421,0)</f>
        <v>0</v>
      </c>
      <c r="BG1421" s="226">
        <f>IF(N1421="zákl. přenesená",J1421,0)</f>
        <v>0</v>
      </c>
      <c r="BH1421" s="226">
        <f>IF(N1421="sníž. přenesená",J1421,0)</f>
        <v>0</v>
      </c>
      <c r="BI1421" s="226">
        <f>IF(N1421="nulová",J1421,0)</f>
        <v>0</v>
      </c>
      <c r="BJ1421" s="18" t="s">
        <v>79</v>
      </c>
      <c r="BK1421" s="226">
        <f>ROUND(I1421*H1421,2)</f>
        <v>0</v>
      </c>
      <c r="BL1421" s="18" t="s">
        <v>271</v>
      </c>
      <c r="BM1421" s="225" t="s">
        <v>3468</v>
      </c>
    </row>
    <row r="1422" s="14" customFormat="1">
      <c r="A1422" s="14"/>
      <c r="B1422" s="259"/>
      <c r="C1422" s="260"/>
      <c r="D1422" s="227" t="s">
        <v>801</v>
      </c>
      <c r="E1422" s="261" t="s">
        <v>19</v>
      </c>
      <c r="F1422" s="262" t="s">
        <v>3469</v>
      </c>
      <c r="G1422" s="260"/>
      <c r="H1422" s="261" t="s">
        <v>19</v>
      </c>
      <c r="I1422" s="263"/>
      <c r="J1422" s="260"/>
      <c r="K1422" s="260"/>
      <c r="L1422" s="264"/>
      <c r="M1422" s="265"/>
      <c r="N1422" s="266"/>
      <c r="O1422" s="266"/>
      <c r="P1422" s="266"/>
      <c r="Q1422" s="266"/>
      <c r="R1422" s="266"/>
      <c r="S1422" s="266"/>
      <c r="T1422" s="267"/>
      <c r="U1422" s="14"/>
      <c r="V1422" s="14"/>
      <c r="W1422" s="14"/>
      <c r="X1422" s="14"/>
      <c r="Y1422" s="14"/>
      <c r="Z1422" s="14"/>
      <c r="AA1422" s="14"/>
      <c r="AB1422" s="14"/>
      <c r="AC1422" s="14"/>
      <c r="AD1422" s="14"/>
      <c r="AE1422" s="14"/>
      <c r="AT1422" s="268" t="s">
        <v>801</v>
      </c>
      <c r="AU1422" s="268" t="s">
        <v>81</v>
      </c>
      <c r="AV1422" s="14" t="s">
        <v>79</v>
      </c>
      <c r="AW1422" s="14" t="s">
        <v>33</v>
      </c>
      <c r="AX1422" s="14" t="s">
        <v>72</v>
      </c>
      <c r="AY1422" s="268" t="s">
        <v>240</v>
      </c>
    </row>
    <row r="1423" s="13" customFormat="1">
      <c r="A1423" s="13"/>
      <c r="B1423" s="248"/>
      <c r="C1423" s="249"/>
      <c r="D1423" s="227" t="s">
        <v>801</v>
      </c>
      <c r="E1423" s="250" t="s">
        <v>19</v>
      </c>
      <c r="F1423" s="251" t="s">
        <v>3470</v>
      </c>
      <c r="G1423" s="249"/>
      <c r="H1423" s="252">
        <v>23.449999999999999</v>
      </c>
      <c r="I1423" s="253"/>
      <c r="J1423" s="249"/>
      <c r="K1423" s="249"/>
      <c r="L1423" s="254"/>
      <c r="M1423" s="255"/>
      <c r="N1423" s="256"/>
      <c r="O1423" s="256"/>
      <c r="P1423" s="256"/>
      <c r="Q1423" s="256"/>
      <c r="R1423" s="256"/>
      <c r="S1423" s="256"/>
      <c r="T1423" s="257"/>
      <c r="U1423" s="13"/>
      <c r="V1423" s="13"/>
      <c r="W1423" s="13"/>
      <c r="X1423" s="13"/>
      <c r="Y1423" s="13"/>
      <c r="Z1423" s="13"/>
      <c r="AA1423" s="13"/>
      <c r="AB1423" s="13"/>
      <c r="AC1423" s="13"/>
      <c r="AD1423" s="13"/>
      <c r="AE1423" s="13"/>
      <c r="AT1423" s="258" t="s">
        <v>801</v>
      </c>
      <c r="AU1423" s="258" t="s">
        <v>81</v>
      </c>
      <c r="AV1423" s="13" t="s">
        <v>81</v>
      </c>
      <c r="AW1423" s="13" t="s">
        <v>33</v>
      </c>
      <c r="AX1423" s="13" t="s">
        <v>72</v>
      </c>
      <c r="AY1423" s="258" t="s">
        <v>240</v>
      </c>
    </row>
    <row r="1424" s="15" customFormat="1">
      <c r="A1424" s="15"/>
      <c r="B1424" s="269"/>
      <c r="C1424" s="270"/>
      <c r="D1424" s="227" t="s">
        <v>801</v>
      </c>
      <c r="E1424" s="271" t="s">
        <v>19</v>
      </c>
      <c r="F1424" s="272" t="s">
        <v>1356</v>
      </c>
      <c r="G1424" s="270"/>
      <c r="H1424" s="273">
        <v>23.449999999999999</v>
      </c>
      <c r="I1424" s="274"/>
      <c r="J1424" s="270"/>
      <c r="K1424" s="270"/>
      <c r="L1424" s="275"/>
      <c r="M1424" s="276"/>
      <c r="N1424" s="277"/>
      <c r="O1424" s="277"/>
      <c r="P1424" s="277"/>
      <c r="Q1424" s="277"/>
      <c r="R1424" s="277"/>
      <c r="S1424" s="277"/>
      <c r="T1424" s="278"/>
      <c r="U1424" s="15"/>
      <c r="V1424" s="15"/>
      <c r="W1424" s="15"/>
      <c r="X1424" s="15"/>
      <c r="Y1424" s="15"/>
      <c r="Z1424" s="15"/>
      <c r="AA1424" s="15"/>
      <c r="AB1424" s="15"/>
      <c r="AC1424" s="15"/>
      <c r="AD1424" s="15"/>
      <c r="AE1424" s="15"/>
      <c r="AT1424" s="279" t="s">
        <v>801</v>
      </c>
      <c r="AU1424" s="279" t="s">
        <v>81</v>
      </c>
      <c r="AV1424" s="15" t="s">
        <v>149</v>
      </c>
      <c r="AW1424" s="15" t="s">
        <v>33</v>
      </c>
      <c r="AX1424" s="15" t="s">
        <v>79</v>
      </c>
      <c r="AY1424" s="279" t="s">
        <v>240</v>
      </c>
    </row>
    <row r="1425" s="2" customFormat="1">
      <c r="A1425" s="39"/>
      <c r="B1425" s="40"/>
      <c r="C1425" s="214" t="s">
        <v>3471</v>
      </c>
      <c r="D1425" s="214" t="s">
        <v>243</v>
      </c>
      <c r="E1425" s="215" t="s">
        <v>3472</v>
      </c>
      <c r="F1425" s="216" t="s">
        <v>3473</v>
      </c>
      <c r="G1425" s="217" t="s">
        <v>251</v>
      </c>
      <c r="H1425" s="218">
        <v>176.00899999999999</v>
      </c>
      <c r="I1425" s="219"/>
      <c r="J1425" s="220">
        <f>ROUND(I1425*H1425,2)</f>
        <v>0</v>
      </c>
      <c r="K1425" s="216" t="s">
        <v>247</v>
      </c>
      <c r="L1425" s="45"/>
      <c r="M1425" s="221" t="s">
        <v>19</v>
      </c>
      <c r="N1425" s="222" t="s">
        <v>43</v>
      </c>
      <c r="O1425" s="85"/>
      <c r="P1425" s="223">
        <f>O1425*H1425</f>
        <v>0</v>
      </c>
      <c r="Q1425" s="223">
        <v>0</v>
      </c>
      <c r="R1425" s="223">
        <f>Q1425*H1425</f>
        <v>0</v>
      </c>
      <c r="S1425" s="223">
        <v>0</v>
      </c>
      <c r="T1425" s="224">
        <f>S1425*H1425</f>
        <v>0</v>
      </c>
      <c r="U1425" s="39"/>
      <c r="V1425" s="39"/>
      <c r="W1425" s="39"/>
      <c r="X1425" s="39"/>
      <c r="Y1425" s="39"/>
      <c r="Z1425" s="39"/>
      <c r="AA1425" s="39"/>
      <c r="AB1425" s="39"/>
      <c r="AC1425" s="39"/>
      <c r="AD1425" s="39"/>
      <c r="AE1425" s="39"/>
      <c r="AR1425" s="225" t="s">
        <v>271</v>
      </c>
      <c r="AT1425" s="225" t="s">
        <v>243</v>
      </c>
      <c r="AU1425" s="225" t="s">
        <v>81</v>
      </c>
      <c r="AY1425" s="18" t="s">
        <v>240</v>
      </c>
      <c r="BE1425" s="226">
        <f>IF(N1425="základní",J1425,0)</f>
        <v>0</v>
      </c>
      <c r="BF1425" s="226">
        <f>IF(N1425="snížená",J1425,0)</f>
        <v>0</v>
      </c>
      <c r="BG1425" s="226">
        <f>IF(N1425="zákl. přenesená",J1425,0)</f>
        <v>0</v>
      </c>
      <c r="BH1425" s="226">
        <f>IF(N1425="sníž. přenesená",J1425,0)</f>
        <v>0</v>
      </c>
      <c r="BI1425" s="226">
        <f>IF(N1425="nulová",J1425,0)</f>
        <v>0</v>
      </c>
      <c r="BJ1425" s="18" t="s">
        <v>79</v>
      </c>
      <c r="BK1425" s="226">
        <f>ROUND(I1425*H1425,2)</f>
        <v>0</v>
      </c>
      <c r="BL1425" s="18" t="s">
        <v>271</v>
      </c>
      <c r="BM1425" s="225" t="s">
        <v>3474</v>
      </c>
    </row>
    <row r="1426" s="14" customFormat="1">
      <c r="A1426" s="14"/>
      <c r="B1426" s="259"/>
      <c r="C1426" s="260"/>
      <c r="D1426" s="227" t="s">
        <v>801</v>
      </c>
      <c r="E1426" s="261" t="s">
        <v>19</v>
      </c>
      <c r="F1426" s="262" t="s">
        <v>3436</v>
      </c>
      <c r="G1426" s="260"/>
      <c r="H1426" s="261" t="s">
        <v>19</v>
      </c>
      <c r="I1426" s="263"/>
      <c r="J1426" s="260"/>
      <c r="K1426" s="260"/>
      <c r="L1426" s="264"/>
      <c r="M1426" s="265"/>
      <c r="N1426" s="266"/>
      <c r="O1426" s="266"/>
      <c r="P1426" s="266"/>
      <c r="Q1426" s="266"/>
      <c r="R1426" s="266"/>
      <c r="S1426" s="266"/>
      <c r="T1426" s="267"/>
      <c r="U1426" s="14"/>
      <c r="V1426" s="14"/>
      <c r="W1426" s="14"/>
      <c r="X1426" s="14"/>
      <c r="Y1426" s="14"/>
      <c r="Z1426" s="14"/>
      <c r="AA1426" s="14"/>
      <c r="AB1426" s="14"/>
      <c r="AC1426" s="14"/>
      <c r="AD1426" s="14"/>
      <c r="AE1426" s="14"/>
      <c r="AT1426" s="268" t="s">
        <v>801</v>
      </c>
      <c r="AU1426" s="268" t="s">
        <v>81</v>
      </c>
      <c r="AV1426" s="14" t="s">
        <v>79</v>
      </c>
      <c r="AW1426" s="14" t="s">
        <v>33</v>
      </c>
      <c r="AX1426" s="14" t="s">
        <v>72</v>
      </c>
      <c r="AY1426" s="268" t="s">
        <v>240</v>
      </c>
    </row>
    <row r="1427" s="13" customFormat="1">
      <c r="A1427" s="13"/>
      <c r="B1427" s="248"/>
      <c r="C1427" s="249"/>
      <c r="D1427" s="227" t="s">
        <v>801</v>
      </c>
      <c r="E1427" s="250" t="s">
        <v>19</v>
      </c>
      <c r="F1427" s="251" t="s">
        <v>3437</v>
      </c>
      <c r="G1427" s="249"/>
      <c r="H1427" s="252">
        <v>112.681</v>
      </c>
      <c r="I1427" s="253"/>
      <c r="J1427" s="249"/>
      <c r="K1427" s="249"/>
      <c r="L1427" s="254"/>
      <c r="M1427" s="255"/>
      <c r="N1427" s="256"/>
      <c r="O1427" s="256"/>
      <c r="P1427" s="256"/>
      <c r="Q1427" s="256"/>
      <c r="R1427" s="256"/>
      <c r="S1427" s="256"/>
      <c r="T1427" s="257"/>
      <c r="U1427" s="13"/>
      <c r="V1427" s="13"/>
      <c r="W1427" s="13"/>
      <c r="X1427" s="13"/>
      <c r="Y1427" s="13"/>
      <c r="Z1427" s="13"/>
      <c r="AA1427" s="13"/>
      <c r="AB1427" s="13"/>
      <c r="AC1427" s="13"/>
      <c r="AD1427" s="13"/>
      <c r="AE1427" s="13"/>
      <c r="AT1427" s="258" t="s">
        <v>801</v>
      </c>
      <c r="AU1427" s="258" t="s">
        <v>81</v>
      </c>
      <c r="AV1427" s="13" t="s">
        <v>81</v>
      </c>
      <c r="AW1427" s="13" t="s">
        <v>33</v>
      </c>
      <c r="AX1427" s="13" t="s">
        <v>72</v>
      </c>
      <c r="AY1427" s="258" t="s">
        <v>240</v>
      </c>
    </row>
    <row r="1428" s="13" customFormat="1">
      <c r="A1428" s="13"/>
      <c r="B1428" s="248"/>
      <c r="C1428" s="249"/>
      <c r="D1428" s="227" t="s">
        <v>801</v>
      </c>
      <c r="E1428" s="250" t="s">
        <v>19</v>
      </c>
      <c r="F1428" s="251" t="s">
        <v>3438</v>
      </c>
      <c r="G1428" s="249"/>
      <c r="H1428" s="252">
        <v>46.075000000000003</v>
      </c>
      <c r="I1428" s="253"/>
      <c r="J1428" s="249"/>
      <c r="K1428" s="249"/>
      <c r="L1428" s="254"/>
      <c r="M1428" s="255"/>
      <c r="N1428" s="256"/>
      <c r="O1428" s="256"/>
      <c r="P1428" s="256"/>
      <c r="Q1428" s="256"/>
      <c r="R1428" s="256"/>
      <c r="S1428" s="256"/>
      <c r="T1428" s="257"/>
      <c r="U1428" s="13"/>
      <c r="V1428" s="13"/>
      <c r="W1428" s="13"/>
      <c r="X1428" s="13"/>
      <c r="Y1428" s="13"/>
      <c r="Z1428" s="13"/>
      <c r="AA1428" s="13"/>
      <c r="AB1428" s="13"/>
      <c r="AC1428" s="13"/>
      <c r="AD1428" s="13"/>
      <c r="AE1428" s="13"/>
      <c r="AT1428" s="258" t="s">
        <v>801</v>
      </c>
      <c r="AU1428" s="258" t="s">
        <v>81</v>
      </c>
      <c r="AV1428" s="13" t="s">
        <v>81</v>
      </c>
      <c r="AW1428" s="13" t="s">
        <v>33</v>
      </c>
      <c r="AX1428" s="13" t="s">
        <v>72</v>
      </c>
      <c r="AY1428" s="258" t="s">
        <v>240</v>
      </c>
    </row>
    <row r="1429" s="13" customFormat="1">
      <c r="A1429" s="13"/>
      <c r="B1429" s="248"/>
      <c r="C1429" s="249"/>
      <c r="D1429" s="227" t="s">
        <v>801</v>
      </c>
      <c r="E1429" s="250" t="s">
        <v>19</v>
      </c>
      <c r="F1429" s="251" t="s">
        <v>3439</v>
      </c>
      <c r="G1429" s="249"/>
      <c r="H1429" s="252">
        <v>17.253</v>
      </c>
      <c r="I1429" s="253"/>
      <c r="J1429" s="249"/>
      <c r="K1429" s="249"/>
      <c r="L1429" s="254"/>
      <c r="M1429" s="255"/>
      <c r="N1429" s="256"/>
      <c r="O1429" s="256"/>
      <c r="P1429" s="256"/>
      <c r="Q1429" s="256"/>
      <c r="R1429" s="256"/>
      <c r="S1429" s="256"/>
      <c r="T1429" s="257"/>
      <c r="U1429" s="13"/>
      <c r="V1429" s="13"/>
      <c r="W1429" s="13"/>
      <c r="X1429" s="13"/>
      <c r="Y1429" s="13"/>
      <c r="Z1429" s="13"/>
      <c r="AA1429" s="13"/>
      <c r="AB1429" s="13"/>
      <c r="AC1429" s="13"/>
      <c r="AD1429" s="13"/>
      <c r="AE1429" s="13"/>
      <c r="AT1429" s="258" t="s">
        <v>801</v>
      </c>
      <c r="AU1429" s="258" t="s">
        <v>81</v>
      </c>
      <c r="AV1429" s="13" t="s">
        <v>81</v>
      </c>
      <c r="AW1429" s="13" t="s">
        <v>33</v>
      </c>
      <c r="AX1429" s="13" t="s">
        <v>72</v>
      </c>
      <c r="AY1429" s="258" t="s">
        <v>240</v>
      </c>
    </row>
    <row r="1430" s="15" customFormat="1">
      <c r="A1430" s="15"/>
      <c r="B1430" s="269"/>
      <c r="C1430" s="270"/>
      <c r="D1430" s="227" t="s">
        <v>801</v>
      </c>
      <c r="E1430" s="271" t="s">
        <v>19</v>
      </c>
      <c r="F1430" s="272" t="s">
        <v>1356</v>
      </c>
      <c r="G1430" s="270"/>
      <c r="H1430" s="273">
        <v>176.00899999999999</v>
      </c>
      <c r="I1430" s="274"/>
      <c r="J1430" s="270"/>
      <c r="K1430" s="270"/>
      <c r="L1430" s="275"/>
      <c r="M1430" s="276"/>
      <c r="N1430" s="277"/>
      <c r="O1430" s="277"/>
      <c r="P1430" s="277"/>
      <c r="Q1430" s="277"/>
      <c r="R1430" s="277"/>
      <c r="S1430" s="277"/>
      <c r="T1430" s="278"/>
      <c r="U1430" s="15"/>
      <c r="V1430" s="15"/>
      <c r="W1430" s="15"/>
      <c r="X1430" s="15"/>
      <c r="Y1430" s="15"/>
      <c r="Z1430" s="15"/>
      <c r="AA1430" s="15"/>
      <c r="AB1430" s="15"/>
      <c r="AC1430" s="15"/>
      <c r="AD1430" s="15"/>
      <c r="AE1430" s="15"/>
      <c r="AT1430" s="279" t="s">
        <v>801</v>
      </c>
      <c r="AU1430" s="279" t="s">
        <v>81</v>
      </c>
      <c r="AV1430" s="15" t="s">
        <v>149</v>
      </c>
      <c r="AW1430" s="15" t="s">
        <v>33</v>
      </c>
      <c r="AX1430" s="15" t="s">
        <v>79</v>
      </c>
      <c r="AY1430" s="279" t="s">
        <v>240</v>
      </c>
    </row>
    <row r="1431" s="2" customFormat="1" ht="44.25" customHeight="1">
      <c r="A1431" s="39"/>
      <c r="B1431" s="40"/>
      <c r="C1431" s="214" t="s">
        <v>3475</v>
      </c>
      <c r="D1431" s="214" t="s">
        <v>243</v>
      </c>
      <c r="E1431" s="215" t="s">
        <v>3476</v>
      </c>
      <c r="F1431" s="216" t="s">
        <v>3477</v>
      </c>
      <c r="G1431" s="217" t="s">
        <v>251</v>
      </c>
      <c r="H1431" s="218">
        <v>10.385</v>
      </c>
      <c r="I1431" s="219"/>
      <c r="J1431" s="220">
        <f>ROUND(I1431*H1431,2)</f>
        <v>0</v>
      </c>
      <c r="K1431" s="216" t="s">
        <v>749</v>
      </c>
      <c r="L1431" s="45"/>
      <c r="M1431" s="221" t="s">
        <v>19</v>
      </c>
      <c r="N1431" s="222" t="s">
        <v>43</v>
      </c>
      <c r="O1431" s="85"/>
      <c r="P1431" s="223">
        <f>O1431*H1431</f>
        <v>0</v>
      </c>
      <c r="Q1431" s="223">
        <v>0.014880000000000001</v>
      </c>
      <c r="R1431" s="223">
        <f>Q1431*H1431</f>
        <v>0.15452879999999999</v>
      </c>
      <c r="S1431" s="223">
        <v>0</v>
      </c>
      <c r="T1431" s="224">
        <f>S1431*H1431</f>
        <v>0</v>
      </c>
      <c r="U1431" s="39"/>
      <c r="V1431" s="39"/>
      <c r="W1431" s="39"/>
      <c r="X1431" s="39"/>
      <c r="Y1431" s="39"/>
      <c r="Z1431" s="39"/>
      <c r="AA1431" s="39"/>
      <c r="AB1431" s="39"/>
      <c r="AC1431" s="39"/>
      <c r="AD1431" s="39"/>
      <c r="AE1431" s="39"/>
      <c r="AR1431" s="225" t="s">
        <v>271</v>
      </c>
      <c r="AT1431" s="225" t="s">
        <v>243</v>
      </c>
      <c r="AU1431" s="225" t="s">
        <v>81</v>
      </c>
      <c r="AY1431" s="18" t="s">
        <v>240</v>
      </c>
      <c r="BE1431" s="226">
        <f>IF(N1431="základní",J1431,0)</f>
        <v>0</v>
      </c>
      <c r="BF1431" s="226">
        <f>IF(N1431="snížená",J1431,0)</f>
        <v>0</v>
      </c>
      <c r="BG1431" s="226">
        <f>IF(N1431="zákl. přenesená",J1431,0)</f>
        <v>0</v>
      </c>
      <c r="BH1431" s="226">
        <f>IF(N1431="sníž. přenesená",J1431,0)</f>
        <v>0</v>
      </c>
      <c r="BI1431" s="226">
        <f>IF(N1431="nulová",J1431,0)</f>
        <v>0</v>
      </c>
      <c r="BJ1431" s="18" t="s">
        <v>79</v>
      </c>
      <c r="BK1431" s="226">
        <f>ROUND(I1431*H1431,2)</f>
        <v>0</v>
      </c>
      <c r="BL1431" s="18" t="s">
        <v>271</v>
      </c>
      <c r="BM1431" s="225" t="s">
        <v>3478</v>
      </c>
    </row>
    <row r="1432" s="13" customFormat="1">
      <c r="A1432" s="13"/>
      <c r="B1432" s="248"/>
      <c r="C1432" s="249"/>
      <c r="D1432" s="227" t="s">
        <v>801</v>
      </c>
      <c r="E1432" s="250" t="s">
        <v>19</v>
      </c>
      <c r="F1432" s="251" t="s">
        <v>3443</v>
      </c>
      <c r="G1432" s="249"/>
      <c r="H1432" s="252">
        <v>10.385</v>
      </c>
      <c r="I1432" s="253"/>
      <c r="J1432" s="249"/>
      <c r="K1432" s="249"/>
      <c r="L1432" s="254"/>
      <c r="M1432" s="255"/>
      <c r="N1432" s="256"/>
      <c r="O1432" s="256"/>
      <c r="P1432" s="256"/>
      <c r="Q1432" s="256"/>
      <c r="R1432" s="256"/>
      <c r="S1432" s="256"/>
      <c r="T1432" s="257"/>
      <c r="U1432" s="13"/>
      <c r="V1432" s="13"/>
      <c r="W1432" s="13"/>
      <c r="X1432" s="13"/>
      <c r="Y1432" s="13"/>
      <c r="Z1432" s="13"/>
      <c r="AA1432" s="13"/>
      <c r="AB1432" s="13"/>
      <c r="AC1432" s="13"/>
      <c r="AD1432" s="13"/>
      <c r="AE1432" s="13"/>
      <c r="AT1432" s="258" t="s">
        <v>801</v>
      </c>
      <c r="AU1432" s="258" t="s">
        <v>81</v>
      </c>
      <c r="AV1432" s="13" t="s">
        <v>81</v>
      </c>
      <c r="AW1432" s="13" t="s">
        <v>33</v>
      </c>
      <c r="AX1432" s="13" t="s">
        <v>79</v>
      </c>
      <c r="AY1432" s="258" t="s">
        <v>240</v>
      </c>
    </row>
    <row r="1433" s="2" customFormat="1" ht="66.75" customHeight="1">
      <c r="A1433" s="39"/>
      <c r="B1433" s="40"/>
      <c r="C1433" s="214" t="s">
        <v>3479</v>
      </c>
      <c r="D1433" s="214" t="s">
        <v>243</v>
      </c>
      <c r="E1433" s="215" t="s">
        <v>3480</v>
      </c>
      <c r="F1433" s="216" t="s">
        <v>3481</v>
      </c>
      <c r="G1433" s="217" t="s">
        <v>251</v>
      </c>
      <c r="H1433" s="218">
        <v>126.46299999999999</v>
      </c>
      <c r="I1433" s="219"/>
      <c r="J1433" s="220">
        <f>ROUND(I1433*H1433,2)</f>
        <v>0</v>
      </c>
      <c r="K1433" s="216" t="s">
        <v>749</v>
      </c>
      <c r="L1433" s="45"/>
      <c r="M1433" s="221" t="s">
        <v>19</v>
      </c>
      <c r="N1433" s="222" t="s">
        <v>43</v>
      </c>
      <c r="O1433" s="85"/>
      <c r="P1433" s="223">
        <f>O1433*H1433</f>
        <v>0</v>
      </c>
      <c r="Q1433" s="223">
        <v>0.03073</v>
      </c>
      <c r="R1433" s="223">
        <f>Q1433*H1433</f>
        <v>3.8862079899999999</v>
      </c>
      <c r="S1433" s="223">
        <v>0</v>
      </c>
      <c r="T1433" s="224">
        <f>S1433*H1433</f>
        <v>0</v>
      </c>
      <c r="U1433" s="39"/>
      <c r="V1433" s="39"/>
      <c r="W1433" s="39"/>
      <c r="X1433" s="39"/>
      <c r="Y1433" s="39"/>
      <c r="Z1433" s="39"/>
      <c r="AA1433" s="39"/>
      <c r="AB1433" s="39"/>
      <c r="AC1433" s="39"/>
      <c r="AD1433" s="39"/>
      <c r="AE1433" s="39"/>
      <c r="AR1433" s="225" t="s">
        <v>271</v>
      </c>
      <c r="AT1433" s="225" t="s">
        <v>243</v>
      </c>
      <c r="AU1433" s="225" t="s">
        <v>81</v>
      </c>
      <c r="AY1433" s="18" t="s">
        <v>240</v>
      </c>
      <c r="BE1433" s="226">
        <f>IF(N1433="základní",J1433,0)</f>
        <v>0</v>
      </c>
      <c r="BF1433" s="226">
        <f>IF(N1433="snížená",J1433,0)</f>
        <v>0</v>
      </c>
      <c r="BG1433" s="226">
        <f>IF(N1433="zákl. přenesená",J1433,0)</f>
        <v>0</v>
      </c>
      <c r="BH1433" s="226">
        <f>IF(N1433="sníž. přenesená",J1433,0)</f>
        <v>0</v>
      </c>
      <c r="BI1433" s="226">
        <f>IF(N1433="nulová",J1433,0)</f>
        <v>0</v>
      </c>
      <c r="BJ1433" s="18" t="s">
        <v>79</v>
      </c>
      <c r="BK1433" s="226">
        <f>ROUND(I1433*H1433,2)</f>
        <v>0</v>
      </c>
      <c r="BL1433" s="18" t="s">
        <v>271</v>
      </c>
      <c r="BM1433" s="225" t="s">
        <v>3482</v>
      </c>
    </row>
    <row r="1434" s="14" customFormat="1">
      <c r="A1434" s="14"/>
      <c r="B1434" s="259"/>
      <c r="C1434" s="260"/>
      <c r="D1434" s="227" t="s">
        <v>801</v>
      </c>
      <c r="E1434" s="261" t="s">
        <v>19</v>
      </c>
      <c r="F1434" s="262" t="s">
        <v>3440</v>
      </c>
      <c r="G1434" s="260"/>
      <c r="H1434" s="261" t="s">
        <v>19</v>
      </c>
      <c r="I1434" s="263"/>
      <c r="J1434" s="260"/>
      <c r="K1434" s="260"/>
      <c r="L1434" s="264"/>
      <c r="M1434" s="265"/>
      <c r="N1434" s="266"/>
      <c r="O1434" s="266"/>
      <c r="P1434" s="266"/>
      <c r="Q1434" s="266"/>
      <c r="R1434" s="266"/>
      <c r="S1434" s="266"/>
      <c r="T1434" s="267"/>
      <c r="U1434" s="14"/>
      <c r="V1434" s="14"/>
      <c r="W1434" s="14"/>
      <c r="X1434" s="14"/>
      <c r="Y1434" s="14"/>
      <c r="Z1434" s="14"/>
      <c r="AA1434" s="14"/>
      <c r="AB1434" s="14"/>
      <c r="AC1434" s="14"/>
      <c r="AD1434" s="14"/>
      <c r="AE1434" s="14"/>
      <c r="AT1434" s="268" t="s">
        <v>801</v>
      </c>
      <c r="AU1434" s="268" t="s">
        <v>81</v>
      </c>
      <c r="AV1434" s="14" t="s">
        <v>79</v>
      </c>
      <c r="AW1434" s="14" t="s">
        <v>33</v>
      </c>
      <c r="AX1434" s="14" t="s">
        <v>72</v>
      </c>
      <c r="AY1434" s="268" t="s">
        <v>240</v>
      </c>
    </row>
    <row r="1435" s="13" customFormat="1">
      <c r="A1435" s="13"/>
      <c r="B1435" s="248"/>
      <c r="C1435" s="249"/>
      <c r="D1435" s="227" t="s">
        <v>801</v>
      </c>
      <c r="E1435" s="250" t="s">
        <v>19</v>
      </c>
      <c r="F1435" s="251" t="s">
        <v>3441</v>
      </c>
      <c r="G1435" s="249"/>
      <c r="H1435" s="252">
        <v>69.224999999999994</v>
      </c>
      <c r="I1435" s="253"/>
      <c r="J1435" s="249"/>
      <c r="K1435" s="249"/>
      <c r="L1435" s="254"/>
      <c r="M1435" s="255"/>
      <c r="N1435" s="256"/>
      <c r="O1435" s="256"/>
      <c r="P1435" s="256"/>
      <c r="Q1435" s="256"/>
      <c r="R1435" s="256"/>
      <c r="S1435" s="256"/>
      <c r="T1435" s="257"/>
      <c r="U1435" s="13"/>
      <c r="V1435" s="13"/>
      <c r="W1435" s="13"/>
      <c r="X1435" s="13"/>
      <c r="Y1435" s="13"/>
      <c r="Z1435" s="13"/>
      <c r="AA1435" s="13"/>
      <c r="AB1435" s="13"/>
      <c r="AC1435" s="13"/>
      <c r="AD1435" s="13"/>
      <c r="AE1435" s="13"/>
      <c r="AT1435" s="258" t="s">
        <v>801</v>
      </c>
      <c r="AU1435" s="258" t="s">
        <v>81</v>
      </c>
      <c r="AV1435" s="13" t="s">
        <v>81</v>
      </c>
      <c r="AW1435" s="13" t="s">
        <v>33</v>
      </c>
      <c r="AX1435" s="13" t="s">
        <v>72</v>
      </c>
      <c r="AY1435" s="258" t="s">
        <v>240</v>
      </c>
    </row>
    <row r="1436" s="13" customFormat="1">
      <c r="A1436" s="13"/>
      <c r="B1436" s="248"/>
      <c r="C1436" s="249"/>
      <c r="D1436" s="227" t="s">
        <v>801</v>
      </c>
      <c r="E1436" s="250" t="s">
        <v>19</v>
      </c>
      <c r="F1436" s="251" t="s">
        <v>3442</v>
      </c>
      <c r="G1436" s="249"/>
      <c r="H1436" s="252">
        <v>31.690999999999999</v>
      </c>
      <c r="I1436" s="253"/>
      <c r="J1436" s="249"/>
      <c r="K1436" s="249"/>
      <c r="L1436" s="254"/>
      <c r="M1436" s="255"/>
      <c r="N1436" s="256"/>
      <c r="O1436" s="256"/>
      <c r="P1436" s="256"/>
      <c r="Q1436" s="256"/>
      <c r="R1436" s="256"/>
      <c r="S1436" s="256"/>
      <c r="T1436" s="257"/>
      <c r="U1436" s="13"/>
      <c r="V1436" s="13"/>
      <c r="W1436" s="13"/>
      <c r="X1436" s="13"/>
      <c r="Y1436" s="13"/>
      <c r="Z1436" s="13"/>
      <c r="AA1436" s="13"/>
      <c r="AB1436" s="13"/>
      <c r="AC1436" s="13"/>
      <c r="AD1436" s="13"/>
      <c r="AE1436" s="13"/>
      <c r="AT1436" s="258" t="s">
        <v>801</v>
      </c>
      <c r="AU1436" s="258" t="s">
        <v>81</v>
      </c>
      <c r="AV1436" s="13" t="s">
        <v>81</v>
      </c>
      <c r="AW1436" s="13" t="s">
        <v>33</v>
      </c>
      <c r="AX1436" s="13" t="s">
        <v>72</v>
      </c>
      <c r="AY1436" s="258" t="s">
        <v>240</v>
      </c>
    </row>
    <row r="1437" s="14" customFormat="1">
      <c r="A1437" s="14"/>
      <c r="B1437" s="259"/>
      <c r="C1437" s="260"/>
      <c r="D1437" s="227" t="s">
        <v>801</v>
      </c>
      <c r="E1437" s="261" t="s">
        <v>19</v>
      </c>
      <c r="F1437" s="262" t="s">
        <v>3444</v>
      </c>
      <c r="G1437" s="260"/>
      <c r="H1437" s="261" t="s">
        <v>19</v>
      </c>
      <c r="I1437" s="263"/>
      <c r="J1437" s="260"/>
      <c r="K1437" s="260"/>
      <c r="L1437" s="264"/>
      <c r="M1437" s="265"/>
      <c r="N1437" s="266"/>
      <c r="O1437" s="266"/>
      <c r="P1437" s="266"/>
      <c r="Q1437" s="266"/>
      <c r="R1437" s="266"/>
      <c r="S1437" s="266"/>
      <c r="T1437" s="267"/>
      <c r="U1437" s="14"/>
      <c r="V1437" s="14"/>
      <c r="W1437" s="14"/>
      <c r="X1437" s="14"/>
      <c r="Y1437" s="14"/>
      <c r="Z1437" s="14"/>
      <c r="AA1437" s="14"/>
      <c r="AB1437" s="14"/>
      <c r="AC1437" s="14"/>
      <c r="AD1437" s="14"/>
      <c r="AE1437" s="14"/>
      <c r="AT1437" s="268" t="s">
        <v>801</v>
      </c>
      <c r="AU1437" s="268" t="s">
        <v>81</v>
      </c>
      <c r="AV1437" s="14" t="s">
        <v>79</v>
      </c>
      <c r="AW1437" s="14" t="s">
        <v>33</v>
      </c>
      <c r="AX1437" s="14" t="s">
        <v>72</v>
      </c>
      <c r="AY1437" s="268" t="s">
        <v>240</v>
      </c>
    </row>
    <row r="1438" s="13" customFormat="1">
      <c r="A1438" s="13"/>
      <c r="B1438" s="248"/>
      <c r="C1438" s="249"/>
      <c r="D1438" s="227" t="s">
        <v>801</v>
      </c>
      <c r="E1438" s="250" t="s">
        <v>19</v>
      </c>
      <c r="F1438" s="251" t="s">
        <v>3445</v>
      </c>
      <c r="G1438" s="249"/>
      <c r="H1438" s="252">
        <v>2.6850000000000001</v>
      </c>
      <c r="I1438" s="253"/>
      <c r="J1438" s="249"/>
      <c r="K1438" s="249"/>
      <c r="L1438" s="254"/>
      <c r="M1438" s="255"/>
      <c r="N1438" s="256"/>
      <c r="O1438" s="256"/>
      <c r="P1438" s="256"/>
      <c r="Q1438" s="256"/>
      <c r="R1438" s="256"/>
      <c r="S1438" s="256"/>
      <c r="T1438" s="257"/>
      <c r="U1438" s="13"/>
      <c r="V1438" s="13"/>
      <c r="W1438" s="13"/>
      <c r="X1438" s="13"/>
      <c r="Y1438" s="13"/>
      <c r="Z1438" s="13"/>
      <c r="AA1438" s="13"/>
      <c r="AB1438" s="13"/>
      <c r="AC1438" s="13"/>
      <c r="AD1438" s="13"/>
      <c r="AE1438" s="13"/>
      <c r="AT1438" s="258" t="s">
        <v>801</v>
      </c>
      <c r="AU1438" s="258" t="s">
        <v>81</v>
      </c>
      <c r="AV1438" s="13" t="s">
        <v>81</v>
      </c>
      <c r="AW1438" s="13" t="s">
        <v>33</v>
      </c>
      <c r="AX1438" s="13" t="s">
        <v>72</v>
      </c>
      <c r="AY1438" s="258" t="s">
        <v>240</v>
      </c>
    </row>
    <row r="1439" s="13" customFormat="1">
      <c r="A1439" s="13"/>
      <c r="B1439" s="248"/>
      <c r="C1439" s="249"/>
      <c r="D1439" s="227" t="s">
        <v>801</v>
      </c>
      <c r="E1439" s="250" t="s">
        <v>19</v>
      </c>
      <c r="F1439" s="251" t="s">
        <v>3446</v>
      </c>
      <c r="G1439" s="249"/>
      <c r="H1439" s="252">
        <v>2.5129999999999999</v>
      </c>
      <c r="I1439" s="253"/>
      <c r="J1439" s="249"/>
      <c r="K1439" s="249"/>
      <c r="L1439" s="254"/>
      <c r="M1439" s="255"/>
      <c r="N1439" s="256"/>
      <c r="O1439" s="256"/>
      <c r="P1439" s="256"/>
      <c r="Q1439" s="256"/>
      <c r="R1439" s="256"/>
      <c r="S1439" s="256"/>
      <c r="T1439" s="257"/>
      <c r="U1439" s="13"/>
      <c r="V1439" s="13"/>
      <c r="W1439" s="13"/>
      <c r="X1439" s="13"/>
      <c r="Y1439" s="13"/>
      <c r="Z1439" s="13"/>
      <c r="AA1439" s="13"/>
      <c r="AB1439" s="13"/>
      <c r="AC1439" s="13"/>
      <c r="AD1439" s="13"/>
      <c r="AE1439" s="13"/>
      <c r="AT1439" s="258" t="s">
        <v>801</v>
      </c>
      <c r="AU1439" s="258" t="s">
        <v>81</v>
      </c>
      <c r="AV1439" s="13" t="s">
        <v>81</v>
      </c>
      <c r="AW1439" s="13" t="s">
        <v>33</v>
      </c>
      <c r="AX1439" s="13" t="s">
        <v>72</v>
      </c>
      <c r="AY1439" s="258" t="s">
        <v>240</v>
      </c>
    </row>
    <row r="1440" s="13" customFormat="1">
      <c r="A1440" s="13"/>
      <c r="B1440" s="248"/>
      <c r="C1440" s="249"/>
      <c r="D1440" s="227" t="s">
        <v>801</v>
      </c>
      <c r="E1440" s="250" t="s">
        <v>19</v>
      </c>
      <c r="F1440" s="251" t="s">
        <v>3483</v>
      </c>
      <c r="G1440" s="249"/>
      <c r="H1440" s="252">
        <v>20.349</v>
      </c>
      <c r="I1440" s="253"/>
      <c r="J1440" s="249"/>
      <c r="K1440" s="249"/>
      <c r="L1440" s="254"/>
      <c r="M1440" s="255"/>
      <c r="N1440" s="256"/>
      <c r="O1440" s="256"/>
      <c r="P1440" s="256"/>
      <c r="Q1440" s="256"/>
      <c r="R1440" s="256"/>
      <c r="S1440" s="256"/>
      <c r="T1440" s="257"/>
      <c r="U1440" s="13"/>
      <c r="V1440" s="13"/>
      <c r="W1440" s="13"/>
      <c r="X1440" s="13"/>
      <c r="Y1440" s="13"/>
      <c r="Z1440" s="13"/>
      <c r="AA1440" s="13"/>
      <c r="AB1440" s="13"/>
      <c r="AC1440" s="13"/>
      <c r="AD1440" s="13"/>
      <c r="AE1440" s="13"/>
      <c r="AT1440" s="258" t="s">
        <v>801</v>
      </c>
      <c r="AU1440" s="258" t="s">
        <v>81</v>
      </c>
      <c r="AV1440" s="13" t="s">
        <v>81</v>
      </c>
      <c r="AW1440" s="13" t="s">
        <v>33</v>
      </c>
      <c r="AX1440" s="13" t="s">
        <v>72</v>
      </c>
      <c r="AY1440" s="258" t="s">
        <v>240</v>
      </c>
    </row>
    <row r="1441" s="15" customFormat="1">
      <c r="A1441" s="15"/>
      <c r="B1441" s="269"/>
      <c r="C1441" s="270"/>
      <c r="D1441" s="227" t="s">
        <v>801</v>
      </c>
      <c r="E1441" s="271" t="s">
        <v>19</v>
      </c>
      <c r="F1441" s="272" t="s">
        <v>1356</v>
      </c>
      <c r="G1441" s="270"/>
      <c r="H1441" s="273">
        <v>126.46299999999999</v>
      </c>
      <c r="I1441" s="274"/>
      <c r="J1441" s="270"/>
      <c r="K1441" s="270"/>
      <c r="L1441" s="275"/>
      <c r="M1441" s="276"/>
      <c r="N1441" s="277"/>
      <c r="O1441" s="277"/>
      <c r="P1441" s="277"/>
      <c r="Q1441" s="277"/>
      <c r="R1441" s="277"/>
      <c r="S1441" s="277"/>
      <c r="T1441" s="278"/>
      <c r="U1441" s="15"/>
      <c r="V1441" s="15"/>
      <c r="W1441" s="15"/>
      <c r="X1441" s="15"/>
      <c r="Y1441" s="15"/>
      <c r="Z1441" s="15"/>
      <c r="AA1441" s="15"/>
      <c r="AB1441" s="15"/>
      <c r="AC1441" s="15"/>
      <c r="AD1441" s="15"/>
      <c r="AE1441" s="15"/>
      <c r="AT1441" s="279" t="s">
        <v>801</v>
      </c>
      <c r="AU1441" s="279" t="s">
        <v>81</v>
      </c>
      <c r="AV1441" s="15" t="s">
        <v>149</v>
      </c>
      <c r="AW1441" s="15" t="s">
        <v>33</v>
      </c>
      <c r="AX1441" s="15" t="s">
        <v>79</v>
      </c>
      <c r="AY1441" s="279" t="s">
        <v>240</v>
      </c>
    </row>
    <row r="1442" s="2" customFormat="1" ht="44.25" customHeight="1">
      <c r="A1442" s="39"/>
      <c r="B1442" s="40"/>
      <c r="C1442" s="214" t="s">
        <v>3484</v>
      </c>
      <c r="D1442" s="214" t="s">
        <v>243</v>
      </c>
      <c r="E1442" s="215" t="s">
        <v>3485</v>
      </c>
      <c r="F1442" s="216" t="s">
        <v>3486</v>
      </c>
      <c r="G1442" s="217" t="s">
        <v>251</v>
      </c>
      <c r="H1442" s="218">
        <v>136.84800000000001</v>
      </c>
      <c r="I1442" s="219"/>
      <c r="J1442" s="220">
        <f>ROUND(I1442*H1442,2)</f>
        <v>0</v>
      </c>
      <c r="K1442" s="216" t="s">
        <v>749</v>
      </c>
      <c r="L1442" s="45"/>
      <c r="M1442" s="221" t="s">
        <v>19</v>
      </c>
      <c r="N1442" s="222" t="s">
        <v>43</v>
      </c>
      <c r="O1442" s="85"/>
      <c r="P1442" s="223">
        <f>O1442*H1442</f>
        <v>0</v>
      </c>
      <c r="Q1442" s="223">
        <v>0.00010000000000000001</v>
      </c>
      <c r="R1442" s="223">
        <f>Q1442*H1442</f>
        <v>0.013684800000000002</v>
      </c>
      <c r="S1442" s="223">
        <v>0</v>
      </c>
      <c r="T1442" s="224">
        <f>S1442*H1442</f>
        <v>0</v>
      </c>
      <c r="U1442" s="39"/>
      <c r="V1442" s="39"/>
      <c r="W1442" s="39"/>
      <c r="X1442" s="39"/>
      <c r="Y1442" s="39"/>
      <c r="Z1442" s="39"/>
      <c r="AA1442" s="39"/>
      <c r="AB1442" s="39"/>
      <c r="AC1442" s="39"/>
      <c r="AD1442" s="39"/>
      <c r="AE1442" s="39"/>
      <c r="AR1442" s="225" t="s">
        <v>271</v>
      </c>
      <c r="AT1442" s="225" t="s">
        <v>243</v>
      </c>
      <c r="AU1442" s="225" t="s">
        <v>81</v>
      </c>
      <c r="AY1442" s="18" t="s">
        <v>240</v>
      </c>
      <c r="BE1442" s="226">
        <f>IF(N1442="základní",J1442,0)</f>
        <v>0</v>
      </c>
      <c r="BF1442" s="226">
        <f>IF(N1442="snížená",J1442,0)</f>
        <v>0</v>
      </c>
      <c r="BG1442" s="226">
        <f>IF(N1442="zákl. přenesená",J1442,0)</f>
        <v>0</v>
      </c>
      <c r="BH1442" s="226">
        <f>IF(N1442="sníž. přenesená",J1442,0)</f>
        <v>0</v>
      </c>
      <c r="BI1442" s="226">
        <f>IF(N1442="nulová",J1442,0)</f>
        <v>0</v>
      </c>
      <c r="BJ1442" s="18" t="s">
        <v>79</v>
      </c>
      <c r="BK1442" s="226">
        <f>ROUND(I1442*H1442,2)</f>
        <v>0</v>
      </c>
      <c r="BL1442" s="18" t="s">
        <v>271</v>
      </c>
      <c r="BM1442" s="225" t="s">
        <v>3487</v>
      </c>
    </row>
    <row r="1443" s="13" customFormat="1">
      <c r="A1443" s="13"/>
      <c r="B1443" s="248"/>
      <c r="C1443" s="249"/>
      <c r="D1443" s="227" t="s">
        <v>801</v>
      </c>
      <c r="E1443" s="250" t="s">
        <v>19</v>
      </c>
      <c r="F1443" s="251" t="s">
        <v>3488</v>
      </c>
      <c r="G1443" s="249"/>
      <c r="H1443" s="252">
        <v>136.84800000000001</v>
      </c>
      <c r="I1443" s="253"/>
      <c r="J1443" s="249"/>
      <c r="K1443" s="249"/>
      <c r="L1443" s="254"/>
      <c r="M1443" s="255"/>
      <c r="N1443" s="256"/>
      <c r="O1443" s="256"/>
      <c r="P1443" s="256"/>
      <c r="Q1443" s="256"/>
      <c r="R1443" s="256"/>
      <c r="S1443" s="256"/>
      <c r="T1443" s="257"/>
      <c r="U1443" s="13"/>
      <c r="V1443" s="13"/>
      <c r="W1443" s="13"/>
      <c r="X1443" s="13"/>
      <c r="Y1443" s="13"/>
      <c r="Z1443" s="13"/>
      <c r="AA1443" s="13"/>
      <c r="AB1443" s="13"/>
      <c r="AC1443" s="13"/>
      <c r="AD1443" s="13"/>
      <c r="AE1443" s="13"/>
      <c r="AT1443" s="258" t="s">
        <v>801</v>
      </c>
      <c r="AU1443" s="258" t="s">
        <v>81</v>
      </c>
      <c r="AV1443" s="13" t="s">
        <v>81</v>
      </c>
      <c r="AW1443" s="13" t="s">
        <v>33</v>
      </c>
      <c r="AX1443" s="13" t="s">
        <v>79</v>
      </c>
      <c r="AY1443" s="258" t="s">
        <v>240</v>
      </c>
    </row>
    <row r="1444" s="2" customFormat="1">
      <c r="A1444" s="39"/>
      <c r="B1444" s="40"/>
      <c r="C1444" s="214" t="s">
        <v>3489</v>
      </c>
      <c r="D1444" s="214" t="s">
        <v>243</v>
      </c>
      <c r="E1444" s="215" t="s">
        <v>3490</v>
      </c>
      <c r="F1444" s="216" t="s">
        <v>3491</v>
      </c>
      <c r="G1444" s="217" t="s">
        <v>251</v>
      </c>
      <c r="H1444" s="218">
        <v>183.13999999999999</v>
      </c>
      <c r="I1444" s="219"/>
      <c r="J1444" s="220">
        <f>ROUND(I1444*H1444,2)</f>
        <v>0</v>
      </c>
      <c r="K1444" s="216" t="s">
        <v>749</v>
      </c>
      <c r="L1444" s="45"/>
      <c r="M1444" s="221" t="s">
        <v>19</v>
      </c>
      <c r="N1444" s="222" t="s">
        <v>43</v>
      </c>
      <c r="O1444" s="85"/>
      <c r="P1444" s="223">
        <f>O1444*H1444</f>
        <v>0</v>
      </c>
      <c r="Q1444" s="223">
        <v>0.01537</v>
      </c>
      <c r="R1444" s="223">
        <f>Q1444*H1444</f>
        <v>2.8148617999999996</v>
      </c>
      <c r="S1444" s="223">
        <v>0</v>
      </c>
      <c r="T1444" s="224">
        <f>S1444*H1444</f>
        <v>0</v>
      </c>
      <c r="U1444" s="39"/>
      <c r="V1444" s="39"/>
      <c r="W1444" s="39"/>
      <c r="X1444" s="39"/>
      <c r="Y1444" s="39"/>
      <c r="Z1444" s="39"/>
      <c r="AA1444" s="39"/>
      <c r="AB1444" s="39"/>
      <c r="AC1444" s="39"/>
      <c r="AD1444" s="39"/>
      <c r="AE1444" s="39"/>
      <c r="AR1444" s="225" t="s">
        <v>271</v>
      </c>
      <c r="AT1444" s="225" t="s">
        <v>243</v>
      </c>
      <c r="AU1444" s="225" t="s">
        <v>81</v>
      </c>
      <c r="AY1444" s="18" t="s">
        <v>240</v>
      </c>
      <c r="BE1444" s="226">
        <f>IF(N1444="základní",J1444,0)</f>
        <v>0</v>
      </c>
      <c r="BF1444" s="226">
        <f>IF(N1444="snížená",J1444,0)</f>
        <v>0</v>
      </c>
      <c r="BG1444" s="226">
        <f>IF(N1444="zákl. přenesená",J1444,0)</f>
        <v>0</v>
      </c>
      <c r="BH1444" s="226">
        <f>IF(N1444="sníž. přenesená",J1444,0)</f>
        <v>0</v>
      </c>
      <c r="BI1444" s="226">
        <f>IF(N1444="nulová",J1444,0)</f>
        <v>0</v>
      </c>
      <c r="BJ1444" s="18" t="s">
        <v>79</v>
      </c>
      <c r="BK1444" s="226">
        <f>ROUND(I1444*H1444,2)</f>
        <v>0</v>
      </c>
      <c r="BL1444" s="18" t="s">
        <v>271</v>
      </c>
      <c r="BM1444" s="225" t="s">
        <v>3492</v>
      </c>
    </row>
    <row r="1445" s="13" customFormat="1">
      <c r="A1445" s="13"/>
      <c r="B1445" s="248"/>
      <c r="C1445" s="249"/>
      <c r="D1445" s="227" t="s">
        <v>801</v>
      </c>
      <c r="E1445" s="250" t="s">
        <v>19</v>
      </c>
      <c r="F1445" s="251" t="s">
        <v>3493</v>
      </c>
      <c r="G1445" s="249"/>
      <c r="H1445" s="252">
        <v>71.859999999999999</v>
      </c>
      <c r="I1445" s="253"/>
      <c r="J1445" s="249"/>
      <c r="K1445" s="249"/>
      <c r="L1445" s="254"/>
      <c r="M1445" s="255"/>
      <c r="N1445" s="256"/>
      <c r="O1445" s="256"/>
      <c r="P1445" s="256"/>
      <c r="Q1445" s="256"/>
      <c r="R1445" s="256"/>
      <c r="S1445" s="256"/>
      <c r="T1445" s="257"/>
      <c r="U1445" s="13"/>
      <c r="V1445" s="13"/>
      <c r="W1445" s="13"/>
      <c r="X1445" s="13"/>
      <c r="Y1445" s="13"/>
      <c r="Z1445" s="13"/>
      <c r="AA1445" s="13"/>
      <c r="AB1445" s="13"/>
      <c r="AC1445" s="13"/>
      <c r="AD1445" s="13"/>
      <c r="AE1445" s="13"/>
      <c r="AT1445" s="258" t="s">
        <v>801</v>
      </c>
      <c r="AU1445" s="258" t="s">
        <v>81</v>
      </c>
      <c r="AV1445" s="13" t="s">
        <v>81</v>
      </c>
      <c r="AW1445" s="13" t="s">
        <v>33</v>
      </c>
      <c r="AX1445" s="13" t="s">
        <v>72</v>
      </c>
      <c r="AY1445" s="258" t="s">
        <v>240</v>
      </c>
    </row>
    <row r="1446" s="13" customFormat="1">
      <c r="A1446" s="13"/>
      <c r="B1446" s="248"/>
      <c r="C1446" s="249"/>
      <c r="D1446" s="227" t="s">
        <v>801</v>
      </c>
      <c r="E1446" s="250" t="s">
        <v>19</v>
      </c>
      <c r="F1446" s="251" t="s">
        <v>3494</v>
      </c>
      <c r="G1446" s="249"/>
      <c r="H1446" s="252">
        <v>16.440000000000001</v>
      </c>
      <c r="I1446" s="253"/>
      <c r="J1446" s="249"/>
      <c r="K1446" s="249"/>
      <c r="L1446" s="254"/>
      <c r="M1446" s="255"/>
      <c r="N1446" s="256"/>
      <c r="O1446" s="256"/>
      <c r="P1446" s="256"/>
      <c r="Q1446" s="256"/>
      <c r="R1446" s="256"/>
      <c r="S1446" s="256"/>
      <c r="T1446" s="257"/>
      <c r="U1446" s="13"/>
      <c r="V1446" s="13"/>
      <c r="W1446" s="13"/>
      <c r="X1446" s="13"/>
      <c r="Y1446" s="13"/>
      <c r="Z1446" s="13"/>
      <c r="AA1446" s="13"/>
      <c r="AB1446" s="13"/>
      <c r="AC1446" s="13"/>
      <c r="AD1446" s="13"/>
      <c r="AE1446" s="13"/>
      <c r="AT1446" s="258" t="s">
        <v>801</v>
      </c>
      <c r="AU1446" s="258" t="s">
        <v>81</v>
      </c>
      <c r="AV1446" s="13" t="s">
        <v>81</v>
      </c>
      <c r="AW1446" s="13" t="s">
        <v>33</v>
      </c>
      <c r="AX1446" s="13" t="s">
        <v>72</v>
      </c>
      <c r="AY1446" s="258" t="s">
        <v>240</v>
      </c>
    </row>
    <row r="1447" s="13" customFormat="1">
      <c r="A1447" s="13"/>
      <c r="B1447" s="248"/>
      <c r="C1447" s="249"/>
      <c r="D1447" s="227" t="s">
        <v>801</v>
      </c>
      <c r="E1447" s="250" t="s">
        <v>19</v>
      </c>
      <c r="F1447" s="251" t="s">
        <v>3495</v>
      </c>
      <c r="G1447" s="249"/>
      <c r="H1447" s="252">
        <v>94.840000000000003</v>
      </c>
      <c r="I1447" s="253"/>
      <c r="J1447" s="249"/>
      <c r="K1447" s="249"/>
      <c r="L1447" s="254"/>
      <c r="M1447" s="255"/>
      <c r="N1447" s="256"/>
      <c r="O1447" s="256"/>
      <c r="P1447" s="256"/>
      <c r="Q1447" s="256"/>
      <c r="R1447" s="256"/>
      <c r="S1447" s="256"/>
      <c r="T1447" s="257"/>
      <c r="U1447" s="13"/>
      <c r="V1447" s="13"/>
      <c r="W1447" s="13"/>
      <c r="X1447" s="13"/>
      <c r="Y1447" s="13"/>
      <c r="Z1447" s="13"/>
      <c r="AA1447" s="13"/>
      <c r="AB1447" s="13"/>
      <c r="AC1447" s="13"/>
      <c r="AD1447" s="13"/>
      <c r="AE1447" s="13"/>
      <c r="AT1447" s="258" t="s">
        <v>801</v>
      </c>
      <c r="AU1447" s="258" t="s">
        <v>81</v>
      </c>
      <c r="AV1447" s="13" t="s">
        <v>81</v>
      </c>
      <c r="AW1447" s="13" t="s">
        <v>33</v>
      </c>
      <c r="AX1447" s="13" t="s">
        <v>72</v>
      </c>
      <c r="AY1447" s="258" t="s">
        <v>240</v>
      </c>
    </row>
    <row r="1448" s="15" customFormat="1">
      <c r="A1448" s="15"/>
      <c r="B1448" s="269"/>
      <c r="C1448" s="270"/>
      <c r="D1448" s="227" t="s">
        <v>801</v>
      </c>
      <c r="E1448" s="271" t="s">
        <v>19</v>
      </c>
      <c r="F1448" s="272" t="s">
        <v>1356</v>
      </c>
      <c r="G1448" s="270"/>
      <c r="H1448" s="273">
        <v>183.13999999999999</v>
      </c>
      <c r="I1448" s="274"/>
      <c r="J1448" s="270"/>
      <c r="K1448" s="270"/>
      <c r="L1448" s="275"/>
      <c r="M1448" s="276"/>
      <c r="N1448" s="277"/>
      <c r="O1448" s="277"/>
      <c r="P1448" s="277"/>
      <c r="Q1448" s="277"/>
      <c r="R1448" s="277"/>
      <c r="S1448" s="277"/>
      <c r="T1448" s="278"/>
      <c r="U1448" s="15"/>
      <c r="V1448" s="15"/>
      <c r="W1448" s="15"/>
      <c r="X1448" s="15"/>
      <c r="Y1448" s="15"/>
      <c r="Z1448" s="15"/>
      <c r="AA1448" s="15"/>
      <c r="AB1448" s="15"/>
      <c r="AC1448" s="15"/>
      <c r="AD1448" s="15"/>
      <c r="AE1448" s="15"/>
      <c r="AT1448" s="279" t="s">
        <v>801</v>
      </c>
      <c r="AU1448" s="279" t="s">
        <v>81</v>
      </c>
      <c r="AV1448" s="15" t="s">
        <v>149</v>
      </c>
      <c r="AW1448" s="15" t="s">
        <v>33</v>
      </c>
      <c r="AX1448" s="15" t="s">
        <v>79</v>
      </c>
      <c r="AY1448" s="279" t="s">
        <v>240</v>
      </c>
    </row>
    <row r="1449" s="2" customFormat="1">
      <c r="A1449" s="39"/>
      <c r="B1449" s="40"/>
      <c r="C1449" s="214" t="s">
        <v>3496</v>
      </c>
      <c r="D1449" s="214" t="s">
        <v>243</v>
      </c>
      <c r="E1449" s="215" t="s">
        <v>3497</v>
      </c>
      <c r="F1449" s="216" t="s">
        <v>3498</v>
      </c>
      <c r="G1449" s="217" t="s">
        <v>251</v>
      </c>
      <c r="H1449" s="218">
        <v>183.13999999999999</v>
      </c>
      <c r="I1449" s="219"/>
      <c r="J1449" s="220">
        <f>ROUND(I1449*H1449,2)</f>
        <v>0</v>
      </c>
      <c r="K1449" s="216" t="s">
        <v>749</v>
      </c>
      <c r="L1449" s="45"/>
      <c r="M1449" s="221" t="s">
        <v>19</v>
      </c>
      <c r="N1449" s="222" t="s">
        <v>43</v>
      </c>
      <c r="O1449" s="85"/>
      <c r="P1449" s="223">
        <f>O1449*H1449</f>
        <v>0</v>
      </c>
      <c r="Q1449" s="223">
        <v>0.00010000000000000001</v>
      </c>
      <c r="R1449" s="223">
        <f>Q1449*H1449</f>
        <v>0.018314</v>
      </c>
      <c r="S1449" s="223">
        <v>0</v>
      </c>
      <c r="T1449" s="224">
        <f>S1449*H1449</f>
        <v>0</v>
      </c>
      <c r="U1449" s="39"/>
      <c r="V1449" s="39"/>
      <c r="W1449" s="39"/>
      <c r="X1449" s="39"/>
      <c r="Y1449" s="39"/>
      <c r="Z1449" s="39"/>
      <c r="AA1449" s="39"/>
      <c r="AB1449" s="39"/>
      <c r="AC1449" s="39"/>
      <c r="AD1449" s="39"/>
      <c r="AE1449" s="39"/>
      <c r="AR1449" s="225" t="s">
        <v>271</v>
      </c>
      <c r="AT1449" s="225" t="s">
        <v>243</v>
      </c>
      <c r="AU1449" s="225" t="s">
        <v>81</v>
      </c>
      <c r="AY1449" s="18" t="s">
        <v>240</v>
      </c>
      <c r="BE1449" s="226">
        <f>IF(N1449="základní",J1449,0)</f>
        <v>0</v>
      </c>
      <c r="BF1449" s="226">
        <f>IF(N1449="snížená",J1449,0)</f>
        <v>0</v>
      </c>
      <c r="BG1449" s="226">
        <f>IF(N1449="zákl. přenesená",J1449,0)</f>
        <v>0</v>
      </c>
      <c r="BH1449" s="226">
        <f>IF(N1449="sníž. přenesená",J1449,0)</f>
        <v>0</v>
      </c>
      <c r="BI1449" s="226">
        <f>IF(N1449="nulová",J1449,0)</f>
        <v>0</v>
      </c>
      <c r="BJ1449" s="18" t="s">
        <v>79</v>
      </c>
      <c r="BK1449" s="226">
        <f>ROUND(I1449*H1449,2)</f>
        <v>0</v>
      </c>
      <c r="BL1449" s="18" t="s">
        <v>271</v>
      </c>
      <c r="BM1449" s="225" t="s">
        <v>3499</v>
      </c>
    </row>
    <row r="1450" s="2" customFormat="1" ht="44.25" customHeight="1">
      <c r="A1450" s="39"/>
      <c r="B1450" s="40"/>
      <c r="C1450" s="214" t="s">
        <v>3500</v>
      </c>
      <c r="D1450" s="214" t="s">
        <v>243</v>
      </c>
      <c r="E1450" s="215" t="s">
        <v>3501</v>
      </c>
      <c r="F1450" s="216" t="s">
        <v>3502</v>
      </c>
      <c r="G1450" s="217" t="s">
        <v>251</v>
      </c>
      <c r="H1450" s="218">
        <v>322.95999999999998</v>
      </c>
      <c r="I1450" s="219"/>
      <c r="J1450" s="220">
        <f>ROUND(I1450*H1450,2)</f>
        <v>0</v>
      </c>
      <c r="K1450" s="216" t="s">
        <v>749</v>
      </c>
      <c r="L1450" s="45"/>
      <c r="M1450" s="221" t="s">
        <v>19</v>
      </c>
      <c r="N1450" s="222" t="s">
        <v>43</v>
      </c>
      <c r="O1450" s="85"/>
      <c r="P1450" s="223">
        <f>O1450*H1450</f>
        <v>0</v>
      </c>
      <c r="Q1450" s="223">
        <v>0</v>
      </c>
      <c r="R1450" s="223">
        <f>Q1450*H1450</f>
        <v>0</v>
      </c>
      <c r="S1450" s="223">
        <v>0</v>
      </c>
      <c r="T1450" s="224">
        <f>S1450*H1450</f>
        <v>0</v>
      </c>
      <c r="U1450" s="39"/>
      <c r="V1450" s="39"/>
      <c r="W1450" s="39"/>
      <c r="X1450" s="39"/>
      <c r="Y1450" s="39"/>
      <c r="Z1450" s="39"/>
      <c r="AA1450" s="39"/>
      <c r="AB1450" s="39"/>
      <c r="AC1450" s="39"/>
      <c r="AD1450" s="39"/>
      <c r="AE1450" s="39"/>
      <c r="AR1450" s="225" t="s">
        <v>271</v>
      </c>
      <c r="AT1450" s="225" t="s">
        <v>243</v>
      </c>
      <c r="AU1450" s="225" t="s">
        <v>81</v>
      </c>
      <c r="AY1450" s="18" t="s">
        <v>240</v>
      </c>
      <c r="BE1450" s="226">
        <f>IF(N1450="základní",J1450,0)</f>
        <v>0</v>
      </c>
      <c r="BF1450" s="226">
        <f>IF(N1450="snížená",J1450,0)</f>
        <v>0</v>
      </c>
      <c r="BG1450" s="226">
        <f>IF(N1450="zákl. přenesená",J1450,0)</f>
        <v>0</v>
      </c>
      <c r="BH1450" s="226">
        <f>IF(N1450="sníž. přenesená",J1450,0)</f>
        <v>0</v>
      </c>
      <c r="BI1450" s="226">
        <f>IF(N1450="nulová",J1450,0)</f>
        <v>0</v>
      </c>
      <c r="BJ1450" s="18" t="s">
        <v>79</v>
      </c>
      <c r="BK1450" s="226">
        <f>ROUND(I1450*H1450,2)</f>
        <v>0</v>
      </c>
      <c r="BL1450" s="18" t="s">
        <v>271</v>
      </c>
      <c r="BM1450" s="225" t="s">
        <v>3503</v>
      </c>
    </row>
    <row r="1451" s="13" customFormat="1">
      <c r="A1451" s="13"/>
      <c r="B1451" s="248"/>
      <c r="C1451" s="249"/>
      <c r="D1451" s="227" t="s">
        <v>801</v>
      </c>
      <c r="E1451" s="250" t="s">
        <v>19</v>
      </c>
      <c r="F1451" s="251" t="s">
        <v>3504</v>
      </c>
      <c r="G1451" s="249"/>
      <c r="H1451" s="252">
        <v>296.85000000000002</v>
      </c>
      <c r="I1451" s="253"/>
      <c r="J1451" s="249"/>
      <c r="K1451" s="249"/>
      <c r="L1451" s="254"/>
      <c r="M1451" s="255"/>
      <c r="N1451" s="256"/>
      <c r="O1451" s="256"/>
      <c r="P1451" s="256"/>
      <c r="Q1451" s="256"/>
      <c r="R1451" s="256"/>
      <c r="S1451" s="256"/>
      <c r="T1451" s="257"/>
      <c r="U1451" s="13"/>
      <c r="V1451" s="13"/>
      <c r="W1451" s="13"/>
      <c r="X1451" s="13"/>
      <c r="Y1451" s="13"/>
      <c r="Z1451" s="13"/>
      <c r="AA1451" s="13"/>
      <c r="AB1451" s="13"/>
      <c r="AC1451" s="13"/>
      <c r="AD1451" s="13"/>
      <c r="AE1451" s="13"/>
      <c r="AT1451" s="258" t="s">
        <v>801</v>
      </c>
      <c r="AU1451" s="258" t="s">
        <v>81</v>
      </c>
      <c r="AV1451" s="13" t="s">
        <v>81</v>
      </c>
      <c r="AW1451" s="13" t="s">
        <v>33</v>
      </c>
      <c r="AX1451" s="13" t="s">
        <v>72</v>
      </c>
      <c r="AY1451" s="258" t="s">
        <v>240</v>
      </c>
    </row>
    <row r="1452" s="13" customFormat="1">
      <c r="A1452" s="13"/>
      <c r="B1452" s="248"/>
      <c r="C1452" s="249"/>
      <c r="D1452" s="227" t="s">
        <v>801</v>
      </c>
      <c r="E1452" s="250" t="s">
        <v>19</v>
      </c>
      <c r="F1452" s="251" t="s">
        <v>3505</v>
      </c>
      <c r="G1452" s="249"/>
      <c r="H1452" s="252">
        <v>26.109999999999999</v>
      </c>
      <c r="I1452" s="253"/>
      <c r="J1452" s="249"/>
      <c r="K1452" s="249"/>
      <c r="L1452" s="254"/>
      <c r="M1452" s="255"/>
      <c r="N1452" s="256"/>
      <c r="O1452" s="256"/>
      <c r="P1452" s="256"/>
      <c r="Q1452" s="256"/>
      <c r="R1452" s="256"/>
      <c r="S1452" s="256"/>
      <c r="T1452" s="257"/>
      <c r="U1452" s="13"/>
      <c r="V1452" s="13"/>
      <c r="W1452" s="13"/>
      <c r="X1452" s="13"/>
      <c r="Y1452" s="13"/>
      <c r="Z1452" s="13"/>
      <c r="AA1452" s="13"/>
      <c r="AB1452" s="13"/>
      <c r="AC1452" s="13"/>
      <c r="AD1452" s="13"/>
      <c r="AE1452" s="13"/>
      <c r="AT1452" s="258" t="s">
        <v>801</v>
      </c>
      <c r="AU1452" s="258" t="s">
        <v>81</v>
      </c>
      <c r="AV1452" s="13" t="s">
        <v>81</v>
      </c>
      <c r="AW1452" s="13" t="s">
        <v>33</v>
      </c>
      <c r="AX1452" s="13" t="s">
        <v>72</v>
      </c>
      <c r="AY1452" s="258" t="s">
        <v>240</v>
      </c>
    </row>
    <row r="1453" s="15" customFormat="1">
      <c r="A1453" s="15"/>
      <c r="B1453" s="269"/>
      <c r="C1453" s="270"/>
      <c r="D1453" s="227" t="s">
        <v>801</v>
      </c>
      <c r="E1453" s="271" t="s">
        <v>19</v>
      </c>
      <c r="F1453" s="272" t="s">
        <v>1356</v>
      </c>
      <c r="G1453" s="270"/>
      <c r="H1453" s="273">
        <v>322.95999999999998</v>
      </c>
      <c r="I1453" s="274"/>
      <c r="J1453" s="270"/>
      <c r="K1453" s="270"/>
      <c r="L1453" s="275"/>
      <c r="M1453" s="276"/>
      <c r="N1453" s="277"/>
      <c r="O1453" s="277"/>
      <c r="P1453" s="277"/>
      <c r="Q1453" s="277"/>
      <c r="R1453" s="277"/>
      <c r="S1453" s="277"/>
      <c r="T1453" s="278"/>
      <c r="U1453" s="15"/>
      <c r="V1453" s="15"/>
      <c r="W1453" s="15"/>
      <c r="X1453" s="15"/>
      <c r="Y1453" s="15"/>
      <c r="Z1453" s="15"/>
      <c r="AA1453" s="15"/>
      <c r="AB1453" s="15"/>
      <c r="AC1453" s="15"/>
      <c r="AD1453" s="15"/>
      <c r="AE1453" s="15"/>
      <c r="AT1453" s="279" t="s">
        <v>801</v>
      </c>
      <c r="AU1453" s="279" t="s">
        <v>81</v>
      </c>
      <c r="AV1453" s="15" t="s">
        <v>149</v>
      </c>
      <c r="AW1453" s="15" t="s">
        <v>33</v>
      </c>
      <c r="AX1453" s="15" t="s">
        <v>79</v>
      </c>
      <c r="AY1453" s="279" t="s">
        <v>240</v>
      </c>
    </row>
    <row r="1454" s="2" customFormat="1">
      <c r="A1454" s="39"/>
      <c r="B1454" s="40"/>
      <c r="C1454" s="238" t="s">
        <v>3506</v>
      </c>
      <c r="D1454" s="238" t="s">
        <v>797</v>
      </c>
      <c r="E1454" s="239" t="s">
        <v>3507</v>
      </c>
      <c r="F1454" s="240" t="s">
        <v>3508</v>
      </c>
      <c r="G1454" s="241" t="s">
        <v>251</v>
      </c>
      <c r="H1454" s="242">
        <v>362.846</v>
      </c>
      <c r="I1454" s="243"/>
      <c r="J1454" s="244">
        <f>ROUND(I1454*H1454,2)</f>
        <v>0</v>
      </c>
      <c r="K1454" s="240" t="s">
        <v>749</v>
      </c>
      <c r="L1454" s="245"/>
      <c r="M1454" s="246" t="s">
        <v>19</v>
      </c>
      <c r="N1454" s="247" t="s">
        <v>43</v>
      </c>
      <c r="O1454" s="85"/>
      <c r="P1454" s="223">
        <f>O1454*H1454</f>
        <v>0</v>
      </c>
      <c r="Q1454" s="223">
        <v>0.00016000000000000001</v>
      </c>
      <c r="R1454" s="223">
        <f>Q1454*H1454</f>
        <v>0.058055360000000007</v>
      </c>
      <c r="S1454" s="223">
        <v>0</v>
      </c>
      <c r="T1454" s="224">
        <f>S1454*H1454</f>
        <v>0</v>
      </c>
      <c r="U1454" s="39"/>
      <c r="V1454" s="39"/>
      <c r="W1454" s="39"/>
      <c r="X1454" s="39"/>
      <c r="Y1454" s="39"/>
      <c r="Z1454" s="39"/>
      <c r="AA1454" s="39"/>
      <c r="AB1454" s="39"/>
      <c r="AC1454" s="39"/>
      <c r="AD1454" s="39"/>
      <c r="AE1454" s="39"/>
      <c r="AR1454" s="225" t="s">
        <v>301</v>
      </c>
      <c r="AT1454" s="225" t="s">
        <v>797</v>
      </c>
      <c r="AU1454" s="225" t="s">
        <v>81</v>
      </c>
      <c r="AY1454" s="18" t="s">
        <v>240</v>
      </c>
      <c r="BE1454" s="226">
        <f>IF(N1454="základní",J1454,0)</f>
        <v>0</v>
      </c>
      <c r="BF1454" s="226">
        <f>IF(N1454="snížená",J1454,0)</f>
        <v>0</v>
      </c>
      <c r="BG1454" s="226">
        <f>IF(N1454="zákl. přenesená",J1454,0)</f>
        <v>0</v>
      </c>
      <c r="BH1454" s="226">
        <f>IF(N1454="sníž. přenesená",J1454,0)</f>
        <v>0</v>
      </c>
      <c r="BI1454" s="226">
        <f>IF(N1454="nulová",J1454,0)</f>
        <v>0</v>
      </c>
      <c r="BJ1454" s="18" t="s">
        <v>79</v>
      </c>
      <c r="BK1454" s="226">
        <f>ROUND(I1454*H1454,2)</f>
        <v>0</v>
      </c>
      <c r="BL1454" s="18" t="s">
        <v>271</v>
      </c>
      <c r="BM1454" s="225" t="s">
        <v>3509</v>
      </c>
    </row>
    <row r="1455" s="13" customFormat="1">
      <c r="A1455" s="13"/>
      <c r="B1455" s="248"/>
      <c r="C1455" s="249"/>
      <c r="D1455" s="227" t="s">
        <v>801</v>
      </c>
      <c r="E1455" s="249"/>
      <c r="F1455" s="251" t="s">
        <v>3510</v>
      </c>
      <c r="G1455" s="249"/>
      <c r="H1455" s="252">
        <v>362.846</v>
      </c>
      <c r="I1455" s="253"/>
      <c r="J1455" s="249"/>
      <c r="K1455" s="249"/>
      <c r="L1455" s="254"/>
      <c r="M1455" s="255"/>
      <c r="N1455" s="256"/>
      <c r="O1455" s="256"/>
      <c r="P1455" s="256"/>
      <c r="Q1455" s="256"/>
      <c r="R1455" s="256"/>
      <c r="S1455" s="256"/>
      <c r="T1455" s="257"/>
      <c r="U1455" s="13"/>
      <c r="V1455" s="13"/>
      <c r="W1455" s="13"/>
      <c r="X1455" s="13"/>
      <c r="Y1455" s="13"/>
      <c r="Z1455" s="13"/>
      <c r="AA1455" s="13"/>
      <c r="AB1455" s="13"/>
      <c r="AC1455" s="13"/>
      <c r="AD1455" s="13"/>
      <c r="AE1455" s="13"/>
      <c r="AT1455" s="258" t="s">
        <v>801</v>
      </c>
      <c r="AU1455" s="258" t="s">
        <v>81</v>
      </c>
      <c r="AV1455" s="13" t="s">
        <v>81</v>
      </c>
      <c r="AW1455" s="13" t="s">
        <v>4</v>
      </c>
      <c r="AX1455" s="13" t="s">
        <v>79</v>
      </c>
      <c r="AY1455" s="258" t="s">
        <v>240</v>
      </c>
    </row>
    <row r="1456" s="2" customFormat="1" ht="44.25" customHeight="1">
      <c r="A1456" s="39"/>
      <c r="B1456" s="40"/>
      <c r="C1456" s="214" t="s">
        <v>3511</v>
      </c>
      <c r="D1456" s="214" t="s">
        <v>243</v>
      </c>
      <c r="E1456" s="215" t="s">
        <v>3512</v>
      </c>
      <c r="F1456" s="216" t="s">
        <v>3513</v>
      </c>
      <c r="G1456" s="217" t="s">
        <v>251</v>
      </c>
      <c r="H1456" s="218">
        <v>26.109999999999999</v>
      </c>
      <c r="I1456" s="219"/>
      <c r="J1456" s="220">
        <f>ROUND(I1456*H1456,2)</f>
        <v>0</v>
      </c>
      <c r="K1456" s="216" t="s">
        <v>749</v>
      </c>
      <c r="L1456" s="45"/>
      <c r="M1456" s="221" t="s">
        <v>19</v>
      </c>
      <c r="N1456" s="222" t="s">
        <v>43</v>
      </c>
      <c r="O1456" s="85"/>
      <c r="P1456" s="223">
        <f>O1456*H1456</f>
        <v>0</v>
      </c>
      <c r="Q1456" s="223">
        <v>0</v>
      </c>
      <c r="R1456" s="223">
        <f>Q1456*H1456</f>
        <v>0</v>
      </c>
      <c r="S1456" s="223">
        <v>0</v>
      </c>
      <c r="T1456" s="224">
        <f>S1456*H1456</f>
        <v>0</v>
      </c>
      <c r="U1456" s="39"/>
      <c r="V1456" s="39"/>
      <c r="W1456" s="39"/>
      <c r="X1456" s="39"/>
      <c r="Y1456" s="39"/>
      <c r="Z1456" s="39"/>
      <c r="AA1456" s="39"/>
      <c r="AB1456" s="39"/>
      <c r="AC1456" s="39"/>
      <c r="AD1456" s="39"/>
      <c r="AE1456" s="39"/>
      <c r="AR1456" s="225" t="s">
        <v>271</v>
      </c>
      <c r="AT1456" s="225" t="s">
        <v>243</v>
      </c>
      <c r="AU1456" s="225" t="s">
        <v>81</v>
      </c>
      <c r="AY1456" s="18" t="s">
        <v>240</v>
      </c>
      <c r="BE1456" s="226">
        <f>IF(N1456="základní",J1456,0)</f>
        <v>0</v>
      </c>
      <c r="BF1456" s="226">
        <f>IF(N1456="snížená",J1456,0)</f>
        <v>0</v>
      </c>
      <c r="BG1456" s="226">
        <f>IF(N1456="zákl. přenesená",J1456,0)</f>
        <v>0</v>
      </c>
      <c r="BH1456" s="226">
        <f>IF(N1456="sníž. přenesená",J1456,0)</f>
        <v>0</v>
      </c>
      <c r="BI1456" s="226">
        <f>IF(N1456="nulová",J1456,0)</f>
        <v>0</v>
      </c>
      <c r="BJ1456" s="18" t="s">
        <v>79</v>
      </c>
      <c r="BK1456" s="226">
        <f>ROUND(I1456*H1456,2)</f>
        <v>0</v>
      </c>
      <c r="BL1456" s="18" t="s">
        <v>271</v>
      </c>
      <c r="BM1456" s="225" t="s">
        <v>3514</v>
      </c>
    </row>
    <row r="1457" s="13" customFormat="1">
      <c r="A1457" s="13"/>
      <c r="B1457" s="248"/>
      <c r="C1457" s="249"/>
      <c r="D1457" s="227" t="s">
        <v>801</v>
      </c>
      <c r="E1457" s="250" t="s">
        <v>19</v>
      </c>
      <c r="F1457" s="251" t="s">
        <v>3505</v>
      </c>
      <c r="G1457" s="249"/>
      <c r="H1457" s="252">
        <v>26.109999999999999</v>
      </c>
      <c r="I1457" s="253"/>
      <c r="J1457" s="249"/>
      <c r="K1457" s="249"/>
      <c r="L1457" s="254"/>
      <c r="M1457" s="255"/>
      <c r="N1457" s="256"/>
      <c r="O1457" s="256"/>
      <c r="P1457" s="256"/>
      <c r="Q1457" s="256"/>
      <c r="R1457" s="256"/>
      <c r="S1457" s="256"/>
      <c r="T1457" s="257"/>
      <c r="U1457" s="13"/>
      <c r="V1457" s="13"/>
      <c r="W1457" s="13"/>
      <c r="X1457" s="13"/>
      <c r="Y1457" s="13"/>
      <c r="Z1457" s="13"/>
      <c r="AA1457" s="13"/>
      <c r="AB1457" s="13"/>
      <c r="AC1457" s="13"/>
      <c r="AD1457" s="13"/>
      <c r="AE1457" s="13"/>
      <c r="AT1457" s="258" t="s">
        <v>801</v>
      </c>
      <c r="AU1457" s="258" t="s">
        <v>81</v>
      </c>
      <c r="AV1457" s="13" t="s">
        <v>81</v>
      </c>
      <c r="AW1457" s="13" t="s">
        <v>33</v>
      </c>
      <c r="AX1457" s="13" t="s">
        <v>79</v>
      </c>
      <c r="AY1457" s="258" t="s">
        <v>240</v>
      </c>
    </row>
    <row r="1458" s="2" customFormat="1" ht="21.75" customHeight="1">
      <c r="A1458" s="39"/>
      <c r="B1458" s="40"/>
      <c r="C1458" s="238" t="s">
        <v>3515</v>
      </c>
      <c r="D1458" s="238" t="s">
        <v>797</v>
      </c>
      <c r="E1458" s="239" t="s">
        <v>3516</v>
      </c>
      <c r="F1458" s="240" t="s">
        <v>3517</v>
      </c>
      <c r="G1458" s="241" t="s">
        <v>251</v>
      </c>
      <c r="H1458" s="242">
        <v>26.632000000000001</v>
      </c>
      <c r="I1458" s="243"/>
      <c r="J1458" s="244">
        <f>ROUND(I1458*H1458,2)</f>
        <v>0</v>
      </c>
      <c r="K1458" s="240" t="s">
        <v>749</v>
      </c>
      <c r="L1458" s="245"/>
      <c r="M1458" s="246" t="s">
        <v>19</v>
      </c>
      <c r="N1458" s="247" t="s">
        <v>43</v>
      </c>
      <c r="O1458" s="85"/>
      <c r="P1458" s="223">
        <f>O1458*H1458</f>
        <v>0</v>
      </c>
      <c r="Q1458" s="223">
        <v>0.0022399999999999998</v>
      </c>
      <c r="R1458" s="223">
        <f>Q1458*H1458</f>
        <v>0.059655679999999996</v>
      </c>
      <c r="S1458" s="223">
        <v>0</v>
      </c>
      <c r="T1458" s="224">
        <f>S1458*H1458</f>
        <v>0</v>
      </c>
      <c r="U1458" s="39"/>
      <c r="V1458" s="39"/>
      <c r="W1458" s="39"/>
      <c r="X1458" s="39"/>
      <c r="Y1458" s="39"/>
      <c r="Z1458" s="39"/>
      <c r="AA1458" s="39"/>
      <c r="AB1458" s="39"/>
      <c r="AC1458" s="39"/>
      <c r="AD1458" s="39"/>
      <c r="AE1458" s="39"/>
      <c r="AR1458" s="225" t="s">
        <v>301</v>
      </c>
      <c r="AT1458" s="225" t="s">
        <v>797</v>
      </c>
      <c r="AU1458" s="225" t="s">
        <v>81</v>
      </c>
      <c r="AY1458" s="18" t="s">
        <v>240</v>
      </c>
      <c r="BE1458" s="226">
        <f>IF(N1458="základní",J1458,0)</f>
        <v>0</v>
      </c>
      <c r="BF1458" s="226">
        <f>IF(N1458="snížená",J1458,0)</f>
        <v>0</v>
      </c>
      <c r="BG1458" s="226">
        <f>IF(N1458="zákl. přenesená",J1458,0)</f>
        <v>0</v>
      </c>
      <c r="BH1458" s="226">
        <f>IF(N1458="sníž. přenesená",J1458,0)</f>
        <v>0</v>
      </c>
      <c r="BI1458" s="226">
        <f>IF(N1458="nulová",J1458,0)</f>
        <v>0</v>
      </c>
      <c r="BJ1458" s="18" t="s">
        <v>79</v>
      </c>
      <c r="BK1458" s="226">
        <f>ROUND(I1458*H1458,2)</f>
        <v>0</v>
      </c>
      <c r="BL1458" s="18" t="s">
        <v>271</v>
      </c>
      <c r="BM1458" s="225" t="s">
        <v>3518</v>
      </c>
    </row>
    <row r="1459" s="13" customFormat="1">
      <c r="A1459" s="13"/>
      <c r="B1459" s="248"/>
      <c r="C1459" s="249"/>
      <c r="D1459" s="227" t="s">
        <v>801</v>
      </c>
      <c r="E1459" s="249"/>
      <c r="F1459" s="251" t="s">
        <v>3519</v>
      </c>
      <c r="G1459" s="249"/>
      <c r="H1459" s="252">
        <v>26.632000000000001</v>
      </c>
      <c r="I1459" s="253"/>
      <c r="J1459" s="249"/>
      <c r="K1459" s="249"/>
      <c r="L1459" s="254"/>
      <c r="M1459" s="255"/>
      <c r="N1459" s="256"/>
      <c r="O1459" s="256"/>
      <c r="P1459" s="256"/>
      <c r="Q1459" s="256"/>
      <c r="R1459" s="256"/>
      <c r="S1459" s="256"/>
      <c r="T1459" s="257"/>
      <c r="U1459" s="13"/>
      <c r="V1459" s="13"/>
      <c r="W1459" s="13"/>
      <c r="X1459" s="13"/>
      <c r="Y1459" s="13"/>
      <c r="Z1459" s="13"/>
      <c r="AA1459" s="13"/>
      <c r="AB1459" s="13"/>
      <c r="AC1459" s="13"/>
      <c r="AD1459" s="13"/>
      <c r="AE1459" s="13"/>
      <c r="AT1459" s="258" t="s">
        <v>801</v>
      </c>
      <c r="AU1459" s="258" t="s">
        <v>81</v>
      </c>
      <c r="AV1459" s="13" t="s">
        <v>81</v>
      </c>
      <c r="AW1459" s="13" t="s">
        <v>4</v>
      </c>
      <c r="AX1459" s="13" t="s">
        <v>79</v>
      </c>
      <c r="AY1459" s="258" t="s">
        <v>240</v>
      </c>
    </row>
    <row r="1460" s="2" customFormat="1">
      <c r="A1460" s="39"/>
      <c r="B1460" s="40"/>
      <c r="C1460" s="214" t="s">
        <v>3520</v>
      </c>
      <c r="D1460" s="214" t="s">
        <v>243</v>
      </c>
      <c r="E1460" s="215" t="s">
        <v>3521</v>
      </c>
      <c r="F1460" s="216" t="s">
        <v>3522</v>
      </c>
      <c r="G1460" s="217" t="s">
        <v>251</v>
      </c>
      <c r="H1460" s="218">
        <v>4.3799999999999999</v>
      </c>
      <c r="I1460" s="219"/>
      <c r="J1460" s="220">
        <f>ROUND(I1460*H1460,2)</f>
        <v>0</v>
      </c>
      <c r="K1460" s="216" t="s">
        <v>749</v>
      </c>
      <c r="L1460" s="45"/>
      <c r="M1460" s="221" t="s">
        <v>19</v>
      </c>
      <c r="N1460" s="222" t="s">
        <v>43</v>
      </c>
      <c r="O1460" s="85"/>
      <c r="P1460" s="223">
        <f>O1460*H1460</f>
        <v>0</v>
      </c>
      <c r="Q1460" s="223">
        <v>0</v>
      </c>
      <c r="R1460" s="223">
        <f>Q1460*H1460</f>
        <v>0</v>
      </c>
      <c r="S1460" s="223">
        <v>0</v>
      </c>
      <c r="T1460" s="224">
        <f>S1460*H1460</f>
        <v>0</v>
      </c>
      <c r="U1460" s="39"/>
      <c r="V1460" s="39"/>
      <c r="W1460" s="39"/>
      <c r="X1460" s="39"/>
      <c r="Y1460" s="39"/>
      <c r="Z1460" s="39"/>
      <c r="AA1460" s="39"/>
      <c r="AB1460" s="39"/>
      <c r="AC1460" s="39"/>
      <c r="AD1460" s="39"/>
      <c r="AE1460" s="39"/>
      <c r="AR1460" s="225" t="s">
        <v>271</v>
      </c>
      <c r="AT1460" s="225" t="s">
        <v>243</v>
      </c>
      <c r="AU1460" s="225" t="s">
        <v>81</v>
      </c>
      <c r="AY1460" s="18" t="s">
        <v>240</v>
      </c>
      <c r="BE1460" s="226">
        <f>IF(N1460="základní",J1460,0)</f>
        <v>0</v>
      </c>
      <c r="BF1460" s="226">
        <f>IF(N1460="snížená",J1460,0)</f>
        <v>0</v>
      </c>
      <c r="BG1460" s="226">
        <f>IF(N1460="zákl. přenesená",J1460,0)</f>
        <v>0</v>
      </c>
      <c r="BH1460" s="226">
        <f>IF(N1460="sníž. přenesená",J1460,0)</f>
        <v>0</v>
      </c>
      <c r="BI1460" s="226">
        <f>IF(N1460="nulová",J1460,0)</f>
        <v>0</v>
      </c>
      <c r="BJ1460" s="18" t="s">
        <v>79</v>
      </c>
      <c r="BK1460" s="226">
        <f>ROUND(I1460*H1460,2)</f>
        <v>0</v>
      </c>
      <c r="BL1460" s="18" t="s">
        <v>271</v>
      </c>
      <c r="BM1460" s="225" t="s">
        <v>3523</v>
      </c>
    </row>
    <row r="1461" s="14" customFormat="1">
      <c r="A1461" s="14"/>
      <c r="B1461" s="259"/>
      <c r="C1461" s="260"/>
      <c r="D1461" s="227" t="s">
        <v>801</v>
      </c>
      <c r="E1461" s="261" t="s">
        <v>19</v>
      </c>
      <c r="F1461" s="262" t="s">
        <v>3524</v>
      </c>
      <c r="G1461" s="260"/>
      <c r="H1461" s="261" t="s">
        <v>19</v>
      </c>
      <c r="I1461" s="263"/>
      <c r="J1461" s="260"/>
      <c r="K1461" s="260"/>
      <c r="L1461" s="264"/>
      <c r="M1461" s="265"/>
      <c r="N1461" s="266"/>
      <c r="O1461" s="266"/>
      <c r="P1461" s="266"/>
      <c r="Q1461" s="266"/>
      <c r="R1461" s="266"/>
      <c r="S1461" s="266"/>
      <c r="T1461" s="267"/>
      <c r="U1461" s="14"/>
      <c r="V1461" s="14"/>
      <c r="W1461" s="14"/>
      <c r="X1461" s="14"/>
      <c r="Y1461" s="14"/>
      <c r="Z1461" s="14"/>
      <c r="AA1461" s="14"/>
      <c r="AB1461" s="14"/>
      <c r="AC1461" s="14"/>
      <c r="AD1461" s="14"/>
      <c r="AE1461" s="14"/>
      <c r="AT1461" s="268" t="s">
        <v>801</v>
      </c>
      <c r="AU1461" s="268" t="s">
        <v>81</v>
      </c>
      <c r="AV1461" s="14" t="s">
        <v>79</v>
      </c>
      <c r="AW1461" s="14" t="s">
        <v>33</v>
      </c>
      <c r="AX1461" s="14" t="s">
        <v>72</v>
      </c>
      <c r="AY1461" s="268" t="s">
        <v>240</v>
      </c>
    </row>
    <row r="1462" s="13" customFormat="1">
      <c r="A1462" s="13"/>
      <c r="B1462" s="248"/>
      <c r="C1462" s="249"/>
      <c r="D1462" s="227" t="s">
        <v>801</v>
      </c>
      <c r="E1462" s="250" t="s">
        <v>19</v>
      </c>
      <c r="F1462" s="251" t="s">
        <v>3525</v>
      </c>
      <c r="G1462" s="249"/>
      <c r="H1462" s="252">
        <v>4.3799999999999999</v>
      </c>
      <c r="I1462" s="253"/>
      <c r="J1462" s="249"/>
      <c r="K1462" s="249"/>
      <c r="L1462" s="254"/>
      <c r="M1462" s="255"/>
      <c r="N1462" s="256"/>
      <c r="O1462" s="256"/>
      <c r="P1462" s="256"/>
      <c r="Q1462" s="256"/>
      <c r="R1462" s="256"/>
      <c r="S1462" s="256"/>
      <c r="T1462" s="257"/>
      <c r="U1462" s="13"/>
      <c r="V1462" s="13"/>
      <c r="W1462" s="13"/>
      <c r="X1462" s="13"/>
      <c r="Y1462" s="13"/>
      <c r="Z1462" s="13"/>
      <c r="AA1462" s="13"/>
      <c r="AB1462" s="13"/>
      <c r="AC1462" s="13"/>
      <c r="AD1462" s="13"/>
      <c r="AE1462" s="13"/>
      <c r="AT1462" s="258" t="s">
        <v>801</v>
      </c>
      <c r="AU1462" s="258" t="s">
        <v>81</v>
      </c>
      <c r="AV1462" s="13" t="s">
        <v>81</v>
      </c>
      <c r="AW1462" s="13" t="s">
        <v>33</v>
      </c>
      <c r="AX1462" s="13" t="s">
        <v>72</v>
      </c>
      <c r="AY1462" s="258" t="s">
        <v>240</v>
      </c>
    </row>
    <row r="1463" s="15" customFormat="1">
      <c r="A1463" s="15"/>
      <c r="B1463" s="269"/>
      <c r="C1463" s="270"/>
      <c r="D1463" s="227" t="s">
        <v>801</v>
      </c>
      <c r="E1463" s="271" t="s">
        <v>19</v>
      </c>
      <c r="F1463" s="272" t="s">
        <v>1356</v>
      </c>
      <c r="G1463" s="270"/>
      <c r="H1463" s="273">
        <v>4.3799999999999999</v>
      </c>
      <c r="I1463" s="274"/>
      <c r="J1463" s="270"/>
      <c r="K1463" s="270"/>
      <c r="L1463" s="275"/>
      <c r="M1463" s="276"/>
      <c r="N1463" s="277"/>
      <c r="O1463" s="277"/>
      <c r="P1463" s="277"/>
      <c r="Q1463" s="277"/>
      <c r="R1463" s="277"/>
      <c r="S1463" s="277"/>
      <c r="T1463" s="278"/>
      <c r="U1463" s="15"/>
      <c r="V1463" s="15"/>
      <c r="W1463" s="15"/>
      <c r="X1463" s="15"/>
      <c r="Y1463" s="15"/>
      <c r="Z1463" s="15"/>
      <c r="AA1463" s="15"/>
      <c r="AB1463" s="15"/>
      <c r="AC1463" s="15"/>
      <c r="AD1463" s="15"/>
      <c r="AE1463" s="15"/>
      <c r="AT1463" s="279" t="s">
        <v>801</v>
      </c>
      <c r="AU1463" s="279" t="s">
        <v>81</v>
      </c>
      <c r="AV1463" s="15" t="s">
        <v>149</v>
      </c>
      <c r="AW1463" s="15" t="s">
        <v>33</v>
      </c>
      <c r="AX1463" s="15" t="s">
        <v>79</v>
      </c>
      <c r="AY1463" s="279" t="s">
        <v>240</v>
      </c>
    </row>
    <row r="1464" s="2" customFormat="1">
      <c r="A1464" s="39"/>
      <c r="B1464" s="40"/>
      <c r="C1464" s="214" t="s">
        <v>3526</v>
      </c>
      <c r="D1464" s="214" t="s">
        <v>243</v>
      </c>
      <c r="E1464" s="215" t="s">
        <v>3527</v>
      </c>
      <c r="F1464" s="216" t="s">
        <v>3528</v>
      </c>
      <c r="G1464" s="217" t="s">
        <v>251</v>
      </c>
      <c r="H1464" s="218">
        <v>386.13999999999999</v>
      </c>
      <c r="I1464" s="219"/>
      <c r="J1464" s="220">
        <f>ROUND(I1464*H1464,2)</f>
        <v>0</v>
      </c>
      <c r="K1464" s="216" t="s">
        <v>749</v>
      </c>
      <c r="L1464" s="45"/>
      <c r="M1464" s="221" t="s">
        <v>19</v>
      </c>
      <c r="N1464" s="222" t="s">
        <v>43</v>
      </c>
      <c r="O1464" s="85"/>
      <c r="P1464" s="223">
        <f>O1464*H1464</f>
        <v>0</v>
      </c>
      <c r="Q1464" s="223">
        <v>0.00125</v>
      </c>
      <c r="R1464" s="223">
        <f>Q1464*H1464</f>
        <v>0.48267500000000002</v>
      </c>
      <c r="S1464" s="223">
        <v>0</v>
      </c>
      <c r="T1464" s="224">
        <f>S1464*H1464</f>
        <v>0</v>
      </c>
      <c r="U1464" s="39"/>
      <c r="V1464" s="39"/>
      <c r="W1464" s="39"/>
      <c r="X1464" s="39"/>
      <c r="Y1464" s="39"/>
      <c r="Z1464" s="39"/>
      <c r="AA1464" s="39"/>
      <c r="AB1464" s="39"/>
      <c r="AC1464" s="39"/>
      <c r="AD1464" s="39"/>
      <c r="AE1464" s="39"/>
      <c r="AR1464" s="225" t="s">
        <v>271</v>
      </c>
      <c r="AT1464" s="225" t="s">
        <v>243</v>
      </c>
      <c r="AU1464" s="225" t="s">
        <v>81</v>
      </c>
      <c r="AY1464" s="18" t="s">
        <v>240</v>
      </c>
      <c r="BE1464" s="226">
        <f>IF(N1464="základní",J1464,0)</f>
        <v>0</v>
      </c>
      <c r="BF1464" s="226">
        <f>IF(N1464="snížená",J1464,0)</f>
        <v>0</v>
      </c>
      <c r="BG1464" s="226">
        <f>IF(N1464="zákl. přenesená",J1464,0)</f>
        <v>0</v>
      </c>
      <c r="BH1464" s="226">
        <f>IF(N1464="sníž. přenesená",J1464,0)</f>
        <v>0</v>
      </c>
      <c r="BI1464" s="226">
        <f>IF(N1464="nulová",J1464,0)</f>
        <v>0</v>
      </c>
      <c r="BJ1464" s="18" t="s">
        <v>79</v>
      </c>
      <c r="BK1464" s="226">
        <f>ROUND(I1464*H1464,2)</f>
        <v>0</v>
      </c>
      <c r="BL1464" s="18" t="s">
        <v>271</v>
      </c>
      <c r="BM1464" s="225" t="s">
        <v>3529</v>
      </c>
    </row>
    <row r="1465" s="14" customFormat="1">
      <c r="A1465" s="14"/>
      <c r="B1465" s="259"/>
      <c r="C1465" s="260"/>
      <c r="D1465" s="227" t="s">
        <v>801</v>
      </c>
      <c r="E1465" s="261" t="s">
        <v>19</v>
      </c>
      <c r="F1465" s="262" t="s">
        <v>3530</v>
      </c>
      <c r="G1465" s="260"/>
      <c r="H1465" s="261" t="s">
        <v>19</v>
      </c>
      <c r="I1465" s="263"/>
      <c r="J1465" s="260"/>
      <c r="K1465" s="260"/>
      <c r="L1465" s="264"/>
      <c r="M1465" s="265"/>
      <c r="N1465" s="266"/>
      <c r="O1465" s="266"/>
      <c r="P1465" s="266"/>
      <c r="Q1465" s="266"/>
      <c r="R1465" s="266"/>
      <c r="S1465" s="266"/>
      <c r="T1465" s="267"/>
      <c r="U1465" s="14"/>
      <c r="V1465" s="14"/>
      <c r="W1465" s="14"/>
      <c r="X1465" s="14"/>
      <c r="Y1465" s="14"/>
      <c r="Z1465" s="14"/>
      <c r="AA1465" s="14"/>
      <c r="AB1465" s="14"/>
      <c r="AC1465" s="14"/>
      <c r="AD1465" s="14"/>
      <c r="AE1465" s="14"/>
      <c r="AT1465" s="268" t="s">
        <v>801</v>
      </c>
      <c r="AU1465" s="268" t="s">
        <v>81</v>
      </c>
      <c r="AV1465" s="14" t="s">
        <v>79</v>
      </c>
      <c r="AW1465" s="14" t="s">
        <v>33</v>
      </c>
      <c r="AX1465" s="14" t="s">
        <v>72</v>
      </c>
      <c r="AY1465" s="268" t="s">
        <v>240</v>
      </c>
    </row>
    <row r="1466" s="13" customFormat="1">
      <c r="A1466" s="13"/>
      <c r="B1466" s="248"/>
      <c r="C1466" s="249"/>
      <c r="D1466" s="227" t="s">
        <v>801</v>
      </c>
      <c r="E1466" s="250" t="s">
        <v>19</v>
      </c>
      <c r="F1466" s="251" t="s">
        <v>3531</v>
      </c>
      <c r="G1466" s="249"/>
      <c r="H1466" s="252">
        <v>104.97</v>
      </c>
      <c r="I1466" s="253"/>
      <c r="J1466" s="249"/>
      <c r="K1466" s="249"/>
      <c r="L1466" s="254"/>
      <c r="M1466" s="255"/>
      <c r="N1466" s="256"/>
      <c r="O1466" s="256"/>
      <c r="P1466" s="256"/>
      <c r="Q1466" s="256"/>
      <c r="R1466" s="256"/>
      <c r="S1466" s="256"/>
      <c r="T1466" s="257"/>
      <c r="U1466" s="13"/>
      <c r="V1466" s="13"/>
      <c r="W1466" s="13"/>
      <c r="X1466" s="13"/>
      <c r="Y1466" s="13"/>
      <c r="Z1466" s="13"/>
      <c r="AA1466" s="13"/>
      <c r="AB1466" s="13"/>
      <c r="AC1466" s="13"/>
      <c r="AD1466" s="13"/>
      <c r="AE1466" s="13"/>
      <c r="AT1466" s="258" t="s">
        <v>801</v>
      </c>
      <c r="AU1466" s="258" t="s">
        <v>81</v>
      </c>
      <c r="AV1466" s="13" t="s">
        <v>81</v>
      </c>
      <c r="AW1466" s="13" t="s">
        <v>33</v>
      </c>
      <c r="AX1466" s="13" t="s">
        <v>72</v>
      </c>
      <c r="AY1466" s="258" t="s">
        <v>240</v>
      </c>
    </row>
    <row r="1467" s="13" customFormat="1">
      <c r="A1467" s="13"/>
      <c r="B1467" s="248"/>
      <c r="C1467" s="249"/>
      <c r="D1467" s="227" t="s">
        <v>801</v>
      </c>
      <c r="E1467" s="250" t="s">
        <v>19</v>
      </c>
      <c r="F1467" s="251" t="s">
        <v>3532</v>
      </c>
      <c r="G1467" s="249"/>
      <c r="H1467" s="252">
        <v>65.730000000000004</v>
      </c>
      <c r="I1467" s="253"/>
      <c r="J1467" s="249"/>
      <c r="K1467" s="249"/>
      <c r="L1467" s="254"/>
      <c r="M1467" s="255"/>
      <c r="N1467" s="256"/>
      <c r="O1467" s="256"/>
      <c r="P1467" s="256"/>
      <c r="Q1467" s="256"/>
      <c r="R1467" s="256"/>
      <c r="S1467" s="256"/>
      <c r="T1467" s="257"/>
      <c r="U1467" s="13"/>
      <c r="V1467" s="13"/>
      <c r="W1467" s="13"/>
      <c r="X1467" s="13"/>
      <c r="Y1467" s="13"/>
      <c r="Z1467" s="13"/>
      <c r="AA1467" s="13"/>
      <c r="AB1467" s="13"/>
      <c r="AC1467" s="13"/>
      <c r="AD1467" s="13"/>
      <c r="AE1467" s="13"/>
      <c r="AT1467" s="258" t="s">
        <v>801</v>
      </c>
      <c r="AU1467" s="258" t="s">
        <v>81</v>
      </c>
      <c r="AV1467" s="13" t="s">
        <v>81</v>
      </c>
      <c r="AW1467" s="13" t="s">
        <v>33</v>
      </c>
      <c r="AX1467" s="13" t="s">
        <v>72</v>
      </c>
      <c r="AY1467" s="258" t="s">
        <v>240</v>
      </c>
    </row>
    <row r="1468" s="13" customFormat="1">
      <c r="A1468" s="13"/>
      <c r="B1468" s="248"/>
      <c r="C1468" s="249"/>
      <c r="D1468" s="227" t="s">
        <v>801</v>
      </c>
      <c r="E1468" s="250" t="s">
        <v>19</v>
      </c>
      <c r="F1468" s="251" t="s">
        <v>3533</v>
      </c>
      <c r="G1468" s="249"/>
      <c r="H1468" s="252">
        <v>215.44</v>
      </c>
      <c r="I1468" s="253"/>
      <c r="J1468" s="249"/>
      <c r="K1468" s="249"/>
      <c r="L1468" s="254"/>
      <c r="M1468" s="255"/>
      <c r="N1468" s="256"/>
      <c r="O1468" s="256"/>
      <c r="P1468" s="256"/>
      <c r="Q1468" s="256"/>
      <c r="R1468" s="256"/>
      <c r="S1468" s="256"/>
      <c r="T1468" s="257"/>
      <c r="U1468" s="13"/>
      <c r="V1468" s="13"/>
      <c r="W1468" s="13"/>
      <c r="X1468" s="13"/>
      <c r="Y1468" s="13"/>
      <c r="Z1468" s="13"/>
      <c r="AA1468" s="13"/>
      <c r="AB1468" s="13"/>
      <c r="AC1468" s="13"/>
      <c r="AD1468" s="13"/>
      <c r="AE1468" s="13"/>
      <c r="AT1468" s="258" t="s">
        <v>801</v>
      </c>
      <c r="AU1468" s="258" t="s">
        <v>81</v>
      </c>
      <c r="AV1468" s="13" t="s">
        <v>81</v>
      </c>
      <c r="AW1468" s="13" t="s">
        <v>33</v>
      </c>
      <c r="AX1468" s="13" t="s">
        <v>72</v>
      </c>
      <c r="AY1468" s="258" t="s">
        <v>240</v>
      </c>
    </row>
    <row r="1469" s="15" customFormat="1">
      <c r="A1469" s="15"/>
      <c r="B1469" s="269"/>
      <c r="C1469" s="270"/>
      <c r="D1469" s="227" t="s">
        <v>801</v>
      </c>
      <c r="E1469" s="271" t="s">
        <v>19</v>
      </c>
      <c r="F1469" s="272" t="s">
        <v>1356</v>
      </c>
      <c r="G1469" s="270"/>
      <c r="H1469" s="273">
        <v>386.13999999999999</v>
      </c>
      <c r="I1469" s="274"/>
      <c r="J1469" s="270"/>
      <c r="K1469" s="270"/>
      <c r="L1469" s="275"/>
      <c r="M1469" s="276"/>
      <c r="N1469" s="277"/>
      <c r="O1469" s="277"/>
      <c r="P1469" s="277"/>
      <c r="Q1469" s="277"/>
      <c r="R1469" s="277"/>
      <c r="S1469" s="277"/>
      <c r="T1469" s="278"/>
      <c r="U1469" s="15"/>
      <c r="V1469" s="15"/>
      <c r="W1469" s="15"/>
      <c r="X1469" s="15"/>
      <c r="Y1469" s="15"/>
      <c r="Z1469" s="15"/>
      <c r="AA1469" s="15"/>
      <c r="AB1469" s="15"/>
      <c r="AC1469" s="15"/>
      <c r="AD1469" s="15"/>
      <c r="AE1469" s="15"/>
      <c r="AT1469" s="279" t="s">
        <v>801</v>
      </c>
      <c r="AU1469" s="279" t="s">
        <v>81</v>
      </c>
      <c r="AV1469" s="15" t="s">
        <v>149</v>
      </c>
      <c r="AW1469" s="15" t="s">
        <v>33</v>
      </c>
      <c r="AX1469" s="15" t="s">
        <v>79</v>
      </c>
      <c r="AY1469" s="279" t="s">
        <v>240</v>
      </c>
    </row>
    <row r="1470" s="14" customFormat="1">
      <c r="A1470" s="14"/>
      <c r="B1470" s="259"/>
      <c r="C1470" s="260"/>
      <c r="D1470" s="227" t="s">
        <v>801</v>
      </c>
      <c r="E1470" s="261" t="s">
        <v>19</v>
      </c>
      <c r="F1470" s="262" t="s">
        <v>2339</v>
      </c>
      <c r="G1470" s="260"/>
      <c r="H1470" s="261" t="s">
        <v>19</v>
      </c>
      <c r="I1470" s="263"/>
      <c r="J1470" s="260"/>
      <c r="K1470" s="260"/>
      <c r="L1470" s="264"/>
      <c r="M1470" s="265"/>
      <c r="N1470" s="266"/>
      <c r="O1470" s="266"/>
      <c r="P1470" s="266"/>
      <c r="Q1470" s="266"/>
      <c r="R1470" s="266"/>
      <c r="S1470" s="266"/>
      <c r="T1470" s="267"/>
      <c r="U1470" s="14"/>
      <c r="V1470" s="14"/>
      <c r="W1470" s="14"/>
      <c r="X1470" s="14"/>
      <c r="Y1470" s="14"/>
      <c r="Z1470" s="14"/>
      <c r="AA1470" s="14"/>
      <c r="AB1470" s="14"/>
      <c r="AC1470" s="14"/>
      <c r="AD1470" s="14"/>
      <c r="AE1470" s="14"/>
      <c r="AT1470" s="268" t="s">
        <v>801</v>
      </c>
      <c r="AU1470" s="268" t="s">
        <v>81</v>
      </c>
      <c r="AV1470" s="14" t="s">
        <v>79</v>
      </c>
      <c r="AW1470" s="14" t="s">
        <v>33</v>
      </c>
      <c r="AX1470" s="14" t="s">
        <v>72</v>
      </c>
      <c r="AY1470" s="268" t="s">
        <v>240</v>
      </c>
    </row>
    <row r="1471" s="13" customFormat="1">
      <c r="A1471" s="13"/>
      <c r="B1471" s="248"/>
      <c r="C1471" s="249"/>
      <c r="D1471" s="227" t="s">
        <v>801</v>
      </c>
      <c r="E1471" s="250" t="s">
        <v>19</v>
      </c>
      <c r="F1471" s="251" t="s">
        <v>2340</v>
      </c>
      <c r="G1471" s="249"/>
      <c r="H1471" s="252">
        <v>34.5</v>
      </c>
      <c r="I1471" s="253"/>
      <c r="J1471" s="249"/>
      <c r="K1471" s="249"/>
      <c r="L1471" s="254"/>
      <c r="M1471" s="255"/>
      <c r="N1471" s="256"/>
      <c r="O1471" s="256"/>
      <c r="P1471" s="256"/>
      <c r="Q1471" s="256"/>
      <c r="R1471" s="256"/>
      <c r="S1471" s="256"/>
      <c r="T1471" s="257"/>
      <c r="U1471" s="13"/>
      <c r="V1471" s="13"/>
      <c r="W1471" s="13"/>
      <c r="X1471" s="13"/>
      <c r="Y1471" s="13"/>
      <c r="Z1471" s="13"/>
      <c r="AA1471" s="13"/>
      <c r="AB1471" s="13"/>
      <c r="AC1471" s="13"/>
      <c r="AD1471" s="13"/>
      <c r="AE1471" s="13"/>
      <c r="AT1471" s="258" t="s">
        <v>801</v>
      </c>
      <c r="AU1471" s="258" t="s">
        <v>81</v>
      </c>
      <c r="AV1471" s="13" t="s">
        <v>81</v>
      </c>
      <c r="AW1471" s="13" t="s">
        <v>33</v>
      </c>
      <c r="AX1471" s="13" t="s">
        <v>72</v>
      </c>
      <c r="AY1471" s="258" t="s">
        <v>240</v>
      </c>
    </row>
    <row r="1472" s="13" customFormat="1">
      <c r="A1472" s="13"/>
      <c r="B1472" s="248"/>
      <c r="C1472" s="249"/>
      <c r="D1472" s="227" t="s">
        <v>801</v>
      </c>
      <c r="E1472" s="250" t="s">
        <v>19</v>
      </c>
      <c r="F1472" s="251" t="s">
        <v>2341</v>
      </c>
      <c r="G1472" s="249"/>
      <c r="H1472" s="252">
        <v>54.729999999999997</v>
      </c>
      <c r="I1472" s="253"/>
      <c r="J1472" s="249"/>
      <c r="K1472" s="249"/>
      <c r="L1472" s="254"/>
      <c r="M1472" s="255"/>
      <c r="N1472" s="256"/>
      <c r="O1472" s="256"/>
      <c r="P1472" s="256"/>
      <c r="Q1472" s="256"/>
      <c r="R1472" s="256"/>
      <c r="S1472" s="256"/>
      <c r="T1472" s="257"/>
      <c r="U1472" s="13"/>
      <c r="V1472" s="13"/>
      <c r="W1472" s="13"/>
      <c r="X1472" s="13"/>
      <c r="Y1472" s="13"/>
      <c r="Z1472" s="13"/>
      <c r="AA1472" s="13"/>
      <c r="AB1472" s="13"/>
      <c r="AC1472" s="13"/>
      <c r="AD1472" s="13"/>
      <c r="AE1472" s="13"/>
      <c r="AT1472" s="258" t="s">
        <v>801</v>
      </c>
      <c r="AU1472" s="258" t="s">
        <v>81</v>
      </c>
      <c r="AV1472" s="13" t="s">
        <v>81</v>
      </c>
      <c r="AW1472" s="13" t="s">
        <v>33</v>
      </c>
      <c r="AX1472" s="13" t="s">
        <v>72</v>
      </c>
      <c r="AY1472" s="258" t="s">
        <v>240</v>
      </c>
    </row>
    <row r="1473" s="13" customFormat="1">
      <c r="A1473" s="13"/>
      <c r="B1473" s="248"/>
      <c r="C1473" s="249"/>
      <c r="D1473" s="227" t="s">
        <v>801</v>
      </c>
      <c r="E1473" s="250" t="s">
        <v>19</v>
      </c>
      <c r="F1473" s="251" t="s">
        <v>2342</v>
      </c>
      <c r="G1473" s="249"/>
      <c r="H1473" s="252">
        <v>25.120000000000001</v>
      </c>
      <c r="I1473" s="253"/>
      <c r="J1473" s="249"/>
      <c r="K1473" s="249"/>
      <c r="L1473" s="254"/>
      <c r="M1473" s="255"/>
      <c r="N1473" s="256"/>
      <c r="O1473" s="256"/>
      <c r="P1473" s="256"/>
      <c r="Q1473" s="256"/>
      <c r="R1473" s="256"/>
      <c r="S1473" s="256"/>
      <c r="T1473" s="257"/>
      <c r="U1473" s="13"/>
      <c r="V1473" s="13"/>
      <c r="W1473" s="13"/>
      <c r="X1473" s="13"/>
      <c r="Y1473" s="13"/>
      <c r="Z1473" s="13"/>
      <c r="AA1473" s="13"/>
      <c r="AB1473" s="13"/>
      <c r="AC1473" s="13"/>
      <c r="AD1473" s="13"/>
      <c r="AE1473" s="13"/>
      <c r="AT1473" s="258" t="s">
        <v>801</v>
      </c>
      <c r="AU1473" s="258" t="s">
        <v>81</v>
      </c>
      <c r="AV1473" s="13" t="s">
        <v>81</v>
      </c>
      <c r="AW1473" s="13" t="s">
        <v>33</v>
      </c>
      <c r="AX1473" s="13" t="s">
        <v>72</v>
      </c>
      <c r="AY1473" s="258" t="s">
        <v>240</v>
      </c>
    </row>
    <row r="1474" s="13" customFormat="1">
      <c r="A1474" s="13"/>
      <c r="B1474" s="248"/>
      <c r="C1474" s="249"/>
      <c r="D1474" s="227" t="s">
        <v>801</v>
      </c>
      <c r="E1474" s="250" t="s">
        <v>19</v>
      </c>
      <c r="F1474" s="251" t="s">
        <v>3493</v>
      </c>
      <c r="G1474" s="249"/>
      <c r="H1474" s="252">
        <v>71.859999999999999</v>
      </c>
      <c r="I1474" s="253"/>
      <c r="J1474" s="249"/>
      <c r="K1474" s="249"/>
      <c r="L1474" s="254"/>
      <c r="M1474" s="255"/>
      <c r="N1474" s="256"/>
      <c r="O1474" s="256"/>
      <c r="P1474" s="256"/>
      <c r="Q1474" s="256"/>
      <c r="R1474" s="256"/>
      <c r="S1474" s="256"/>
      <c r="T1474" s="257"/>
      <c r="U1474" s="13"/>
      <c r="V1474" s="13"/>
      <c r="W1474" s="13"/>
      <c r="X1474" s="13"/>
      <c r="Y1474" s="13"/>
      <c r="Z1474" s="13"/>
      <c r="AA1474" s="13"/>
      <c r="AB1474" s="13"/>
      <c r="AC1474" s="13"/>
      <c r="AD1474" s="13"/>
      <c r="AE1474" s="13"/>
      <c r="AT1474" s="258" t="s">
        <v>801</v>
      </c>
      <c r="AU1474" s="258" t="s">
        <v>81</v>
      </c>
      <c r="AV1474" s="13" t="s">
        <v>81</v>
      </c>
      <c r="AW1474" s="13" t="s">
        <v>33</v>
      </c>
      <c r="AX1474" s="13" t="s">
        <v>72</v>
      </c>
      <c r="AY1474" s="258" t="s">
        <v>240</v>
      </c>
    </row>
    <row r="1475" s="13" customFormat="1">
      <c r="A1475" s="13"/>
      <c r="B1475" s="248"/>
      <c r="C1475" s="249"/>
      <c r="D1475" s="227" t="s">
        <v>801</v>
      </c>
      <c r="E1475" s="250" t="s">
        <v>19</v>
      </c>
      <c r="F1475" s="251" t="s">
        <v>3494</v>
      </c>
      <c r="G1475" s="249"/>
      <c r="H1475" s="252">
        <v>16.440000000000001</v>
      </c>
      <c r="I1475" s="253"/>
      <c r="J1475" s="249"/>
      <c r="K1475" s="249"/>
      <c r="L1475" s="254"/>
      <c r="M1475" s="255"/>
      <c r="N1475" s="256"/>
      <c r="O1475" s="256"/>
      <c r="P1475" s="256"/>
      <c r="Q1475" s="256"/>
      <c r="R1475" s="256"/>
      <c r="S1475" s="256"/>
      <c r="T1475" s="257"/>
      <c r="U1475" s="13"/>
      <c r="V1475" s="13"/>
      <c r="W1475" s="13"/>
      <c r="X1475" s="13"/>
      <c r="Y1475" s="13"/>
      <c r="Z1475" s="13"/>
      <c r="AA1475" s="13"/>
      <c r="AB1475" s="13"/>
      <c r="AC1475" s="13"/>
      <c r="AD1475" s="13"/>
      <c r="AE1475" s="13"/>
      <c r="AT1475" s="258" t="s">
        <v>801</v>
      </c>
      <c r="AU1475" s="258" t="s">
        <v>81</v>
      </c>
      <c r="AV1475" s="13" t="s">
        <v>81</v>
      </c>
      <c r="AW1475" s="13" t="s">
        <v>33</v>
      </c>
      <c r="AX1475" s="13" t="s">
        <v>72</v>
      </c>
      <c r="AY1475" s="258" t="s">
        <v>240</v>
      </c>
    </row>
    <row r="1476" s="13" customFormat="1">
      <c r="A1476" s="13"/>
      <c r="B1476" s="248"/>
      <c r="C1476" s="249"/>
      <c r="D1476" s="227" t="s">
        <v>801</v>
      </c>
      <c r="E1476" s="250" t="s">
        <v>19</v>
      </c>
      <c r="F1476" s="251" t="s">
        <v>3495</v>
      </c>
      <c r="G1476" s="249"/>
      <c r="H1476" s="252">
        <v>94.840000000000003</v>
      </c>
      <c r="I1476" s="253"/>
      <c r="J1476" s="249"/>
      <c r="K1476" s="249"/>
      <c r="L1476" s="254"/>
      <c r="M1476" s="255"/>
      <c r="N1476" s="256"/>
      <c r="O1476" s="256"/>
      <c r="P1476" s="256"/>
      <c r="Q1476" s="256"/>
      <c r="R1476" s="256"/>
      <c r="S1476" s="256"/>
      <c r="T1476" s="257"/>
      <c r="U1476" s="13"/>
      <c r="V1476" s="13"/>
      <c r="W1476" s="13"/>
      <c r="X1476" s="13"/>
      <c r="Y1476" s="13"/>
      <c r="Z1476" s="13"/>
      <c r="AA1476" s="13"/>
      <c r="AB1476" s="13"/>
      <c r="AC1476" s="13"/>
      <c r="AD1476" s="13"/>
      <c r="AE1476" s="13"/>
      <c r="AT1476" s="258" t="s">
        <v>801</v>
      </c>
      <c r="AU1476" s="258" t="s">
        <v>81</v>
      </c>
      <c r="AV1476" s="13" t="s">
        <v>81</v>
      </c>
      <c r="AW1476" s="13" t="s">
        <v>33</v>
      </c>
      <c r="AX1476" s="13" t="s">
        <v>72</v>
      </c>
      <c r="AY1476" s="258" t="s">
        <v>240</v>
      </c>
    </row>
    <row r="1477" s="13" customFormat="1">
      <c r="A1477" s="13"/>
      <c r="B1477" s="248"/>
      <c r="C1477" s="249"/>
      <c r="D1477" s="227" t="s">
        <v>801</v>
      </c>
      <c r="E1477" s="250" t="s">
        <v>19</v>
      </c>
      <c r="F1477" s="251" t="s">
        <v>2343</v>
      </c>
      <c r="G1477" s="249"/>
      <c r="H1477" s="252">
        <v>40.200000000000003</v>
      </c>
      <c r="I1477" s="253"/>
      <c r="J1477" s="249"/>
      <c r="K1477" s="249"/>
      <c r="L1477" s="254"/>
      <c r="M1477" s="255"/>
      <c r="N1477" s="256"/>
      <c r="O1477" s="256"/>
      <c r="P1477" s="256"/>
      <c r="Q1477" s="256"/>
      <c r="R1477" s="256"/>
      <c r="S1477" s="256"/>
      <c r="T1477" s="257"/>
      <c r="U1477" s="13"/>
      <c r="V1477" s="13"/>
      <c r="W1477" s="13"/>
      <c r="X1477" s="13"/>
      <c r="Y1477" s="13"/>
      <c r="Z1477" s="13"/>
      <c r="AA1477" s="13"/>
      <c r="AB1477" s="13"/>
      <c r="AC1477" s="13"/>
      <c r="AD1477" s="13"/>
      <c r="AE1477" s="13"/>
      <c r="AT1477" s="258" t="s">
        <v>801</v>
      </c>
      <c r="AU1477" s="258" t="s">
        <v>81</v>
      </c>
      <c r="AV1477" s="13" t="s">
        <v>81</v>
      </c>
      <c r="AW1477" s="13" t="s">
        <v>33</v>
      </c>
      <c r="AX1477" s="13" t="s">
        <v>72</v>
      </c>
      <c r="AY1477" s="258" t="s">
        <v>240</v>
      </c>
    </row>
    <row r="1478" s="13" customFormat="1">
      <c r="A1478" s="13"/>
      <c r="B1478" s="248"/>
      <c r="C1478" s="249"/>
      <c r="D1478" s="227" t="s">
        <v>801</v>
      </c>
      <c r="E1478" s="250" t="s">
        <v>19</v>
      </c>
      <c r="F1478" s="251" t="s">
        <v>3534</v>
      </c>
      <c r="G1478" s="249"/>
      <c r="H1478" s="252">
        <v>465.19999999999999</v>
      </c>
      <c r="I1478" s="253"/>
      <c r="J1478" s="249"/>
      <c r="K1478" s="249"/>
      <c r="L1478" s="254"/>
      <c r="M1478" s="255"/>
      <c r="N1478" s="256"/>
      <c r="O1478" s="256"/>
      <c r="P1478" s="256"/>
      <c r="Q1478" s="256"/>
      <c r="R1478" s="256"/>
      <c r="S1478" s="256"/>
      <c r="T1478" s="257"/>
      <c r="U1478" s="13"/>
      <c r="V1478" s="13"/>
      <c r="W1478" s="13"/>
      <c r="X1478" s="13"/>
      <c r="Y1478" s="13"/>
      <c r="Z1478" s="13"/>
      <c r="AA1478" s="13"/>
      <c r="AB1478" s="13"/>
      <c r="AC1478" s="13"/>
      <c r="AD1478" s="13"/>
      <c r="AE1478" s="13"/>
      <c r="AT1478" s="258" t="s">
        <v>801</v>
      </c>
      <c r="AU1478" s="258" t="s">
        <v>81</v>
      </c>
      <c r="AV1478" s="13" t="s">
        <v>81</v>
      </c>
      <c r="AW1478" s="13" t="s">
        <v>33</v>
      </c>
      <c r="AX1478" s="13" t="s">
        <v>72</v>
      </c>
      <c r="AY1478" s="258" t="s">
        <v>240</v>
      </c>
    </row>
    <row r="1479" s="14" customFormat="1">
      <c r="A1479" s="14"/>
      <c r="B1479" s="259"/>
      <c r="C1479" s="260"/>
      <c r="D1479" s="227" t="s">
        <v>801</v>
      </c>
      <c r="E1479" s="261" t="s">
        <v>19</v>
      </c>
      <c r="F1479" s="262" t="s">
        <v>3535</v>
      </c>
      <c r="G1479" s="260"/>
      <c r="H1479" s="261" t="s">
        <v>19</v>
      </c>
      <c r="I1479" s="263"/>
      <c r="J1479" s="260"/>
      <c r="K1479" s="260"/>
      <c r="L1479" s="264"/>
      <c r="M1479" s="265"/>
      <c r="N1479" s="266"/>
      <c r="O1479" s="266"/>
      <c r="P1479" s="266"/>
      <c r="Q1479" s="266"/>
      <c r="R1479" s="266"/>
      <c r="S1479" s="266"/>
      <c r="T1479" s="267"/>
      <c r="U1479" s="14"/>
      <c r="V1479" s="14"/>
      <c r="W1479" s="14"/>
      <c r="X1479" s="14"/>
      <c r="Y1479" s="14"/>
      <c r="Z1479" s="14"/>
      <c r="AA1479" s="14"/>
      <c r="AB1479" s="14"/>
      <c r="AC1479" s="14"/>
      <c r="AD1479" s="14"/>
      <c r="AE1479" s="14"/>
      <c r="AT1479" s="268" t="s">
        <v>801</v>
      </c>
      <c r="AU1479" s="268" t="s">
        <v>81</v>
      </c>
      <c r="AV1479" s="14" t="s">
        <v>79</v>
      </c>
      <c r="AW1479" s="14" t="s">
        <v>33</v>
      </c>
      <c r="AX1479" s="14" t="s">
        <v>72</v>
      </c>
      <c r="AY1479" s="268" t="s">
        <v>240</v>
      </c>
    </row>
    <row r="1480" s="15" customFormat="1">
      <c r="A1480" s="15"/>
      <c r="B1480" s="269"/>
      <c r="C1480" s="270"/>
      <c r="D1480" s="227" t="s">
        <v>801</v>
      </c>
      <c r="E1480" s="271" t="s">
        <v>19</v>
      </c>
      <c r="F1480" s="272" t="s">
        <v>1356</v>
      </c>
      <c r="G1480" s="270"/>
      <c r="H1480" s="273">
        <v>802.88999999999999</v>
      </c>
      <c r="I1480" s="274"/>
      <c r="J1480" s="270"/>
      <c r="K1480" s="270"/>
      <c r="L1480" s="275"/>
      <c r="M1480" s="276"/>
      <c r="N1480" s="277"/>
      <c r="O1480" s="277"/>
      <c r="P1480" s="277"/>
      <c r="Q1480" s="277"/>
      <c r="R1480" s="277"/>
      <c r="S1480" s="277"/>
      <c r="T1480" s="278"/>
      <c r="U1480" s="15"/>
      <c r="V1480" s="15"/>
      <c r="W1480" s="15"/>
      <c r="X1480" s="15"/>
      <c r="Y1480" s="15"/>
      <c r="Z1480" s="15"/>
      <c r="AA1480" s="15"/>
      <c r="AB1480" s="15"/>
      <c r="AC1480" s="15"/>
      <c r="AD1480" s="15"/>
      <c r="AE1480" s="15"/>
      <c r="AT1480" s="279" t="s">
        <v>801</v>
      </c>
      <c r="AU1480" s="279" t="s">
        <v>81</v>
      </c>
      <c r="AV1480" s="15" t="s">
        <v>149</v>
      </c>
      <c r="AW1480" s="15" t="s">
        <v>33</v>
      </c>
      <c r="AX1480" s="15" t="s">
        <v>72</v>
      </c>
      <c r="AY1480" s="279" t="s">
        <v>240</v>
      </c>
    </row>
    <row r="1481" s="2" customFormat="1">
      <c r="A1481" s="39"/>
      <c r="B1481" s="40"/>
      <c r="C1481" s="238" t="s">
        <v>3536</v>
      </c>
      <c r="D1481" s="238" t="s">
        <v>797</v>
      </c>
      <c r="E1481" s="239" t="s">
        <v>3537</v>
      </c>
      <c r="F1481" s="240" t="s">
        <v>3538</v>
      </c>
      <c r="G1481" s="241" t="s">
        <v>251</v>
      </c>
      <c r="H1481" s="242">
        <v>433.82900000000001</v>
      </c>
      <c r="I1481" s="243"/>
      <c r="J1481" s="244">
        <f>ROUND(I1481*H1481,2)</f>
        <v>0</v>
      </c>
      <c r="K1481" s="240" t="s">
        <v>749</v>
      </c>
      <c r="L1481" s="245"/>
      <c r="M1481" s="246" t="s">
        <v>19</v>
      </c>
      <c r="N1481" s="247" t="s">
        <v>43</v>
      </c>
      <c r="O1481" s="85"/>
      <c r="P1481" s="223">
        <f>O1481*H1481</f>
        <v>0</v>
      </c>
      <c r="Q1481" s="223">
        <v>0.0080000000000000002</v>
      </c>
      <c r="R1481" s="223">
        <f>Q1481*H1481</f>
        <v>3.4706320000000002</v>
      </c>
      <c r="S1481" s="223">
        <v>0</v>
      </c>
      <c r="T1481" s="224">
        <f>S1481*H1481</f>
        <v>0</v>
      </c>
      <c r="U1481" s="39"/>
      <c r="V1481" s="39"/>
      <c r="W1481" s="39"/>
      <c r="X1481" s="39"/>
      <c r="Y1481" s="39"/>
      <c r="Z1481" s="39"/>
      <c r="AA1481" s="39"/>
      <c r="AB1481" s="39"/>
      <c r="AC1481" s="39"/>
      <c r="AD1481" s="39"/>
      <c r="AE1481" s="39"/>
      <c r="AR1481" s="225" t="s">
        <v>301</v>
      </c>
      <c r="AT1481" s="225" t="s">
        <v>797</v>
      </c>
      <c r="AU1481" s="225" t="s">
        <v>81</v>
      </c>
      <c r="AY1481" s="18" t="s">
        <v>240</v>
      </c>
      <c r="BE1481" s="226">
        <f>IF(N1481="základní",J1481,0)</f>
        <v>0</v>
      </c>
      <c r="BF1481" s="226">
        <f>IF(N1481="snížená",J1481,0)</f>
        <v>0</v>
      </c>
      <c r="BG1481" s="226">
        <f>IF(N1481="zákl. přenesená",J1481,0)</f>
        <v>0</v>
      </c>
      <c r="BH1481" s="226">
        <f>IF(N1481="sníž. přenesená",J1481,0)</f>
        <v>0</v>
      </c>
      <c r="BI1481" s="226">
        <f>IF(N1481="nulová",J1481,0)</f>
        <v>0</v>
      </c>
      <c r="BJ1481" s="18" t="s">
        <v>79</v>
      </c>
      <c r="BK1481" s="226">
        <f>ROUND(I1481*H1481,2)</f>
        <v>0</v>
      </c>
      <c r="BL1481" s="18" t="s">
        <v>271</v>
      </c>
      <c r="BM1481" s="225" t="s">
        <v>3539</v>
      </c>
    </row>
    <row r="1482" s="13" customFormat="1">
      <c r="A1482" s="13"/>
      <c r="B1482" s="248"/>
      <c r="C1482" s="249"/>
      <c r="D1482" s="227" t="s">
        <v>801</v>
      </c>
      <c r="E1482" s="250" t="s">
        <v>19</v>
      </c>
      <c r="F1482" s="251" t="s">
        <v>3540</v>
      </c>
      <c r="G1482" s="249"/>
      <c r="H1482" s="252">
        <v>413.17000000000002</v>
      </c>
      <c r="I1482" s="253"/>
      <c r="J1482" s="249"/>
      <c r="K1482" s="249"/>
      <c r="L1482" s="254"/>
      <c r="M1482" s="255"/>
      <c r="N1482" s="256"/>
      <c r="O1482" s="256"/>
      <c r="P1482" s="256"/>
      <c r="Q1482" s="256"/>
      <c r="R1482" s="256"/>
      <c r="S1482" s="256"/>
      <c r="T1482" s="257"/>
      <c r="U1482" s="13"/>
      <c r="V1482" s="13"/>
      <c r="W1482" s="13"/>
      <c r="X1482" s="13"/>
      <c r="Y1482" s="13"/>
      <c r="Z1482" s="13"/>
      <c r="AA1482" s="13"/>
      <c r="AB1482" s="13"/>
      <c r="AC1482" s="13"/>
      <c r="AD1482" s="13"/>
      <c r="AE1482" s="13"/>
      <c r="AT1482" s="258" t="s">
        <v>801</v>
      </c>
      <c r="AU1482" s="258" t="s">
        <v>81</v>
      </c>
      <c r="AV1482" s="13" t="s">
        <v>81</v>
      </c>
      <c r="AW1482" s="13" t="s">
        <v>33</v>
      </c>
      <c r="AX1482" s="13" t="s">
        <v>79</v>
      </c>
      <c r="AY1482" s="258" t="s">
        <v>240</v>
      </c>
    </row>
    <row r="1483" s="13" customFormat="1">
      <c r="A1483" s="13"/>
      <c r="B1483" s="248"/>
      <c r="C1483" s="249"/>
      <c r="D1483" s="227" t="s">
        <v>801</v>
      </c>
      <c r="E1483" s="249"/>
      <c r="F1483" s="251" t="s">
        <v>3541</v>
      </c>
      <c r="G1483" s="249"/>
      <c r="H1483" s="252">
        <v>433.82900000000001</v>
      </c>
      <c r="I1483" s="253"/>
      <c r="J1483" s="249"/>
      <c r="K1483" s="249"/>
      <c r="L1483" s="254"/>
      <c r="M1483" s="255"/>
      <c r="N1483" s="256"/>
      <c r="O1483" s="256"/>
      <c r="P1483" s="256"/>
      <c r="Q1483" s="256"/>
      <c r="R1483" s="256"/>
      <c r="S1483" s="256"/>
      <c r="T1483" s="257"/>
      <c r="U1483" s="13"/>
      <c r="V1483" s="13"/>
      <c r="W1483" s="13"/>
      <c r="X1483" s="13"/>
      <c r="Y1483" s="13"/>
      <c r="Z1483" s="13"/>
      <c r="AA1483" s="13"/>
      <c r="AB1483" s="13"/>
      <c r="AC1483" s="13"/>
      <c r="AD1483" s="13"/>
      <c r="AE1483" s="13"/>
      <c r="AT1483" s="258" t="s">
        <v>801</v>
      </c>
      <c r="AU1483" s="258" t="s">
        <v>81</v>
      </c>
      <c r="AV1483" s="13" t="s">
        <v>81</v>
      </c>
      <c r="AW1483" s="13" t="s">
        <v>4</v>
      </c>
      <c r="AX1483" s="13" t="s">
        <v>79</v>
      </c>
      <c r="AY1483" s="258" t="s">
        <v>240</v>
      </c>
    </row>
    <row r="1484" s="2" customFormat="1" ht="33" customHeight="1">
      <c r="A1484" s="39"/>
      <c r="B1484" s="40"/>
      <c r="C1484" s="214" t="s">
        <v>3542</v>
      </c>
      <c r="D1484" s="214" t="s">
        <v>243</v>
      </c>
      <c r="E1484" s="215" t="s">
        <v>3543</v>
      </c>
      <c r="F1484" s="216" t="s">
        <v>3544</v>
      </c>
      <c r="G1484" s="217" t="s">
        <v>806</v>
      </c>
      <c r="H1484" s="218">
        <v>28</v>
      </c>
      <c r="I1484" s="219"/>
      <c r="J1484" s="220">
        <f>ROUND(I1484*H1484,2)</f>
        <v>0</v>
      </c>
      <c r="K1484" s="216" t="s">
        <v>749</v>
      </c>
      <c r="L1484" s="45"/>
      <c r="M1484" s="221" t="s">
        <v>19</v>
      </c>
      <c r="N1484" s="222" t="s">
        <v>43</v>
      </c>
      <c r="O1484" s="85"/>
      <c r="P1484" s="223">
        <f>O1484*H1484</f>
        <v>0</v>
      </c>
      <c r="Q1484" s="223">
        <v>1.0000000000000001E-05</v>
      </c>
      <c r="R1484" s="223">
        <f>Q1484*H1484</f>
        <v>0.00028000000000000003</v>
      </c>
      <c r="S1484" s="223">
        <v>0</v>
      </c>
      <c r="T1484" s="224">
        <f>S1484*H1484</f>
        <v>0</v>
      </c>
      <c r="U1484" s="39"/>
      <c r="V1484" s="39"/>
      <c r="W1484" s="39"/>
      <c r="X1484" s="39"/>
      <c r="Y1484" s="39"/>
      <c r="Z1484" s="39"/>
      <c r="AA1484" s="39"/>
      <c r="AB1484" s="39"/>
      <c r="AC1484" s="39"/>
      <c r="AD1484" s="39"/>
      <c r="AE1484" s="39"/>
      <c r="AR1484" s="225" t="s">
        <v>271</v>
      </c>
      <c r="AT1484" s="225" t="s">
        <v>243</v>
      </c>
      <c r="AU1484" s="225" t="s">
        <v>81</v>
      </c>
      <c r="AY1484" s="18" t="s">
        <v>240</v>
      </c>
      <c r="BE1484" s="226">
        <f>IF(N1484="základní",J1484,0)</f>
        <v>0</v>
      </c>
      <c r="BF1484" s="226">
        <f>IF(N1484="snížená",J1484,0)</f>
        <v>0</v>
      </c>
      <c r="BG1484" s="226">
        <f>IF(N1484="zákl. přenesená",J1484,0)</f>
        <v>0</v>
      </c>
      <c r="BH1484" s="226">
        <f>IF(N1484="sníž. přenesená",J1484,0)</f>
        <v>0</v>
      </c>
      <c r="BI1484" s="226">
        <f>IF(N1484="nulová",J1484,0)</f>
        <v>0</v>
      </c>
      <c r="BJ1484" s="18" t="s">
        <v>79</v>
      </c>
      <c r="BK1484" s="226">
        <f>ROUND(I1484*H1484,2)</f>
        <v>0</v>
      </c>
      <c r="BL1484" s="18" t="s">
        <v>271</v>
      </c>
      <c r="BM1484" s="225" t="s">
        <v>3545</v>
      </c>
    </row>
    <row r="1485" s="13" customFormat="1">
      <c r="A1485" s="13"/>
      <c r="B1485" s="248"/>
      <c r="C1485" s="249"/>
      <c r="D1485" s="227" t="s">
        <v>801</v>
      </c>
      <c r="E1485" s="250" t="s">
        <v>19</v>
      </c>
      <c r="F1485" s="251" t="s">
        <v>3546</v>
      </c>
      <c r="G1485" s="249"/>
      <c r="H1485" s="252">
        <v>28</v>
      </c>
      <c r="I1485" s="253"/>
      <c r="J1485" s="249"/>
      <c r="K1485" s="249"/>
      <c r="L1485" s="254"/>
      <c r="M1485" s="255"/>
      <c r="N1485" s="256"/>
      <c r="O1485" s="256"/>
      <c r="P1485" s="256"/>
      <c r="Q1485" s="256"/>
      <c r="R1485" s="256"/>
      <c r="S1485" s="256"/>
      <c r="T1485" s="257"/>
      <c r="U1485" s="13"/>
      <c r="V1485" s="13"/>
      <c r="W1485" s="13"/>
      <c r="X1485" s="13"/>
      <c r="Y1485" s="13"/>
      <c r="Z1485" s="13"/>
      <c r="AA1485" s="13"/>
      <c r="AB1485" s="13"/>
      <c r="AC1485" s="13"/>
      <c r="AD1485" s="13"/>
      <c r="AE1485" s="13"/>
      <c r="AT1485" s="258" t="s">
        <v>801</v>
      </c>
      <c r="AU1485" s="258" t="s">
        <v>81</v>
      </c>
      <c r="AV1485" s="13" t="s">
        <v>81</v>
      </c>
      <c r="AW1485" s="13" t="s">
        <v>33</v>
      </c>
      <c r="AX1485" s="13" t="s">
        <v>79</v>
      </c>
      <c r="AY1485" s="258" t="s">
        <v>240</v>
      </c>
    </row>
    <row r="1486" s="2" customFormat="1">
      <c r="A1486" s="39"/>
      <c r="B1486" s="40"/>
      <c r="C1486" s="238" t="s">
        <v>3547</v>
      </c>
      <c r="D1486" s="238" t="s">
        <v>797</v>
      </c>
      <c r="E1486" s="239" t="s">
        <v>3548</v>
      </c>
      <c r="F1486" s="240" t="s">
        <v>3549</v>
      </c>
      <c r="G1486" s="241" t="s">
        <v>806</v>
      </c>
      <c r="H1486" s="242">
        <v>28</v>
      </c>
      <c r="I1486" s="243"/>
      <c r="J1486" s="244">
        <f>ROUND(I1486*H1486,2)</f>
        <v>0</v>
      </c>
      <c r="K1486" s="240" t="s">
        <v>749</v>
      </c>
      <c r="L1486" s="245"/>
      <c r="M1486" s="246" t="s">
        <v>19</v>
      </c>
      <c r="N1486" s="247" t="s">
        <v>43</v>
      </c>
      <c r="O1486" s="85"/>
      <c r="P1486" s="223">
        <f>O1486*H1486</f>
        <v>0</v>
      </c>
      <c r="Q1486" s="223">
        <v>0.0025000000000000001</v>
      </c>
      <c r="R1486" s="223">
        <f>Q1486*H1486</f>
        <v>0.070000000000000007</v>
      </c>
      <c r="S1486" s="223">
        <v>0</v>
      </c>
      <c r="T1486" s="224">
        <f>S1486*H1486</f>
        <v>0</v>
      </c>
      <c r="U1486" s="39"/>
      <c r="V1486" s="39"/>
      <c r="W1486" s="39"/>
      <c r="X1486" s="39"/>
      <c r="Y1486" s="39"/>
      <c r="Z1486" s="39"/>
      <c r="AA1486" s="39"/>
      <c r="AB1486" s="39"/>
      <c r="AC1486" s="39"/>
      <c r="AD1486" s="39"/>
      <c r="AE1486" s="39"/>
      <c r="AR1486" s="225" t="s">
        <v>301</v>
      </c>
      <c r="AT1486" s="225" t="s">
        <v>797</v>
      </c>
      <c r="AU1486" s="225" t="s">
        <v>81</v>
      </c>
      <c r="AY1486" s="18" t="s">
        <v>240</v>
      </c>
      <c r="BE1486" s="226">
        <f>IF(N1486="základní",J1486,0)</f>
        <v>0</v>
      </c>
      <c r="BF1486" s="226">
        <f>IF(N1486="snížená",J1486,0)</f>
        <v>0</v>
      </c>
      <c r="BG1486" s="226">
        <f>IF(N1486="zákl. přenesená",J1486,0)</f>
        <v>0</v>
      </c>
      <c r="BH1486" s="226">
        <f>IF(N1486="sníž. přenesená",J1486,0)</f>
        <v>0</v>
      </c>
      <c r="BI1486" s="226">
        <f>IF(N1486="nulová",J1486,0)</f>
        <v>0</v>
      </c>
      <c r="BJ1486" s="18" t="s">
        <v>79</v>
      </c>
      <c r="BK1486" s="226">
        <f>ROUND(I1486*H1486,2)</f>
        <v>0</v>
      </c>
      <c r="BL1486" s="18" t="s">
        <v>271</v>
      </c>
      <c r="BM1486" s="225" t="s">
        <v>3550</v>
      </c>
    </row>
    <row r="1487" s="2" customFormat="1" ht="33" customHeight="1">
      <c r="A1487" s="39"/>
      <c r="B1487" s="40"/>
      <c r="C1487" s="214" t="s">
        <v>3551</v>
      </c>
      <c r="D1487" s="214" t="s">
        <v>243</v>
      </c>
      <c r="E1487" s="215" t="s">
        <v>3552</v>
      </c>
      <c r="F1487" s="216" t="s">
        <v>3553</v>
      </c>
      <c r="G1487" s="217" t="s">
        <v>806</v>
      </c>
      <c r="H1487" s="218">
        <v>7</v>
      </c>
      <c r="I1487" s="219"/>
      <c r="J1487" s="220">
        <f>ROUND(I1487*H1487,2)</f>
        <v>0</v>
      </c>
      <c r="K1487" s="216" t="s">
        <v>749</v>
      </c>
      <c r="L1487" s="45"/>
      <c r="M1487" s="221" t="s">
        <v>19</v>
      </c>
      <c r="N1487" s="222" t="s">
        <v>43</v>
      </c>
      <c r="O1487" s="85"/>
      <c r="P1487" s="223">
        <f>O1487*H1487</f>
        <v>0</v>
      </c>
      <c r="Q1487" s="223">
        <v>1.0000000000000001E-05</v>
      </c>
      <c r="R1487" s="223">
        <f>Q1487*H1487</f>
        <v>7.0000000000000007E-05</v>
      </c>
      <c r="S1487" s="223">
        <v>0</v>
      </c>
      <c r="T1487" s="224">
        <f>S1487*H1487</f>
        <v>0</v>
      </c>
      <c r="U1487" s="39"/>
      <c r="V1487" s="39"/>
      <c r="W1487" s="39"/>
      <c r="X1487" s="39"/>
      <c r="Y1487" s="39"/>
      <c r="Z1487" s="39"/>
      <c r="AA1487" s="39"/>
      <c r="AB1487" s="39"/>
      <c r="AC1487" s="39"/>
      <c r="AD1487" s="39"/>
      <c r="AE1487" s="39"/>
      <c r="AR1487" s="225" t="s">
        <v>271</v>
      </c>
      <c r="AT1487" s="225" t="s">
        <v>243</v>
      </c>
      <c r="AU1487" s="225" t="s">
        <v>81</v>
      </c>
      <c r="AY1487" s="18" t="s">
        <v>240</v>
      </c>
      <c r="BE1487" s="226">
        <f>IF(N1487="základní",J1487,0)</f>
        <v>0</v>
      </c>
      <c r="BF1487" s="226">
        <f>IF(N1487="snížená",J1487,0)</f>
        <v>0</v>
      </c>
      <c r="BG1487" s="226">
        <f>IF(N1487="zákl. přenesená",J1487,0)</f>
        <v>0</v>
      </c>
      <c r="BH1487" s="226">
        <f>IF(N1487="sníž. přenesená",J1487,0)</f>
        <v>0</v>
      </c>
      <c r="BI1487" s="226">
        <f>IF(N1487="nulová",J1487,0)</f>
        <v>0</v>
      </c>
      <c r="BJ1487" s="18" t="s">
        <v>79</v>
      </c>
      <c r="BK1487" s="226">
        <f>ROUND(I1487*H1487,2)</f>
        <v>0</v>
      </c>
      <c r="BL1487" s="18" t="s">
        <v>271</v>
      </c>
      <c r="BM1487" s="225" t="s">
        <v>3554</v>
      </c>
    </row>
    <row r="1488" s="13" customFormat="1">
      <c r="A1488" s="13"/>
      <c r="B1488" s="248"/>
      <c r="C1488" s="249"/>
      <c r="D1488" s="227" t="s">
        <v>801</v>
      </c>
      <c r="E1488" s="250" t="s">
        <v>19</v>
      </c>
      <c r="F1488" s="251" t="s">
        <v>3555</v>
      </c>
      <c r="G1488" s="249"/>
      <c r="H1488" s="252">
        <v>7</v>
      </c>
      <c r="I1488" s="253"/>
      <c r="J1488" s="249"/>
      <c r="K1488" s="249"/>
      <c r="L1488" s="254"/>
      <c r="M1488" s="255"/>
      <c r="N1488" s="256"/>
      <c r="O1488" s="256"/>
      <c r="P1488" s="256"/>
      <c r="Q1488" s="256"/>
      <c r="R1488" s="256"/>
      <c r="S1488" s="256"/>
      <c r="T1488" s="257"/>
      <c r="U1488" s="13"/>
      <c r="V1488" s="13"/>
      <c r="W1488" s="13"/>
      <c r="X1488" s="13"/>
      <c r="Y1488" s="13"/>
      <c r="Z1488" s="13"/>
      <c r="AA1488" s="13"/>
      <c r="AB1488" s="13"/>
      <c r="AC1488" s="13"/>
      <c r="AD1488" s="13"/>
      <c r="AE1488" s="13"/>
      <c r="AT1488" s="258" t="s">
        <v>801</v>
      </c>
      <c r="AU1488" s="258" t="s">
        <v>81</v>
      </c>
      <c r="AV1488" s="13" t="s">
        <v>81</v>
      </c>
      <c r="AW1488" s="13" t="s">
        <v>33</v>
      </c>
      <c r="AX1488" s="13" t="s">
        <v>79</v>
      </c>
      <c r="AY1488" s="258" t="s">
        <v>240</v>
      </c>
    </row>
    <row r="1489" s="2" customFormat="1">
      <c r="A1489" s="39"/>
      <c r="B1489" s="40"/>
      <c r="C1489" s="238" t="s">
        <v>3556</v>
      </c>
      <c r="D1489" s="238" t="s">
        <v>797</v>
      </c>
      <c r="E1489" s="239" t="s">
        <v>3557</v>
      </c>
      <c r="F1489" s="240" t="s">
        <v>3558</v>
      </c>
      <c r="G1489" s="241" t="s">
        <v>806</v>
      </c>
      <c r="H1489" s="242">
        <v>7</v>
      </c>
      <c r="I1489" s="243"/>
      <c r="J1489" s="244">
        <f>ROUND(I1489*H1489,2)</f>
        <v>0</v>
      </c>
      <c r="K1489" s="240" t="s">
        <v>749</v>
      </c>
      <c r="L1489" s="245"/>
      <c r="M1489" s="246" t="s">
        <v>19</v>
      </c>
      <c r="N1489" s="247" t="s">
        <v>43</v>
      </c>
      <c r="O1489" s="85"/>
      <c r="P1489" s="223">
        <f>O1489*H1489</f>
        <v>0</v>
      </c>
      <c r="Q1489" s="223">
        <v>0.0025000000000000001</v>
      </c>
      <c r="R1489" s="223">
        <f>Q1489*H1489</f>
        <v>0.017500000000000002</v>
      </c>
      <c r="S1489" s="223">
        <v>0</v>
      </c>
      <c r="T1489" s="224">
        <f>S1489*H1489</f>
        <v>0</v>
      </c>
      <c r="U1489" s="39"/>
      <c r="V1489" s="39"/>
      <c r="W1489" s="39"/>
      <c r="X1489" s="39"/>
      <c r="Y1489" s="39"/>
      <c r="Z1489" s="39"/>
      <c r="AA1489" s="39"/>
      <c r="AB1489" s="39"/>
      <c r="AC1489" s="39"/>
      <c r="AD1489" s="39"/>
      <c r="AE1489" s="39"/>
      <c r="AR1489" s="225" t="s">
        <v>301</v>
      </c>
      <c r="AT1489" s="225" t="s">
        <v>797</v>
      </c>
      <c r="AU1489" s="225" t="s">
        <v>81</v>
      </c>
      <c r="AY1489" s="18" t="s">
        <v>240</v>
      </c>
      <c r="BE1489" s="226">
        <f>IF(N1489="základní",J1489,0)</f>
        <v>0</v>
      </c>
      <c r="BF1489" s="226">
        <f>IF(N1489="snížená",J1489,0)</f>
        <v>0</v>
      </c>
      <c r="BG1489" s="226">
        <f>IF(N1489="zákl. přenesená",J1489,0)</f>
        <v>0</v>
      </c>
      <c r="BH1489" s="226">
        <f>IF(N1489="sníž. přenesená",J1489,0)</f>
        <v>0</v>
      </c>
      <c r="BI1489" s="226">
        <f>IF(N1489="nulová",J1489,0)</f>
        <v>0</v>
      </c>
      <c r="BJ1489" s="18" t="s">
        <v>79</v>
      </c>
      <c r="BK1489" s="226">
        <f>ROUND(I1489*H1489,2)</f>
        <v>0</v>
      </c>
      <c r="BL1489" s="18" t="s">
        <v>271</v>
      </c>
      <c r="BM1489" s="225" t="s">
        <v>3559</v>
      </c>
    </row>
    <row r="1490" s="2" customFormat="1" ht="33" customHeight="1">
      <c r="A1490" s="39"/>
      <c r="B1490" s="40"/>
      <c r="C1490" s="214" t="s">
        <v>3560</v>
      </c>
      <c r="D1490" s="214" t="s">
        <v>243</v>
      </c>
      <c r="E1490" s="215" t="s">
        <v>3561</v>
      </c>
      <c r="F1490" s="216" t="s">
        <v>3562</v>
      </c>
      <c r="G1490" s="217" t="s">
        <v>806</v>
      </c>
      <c r="H1490" s="218">
        <v>20</v>
      </c>
      <c r="I1490" s="219"/>
      <c r="J1490" s="220">
        <f>ROUND(I1490*H1490,2)</f>
        <v>0</v>
      </c>
      <c r="K1490" s="216" t="s">
        <v>749</v>
      </c>
      <c r="L1490" s="45"/>
      <c r="M1490" s="221" t="s">
        <v>19</v>
      </c>
      <c r="N1490" s="222" t="s">
        <v>43</v>
      </c>
      <c r="O1490" s="85"/>
      <c r="P1490" s="223">
        <f>O1490*H1490</f>
        <v>0</v>
      </c>
      <c r="Q1490" s="223">
        <v>1.0000000000000001E-05</v>
      </c>
      <c r="R1490" s="223">
        <f>Q1490*H1490</f>
        <v>0.00020000000000000001</v>
      </c>
      <c r="S1490" s="223">
        <v>0</v>
      </c>
      <c r="T1490" s="224">
        <f>S1490*H1490</f>
        <v>0</v>
      </c>
      <c r="U1490" s="39"/>
      <c r="V1490" s="39"/>
      <c r="W1490" s="39"/>
      <c r="X1490" s="39"/>
      <c r="Y1490" s="39"/>
      <c r="Z1490" s="39"/>
      <c r="AA1490" s="39"/>
      <c r="AB1490" s="39"/>
      <c r="AC1490" s="39"/>
      <c r="AD1490" s="39"/>
      <c r="AE1490" s="39"/>
      <c r="AR1490" s="225" t="s">
        <v>271</v>
      </c>
      <c r="AT1490" s="225" t="s">
        <v>243</v>
      </c>
      <c r="AU1490" s="225" t="s">
        <v>81</v>
      </c>
      <c r="AY1490" s="18" t="s">
        <v>240</v>
      </c>
      <c r="BE1490" s="226">
        <f>IF(N1490="základní",J1490,0)</f>
        <v>0</v>
      </c>
      <c r="BF1490" s="226">
        <f>IF(N1490="snížená",J1490,0)</f>
        <v>0</v>
      </c>
      <c r="BG1490" s="226">
        <f>IF(N1490="zákl. přenesená",J1490,0)</f>
        <v>0</v>
      </c>
      <c r="BH1490" s="226">
        <f>IF(N1490="sníž. přenesená",J1490,0)</f>
        <v>0</v>
      </c>
      <c r="BI1490" s="226">
        <f>IF(N1490="nulová",J1490,0)</f>
        <v>0</v>
      </c>
      <c r="BJ1490" s="18" t="s">
        <v>79</v>
      </c>
      <c r="BK1490" s="226">
        <f>ROUND(I1490*H1490,2)</f>
        <v>0</v>
      </c>
      <c r="BL1490" s="18" t="s">
        <v>271</v>
      </c>
      <c r="BM1490" s="225" t="s">
        <v>3563</v>
      </c>
    </row>
    <row r="1491" s="13" customFormat="1">
      <c r="A1491" s="13"/>
      <c r="B1491" s="248"/>
      <c r="C1491" s="249"/>
      <c r="D1491" s="227" t="s">
        <v>801</v>
      </c>
      <c r="E1491" s="250" t="s">
        <v>19</v>
      </c>
      <c r="F1491" s="251" t="s">
        <v>3564</v>
      </c>
      <c r="G1491" s="249"/>
      <c r="H1491" s="252">
        <v>20</v>
      </c>
      <c r="I1491" s="253"/>
      <c r="J1491" s="249"/>
      <c r="K1491" s="249"/>
      <c r="L1491" s="254"/>
      <c r="M1491" s="255"/>
      <c r="N1491" s="256"/>
      <c r="O1491" s="256"/>
      <c r="P1491" s="256"/>
      <c r="Q1491" s="256"/>
      <c r="R1491" s="256"/>
      <c r="S1491" s="256"/>
      <c r="T1491" s="257"/>
      <c r="U1491" s="13"/>
      <c r="V1491" s="13"/>
      <c r="W1491" s="13"/>
      <c r="X1491" s="13"/>
      <c r="Y1491" s="13"/>
      <c r="Z1491" s="13"/>
      <c r="AA1491" s="13"/>
      <c r="AB1491" s="13"/>
      <c r="AC1491" s="13"/>
      <c r="AD1491" s="13"/>
      <c r="AE1491" s="13"/>
      <c r="AT1491" s="258" t="s">
        <v>801</v>
      </c>
      <c r="AU1491" s="258" t="s">
        <v>81</v>
      </c>
      <c r="AV1491" s="13" t="s">
        <v>81</v>
      </c>
      <c r="AW1491" s="13" t="s">
        <v>33</v>
      </c>
      <c r="AX1491" s="13" t="s">
        <v>79</v>
      </c>
      <c r="AY1491" s="258" t="s">
        <v>240</v>
      </c>
    </row>
    <row r="1492" s="2" customFormat="1">
      <c r="A1492" s="39"/>
      <c r="B1492" s="40"/>
      <c r="C1492" s="238" t="s">
        <v>3565</v>
      </c>
      <c r="D1492" s="238" t="s">
        <v>797</v>
      </c>
      <c r="E1492" s="239" t="s">
        <v>3566</v>
      </c>
      <c r="F1492" s="240" t="s">
        <v>3567</v>
      </c>
      <c r="G1492" s="241" t="s">
        <v>806</v>
      </c>
      <c r="H1492" s="242">
        <v>20</v>
      </c>
      <c r="I1492" s="243"/>
      <c r="J1492" s="244">
        <f>ROUND(I1492*H1492,2)</f>
        <v>0</v>
      </c>
      <c r="K1492" s="240" t="s">
        <v>749</v>
      </c>
      <c r="L1492" s="245"/>
      <c r="M1492" s="246" t="s">
        <v>19</v>
      </c>
      <c r="N1492" s="247" t="s">
        <v>43</v>
      </c>
      <c r="O1492" s="85"/>
      <c r="P1492" s="223">
        <f>O1492*H1492</f>
        <v>0</v>
      </c>
      <c r="Q1492" s="223">
        <v>0.0067000000000000002</v>
      </c>
      <c r="R1492" s="223">
        <f>Q1492*H1492</f>
        <v>0.13400000000000001</v>
      </c>
      <c r="S1492" s="223">
        <v>0</v>
      </c>
      <c r="T1492" s="224">
        <f>S1492*H1492</f>
        <v>0</v>
      </c>
      <c r="U1492" s="39"/>
      <c r="V1492" s="39"/>
      <c r="W1492" s="39"/>
      <c r="X1492" s="39"/>
      <c r="Y1492" s="39"/>
      <c r="Z1492" s="39"/>
      <c r="AA1492" s="39"/>
      <c r="AB1492" s="39"/>
      <c r="AC1492" s="39"/>
      <c r="AD1492" s="39"/>
      <c r="AE1492" s="39"/>
      <c r="AR1492" s="225" t="s">
        <v>301</v>
      </c>
      <c r="AT1492" s="225" t="s">
        <v>797</v>
      </c>
      <c r="AU1492" s="225" t="s">
        <v>81</v>
      </c>
      <c r="AY1492" s="18" t="s">
        <v>240</v>
      </c>
      <c r="BE1492" s="226">
        <f>IF(N1492="základní",J1492,0)</f>
        <v>0</v>
      </c>
      <c r="BF1492" s="226">
        <f>IF(N1492="snížená",J1492,0)</f>
        <v>0</v>
      </c>
      <c r="BG1492" s="226">
        <f>IF(N1492="zákl. přenesená",J1492,0)</f>
        <v>0</v>
      </c>
      <c r="BH1492" s="226">
        <f>IF(N1492="sníž. přenesená",J1492,0)</f>
        <v>0</v>
      </c>
      <c r="BI1492" s="226">
        <f>IF(N1492="nulová",J1492,0)</f>
        <v>0</v>
      </c>
      <c r="BJ1492" s="18" t="s">
        <v>79</v>
      </c>
      <c r="BK1492" s="226">
        <f>ROUND(I1492*H1492,2)</f>
        <v>0</v>
      </c>
      <c r="BL1492" s="18" t="s">
        <v>271</v>
      </c>
      <c r="BM1492" s="225" t="s">
        <v>3568</v>
      </c>
    </row>
    <row r="1493" s="2" customFormat="1" ht="33" customHeight="1">
      <c r="A1493" s="39"/>
      <c r="B1493" s="40"/>
      <c r="C1493" s="214" t="s">
        <v>3569</v>
      </c>
      <c r="D1493" s="214" t="s">
        <v>243</v>
      </c>
      <c r="E1493" s="215" t="s">
        <v>3570</v>
      </c>
      <c r="F1493" s="216" t="s">
        <v>3571</v>
      </c>
      <c r="G1493" s="217" t="s">
        <v>806</v>
      </c>
      <c r="H1493" s="218">
        <v>50</v>
      </c>
      <c r="I1493" s="219"/>
      <c r="J1493" s="220">
        <f>ROUND(I1493*H1493,2)</f>
        <v>0</v>
      </c>
      <c r="K1493" s="216" t="s">
        <v>749</v>
      </c>
      <c r="L1493" s="45"/>
      <c r="M1493" s="221" t="s">
        <v>19</v>
      </c>
      <c r="N1493" s="222" t="s">
        <v>43</v>
      </c>
      <c r="O1493" s="85"/>
      <c r="P1493" s="223">
        <f>O1493*H1493</f>
        <v>0</v>
      </c>
      <c r="Q1493" s="223">
        <v>1.0000000000000001E-05</v>
      </c>
      <c r="R1493" s="223">
        <f>Q1493*H1493</f>
        <v>0.00050000000000000001</v>
      </c>
      <c r="S1493" s="223">
        <v>0</v>
      </c>
      <c r="T1493" s="224">
        <f>S1493*H1493</f>
        <v>0</v>
      </c>
      <c r="U1493" s="39"/>
      <c r="V1493" s="39"/>
      <c r="W1493" s="39"/>
      <c r="X1493" s="39"/>
      <c r="Y1493" s="39"/>
      <c r="Z1493" s="39"/>
      <c r="AA1493" s="39"/>
      <c r="AB1493" s="39"/>
      <c r="AC1493" s="39"/>
      <c r="AD1493" s="39"/>
      <c r="AE1493" s="39"/>
      <c r="AR1493" s="225" t="s">
        <v>271</v>
      </c>
      <c r="AT1493" s="225" t="s">
        <v>243</v>
      </c>
      <c r="AU1493" s="225" t="s">
        <v>81</v>
      </c>
      <c r="AY1493" s="18" t="s">
        <v>240</v>
      </c>
      <c r="BE1493" s="226">
        <f>IF(N1493="základní",J1493,0)</f>
        <v>0</v>
      </c>
      <c r="BF1493" s="226">
        <f>IF(N1493="snížená",J1493,0)</f>
        <v>0</v>
      </c>
      <c r="BG1493" s="226">
        <f>IF(N1493="zákl. přenesená",J1493,0)</f>
        <v>0</v>
      </c>
      <c r="BH1493" s="226">
        <f>IF(N1493="sníž. přenesená",J1493,0)</f>
        <v>0</v>
      </c>
      <c r="BI1493" s="226">
        <f>IF(N1493="nulová",J1493,0)</f>
        <v>0</v>
      </c>
      <c r="BJ1493" s="18" t="s">
        <v>79</v>
      </c>
      <c r="BK1493" s="226">
        <f>ROUND(I1493*H1493,2)</f>
        <v>0</v>
      </c>
      <c r="BL1493" s="18" t="s">
        <v>271</v>
      </c>
      <c r="BM1493" s="225" t="s">
        <v>3572</v>
      </c>
    </row>
    <row r="1494" s="13" customFormat="1">
      <c r="A1494" s="13"/>
      <c r="B1494" s="248"/>
      <c r="C1494" s="249"/>
      <c r="D1494" s="227" t="s">
        <v>801</v>
      </c>
      <c r="E1494" s="250" t="s">
        <v>19</v>
      </c>
      <c r="F1494" s="251" t="s">
        <v>3573</v>
      </c>
      <c r="G1494" s="249"/>
      <c r="H1494" s="252">
        <v>50</v>
      </c>
      <c r="I1494" s="253"/>
      <c r="J1494" s="249"/>
      <c r="K1494" s="249"/>
      <c r="L1494" s="254"/>
      <c r="M1494" s="255"/>
      <c r="N1494" s="256"/>
      <c r="O1494" s="256"/>
      <c r="P1494" s="256"/>
      <c r="Q1494" s="256"/>
      <c r="R1494" s="256"/>
      <c r="S1494" s="256"/>
      <c r="T1494" s="257"/>
      <c r="U1494" s="13"/>
      <c r="V1494" s="13"/>
      <c r="W1494" s="13"/>
      <c r="X1494" s="13"/>
      <c r="Y1494" s="13"/>
      <c r="Z1494" s="13"/>
      <c r="AA1494" s="13"/>
      <c r="AB1494" s="13"/>
      <c r="AC1494" s="13"/>
      <c r="AD1494" s="13"/>
      <c r="AE1494" s="13"/>
      <c r="AT1494" s="258" t="s">
        <v>801</v>
      </c>
      <c r="AU1494" s="258" t="s">
        <v>81</v>
      </c>
      <c r="AV1494" s="13" t="s">
        <v>81</v>
      </c>
      <c r="AW1494" s="13" t="s">
        <v>33</v>
      </c>
      <c r="AX1494" s="13" t="s">
        <v>79</v>
      </c>
      <c r="AY1494" s="258" t="s">
        <v>240</v>
      </c>
    </row>
    <row r="1495" s="2" customFormat="1">
      <c r="A1495" s="39"/>
      <c r="B1495" s="40"/>
      <c r="C1495" s="238" t="s">
        <v>3574</v>
      </c>
      <c r="D1495" s="238" t="s">
        <v>797</v>
      </c>
      <c r="E1495" s="239" t="s">
        <v>3575</v>
      </c>
      <c r="F1495" s="240" t="s">
        <v>3576</v>
      </c>
      <c r="G1495" s="241" t="s">
        <v>806</v>
      </c>
      <c r="H1495" s="242">
        <v>50</v>
      </c>
      <c r="I1495" s="243"/>
      <c r="J1495" s="244">
        <f>ROUND(I1495*H1495,2)</f>
        <v>0</v>
      </c>
      <c r="K1495" s="240" t="s">
        <v>749</v>
      </c>
      <c r="L1495" s="245"/>
      <c r="M1495" s="246" t="s">
        <v>19</v>
      </c>
      <c r="N1495" s="247" t="s">
        <v>43</v>
      </c>
      <c r="O1495" s="85"/>
      <c r="P1495" s="223">
        <f>O1495*H1495</f>
        <v>0</v>
      </c>
      <c r="Q1495" s="223">
        <v>0.00089999999999999998</v>
      </c>
      <c r="R1495" s="223">
        <f>Q1495*H1495</f>
        <v>0.044999999999999998</v>
      </c>
      <c r="S1495" s="223">
        <v>0</v>
      </c>
      <c r="T1495" s="224">
        <f>S1495*H1495</f>
        <v>0</v>
      </c>
      <c r="U1495" s="39"/>
      <c r="V1495" s="39"/>
      <c r="W1495" s="39"/>
      <c r="X1495" s="39"/>
      <c r="Y1495" s="39"/>
      <c r="Z1495" s="39"/>
      <c r="AA1495" s="39"/>
      <c r="AB1495" s="39"/>
      <c r="AC1495" s="39"/>
      <c r="AD1495" s="39"/>
      <c r="AE1495" s="39"/>
      <c r="AR1495" s="225" t="s">
        <v>301</v>
      </c>
      <c r="AT1495" s="225" t="s">
        <v>797</v>
      </c>
      <c r="AU1495" s="225" t="s">
        <v>81</v>
      </c>
      <c r="AY1495" s="18" t="s">
        <v>240</v>
      </c>
      <c r="BE1495" s="226">
        <f>IF(N1495="základní",J1495,0)</f>
        <v>0</v>
      </c>
      <c r="BF1495" s="226">
        <f>IF(N1495="snížená",J1495,0)</f>
        <v>0</v>
      </c>
      <c r="BG1495" s="226">
        <f>IF(N1495="zákl. přenesená",J1495,0)</f>
        <v>0</v>
      </c>
      <c r="BH1495" s="226">
        <f>IF(N1495="sníž. přenesená",J1495,0)</f>
        <v>0</v>
      </c>
      <c r="BI1495" s="226">
        <f>IF(N1495="nulová",J1495,0)</f>
        <v>0</v>
      </c>
      <c r="BJ1495" s="18" t="s">
        <v>79</v>
      </c>
      <c r="BK1495" s="226">
        <f>ROUND(I1495*H1495,2)</f>
        <v>0</v>
      </c>
      <c r="BL1495" s="18" t="s">
        <v>271</v>
      </c>
      <c r="BM1495" s="225" t="s">
        <v>3577</v>
      </c>
    </row>
    <row r="1496" s="2" customFormat="1">
      <c r="A1496" s="39"/>
      <c r="B1496" s="40"/>
      <c r="C1496" s="214" t="s">
        <v>3578</v>
      </c>
      <c r="D1496" s="214" t="s">
        <v>243</v>
      </c>
      <c r="E1496" s="215" t="s">
        <v>3579</v>
      </c>
      <c r="F1496" s="216" t="s">
        <v>3580</v>
      </c>
      <c r="G1496" s="217" t="s">
        <v>1707</v>
      </c>
      <c r="H1496" s="218">
        <v>1</v>
      </c>
      <c r="I1496" s="219"/>
      <c r="J1496" s="220">
        <f>ROUND(I1496*H1496,2)</f>
        <v>0</v>
      </c>
      <c r="K1496" s="216" t="s">
        <v>247</v>
      </c>
      <c r="L1496" s="45"/>
      <c r="M1496" s="221" t="s">
        <v>19</v>
      </c>
      <c r="N1496" s="222" t="s">
        <v>43</v>
      </c>
      <c r="O1496" s="85"/>
      <c r="P1496" s="223">
        <f>O1496*H1496</f>
        <v>0</v>
      </c>
      <c r="Q1496" s="223">
        <v>0</v>
      </c>
      <c r="R1496" s="223">
        <f>Q1496*H1496</f>
        <v>0</v>
      </c>
      <c r="S1496" s="223">
        <v>0</v>
      </c>
      <c r="T1496" s="224">
        <f>S1496*H1496</f>
        <v>0</v>
      </c>
      <c r="U1496" s="39"/>
      <c r="V1496" s="39"/>
      <c r="W1496" s="39"/>
      <c r="X1496" s="39"/>
      <c r="Y1496" s="39"/>
      <c r="Z1496" s="39"/>
      <c r="AA1496" s="39"/>
      <c r="AB1496" s="39"/>
      <c r="AC1496" s="39"/>
      <c r="AD1496" s="39"/>
      <c r="AE1496" s="39"/>
      <c r="AR1496" s="225" t="s">
        <v>271</v>
      </c>
      <c r="AT1496" s="225" t="s">
        <v>243</v>
      </c>
      <c r="AU1496" s="225" t="s">
        <v>81</v>
      </c>
      <c r="AY1496" s="18" t="s">
        <v>240</v>
      </c>
      <c r="BE1496" s="226">
        <f>IF(N1496="základní",J1496,0)</f>
        <v>0</v>
      </c>
      <c r="BF1496" s="226">
        <f>IF(N1496="snížená",J1496,0)</f>
        <v>0</v>
      </c>
      <c r="BG1496" s="226">
        <f>IF(N1496="zákl. přenesená",J1496,0)</f>
        <v>0</v>
      </c>
      <c r="BH1496" s="226">
        <f>IF(N1496="sníž. přenesená",J1496,0)</f>
        <v>0</v>
      </c>
      <c r="BI1496" s="226">
        <f>IF(N1496="nulová",J1496,0)</f>
        <v>0</v>
      </c>
      <c r="BJ1496" s="18" t="s">
        <v>79</v>
      </c>
      <c r="BK1496" s="226">
        <f>ROUND(I1496*H1496,2)</f>
        <v>0</v>
      </c>
      <c r="BL1496" s="18" t="s">
        <v>271</v>
      </c>
      <c r="BM1496" s="225" t="s">
        <v>3581</v>
      </c>
    </row>
    <row r="1497" s="12" customFormat="1" ht="22.8" customHeight="1">
      <c r="A1497" s="12"/>
      <c r="B1497" s="198"/>
      <c r="C1497" s="199"/>
      <c r="D1497" s="200" t="s">
        <v>71</v>
      </c>
      <c r="E1497" s="212" t="s">
        <v>3582</v>
      </c>
      <c r="F1497" s="212" t="s">
        <v>3583</v>
      </c>
      <c r="G1497" s="199"/>
      <c r="H1497" s="199"/>
      <c r="I1497" s="202"/>
      <c r="J1497" s="213">
        <f>BK1497</f>
        <v>0</v>
      </c>
      <c r="K1497" s="199"/>
      <c r="L1497" s="204"/>
      <c r="M1497" s="205"/>
      <c r="N1497" s="206"/>
      <c r="O1497" s="206"/>
      <c r="P1497" s="207">
        <f>SUM(P1498:P1520)</f>
        <v>0</v>
      </c>
      <c r="Q1497" s="206"/>
      <c r="R1497" s="207">
        <f>SUM(R1498:R1520)</f>
        <v>0</v>
      </c>
      <c r="S1497" s="206"/>
      <c r="T1497" s="208">
        <f>SUM(T1498:T1520)</f>
        <v>0</v>
      </c>
      <c r="U1497" s="12"/>
      <c r="V1497" s="12"/>
      <c r="W1497" s="12"/>
      <c r="X1497" s="12"/>
      <c r="Y1497" s="12"/>
      <c r="Z1497" s="12"/>
      <c r="AA1497" s="12"/>
      <c r="AB1497" s="12"/>
      <c r="AC1497" s="12"/>
      <c r="AD1497" s="12"/>
      <c r="AE1497" s="12"/>
      <c r="AR1497" s="209" t="s">
        <v>81</v>
      </c>
      <c r="AT1497" s="210" t="s">
        <v>71</v>
      </c>
      <c r="AU1497" s="210" t="s">
        <v>79</v>
      </c>
      <c r="AY1497" s="209" t="s">
        <v>240</v>
      </c>
      <c r="BK1497" s="211">
        <f>SUM(BK1498:BK1520)</f>
        <v>0</v>
      </c>
    </row>
    <row r="1498" s="2" customFormat="1">
      <c r="A1498" s="39"/>
      <c r="B1498" s="40"/>
      <c r="C1498" s="214" t="s">
        <v>3584</v>
      </c>
      <c r="D1498" s="214" t="s">
        <v>243</v>
      </c>
      <c r="E1498" s="215" t="s">
        <v>3585</v>
      </c>
      <c r="F1498" s="216" t="s">
        <v>3586</v>
      </c>
      <c r="G1498" s="217" t="s">
        <v>251</v>
      </c>
      <c r="H1498" s="218">
        <v>85</v>
      </c>
      <c r="I1498" s="219"/>
      <c r="J1498" s="220">
        <f>ROUND(I1498*H1498,2)</f>
        <v>0</v>
      </c>
      <c r="K1498" s="216" t="s">
        <v>247</v>
      </c>
      <c r="L1498" s="45"/>
      <c r="M1498" s="221" t="s">
        <v>19</v>
      </c>
      <c r="N1498" s="222" t="s">
        <v>43</v>
      </c>
      <c r="O1498" s="85"/>
      <c r="P1498" s="223">
        <f>O1498*H1498</f>
        <v>0</v>
      </c>
      <c r="Q1498" s="223">
        <v>0</v>
      </c>
      <c r="R1498" s="223">
        <f>Q1498*H1498</f>
        <v>0</v>
      </c>
      <c r="S1498" s="223">
        <v>0</v>
      </c>
      <c r="T1498" s="224">
        <f>S1498*H1498</f>
        <v>0</v>
      </c>
      <c r="U1498" s="39"/>
      <c r="V1498" s="39"/>
      <c r="W1498" s="39"/>
      <c r="X1498" s="39"/>
      <c r="Y1498" s="39"/>
      <c r="Z1498" s="39"/>
      <c r="AA1498" s="39"/>
      <c r="AB1498" s="39"/>
      <c r="AC1498" s="39"/>
      <c r="AD1498" s="39"/>
      <c r="AE1498" s="39"/>
      <c r="AR1498" s="225" t="s">
        <v>271</v>
      </c>
      <c r="AT1498" s="225" t="s">
        <v>243</v>
      </c>
      <c r="AU1498" s="225" t="s">
        <v>81</v>
      </c>
      <c r="AY1498" s="18" t="s">
        <v>240</v>
      </c>
      <c r="BE1498" s="226">
        <f>IF(N1498="základní",J1498,0)</f>
        <v>0</v>
      </c>
      <c r="BF1498" s="226">
        <f>IF(N1498="snížená",J1498,0)</f>
        <v>0</v>
      </c>
      <c r="BG1498" s="226">
        <f>IF(N1498="zákl. přenesená",J1498,0)</f>
        <v>0</v>
      </c>
      <c r="BH1498" s="226">
        <f>IF(N1498="sníž. přenesená",J1498,0)</f>
        <v>0</v>
      </c>
      <c r="BI1498" s="226">
        <f>IF(N1498="nulová",J1498,0)</f>
        <v>0</v>
      </c>
      <c r="BJ1498" s="18" t="s">
        <v>79</v>
      </c>
      <c r="BK1498" s="226">
        <f>ROUND(I1498*H1498,2)</f>
        <v>0</v>
      </c>
      <c r="BL1498" s="18" t="s">
        <v>271</v>
      </c>
      <c r="BM1498" s="225" t="s">
        <v>3587</v>
      </c>
    </row>
    <row r="1499" s="2" customFormat="1" ht="66.75" customHeight="1">
      <c r="A1499" s="39"/>
      <c r="B1499" s="40"/>
      <c r="C1499" s="214" t="s">
        <v>3588</v>
      </c>
      <c r="D1499" s="214" t="s">
        <v>243</v>
      </c>
      <c r="E1499" s="215" t="s">
        <v>3589</v>
      </c>
      <c r="F1499" s="216" t="s">
        <v>3590</v>
      </c>
      <c r="G1499" s="217" t="s">
        <v>251</v>
      </c>
      <c r="H1499" s="218">
        <v>700</v>
      </c>
      <c r="I1499" s="219"/>
      <c r="J1499" s="220">
        <f>ROUND(I1499*H1499,2)</f>
        <v>0</v>
      </c>
      <c r="K1499" s="216" t="s">
        <v>247</v>
      </c>
      <c r="L1499" s="45"/>
      <c r="M1499" s="221" t="s">
        <v>19</v>
      </c>
      <c r="N1499" s="222" t="s">
        <v>43</v>
      </c>
      <c r="O1499" s="85"/>
      <c r="P1499" s="223">
        <f>O1499*H1499</f>
        <v>0</v>
      </c>
      <c r="Q1499" s="223">
        <v>0</v>
      </c>
      <c r="R1499" s="223">
        <f>Q1499*H1499</f>
        <v>0</v>
      </c>
      <c r="S1499" s="223">
        <v>0</v>
      </c>
      <c r="T1499" s="224">
        <f>S1499*H1499</f>
        <v>0</v>
      </c>
      <c r="U1499" s="39"/>
      <c r="V1499" s="39"/>
      <c r="W1499" s="39"/>
      <c r="X1499" s="39"/>
      <c r="Y1499" s="39"/>
      <c r="Z1499" s="39"/>
      <c r="AA1499" s="39"/>
      <c r="AB1499" s="39"/>
      <c r="AC1499" s="39"/>
      <c r="AD1499" s="39"/>
      <c r="AE1499" s="39"/>
      <c r="AR1499" s="225" t="s">
        <v>271</v>
      </c>
      <c r="AT1499" s="225" t="s">
        <v>243</v>
      </c>
      <c r="AU1499" s="225" t="s">
        <v>81</v>
      </c>
      <c r="AY1499" s="18" t="s">
        <v>240</v>
      </c>
      <c r="BE1499" s="226">
        <f>IF(N1499="základní",J1499,0)</f>
        <v>0</v>
      </c>
      <c r="BF1499" s="226">
        <f>IF(N1499="snížená",J1499,0)</f>
        <v>0</v>
      </c>
      <c r="BG1499" s="226">
        <f>IF(N1499="zákl. přenesená",J1499,0)</f>
        <v>0</v>
      </c>
      <c r="BH1499" s="226">
        <f>IF(N1499="sníž. přenesená",J1499,0)</f>
        <v>0</v>
      </c>
      <c r="BI1499" s="226">
        <f>IF(N1499="nulová",J1499,0)</f>
        <v>0</v>
      </c>
      <c r="BJ1499" s="18" t="s">
        <v>79</v>
      </c>
      <c r="BK1499" s="226">
        <f>ROUND(I1499*H1499,2)</f>
        <v>0</v>
      </c>
      <c r="BL1499" s="18" t="s">
        <v>271</v>
      </c>
      <c r="BM1499" s="225" t="s">
        <v>3591</v>
      </c>
    </row>
    <row r="1500" s="2" customFormat="1">
      <c r="A1500" s="39"/>
      <c r="B1500" s="40"/>
      <c r="C1500" s="214" t="s">
        <v>3592</v>
      </c>
      <c r="D1500" s="214" t="s">
        <v>243</v>
      </c>
      <c r="E1500" s="215" t="s">
        <v>3593</v>
      </c>
      <c r="F1500" s="216" t="s">
        <v>3594</v>
      </c>
      <c r="G1500" s="217" t="s">
        <v>251</v>
      </c>
      <c r="H1500" s="218">
        <v>700</v>
      </c>
      <c r="I1500" s="219"/>
      <c r="J1500" s="220">
        <f>ROUND(I1500*H1500,2)</f>
        <v>0</v>
      </c>
      <c r="K1500" s="216" t="s">
        <v>247</v>
      </c>
      <c r="L1500" s="45"/>
      <c r="M1500" s="221" t="s">
        <v>19</v>
      </c>
      <c r="N1500" s="222" t="s">
        <v>43</v>
      </c>
      <c r="O1500" s="85"/>
      <c r="P1500" s="223">
        <f>O1500*H1500</f>
        <v>0</v>
      </c>
      <c r="Q1500" s="223">
        <v>0</v>
      </c>
      <c r="R1500" s="223">
        <f>Q1500*H1500</f>
        <v>0</v>
      </c>
      <c r="S1500" s="223">
        <v>0</v>
      </c>
      <c r="T1500" s="224">
        <f>S1500*H1500</f>
        <v>0</v>
      </c>
      <c r="U1500" s="39"/>
      <c r="V1500" s="39"/>
      <c r="W1500" s="39"/>
      <c r="X1500" s="39"/>
      <c r="Y1500" s="39"/>
      <c r="Z1500" s="39"/>
      <c r="AA1500" s="39"/>
      <c r="AB1500" s="39"/>
      <c r="AC1500" s="39"/>
      <c r="AD1500" s="39"/>
      <c r="AE1500" s="39"/>
      <c r="AR1500" s="225" t="s">
        <v>271</v>
      </c>
      <c r="AT1500" s="225" t="s">
        <v>243</v>
      </c>
      <c r="AU1500" s="225" t="s">
        <v>81</v>
      </c>
      <c r="AY1500" s="18" t="s">
        <v>240</v>
      </c>
      <c r="BE1500" s="226">
        <f>IF(N1500="základní",J1500,0)</f>
        <v>0</v>
      </c>
      <c r="BF1500" s="226">
        <f>IF(N1500="snížená",J1500,0)</f>
        <v>0</v>
      </c>
      <c r="BG1500" s="226">
        <f>IF(N1500="zákl. přenesená",J1500,0)</f>
        <v>0</v>
      </c>
      <c r="BH1500" s="226">
        <f>IF(N1500="sníž. přenesená",J1500,0)</f>
        <v>0</v>
      </c>
      <c r="BI1500" s="226">
        <f>IF(N1500="nulová",J1500,0)</f>
        <v>0</v>
      </c>
      <c r="BJ1500" s="18" t="s">
        <v>79</v>
      </c>
      <c r="BK1500" s="226">
        <f>ROUND(I1500*H1500,2)</f>
        <v>0</v>
      </c>
      <c r="BL1500" s="18" t="s">
        <v>271</v>
      </c>
      <c r="BM1500" s="225" t="s">
        <v>3595</v>
      </c>
    </row>
    <row r="1501" s="2" customFormat="1">
      <c r="A1501" s="39"/>
      <c r="B1501" s="40"/>
      <c r="C1501" s="214" t="s">
        <v>3596</v>
      </c>
      <c r="D1501" s="214" t="s">
        <v>243</v>
      </c>
      <c r="E1501" s="215" t="s">
        <v>3597</v>
      </c>
      <c r="F1501" s="216" t="s">
        <v>3598</v>
      </c>
      <c r="G1501" s="217" t="s">
        <v>251</v>
      </c>
      <c r="H1501" s="218">
        <v>700</v>
      </c>
      <c r="I1501" s="219"/>
      <c r="J1501" s="220">
        <f>ROUND(I1501*H1501,2)</f>
        <v>0</v>
      </c>
      <c r="K1501" s="216" t="s">
        <v>247</v>
      </c>
      <c r="L1501" s="45"/>
      <c r="M1501" s="221" t="s">
        <v>19</v>
      </c>
      <c r="N1501" s="222" t="s">
        <v>43</v>
      </c>
      <c r="O1501" s="85"/>
      <c r="P1501" s="223">
        <f>O1501*H1501</f>
        <v>0</v>
      </c>
      <c r="Q1501" s="223">
        <v>0</v>
      </c>
      <c r="R1501" s="223">
        <f>Q1501*H1501</f>
        <v>0</v>
      </c>
      <c r="S1501" s="223">
        <v>0</v>
      </c>
      <c r="T1501" s="224">
        <f>S1501*H1501</f>
        <v>0</v>
      </c>
      <c r="U1501" s="39"/>
      <c r="V1501" s="39"/>
      <c r="W1501" s="39"/>
      <c r="X1501" s="39"/>
      <c r="Y1501" s="39"/>
      <c r="Z1501" s="39"/>
      <c r="AA1501" s="39"/>
      <c r="AB1501" s="39"/>
      <c r="AC1501" s="39"/>
      <c r="AD1501" s="39"/>
      <c r="AE1501" s="39"/>
      <c r="AR1501" s="225" t="s">
        <v>271</v>
      </c>
      <c r="AT1501" s="225" t="s">
        <v>243</v>
      </c>
      <c r="AU1501" s="225" t="s">
        <v>81</v>
      </c>
      <c r="AY1501" s="18" t="s">
        <v>240</v>
      </c>
      <c r="BE1501" s="226">
        <f>IF(N1501="základní",J1501,0)</f>
        <v>0</v>
      </c>
      <c r="BF1501" s="226">
        <f>IF(N1501="snížená",J1501,0)</f>
        <v>0</v>
      </c>
      <c r="BG1501" s="226">
        <f>IF(N1501="zákl. přenesená",J1501,0)</f>
        <v>0</v>
      </c>
      <c r="BH1501" s="226">
        <f>IF(N1501="sníž. přenesená",J1501,0)</f>
        <v>0</v>
      </c>
      <c r="BI1501" s="226">
        <f>IF(N1501="nulová",J1501,0)</f>
        <v>0</v>
      </c>
      <c r="BJ1501" s="18" t="s">
        <v>79</v>
      </c>
      <c r="BK1501" s="226">
        <f>ROUND(I1501*H1501,2)</f>
        <v>0</v>
      </c>
      <c r="BL1501" s="18" t="s">
        <v>271</v>
      </c>
      <c r="BM1501" s="225" t="s">
        <v>3599</v>
      </c>
    </row>
    <row r="1502" s="2" customFormat="1">
      <c r="A1502" s="39"/>
      <c r="B1502" s="40"/>
      <c r="C1502" s="214" t="s">
        <v>3600</v>
      </c>
      <c r="D1502" s="214" t="s">
        <v>243</v>
      </c>
      <c r="E1502" s="215" t="s">
        <v>3601</v>
      </c>
      <c r="F1502" s="216" t="s">
        <v>3602</v>
      </c>
      <c r="G1502" s="217" t="s">
        <v>251</v>
      </c>
      <c r="H1502" s="218">
        <v>26</v>
      </c>
      <c r="I1502" s="219"/>
      <c r="J1502" s="220">
        <f>ROUND(I1502*H1502,2)</f>
        <v>0</v>
      </c>
      <c r="K1502" s="216" t="s">
        <v>247</v>
      </c>
      <c r="L1502" s="45"/>
      <c r="M1502" s="221" t="s">
        <v>19</v>
      </c>
      <c r="N1502" s="222" t="s">
        <v>43</v>
      </c>
      <c r="O1502" s="85"/>
      <c r="P1502" s="223">
        <f>O1502*H1502</f>
        <v>0</v>
      </c>
      <c r="Q1502" s="223">
        <v>0</v>
      </c>
      <c r="R1502" s="223">
        <f>Q1502*H1502</f>
        <v>0</v>
      </c>
      <c r="S1502" s="223">
        <v>0</v>
      </c>
      <c r="T1502" s="224">
        <f>S1502*H1502</f>
        <v>0</v>
      </c>
      <c r="U1502" s="39"/>
      <c r="V1502" s="39"/>
      <c r="W1502" s="39"/>
      <c r="X1502" s="39"/>
      <c r="Y1502" s="39"/>
      <c r="Z1502" s="39"/>
      <c r="AA1502" s="39"/>
      <c r="AB1502" s="39"/>
      <c r="AC1502" s="39"/>
      <c r="AD1502" s="39"/>
      <c r="AE1502" s="39"/>
      <c r="AR1502" s="225" t="s">
        <v>271</v>
      </c>
      <c r="AT1502" s="225" t="s">
        <v>243</v>
      </c>
      <c r="AU1502" s="225" t="s">
        <v>81</v>
      </c>
      <c r="AY1502" s="18" t="s">
        <v>240</v>
      </c>
      <c r="BE1502" s="226">
        <f>IF(N1502="základní",J1502,0)</f>
        <v>0</v>
      </c>
      <c r="BF1502" s="226">
        <f>IF(N1502="snížená",J1502,0)</f>
        <v>0</v>
      </c>
      <c r="BG1502" s="226">
        <f>IF(N1502="zákl. přenesená",J1502,0)</f>
        <v>0</v>
      </c>
      <c r="BH1502" s="226">
        <f>IF(N1502="sníž. přenesená",J1502,0)</f>
        <v>0</v>
      </c>
      <c r="BI1502" s="226">
        <f>IF(N1502="nulová",J1502,0)</f>
        <v>0</v>
      </c>
      <c r="BJ1502" s="18" t="s">
        <v>79</v>
      </c>
      <c r="BK1502" s="226">
        <f>ROUND(I1502*H1502,2)</f>
        <v>0</v>
      </c>
      <c r="BL1502" s="18" t="s">
        <v>271</v>
      </c>
      <c r="BM1502" s="225" t="s">
        <v>3603</v>
      </c>
    </row>
    <row r="1503" s="2" customFormat="1">
      <c r="A1503" s="39"/>
      <c r="B1503" s="40"/>
      <c r="C1503" s="214" t="s">
        <v>3604</v>
      </c>
      <c r="D1503" s="214" t="s">
        <v>243</v>
      </c>
      <c r="E1503" s="215" t="s">
        <v>3605</v>
      </c>
      <c r="F1503" s="216" t="s">
        <v>3606</v>
      </c>
      <c r="G1503" s="217" t="s">
        <v>251</v>
      </c>
      <c r="H1503" s="218">
        <v>4</v>
      </c>
      <c r="I1503" s="219"/>
      <c r="J1503" s="220">
        <f>ROUND(I1503*H1503,2)</f>
        <v>0</v>
      </c>
      <c r="K1503" s="216" t="s">
        <v>247</v>
      </c>
      <c r="L1503" s="45"/>
      <c r="M1503" s="221" t="s">
        <v>19</v>
      </c>
      <c r="N1503" s="222" t="s">
        <v>43</v>
      </c>
      <c r="O1503" s="85"/>
      <c r="P1503" s="223">
        <f>O1503*H1503</f>
        <v>0</v>
      </c>
      <c r="Q1503" s="223">
        <v>0</v>
      </c>
      <c r="R1503" s="223">
        <f>Q1503*H1503</f>
        <v>0</v>
      </c>
      <c r="S1503" s="223">
        <v>0</v>
      </c>
      <c r="T1503" s="224">
        <f>S1503*H1503</f>
        <v>0</v>
      </c>
      <c r="U1503" s="39"/>
      <c r="V1503" s="39"/>
      <c r="W1503" s="39"/>
      <c r="X1503" s="39"/>
      <c r="Y1503" s="39"/>
      <c r="Z1503" s="39"/>
      <c r="AA1503" s="39"/>
      <c r="AB1503" s="39"/>
      <c r="AC1503" s="39"/>
      <c r="AD1503" s="39"/>
      <c r="AE1503" s="39"/>
      <c r="AR1503" s="225" t="s">
        <v>271</v>
      </c>
      <c r="AT1503" s="225" t="s">
        <v>243</v>
      </c>
      <c r="AU1503" s="225" t="s">
        <v>81</v>
      </c>
      <c r="AY1503" s="18" t="s">
        <v>240</v>
      </c>
      <c r="BE1503" s="226">
        <f>IF(N1503="základní",J1503,0)</f>
        <v>0</v>
      </c>
      <c r="BF1503" s="226">
        <f>IF(N1503="snížená",J1503,0)</f>
        <v>0</v>
      </c>
      <c r="BG1503" s="226">
        <f>IF(N1503="zákl. přenesená",J1503,0)</f>
        <v>0</v>
      </c>
      <c r="BH1503" s="226">
        <f>IF(N1503="sníž. přenesená",J1503,0)</f>
        <v>0</v>
      </c>
      <c r="BI1503" s="226">
        <f>IF(N1503="nulová",J1503,0)</f>
        <v>0</v>
      </c>
      <c r="BJ1503" s="18" t="s">
        <v>79</v>
      </c>
      <c r="BK1503" s="226">
        <f>ROUND(I1503*H1503,2)</f>
        <v>0</v>
      </c>
      <c r="BL1503" s="18" t="s">
        <v>271</v>
      </c>
      <c r="BM1503" s="225" t="s">
        <v>3607</v>
      </c>
    </row>
    <row r="1504" s="2" customFormat="1" ht="55.5" customHeight="1">
      <c r="A1504" s="39"/>
      <c r="B1504" s="40"/>
      <c r="C1504" s="214" t="s">
        <v>3608</v>
      </c>
      <c r="D1504" s="214" t="s">
        <v>243</v>
      </c>
      <c r="E1504" s="215" t="s">
        <v>3609</v>
      </c>
      <c r="F1504" s="216" t="s">
        <v>3610</v>
      </c>
      <c r="G1504" s="217" t="s">
        <v>251</v>
      </c>
      <c r="H1504" s="218">
        <v>8.843</v>
      </c>
      <c r="I1504" s="219"/>
      <c r="J1504" s="220">
        <f>ROUND(I1504*H1504,2)</f>
        <v>0</v>
      </c>
      <c r="K1504" s="216" t="s">
        <v>247</v>
      </c>
      <c r="L1504" s="45"/>
      <c r="M1504" s="221" t="s">
        <v>19</v>
      </c>
      <c r="N1504" s="222" t="s">
        <v>43</v>
      </c>
      <c r="O1504" s="85"/>
      <c r="P1504" s="223">
        <f>O1504*H1504</f>
        <v>0</v>
      </c>
      <c r="Q1504" s="223">
        <v>0</v>
      </c>
      <c r="R1504" s="223">
        <f>Q1504*H1504</f>
        <v>0</v>
      </c>
      <c r="S1504" s="223">
        <v>0</v>
      </c>
      <c r="T1504" s="224">
        <f>S1504*H1504</f>
        <v>0</v>
      </c>
      <c r="U1504" s="39"/>
      <c r="V1504" s="39"/>
      <c r="W1504" s="39"/>
      <c r="X1504" s="39"/>
      <c r="Y1504" s="39"/>
      <c r="Z1504" s="39"/>
      <c r="AA1504" s="39"/>
      <c r="AB1504" s="39"/>
      <c r="AC1504" s="39"/>
      <c r="AD1504" s="39"/>
      <c r="AE1504" s="39"/>
      <c r="AR1504" s="225" t="s">
        <v>271</v>
      </c>
      <c r="AT1504" s="225" t="s">
        <v>243</v>
      </c>
      <c r="AU1504" s="225" t="s">
        <v>81</v>
      </c>
      <c r="AY1504" s="18" t="s">
        <v>240</v>
      </c>
      <c r="BE1504" s="226">
        <f>IF(N1504="základní",J1504,0)</f>
        <v>0</v>
      </c>
      <c r="BF1504" s="226">
        <f>IF(N1504="snížená",J1504,0)</f>
        <v>0</v>
      </c>
      <c r="BG1504" s="226">
        <f>IF(N1504="zákl. přenesená",J1504,0)</f>
        <v>0</v>
      </c>
      <c r="BH1504" s="226">
        <f>IF(N1504="sníž. přenesená",J1504,0)</f>
        <v>0</v>
      </c>
      <c r="BI1504" s="226">
        <f>IF(N1504="nulová",J1504,0)</f>
        <v>0</v>
      </c>
      <c r="BJ1504" s="18" t="s">
        <v>79</v>
      </c>
      <c r="BK1504" s="226">
        <f>ROUND(I1504*H1504,2)</f>
        <v>0</v>
      </c>
      <c r="BL1504" s="18" t="s">
        <v>271</v>
      </c>
      <c r="BM1504" s="225" t="s">
        <v>3611</v>
      </c>
    </row>
    <row r="1505" s="13" customFormat="1">
      <c r="A1505" s="13"/>
      <c r="B1505" s="248"/>
      <c r="C1505" s="249"/>
      <c r="D1505" s="227" t="s">
        <v>801</v>
      </c>
      <c r="E1505" s="250" t="s">
        <v>19</v>
      </c>
      <c r="F1505" s="251" t="s">
        <v>3612</v>
      </c>
      <c r="G1505" s="249"/>
      <c r="H1505" s="252">
        <v>8.843</v>
      </c>
      <c r="I1505" s="253"/>
      <c r="J1505" s="249"/>
      <c r="K1505" s="249"/>
      <c r="L1505" s="254"/>
      <c r="M1505" s="255"/>
      <c r="N1505" s="256"/>
      <c r="O1505" s="256"/>
      <c r="P1505" s="256"/>
      <c r="Q1505" s="256"/>
      <c r="R1505" s="256"/>
      <c r="S1505" s="256"/>
      <c r="T1505" s="257"/>
      <c r="U1505" s="13"/>
      <c r="V1505" s="13"/>
      <c r="W1505" s="13"/>
      <c r="X1505" s="13"/>
      <c r="Y1505" s="13"/>
      <c r="Z1505" s="13"/>
      <c r="AA1505" s="13"/>
      <c r="AB1505" s="13"/>
      <c r="AC1505" s="13"/>
      <c r="AD1505" s="13"/>
      <c r="AE1505" s="13"/>
      <c r="AT1505" s="258" t="s">
        <v>801</v>
      </c>
      <c r="AU1505" s="258" t="s">
        <v>81</v>
      </c>
      <c r="AV1505" s="13" t="s">
        <v>81</v>
      </c>
      <c r="AW1505" s="13" t="s">
        <v>33</v>
      </c>
      <c r="AX1505" s="13" t="s">
        <v>79</v>
      </c>
      <c r="AY1505" s="258" t="s">
        <v>240</v>
      </c>
    </row>
    <row r="1506" s="2" customFormat="1" ht="16.5" customHeight="1">
      <c r="A1506" s="39"/>
      <c r="B1506" s="40"/>
      <c r="C1506" s="214" t="s">
        <v>3613</v>
      </c>
      <c r="D1506" s="214" t="s">
        <v>243</v>
      </c>
      <c r="E1506" s="215" t="s">
        <v>3614</v>
      </c>
      <c r="F1506" s="216" t="s">
        <v>3615</v>
      </c>
      <c r="G1506" s="217" t="s">
        <v>806</v>
      </c>
      <c r="H1506" s="218">
        <v>1</v>
      </c>
      <c r="I1506" s="219"/>
      <c r="J1506" s="220">
        <f>ROUND(I1506*H1506,2)</f>
        <v>0</v>
      </c>
      <c r="K1506" s="216" t="s">
        <v>247</v>
      </c>
      <c r="L1506" s="45"/>
      <c r="M1506" s="221" t="s">
        <v>19</v>
      </c>
      <c r="N1506" s="222" t="s">
        <v>43</v>
      </c>
      <c r="O1506" s="85"/>
      <c r="P1506" s="223">
        <f>O1506*H1506</f>
        <v>0</v>
      </c>
      <c r="Q1506" s="223">
        <v>0</v>
      </c>
      <c r="R1506" s="223">
        <f>Q1506*H1506</f>
        <v>0</v>
      </c>
      <c r="S1506" s="223">
        <v>0</v>
      </c>
      <c r="T1506" s="224">
        <f>S1506*H1506</f>
        <v>0</v>
      </c>
      <c r="U1506" s="39"/>
      <c r="V1506" s="39"/>
      <c r="W1506" s="39"/>
      <c r="X1506" s="39"/>
      <c r="Y1506" s="39"/>
      <c r="Z1506" s="39"/>
      <c r="AA1506" s="39"/>
      <c r="AB1506" s="39"/>
      <c r="AC1506" s="39"/>
      <c r="AD1506" s="39"/>
      <c r="AE1506" s="39"/>
      <c r="AR1506" s="225" t="s">
        <v>271</v>
      </c>
      <c r="AT1506" s="225" t="s">
        <v>243</v>
      </c>
      <c r="AU1506" s="225" t="s">
        <v>81</v>
      </c>
      <c r="AY1506" s="18" t="s">
        <v>240</v>
      </c>
      <c r="BE1506" s="226">
        <f>IF(N1506="základní",J1506,0)</f>
        <v>0</v>
      </c>
      <c r="BF1506" s="226">
        <f>IF(N1506="snížená",J1506,0)</f>
        <v>0</v>
      </c>
      <c r="BG1506" s="226">
        <f>IF(N1506="zákl. přenesená",J1506,0)</f>
        <v>0</v>
      </c>
      <c r="BH1506" s="226">
        <f>IF(N1506="sníž. přenesená",J1506,0)</f>
        <v>0</v>
      </c>
      <c r="BI1506" s="226">
        <f>IF(N1506="nulová",J1506,0)</f>
        <v>0</v>
      </c>
      <c r="BJ1506" s="18" t="s">
        <v>79</v>
      </c>
      <c r="BK1506" s="226">
        <f>ROUND(I1506*H1506,2)</f>
        <v>0</v>
      </c>
      <c r="BL1506" s="18" t="s">
        <v>271</v>
      </c>
      <c r="BM1506" s="225" t="s">
        <v>3616</v>
      </c>
    </row>
    <row r="1507" s="2" customFormat="1">
      <c r="A1507" s="39"/>
      <c r="B1507" s="40"/>
      <c r="C1507" s="214" t="s">
        <v>3617</v>
      </c>
      <c r="D1507" s="214" t="s">
        <v>243</v>
      </c>
      <c r="E1507" s="215" t="s">
        <v>3618</v>
      </c>
      <c r="F1507" s="216" t="s">
        <v>3619</v>
      </c>
      <c r="G1507" s="217" t="s">
        <v>261</v>
      </c>
      <c r="H1507" s="218">
        <v>56</v>
      </c>
      <c r="I1507" s="219"/>
      <c r="J1507" s="220">
        <f>ROUND(I1507*H1507,2)</f>
        <v>0</v>
      </c>
      <c r="K1507" s="216" t="s">
        <v>247</v>
      </c>
      <c r="L1507" s="45"/>
      <c r="M1507" s="221" t="s">
        <v>19</v>
      </c>
      <c r="N1507" s="222" t="s">
        <v>43</v>
      </c>
      <c r="O1507" s="85"/>
      <c r="P1507" s="223">
        <f>O1507*H1507</f>
        <v>0</v>
      </c>
      <c r="Q1507" s="223">
        <v>0</v>
      </c>
      <c r="R1507" s="223">
        <f>Q1507*H1507</f>
        <v>0</v>
      </c>
      <c r="S1507" s="223">
        <v>0</v>
      </c>
      <c r="T1507" s="224">
        <f>S1507*H1507</f>
        <v>0</v>
      </c>
      <c r="U1507" s="39"/>
      <c r="V1507" s="39"/>
      <c r="W1507" s="39"/>
      <c r="X1507" s="39"/>
      <c r="Y1507" s="39"/>
      <c r="Z1507" s="39"/>
      <c r="AA1507" s="39"/>
      <c r="AB1507" s="39"/>
      <c r="AC1507" s="39"/>
      <c r="AD1507" s="39"/>
      <c r="AE1507" s="39"/>
      <c r="AR1507" s="225" t="s">
        <v>271</v>
      </c>
      <c r="AT1507" s="225" t="s">
        <v>243</v>
      </c>
      <c r="AU1507" s="225" t="s">
        <v>81</v>
      </c>
      <c r="AY1507" s="18" t="s">
        <v>240</v>
      </c>
      <c r="BE1507" s="226">
        <f>IF(N1507="základní",J1507,0)</f>
        <v>0</v>
      </c>
      <c r="BF1507" s="226">
        <f>IF(N1507="snížená",J1507,0)</f>
        <v>0</v>
      </c>
      <c r="BG1507" s="226">
        <f>IF(N1507="zákl. přenesená",J1507,0)</f>
        <v>0</v>
      </c>
      <c r="BH1507" s="226">
        <f>IF(N1507="sníž. přenesená",J1507,0)</f>
        <v>0</v>
      </c>
      <c r="BI1507" s="226">
        <f>IF(N1507="nulová",J1507,0)</f>
        <v>0</v>
      </c>
      <c r="BJ1507" s="18" t="s">
        <v>79</v>
      </c>
      <c r="BK1507" s="226">
        <f>ROUND(I1507*H1507,2)</f>
        <v>0</v>
      </c>
      <c r="BL1507" s="18" t="s">
        <v>271</v>
      </c>
      <c r="BM1507" s="225" t="s">
        <v>3620</v>
      </c>
    </row>
    <row r="1508" s="2" customFormat="1">
      <c r="A1508" s="39"/>
      <c r="B1508" s="40"/>
      <c r="C1508" s="214" t="s">
        <v>3621</v>
      </c>
      <c r="D1508" s="214" t="s">
        <v>243</v>
      </c>
      <c r="E1508" s="215" t="s">
        <v>3622</v>
      </c>
      <c r="F1508" s="216" t="s">
        <v>3623</v>
      </c>
      <c r="G1508" s="217" t="s">
        <v>261</v>
      </c>
      <c r="H1508" s="218">
        <v>75</v>
      </c>
      <c r="I1508" s="219"/>
      <c r="J1508" s="220">
        <f>ROUND(I1508*H1508,2)</f>
        <v>0</v>
      </c>
      <c r="K1508" s="216" t="s">
        <v>247</v>
      </c>
      <c r="L1508" s="45"/>
      <c r="M1508" s="221" t="s">
        <v>19</v>
      </c>
      <c r="N1508" s="222" t="s">
        <v>43</v>
      </c>
      <c r="O1508" s="85"/>
      <c r="P1508" s="223">
        <f>O1508*H1508</f>
        <v>0</v>
      </c>
      <c r="Q1508" s="223">
        <v>0</v>
      </c>
      <c r="R1508" s="223">
        <f>Q1508*H1508</f>
        <v>0</v>
      </c>
      <c r="S1508" s="223">
        <v>0</v>
      </c>
      <c r="T1508" s="224">
        <f>S1508*H1508</f>
        <v>0</v>
      </c>
      <c r="U1508" s="39"/>
      <c r="V1508" s="39"/>
      <c r="W1508" s="39"/>
      <c r="X1508" s="39"/>
      <c r="Y1508" s="39"/>
      <c r="Z1508" s="39"/>
      <c r="AA1508" s="39"/>
      <c r="AB1508" s="39"/>
      <c r="AC1508" s="39"/>
      <c r="AD1508" s="39"/>
      <c r="AE1508" s="39"/>
      <c r="AR1508" s="225" t="s">
        <v>271</v>
      </c>
      <c r="AT1508" s="225" t="s">
        <v>243</v>
      </c>
      <c r="AU1508" s="225" t="s">
        <v>81</v>
      </c>
      <c r="AY1508" s="18" t="s">
        <v>240</v>
      </c>
      <c r="BE1508" s="226">
        <f>IF(N1508="základní",J1508,0)</f>
        <v>0</v>
      </c>
      <c r="BF1508" s="226">
        <f>IF(N1508="snížená",J1508,0)</f>
        <v>0</v>
      </c>
      <c r="BG1508" s="226">
        <f>IF(N1508="zákl. přenesená",J1508,0)</f>
        <v>0</v>
      </c>
      <c r="BH1508" s="226">
        <f>IF(N1508="sníž. přenesená",J1508,0)</f>
        <v>0</v>
      </c>
      <c r="BI1508" s="226">
        <f>IF(N1508="nulová",J1508,0)</f>
        <v>0</v>
      </c>
      <c r="BJ1508" s="18" t="s">
        <v>79</v>
      </c>
      <c r="BK1508" s="226">
        <f>ROUND(I1508*H1508,2)</f>
        <v>0</v>
      </c>
      <c r="BL1508" s="18" t="s">
        <v>271</v>
      </c>
      <c r="BM1508" s="225" t="s">
        <v>3624</v>
      </c>
    </row>
    <row r="1509" s="2" customFormat="1" ht="44.25" customHeight="1">
      <c r="A1509" s="39"/>
      <c r="B1509" s="40"/>
      <c r="C1509" s="214" t="s">
        <v>3625</v>
      </c>
      <c r="D1509" s="214" t="s">
        <v>243</v>
      </c>
      <c r="E1509" s="215" t="s">
        <v>3626</v>
      </c>
      <c r="F1509" s="216" t="s">
        <v>3627</v>
      </c>
      <c r="G1509" s="217" t="s">
        <v>261</v>
      </c>
      <c r="H1509" s="218">
        <v>84</v>
      </c>
      <c r="I1509" s="219"/>
      <c r="J1509" s="220">
        <f>ROUND(I1509*H1509,2)</f>
        <v>0</v>
      </c>
      <c r="K1509" s="216" t="s">
        <v>247</v>
      </c>
      <c r="L1509" s="45"/>
      <c r="M1509" s="221" t="s">
        <v>19</v>
      </c>
      <c r="N1509" s="222" t="s">
        <v>43</v>
      </c>
      <c r="O1509" s="85"/>
      <c r="P1509" s="223">
        <f>O1509*H1509</f>
        <v>0</v>
      </c>
      <c r="Q1509" s="223">
        <v>0</v>
      </c>
      <c r="R1509" s="223">
        <f>Q1509*H1509</f>
        <v>0</v>
      </c>
      <c r="S1509" s="223">
        <v>0</v>
      </c>
      <c r="T1509" s="224">
        <f>S1509*H1509</f>
        <v>0</v>
      </c>
      <c r="U1509" s="39"/>
      <c r="V1509" s="39"/>
      <c r="W1509" s="39"/>
      <c r="X1509" s="39"/>
      <c r="Y1509" s="39"/>
      <c r="Z1509" s="39"/>
      <c r="AA1509" s="39"/>
      <c r="AB1509" s="39"/>
      <c r="AC1509" s="39"/>
      <c r="AD1509" s="39"/>
      <c r="AE1509" s="39"/>
      <c r="AR1509" s="225" t="s">
        <v>271</v>
      </c>
      <c r="AT1509" s="225" t="s">
        <v>243</v>
      </c>
      <c r="AU1509" s="225" t="s">
        <v>81</v>
      </c>
      <c r="AY1509" s="18" t="s">
        <v>240</v>
      </c>
      <c r="BE1509" s="226">
        <f>IF(N1509="základní",J1509,0)</f>
        <v>0</v>
      </c>
      <c r="BF1509" s="226">
        <f>IF(N1509="snížená",J1509,0)</f>
        <v>0</v>
      </c>
      <c r="BG1509" s="226">
        <f>IF(N1509="zákl. přenesená",J1509,0)</f>
        <v>0</v>
      </c>
      <c r="BH1509" s="226">
        <f>IF(N1509="sníž. přenesená",J1509,0)</f>
        <v>0</v>
      </c>
      <c r="BI1509" s="226">
        <f>IF(N1509="nulová",J1509,0)</f>
        <v>0</v>
      </c>
      <c r="BJ1509" s="18" t="s">
        <v>79</v>
      </c>
      <c r="BK1509" s="226">
        <f>ROUND(I1509*H1509,2)</f>
        <v>0</v>
      </c>
      <c r="BL1509" s="18" t="s">
        <v>271</v>
      </c>
      <c r="BM1509" s="225" t="s">
        <v>3628</v>
      </c>
    </row>
    <row r="1510" s="2" customFormat="1">
      <c r="A1510" s="39"/>
      <c r="B1510" s="40"/>
      <c r="C1510" s="214" t="s">
        <v>3629</v>
      </c>
      <c r="D1510" s="214" t="s">
        <v>243</v>
      </c>
      <c r="E1510" s="215" t="s">
        <v>3630</v>
      </c>
      <c r="F1510" s="216" t="s">
        <v>3631</v>
      </c>
      <c r="G1510" s="217" t="s">
        <v>261</v>
      </c>
      <c r="H1510" s="218">
        <v>90</v>
      </c>
      <c r="I1510" s="219"/>
      <c r="J1510" s="220">
        <f>ROUND(I1510*H1510,2)</f>
        <v>0</v>
      </c>
      <c r="K1510" s="216" t="s">
        <v>247</v>
      </c>
      <c r="L1510" s="45"/>
      <c r="M1510" s="221" t="s">
        <v>19</v>
      </c>
      <c r="N1510" s="222" t="s">
        <v>43</v>
      </c>
      <c r="O1510" s="85"/>
      <c r="P1510" s="223">
        <f>O1510*H1510</f>
        <v>0</v>
      </c>
      <c r="Q1510" s="223">
        <v>0</v>
      </c>
      <c r="R1510" s="223">
        <f>Q1510*H1510</f>
        <v>0</v>
      </c>
      <c r="S1510" s="223">
        <v>0</v>
      </c>
      <c r="T1510" s="224">
        <f>S1510*H1510</f>
        <v>0</v>
      </c>
      <c r="U1510" s="39"/>
      <c r="V1510" s="39"/>
      <c r="W1510" s="39"/>
      <c r="X1510" s="39"/>
      <c r="Y1510" s="39"/>
      <c r="Z1510" s="39"/>
      <c r="AA1510" s="39"/>
      <c r="AB1510" s="39"/>
      <c r="AC1510" s="39"/>
      <c r="AD1510" s="39"/>
      <c r="AE1510" s="39"/>
      <c r="AR1510" s="225" t="s">
        <v>271</v>
      </c>
      <c r="AT1510" s="225" t="s">
        <v>243</v>
      </c>
      <c r="AU1510" s="225" t="s">
        <v>81</v>
      </c>
      <c r="AY1510" s="18" t="s">
        <v>240</v>
      </c>
      <c r="BE1510" s="226">
        <f>IF(N1510="základní",J1510,0)</f>
        <v>0</v>
      </c>
      <c r="BF1510" s="226">
        <f>IF(N1510="snížená",J1510,0)</f>
        <v>0</v>
      </c>
      <c r="BG1510" s="226">
        <f>IF(N1510="zákl. přenesená",J1510,0)</f>
        <v>0</v>
      </c>
      <c r="BH1510" s="226">
        <f>IF(N1510="sníž. přenesená",J1510,0)</f>
        <v>0</v>
      </c>
      <c r="BI1510" s="226">
        <f>IF(N1510="nulová",J1510,0)</f>
        <v>0</v>
      </c>
      <c r="BJ1510" s="18" t="s">
        <v>79</v>
      </c>
      <c r="BK1510" s="226">
        <f>ROUND(I1510*H1510,2)</f>
        <v>0</v>
      </c>
      <c r="BL1510" s="18" t="s">
        <v>271</v>
      </c>
      <c r="BM1510" s="225" t="s">
        <v>3632</v>
      </c>
    </row>
    <row r="1511" s="2" customFormat="1">
      <c r="A1511" s="39"/>
      <c r="B1511" s="40"/>
      <c r="C1511" s="214" t="s">
        <v>3633</v>
      </c>
      <c r="D1511" s="214" t="s">
        <v>243</v>
      </c>
      <c r="E1511" s="215" t="s">
        <v>3634</v>
      </c>
      <c r="F1511" s="216" t="s">
        <v>3635</v>
      </c>
      <c r="G1511" s="217" t="s">
        <v>261</v>
      </c>
      <c r="H1511" s="218">
        <v>123</v>
      </c>
      <c r="I1511" s="219"/>
      <c r="J1511" s="220">
        <f>ROUND(I1511*H1511,2)</f>
        <v>0</v>
      </c>
      <c r="K1511" s="216" t="s">
        <v>247</v>
      </c>
      <c r="L1511" s="45"/>
      <c r="M1511" s="221" t="s">
        <v>19</v>
      </c>
      <c r="N1511" s="222" t="s">
        <v>43</v>
      </c>
      <c r="O1511" s="85"/>
      <c r="P1511" s="223">
        <f>O1511*H1511</f>
        <v>0</v>
      </c>
      <c r="Q1511" s="223">
        <v>0</v>
      </c>
      <c r="R1511" s="223">
        <f>Q1511*H1511</f>
        <v>0</v>
      </c>
      <c r="S1511" s="223">
        <v>0</v>
      </c>
      <c r="T1511" s="224">
        <f>S1511*H1511</f>
        <v>0</v>
      </c>
      <c r="U1511" s="39"/>
      <c r="V1511" s="39"/>
      <c r="W1511" s="39"/>
      <c r="X1511" s="39"/>
      <c r="Y1511" s="39"/>
      <c r="Z1511" s="39"/>
      <c r="AA1511" s="39"/>
      <c r="AB1511" s="39"/>
      <c r="AC1511" s="39"/>
      <c r="AD1511" s="39"/>
      <c r="AE1511" s="39"/>
      <c r="AR1511" s="225" t="s">
        <v>271</v>
      </c>
      <c r="AT1511" s="225" t="s">
        <v>243</v>
      </c>
      <c r="AU1511" s="225" t="s">
        <v>81</v>
      </c>
      <c r="AY1511" s="18" t="s">
        <v>240</v>
      </c>
      <c r="BE1511" s="226">
        <f>IF(N1511="základní",J1511,0)</f>
        <v>0</v>
      </c>
      <c r="BF1511" s="226">
        <f>IF(N1511="snížená",J1511,0)</f>
        <v>0</v>
      </c>
      <c r="BG1511" s="226">
        <f>IF(N1511="zákl. přenesená",J1511,0)</f>
        <v>0</v>
      </c>
      <c r="BH1511" s="226">
        <f>IF(N1511="sníž. přenesená",J1511,0)</f>
        <v>0</v>
      </c>
      <c r="BI1511" s="226">
        <f>IF(N1511="nulová",J1511,0)</f>
        <v>0</v>
      </c>
      <c r="BJ1511" s="18" t="s">
        <v>79</v>
      </c>
      <c r="BK1511" s="226">
        <f>ROUND(I1511*H1511,2)</f>
        <v>0</v>
      </c>
      <c r="BL1511" s="18" t="s">
        <v>271</v>
      </c>
      <c r="BM1511" s="225" t="s">
        <v>3636</v>
      </c>
    </row>
    <row r="1512" s="2" customFormat="1">
      <c r="A1512" s="39"/>
      <c r="B1512" s="40"/>
      <c r="C1512" s="214" t="s">
        <v>3637</v>
      </c>
      <c r="D1512" s="214" t="s">
        <v>243</v>
      </c>
      <c r="E1512" s="215" t="s">
        <v>3638</v>
      </c>
      <c r="F1512" s="216" t="s">
        <v>3639</v>
      </c>
      <c r="G1512" s="217" t="s">
        <v>261</v>
      </c>
      <c r="H1512" s="218">
        <v>88</v>
      </c>
      <c r="I1512" s="219"/>
      <c r="J1512" s="220">
        <f>ROUND(I1512*H1512,2)</f>
        <v>0</v>
      </c>
      <c r="K1512" s="216" t="s">
        <v>247</v>
      </c>
      <c r="L1512" s="45"/>
      <c r="M1512" s="221" t="s">
        <v>19</v>
      </c>
      <c r="N1512" s="222" t="s">
        <v>43</v>
      </c>
      <c r="O1512" s="85"/>
      <c r="P1512" s="223">
        <f>O1512*H1512</f>
        <v>0</v>
      </c>
      <c r="Q1512" s="223">
        <v>0</v>
      </c>
      <c r="R1512" s="223">
        <f>Q1512*H1512</f>
        <v>0</v>
      </c>
      <c r="S1512" s="223">
        <v>0</v>
      </c>
      <c r="T1512" s="224">
        <f>S1512*H1512</f>
        <v>0</v>
      </c>
      <c r="U1512" s="39"/>
      <c r="V1512" s="39"/>
      <c r="W1512" s="39"/>
      <c r="X1512" s="39"/>
      <c r="Y1512" s="39"/>
      <c r="Z1512" s="39"/>
      <c r="AA1512" s="39"/>
      <c r="AB1512" s="39"/>
      <c r="AC1512" s="39"/>
      <c r="AD1512" s="39"/>
      <c r="AE1512" s="39"/>
      <c r="AR1512" s="225" t="s">
        <v>271</v>
      </c>
      <c r="AT1512" s="225" t="s">
        <v>243</v>
      </c>
      <c r="AU1512" s="225" t="s">
        <v>81</v>
      </c>
      <c r="AY1512" s="18" t="s">
        <v>240</v>
      </c>
      <c r="BE1512" s="226">
        <f>IF(N1512="základní",J1512,0)</f>
        <v>0</v>
      </c>
      <c r="BF1512" s="226">
        <f>IF(N1512="snížená",J1512,0)</f>
        <v>0</v>
      </c>
      <c r="BG1512" s="226">
        <f>IF(N1512="zákl. přenesená",J1512,0)</f>
        <v>0</v>
      </c>
      <c r="BH1512" s="226">
        <f>IF(N1512="sníž. přenesená",J1512,0)</f>
        <v>0</v>
      </c>
      <c r="BI1512" s="226">
        <f>IF(N1512="nulová",J1512,0)</f>
        <v>0</v>
      </c>
      <c r="BJ1512" s="18" t="s">
        <v>79</v>
      </c>
      <c r="BK1512" s="226">
        <f>ROUND(I1512*H1512,2)</f>
        <v>0</v>
      </c>
      <c r="BL1512" s="18" t="s">
        <v>271</v>
      </c>
      <c r="BM1512" s="225" t="s">
        <v>3640</v>
      </c>
    </row>
    <row r="1513" s="2" customFormat="1">
      <c r="A1513" s="39"/>
      <c r="B1513" s="40"/>
      <c r="C1513" s="214" t="s">
        <v>3641</v>
      </c>
      <c r="D1513" s="214" t="s">
        <v>243</v>
      </c>
      <c r="E1513" s="215" t="s">
        <v>3642</v>
      </c>
      <c r="F1513" s="216" t="s">
        <v>3643</v>
      </c>
      <c r="G1513" s="217" t="s">
        <v>261</v>
      </c>
      <c r="H1513" s="218">
        <v>83</v>
      </c>
      <c r="I1513" s="219"/>
      <c r="J1513" s="220">
        <f>ROUND(I1513*H1513,2)</f>
        <v>0</v>
      </c>
      <c r="K1513" s="216" t="s">
        <v>247</v>
      </c>
      <c r="L1513" s="45"/>
      <c r="M1513" s="221" t="s">
        <v>19</v>
      </c>
      <c r="N1513" s="222" t="s">
        <v>43</v>
      </c>
      <c r="O1513" s="85"/>
      <c r="P1513" s="223">
        <f>O1513*H1513</f>
        <v>0</v>
      </c>
      <c r="Q1513" s="223">
        <v>0</v>
      </c>
      <c r="R1513" s="223">
        <f>Q1513*H1513</f>
        <v>0</v>
      </c>
      <c r="S1513" s="223">
        <v>0</v>
      </c>
      <c r="T1513" s="224">
        <f>S1513*H1513</f>
        <v>0</v>
      </c>
      <c r="U1513" s="39"/>
      <c r="V1513" s="39"/>
      <c r="W1513" s="39"/>
      <c r="X1513" s="39"/>
      <c r="Y1513" s="39"/>
      <c r="Z1513" s="39"/>
      <c r="AA1513" s="39"/>
      <c r="AB1513" s="39"/>
      <c r="AC1513" s="39"/>
      <c r="AD1513" s="39"/>
      <c r="AE1513" s="39"/>
      <c r="AR1513" s="225" t="s">
        <v>271</v>
      </c>
      <c r="AT1513" s="225" t="s">
        <v>243</v>
      </c>
      <c r="AU1513" s="225" t="s">
        <v>81</v>
      </c>
      <c r="AY1513" s="18" t="s">
        <v>240</v>
      </c>
      <c r="BE1513" s="226">
        <f>IF(N1513="základní",J1513,0)</f>
        <v>0</v>
      </c>
      <c r="BF1513" s="226">
        <f>IF(N1513="snížená",J1513,0)</f>
        <v>0</v>
      </c>
      <c r="BG1513" s="226">
        <f>IF(N1513="zákl. přenesená",J1513,0)</f>
        <v>0</v>
      </c>
      <c r="BH1513" s="226">
        <f>IF(N1513="sníž. přenesená",J1513,0)</f>
        <v>0</v>
      </c>
      <c r="BI1513" s="226">
        <f>IF(N1513="nulová",J1513,0)</f>
        <v>0</v>
      </c>
      <c r="BJ1513" s="18" t="s">
        <v>79</v>
      </c>
      <c r="BK1513" s="226">
        <f>ROUND(I1513*H1513,2)</f>
        <v>0</v>
      </c>
      <c r="BL1513" s="18" t="s">
        <v>271</v>
      </c>
      <c r="BM1513" s="225" t="s">
        <v>3644</v>
      </c>
    </row>
    <row r="1514" s="2" customFormat="1">
      <c r="A1514" s="39"/>
      <c r="B1514" s="40"/>
      <c r="C1514" s="214" t="s">
        <v>3645</v>
      </c>
      <c r="D1514" s="214" t="s">
        <v>243</v>
      </c>
      <c r="E1514" s="215" t="s">
        <v>3646</v>
      </c>
      <c r="F1514" s="216" t="s">
        <v>3647</v>
      </c>
      <c r="G1514" s="217" t="s">
        <v>261</v>
      </c>
      <c r="H1514" s="218">
        <v>32</v>
      </c>
      <c r="I1514" s="219"/>
      <c r="J1514" s="220">
        <f>ROUND(I1514*H1514,2)</f>
        <v>0</v>
      </c>
      <c r="K1514" s="216" t="s">
        <v>247</v>
      </c>
      <c r="L1514" s="45"/>
      <c r="M1514" s="221" t="s">
        <v>19</v>
      </c>
      <c r="N1514" s="222" t="s">
        <v>43</v>
      </c>
      <c r="O1514" s="85"/>
      <c r="P1514" s="223">
        <f>O1514*H1514</f>
        <v>0</v>
      </c>
      <c r="Q1514" s="223">
        <v>0</v>
      </c>
      <c r="R1514" s="223">
        <f>Q1514*H1514</f>
        <v>0</v>
      </c>
      <c r="S1514" s="223">
        <v>0</v>
      </c>
      <c r="T1514" s="224">
        <f>S1514*H1514</f>
        <v>0</v>
      </c>
      <c r="U1514" s="39"/>
      <c r="V1514" s="39"/>
      <c r="W1514" s="39"/>
      <c r="X1514" s="39"/>
      <c r="Y1514" s="39"/>
      <c r="Z1514" s="39"/>
      <c r="AA1514" s="39"/>
      <c r="AB1514" s="39"/>
      <c r="AC1514" s="39"/>
      <c r="AD1514" s="39"/>
      <c r="AE1514" s="39"/>
      <c r="AR1514" s="225" t="s">
        <v>271</v>
      </c>
      <c r="AT1514" s="225" t="s">
        <v>243</v>
      </c>
      <c r="AU1514" s="225" t="s">
        <v>81</v>
      </c>
      <c r="AY1514" s="18" t="s">
        <v>240</v>
      </c>
      <c r="BE1514" s="226">
        <f>IF(N1514="základní",J1514,0)</f>
        <v>0</v>
      </c>
      <c r="BF1514" s="226">
        <f>IF(N1514="snížená",J1514,0)</f>
        <v>0</v>
      </c>
      <c r="BG1514" s="226">
        <f>IF(N1514="zákl. přenesená",J1514,0)</f>
        <v>0</v>
      </c>
      <c r="BH1514" s="226">
        <f>IF(N1514="sníž. přenesená",J1514,0)</f>
        <v>0</v>
      </c>
      <c r="BI1514" s="226">
        <f>IF(N1514="nulová",J1514,0)</f>
        <v>0</v>
      </c>
      <c r="BJ1514" s="18" t="s">
        <v>79</v>
      </c>
      <c r="BK1514" s="226">
        <f>ROUND(I1514*H1514,2)</f>
        <v>0</v>
      </c>
      <c r="BL1514" s="18" t="s">
        <v>271</v>
      </c>
      <c r="BM1514" s="225" t="s">
        <v>3648</v>
      </c>
    </row>
    <row r="1515" s="2" customFormat="1" ht="33" customHeight="1">
      <c r="A1515" s="39"/>
      <c r="B1515" s="40"/>
      <c r="C1515" s="214" t="s">
        <v>3649</v>
      </c>
      <c r="D1515" s="214" t="s">
        <v>243</v>
      </c>
      <c r="E1515" s="215" t="s">
        <v>3650</v>
      </c>
      <c r="F1515" s="216" t="s">
        <v>3651</v>
      </c>
      <c r="G1515" s="217" t="s">
        <v>261</v>
      </c>
      <c r="H1515" s="218">
        <v>14</v>
      </c>
      <c r="I1515" s="219"/>
      <c r="J1515" s="220">
        <f>ROUND(I1515*H1515,2)</f>
        <v>0</v>
      </c>
      <c r="K1515" s="216" t="s">
        <v>247</v>
      </c>
      <c r="L1515" s="45"/>
      <c r="M1515" s="221" t="s">
        <v>19</v>
      </c>
      <c r="N1515" s="222" t="s">
        <v>43</v>
      </c>
      <c r="O1515" s="85"/>
      <c r="P1515" s="223">
        <f>O1515*H1515</f>
        <v>0</v>
      </c>
      <c r="Q1515" s="223">
        <v>0</v>
      </c>
      <c r="R1515" s="223">
        <f>Q1515*H1515</f>
        <v>0</v>
      </c>
      <c r="S1515" s="223">
        <v>0</v>
      </c>
      <c r="T1515" s="224">
        <f>S1515*H1515</f>
        <v>0</v>
      </c>
      <c r="U1515" s="39"/>
      <c r="V1515" s="39"/>
      <c r="W1515" s="39"/>
      <c r="X1515" s="39"/>
      <c r="Y1515" s="39"/>
      <c r="Z1515" s="39"/>
      <c r="AA1515" s="39"/>
      <c r="AB1515" s="39"/>
      <c r="AC1515" s="39"/>
      <c r="AD1515" s="39"/>
      <c r="AE1515" s="39"/>
      <c r="AR1515" s="225" t="s">
        <v>271</v>
      </c>
      <c r="AT1515" s="225" t="s">
        <v>243</v>
      </c>
      <c r="AU1515" s="225" t="s">
        <v>81</v>
      </c>
      <c r="AY1515" s="18" t="s">
        <v>240</v>
      </c>
      <c r="BE1515" s="226">
        <f>IF(N1515="základní",J1515,0)</f>
        <v>0</v>
      </c>
      <c r="BF1515" s="226">
        <f>IF(N1515="snížená",J1515,0)</f>
        <v>0</v>
      </c>
      <c r="BG1515" s="226">
        <f>IF(N1515="zákl. přenesená",J1515,0)</f>
        <v>0</v>
      </c>
      <c r="BH1515" s="226">
        <f>IF(N1515="sníž. přenesená",J1515,0)</f>
        <v>0</v>
      </c>
      <c r="BI1515" s="226">
        <f>IF(N1515="nulová",J1515,0)</f>
        <v>0</v>
      </c>
      <c r="BJ1515" s="18" t="s">
        <v>79</v>
      </c>
      <c r="BK1515" s="226">
        <f>ROUND(I1515*H1515,2)</f>
        <v>0</v>
      </c>
      <c r="BL1515" s="18" t="s">
        <v>271</v>
      </c>
      <c r="BM1515" s="225" t="s">
        <v>3652</v>
      </c>
    </row>
    <row r="1516" s="2" customFormat="1">
      <c r="A1516" s="39"/>
      <c r="B1516" s="40"/>
      <c r="C1516" s="214" t="s">
        <v>3653</v>
      </c>
      <c r="D1516" s="214" t="s">
        <v>243</v>
      </c>
      <c r="E1516" s="215" t="s">
        <v>3654</v>
      </c>
      <c r="F1516" s="216" t="s">
        <v>3655</v>
      </c>
      <c r="G1516" s="217" t="s">
        <v>261</v>
      </c>
      <c r="H1516" s="218">
        <v>109</v>
      </c>
      <c r="I1516" s="219"/>
      <c r="J1516" s="220">
        <f>ROUND(I1516*H1516,2)</f>
        <v>0</v>
      </c>
      <c r="K1516" s="216" t="s">
        <v>247</v>
      </c>
      <c r="L1516" s="45"/>
      <c r="M1516" s="221" t="s">
        <v>19</v>
      </c>
      <c r="N1516" s="222" t="s">
        <v>43</v>
      </c>
      <c r="O1516" s="85"/>
      <c r="P1516" s="223">
        <f>O1516*H1516</f>
        <v>0</v>
      </c>
      <c r="Q1516" s="223">
        <v>0</v>
      </c>
      <c r="R1516" s="223">
        <f>Q1516*H1516</f>
        <v>0</v>
      </c>
      <c r="S1516" s="223">
        <v>0</v>
      </c>
      <c r="T1516" s="224">
        <f>S1516*H1516</f>
        <v>0</v>
      </c>
      <c r="U1516" s="39"/>
      <c r="V1516" s="39"/>
      <c r="W1516" s="39"/>
      <c r="X1516" s="39"/>
      <c r="Y1516" s="39"/>
      <c r="Z1516" s="39"/>
      <c r="AA1516" s="39"/>
      <c r="AB1516" s="39"/>
      <c r="AC1516" s="39"/>
      <c r="AD1516" s="39"/>
      <c r="AE1516" s="39"/>
      <c r="AR1516" s="225" t="s">
        <v>271</v>
      </c>
      <c r="AT1516" s="225" t="s">
        <v>243</v>
      </c>
      <c r="AU1516" s="225" t="s">
        <v>81</v>
      </c>
      <c r="AY1516" s="18" t="s">
        <v>240</v>
      </c>
      <c r="BE1516" s="226">
        <f>IF(N1516="základní",J1516,0)</f>
        <v>0</v>
      </c>
      <c r="BF1516" s="226">
        <f>IF(N1516="snížená",J1516,0)</f>
        <v>0</v>
      </c>
      <c r="BG1516" s="226">
        <f>IF(N1516="zákl. přenesená",J1516,0)</f>
        <v>0</v>
      </c>
      <c r="BH1516" s="226">
        <f>IF(N1516="sníž. přenesená",J1516,0)</f>
        <v>0</v>
      </c>
      <c r="BI1516" s="226">
        <f>IF(N1516="nulová",J1516,0)</f>
        <v>0</v>
      </c>
      <c r="BJ1516" s="18" t="s">
        <v>79</v>
      </c>
      <c r="BK1516" s="226">
        <f>ROUND(I1516*H1516,2)</f>
        <v>0</v>
      </c>
      <c r="BL1516" s="18" t="s">
        <v>271</v>
      </c>
      <c r="BM1516" s="225" t="s">
        <v>3656</v>
      </c>
    </row>
    <row r="1517" s="2" customFormat="1">
      <c r="A1517" s="39"/>
      <c r="B1517" s="40"/>
      <c r="C1517" s="214" t="s">
        <v>3657</v>
      </c>
      <c r="D1517" s="214" t="s">
        <v>243</v>
      </c>
      <c r="E1517" s="215" t="s">
        <v>3658</v>
      </c>
      <c r="F1517" s="216" t="s">
        <v>3659</v>
      </c>
      <c r="G1517" s="217" t="s">
        <v>261</v>
      </c>
      <c r="H1517" s="218">
        <v>13</v>
      </c>
      <c r="I1517" s="219"/>
      <c r="J1517" s="220">
        <f>ROUND(I1517*H1517,2)</f>
        <v>0</v>
      </c>
      <c r="K1517" s="216" t="s">
        <v>247</v>
      </c>
      <c r="L1517" s="45"/>
      <c r="M1517" s="221" t="s">
        <v>19</v>
      </c>
      <c r="N1517" s="222" t="s">
        <v>43</v>
      </c>
      <c r="O1517" s="85"/>
      <c r="P1517" s="223">
        <f>O1517*H1517</f>
        <v>0</v>
      </c>
      <c r="Q1517" s="223">
        <v>0</v>
      </c>
      <c r="R1517" s="223">
        <f>Q1517*H1517</f>
        <v>0</v>
      </c>
      <c r="S1517" s="223">
        <v>0</v>
      </c>
      <c r="T1517" s="224">
        <f>S1517*H1517</f>
        <v>0</v>
      </c>
      <c r="U1517" s="39"/>
      <c r="V1517" s="39"/>
      <c r="W1517" s="39"/>
      <c r="X1517" s="39"/>
      <c r="Y1517" s="39"/>
      <c r="Z1517" s="39"/>
      <c r="AA1517" s="39"/>
      <c r="AB1517" s="39"/>
      <c r="AC1517" s="39"/>
      <c r="AD1517" s="39"/>
      <c r="AE1517" s="39"/>
      <c r="AR1517" s="225" t="s">
        <v>271</v>
      </c>
      <c r="AT1517" s="225" t="s">
        <v>243</v>
      </c>
      <c r="AU1517" s="225" t="s">
        <v>81</v>
      </c>
      <c r="AY1517" s="18" t="s">
        <v>240</v>
      </c>
      <c r="BE1517" s="226">
        <f>IF(N1517="základní",J1517,0)</f>
        <v>0</v>
      </c>
      <c r="BF1517" s="226">
        <f>IF(N1517="snížená",J1517,0)</f>
        <v>0</v>
      </c>
      <c r="BG1517" s="226">
        <f>IF(N1517="zákl. přenesená",J1517,0)</f>
        <v>0</v>
      </c>
      <c r="BH1517" s="226">
        <f>IF(N1517="sníž. přenesená",J1517,0)</f>
        <v>0</v>
      </c>
      <c r="BI1517" s="226">
        <f>IF(N1517="nulová",J1517,0)</f>
        <v>0</v>
      </c>
      <c r="BJ1517" s="18" t="s">
        <v>79</v>
      </c>
      <c r="BK1517" s="226">
        <f>ROUND(I1517*H1517,2)</f>
        <v>0</v>
      </c>
      <c r="BL1517" s="18" t="s">
        <v>271</v>
      </c>
      <c r="BM1517" s="225" t="s">
        <v>3660</v>
      </c>
    </row>
    <row r="1518" s="2" customFormat="1">
      <c r="A1518" s="39"/>
      <c r="B1518" s="40"/>
      <c r="C1518" s="214" t="s">
        <v>3661</v>
      </c>
      <c r="D1518" s="214" t="s">
        <v>243</v>
      </c>
      <c r="E1518" s="215" t="s">
        <v>3662</v>
      </c>
      <c r="F1518" s="216" t="s">
        <v>3663</v>
      </c>
      <c r="G1518" s="217" t="s">
        <v>261</v>
      </c>
      <c r="H1518" s="218">
        <v>28</v>
      </c>
      <c r="I1518" s="219"/>
      <c r="J1518" s="220">
        <f>ROUND(I1518*H1518,2)</f>
        <v>0</v>
      </c>
      <c r="K1518" s="216" t="s">
        <v>247</v>
      </c>
      <c r="L1518" s="45"/>
      <c r="M1518" s="221" t="s">
        <v>19</v>
      </c>
      <c r="N1518" s="222" t="s">
        <v>43</v>
      </c>
      <c r="O1518" s="85"/>
      <c r="P1518" s="223">
        <f>O1518*H1518</f>
        <v>0</v>
      </c>
      <c r="Q1518" s="223">
        <v>0</v>
      </c>
      <c r="R1518" s="223">
        <f>Q1518*H1518</f>
        <v>0</v>
      </c>
      <c r="S1518" s="223">
        <v>0</v>
      </c>
      <c r="T1518" s="224">
        <f>S1518*H1518</f>
        <v>0</v>
      </c>
      <c r="U1518" s="39"/>
      <c r="V1518" s="39"/>
      <c r="W1518" s="39"/>
      <c r="X1518" s="39"/>
      <c r="Y1518" s="39"/>
      <c r="Z1518" s="39"/>
      <c r="AA1518" s="39"/>
      <c r="AB1518" s="39"/>
      <c r="AC1518" s="39"/>
      <c r="AD1518" s="39"/>
      <c r="AE1518" s="39"/>
      <c r="AR1518" s="225" t="s">
        <v>271</v>
      </c>
      <c r="AT1518" s="225" t="s">
        <v>243</v>
      </c>
      <c r="AU1518" s="225" t="s">
        <v>81</v>
      </c>
      <c r="AY1518" s="18" t="s">
        <v>240</v>
      </c>
      <c r="BE1518" s="226">
        <f>IF(N1518="základní",J1518,0)</f>
        <v>0</v>
      </c>
      <c r="BF1518" s="226">
        <f>IF(N1518="snížená",J1518,0)</f>
        <v>0</v>
      </c>
      <c r="BG1518" s="226">
        <f>IF(N1518="zákl. přenesená",J1518,0)</f>
        <v>0</v>
      </c>
      <c r="BH1518" s="226">
        <f>IF(N1518="sníž. přenesená",J1518,0)</f>
        <v>0</v>
      </c>
      <c r="BI1518" s="226">
        <f>IF(N1518="nulová",J1518,0)</f>
        <v>0</v>
      </c>
      <c r="BJ1518" s="18" t="s">
        <v>79</v>
      </c>
      <c r="BK1518" s="226">
        <f>ROUND(I1518*H1518,2)</f>
        <v>0</v>
      </c>
      <c r="BL1518" s="18" t="s">
        <v>271</v>
      </c>
      <c r="BM1518" s="225" t="s">
        <v>3664</v>
      </c>
    </row>
    <row r="1519" s="2" customFormat="1">
      <c r="A1519" s="39"/>
      <c r="B1519" s="40"/>
      <c r="C1519" s="214" t="s">
        <v>3665</v>
      </c>
      <c r="D1519" s="214" t="s">
        <v>243</v>
      </c>
      <c r="E1519" s="215" t="s">
        <v>3666</v>
      </c>
      <c r="F1519" s="216" t="s">
        <v>3667</v>
      </c>
      <c r="G1519" s="217" t="s">
        <v>261</v>
      </c>
      <c r="H1519" s="218">
        <v>9</v>
      </c>
      <c r="I1519" s="219"/>
      <c r="J1519" s="220">
        <f>ROUND(I1519*H1519,2)</f>
        <v>0</v>
      </c>
      <c r="K1519" s="216" t="s">
        <v>247</v>
      </c>
      <c r="L1519" s="45"/>
      <c r="M1519" s="221" t="s">
        <v>19</v>
      </c>
      <c r="N1519" s="222" t="s">
        <v>43</v>
      </c>
      <c r="O1519" s="85"/>
      <c r="P1519" s="223">
        <f>O1519*H1519</f>
        <v>0</v>
      </c>
      <c r="Q1519" s="223">
        <v>0</v>
      </c>
      <c r="R1519" s="223">
        <f>Q1519*H1519</f>
        <v>0</v>
      </c>
      <c r="S1519" s="223">
        <v>0</v>
      </c>
      <c r="T1519" s="224">
        <f>S1519*H1519</f>
        <v>0</v>
      </c>
      <c r="U1519" s="39"/>
      <c r="V1519" s="39"/>
      <c r="W1519" s="39"/>
      <c r="X1519" s="39"/>
      <c r="Y1519" s="39"/>
      <c r="Z1519" s="39"/>
      <c r="AA1519" s="39"/>
      <c r="AB1519" s="39"/>
      <c r="AC1519" s="39"/>
      <c r="AD1519" s="39"/>
      <c r="AE1519" s="39"/>
      <c r="AR1519" s="225" t="s">
        <v>271</v>
      </c>
      <c r="AT1519" s="225" t="s">
        <v>243</v>
      </c>
      <c r="AU1519" s="225" t="s">
        <v>81</v>
      </c>
      <c r="AY1519" s="18" t="s">
        <v>240</v>
      </c>
      <c r="BE1519" s="226">
        <f>IF(N1519="základní",J1519,0)</f>
        <v>0</v>
      </c>
      <c r="BF1519" s="226">
        <f>IF(N1519="snížená",J1519,0)</f>
        <v>0</v>
      </c>
      <c r="BG1519" s="226">
        <f>IF(N1519="zákl. přenesená",J1519,0)</f>
        <v>0</v>
      </c>
      <c r="BH1519" s="226">
        <f>IF(N1519="sníž. přenesená",J1519,0)</f>
        <v>0</v>
      </c>
      <c r="BI1519" s="226">
        <f>IF(N1519="nulová",J1519,0)</f>
        <v>0</v>
      </c>
      <c r="BJ1519" s="18" t="s">
        <v>79</v>
      </c>
      <c r="BK1519" s="226">
        <f>ROUND(I1519*H1519,2)</f>
        <v>0</v>
      </c>
      <c r="BL1519" s="18" t="s">
        <v>271</v>
      </c>
      <c r="BM1519" s="225" t="s">
        <v>3668</v>
      </c>
    </row>
    <row r="1520" s="2" customFormat="1" ht="44.25" customHeight="1">
      <c r="A1520" s="39"/>
      <c r="B1520" s="40"/>
      <c r="C1520" s="214" t="s">
        <v>3669</v>
      </c>
      <c r="D1520" s="214" t="s">
        <v>243</v>
      </c>
      <c r="E1520" s="215" t="s">
        <v>3670</v>
      </c>
      <c r="F1520" s="216" t="s">
        <v>3671</v>
      </c>
      <c r="G1520" s="217" t="s">
        <v>1707</v>
      </c>
      <c r="H1520" s="218">
        <v>1</v>
      </c>
      <c r="I1520" s="219"/>
      <c r="J1520" s="220">
        <f>ROUND(I1520*H1520,2)</f>
        <v>0</v>
      </c>
      <c r="K1520" s="216" t="s">
        <v>247</v>
      </c>
      <c r="L1520" s="45"/>
      <c r="M1520" s="221" t="s">
        <v>19</v>
      </c>
      <c r="N1520" s="222" t="s">
        <v>43</v>
      </c>
      <c r="O1520" s="85"/>
      <c r="P1520" s="223">
        <f>O1520*H1520</f>
        <v>0</v>
      </c>
      <c r="Q1520" s="223">
        <v>0</v>
      </c>
      <c r="R1520" s="223">
        <f>Q1520*H1520</f>
        <v>0</v>
      </c>
      <c r="S1520" s="223">
        <v>0</v>
      </c>
      <c r="T1520" s="224">
        <f>S1520*H1520</f>
        <v>0</v>
      </c>
      <c r="U1520" s="39"/>
      <c r="V1520" s="39"/>
      <c r="W1520" s="39"/>
      <c r="X1520" s="39"/>
      <c r="Y1520" s="39"/>
      <c r="Z1520" s="39"/>
      <c r="AA1520" s="39"/>
      <c r="AB1520" s="39"/>
      <c r="AC1520" s="39"/>
      <c r="AD1520" s="39"/>
      <c r="AE1520" s="39"/>
      <c r="AR1520" s="225" t="s">
        <v>271</v>
      </c>
      <c r="AT1520" s="225" t="s">
        <v>243</v>
      </c>
      <c r="AU1520" s="225" t="s">
        <v>81</v>
      </c>
      <c r="AY1520" s="18" t="s">
        <v>240</v>
      </c>
      <c r="BE1520" s="226">
        <f>IF(N1520="základní",J1520,0)</f>
        <v>0</v>
      </c>
      <c r="BF1520" s="226">
        <f>IF(N1520="snížená",J1520,0)</f>
        <v>0</v>
      </c>
      <c r="BG1520" s="226">
        <f>IF(N1520="zákl. přenesená",J1520,0)</f>
        <v>0</v>
      </c>
      <c r="BH1520" s="226">
        <f>IF(N1520="sníž. přenesená",J1520,0)</f>
        <v>0</v>
      </c>
      <c r="BI1520" s="226">
        <f>IF(N1520="nulová",J1520,0)</f>
        <v>0</v>
      </c>
      <c r="BJ1520" s="18" t="s">
        <v>79</v>
      </c>
      <c r="BK1520" s="226">
        <f>ROUND(I1520*H1520,2)</f>
        <v>0</v>
      </c>
      <c r="BL1520" s="18" t="s">
        <v>271</v>
      </c>
      <c r="BM1520" s="225" t="s">
        <v>3672</v>
      </c>
    </row>
    <row r="1521" s="12" customFormat="1" ht="22.8" customHeight="1">
      <c r="A1521" s="12"/>
      <c r="B1521" s="198"/>
      <c r="C1521" s="199"/>
      <c r="D1521" s="200" t="s">
        <v>71</v>
      </c>
      <c r="E1521" s="212" t="s">
        <v>3673</v>
      </c>
      <c r="F1521" s="212" t="s">
        <v>3674</v>
      </c>
      <c r="G1521" s="199"/>
      <c r="H1521" s="199"/>
      <c r="I1521" s="202"/>
      <c r="J1521" s="213">
        <f>BK1521</f>
        <v>0</v>
      </c>
      <c r="K1521" s="199"/>
      <c r="L1521" s="204"/>
      <c r="M1521" s="205"/>
      <c r="N1521" s="206"/>
      <c r="O1521" s="206"/>
      <c r="P1521" s="207">
        <f>SUM(P1522:P1528)</f>
        <v>0</v>
      </c>
      <c r="Q1521" s="206"/>
      <c r="R1521" s="207">
        <f>SUM(R1522:R1528)</f>
        <v>0</v>
      </c>
      <c r="S1521" s="206"/>
      <c r="T1521" s="208">
        <f>SUM(T1522:T1528)</f>
        <v>0</v>
      </c>
      <c r="U1521" s="12"/>
      <c r="V1521" s="12"/>
      <c r="W1521" s="12"/>
      <c r="X1521" s="12"/>
      <c r="Y1521" s="12"/>
      <c r="Z1521" s="12"/>
      <c r="AA1521" s="12"/>
      <c r="AB1521" s="12"/>
      <c r="AC1521" s="12"/>
      <c r="AD1521" s="12"/>
      <c r="AE1521" s="12"/>
      <c r="AR1521" s="209" t="s">
        <v>81</v>
      </c>
      <c r="AT1521" s="210" t="s">
        <v>71</v>
      </c>
      <c r="AU1521" s="210" t="s">
        <v>79</v>
      </c>
      <c r="AY1521" s="209" t="s">
        <v>240</v>
      </c>
      <c r="BK1521" s="211">
        <f>SUM(BK1522:BK1528)</f>
        <v>0</v>
      </c>
    </row>
    <row r="1522" s="2" customFormat="1">
      <c r="A1522" s="39"/>
      <c r="B1522" s="40"/>
      <c r="C1522" s="214" t="s">
        <v>3675</v>
      </c>
      <c r="D1522" s="214" t="s">
        <v>243</v>
      </c>
      <c r="E1522" s="215" t="s">
        <v>3676</v>
      </c>
      <c r="F1522" s="216" t="s">
        <v>3677</v>
      </c>
      <c r="G1522" s="217" t="s">
        <v>251</v>
      </c>
      <c r="H1522" s="218">
        <v>29.847999999999999</v>
      </c>
      <c r="I1522" s="219"/>
      <c r="J1522" s="220">
        <f>ROUND(I1522*H1522,2)</f>
        <v>0</v>
      </c>
      <c r="K1522" s="216" t="s">
        <v>749</v>
      </c>
      <c r="L1522" s="45"/>
      <c r="M1522" s="221" t="s">
        <v>19</v>
      </c>
      <c r="N1522" s="222" t="s">
        <v>43</v>
      </c>
      <c r="O1522" s="85"/>
      <c r="P1522" s="223">
        <f>O1522*H1522</f>
        <v>0</v>
      </c>
      <c r="Q1522" s="223">
        <v>0</v>
      </c>
      <c r="R1522" s="223">
        <f>Q1522*H1522</f>
        <v>0</v>
      </c>
      <c r="S1522" s="223">
        <v>0</v>
      </c>
      <c r="T1522" s="224">
        <f>S1522*H1522</f>
        <v>0</v>
      </c>
      <c r="U1522" s="39"/>
      <c r="V1522" s="39"/>
      <c r="W1522" s="39"/>
      <c r="X1522" s="39"/>
      <c r="Y1522" s="39"/>
      <c r="Z1522" s="39"/>
      <c r="AA1522" s="39"/>
      <c r="AB1522" s="39"/>
      <c r="AC1522" s="39"/>
      <c r="AD1522" s="39"/>
      <c r="AE1522" s="39"/>
      <c r="AR1522" s="225" t="s">
        <v>271</v>
      </c>
      <c r="AT1522" s="225" t="s">
        <v>243</v>
      </c>
      <c r="AU1522" s="225" t="s">
        <v>81</v>
      </c>
      <c r="AY1522" s="18" t="s">
        <v>240</v>
      </c>
      <c r="BE1522" s="226">
        <f>IF(N1522="základní",J1522,0)</f>
        <v>0</v>
      </c>
      <c r="BF1522" s="226">
        <f>IF(N1522="snížená",J1522,0)</f>
        <v>0</v>
      </c>
      <c r="BG1522" s="226">
        <f>IF(N1522="zákl. přenesená",J1522,0)</f>
        <v>0</v>
      </c>
      <c r="BH1522" s="226">
        <f>IF(N1522="sníž. přenesená",J1522,0)</f>
        <v>0</v>
      </c>
      <c r="BI1522" s="226">
        <f>IF(N1522="nulová",J1522,0)</f>
        <v>0</v>
      </c>
      <c r="BJ1522" s="18" t="s">
        <v>79</v>
      </c>
      <c r="BK1522" s="226">
        <f>ROUND(I1522*H1522,2)</f>
        <v>0</v>
      </c>
      <c r="BL1522" s="18" t="s">
        <v>271</v>
      </c>
      <c r="BM1522" s="225" t="s">
        <v>3678</v>
      </c>
    </row>
    <row r="1523" s="13" customFormat="1">
      <c r="A1523" s="13"/>
      <c r="B1523" s="248"/>
      <c r="C1523" s="249"/>
      <c r="D1523" s="227" t="s">
        <v>801</v>
      </c>
      <c r="E1523" s="250" t="s">
        <v>19</v>
      </c>
      <c r="F1523" s="251" t="s">
        <v>3679</v>
      </c>
      <c r="G1523" s="249"/>
      <c r="H1523" s="252">
        <v>3.8479999999999999</v>
      </c>
      <c r="I1523" s="253"/>
      <c r="J1523" s="249"/>
      <c r="K1523" s="249"/>
      <c r="L1523" s="254"/>
      <c r="M1523" s="255"/>
      <c r="N1523" s="256"/>
      <c r="O1523" s="256"/>
      <c r="P1523" s="256"/>
      <c r="Q1523" s="256"/>
      <c r="R1523" s="256"/>
      <c r="S1523" s="256"/>
      <c r="T1523" s="257"/>
      <c r="U1523" s="13"/>
      <c r="V1523" s="13"/>
      <c r="W1523" s="13"/>
      <c r="X1523" s="13"/>
      <c r="Y1523" s="13"/>
      <c r="Z1523" s="13"/>
      <c r="AA1523" s="13"/>
      <c r="AB1523" s="13"/>
      <c r="AC1523" s="13"/>
      <c r="AD1523" s="13"/>
      <c r="AE1523" s="13"/>
      <c r="AT1523" s="258" t="s">
        <v>801</v>
      </c>
      <c r="AU1523" s="258" t="s">
        <v>81</v>
      </c>
      <c r="AV1523" s="13" t="s">
        <v>81</v>
      </c>
      <c r="AW1523" s="13" t="s">
        <v>33</v>
      </c>
      <c r="AX1523" s="13" t="s">
        <v>72</v>
      </c>
      <c r="AY1523" s="258" t="s">
        <v>240</v>
      </c>
    </row>
    <row r="1524" s="13" customFormat="1">
      <c r="A1524" s="13"/>
      <c r="B1524" s="248"/>
      <c r="C1524" s="249"/>
      <c r="D1524" s="227" t="s">
        <v>801</v>
      </c>
      <c r="E1524" s="250" t="s">
        <v>19</v>
      </c>
      <c r="F1524" s="251" t="s">
        <v>3680</v>
      </c>
      <c r="G1524" s="249"/>
      <c r="H1524" s="252">
        <v>26</v>
      </c>
      <c r="I1524" s="253"/>
      <c r="J1524" s="249"/>
      <c r="K1524" s="249"/>
      <c r="L1524" s="254"/>
      <c r="M1524" s="255"/>
      <c r="N1524" s="256"/>
      <c r="O1524" s="256"/>
      <c r="P1524" s="256"/>
      <c r="Q1524" s="256"/>
      <c r="R1524" s="256"/>
      <c r="S1524" s="256"/>
      <c r="T1524" s="257"/>
      <c r="U1524" s="13"/>
      <c r="V1524" s="13"/>
      <c r="W1524" s="13"/>
      <c r="X1524" s="13"/>
      <c r="Y1524" s="13"/>
      <c r="Z1524" s="13"/>
      <c r="AA1524" s="13"/>
      <c r="AB1524" s="13"/>
      <c r="AC1524" s="13"/>
      <c r="AD1524" s="13"/>
      <c r="AE1524" s="13"/>
      <c r="AT1524" s="258" t="s">
        <v>801</v>
      </c>
      <c r="AU1524" s="258" t="s">
        <v>81</v>
      </c>
      <c r="AV1524" s="13" t="s">
        <v>81</v>
      </c>
      <c r="AW1524" s="13" t="s">
        <v>33</v>
      </c>
      <c r="AX1524" s="13" t="s">
        <v>72</v>
      </c>
      <c r="AY1524" s="258" t="s">
        <v>240</v>
      </c>
    </row>
    <row r="1525" s="15" customFormat="1">
      <c r="A1525" s="15"/>
      <c r="B1525" s="269"/>
      <c r="C1525" s="270"/>
      <c r="D1525" s="227" t="s">
        <v>801</v>
      </c>
      <c r="E1525" s="271" t="s">
        <v>19</v>
      </c>
      <c r="F1525" s="272" t="s">
        <v>1356</v>
      </c>
      <c r="G1525" s="270"/>
      <c r="H1525" s="273">
        <v>29.847999999999999</v>
      </c>
      <c r="I1525" s="274"/>
      <c r="J1525" s="270"/>
      <c r="K1525" s="270"/>
      <c r="L1525" s="275"/>
      <c r="M1525" s="276"/>
      <c r="N1525" s="277"/>
      <c r="O1525" s="277"/>
      <c r="P1525" s="277"/>
      <c r="Q1525" s="277"/>
      <c r="R1525" s="277"/>
      <c r="S1525" s="277"/>
      <c r="T1525" s="278"/>
      <c r="U1525" s="15"/>
      <c r="V1525" s="15"/>
      <c r="W1525" s="15"/>
      <c r="X1525" s="15"/>
      <c r="Y1525" s="15"/>
      <c r="Z1525" s="15"/>
      <c r="AA1525" s="15"/>
      <c r="AB1525" s="15"/>
      <c r="AC1525" s="15"/>
      <c r="AD1525" s="15"/>
      <c r="AE1525" s="15"/>
      <c r="AT1525" s="279" t="s">
        <v>801</v>
      </c>
      <c r="AU1525" s="279" t="s">
        <v>81</v>
      </c>
      <c r="AV1525" s="15" t="s">
        <v>149</v>
      </c>
      <c r="AW1525" s="15" t="s">
        <v>33</v>
      </c>
      <c r="AX1525" s="15" t="s">
        <v>79</v>
      </c>
      <c r="AY1525" s="279" t="s">
        <v>240</v>
      </c>
    </row>
    <row r="1526" s="2" customFormat="1">
      <c r="A1526" s="39"/>
      <c r="B1526" s="40"/>
      <c r="C1526" s="238" t="s">
        <v>3681</v>
      </c>
      <c r="D1526" s="238" t="s">
        <v>797</v>
      </c>
      <c r="E1526" s="239" t="s">
        <v>3682</v>
      </c>
      <c r="F1526" s="240" t="s">
        <v>3683</v>
      </c>
      <c r="G1526" s="241" t="s">
        <v>251</v>
      </c>
      <c r="H1526" s="242">
        <v>32.832999999999998</v>
      </c>
      <c r="I1526" s="243"/>
      <c r="J1526" s="244">
        <f>ROUND(I1526*H1526,2)</f>
        <v>0</v>
      </c>
      <c r="K1526" s="240" t="s">
        <v>247</v>
      </c>
      <c r="L1526" s="245"/>
      <c r="M1526" s="246" t="s">
        <v>19</v>
      </c>
      <c r="N1526" s="247" t="s">
        <v>43</v>
      </c>
      <c r="O1526" s="85"/>
      <c r="P1526" s="223">
        <f>O1526*H1526</f>
        <v>0</v>
      </c>
      <c r="Q1526" s="223">
        <v>0</v>
      </c>
      <c r="R1526" s="223">
        <f>Q1526*H1526</f>
        <v>0</v>
      </c>
      <c r="S1526" s="223">
        <v>0</v>
      </c>
      <c r="T1526" s="224">
        <f>S1526*H1526</f>
        <v>0</v>
      </c>
      <c r="U1526" s="39"/>
      <c r="V1526" s="39"/>
      <c r="W1526" s="39"/>
      <c r="X1526" s="39"/>
      <c r="Y1526" s="39"/>
      <c r="Z1526" s="39"/>
      <c r="AA1526" s="39"/>
      <c r="AB1526" s="39"/>
      <c r="AC1526" s="39"/>
      <c r="AD1526" s="39"/>
      <c r="AE1526" s="39"/>
      <c r="AR1526" s="225" t="s">
        <v>301</v>
      </c>
      <c r="AT1526" s="225" t="s">
        <v>797</v>
      </c>
      <c r="AU1526" s="225" t="s">
        <v>81</v>
      </c>
      <c r="AY1526" s="18" t="s">
        <v>240</v>
      </c>
      <c r="BE1526" s="226">
        <f>IF(N1526="základní",J1526,0)</f>
        <v>0</v>
      </c>
      <c r="BF1526" s="226">
        <f>IF(N1526="snížená",J1526,0)</f>
        <v>0</v>
      </c>
      <c r="BG1526" s="226">
        <f>IF(N1526="zákl. přenesená",J1526,0)</f>
        <v>0</v>
      </c>
      <c r="BH1526" s="226">
        <f>IF(N1526="sníž. přenesená",J1526,0)</f>
        <v>0</v>
      </c>
      <c r="BI1526" s="226">
        <f>IF(N1526="nulová",J1526,0)</f>
        <v>0</v>
      </c>
      <c r="BJ1526" s="18" t="s">
        <v>79</v>
      </c>
      <c r="BK1526" s="226">
        <f>ROUND(I1526*H1526,2)</f>
        <v>0</v>
      </c>
      <c r="BL1526" s="18" t="s">
        <v>271</v>
      </c>
      <c r="BM1526" s="225" t="s">
        <v>3684</v>
      </c>
    </row>
    <row r="1527" s="13" customFormat="1">
      <c r="A1527" s="13"/>
      <c r="B1527" s="248"/>
      <c r="C1527" s="249"/>
      <c r="D1527" s="227" t="s">
        <v>801</v>
      </c>
      <c r="E1527" s="249"/>
      <c r="F1527" s="251" t="s">
        <v>3685</v>
      </c>
      <c r="G1527" s="249"/>
      <c r="H1527" s="252">
        <v>32.832999999999998</v>
      </c>
      <c r="I1527" s="253"/>
      <c r="J1527" s="249"/>
      <c r="K1527" s="249"/>
      <c r="L1527" s="254"/>
      <c r="M1527" s="255"/>
      <c r="N1527" s="256"/>
      <c r="O1527" s="256"/>
      <c r="P1527" s="256"/>
      <c r="Q1527" s="256"/>
      <c r="R1527" s="256"/>
      <c r="S1527" s="256"/>
      <c r="T1527" s="257"/>
      <c r="U1527" s="13"/>
      <c r="V1527" s="13"/>
      <c r="W1527" s="13"/>
      <c r="X1527" s="13"/>
      <c r="Y1527" s="13"/>
      <c r="Z1527" s="13"/>
      <c r="AA1527" s="13"/>
      <c r="AB1527" s="13"/>
      <c r="AC1527" s="13"/>
      <c r="AD1527" s="13"/>
      <c r="AE1527" s="13"/>
      <c r="AT1527" s="258" t="s">
        <v>801</v>
      </c>
      <c r="AU1527" s="258" t="s">
        <v>81</v>
      </c>
      <c r="AV1527" s="13" t="s">
        <v>81</v>
      </c>
      <c r="AW1527" s="13" t="s">
        <v>4</v>
      </c>
      <c r="AX1527" s="13" t="s">
        <v>79</v>
      </c>
      <c r="AY1527" s="258" t="s">
        <v>240</v>
      </c>
    </row>
    <row r="1528" s="2" customFormat="1" ht="44.25" customHeight="1">
      <c r="A1528" s="39"/>
      <c r="B1528" s="40"/>
      <c r="C1528" s="214" t="s">
        <v>3686</v>
      </c>
      <c r="D1528" s="214" t="s">
        <v>243</v>
      </c>
      <c r="E1528" s="215" t="s">
        <v>3687</v>
      </c>
      <c r="F1528" s="216" t="s">
        <v>3688</v>
      </c>
      <c r="G1528" s="217" t="s">
        <v>1707</v>
      </c>
      <c r="H1528" s="218">
        <v>1</v>
      </c>
      <c r="I1528" s="219"/>
      <c r="J1528" s="220">
        <f>ROUND(I1528*H1528,2)</f>
        <v>0</v>
      </c>
      <c r="K1528" s="216" t="s">
        <v>247</v>
      </c>
      <c r="L1528" s="45"/>
      <c r="M1528" s="221" t="s">
        <v>19</v>
      </c>
      <c r="N1528" s="222" t="s">
        <v>43</v>
      </c>
      <c r="O1528" s="85"/>
      <c r="P1528" s="223">
        <f>O1528*H1528</f>
        <v>0</v>
      </c>
      <c r="Q1528" s="223">
        <v>0</v>
      </c>
      <c r="R1528" s="223">
        <f>Q1528*H1528</f>
        <v>0</v>
      </c>
      <c r="S1528" s="223">
        <v>0</v>
      </c>
      <c r="T1528" s="224">
        <f>S1528*H1528</f>
        <v>0</v>
      </c>
      <c r="U1528" s="39"/>
      <c r="V1528" s="39"/>
      <c r="W1528" s="39"/>
      <c r="X1528" s="39"/>
      <c r="Y1528" s="39"/>
      <c r="Z1528" s="39"/>
      <c r="AA1528" s="39"/>
      <c r="AB1528" s="39"/>
      <c r="AC1528" s="39"/>
      <c r="AD1528" s="39"/>
      <c r="AE1528" s="39"/>
      <c r="AR1528" s="225" t="s">
        <v>271</v>
      </c>
      <c r="AT1528" s="225" t="s">
        <v>243</v>
      </c>
      <c r="AU1528" s="225" t="s">
        <v>81</v>
      </c>
      <c r="AY1528" s="18" t="s">
        <v>240</v>
      </c>
      <c r="BE1528" s="226">
        <f>IF(N1528="základní",J1528,0)</f>
        <v>0</v>
      </c>
      <c r="BF1528" s="226">
        <f>IF(N1528="snížená",J1528,0)</f>
        <v>0</v>
      </c>
      <c r="BG1528" s="226">
        <f>IF(N1528="zákl. přenesená",J1528,0)</f>
        <v>0</v>
      </c>
      <c r="BH1528" s="226">
        <f>IF(N1528="sníž. přenesená",J1528,0)</f>
        <v>0</v>
      </c>
      <c r="BI1528" s="226">
        <f>IF(N1528="nulová",J1528,0)</f>
        <v>0</v>
      </c>
      <c r="BJ1528" s="18" t="s">
        <v>79</v>
      </c>
      <c r="BK1528" s="226">
        <f>ROUND(I1528*H1528,2)</f>
        <v>0</v>
      </c>
      <c r="BL1528" s="18" t="s">
        <v>271</v>
      </c>
      <c r="BM1528" s="225" t="s">
        <v>3689</v>
      </c>
    </row>
    <row r="1529" s="12" customFormat="1" ht="22.8" customHeight="1">
      <c r="A1529" s="12"/>
      <c r="B1529" s="198"/>
      <c r="C1529" s="199"/>
      <c r="D1529" s="200" t="s">
        <v>71</v>
      </c>
      <c r="E1529" s="212" t="s">
        <v>3690</v>
      </c>
      <c r="F1529" s="212" t="s">
        <v>3691</v>
      </c>
      <c r="G1529" s="199"/>
      <c r="H1529" s="199"/>
      <c r="I1529" s="202"/>
      <c r="J1529" s="213">
        <f>BK1529</f>
        <v>0</v>
      </c>
      <c r="K1529" s="199"/>
      <c r="L1529" s="204"/>
      <c r="M1529" s="205"/>
      <c r="N1529" s="206"/>
      <c r="O1529" s="206"/>
      <c r="P1529" s="207">
        <f>SUM(P1530:P1684)</f>
        <v>0</v>
      </c>
      <c r="Q1529" s="206"/>
      <c r="R1529" s="207">
        <f>SUM(R1530:R1684)</f>
        <v>0</v>
      </c>
      <c r="S1529" s="206"/>
      <c r="T1529" s="208">
        <f>SUM(T1530:T1684)</f>
        <v>0</v>
      </c>
      <c r="U1529" s="12"/>
      <c r="V1529" s="12"/>
      <c r="W1529" s="12"/>
      <c r="X1529" s="12"/>
      <c r="Y1529" s="12"/>
      <c r="Z1529" s="12"/>
      <c r="AA1529" s="12"/>
      <c r="AB1529" s="12"/>
      <c r="AC1529" s="12"/>
      <c r="AD1529" s="12"/>
      <c r="AE1529" s="12"/>
      <c r="AR1529" s="209" t="s">
        <v>81</v>
      </c>
      <c r="AT1529" s="210" t="s">
        <v>71</v>
      </c>
      <c r="AU1529" s="210" t="s">
        <v>79</v>
      </c>
      <c r="AY1529" s="209" t="s">
        <v>240</v>
      </c>
      <c r="BK1529" s="211">
        <f>SUM(BK1530:BK1684)</f>
        <v>0</v>
      </c>
    </row>
    <row r="1530" s="2" customFormat="1">
      <c r="A1530" s="39"/>
      <c r="B1530" s="40"/>
      <c r="C1530" s="214" t="s">
        <v>3692</v>
      </c>
      <c r="D1530" s="214" t="s">
        <v>243</v>
      </c>
      <c r="E1530" s="215" t="s">
        <v>3693</v>
      </c>
      <c r="F1530" s="216" t="s">
        <v>3694</v>
      </c>
      <c r="G1530" s="217" t="s">
        <v>806</v>
      </c>
      <c r="H1530" s="218">
        <v>1</v>
      </c>
      <c r="I1530" s="219"/>
      <c r="J1530" s="220">
        <f>ROUND(I1530*H1530,2)</f>
        <v>0</v>
      </c>
      <c r="K1530" s="216" t="s">
        <v>247</v>
      </c>
      <c r="L1530" s="45"/>
      <c r="M1530" s="221" t="s">
        <v>19</v>
      </c>
      <c r="N1530" s="222" t="s">
        <v>43</v>
      </c>
      <c r="O1530" s="85"/>
      <c r="P1530" s="223">
        <f>O1530*H1530</f>
        <v>0</v>
      </c>
      <c r="Q1530" s="223">
        <v>0</v>
      </c>
      <c r="R1530" s="223">
        <f>Q1530*H1530</f>
        <v>0</v>
      </c>
      <c r="S1530" s="223">
        <v>0</v>
      </c>
      <c r="T1530" s="224">
        <f>S1530*H1530</f>
        <v>0</v>
      </c>
      <c r="U1530" s="39"/>
      <c r="V1530" s="39"/>
      <c r="W1530" s="39"/>
      <c r="X1530" s="39"/>
      <c r="Y1530" s="39"/>
      <c r="Z1530" s="39"/>
      <c r="AA1530" s="39"/>
      <c r="AB1530" s="39"/>
      <c r="AC1530" s="39"/>
      <c r="AD1530" s="39"/>
      <c r="AE1530" s="39"/>
      <c r="AR1530" s="225" t="s">
        <v>248</v>
      </c>
      <c r="AT1530" s="225" t="s">
        <v>243</v>
      </c>
      <c r="AU1530" s="225" t="s">
        <v>81</v>
      </c>
      <c r="AY1530" s="18" t="s">
        <v>240</v>
      </c>
      <c r="BE1530" s="226">
        <f>IF(N1530="základní",J1530,0)</f>
        <v>0</v>
      </c>
      <c r="BF1530" s="226">
        <f>IF(N1530="snížená",J1530,0)</f>
        <v>0</v>
      </c>
      <c r="BG1530" s="226">
        <f>IF(N1530="zákl. přenesená",J1530,0)</f>
        <v>0</v>
      </c>
      <c r="BH1530" s="226">
        <f>IF(N1530="sníž. přenesená",J1530,0)</f>
        <v>0</v>
      </c>
      <c r="BI1530" s="226">
        <f>IF(N1530="nulová",J1530,0)</f>
        <v>0</v>
      </c>
      <c r="BJ1530" s="18" t="s">
        <v>79</v>
      </c>
      <c r="BK1530" s="226">
        <f>ROUND(I1530*H1530,2)</f>
        <v>0</v>
      </c>
      <c r="BL1530" s="18" t="s">
        <v>248</v>
      </c>
      <c r="BM1530" s="225" t="s">
        <v>3695</v>
      </c>
    </row>
    <row r="1531" s="2" customFormat="1">
      <c r="A1531" s="39"/>
      <c r="B1531" s="40"/>
      <c r="C1531" s="214" t="s">
        <v>3696</v>
      </c>
      <c r="D1531" s="214" t="s">
        <v>243</v>
      </c>
      <c r="E1531" s="215" t="s">
        <v>3697</v>
      </c>
      <c r="F1531" s="216" t="s">
        <v>3698</v>
      </c>
      <c r="G1531" s="217" t="s">
        <v>806</v>
      </c>
      <c r="H1531" s="218">
        <v>1</v>
      </c>
      <c r="I1531" s="219"/>
      <c r="J1531" s="220">
        <f>ROUND(I1531*H1531,2)</f>
        <v>0</v>
      </c>
      <c r="K1531" s="216" t="s">
        <v>247</v>
      </c>
      <c r="L1531" s="45"/>
      <c r="M1531" s="221" t="s">
        <v>19</v>
      </c>
      <c r="N1531" s="222" t="s">
        <v>43</v>
      </c>
      <c r="O1531" s="85"/>
      <c r="P1531" s="223">
        <f>O1531*H1531</f>
        <v>0</v>
      </c>
      <c r="Q1531" s="223">
        <v>0</v>
      </c>
      <c r="R1531" s="223">
        <f>Q1531*H1531</f>
        <v>0</v>
      </c>
      <c r="S1531" s="223">
        <v>0</v>
      </c>
      <c r="T1531" s="224">
        <f>S1531*H1531</f>
        <v>0</v>
      </c>
      <c r="U1531" s="39"/>
      <c r="V1531" s="39"/>
      <c r="W1531" s="39"/>
      <c r="X1531" s="39"/>
      <c r="Y1531" s="39"/>
      <c r="Z1531" s="39"/>
      <c r="AA1531" s="39"/>
      <c r="AB1531" s="39"/>
      <c r="AC1531" s="39"/>
      <c r="AD1531" s="39"/>
      <c r="AE1531" s="39"/>
      <c r="AR1531" s="225" t="s">
        <v>248</v>
      </c>
      <c r="AT1531" s="225" t="s">
        <v>243</v>
      </c>
      <c r="AU1531" s="225" t="s">
        <v>81</v>
      </c>
      <c r="AY1531" s="18" t="s">
        <v>240</v>
      </c>
      <c r="BE1531" s="226">
        <f>IF(N1531="základní",J1531,0)</f>
        <v>0</v>
      </c>
      <c r="BF1531" s="226">
        <f>IF(N1531="snížená",J1531,0)</f>
        <v>0</v>
      </c>
      <c r="BG1531" s="226">
        <f>IF(N1531="zákl. přenesená",J1531,0)</f>
        <v>0</v>
      </c>
      <c r="BH1531" s="226">
        <f>IF(N1531="sníž. přenesená",J1531,0)</f>
        <v>0</v>
      </c>
      <c r="BI1531" s="226">
        <f>IF(N1531="nulová",J1531,0)</f>
        <v>0</v>
      </c>
      <c r="BJ1531" s="18" t="s">
        <v>79</v>
      </c>
      <c r="BK1531" s="226">
        <f>ROUND(I1531*H1531,2)</f>
        <v>0</v>
      </c>
      <c r="BL1531" s="18" t="s">
        <v>248</v>
      </c>
      <c r="BM1531" s="225" t="s">
        <v>3699</v>
      </c>
    </row>
    <row r="1532" s="2" customFormat="1">
      <c r="A1532" s="39"/>
      <c r="B1532" s="40"/>
      <c r="C1532" s="214" t="s">
        <v>3700</v>
      </c>
      <c r="D1532" s="214" t="s">
        <v>243</v>
      </c>
      <c r="E1532" s="215" t="s">
        <v>3701</v>
      </c>
      <c r="F1532" s="216" t="s">
        <v>3702</v>
      </c>
      <c r="G1532" s="217" t="s">
        <v>806</v>
      </c>
      <c r="H1532" s="218">
        <v>1</v>
      </c>
      <c r="I1532" s="219"/>
      <c r="J1532" s="220">
        <f>ROUND(I1532*H1532,2)</f>
        <v>0</v>
      </c>
      <c r="K1532" s="216" t="s">
        <v>247</v>
      </c>
      <c r="L1532" s="45"/>
      <c r="M1532" s="221" t="s">
        <v>19</v>
      </c>
      <c r="N1532" s="222" t="s">
        <v>43</v>
      </c>
      <c r="O1532" s="85"/>
      <c r="P1532" s="223">
        <f>O1532*H1532</f>
        <v>0</v>
      </c>
      <c r="Q1532" s="223">
        <v>0</v>
      </c>
      <c r="R1532" s="223">
        <f>Q1532*H1532</f>
        <v>0</v>
      </c>
      <c r="S1532" s="223">
        <v>0</v>
      </c>
      <c r="T1532" s="224">
        <f>S1532*H1532</f>
        <v>0</v>
      </c>
      <c r="U1532" s="39"/>
      <c r="V1532" s="39"/>
      <c r="W1532" s="39"/>
      <c r="X1532" s="39"/>
      <c r="Y1532" s="39"/>
      <c r="Z1532" s="39"/>
      <c r="AA1532" s="39"/>
      <c r="AB1532" s="39"/>
      <c r="AC1532" s="39"/>
      <c r="AD1532" s="39"/>
      <c r="AE1532" s="39"/>
      <c r="AR1532" s="225" t="s">
        <v>248</v>
      </c>
      <c r="AT1532" s="225" t="s">
        <v>243</v>
      </c>
      <c r="AU1532" s="225" t="s">
        <v>81</v>
      </c>
      <c r="AY1532" s="18" t="s">
        <v>240</v>
      </c>
      <c r="BE1532" s="226">
        <f>IF(N1532="základní",J1532,0)</f>
        <v>0</v>
      </c>
      <c r="BF1532" s="226">
        <f>IF(N1532="snížená",J1532,0)</f>
        <v>0</v>
      </c>
      <c r="BG1532" s="226">
        <f>IF(N1532="zákl. přenesená",J1532,0)</f>
        <v>0</v>
      </c>
      <c r="BH1532" s="226">
        <f>IF(N1532="sníž. přenesená",J1532,0)</f>
        <v>0</v>
      </c>
      <c r="BI1532" s="226">
        <f>IF(N1532="nulová",J1532,0)</f>
        <v>0</v>
      </c>
      <c r="BJ1532" s="18" t="s">
        <v>79</v>
      </c>
      <c r="BK1532" s="226">
        <f>ROUND(I1532*H1532,2)</f>
        <v>0</v>
      </c>
      <c r="BL1532" s="18" t="s">
        <v>248</v>
      </c>
      <c r="BM1532" s="225" t="s">
        <v>3703</v>
      </c>
    </row>
    <row r="1533" s="2" customFormat="1">
      <c r="A1533" s="39"/>
      <c r="B1533" s="40"/>
      <c r="C1533" s="214" t="s">
        <v>3704</v>
      </c>
      <c r="D1533" s="214" t="s">
        <v>243</v>
      </c>
      <c r="E1533" s="215" t="s">
        <v>3705</v>
      </c>
      <c r="F1533" s="216" t="s">
        <v>3706</v>
      </c>
      <c r="G1533" s="217" t="s">
        <v>806</v>
      </c>
      <c r="H1533" s="218">
        <v>1</v>
      </c>
      <c r="I1533" s="219"/>
      <c r="J1533" s="220">
        <f>ROUND(I1533*H1533,2)</f>
        <v>0</v>
      </c>
      <c r="K1533" s="216" t="s">
        <v>247</v>
      </c>
      <c r="L1533" s="45"/>
      <c r="M1533" s="221" t="s">
        <v>19</v>
      </c>
      <c r="N1533" s="222" t="s">
        <v>43</v>
      </c>
      <c r="O1533" s="85"/>
      <c r="P1533" s="223">
        <f>O1533*H1533</f>
        <v>0</v>
      </c>
      <c r="Q1533" s="223">
        <v>0</v>
      </c>
      <c r="R1533" s="223">
        <f>Q1533*H1533</f>
        <v>0</v>
      </c>
      <c r="S1533" s="223">
        <v>0</v>
      </c>
      <c r="T1533" s="224">
        <f>S1533*H1533</f>
        <v>0</v>
      </c>
      <c r="U1533" s="39"/>
      <c r="V1533" s="39"/>
      <c r="W1533" s="39"/>
      <c r="X1533" s="39"/>
      <c r="Y1533" s="39"/>
      <c r="Z1533" s="39"/>
      <c r="AA1533" s="39"/>
      <c r="AB1533" s="39"/>
      <c r="AC1533" s="39"/>
      <c r="AD1533" s="39"/>
      <c r="AE1533" s="39"/>
      <c r="AR1533" s="225" t="s">
        <v>248</v>
      </c>
      <c r="AT1533" s="225" t="s">
        <v>243</v>
      </c>
      <c r="AU1533" s="225" t="s">
        <v>81</v>
      </c>
      <c r="AY1533" s="18" t="s">
        <v>240</v>
      </c>
      <c r="BE1533" s="226">
        <f>IF(N1533="základní",J1533,0)</f>
        <v>0</v>
      </c>
      <c r="BF1533" s="226">
        <f>IF(N1533="snížená",J1533,0)</f>
        <v>0</v>
      </c>
      <c r="BG1533" s="226">
        <f>IF(N1533="zákl. přenesená",J1533,0)</f>
        <v>0</v>
      </c>
      <c r="BH1533" s="226">
        <f>IF(N1533="sníž. přenesená",J1533,0)</f>
        <v>0</v>
      </c>
      <c r="BI1533" s="226">
        <f>IF(N1533="nulová",J1533,0)</f>
        <v>0</v>
      </c>
      <c r="BJ1533" s="18" t="s">
        <v>79</v>
      </c>
      <c r="BK1533" s="226">
        <f>ROUND(I1533*H1533,2)</f>
        <v>0</v>
      </c>
      <c r="BL1533" s="18" t="s">
        <v>248</v>
      </c>
      <c r="BM1533" s="225" t="s">
        <v>3707</v>
      </c>
    </row>
    <row r="1534" s="2" customFormat="1">
      <c r="A1534" s="39"/>
      <c r="B1534" s="40"/>
      <c r="C1534" s="214" t="s">
        <v>3708</v>
      </c>
      <c r="D1534" s="214" t="s">
        <v>243</v>
      </c>
      <c r="E1534" s="215" t="s">
        <v>3709</v>
      </c>
      <c r="F1534" s="216" t="s">
        <v>3710</v>
      </c>
      <c r="G1534" s="217" t="s">
        <v>806</v>
      </c>
      <c r="H1534" s="218">
        <v>1</v>
      </c>
      <c r="I1534" s="219"/>
      <c r="J1534" s="220">
        <f>ROUND(I1534*H1534,2)</f>
        <v>0</v>
      </c>
      <c r="K1534" s="216" t="s">
        <v>247</v>
      </c>
      <c r="L1534" s="45"/>
      <c r="M1534" s="221" t="s">
        <v>19</v>
      </c>
      <c r="N1534" s="222" t="s">
        <v>43</v>
      </c>
      <c r="O1534" s="85"/>
      <c r="P1534" s="223">
        <f>O1534*H1534</f>
        <v>0</v>
      </c>
      <c r="Q1534" s="223">
        <v>0</v>
      </c>
      <c r="R1534" s="223">
        <f>Q1534*H1534</f>
        <v>0</v>
      </c>
      <c r="S1534" s="223">
        <v>0</v>
      </c>
      <c r="T1534" s="224">
        <f>S1534*H1534</f>
        <v>0</v>
      </c>
      <c r="U1534" s="39"/>
      <c r="V1534" s="39"/>
      <c r="W1534" s="39"/>
      <c r="X1534" s="39"/>
      <c r="Y1534" s="39"/>
      <c r="Z1534" s="39"/>
      <c r="AA1534" s="39"/>
      <c r="AB1534" s="39"/>
      <c r="AC1534" s="39"/>
      <c r="AD1534" s="39"/>
      <c r="AE1534" s="39"/>
      <c r="AR1534" s="225" t="s">
        <v>248</v>
      </c>
      <c r="AT1534" s="225" t="s">
        <v>243</v>
      </c>
      <c r="AU1534" s="225" t="s">
        <v>81</v>
      </c>
      <c r="AY1534" s="18" t="s">
        <v>240</v>
      </c>
      <c r="BE1534" s="226">
        <f>IF(N1534="základní",J1534,0)</f>
        <v>0</v>
      </c>
      <c r="BF1534" s="226">
        <f>IF(N1534="snížená",J1534,0)</f>
        <v>0</v>
      </c>
      <c r="BG1534" s="226">
        <f>IF(N1534="zákl. přenesená",J1534,0)</f>
        <v>0</v>
      </c>
      <c r="BH1534" s="226">
        <f>IF(N1534="sníž. přenesená",J1534,0)</f>
        <v>0</v>
      </c>
      <c r="BI1534" s="226">
        <f>IF(N1534="nulová",J1534,0)</f>
        <v>0</v>
      </c>
      <c r="BJ1534" s="18" t="s">
        <v>79</v>
      </c>
      <c r="BK1534" s="226">
        <f>ROUND(I1534*H1534,2)</f>
        <v>0</v>
      </c>
      <c r="BL1534" s="18" t="s">
        <v>248</v>
      </c>
      <c r="BM1534" s="225" t="s">
        <v>3711</v>
      </c>
    </row>
    <row r="1535" s="2" customFormat="1">
      <c r="A1535" s="39"/>
      <c r="B1535" s="40"/>
      <c r="C1535" s="214" t="s">
        <v>3712</v>
      </c>
      <c r="D1535" s="214" t="s">
        <v>243</v>
      </c>
      <c r="E1535" s="215" t="s">
        <v>3713</v>
      </c>
      <c r="F1535" s="216" t="s">
        <v>3714</v>
      </c>
      <c r="G1535" s="217" t="s">
        <v>806</v>
      </c>
      <c r="H1535" s="218">
        <v>1</v>
      </c>
      <c r="I1535" s="219"/>
      <c r="J1535" s="220">
        <f>ROUND(I1535*H1535,2)</f>
        <v>0</v>
      </c>
      <c r="K1535" s="216" t="s">
        <v>247</v>
      </c>
      <c r="L1535" s="45"/>
      <c r="M1535" s="221" t="s">
        <v>19</v>
      </c>
      <c r="N1535" s="222" t="s">
        <v>43</v>
      </c>
      <c r="O1535" s="85"/>
      <c r="P1535" s="223">
        <f>O1535*H1535</f>
        <v>0</v>
      </c>
      <c r="Q1535" s="223">
        <v>0</v>
      </c>
      <c r="R1535" s="223">
        <f>Q1535*H1535</f>
        <v>0</v>
      </c>
      <c r="S1535" s="223">
        <v>0</v>
      </c>
      <c r="T1535" s="224">
        <f>S1535*H1535</f>
        <v>0</v>
      </c>
      <c r="U1535" s="39"/>
      <c r="V1535" s="39"/>
      <c r="W1535" s="39"/>
      <c r="X1535" s="39"/>
      <c r="Y1535" s="39"/>
      <c r="Z1535" s="39"/>
      <c r="AA1535" s="39"/>
      <c r="AB1535" s="39"/>
      <c r="AC1535" s="39"/>
      <c r="AD1535" s="39"/>
      <c r="AE1535" s="39"/>
      <c r="AR1535" s="225" t="s">
        <v>248</v>
      </c>
      <c r="AT1535" s="225" t="s">
        <v>243</v>
      </c>
      <c r="AU1535" s="225" t="s">
        <v>81</v>
      </c>
      <c r="AY1535" s="18" t="s">
        <v>240</v>
      </c>
      <c r="BE1535" s="226">
        <f>IF(N1535="základní",J1535,0)</f>
        <v>0</v>
      </c>
      <c r="BF1535" s="226">
        <f>IF(N1535="snížená",J1535,0)</f>
        <v>0</v>
      </c>
      <c r="BG1535" s="226">
        <f>IF(N1535="zákl. přenesená",J1535,0)</f>
        <v>0</v>
      </c>
      <c r="BH1535" s="226">
        <f>IF(N1535="sníž. přenesená",J1535,0)</f>
        <v>0</v>
      </c>
      <c r="BI1535" s="226">
        <f>IF(N1535="nulová",J1535,0)</f>
        <v>0</v>
      </c>
      <c r="BJ1535" s="18" t="s">
        <v>79</v>
      </c>
      <c r="BK1535" s="226">
        <f>ROUND(I1535*H1535,2)</f>
        <v>0</v>
      </c>
      <c r="BL1535" s="18" t="s">
        <v>248</v>
      </c>
      <c r="BM1535" s="225" t="s">
        <v>3715</v>
      </c>
    </row>
    <row r="1536" s="2" customFormat="1">
      <c r="A1536" s="39"/>
      <c r="B1536" s="40"/>
      <c r="C1536" s="214" t="s">
        <v>3716</v>
      </c>
      <c r="D1536" s="214" t="s">
        <v>243</v>
      </c>
      <c r="E1536" s="215" t="s">
        <v>3717</v>
      </c>
      <c r="F1536" s="216" t="s">
        <v>3718</v>
      </c>
      <c r="G1536" s="217" t="s">
        <v>806</v>
      </c>
      <c r="H1536" s="218">
        <v>1</v>
      </c>
      <c r="I1536" s="219"/>
      <c r="J1536" s="220">
        <f>ROUND(I1536*H1536,2)</f>
        <v>0</v>
      </c>
      <c r="K1536" s="216" t="s">
        <v>247</v>
      </c>
      <c r="L1536" s="45"/>
      <c r="M1536" s="221" t="s">
        <v>19</v>
      </c>
      <c r="N1536" s="222" t="s">
        <v>43</v>
      </c>
      <c r="O1536" s="85"/>
      <c r="P1536" s="223">
        <f>O1536*H1536</f>
        <v>0</v>
      </c>
      <c r="Q1536" s="223">
        <v>0</v>
      </c>
      <c r="R1536" s="223">
        <f>Q1536*H1536</f>
        <v>0</v>
      </c>
      <c r="S1536" s="223">
        <v>0</v>
      </c>
      <c r="T1536" s="224">
        <f>S1536*H1536</f>
        <v>0</v>
      </c>
      <c r="U1536" s="39"/>
      <c r="V1536" s="39"/>
      <c r="W1536" s="39"/>
      <c r="X1536" s="39"/>
      <c r="Y1536" s="39"/>
      <c r="Z1536" s="39"/>
      <c r="AA1536" s="39"/>
      <c r="AB1536" s="39"/>
      <c r="AC1536" s="39"/>
      <c r="AD1536" s="39"/>
      <c r="AE1536" s="39"/>
      <c r="AR1536" s="225" t="s">
        <v>248</v>
      </c>
      <c r="AT1536" s="225" t="s">
        <v>243</v>
      </c>
      <c r="AU1536" s="225" t="s">
        <v>81</v>
      </c>
      <c r="AY1536" s="18" t="s">
        <v>240</v>
      </c>
      <c r="BE1536" s="226">
        <f>IF(N1536="základní",J1536,0)</f>
        <v>0</v>
      </c>
      <c r="BF1536" s="226">
        <f>IF(N1536="snížená",J1536,0)</f>
        <v>0</v>
      </c>
      <c r="BG1536" s="226">
        <f>IF(N1536="zákl. přenesená",J1536,0)</f>
        <v>0</v>
      </c>
      <c r="BH1536" s="226">
        <f>IF(N1536="sníž. přenesená",J1536,0)</f>
        <v>0</v>
      </c>
      <c r="BI1536" s="226">
        <f>IF(N1536="nulová",J1536,0)</f>
        <v>0</v>
      </c>
      <c r="BJ1536" s="18" t="s">
        <v>79</v>
      </c>
      <c r="BK1536" s="226">
        <f>ROUND(I1536*H1536,2)</f>
        <v>0</v>
      </c>
      <c r="BL1536" s="18" t="s">
        <v>248</v>
      </c>
      <c r="BM1536" s="225" t="s">
        <v>3719</v>
      </c>
    </row>
    <row r="1537" s="2" customFormat="1">
      <c r="A1537" s="39"/>
      <c r="B1537" s="40"/>
      <c r="C1537" s="214" t="s">
        <v>3720</v>
      </c>
      <c r="D1537" s="214" t="s">
        <v>243</v>
      </c>
      <c r="E1537" s="215" t="s">
        <v>3721</v>
      </c>
      <c r="F1537" s="216" t="s">
        <v>3722</v>
      </c>
      <c r="G1537" s="217" t="s">
        <v>806</v>
      </c>
      <c r="H1537" s="218">
        <v>1</v>
      </c>
      <c r="I1537" s="219"/>
      <c r="J1537" s="220">
        <f>ROUND(I1537*H1537,2)</f>
        <v>0</v>
      </c>
      <c r="K1537" s="216" t="s">
        <v>247</v>
      </c>
      <c r="L1537" s="45"/>
      <c r="M1537" s="221" t="s">
        <v>19</v>
      </c>
      <c r="N1537" s="222" t="s">
        <v>43</v>
      </c>
      <c r="O1537" s="85"/>
      <c r="P1537" s="223">
        <f>O1537*H1537</f>
        <v>0</v>
      </c>
      <c r="Q1537" s="223">
        <v>0</v>
      </c>
      <c r="R1537" s="223">
        <f>Q1537*H1537</f>
        <v>0</v>
      </c>
      <c r="S1537" s="223">
        <v>0</v>
      </c>
      <c r="T1537" s="224">
        <f>S1537*H1537</f>
        <v>0</v>
      </c>
      <c r="U1537" s="39"/>
      <c r="V1537" s="39"/>
      <c r="W1537" s="39"/>
      <c r="X1537" s="39"/>
      <c r="Y1537" s="39"/>
      <c r="Z1537" s="39"/>
      <c r="AA1537" s="39"/>
      <c r="AB1537" s="39"/>
      <c r="AC1537" s="39"/>
      <c r="AD1537" s="39"/>
      <c r="AE1537" s="39"/>
      <c r="AR1537" s="225" t="s">
        <v>248</v>
      </c>
      <c r="AT1537" s="225" t="s">
        <v>243</v>
      </c>
      <c r="AU1537" s="225" t="s">
        <v>81</v>
      </c>
      <c r="AY1537" s="18" t="s">
        <v>240</v>
      </c>
      <c r="BE1537" s="226">
        <f>IF(N1537="základní",J1537,0)</f>
        <v>0</v>
      </c>
      <c r="BF1537" s="226">
        <f>IF(N1537="snížená",J1537,0)</f>
        <v>0</v>
      </c>
      <c r="BG1537" s="226">
        <f>IF(N1537="zákl. přenesená",J1537,0)</f>
        <v>0</v>
      </c>
      <c r="BH1537" s="226">
        <f>IF(N1537="sníž. přenesená",J1537,0)</f>
        <v>0</v>
      </c>
      <c r="BI1537" s="226">
        <f>IF(N1537="nulová",J1537,0)</f>
        <v>0</v>
      </c>
      <c r="BJ1537" s="18" t="s">
        <v>79</v>
      </c>
      <c r="BK1537" s="226">
        <f>ROUND(I1537*H1537,2)</f>
        <v>0</v>
      </c>
      <c r="BL1537" s="18" t="s">
        <v>248</v>
      </c>
      <c r="BM1537" s="225" t="s">
        <v>3723</v>
      </c>
    </row>
    <row r="1538" s="2" customFormat="1">
      <c r="A1538" s="39"/>
      <c r="B1538" s="40"/>
      <c r="C1538" s="214" t="s">
        <v>3724</v>
      </c>
      <c r="D1538" s="214" t="s">
        <v>243</v>
      </c>
      <c r="E1538" s="215" t="s">
        <v>3725</v>
      </c>
      <c r="F1538" s="216" t="s">
        <v>3726</v>
      </c>
      <c r="G1538" s="217" t="s">
        <v>806</v>
      </c>
      <c r="H1538" s="218">
        <v>1</v>
      </c>
      <c r="I1538" s="219"/>
      <c r="J1538" s="220">
        <f>ROUND(I1538*H1538,2)</f>
        <v>0</v>
      </c>
      <c r="K1538" s="216" t="s">
        <v>247</v>
      </c>
      <c r="L1538" s="45"/>
      <c r="M1538" s="221" t="s">
        <v>19</v>
      </c>
      <c r="N1538" s="222" t="s">
        <v>43</v>
      </c>
      <c r="O1538" s="85"/>
      <c r="P1538" s="223">
        <f>O1538*H1538</f>
        <v>0</v>
      </c>
      <c r="Q1538" s="223">
        <v>0</v>
      </c>
      <c r="R1538" s="223">
        <f>Q1538*H1538</f>
        <v>0</v>
      </c>
      <c r="S1538" s="223">
        <v>0</v>
      </c>
      <c r="T1538" s="224">
        <f>S1538*H1538</f>
        <v>0</v>
      </c>
      <c r="U1538" s="39"/>
      <c r="V1538" s="39"/>
      <c r="W1538" s="39"/>
      <c r="X1538" s="39"/>
      <c r="Y1538" s="39"/>
      <c r="Z1538" s="39"/>
      <c r="AA1538" s="39"/>
      <c r="AB1538" s="39"/>
      <c r="AC1538" s="39"/>
      <c r="AD1538" s="39"/>
      <c r="AE1538" s="39"/>
      <c r="AR1538" s="225" t="s">
        <v>248</v>
      </c>
      <c r="AT1538" s="225" t="s">
        <v>243</v>
      </c>
      <c r="AU1538" s="225" t="s">
        <v>81</v>
      </c>
      <c r="AY1538" s="18" t="s">
        <v>240</v>
      </c>
      <c r="BE1538" s="226">
        <f>IF(N1538="základní",J1538,0)</f>
        <v>0</v>
      </c>
      <c r="BF1538" s="226">
        <f>IF(N1538="snížená",J1538,0)</f>
        <v>0</v>
      </c>
      <c r="BG1538" s="226">
        <f>IF(N1538="zákl. přenesená",J1538,0)</f>
        <v>0</v>
      </c>
      <c r="BH1538" s="226">
        <f>IF(N1538="sníž. přenesená",J1538,0)</f>
        <v>0</v>
      </c>
      <c r="BI1538" s="226">
        <f>IF(N1538="nulová",J1538,0)</f>
        <v>0</v>
      </c>
      <c r="BJ1538" s="18" t="s">
        <v>79</v>
      </c>
      <c r="BK1538" s="226">
        <f>ROUND(I1538*H1538,2)</f>
        <v>0</v>
      </c>
      <c r="BL1538" s="18" t="s">
        <v>248</v>
      </c>
      <c r="BM1538" s="225" t="s">
        <v>3727</v>
      </c>
    </row>
    <row r="1539" s="2" customFormat="1">
      <c r="A1539" s="39"/>
      <c r="B1539" s="40"/>
      <c r="C1539" s="214" t="s">
        <v>3728</v>
      </c>
      <c r="D1539" s="214" t="s">
        <v>243</v>
      </c>
      <c r="E1539" s="215" t="s">
        <v>3729</v>
      </c>
      <c r="F1539" s="216" t="s">
        <v>3730</v>
      </c>
      <c r="G1539" s="217" t="s">
        <v>806</v>
      </c>
      <c r="H1539" s="218">
        <v>1</v>
      </c>
      <c r="I1539" s="219"/>
      <c r="J1539" s="220">
        <f>ROUND(I1539*H1539,2)</f>
        <v>0</v>
      </c>
      <c r="K1539" s="216" t="s">
        <v>247</v>
      </c>
      <c r="L1539" s="45"/>
      <c r="M1539" s="221" t="s">
        <v>19</v>
      </c>
      <c r="N1539" s="222" t="s">
        <v>43</v>
      </c>
      <c r="O1539" s="85"/>
      <c r="P1539" s="223">
        <f>O1539*H1539</f>
        <v>0</v>
      </c>
      <c r="Q1539" s="223">
        <v>0</v>
      </c>
      <c r="R1539" s="223">
        <f>Q1539*H1539</f>
        <v>0</v>
      </c>
      <c r="S1539" s="223">
        <v>0</v>
      </c>
      <c r="T1539" s="224">
        <f>S1539*H1539</f>
        <v>0</v>
      </c>
      <c r="U1539" s="39"/>
      <c r="V1539" s="39"/>
      <c r="W1539" s="39"/>
      <c r="X1539" s="39"/>
      <c r="Y1539" s="39"/>
      <c r="Z1539" s="39"/>
      <c r="AA1539" s="39"/>
      <c r="AB1539" s="39"/>
      <c r="AC1539" s="39"/>
      <c r="AD1539" s="39"/>
      <c r="AE1539" s="39"/>
      <c r="AR1539" s="225" t="s">
        <v>248</v>
      </c>
      <c r="AT1539" s="225" t="s">
        <v>243</v>
      </c>
      <c r="AU1539" s="225" t="s">
        <v>81</v>
      </c>
      <c r="AY1539" s="18" t="s">
        <v>240</v>
      </c>
      <c r="BE1539" s="226">
        <f>IF(N1539="základní",J1539,0)</f>
        <v>0</v>
      </c>
      <c r="BF1539" s="226">
        <f>IF(N1539="snížená",J1539,0)</f>
        <v>0</v>
      </c>
      <c r="BG1539" s="226">
        <f>IF(N1539="zákl. přenesená",J1539,0)</f>
        <v>0</v>
      </c>
      <c r="BH1539" s="226">
        <f>IF(N1539="sníž. přenesená",J1539,0)</f>
        <v>0</v>
      </c>
      <c r="BI1539" s="226">
        <f>IF(N1539="nulová",J1539,0)</f>
        <v>0</v>
      </c>
      <c r="BJ1539" s="18" t="s">
        <v>79</v>
      </c>
      <c r="BK1539" s="226">
        <f>ROUND(I1539*H1539,2)</f>
        <v>0</v>
      </c>
      <c r="BL1539" s="18" t="s">
        <v>248</v>
      </c>
      <c r="BM1539" s="225" t="s">
        <v>3731</v>
      </c>
    </row>
    <row r="1540" s="2" customFormat="1">
      <c r="A1540" s="39"/>
      <c r="B1540" s="40"/>
      <c r="C1540" s="214" t="s">
        <v>3732</v>
      </c>
      <c r="D1540" s="214" t="s">
        <v>243</v>
      </c>
      <c r="E1540" s="215" t="s">
        <v>3733</v>
      </c>
      <c r="F1540" s="216" t="s">
        <v>3734</v>
      </c>
      <c r="G1540" s="217" t="s">
        <v>806</v>
      </c>
      <c r="H1540" s="218">
        <v>1</v>
      </c>
      <c r="I1540" s="219"/>
      <c r="J1540" s="220">
        <f>ROUND(I1540*H1540,2)</f>
        <v>0</v>
      </c>
      <c r="K1540" s="216" t="s">
        <v>247</v>
      </c>
      <c r="L1540" s="45"/>
      <c r="M1540" s="221" t="s">
        <v>19</v>
      </c>
      <c r="N1540" s="222" t="s">
        <v>43</v>
      </c>
      <c r="O1540" s="85"/>
      <c r="P1540" s="223">
        <f>O1540*H1540</f>
        <v>0</v>
      </c>
      <c r="Q1540" s="223">
        <v>0</v>
      </c>
      <c r="R1540" s="223">
        <f>Q1540*H1540</f>
        <v>0</v>
      </c>
      <c r="S1540" s="223">
        <v>0</v>
      </c>
      <c r="T1540" s="224">
        <f>S1540*H1540</f>
        <v>0</v>
      </c>
      <c r="U1540" s="39"/>
      <c r="V1540" s="39"/>
      <c r="W1540" s="39"/>
      <c r="X1540" s="39"/>
      <c r="Y1540" s="39"/>
      <c r="Z1540" s="39"/>
      <c r="AA1540" s="39"/>
      <c r="AB1540" s="39"/>
      <c r="AC1540" s="39"/>
      <c r="AD1540" s="39"/>
      <c r="AE1540" s="39"/>
      <c r="AR1540" s="225" t="s">
        <v>248</v>
      </c>
      <c r="AT1540" s="225" t="s">
        <v>243</v>
      </c>
      <c r="AU1540" s="225" t="s">
        <v>81</v>
      </c>
      <c r="AY1540" s="18" t="s">
        <v>240</v>
      </c>
      <c r="BE1540" s="226">
        <f>IF(N1540="základní",J1540,0)</f>
        <v>0</v>
      </c>
      <c r="BF1540" s="226">
        <f>IF(N1540="snížená",J1540,0)</f>
        <v>0</v>
      </c>
      <c r="BG1540" s="226">
        <f>IF(N1540="zákl. přenesená",J1540,0)</f>
        <v>0</v>
      </c>
      <c r="BH1540" s="226">
        <f>IF(N1540="sníž. přenesená",J1540,0)</f>
        <v>0</v>
      </c>
      <c r="BI1540" s="226">
        <f>IF(N1540="nulová",J1540,0)</f>
        <v>0</v>
      </c>
      <c r="BJ1540" s="18" t="s">
        <v>79</v>
      </c>
      <c r="BK1540" s="226">
        <f>ROUND(I1540*H1540,2)</f>
        <v>0</v>
      </c>
      <c r="BL1540" s="18" t="s">
        <v>248</v>
      </c>
      <c r="BM1540" s="225" t="s">
        <v>3735</v>
      </c>
    </row>
    <row r="1541" s="2" customFormat="1">
      <c r="A1541" s="39"/>
      <c r="B1541" s="40"/>
      <c r="C1541" s="214" t="s">
        <v>3736</v>
      </c>
      <c r="D1541" s="214" t="s">
        <v>243</v>
      </c>
      <c r="E1541" s="215" t="s">
        <v>3737</v>
      </c>
      <c r="F1541" s="216" t="s">
        <v>3738</v>
      </c>
      <c r="G1541" s="217" t="s">
        <v>806</v>
      </c>
      <c r="H1541" s="218">
        <v>1</v>
      </c>
      <c r="I1541" s="219"/>
      <c r="J1541" s="220">
        <f>ROUND(I1541*H1541,2)</f>
        <v>0</v>
      </c>
      <c r="K1541" s="216" t="s">
        <v>247</v>
      </c>
      <c r="L1541" s="45"/>
      <c r="M1541" s="221" t="s">
        <v>19</v>
      </c>
      <c r="N1541" s="222" t="s">
        <v>43</v>
      </c>
      <c r="O1541" s="85"/>
      <c r="P1541" s="223">
        <f>O1541*H1541</f>
        <v>0</v>
      </c>
      <c r="Q1541" s="223">
        <v>0</v>
      </c>
      <c r="R1541" s="223">
        <f>Q1541*H1541</f>
        <v>0</v>
      </c>
      <c r="S1541" s="223">
        <v>0</v>
      </c>
      <c r="T1541" s="224">
        <f>S1541*H1541</f>
        <v>0</v>
      </c>
      <c r="U1541" s="39"/>
      <c r="V1541" s="39"/>
      <c r="W1541" s="39"/>
      <c r="X1541" s="39"/>
      <c r="Y1541" s="39"/>
      <c r="Z1541" s="39"/>
      <c r="AA1541" s="39"/>
      <c r="AB1541" s="39"/>
      <c r="AC1541" s="39"/>
      <c r="AD1541" s="39"/>
      <c r="AE1541" s="39"/>
      <c r="AR1541" s="225" t="s">
        <v>248</v>
      </c>
      <c r="AT1541" s="225" t="s">
        <v>243</v>
      </c>
      <c r="AU1541" s="225" t="s">
        <v>81</v>
      </c>
      <c r="AY1541" s="18" t="s">
        <v>240</v>
      </c>
      <c r="BE1541" s="226">
        <f>IF(N1541="základní",J1541,0)</f>
        <v>0</v>
      </c>
      <c r="BF1541" s="226">
        <f>IF(N1541="snížená",J1541,0)</f>
        <v>0</v>
      </c>
      <c r="BG1541" s="226">
        <f>IF(N1541="zákl. přenesená",J1541,0)</f>
        <v>0</v>
      </c>
      <c r="BH1541" s="226">
        <f>IF(N1541="sníž. přenesená",J1541,0)</f>
        <v>0</v>
      </c>
      <c r="BI1541" s="226">
        <f>IF(N1541="nulová",J1541,0)</f>
        <v>0</v>
      </c>
      <c r="BJ1541" s="18" t="s">
        <v>79</v>
      </c>
      <c r="BK1541" s="226">
        <f>ROUND(I1541*H1541,2)</f>
        <v>0</v>
      </c>
      <c r="BL1541" s="18" t="s">
        <v>248</v>
      </c>
      <c r="BM1541" s="225" t="s">
        <v>3739</v>
      </c>
    </row>
    <row r="1542" s="2" customFormat="1">
      <c r="A1542" s="39"/>
      <c r="B1542" s="40"/>
      <c r="C1542" s="214" t="s">
        <v>3740</v>
      </c>
      <c r="D1542" s="214" t="s">
        <v>243</v>
      </c>
      <c r="E1542" s="215" t="s">
        <v>3741</v>
      </c>
      <c r="F1542" s="216" t="s">
        <v>3742</v>
      </c>
      <c r="G1542" s="217" t="s">
        <v>806</v>
      </c>
      <c r="H1542" s="218">
        <v>1</v>
      </c>
      <c r="I1542" s="219"/>
      <c r="J1542" s="220">
        <f>ROUND(I1542*H1542,2)</f>
        <v>0</v>
      </c>
      <c r="K1542" s="216" t="s">
        <v>247</v>
      </c>
      <c r="L1542" s="45"/>
      <c r="M1542" s="221" t="s">
        <v>19</v>
      </c>
      <c r="N1542" s="222" t="s">
        <v>43</v>
      </c>
      <c r="O1542" s="85"/>
      <c r="P1542" s="223">
        <f>O1542*H1542</f>
        <v>0</v>
      </c>
      <c r="Q1542" s="223">
        <v>0</v>
      </c>
      <c r="R1542" s="223">
        <f>Q1542*H1542</f>
        <v>0</v>
      </c>
      <c r="S1542" s="223">
        <v>0</v>
      </c>
      <c r="T1542" s="224">
        <f>S1542*H1542</f>
        <v>0</v>
      </c>
      <c r="U1542" s="39"/>
      <c r="V1542" s="39"/>
      <c r="W1542" s="39"/>
      <c r="X1542" s="39"/>
      <c r="Y1542" s="39"/>
      <c r="Z1542" s="39"/>
      <c r="AA1542" s="39"/>
      <c r="AB1542" s="39"/>
      <c r="AC1542" s="39"/>
      <c r="AD1542" s="39"/>
      <c r="AE1542" s="39"/>
      <c r="AR1542" s="225" t="s">
        <v>248</v>
      </c>
      <c r="AT1542" s="225" t="s">
        <v>243</v>
      </c>
      <c r="AU1542" s="225" t="s">
        <v>81</v>
      </c>
      <c r="AY1542" s="18" t="s">
        <v>240</v>
      </c>
      <c r="BE1542" s="226">
        <f>IF(N1542="základní",J1542,0)</f>
        <v>0</v>
      </c>
      <c r="BF1542" s="226">
        <f>IF(N1542="snížená",J1542,0)</f>
        <v>0</v>
      </c>
      <c r="BG1542" s="226">
        <f>IF(N1542="zákl. přenesená",J1542,0)</f>
        <v>0</v>
      </c>
      <c r="BH1542" s="226">
        <f>IF(N1542="sníž. přenesená",J1542,0)</f>
        <v>0</v>
      </c>
      <c r="BI1542" s="226">
        <f>IF(N1542="nulová",J1542,0)</f>
        <v>0</v>
      </c>
      <c r="BJ1542" s="18" t="s">
        <v>79</v>
      </c>
      <c r="BK1542" s="226">
        <f>ROUND(I1542*H1542,2)</f>
        <v>0</v>
      </c>
      <c r="BL1542" s="18" t="s">
        <v>248</v>
      </c>
      <c r="BM1542" s="225" t="s">
        <v>3743</v>
      </c>
    </row>
    <row r="1543" s="2" customFormat="1">
      <c r="A1543" s="39"/>
      <c r="B1543" s="40"/>
      <c r="C1543" s="214" t="s">
        <v>3744</v>
      </c>
      <c r="D1543" s="214" t="s">
        <v>243</v>
      </c>
      <c r="E1543" s="215" t="s">
        <v>3745</v>
      </c>
      <c r="F1543" s="216" t="s">
        <v>3746</v>
      </c>
      <c r="G1543" s="217" t="s">
        <v>806</v>
      </c>
      <c r="H1543" s="218">
        <v>1</v>
      </c>
      <c r="I1543" s="219"/>
      <c r="J1543" s="220">
        <f>ROUND(I1543*H1543,2)</f>
        <v>0</v>
      </c>
      <c r="K1543" s="216" t="s">
        <v>247</v>
      </c>
      <c r="L1543" s="45"/>
      <c r="M1543" s="221" t="s">
        <v>19</v>
      </c>
      <c r="N1543" s="222" t="s">
        <v>43</v>
      </c>
      <c r="O1543" s="85"/>
      <c r="P1543" s="223">
        <f>O1543*H1543</f>
        <v>0</v>
      </c>
      <c r="Q1543" s="223">
        <v>0</v>
      </c>
      <c r="R1543" s="223">
        <f>Q1543*H1543</f>
        <v>0</v>
      </c>
      <c r="S1543" s="223">
        <v>0</v>
      </c>
      <c r="T1543" s="224">
        <f>S1543*H1543</f>
        <v>0</v>
      </c>
      <c r="U1543" s="39"/>
      <c r="V1543" s="39"/>
      <c r="W1543" s="39"/>
      <c r="X1543" s="39"/>
      <c r="Y1543" s="39"/>
      <c r="Z1543" s="39"/>
      <c r="AA1543" s="39"/>
      <c r="AB1543" s="39"/>
      <c r="AC1543" s="39"/>
      <c r="AD1543" s="39"/>
      <c r="AE1543" s="39"/>
      <c r="AR1543" s="225" t="s">
        <v>248</v>
      </c>
      <c r="AT1543" s="225" t="s">
        <v>243</v>
      </c>
      <c r="AU1543" s="225" t="s">
        <v>81</v>
      </c>
      <c r="AY1543" s="18" t="s">
        <v>240</v>
      </c>
      <c r="BE1543" s="226">
        <f>IF(N1543="základní",J1543,0)</f>
        <v>0</v>
      </c>
      <c r="BF1543" s="226">
        <f>IF(N1543="snížená",J1543,0)</f>
        <v>0</v>
      </c>
      <c r="BG1543" s="226">
        <f>IF(N1543="zákl. přenesená",J1543,0)</f>
        <v>0</v>
      </c>
      <c r="BH1543" s="226">
        <f>IF(N1543="sníž. přenesená",J1543,0)</f>
        <v>0</v>
      </c>
      <c r="BI1543" s="226">
        <f>IF(N1543="nulová",J1543,0)</f>
        <v>0</v>
      </c>
      <c r="BJ1543" s="18" t="s">
        <v>79</v>
      </c>
      <c r="BK1543" s="226">
        <f>ROUND(I1543*H1543,2)</f>
        <v>0</v>
      </c>
      <c r="BL1543" s="18" t="s">
        <v>248</v>
      </c>
      <c r="BM1543" s="225" t="s">
        <v>3747</v>
      </c>
    </row>
    <row r="1544" s="2" customFormat="1">
      <c r="A1544" s="39"/>
      <c r="B1544" s="40"/>
      <c r="C1544" s="214" t="s">
        <v>3748</v>
      </c>
      <c r="D1544" s="214" t="s">
        <v>243</v>
      </c>
      <c r="E1544" s="215" t="s">
        <v>3749</v>
      </c>
      <c r="F1544" s="216" t="s">
        <v>3750</v>
      </c>
      <c r="G1544" s="217" t="s">
        <v>806</v>
      </c>
      <c r="H1544" s="218">
        <v>1</v>
      </c>
      <c r="I1544" s="219"/>
      <c r="J1544" s="220">
        <f>ROUND(I1544*H1544,2)</f>
        <v>0</v>
      </c>
      <c r="K1544" s="216" t="s">
        <v>247</v>
      </c>
      <c r="L1544" s="45"/>
      <c r="M1544" s="221" t="s">
        <v>19</v>
      </c>
      <c r="N1544" s="222" t="s">
        <v>43</v>
      </c>
      <c r="O1544" s="85"/>
      <c r="P1544" s="223">
        <f>O1544*H1544</f>
        <v>0</v>
      </c>
      <c r="Q1544" s="223">
        <v>0</v>
      </c>
      <c r="R1544" s="223">
        <f>Q1544*H1544</f>
        <v>0</v>
      </c>
      <c r="S1544" s="223">
        <v>0</v>
      </c>
      <c r="T1544" s="224">
        <f>S1544*H1544</f>
        <v>0</v>
      </c>
      <c r="U1544" s="39"/>
      <c r="V1544" s="39"/>
      <c r="W1544" s="39"/>
      <c r="X1544" s="39"/>
      <c r="Y1544" s="39"/>
      <c r="Z1544" s="39"/>
      <c r="AA1544" s="39"/>
      <c r="AB1544" s="39"/>
      <c r="AC1544" s="39"/>
      <c r="AD1544" s="39"/>
      <c r="AE1544" s="39"/>
      <c r="AR1544" s="225" t="s">
        <v>248</v>
      </c>
      <c r="AT1544" s="225" t="s">
        <v>243</v>
      </c>
      <c r="AU1544" s="225" t="s">
        <v>81</v>
      </c>
      <c r="AY1544" s="18" t="s">
        <v>240</v>
      </c>
      <c r="BE1544" s="226">
        <f>IF(N1544="základní",J1544,0)</f>
        <v>0</v>
      </c>
      <c r="BF1544" s="226">
        <f>IF(N1544="snížená",J1544,0)</f>
        <v>0</v>
      </c>
      <c r="BG1544" s="226">
        <f>IF(N1544="zákl. přenesená",J1544,0)</f>
        <v>0</v>
      </c>
      <c r="BH1544" s="226">
        <f>IF(N1544="sníž. přenesená",J1544,0)</f>
        <v>0</v>
      </c>
      <c r="BI1544" s="226">
        <f>IF(N1544="nulová",J1544,0)</f>
        <v>0</v>
      </c>
      <c r="BJ1544" s="18" t="s">
        <v>79</v>
      </c>
      <c r="BK1544" s="226">
        <f>ROUND(I1544*H1544,2)</f>
        <v>0</v>
      </c>
      <c r="BL1544" s="18" t="s">
        <v>248</v>
      </c>
      <c r="BM1544" s="225" t="s">
        <v>3751</v>
      </c>
    </row>
    <row r="1545" s="2" customFormat="1">
      <c r="A1545" s="39"/>
      <c r="B1545" s="40"/>
      <c r="C1545" s="214" t="s">
        <v>3752</v>
      </c>
      <c r="D1545" s="214" t="s">
        <v>243</v>
      </c>
      <c r="E1545" s="215" t="s">
        <v>3753</v>
      </c>
      <c r="F1545" s="216" t="s">
        <v>3754</v>
      </c>
      <c r="G1545" s="217" t="s">
        <v>806</v>
      </c>
      <c r="H1545" s="218">
        <v>1</v>
      </c>
      <c r="I1545" s="219"/>
      <c r="J1545" s="220">
        <f>ROUND(I1545*H1545,2)</f>
        <v>0</v>
      </c>
      <c r="K1545" s="216" t="s">
        <v>247</v>
      </c>
      <c r="L1545" s="45"/>
      <c r="M1545" s="221" t="s">
        <v>19</v>
      </c>
      <c r="N1545" s="222" t="s">
        <v>43</v>
      </c>
      <c r="O1545" s="85"/>
      <c r="P1545" s="223">
        <f>O1545*H1545</f>
        <v>0</v>
      </c>
      <c r="Q1545" s="223">
        <v>0</v>
      </c>
      <c r="R1545" s="223">
        <f>Q1545*H1545</f>
        <v>0</v>
      </c>
      <c r="S1545" s="223">
        <v>0</v>
      </c>
      <c r="T1545" s="224">
        <f>S1545*H1545</f>
        <v>0</v>
      </c>
      <c r="U1545" s="39"/>
      <c r="V1545" s="39"/>
      <c r="W1545" s="39"/>
      <c r="X1545" s="39"/>
      <c r="Y1545" s="39"/>
      <c r="Z1545" s="39"/>
      <c r="AA1545" s="39"/>
      <c r="AB1545" s="39"/>
      <c r="AC1545" s="39"/>
      <c r="AD1545" s="39"/>
      <c r="AE1545" s="39"/>
      <c r="AR1545" s="225" t="s">
        <v>248</v>
      </c>
      <c r="AT1545" s="225" t="s">
        <v>243</v>
      </c>
      <c r="AU1545" s="225" t="s">
        <v>81</v>
      </c>
      <c r="AY1545" s="18" t="s">
        <v>240</v>
      </c>
      <c r="BE1545" s="226">
        <f>IF(N1545="základní",J1545,0)</f>
        <v>0</v>
      </c>
      <c r="BF1545" s="226">
        <f>IF(N1545="snížená",J1545,0)</f>
        <v>0</v>
      </c>
      <c r="BG1545" s="226">
        <f>IF(N1545="zákl. přenesená",J1545,0)</f>
        <v>0</v>
      </c>
      <c r="BH1545" s="226">
        <f>IF(N1545="sníž. přenesená",J1545,0)</f>
        <v>0</v>
      </c>
      <c r="BI1545" s="226">
        <f>IF(N1545="nulová",J1545,0)</f>
        <v>0</v>
      </c>
      <c r="BJ1545" s="18" t="s">
        <v>79</v>
      </c>
      <c r="BK1545" s="226">
        <f>ROUND(I1545*H1545,2)</f>
        <v>0</v>
      </c>
      <c r="BL1545" s="18" t="s">
        <v>248</v>
      </c>
      <c r="BM1545" s="225" t="s">
        <v>3755</v>
      </c>
    </row>
    <row r="1546" s="2" customFormat="1">
      <c r="A1546" s="39"/>
      <c r="B1546" s="40"/>
      <c r="C1546" s="214" t="s">
        <v>3756</v>
      </c>
      <c r="D1546" s="214" t="s">
        <v>243</v>
      </c>
      <c r="E1546" s="215" t="s">
        <v>3757</v>
      </c>
      <c r="F1546" s="216" t="s">
        <v>3758</v>
      </c>
      <c r="G1546" s="217" t="s">
        <v>806</v>
      </c>
      <c r="H1546" s="218">
        <v>1</v>
      </c>
      <c r="I1546" s="219"/>
      <c r="J1546" s="220">
        <f>ROUND(I1546*H1546,2)</f>
        <v>0</v>
      </c>
      <c r="K1546" s="216" t="s">
        <v>247</v>
      </c>
      <c r="L1546" s="45"/>
      <c r="M1546" s="221" t="s">
        <v>19</v>
      </c>
      <c r="N1546" s="222" t="s">
        <v>43</v>
      </c>
      <c r="O1546" s="85"/>
      <c r="P1546" s="223">
        <f>O1546*H1546</f>
        <v>0</v>
      </c>
      <c r="Q1546" s="223">
        <v>0</v>
      </c>
      <c r="R1546" s="223">
        <f>Q1546*H1546</f>
        <v>0</v>
      </c>
      <c r="S1546" s="223">
        <v>0</v>
      </c>
      <c r="T1546" s="224">
        <f>S1546*H1546</f>
        <v>0</v>
      </c>
      <c r="U1546" s="39"/>
      <c r="V1546" s="39"/>
      <c r="W1546" s="39"/>
      <c r="X1546" s="39"/>
      <c r="Y1546" s="39"/>
      <c r="Z1546" s="39"/>
      <c r="AA1546" s="39"/>
      <c r="AB1546" s="39"/>
      <c r="AC1546" s="39"/>
      <c r="AD1546" s="39"/>
      <c r="AE1546" s="39"/>
      <c r="AR1546" s="225" t="s">
        <v>248</v>
      </c>
      <c r="AT1546" s="225" t="s">
        <v>243</v>
      </c>
      <c r="AU1546" s="225" t="s">
        <v>81</v>
      </c>
      <c r="AY1546" s="18" t="s">
        <v>240</v>
      </c>
      <c r="BE1546" s="226">
        <f>IF(N1546="základní",J1546,0)</f>
        <v>0</v>
      </c>
      <c r="BF1546" s="226">
        <f>IF(N1546="snížená",J1546,0)</f>
        <v>0</v>
      </c>
      <c r="BG1546" s="226">
        <f>IF(N1546="zákl. přenesená",J1546,0)</f>
        <v>0</v>
      </c>
      <c r="BH1546" s="226">
        <f>IF(N1546="sníž. přenesená",J1546,0)</f>
        <v>0</v>
      </c>
      <c r="BI1546" s="226">
        <f>IF(N1546="nulová",J1546,0)</f>
        <v>0</v>
      </c>
      <c r="BJ1546" s="18" t="s">
        <v>79</v>
      </c>
      <c r="BK1546" s="226">
        <f>ROUND(I1546*H1546,2)</f>
        <v>0</v>
      </c>
      <c r="BL1546" s="18" t="s">
        <v>248</v>
      </c>
      <c r="BM1546" s="225" t="s">
        <v>3759</v>
      </c>
    </row>
    <row r="1547" s="2" customFormat="1">
      <c r="A1547" s="39"/>
      <c r="B1547" s="40"/>
      <c r="C1547" s="214" t="s">
        <v>3760</v>
      </c>
      <c r="D1547" s="214" t="s">
        <v>243</v>
      </c>
      <c r="E1547" s="215" t="s">
        <v>3761</v>
      </c>
      <c r="F1547" s="216" t="s">
        <v>3762</v>
      </c>
      <c r="G1547" s="217" t="s">
        <v>806</v>
      </c>
      <c r="H1547" s="218">
        <v>1</v>
      </c>
      <c r="I1547" s="219"/>
      <c r="J1547" s="220">
        <f>ROUND(I1547*H1547,2)</f>
        <v>0</v>
      </c>
      <c r="K1547" s="216" t="s">
        <v>247</v>
      </c>
      <c r="L1547" s="45"/>
      <c r="M1547" s="221" t="s">
        <v>19</v>
      </c>
      <c r="N1547" s="222" t="s">
        <v>43</v>
      </c>
      <c r="O1547" s="85"/>
      <c r="P1547" s="223">
        <f>O1547*H1547</f>
        <v>0</v>
      </c>
      <c r="Q1547" s="223">
        <v>0</v>
      </c>
      <c r="R1547" s="223">
        <f>Q1547*H1547</f>
        <v>0</v>
      </c>
      <c r="S1547" s="223">
        <v>0</v>
      </c>
      <c r="T1547" s="224">
        <f>S1547*H1547</f>
        <v>0</v>
      </c>
      <c r="U1547" s="39"/>
      <c r="V1547" s="39"/>
      <c r="W1547" s="39"/>
      <c r="X1547" s="39"/>
      <c r="Y1547" s="39"/>
      <c r="Z1547" s="39"/>
      <c r="AA1547" s="39"/>
      <c r="AB1547" s="39"/>
      <c r="AC1547" s="39"/>
      <c r="AD1547" s="39"/>
      <c r="AE1547" s="39"/>
      <c r="AR1547" s="225" t="s">
        <v>248</v>
      </c>
      <c r="AT1547" s="225" t="s">
        <v>243</v>
      </c>
      <c r="AU1547" s="225" t="s">
        <v>81</v>
      </c>
      <c r="AY1547" s="18" t="s">
        <v>240</v>
      </c>
      <c r="BE1547" s="226">
        <f>IF(N1547="základní",J1547,0)</f>
        <v>0</v>
      </c>
      <c r="BF1547" s="226">
        <f>IF(N1547="snížená",J1547,0)</f>
        <v>0</v>
      </c>
      <c r="BG1547" s="226">
        <f>IF(N1547="zákl. přenesená",J1547,0)</f>
        <v>0</v>
      </c>
      <c r="BH1547" s="226">
        <f>IF(N1547="sníž. přenesená",J1547,0)</f>
        <v>0</v>
      </c>
      <c r="BI1547" s="226">
        <f>IF(N1547="nulová",J1547,0)</f>
        <v>0</v>
      </c>
      <c r="BJ1547" s="18" t="s">
        <v>79</v>
      </c>
      <c r="BK1547" s="226">
        <f>ROUND(I1547*H1547,2)</f>
        <v>0</v>
      </c>
      <c r="BL1547" s="18" t="s">
        <v>248</v>
      </c>
      <c r="BM1547" s="225" t="s">
        <v>3763</v>
      </c>
    </row>
    <row r="1548" s="2" customFormat="1">
      <c r="A1548" s="39"/>
      <c r="B1548" s="40"/>
      <c r="C1548" s="214" t="s">
        <v>3764</v>
      </c>
      <c r="D1548" s="214" t="s">
        <v>243</v>
      </c>
      <c r="E1548" s="215" t="s">
        <v>3765</v>
      </c>
      <c r="F1548" s="216" t="s">
        <v>3766</v>
      </c>
      <c r="G1548" s="217" t="s">
        <v>806</v>
      </c>
      <c r="H1548" s="218">
        <v>1</v>
      </c>
      <c r="I1548" s="219"/>
      <c r="J1548" s="220">
        <f>ROUND(I1548*H1548,2)</f>
        <v>0</v>
      </c>
      <c r="K1548" s="216" t="s">
        <v>247</v>
      </c>
      <c r="L1548" s="45"/>
      <c r="M1548" s="221" t="s">
        <v>19</v>
      </c>
      <c r="N1548" s="222" t="s">
        <v>43</v>
      </c>
      <c r="O1548" s="85"/>
      <c r="P1548" s="223">
        <f>O1548*H1548</f>
        <v>0</v>
      </c>
      <c r="Q1548" s="223">
        <v>0</v>
      </c>
      <c r="R1548" s="223">
        <f>Q1548*H1548</f>
        <v>0</v>
      </c>
      <c r="S1548" s="223">
        <v>0</v>
      </c>
      <c r="T1548" s="224">
        <f>S1548*H1548</f>
        <v>0</v>
      </c>
      <c r="U1548" s="39"/>
      <c r="V1548" s="39"/>
      <c r="W1548" s="39"/>
      <c r="X1548" s="39"/>
      <c r="Y1548" s="39"/>
      <c r="Z1548" s="39"/>
      <c r="AA1548" s="39"/>
      <c r="AB1548" s="39"/>
      <c r="AC1548" s="39"/>
      <c r="AD1548" s="39"/>
      <c r="AE1548" s="39"/>
      <c r="AR1548" s="225" t="s">
        <v>248</v>
      </c>
      <c r="AT1548" s="225" t="s">
        <v>243</v>
      </c>
      <c r="AU1548" s="225" t="s">
        <v>81</v>
      </c>
      <c r="AY1548" s="18" t="s">
        <v>240</v>
      </c>
      <c r="BE1548" s="226">
        <f>IF(N1548="základní",J1548,0)</f>
        <v>0</v>
      </c>
      <c r="BF1548" s="226">
        <f>IF(N1548="snížená",J1548,0)</f>
        <v>0</v>
      </c>
      <c r="BG1548" s="226">
        <f>IF(N1548="zákl. přenesená",J1548,0)</f>
        <v>0</v>
      </c>
      <c r="BH1548" s="226">
        <f>IF(N1548="sníž. přenesená",J1548,0)</f>
        <v>0</v>
      </c>
      <c r="BI1548" s="226">
        <f>IF(N1548="nulová",J1548,0)</f>
        <v>0</v>
      </c>
      <c r="BJ1548" s="18" t="s">
        <v>79</v>
      </c>
      <c r="BK1548" s="226">
        <f>ROUND(I1548*H1548,2)</f>
        <v>0</v>
      </c>
      <c r="BL1548" s="18" t="s">
        <v>248</v>
      </c>
      <c r="BM1548" s="225" t="s">
        <v>3767</v>
      </c>
    </row>
    <row r="1549" s="2" customFormat="1">
      <c r="A1549" s="39"/>
      <c r="B1549" s="40"/>
      <c r="C1549" s="214" t="s">
        <v>3768</v>
      </c>
      <c r="D1549" s="214" t="s">
        <v>243</v>
      </c>
      <c r="E1549" s="215" t="s">
        <v>3769</v>
      </c>
      <c r="F1549" s="216" t="s">
        <v>3770</v>
      </c>
      <c r="G1549" s="217" t="s">
        <v>806</v>
      </c>
      <c r="H1549" s="218">
        <v>1</v>
      </c>
      <c r="I1549" s="219"/>
      <c r="J1549" s="220">
        <f>ROUND(I1549*H1549,2)</f>
        <v>0</v>
      </c>
      <c r="K1549" s="216" t="s">
        <v>247</v>
      </c>
      <c r="L1549" s="45"/>
      <c r="M1549" s="221" t="s">
        <v>19</v>
      </c>
      <c r="N1549" s="222" t="s">
        <v>43</v>
      </c>
      <c r="O1549" s="85"/>
      <c r="P1549" s="223">
        <f>O1549*H1549</f>
        <v>0</v>
      </c>
      <c r="Q1549" s="223">
        <v>0</v>
      </c>
      <c r="R1549" s="223">
        <f>Q1549*H1549</f>
        <v>0</v>
      </c>
      <c r="S1549" s="223">
        <v>0</v>
      </c>
      <c r="T1549" s="224">
        <f>S1549*H1549</f>
        <v>0</v>
      </c>
      <c r="U1549" s="39"/>
      <c r="V1549" s="39"/>
      <c r="W1549" s="39"/>
      <c r="X1549" s="39"/>
      <c r="Y1549" s="39"/>
      <c r="Z1549" s="39"/>
      <c r="AA1549" s="39"/>
      <c r="AB1549" s="39"/>
      <c r="AC1549" s="39"/>
      <c r="AD1549" s="39"/>
      <c r="AE1549" s="39"/>
      <c r="AR1549" s="225" t="s">
        <v>248</v>
      </c>
      <c r="AT1549" s="225" t="s">
        <v>243</v>
      </c>
      <c r="AU1549" s="225" t="s">
        <v>81</v>
      </c>
      <c r="AY1549" s="18" t="s">
        <v>240</v>
      </c>
      <c r="BE1549" s="226">
        <f>IF(N1549="základní",J1549,0)</f>
        <v>0</v>
      </c>
      <c r="BF1549" s="226">
        <f>IF(N1549="snížená",J1549,0)</f>
        <v>0</v>
      </c>
      <c r="BG1549" s="226">
        <f>IF(N1549="zákl. přenesená",J1549,0)</f>
        <v>0</v>
      </c>
      <c r="BH1549" s="226">
        <f>IF(N1549="sníž. přenesená",J1549,0)</f>
        <v>0</v>
      </c>
      <c r="BI1549" s="226">
        <f>IF(N1549="nulová",J1549,0)</f>
        <v>0</v>
      </c>
      <c r="BJ1549" s="18" t="s">
        <v>79</v>
      </c>
      <c r="BK1549" s="226">
        <f>ROUND(I1549*H1549,2)</f>
        <v>0</v>
      </c>
      <c r="BL1549" s="18" t="s">
        <v>248</v>
      </c>
      <c r="BM1549" s="225" t="s">
        <v>3771</v>
      </c>
    </row>
    <row r="1550" s="2" customFormat="1">
      <c r="A1550" s="39"/>
      <c r="B1550" s="40"/>
      <c r="C1550" s="214" t="s">
        <v>3772</v>
      </c>
      <c r="D1550" s="214" t="s">
        <v>243</v>
      </c>
      <c r="E1550" s="215" t="s">
        <v>3773</v>
      </c>
      <c r="F1550" s="216" t="s">
        <v>3774</v>
      </c>
      <c r="G1550" s="217" t="s">
        <v>806</v>
      </c>
      <c r="H1550" s="218">
        <v>1</v>
      </c>
      <c r="I1550" s="219"/>
      <c r="J1550" s="220">
        <f>ROUND(I1550*H1550,2)</f>
        <v>0</v>
      </c>
      <c r="K1550" s="216" t="s">
        <v>247</v>
      </c>
      <c r="L1550" s="45"/>
      <c r="M1550" s="221" t="s">
        <v>19</v>
      </c>
      <c r="N1550" s="222" t="s">
        <v>43</v>
      </c>
      <c r="O1550" s="85"/>
      <c r="P1550" s="223">
        <f>O1550*H1550</f>
        <v>0</v>
      </c>
      <c r="Q1550" s="223">
        <v>0</v>
      </c>
      <c r="R1550" s="223">
        <f>Q1550*H1550</f>
        <v>0</v>
      </c>
      <c r="S1550" s="223">
        <v>0</v>
      </c>
      <c r="T1550" s="224">
        <f>S1550*H1550</f>
        <v>0</v>
      </c>
      <c r="U1550" s="39"/>
      <c r="V1550" s="39"/>
      <c r="W1550" s="39"/>
      <c r="X1550" s="39"/>
      <c r="Y1550" s="39"/>
      <c r="Z1550" s="39"/>
      <c r="AA1550" s="39"/>
      <c r="AB1550" s="39"/>
      <c r="AC1550" s="39"/>
      <c r="AD1550" s="39"/>
      <c r="AE1550" s="39"/>
      <c r="AR1550" s="225" t="s">
        <v>248</v>
      </c>
      <c r="AT1550" s="225" t="s">
        <v>243</v>
      </c>
      <c r="AU1550" s="225" t="s">
        <v>81</v>
      </c>
      <c r="AY1550" s="18" t="s">
        <v>240</v>
      </c>
      <c r="BE1550" s="226">
        <f>IF(N1550="základní",J1550,0)</f>
        <v>0</v>
      </c>
      <c r="BF1550" s="226">
        <f>IF(N1550="snížená",J1550,0)</f>
        <v>0</v>
      </c>
      <c r="BG1550" s="226">
        <f>IF(N1550="zákl. přenesená",J1550,0)</f>
        <v>0</v>
      </c>
      <c r="BH1550" s="226">
        <f>IF(N1550="sníž. přenesená",J1550,0)</f>
        <v>0</v>
      </c>
      <c r="BI1550" s="226">
        <f>IF(N1550="nulová",J1550,0)</f>
        <v>0</v>
      </c>
      <c r="BJ1550" s="18" t="s">
        <v>79</v>
      </c>
      <c r="BK1550" s="226">
        <f>ROUND(I1550*H1550,2)</f>
        <v>0</v>
      </c>
      <c r="BL1550" s="18" t="s">
        <v>248</v>
      </c>
      <c r="BM1550" s="225" t="s">
        <v>3775</v>
      </c>
    </row>
    <row r="1551" s="2" customFormat="1">
      <c r="A1551" s="39"/>
      <c r="B1551" s="40"/>
      <c r="C1551" s="214" t="s">
        <v>3776</v>
      </c>
      <c r="D1551" s="214" t="s">
        <v>243</v>
      </c>
      <c r="E1551" s="215" t="s">
        <v>3777</v>
      </c>
      <c r="F1551" s="216" t="s">
        <v>3778</v>
      </c>
      <c r="G1551" s="217" t="s">
        <v>806</v>
      </c>
      <c r="H1551" s="218">
        <v>1</v>
      </c>
      <c r="I1551" s="219"/>
      <c r="J1551" s="220">
        <f>ROUND(I1551*H1551,2)</f>
        <v>0</v>
      </c>
      <c r="K1551" s="216" t="s">
        <v>247</v>
      </c>
      <c r="L1551" s="45"/>
      <c r="M1551" s="221" t="s">
        <v>19</v>
      </c>
      <c r="N1551" s="222" t="s">
        <v>43</v>
      </c>
      <c r="O1551" s="85"/>
      <c r="P1551" s="223">
        <f>O1551*H1551</f>
        <v>0</v>
      </c>
      <c r="Q1551" s="223">
        <v>0</v>
      </c>
      <c r="R1551" s="223">
        <f>Q1551*H1551</f>
        <v>0</v>
      </c>
      <c r="S1551" s="223">
        <v>0</v>
      </c>
      <c r="T1551" s="224">
        <f>S1551*H1551</f>
        <v>0</v>
      </c>
      <c r="U1551" s="39"/>
      <c r="V1551" s="39"/>
      <c r="W1551" s="39"/>
      <c r="X1551" s="39"/>
      <c r="Y1551" s="39"/>
      <c r="Z1551" s="39"/>
      <c r="AA1551" s="39"/>
      <c r="AB1551" s="39"/>
      <c r="AC1551" s="39"/>
      <c r="AD1551" s="39"/>
      <c r="AE1551" s="39"/>
      <c r="AR1551" s="225" t="s">
        <v>248</v>
      </c>
      <c r="AT1551" s="225" t="s">
        <v>243</v>
      </c>
      <c r="AU1551" s="225" t="s">
        <v>81</v>
      </c>
      <c r="AY1551" s="18" t="s">
        <v>240</v>
      </c>
      <c r="BE1551" s="226">
        <f>IF(N1551="základní",J1551,0)</f>
        <v>0</v>
      </c>
      <c r="BF1551" s="226">
        <f>IF(N1551="snížená",J1551,0)</f>
        <v>0</v>
      </c>
      <c r="BG1551" s="226">
        <f>IF(N1551="zákl. přenesená",J1551,0)</f>
        <v>0</v>
      </c>
      <c r="BH1551" s="226">
        <f>IF(N1551="sníž. přenesená",J1551,0)</f>
        <v>0</v>
      </c>
      <c r="BI1551" s="226">
        <f>IF(N1551="nulová",J1551,0)</f>
        <v>0</v>
      </c>
      <c r="BJ1551" s="18" t="s">
        <v>79</v>
      </c>
      <c r="BK1551" s="226">
        <f>ROUND(I1551*H1551,2)</f>
        <v>0</v>
      </c>
      <c r="BL1551" s="18" t="s">
        <v>248</v>
      </c>
      <c r="BM1551" s="225" t="s">
        <v>3779</v>
      </c>
    </row>
    <row r="1552" s="2" customFormat="1">
      <c r="A1552" s="39"/>
      <c r="B1552" s="40"/>
      <c r="C1552" s="214" t="s">
        <v>3780</v>
      </c>
      <c r="D1552" s="214" t="s">
        <v>243</v>
      </c>
      <c r="E1552" s="215" t="s">
        <v>3781</v>
      </c>
      <c r="F1552" s="216" t="s">
        <v>3782</v>
      </c>
      <c r="G1552" s="217" t="s">
        <v>806</v>
      </c>
      <c r="H1552" s="218">
        <v>1</v>
      </c>
      <c r="I1552" s="219"/>
      <c r="J1552" s="220">
        <f>ROUND(I1552*H1552,2)</f>
        <v>0</v>
      </c>
      <c r="K1552" s="216" t="s">
        <v>247</v>
      </c>
      <c r="L1552" s="45"/>
      <c r="M1552" s="221" t="s">
        <v>19</v>
      </c>
      <c r="N1552" s="222" t="s">
        <v>43</v>
      </c>
      <c r="O1552" s="85"/>
      <c r="P1552" s="223">
        <f>O1552*H1552</f>
        <v>0</v>
      </c>
      <c r="Q1552" s="223">
        <v>0</v>
      </c>
      <c r="R1552" s="223">
        <f>Q1552*H1552</f>
        <v>0</v>
      </c>
      <c r="S1552" s="223">
        <v>0</v>
      </c>
      <c r="T1552" s="224">
        <f>S1552*H1552</f>
        <v>0</v>
      </c>
      <c r="U1552" s="39"/>
      <c r="V1552" s="39"/>
      <c r="W1552" s="39"/>
      <c r="X1552" s="39"/>
      <c r="Y1552" s="39"/>
      <c r="Z1552" s="39"/>
      <c r="AA1552" s="39"/>
      <c r="AB1552" s="39"/>
      <c r="AC1552" s="39"/>
      <c r="AD1552" s="39"/>
      <c r="AE1552" s="39"/>
      <c r="AR1552" s="225" t="s">
        <v>248</v>
      </c>
      <c r="AT1552" s="225" t="s">
        <v>243</v>
      </c>
      <c r="AU1552" s="225" t="s">
        <v>81</v>
      </c>
      <c r="AY1552" s="18" t="s">
        <v>240</v>
      </c>
      <c r="BE1552" s="226">
        <f>IF(N1552="základní",J1552,0)</f>
        <v>0</v>
      </c>
      <c r="BF1552" s="226">
        <f>IF(N1552="snížená",J1552,0)</f>
        <v>0</v>
      </c>
      <c r="BG1552" s="226">
        <f>IF(N1552="zákl. přenesená",J1552,0)</f>
        <v>0</v>
      </c>
      <c r="BH1552" s="226">
        <f>IF(N1552="sníž. přenesená",J1552,0)</f>
        <v>0</v>
      </c>
      <c r="BI1552" s="226">
        <f>IF(N1552="nulová",J1552,0)</f>
        <v>0</v>
      </c>
      <c r="BJ1552" s="18" t="s">
        <v>79</v>
      </c>
      <c r="BK1552" s="226">
        <f>ROUND(I1552*H1552,2)</f>
        <v>0</v>
      </c>
      <c r="BL1552" s="18" t="s">
        <v>248</v>
      </c>
      <c r="BM1552" s="225" t="s">
        <v>3783</v>
      </c>
    </row>
    <row r="1553" s="2" customFormat="1">
      <c r="A1553" s="39"/>
      <c r="B1553" s="40"/>
      <c r="C1553" s="214" t="s">
        <v>3784</v>
      </c>
      <c r="D1553" s="214" t="s">
        <v>243</v>
      </c>
      <c r="E1553" s="215" t="s">
        <v>3785</v>
      </c>
      <c r="F1553" s="216" t="s">
        <v>3786</v>
      </c>
      <c r="G1553" s="217" t="s">
        <v>806</v>
      </c>
      <c r="H1553" s="218">
        <v>1</v>
      </c>
      <c r="I1553" s="219"/>
      <c r="J1553" s="220">
        <f>ROUND(I1553*H1553,2)</f>
        <v>0</v>
      </c>
      <c r="K1553" s="216" t="s">
        <v>247</v>
      </c>
      <c r="L1553" s="45"/>
      <c r="M1553" s="221" t="s">
        <v>19</v>
      </c>
      <c r="N1553" s="222" t="s">
        <v>43</v>
      </c>
      <c r="O1553" s="85"/>
      <c r="P1553" s="223">
        <f>O1553*H1553</f>
        <v>0</v>
      </c>
      <c r="Q1553" s="223">
        <v>0</v>
      </c>
      <c r="R1553" s="223">
        <f>Q1553*H1553</f>
        <v>0</v>
      </c>
      <c r="S1553" s="223">
        <v>0</v>
      </c>
      <c r="T1553" s="224">
        <f>S1553*H1553</f>
        <v>0</v>
      </c>
      <c r="U1553" s="39"/>
      <c r="V1553" s="39"/>
      <c r="W1553" s="39"/>
      <c r="X1553" s="39"/>
      <c r="Y1553" s="39"/>
      <c r="Z1553" s="39"/>
      <c r="AA1553" s="39"/>
      <c r="AB1553" s="39"/>
      <c r="AC1553" s="39"/>
      <c r="AD1553" s="39"/>
      <c r="AE1553" s="39"/>
      <c r="AR1553" s="225" t="s">
        <v>248</v>
      </c>
      <c r="AT1553" s="225" t="s">
        <v>243</v>
      </c>
      <c r="AU1553" s="225" t="s">
        <v>81</v>
      </c>
      <c r="AY1553" s="18" t="s">
        <v>240</v>
      </c>
      <c r="BE1553" s="226">
        <f>IF(N1553="základní",J1553,0)</f>
        <v>0</v>
      </c>
      <c r="BF1553" s="226">
        <f>IF(N1553="snížená",J1553,0)</f>
        <v>0</v>
      </c>
      <c r="BG1553" s="226">
        <f>IF(N1553="zákl. přenesená",J1553,0)</f>
        <v>0</v>
      </c>
      <c r="BH1553" s="226">
        <f>IF(N1553="sníž. přenesená",J1553,0)</f>
        <v>0</v>
      </c>
      <c r="BI1553" s="226">
        <f>IF(N1553="nulová",J1553,0)</f>
        <v>0</v>
      </c>
      <c r="BJ1553" s="18" t="s">
        <v>79</v>
      </c>
      <c r="BK1553" s="226">
        <f>ROUND(I1553*H1553,2)</f>
        <v>0</v>
      </c>
      <c r="BL1553" s="18" t="s">
        <v>248</v>
      </c>
      <c r="BM1553" s="225" t="s">
        <v>3787</v>
      </c>
    </row>
    <row r="1554" s="2" customFormat="1">
      <c r="A1554" s="39"/>
      <c r="B1554" s="40"/>
      <c r="C1554" s="214" t="s">
        <v>3788</v>
      </c>
      <c r="D1554" s="214" t="s">
        <v>243</v>
      </c>
      <c r="E1554" s="215" t="s">
        <v>3789</v>
      </c>
      <c r="F1554" s="216" t="s">
        <v>3790</v>
      </c>
      <c r="G1554" s="217" t="s">
        <v>806</v>
      </c>
      <c r="H1554" s="218">
        <v>1</v>
      </c>
      <c r="I1554" s="219"/>
      <c r="J1554" s="220">
        <f>ROUND(I1554*H1554,2)</f>
        <v>0</v>
      </c>
      <c r="K1554" s="216" t="s">
        <v>247</v>
      </c>
      <c r="L1554" s="45"/>
      <c r="M1554" s="221" t="s">
        <v>19</v>
      </c>
      <c r="N1554" s="222" t="s">
        <v>43</v>
      </c>
      <c r="O1554" s="85"/>
      <c r="P1554" s="223">
        <f>O1554*H1554</f>
        <v>0</v>
      </c>
      <c r="Q1554" s="223">
        <v>0</v>
      </c>
      <c r="R1554" s="223">
        <f>Q1554*H1554</f>
        <v>0</v>
      </c>
      <c r="S1554" s="223">
        <v>0</v>
      </c>
      <c r="T1554" s="224">
        <f>S1554*H1554</f>
        <v>0</v>
      </c>
      <c r="U1554" s="39"/>
      <c r="V1554" s="39"/>
      <c r="W1554" s="39"/>
      <c r="X1554" s="39"/>
      <c r="Y1554" s="39"/>
      <c r="Z1554" s="39"/>
      <c r="AA1554" s="39"/>
      <c r="AB1554" s="39"/>
      <c r="AC1554" s="39"/>
      <c r="AD1554" s="39"/>
      <c r="AE1554" s="39"/>
      <c r="AR1554" s="225" t="s">
        <v>248</v>
      </c>
      <c r="AT1554" s="225" t="s">
        <v>243</v>
      </c>
      <c r="AU1554" s="225" t="s">
        <v>81</v>
      </c>
      <c r="AY1554" s="18" t="s">
        <v>240</v>
      </c>
      <c r="BE1554" s="226">
        <f>IF(N1554="základní",J1554,0)</f>
        <v>0</v>
      </c>
      <c r="BF1554" s="226">
        <f>IF(N1554="snížená",J1554,0)</f>
        <v>0</v>
      </c>
      <c r="BG1554" s="226">
        <f>IF(N1554="zákl. přenesená",J1554,0)</f>
        <v>0</v>
      </c>
      <c r="BH1554" s="226">
        <f>IF(N1554="sníž. přenesená",J1554,0)</f>
        <v>0</v>
      </c>
      <c r="BI1554" s="226">
        <f>IF(N1554="nulová",J1554,0)</f>
        <v>0</v>
      </c>
      <c r="BJ1554" s="18" t="s">
        <v>79</v>
      </c>
      <c r="BK1554" s="226">
        <f>ROUND(I1554*H1554,2)</f>
        <v>0</v>
      </c>
      <c r="BL1554" s="18" t="s">
        <v>248</v>
      </c>
      <c r="BM1554" s="225" t="s">
        <v>3791</v>
      </c>
    </row>
    <row r="1555" s="2" customFormat="1">
      <c r="A1555" s="39"/>
      <c r="B1555" s="40"/>
      <c r="C1555" s="214" t="s">
        <v>3792</v>
      </c>
      <c r="D1555" s="214" t="s">
        <v>243</v>
      </c>
      <c r="E1555" s="215" t="s">
        <v>3793</v>
      </c>
      <c r="F1555" s="216" t="s">
        <v>3794</v>
      </c>
      <c r="G1555" s="217" t="s">
        <v>806</v>
      </c>
      <c r="H1555" s="218">
        <v>1</v>
      </c>
      <c r="I1555" s="219"/>
      <c r="J1555" s="220">
        <f>ROUND(I1555*H1555,2)</f>
        <v>0</v>
      </c>
      <c r="K1555" s="216" t="s">
        <v>247</v>
      </c>
      <c r="L1555" s="45"/>
      <c r="M1555" s="221" t="s">
        <v>19</v>
      </c>
      <c r="N1555" s="222" t="s">
        <v>43</v>
      </c>
      <c r="O1555" s="85"/>
      <c r="P1555" s="223">
        <f>O1555*H1555</f>
        <v>0</v>
      </c>
      <c r="Q1555" s="223">
        <v>0</v>
      </c>
      <c r="R1555" s="223">
        <f>Q1555*H1555</f>
        <v>0</v>
      </c>
      <c r="S1555" s="223">
        <v>0</v>
      </c>
      <c r="T1555" s="224">
        <f>S1555*H1555</f>
        <v>0</v>
      </c>
      <c r="U1555" s="39"/>
      <c r="V1555" s="39"/>
      <c r="W1555" s="39"/>
      <c r="X1555" s="39"/>
      <c r="Y1555" s="39"/>
      <c r="Z1555" s="39"/>
      <c r="AA1555" s="39"/>
      <c r="AB1555" s="39"/>
      <c r="AC1555" s="39"/>
      <c r="AD1555" s="39"/>
      <c r="AE1555" s="39"/>
      <c r="AR1555" s="225" t="s">
        <v>248</v>
      </c>
      <c r="AT1555" s="225" t="s">
        <v>243</v>
      </c>
      <c r="AU1555" s="225" t="s">
        <v>81</v>
      </c>
      <c r="AY1555" s="18" t="s">
        <v>240</v>
      </c>
      <c r="BE1555" s="226">
        <f>IF(N1555="základní",J1555,0)</f>
        <v>0</v>
      </c>
      <c r="BF1555" s="226">
        <f>IF(N1555="snížená",J1555,0)</f>
        <v>0</v>
      </c>
      <c r="BG1555" s="226">
        <f>IF(N1555="zákl. přenesená",J1555,0)</f>
        <v>0</v>
      </c>
      <c r="BH1555" s="226">
        <f>IF(N1555="sníž. přenesená",J1555,0)</f>
        <v>0</v>
      </c>
      <c r="BI1555" s="226">
        <f>IF(N1555="nulová",J1555,0)</f>
        <v>0</v>
      </c>
      <c r="BJ1555" s="18" t="s">
        <v>79</v>
      </c>
      <c r="BK1555" s="226">
        <f>ROUND(I1555*H1555,2)</f>
        <v>0</v>
      </c>
      <c r="BL1555" s="18" t="s">
        <v>248</v>
      </c>
      <c r="BM1555" s="225" t="s">
        <v>3795</v>
      </c>
    </row>
    <row r="1556" s="2" customFormat="1">
      <c r="A1556" s="39"/>
      <c r="B1556" s="40"/>
      <c r="C1556" s="214" t="s">
        <v>3796</v>
      </c>
      <c r="D1556" s="214" t="s">
        <v>243</v>
      </c>
      <c r="E1556" s="215" t="s">
        <v>3797</v>
      </c>
      <c r="F1556" s="216" t="s">
        <v>3798</v>
      </c>
      <c r="G1556" s="217" t="s">
        <v>806</v>
      </c>
      <c r="H1556" s="218">
        <v>1</v>
      </c>
      <c r="I1556" s="219"/>
      <c r="J1556" s="220">
        <f>ROUND(I1556*H1556,2)</f>
        <v>0</v>
      </c>
      <c r="K1556" s="216" t="s">
        <v>247</v>
      </c>
      <c r="L1556" s="45"/>
      <c r="M1556" s="221" t="s">
        <v>19</v>
      </c>
      <c r="N1556" s="222" t="s">
        <v>43</v>
      </c>
      <c r="O1556" s="85"/>
      <c r="P1556" s="223">
        <f>O1556*H1556</f>
        <v>0</v>
      </c>
      <c r="Q1556" s="223">
        <v>0</v>
      </c>
      <c r="R1556" s="223">
        <f>Q1556*H1556</f>
        <v>0</v>
      </c>
      <c r="S1556" s="223">
        <v>0</v>
      </c>
      <c r="T1556" s="224">
        <f>S1556*H1556</f>
        <v>0</v>
      </c>
      <c r="U1556" s="39"/>
      <c r="V1556" s="39"/>
      <c r="W1556" s="39"/>
      <c r="X1556" s="39"/>
      <c r="Y1556" s="39"/>
      <c r="Z1556" s="39"/>
      <c r="AA1556" s="39"/>
      <c r="AB1556" s="39"/>
      <c r="AC1556" s="39"/>
      <c r="AD1556" s="39"/>
      <c r="AE1556" s="39"/>
      <c r="AR1556" s="225" t="s">
        <v>248</v>
      </c>
      <c r="AT1556" s="225" t="s">
        <v>243</v>
      </c>
      <c r="AU1556" s="225" t="s">
        <v>81</v>
      </c>
      <c r="AY1556" s="18" t="s">
        <v>240</v>
      </c>
      <c r="BE1556" s="226">
        <f>IF(N1556="základní",J1556,0)</f>
        <v>0</v>
      </c>
      <c r="BF1556" s="226">
        <f>IF(N1556="snížená",J1556,0)</f>
        <v>0</v>
      </c>
      <c r="BG1556" s="226">
        <f>IF(N1556="zákl. přenesená",J1556,0)</f>
        <v>0</v>
      </c>
      <c r="BH1556" s="226">
        <f>IF(N1556="sníž. přenesená",J1556,0)</f>
        <v>0</v>
      </c>
      <c r="BI1556" s="226">
        <f>IF(N1556="nulová",J1556,0)</f>
        <v>0</v>
      </c>
      <c r="BJ1556" s="18" t="s">
        <v>79</v>
      </c>
      <c r="BK1556" s="226">
        <f>ROUND(I1556*H1556,2)</f>
        <v>0</v>
      </c>
      <c r="BL1556" s="18" t="s">
        <v>248</v>
      </c>
      <c r="BM1556" s="225" t="s">
        <v>3799</v>
      </c>
    </row>
    <row r="1557" s="2" customFormat="1">
      <c r="A1557" s="39"/>
      <c r="B1557" s="40"/>
      <c r="C1557" s="214" t="s">
        <v>3800</v>
      </c>
      <c r="D1557" s="214" t="s">
        <v>243</v>
      </c>
      <c r="E1557" s="215" t="s">
        <v>3801</v>
      </c>
      <c r="F1557" s="216" t="s">
        <v>3802</v>
      </c>
      <c r="G1557" s="217" t="s">
        <v>806</v>
      </c>
      <c r="H1557" s="218">
        <v>1</v>
      </c>
      <c r="I1557" s="219"/>
      <c r="J1557" s="220">
        <f>ROUND(I1557*H1557,2)</f>
        <v>0</v>
      </c>
      <c r="K1557" s="216" t="s">
        <v>247</v>
      </c>
      <c r="L1557" s="45"/>
      <c r="M1557" s="221" t="s">
        <v>19</v>
      </c>
      <c r="N1557" s="222" t="s">
        <v>43</v>
      </c>
      <c r="O1557" s="85"/>
      <c r="P1557" s="223">
        <f>O1557*H1557</f>
        <v>0</v>
      </c>
      <c r="Q1557" s="223">
        <v>0</v>
      </c>
      <c r="R1557" s="223">
        <f>Q1557*H1557</f>
        <v>0</v>
      </c>
      <c r="S1557" s="223">
        <v>0</v>
      </c>
      <c r="T1557" s="224">
        <f>S1557*H1557</f>
        <v>0</v>
      </c>
      <c r="U1557" s="39"/>
      <c r="V1557" s="39"/>
      <c r="W1557" s="39"/>
      <c r="X1557" s="39"/>
      <c r="Y1557" s="39"/>
      <c r="Z1557" s="39"/>
      <c r="AA1557" s="39"/>
      <c r="AB1557" s="39"/>
      <c r="AC1557" s="39"/>
      <c r="AD1557" s="39"/>
      <c r="AE1557" s="39"/>
      <c r="AR1557" s="225" t="s">
        <v>248</v>
      </c>
      <c r="AT1557" s="225" t="s">
        <v>243</v>
      </c>
      <c r="AU1557" s="225" t="s">
        <v>81</v>
      </c>
      <c r="AY1557" s="18" t="s">
        <v>240</v>
      </c>
      <c r="BE1557" s="226">
        <f>IF(N1557="základní",J1557,0)</f>
        <v>0</v>
      </c>
      <c r="BF1557" s="226">
        <f>IF(N1557="snížená",J1557,0)</f>
        <v>0</v>
      </c>
      <c r="BG1557" s="226">
        <f>IF(N1557="zákl. přenesená",J1557,0)</f>
        <v>0</v>
      </c>
      <c r="BH1557" s="226">
        <f>IF(N1557="sníž. přenesená",J1557,0)</f>
        <v>0</v>
      </c>
      <c r="BI1557" s="226">
        <f>IF(N1557="nulová",J1557,0)</f>
        <v>0</v>
      </c>
      <c r="BJ1557" s="18" t="s">
        <v>79</v>
      </c>
      <c r="BK1557" s="226">
        <f>ROUND(I1557*H1557,2)</f>
        <v>0</v>
      </c>
      <c r="BL1557" s="18" t="s">
        <v>248</v>
      </c>
      <c r="BM1557" s="225" t="s">
        <v>3803</v>
      </c>
    </row>
    <row r="1558" s="2" customFormat="1">
      <c r="A1558" s="39"/>
      <c r="B1558" s="40"/>
      <c r="C1558" s="214" t="s">
        <v>3804</v>
      </c>
      <c r="D1558" s="214" t="s">
        <v>243</v>
      </c>
      <c r="E1558" s="215" t="s">
        <v>3805</v>
      </c>
      <c r="F1558" s="216" t="s">
        <v>3806</v>
      </c>
      <c r="G1558" s="217" t="s">
        <v>806</v>
      </c>
      <c r="H1558" s="218">
        <v>1</v>
      </c>
      <c r="I1558" s="219"/>
      <c r="J1558" s="220">
        <f>ROUND(I1558*H1558,2)</f>
        <v>0</v>
      </c>
      <c r="K1558" s="216" t="s">
        <v>247</v>
      </c>
      <c r="L1558" s="45"/>
      <c r="M1558" s="221" t="s">
        <v>19</v>
      </c>
      <c r="N1558" s="222" t="s">
        <v>43</v>
      </c>
      <c r="O1558" s="85"/>
      <c r="P1558" s="223">
        <f>O1558*H1558</f>
        <v>0</v>
      </c>
      <c r="Q1558" s="223">
        <v>0</v>
      </c>
      <c r="R1558" s="223">
        <f>Q1558*H1558</f>
        <v>0</v>
      </c>
      <c r="S1558" s="223">
        <v>0</v>
      </c>
      <c r="T1558" s="224">
        <f>S1558*H1558</f>
        <v>0</v>
      </c>
      <c r="U1558" s="39"/>
      <c r="V1558" s="39"/>
      <c r="W1558" s="39"/>
      <c r="X1558" s="39"/>
      <c r="Y1558" s="39"/>
      <c r="Z1558" s="39"/>
      <c r="AA1558" s="39"/>
      <c r="AB1558" s="39"/>
      <c r="AC1558" s="39"/>
      <c r="AD1558" s="39"/>
      <c r="AE1558" s="39"/>
      <c r="AR1558" s="225" t="s">
        <v>248</v>
      </c>
      <c r="AT1558" s="225" t="s">
        <v>243</v>
      </c>
      <c r="AU1558" s="225" t="s">
        <v>81</v>
      </c>
      <c r="AY1558" s="18" t="s">
        <v>240</v>
      </c>
      <c r="BE1558" s="226">
        <f>IF(N1558="základní",J1558,0)</f>
        <v>0</v>
      </c>
      <c r="BF1558" s="226">
        <f>IF(N1558="snížená",J1558,0)</f>
        <v>0</v>
      </c>
      <c r="BG1558" s="226">
        <f>IF(N1558="zákl. přenesená",J1558,0)</f>
        <v>0</v>
      </c>
      <c r="BH1558" s="226">
        <f>IF(N1558="sníž. přenesená",J1558,0)</f>
        <v>0</v>
      </c>
      <c r="BI1558" s="226">
        <f>IF(N1558="nulová",J1558,0)</f>
        <v>0</v>
      </c>
      <c r="BJ1558" s="18" t="s">
        <v>79</v>
      </c>
      <c r="BK1558" s="226">
        <f>ROUND(I1558*H1558,2)</f>
        <v>0</v>
      </c>
      <c r="BL1558" s="18" t="s">
        <v>248</v>
      </c>
      <c r="BM1558" s="225" t="s">
        <v>3807</v>
      </c>
    </row>
    <row r="1559" s="2" customFormat="1">
      <c r="A1559" s="39"/>
      <c r="B1559" s="40"/>
      <c r="C1559" s="214" t="s">
        <v>3808</v>
      </c>
      <c r="D1559" s="214" t="s">
        <v>243</v>
      </c>
      <c r="E1559" s="215" t="s">
        <v>3809</v>
      </c>
      <c r="F1559" s="216" t="s">
        <v>3810</v>
      </c>
      <c r="G1559" s="217" t="s">
        <v>806</v>
      </c>
      <c r="H1559" s="218">
        <v>1</v>
      </c>
      <c r="I1559" s="219"/>
      <c r="J1559" s="220">
        <f>ROUND(I1559*H1559,2)</f>
        <v>0</v>
      </c>
      <c r="K1559" s="216" t="s">
        <v>247</v>
      </c>
      <c r="L1559" s="45"/>
      <c r="M1559" s="221" t="s">
        <v>19</v>
      </c>
      <c r="N1559" s="222" t="s">
        <v>43</v>
      </c>
      <c r="O1559" s="85"/>
      <c r="P1559" s="223">
        <f>O1559*H1559</f>
        <v>0</v>
      </c>
      <c r="Q1559" s="223">
        <v>0</v>
      </c>
      <c r="R1559" s="223">
        <f>Q1559*H1559</f>
        <v>0</v>
      </c>
      <c r="S1559" s="223">
        <v>0</v>
      </c>
      <c r="T1559" s="224">
        <f>S1559*H1559</f>
        <v>0</v>
      </c>
      <c r="U1559" s="39"/>
      <c r="V1559" s="39"/>
      <c r="W1559" s="39"/>
      <c r="X1559" s="39"/>
      <c r="Y1559" s="39"/>
      <c r="Z1559" s="39"/>
      <c r="AA1559" s="39"/>
      <c r="AB1559" s="39"/>
      <c r="AC1559" s="39"/>
      <c r="AD1559" s="39"/>
      <c r="AE1559" s="39"/>
      <c r="AR1559" s="225" t="s">
        <v>248</v>
      </c>
      <c r="AT1559" s="225" t="s">
        <v>243</v>
      </c>
      <c r="AU1559" s="225" t="s">
        <v>81</v>
      </c>
      <c r="AY1559" s="18" t="s">
        <v>240</v>
      </c>
      <c r="BE1559" s="226">
        <f>IF(N1559="základní",J1559,0)</f>
        <v>0</v>
      </c>
      <c r="BF1559" s="226">
        <f>IF(N1559="snížená",J1559,0)</f>
        <v>0</v>
      </c>
      <c r="BG1559" s="226">
        <f>IF(N1559="zákl. přenesená",J1559,0)</f>
        <v>0</v>
      </c>
      <c r="BH1559" s="226">
        <f>IF(N1559="sníž. přenesená",J1559,0)</f>
        <v>0</v>
      </c>
      <c r="BI1559" s="226">
        <f>IF(N1559="nulová",J1559,0)</f>
        <v>0</v>
      </c>
      <c r="BJ1559" s="18" t="s">
        <v>79</v>
      </c>
      <c r="BK1559" s="226">
        <f>ROUND(I1559*H1559,2)</f>
        <v>0</v>
      </c>
      <c r="BL1559" s="18" t="s">
        <v>248</v>
      </c>
      <c r="BM1559" s="225" t="s">
        <v>3811</v>
      </c>
    </row>
    <row r="1560" s="2" customFormat="1">
      <c r="A1560" s="39"/>
      <c r="B1560" s="40"/>
      <c r="C1560" s="214" t="s">
        <v>3812</v>
      </c>
      <c r="D1560" s="214" t="s">
        <v>243</v>
      </c>
      <c r="E1560" s="215" t="s">
        <v>3813</v>
      </c>
      <c r="F1560" s="216" t="s">
        <v>3814</v>
      </c>
      <c r="G1560" s="217" t="s">
        <v>806</v>
      </c>
      <c r="H1560" s="218">
        <v>1</v>
      </c>
      <c r="I1560" s="219"/>
      <c r="J1560" s="220">
        <f>ROUND(I1560*H1560,2)</f>
        <v>0</v>
      </c>
      <c r="K1560" s="216" t="s">
        <v>247</v>
      </c>
      <c r="L1560" s="45"/>
      <c r="M1560" s="221" t="s">
        <v>19</v>
      </c>
      <c r="N1560" s="222" t="s">
        <v>43</v>
      </c>
      <c r="O1560" s="85"/>
      <c r="P1560" s="223">
        <f>O1560*H1560</f>
        <v>0</v>
      </c>
      <c r="Q1560" s="223">
        <v>0</v>
      </c>
      <c r="R1560" s="223">
        <f>Q1560*H1560</f>
        <v>0</v>
      </c>
      <c r="S1560" s="223">
        <v>0</v>
      </c>
      <c r="T1560" s="224">
        <f>S1560*H1560</f>
        <v>0</v>
      </c>
      <c r="U1560" s="39"/>
      <c r="V1560" s="39"/>
      <c r="W1560" s="39"/>
      <c r="X1560" s="39"/>
      <c r="Y1560" s="39"/>
      <c r="Z1560" s="39"/>
      <c r="AA1560" s="39"/>
      <c r="AB1560" s="39"/>
      <c r="AC1560" s="39"/>
      <c r="AD1560" s="39"/>
      <c r="AE1560" s="39"/>
      <c r="AR1560" s="225" t="s">
        <v>248</v>
      </c>
      <c r="AT1560" s="225" t="s">
        <v>243</v>
      </c>
      <c r="AU1560" s="225" t="s">
        <v>81</v>
      </c>
      <c r="AY1560" s="18" t="s">
        <v>240</v>
      </c>
      <c r="BE1560" s="226">
        <f>IF(N1560="základní",J1560,0)</f>
        <v>0</v>
      </c>
      <c r="BF1560" s="226">
        <f>IF(N1560="snížená",J1560,0)</f>
        <v>0</v>
      </c>
      <c r="BG1560" s="226">
        <f>IF(N1560="zákl. přenesená",J1560,0)</f>
        <v>0</v>
      </c>
      <c r="BH1560" s="226">
        <f>IF(N1560="sníž. přenesená",J1560,0)</f>
        <v>0</v>
      </c>
      <c r="BI1560" s="226">
        <f>IF(N1560="nulová",J1560,0)</f>
        <v>0</v>
      </c>
      <c r="BJ1560" s="18" t="s">
        <v>79</v>
      </c>
      <c r="BK1560" s="226">
        <f>ROUND(I1560*H1560,2)</f>
        <v>0</v>
      </c>
      <c r="BL1560" s="18" t="s">
        <v>248</v>
      </c>
      <c r="BM1560" s="225" t="s">
        <v>3815</v>
      </c>
    </row>
    <row r="1561" s="2" customFormat="1">
      <c r="A1561" s="39"/>
      <c r="B1561" s="40"/>
      <c r="C1561" s="214" t="s">
        <v>3816</v>
      </c>
      <c r="D1561" s="214" t="s">
        <v>243</v>
      </c>
      <c r="E1561" s="215" t="s">
        <v>3817</v>
      </c>
      <c r="F1561" s="216" t="s">
        <v>3818</v>
      </c>
      <c r="G1561" s="217" t="s">
        <v>806</v>
      </c>
      <c r="H1561" s="218">
        <v>1</v>
      </c>
      <c r="I1561" s="219"/>
      <c r="J1561" s="220">
        <f>ROUND(I1561*H1561,2)</f>
        <v>0</v>
      </c>
      <c r="K1561" s="216" t="s">
        <v>247</v>
      </c>
      <c r="L1561" s="45"/>
      <c r="M1561" s="221" t="s">
        <v>19</v>
      </c>
      <c r="N1561" s="222" t="s">
        <v>43</v>
      </c>
      <c r="O1561" s="85"/>
      <c r="P1561" s="223">
        <f>O1561*H1561</f>
        <v>0</v>
      </c>
      <c r="Q1561" s="223">
        <v>0</v>
      </c>
      <c r="R1561" s="223">
        <f>Q1561*H1561</f>
        <v>0</v>
      </c>
      <c r="S1561" s="223">
        <v>0</v>
      </c>
      <c r="T1561" s="224">
        <f>S1561*H1561</f>
        <v>0</v>
      </c>
      <c r="U1561" s="39"/>
      <c r="V1561" s="39"/>
      <c r="W1561" s="39"/>
      <c r="X1561" s="39"/>
      <c r="Y1561" s="39"/>
      <c r="Z1561" s="39"/>
      <c r="AA1561" s="39"/>
      <c r="AB1561" s="39"/>
      <c r="AC1561" s="39"/>
      <c r="AD1561" s="39"/>
      <c r="AE1561" s="39"/>
      <c r="AR1561" s="225" t="s">
        <v>248</v>
      </c>
      <c r="AT1561" s="225" t="s">
        <v>243</v>
      </c>
      <c r="AU1561" s="225" t="s">
        <v>81</v>
      </c>
      <c r="AY1561" s="18" t="s">
        <v>240</v>
      </c>
      <c r="BE1561" s="226">
        <f>IF(N1561="základní",J1561,0)</f>
        <v>0</v>
      </c>
      <c r="BF1561" s="226">
        <f>IF(N1561="snížená",J1561,0)</f>
        <v>0</v>
      </c>
      <c r="BG1561" s="226">
        <f>IF(N1561="zákl. přenesená",J1561,0)</f>
        <v>0</v>
      </c>
      <c r="BH1561" s="226">
        <f>IF(N1561="sníž. přenesená",J1561,0)</f>
        <v>0</v>
      </c>
      <c r="BI1561" s="226">
        <f>IF(N1561="nulová",J1561,0)</f>
        <v>0</v>
      </c>
      <c r="BJ1561" s="18" t="s">
        <v>79</v>
      </c>
      <c r="BK1561" s="226">
        <f>ROUND(I1561*H1561,2)</f>
        <v>0</v>
      </c>
      <c r="BL1561" s="18" t="s">
        <v>248</v>
      </c>
      <c r="BM1561" s="225" t="s">
        <v>3819</v>
      </c>
    </row>
    <row r="1562" s="2" customFormat="1">
      <c r="A1562" s="39"/>
      <c r="B1562" s="40"/>
      <c r="C1562" s="214" t="s">
        <v>3820</v>
      </c>
      <c r="D1562" s="214" t="s">
        <v>243</v>
      </c>
      <c r="E1562" s="215" t="s">
        <v>3821</v>
      </c>
      <c r="F1562" s="216" t="s">
        <v>3822</v>
      </c>
      <c r="G1562" s="217" t="s">
        <v>806</v>
      </c>
      <c r="H1562" s="218">
        <v>1</v>
      </c>
      <c r="I1562" s="219"/>
      <c r="J1562" s="220">
        <f>ROUND(I1562*H1562,2)</f>
        <v>0</v>
      </c>
      <c r="K1562" s="216" t="s">
        <v>247</v>
      </c>
      <c r="L1562" s="45"/>
      <c r="M1562" s="221" t="s">
        <v>19</v>
      </c>
      <c r="N1562" s="222" t="s">
        <v>43</v>
      </c>
      <c r="O1562" s="85"/>
      <c r="P1562" s="223">
        <f>O1562*H1562</f>
        <v>0</v>
      </c>
      <c r="Q1562" s="223">
        <v>0</v>
      </c>
      <c r="R1562" s="223">
        <f>Q1562*H1562</f>
        <v>0</v>
      </c>
      <c r="S1562" s="223">
        <v>0</v>
      </c>
      <c r="T1562" s="224">
        <f>S1562*H1562</f>
        <v>0</v>
      </c>
      <c r="U1562" s="39"/>
      <c r="V1562" s="39"/>
      <c r="W1562" s="39"/>
      <c r="X1562" s="39"/>
      <c r="Y1562" s="39"/>
      <c r="Z1562" s="39"/>
      <c r="AA1562" s="39"/>
      <c r="AB1562" s="39"/>
      <c r="AC1562" s="39"/>
      <c r="AD1562" s="39"/>
      <c r="AE1562" s="39"/>
      <c r="AR1562" s="225" t="s">
        <v>248</v>
      </c>
      <c r="AT1562" s="225" t="s">
        <v>243</v>
      </c>
      <c r="AU1562" s="225" t="s">
        <v>81</v>
      </c>
      <c r="AY1562" s="18" t="s">
        <v>240</v>
      </c>
      <c r="BE1562" s="226">
        <f>IF(N1562="základní",J1562,0)</f>
        <v>0</v>
      </c>
      <c r="BF1562" s="226">
        <f>IF(N1562="snížená",J1562,0)</f>
        <v>0</v>
      </c>
      <c r="BG1562" s="226">
        <f>IF(N1562="zákl. přenesená",J1562,0)</f>
        <v>0</v>
      </c>
      <c r="BH1562" s="226">
        <f>IF(N1562="sníž. přenesená",J1562,0)</f>
        <v>0</v>
      </c>
      <c r="BI1562" s="226">
        <f>IF(N1562="nulová",J1562,0)</f>
        <v>0</v>
      </c>
      <c r="BJ1562" s="18" t="s">
        <v>79</v>
      </c>
      <c r="BK1562" s="226">
        <f>ROUND(I1562*H1562,2)</f>
        <v>0</v>
      </c>
      <c r="BL1562" s="18" t="s">
        <v>248</v>
      </c>
      <c r="BM1562" s="225" t="s">
        <v>3823</v>
      </c>
    </row>
    <row r="1563" s="2" customFormat="1">
      <c r="A1563" s="39"/>
      <c r="B1563" s="40"/>
      <c r="C1563" s="214" t="s">
        <v>3824</v>
      </c>
      <c r="D1563" s="214" t="s">
        <v>243</v>
      </c>
      <c r="E1563" s="215" t="s">
        <v>3825</v>
      </c>
      <c r="F1563" s="216" t="s">
        <v>3826</v>
      </c>
      <c r="G1563" s="217" t="s">
        <v>806</v>
      </c>
      <c r="H1563" s="218">
        <v>1</v>
      </c>
      <c r="I1563" s="219"/>
      <c r="J1563" s="220">
        <f>ROUND(I1563*H1563,2)</f>
        <v>0</v>
      </c>
      <c r="K1563" s="216" t="s">
        <v>247</v>
      </c>
      <c r="L1563" s="45"/>
      <c r="M1563" s="221" t="s">
        <v>19</v>
      </c>
      <c r="N1563" s="222" t="s">
        <v>43</v>
      </c>
      <c r="O1563" s="85"/>
      <c r="P1563" s="223">
        <f>O1563*H1563</f>
        <v>0</v>
      </c>
      <c r="Q1563" s="223">
        <v>0</v>
      </c>
      <c r="R1563" s="223">
        <f>Q1563*H1563</f>
        <v>0</v>
      </c>
      <c r="S1563" s="223">
        <v>0</v>
      </c>
      <c r="T1563" s="224">
        <f>S1563*H1563</f>
        <v>0</v>
      </c>
      <c r="U1563" s="39"/>
      <c r="V1563" s="39"/>
      <c r="W1563" s="39"/>
      <c r="X1563" s="39"/>
      <c r="Y1563" s="39"/>
      <c r="Z1563" s="39"/>
      <c r="AA1563" s="39"/>
      <c r="AB1563" s="39"/>
      <c r="AC1563" s="39"/>
      <c r="AD1563" s="39"/>
      <c r="AE1563" s="39"/>
      <c r="AR1563" s="225" t="s">
        <v>248</v>
      </c>
      <c r="AT1563" s="225" t="s">
        <v>243</v>
      </c>
      <c r="AU1563" s="225" t="s">
        <v>81</v>
      </c>
      <c r="AY1563" s="18" t="s">
        <v>240</v>
      </c>
      <c r="BE1563" s="226">
        <f>IF(N1563="základní",J1563,0)</f>
        <v>0</v>
      </c>
      <c r="BF1563" s="226">
        <f>IF(N1563="snížená",J1563,0)</f>
        <v>0</v>
      </c>
      <c r="BG1563" s="226">
        <f>IF(N1563="zákl. přenesená",J1563,0)</f>
        <v>0</v>
      </c>
      <c r="BH1563" s="226">
        <f>IF(N1563="sníž. přenesená",J1563,0)</f>
        <v>0</v>
      </c>
      <c r="BI1563" s="226">
        <f>IF(N1563="nulová",J1563,0)</f>
        <v>0</v>
      </c>
      <c r="BJ1563" s="18" t="s">
        <v>79</v>
      </c>
      <c r="BK1563" s="226">
        <f>ROUND(I1563*H1563,2)</f>
        <v>0</v>
      </c>
      <c r="BL1563" s="18" t="s">
        <v>248</v>
      </c>
      <c r="BM1563" s="225" t="s">
        <v>3827</v>
      </c>
    </row>
    <row r="1564" s="2" customFormat="1">
      <c r="A1564" s="39"/>
      <c r="B1564" s="40"/>
      <c r="C1564" s="214" t="s">
        <v>3828</v>
      </c>
      <c r="D1564" s="214" t="s">
        <v>243</v>
      </c>
      <c r="E1564" s="215" t="s">
        <v>3829</v>
      </c>
      <c r="F1564" s="216" t="s">
        <v>3830</v>
      </c>
      <c r="G1564" s="217" t="s">
        <v>806</v>
      </c>
      <c r="H1564" s="218">
        <v>1</v>
      </c>
      <c r="I1564" s="219"/>
      <c r="J1564" s="220">
        <f>ROUND(I1564*H1564,2)</f>
        <v>0</v>
      </c>
      <c r="K1564" s="216" t="s">
        <v>247</v>
      </c>
      <c r="L1564" s="45"/>
      <c r="M1564" s="221" t="s">
        <v>19</v>
      </c>
      <c r="N1564" s="222" t="s">
        <v>43</v>
      </c>
      <c r="O1564" s="85"/>
      <c r="P1564" s="223">
        <f>O1564*H1564</f>
        <v>0</v>
      </c>
      <c r="Q1564" s="223">
        <v>0</v>
      </c>
      <c r="R1564" s="223">
        <f>Q1564*H1564</f>
        <v>0</v>
      </c>
      <c r="S1564" s="223">
        <v>0</v>
      </c>
      <c r="T1564" s="224">
        <f>S1564*H1564</f>
        <v>0</v>
      </c>
      <c r="U1564" s="39"/>
      <c r="V1564" s="39"/>
      <c r="W1564" s="39"/>
      <c r="X1564" s="39"/>
      <c r="Y1564" s="39"/>
      <c r="Z1564" s="39"/>
      <c r="AA1564" s="39"/>
      <c r="AB1564" s="39"/>
      <c r="AC1564" s="39"/>
      <c r="AD1564" s="39"/>
      <c r="AE1564" s="39"/>
      <c r="AR1564" s="225" t="s">
        <v>248</v>
      </c>
      <c r="AT1564" s="225" t="s">
        <v>243</v>
      </c>
      <c r="AU1564" s="225" t="s">
        <v>81</v>
      </c>
      <c r="AY1564" s="18" t="s">
        <v>240</v>
      </c>
      <c r="BE1564" s="226">
        <f>IF(N1564="základní",J1564,0)</f>
        <v>0</v>
      </c>
      <c r="BF1564" s="226">
        <f>IF(N1564="snížená",J1564,0)</f>
        <v>0</v>
      </c>
      <c r="BG1564" s="226">
        <f>IF(N1564="zákl. přenesená",J1564,0)</f>
        <v>0</v>
      </c>
      <c r="BH1564" s="226">
        <f>IF(N1564="sníž. přenesená",J1564,0)</f>
        <v>0</v>
      </c>
      <c r="BI1564" s="226">
        <f>IF(N1564="nulová",J1564,0)</f>
        <v>0</v>
      </c>
      <c r="BJ1564" s="18" t="s">
        <v>79</v>
      </c>
      <c r="BK1564" s="226">
        <f>ROUND(I1564*H1564,2)</f>
        <v>0</v>
      </c>
      <c r="BL1564" s="18" t="s">
        <v>248</v>
      </c>
      <c r="BM1564" s="225" t="s">
        <v>3831</v>
      </c>
    </row>
    <row r="1565" s="2" customFormat="1">
      <c r="A1565" s="39"/>
      <c r="B1565" s="40"/>
      <c r="C1565" s="214" t="s">
        <v>3832</v>
      </c>
      <c r="D1565" s="214" t="s">
        <v>243</v>
      </c>
      <c r="E1565" s="215" t="s">
        <v>3833</v>
      </c>
      <c r="F1565" s="216" t="s">
        <v>3834</v>
      </c>
      <c r="G1565" s="217" t="s">
        <v>806</v>
      </c>
      <c r="H1565" s="218">
        <v>1</v>
      </c>
      <c r="I1565" s="219"/>
      <c r="J1565" s="220">
        <f>ROUND(I1565*H1565,2)</f>
        <v>0</v>
      </c>
      <c r="K1565" s="216" t="s">
        <v>247</v>
      </c>
      <c r="L1565" s="45"/>
      <c r="M1565" s="221" t="s">
        <v>19</v>
      </c>
      <c r="N1565" s="222" t="s">
        <v>43</v>
      </c>
      <c r="O1565" s="85"/>
      <c r="P1565" s="223">
        <f>O1565*H1565</f>
        <v>0</v>
      </c>
      <c r="Q1565" s="223">
        <v>0</v>
      </c>
      <c r="R1565" s="223">
        <f>Q1565*H1565</f>
        <v>0</v>
      </c>
      <c r="S1565" s="223">
        <v>0</v>
      </c>
      <c r="T1565" s="224">
        <f>S1565*H1565</f>
        <v>0</v>
      </c>
      <c r="U1565" s="39"/>
      <c r="V1565" s="39"/>
      <c r="W1565" s="39"/>
      <c r="X1565" s="39"/>
      <c r="Y1565" s="39"/>
      <c r="Z1565" s="39"/>
      <c r="AA1565" s="39"/>
      <c r="AB1565" s="39"/>
      <c r="AC1565" s="39"/>
      <c r="AD1565" s="39"/>
      <c r="AE1565" s="39"/>
      <c r="AR1565" s="225" t="s">
        <v>248</v>
      </c>
      <c r="AT1565" s="225" t="s">
        <v>243</v>
      </c>
      <c r="AU1565" s="225" t="s">
        <v>81</v>
      </c>
      <c r="AY1565" s="18" t="s">
        <v>240</v>
      </c>
      <c r="BE1565" s="226">
        <f>IF(N1565="základní",J1565,0)</f>
        <v>0</v>
      </c>
      <c r="BF1565" s="226">
        <f>IF(N1565="snížená",J1565,0)</f>
        <v>0</v>
      </c>
      <c r="BG1565" s="226">
        <f>IF(N1565="zákl. přenesená",J1565,0)</f>
        <v>0</v>
      </c>
      <c r="BH1565" s="226">
        <f>IF(N1565="sníž. přenesená",J1565,0)</f>
        <v>0</v>
      </c>
      <c r="BI1565" s="226">
        <f>IF(N1565="nulová",J1565,0)</f>
        <v>0</v>
      </c>
      <c r="BJ1565" s="18" t="s">
        <v>79</v>
      </c>
      <c r="BK1565" s="226">
        <f>ROUND(I1565*H1565,2)</f>
        <v>0</v>
      </c>
      <c r="BL1565" s="18" t="s">
        <v>248</v>
      </c>
      <c r="BM1565" s="225" t="s">
        <v>3835</v>
      </c>
    </row>
    <row r="1566" s="2" customFormat="1">
      <c r="A1566" s="39"/>
      <c r="B1566" s="40"/>
      <c r="C1566" s="214" t="s">
        <v>3836</v>
      </c>
      <c r="D1566" s="214" t="s">
        <v>243</v>
      </c>
      <c r="E1566" s="215" t="s">
        <v>3837</v>
      </c>
      <c r="F1566" s="216" t="s">
        <v>3838</v>
      </c>
      <c r="G1566" s="217" t="s">
        <v>806</v>
      </c>
      <c r="H1566" s="218">
        <v>1</v>
      </c>
      <c r="I1566" s="219"/>
      <c r="J1566" s="220">
        <f>ROUND(I1566*H1566,2)</f>
        <v>0</v>
      </c>
      <c r="K1566" s="216" t="s">
        <v>247</v>
      </c>
      <c r="L1566" s="45"/>
      <c r="M1566" s="221" t="s">
        <v>19</v>
      </c>
      <c r="N1566" s="222" t="s">
        <v>43</v>
      </c>
      <c r="O1566" s="85"/>
      <c r="P1566" s="223">
        <f>O1566*H1566</f>
        <v>0</v>
      </c>
      <c r="Q1566" s="223">
        <v>0</v>
      </c>
      <c r="R1566" s="223">
        <f>Q1566*H1566</f>
        <v>0</v>
      </c>
      <c r="S1566" s="223">
        <v>0</v>
      </c>
      <c r="T1566" s="224">
        <f>S1566*H1566</f>
        <v>0</v>
      </c>
      <c r="U1566" s="39"/>
      <c r="V1566" s="39"/>
      <c r="W1566" s="39"/>
      <c r="X1566" s="39"/>
      <c r="Y1566" s="39"/>
      <c r="Z1566" s="39"/>
      <c r="AA1566" s="39"/>
      <c r="AB1566" s="39"/>
      <c r="AC1566" s="39"/>
      <c r="AD1566" s="39"/>
      <c r="AE1566" s="39"/>
      <c r="AR1566" s="225" t="s">
        <v>248</v>
      </c>
      <c r="AT1566" s="225" t="s">
        <v>243</v>
      </c>
      <c r="AU1566" s="225" t="s">
        <v>81</v>
      </c>
      <c r="AY1566" s="18" t="s">
        <v>240</v>
      </c>
      <c r="BE1566" s="226">
        <f>IF(N1566="základní",J1566,0)</f>
        <v>0</v>
      </c>
      <c r="BF1566" s="226">
        <f>IF(N1566="snížená",J1566,0)</f>
        <v>0</v>
      </c>
      <c r="BG1566" s="226">
        <f>IF(N1566="zákl. přenesená",J1566,0)</f>
        <v>0</v>
      </c>
      <c r="BH1566" s="226">
        <f>IF(N1566="sníž. přenesená",J1566,0)</f>
        <v>0</v>
      </c>
      <c r="BI1566" s="226">
        <f>IF(N1566="nulová",J1566,0)</f>
        <v>0</v>
      </c>
      <c r="BJ1566" s="18" t="s">
        <v>79</v>
      </c>
      <c r="BK1566" s="226">
        <f>ROUND(I1566*H1566,2)</f>
        <v>0</v>
      </c>
      <c r="BL1566" s="18" t="s">
        <v>248</v>
      </c>
      <c r="BM1566" s="225" t="s">
        <v>3839</v>
      </c>
    </row>
    <row r="1567" s="2" customFormat="1">
      <c r="A1567" s="39"/>
      <c r="B1567" s="40"/>
      <c r="C1567" s="214" t="s">
        <v>3840</v>
      </c>
      <c r="D1567" s="214" t="s">
        <v>243</v>
      </c>
      <c r="E1567" s="215" t="s">
        <v>3841</v>
      </c>
      <c r="F1567" s="216" t="s">
        <v>3842</v>
      </c>
      <c r="G1567" s="217" t="s">
        <v>806</v>
      </c>
      <c r="H1567" s="218">
        <v>1</v>
      </c>
      <c r="I1567" s="219"/>
      <c r="J1567" s="220">
        <f>ROUND(I1567*H1567,2)</f>
        <v>0</v>
      </c>
      <c r="K1567" s="216" t="s">
        <v>247</v>
      </c>
      <c r="L1567" s="45"/>
      <c r="M1567" s="221" t="s">
        <v>19</v>
      </c>
      <c r="N1567" s="222" t="s">
        <v>43</v>
      </c>
      <c r="O1567" s="85"/>
      <c r="P1567" s="223">
        <f>O1567*H1567</f>
        <v>0</v>
      </c>
      <c r="Q1567" s="223">
        <v>0</v>
      </c>
      <c r="R1567" s="223">
        <f>Q1567*H1567</f>
        <v>0</v>
      </c>
      <c r="S1567" s="223">
        <v>0</v>
      </c>
      <c r="T1567" s="224">
        <f>S1567*H1567</f>
        <v>0</v>
      </c>
      <c r="U1567" s="39"/>
      <c r="V1567" s="39"/>
      <c r="W1567" s="39"/>
      <c r="X1567" s="39"/>
      <c r="Y1567" s="39"/>
      <c r="Z1567" s="39"/>
      <c r="AA1567" s="39"/>
      <c r="AB1567" s="39"/>
      <c r="AC1567" s="39"/>
      <c r="AD1567" s="39"/>
      <c r="AE1567" s="39"/>
      <c r="AR1567" s="225" t="s">
        <v>248</v>
      </c>
      <c r="AT1567" s="225" t="s">
        <v>243</v>
      </c>
      <c r="AU1567" s="225" t="s">
        <v>81</v>
      </c>
      <c r="AY1567" s="18" t="s">
        <v>240</v>
      </c>
      <c r="BE1567" s="226">
        <f>IF(N1567="základní",J1567,0)</f>
        <v>0</v>
      </c>
      <c r="BF1567" s="226">
        <f>IF(N1567="snížená",J1567,0)</f>
        <v>0</v>
      </c>
      <c r="BG1567" s="226">
        <f>IF(N1567="zákl. přenesená",J1567,0)</f>
        <v>0</v>
      </c>
      <c r="BH1567" s="226">
        <f>IF(N1567="sníž. přenesená",J1567,0)</f>
        <v>0</v>
      </c>
      <c r="BI1567" s="226">
        <f>IF(N1567="nulová",J1567,0)</f>
        <v>0</v>
      </c>
      <c r="BJ1567" s="18" t="s">
        <v>79</v>
      </c>
      <c r="BK1567" s="226">
        <f>ROUND(I1567*H1567,2)</f>
        <v>0</v>
      </c>
      <c r="BL1567" s="18" t="s">
        <v>248</v>
      </c>
      <c r="BM1567" s="225" t="s">
        <v>3843</v>
      </c>
    </row>
    <row r="1568" s="2" customFormat="1">
      <c r="A1568" s="39"/>
      <c r="B1568" s="40"/>
      <c r="C1568" s="214" t="s">
        <v>3844</v>
      </c>
      <c r="D1568" s="214" t="s">
        <v>243</v>
      </c>
      <c r="E1568" s="215" t="s">
        <v>3845</v>
      </c>
      <c r="F1568" s="216" t="s">
        <v>3846</v>
      </c>
      <c r="G1568" s="217" t="s">
        <v>806</v>
      </c>
      <c r="H1568" s="218">
        <v>1</v>
      </c>
      <c r="I1568" s="219"/>
      <c r="J1568" s="220">
        <f>ROUND(I1568*H1568,2)</f>
        <v>0</v>
      </c>
      <c r="K1568" s="216" t="s">
        <v>247</v>
      </c>
      <c r="L1568" s="45"/>
      <c r="M1568" s="221" t="s">
        <v>19</v>
      </c>
      <c r="N1568" s="222" t="s">
        <v>43</v>
      </c>
      <c r="O1568" s="85"/>
      <c r="P1568" s="223">
        <f>O1568*H1568</f>
        <v>0</v>
      </c>
      <c r="Q1568" s="223">
        <v>0</v>
      </c>
      <c r="R1568" s="223">
        <f>Q1568*H1568</f>
        <v>0</v>
      </c>
      <c r="S1568" s="223">
        <v>0</v>
      </c>
      <c r="T1568" s="224">
        <f>S1568*H1568</f>
        <v>0</v>
      </c>
      <c r="U1568" s="39"/>
      <c r="V1568" s="39"/>
      <c r="W1568" s="39"/>
      <c r="X1568" s="39"/>
      <c r="Y1568" s="39"/>
      <c r="Z1568" s="39"/>
      <c r="AA1568" s="39"/>
      <c r="AB1568" s="39"/>
      <c r="AC1568" s="39"/>
      <c r="AD1568" s="39"/>
      <c r="AE1568" s="39"/>
      <c r="AR1568" s="225" t="s">
        <v>248</v>
      </c>
      <c r="AT1568" s="225" t="s">
        <v>243</v>
      </c>
      <c r="AU1568" s="225" t="s">
        <v>81</v>
      </c>
      <c r="AY1568" s="18" t="s">
        <v>240</v>
      </c>
      <c r="BE1568" s="226">
        <f>IF(N1568="základní",J1568,0)</f>
        <v>0</v>
      </c>
      <c r="BF1568" s="226">
        <f>IF(N1568="snížená",J1568,0)</f>
        <v>0</v>
      </c>
      <c r="BG1568" s="226">
        <f>IF(N1568="zákl. přenesená",J1568,0)</f>
        <v>0</v>
      </c>
      <c r="BH1568" s="226">
        <f>IF(N1568="sníž. přenesená",J1568,0)</f>
        <v>0</v>
      </c>
      <c r="BI1568" s="226">
        <f>IF(N1568="nulová",J1568,0)</f>
        <v>0</v>
      </c>
      <c r="BJ1568" s="18" t="s">
        <v>79</v>
      </c>
      <c r="BK1568" s="226">
        <f>ROUND(I1568*H1568,2)</f>
        <v>0</v>
      </c>
      <c r="BL1568" s="18" t="s">
        <v>248</v>
      </c>
      <c r="BM1568" s="225" t="s">
        <v>3847</v>
      </c>
    </row>
    <row r="1569" s="2" customFormat="1">
      <c r="A1569" s="39"/>
      <c r="B1569" s="40"/>
      <c r="C1569" s="214" t="s">
        <v>3848</v>
      </c>
      <c r="D1569" s="214" t="s">
        <v>243</v>
      </c>
      <c r="E1569" s="215" t="s">
        <v>3849</v>
      </c>
      <c r="F1569" s="216" t="s">
        <v>3850</v>
      </c>
      <c r="G1569" s="217" t="s">
        <v>806</v>
      </c>
      <c r="H1569" s="218">
        <v>1</v>
      </c>
      <c r="I1569" s="219"/>
      <c r="J1569" s="220">
        <f>ROUND(I1569*H1569,2)</f>
        <v>0</v>
      </c>
      <c r="K1569" s="216" t="s">
        <v>247</v>
      </c>
      <c r="L1569" s="45"/>
      <c r="M1569" s="221" t="s">
        <v>19</v>
      </c>
      <c r="N1569" s="222" t="s">
        <v>43</v>
      </c>
      <c r="O1569" s="85"/>
      <c r="P1569" s="223">
        <f>O1569*H1569</f>
        <v>0</v>
      </c>
      <c r="Q1569" s="223">
        <v>0</v>
      </c>
      <c r="R1569" s="223">
        <f>Q1569*H1569</f>
        <v>0</v>
      </c>
      <c r="S1569" s="223">
        <v>0</v>
      </c>
      <c r="T1569" s="224">
        <f>S1569*H1569</f>
        <v>0</v>
      </c>
      <c r="U1569" s="39"/>
      <c r="V1569" s="39"/>
      <c r="W1569" s="39"/>
      <c r="X1569" s="39"/>
      <c r="Y1569" s="39"/>
      <c r="Z1569" s="39"/>
      <c r="AA1569" s="39"/>
      <c r="AB1569" s="39"/>
      <c r="AC1569" s="39"/>
      <c r="AD1569" s="39"/>
      <c r="AE1569" s="39"/>
      <c r="AR1569" s="225" t="s">
        <v>248</v>
      </c>
      <c r="AT1569" s="225" t="s">
        <v>243</v>
      </c>
      <c r="AU1569" s="225" t="s">
        <v>81</v>
      </c>
      <c r="AY1569" s="18" t="s">
        <v>240</v>
      </c>
      <c r="BE1569" s="226">
        <f>IF(N1569="základní",J1569,0)</f>
        <v>0</v>
      </c>
      <c r="BF1569" s="226">
        <f>IF(N1569="snížená",J1569,0)</f>
        <v>0</v>
      </c>
      <c r="BG1569" s="226">
        <f>IF(N1569="zákl. přenesená",J1569,0)</f>
        <v>0</v>
      </c>
      <c r="BH1569" s="226">
        <f>IF(N1569="sníž. přenesená",J1569,0)</f>
        <v>0</v>
      </c>
      <c r="BI1569" s="226">
        <f>IF(N1569="nulová",J1569,0)</f>
        <v>0</v>
      </c>
      <c r="BJ1569" s="18" t="s">
        <v>79</v>
      </c>
      <c r="BK1569" s="226">
        <f>ROUND(I1569*H1569,2)</f>
        <v>0</v>
      </c>
      <c r="BL1569" s="18" t="s">
        <v>248</v>
      </c>
      <c r="BM1569" s="225" t="s">
        <v>3851</v>
      </c>
    </row>
    <row r="1570" s="2" customFormat="1">
      <c r="A1570" s="39"/>
      <c r="B1570" s="40"/>
      <c r="C1570" s="214" t="s">
        <v>3852</v>
      </c>
      <c r="D1570" s="214" t="s">
        <v>243</v>
      </c>
      <c r="E1570" s="215" t="s">
        <v>3853</v>
      </c>
      <c r="F1570" s="216" t="s">
        <v>3854</v>
      </c>
      <c r="G1570" s="217" t="s">
        <v>806</v>
      </c>
      <c r="H1570" s="218">
        <v>1</v>
      </c>
      <c r="I1570" s="219"/>
      <c r="J1570" s="220">
        <f>ROUND(I1570*H1570,2)</f>
        <v>0</v>
      </c>
      <c r="K1570" s="216" t="s">
        <v>247</v>
      </c>
      <c r="L1570" s="45"/>
      <c r="M1570" s="221" t="s">
        <v>19</v>
      </c>
      <c r="N1570" s="222" t="s">
        <v>43</v>
      </c>
      <c r="O1570" s="85"/>
      <c r="P1570" s="223">
        <f>O1570*H1570</f>
        <v>0</v>
      </c>
      <c r="Q1570" s="223">
        <v>0</v>
      </c>
      <c r="R1570" s="223">
        <f>Q1570*H1570</f>
        <v>0</v>
      </c>
      <c r="S1570" s="223">
        <v>0</v>
      </c>
      <c r="T1570" s="224">
        <f>S1570*H1570</f>
        <v>0</v>
      </c>
      <c r="U1570" s="39"/>
      <c r="V1570" s="39"/>
      <c r="W1570" s="39"/>
      <c r="X1570" s="39"/>
      <c r="Y1570" s="39"/>
      <c r="Z1570" s="39"/>
      <c r="AA1570" s="39"/>
      <c r="AB1570" s="39"/>
      <c r="AC1570" s="39"/>
      <c r="AD1570" s="39"/>
      <c r="AE1570" s="39"/>
      <c r="AR1570" s="225" t="s">
        <v>248</v>
      </c>
      <c r="AT1570" s="225" t="s">
        <v>243</v>
      </c>
      <c r="AU1570" s="225" t="s">
        <v>81</v>
      </c>
      <c r="AY1570" s="18" t="s">
        <v>240</v>
      </c>
      <c r="BE1570" s="226">
        <f>IF(N1570="základní",J1570,0)</f>
        <v>0</v>
      </c>
      <c r="BF1570" s="226">
        <f>IF(N1570="snížená",J1570,0)</f>
        <v>0</v>
      </c>
      <c r="BG1570" s="226">
        <f>IF(N1570="zákl. přenesená",J1570,0)</f>
        <v>0</v>
      </c>
      <c r="BH1570" s="226">
        <f>IF(N1570="sníž. přenesená",J1570,0)</f>
        <v>0</v>
      </c>
      <c r="BI1570" s="226">
        <f>IF(N1570="nulová",J1570,0)</f>
        <v>0</v>
      </c>
      <c r="BJ1570" s="18" t="s">
        <v>79</v>
      </c>
      <c r="BK1570" s="226">
        <f>ROUND(I1570*H1570,2)</f>
        <v>0</v>
      </c>
      <c r="BL1570" s="18" t="s">
        <v>248</v>
      </c>
      <c r="BM1570" s="225" t="s">
        <v>3855</v>
      </c>
    </row>
    <row r="1571" s="2" customFormat="1">
      <c r="A1571" s="39"/>
      <c r="B1571" s="40"/>
      <c r="C1571" s="214" t="s">
        <v>3856</v>
      </c>
      <c r="D1571" s="214" t="s">
        <v>243</v>
      </c>
      <c r="E1571" s="215" t="s">
        <v>3857</v>
      </c>
      <c r="F1571" s="216" t="s">
        <v>3858</v>
      </c>
      <c r="G1571" s="217" t="s">
        <v>806</v>
      </c>
      <c r="H1571" s="218">
        <v>1</v>
      </c>
      <c r="I1571" s="219"/>
      <c r="J1571" s="220">
        <f>ROUND(I1571*H1571,2)</f>
        <v>0</v>
      </c>
      <c r="K1571" s="216" t="s">
        <v>247</v>
      </c>
      <c r="L1571" s="45"/>
      <c r="M1571" s="221" t="s">
        <v>19</v>
      </c>
      <c r="N1571" s="222" t="s">
        <v>43</v>
      </c>
      <c r="O1571" s="85"/>
      <c r="P1571" s="223">
        <f>O1571*H1571</f>
        <v>0</v>
      </c>
      <c r="Q1571" s="223">
        <v>0</v>
      </c>
      <c r="R1571" s="223">
        <f>Q1571*H1571</f>
        <v>0</v>
      </c>
      <c r="S1571" s="223">
        <v>0</v>
      </c>
      <c r="T1571" s="224">
        <f>S1571*H1571</f>
        <v>0</v>
      </c>
      <c r="U1571" s="39"/>
      <c r="V1571" s="39"/>
      <c r="W1571" s="39"/>
      <c r="X1571" s="39"/>
      <c r="Y1571" s="39"/>
      <c r="Z1571" s="39"/>
      <c r="AA1571" s="39"/>
      <c r="AB1571" s="39"/>
      <c r="AC1571" s="39"/>
      <c r="AD1571" s="39"/>
      <c r="AE1571" s="39"/>
      <c r="AR1571" s="225" t="s">
        <v>248</v>
      </c>
      <c r="AT1571" s="225" t="s">
        <v>243</v>
      </c>
      <c r="AU1571" s="225" t="s">
        <v>81</v>
      </c>
      <c r="AY1571" s="18" t="s">
        <v>240</v>
      </c>
      <c r="BE1571" s="226">
        <f>IF(N1571="základní",J1571,0)</f>
        <v>0</v>
      </c>
      <c r="BF1571" s="226">
        <f>IF(N1571="snížená",J1571,0)</f>
        <v>0</v>
      </c>
      <c r="BG1571" s="226">
        <f>IF(N1571="zákl. přenesená",J1571,0)</f>
        <v>0</v>
      </c>
      <c r="BH1571" s="226">
        <f>IF(N1571="sníž. přenesená",J1571,0)</f>
        <v>0</v>
      </c>
      <c r="BI1571" s="226">
        <f>IF(N1571="nulová",J1571,0)</f>
        <v>0</v>
      </c>
      <c r="BJ1571" s="18" t="s">
        <v>79</v>
      </c>
      <c r="BK1571" s="226">
        <f>ROUND(I1571*H1571,2)</f>
        <v>0</v>
      </c>
      <c r="BL1571" s="18" t="s">
        <v>248</v>
      </c>
      <c r="BM1571" s="225" t="s">
        <v>3859</v>
      </c>
    </row>
    <row r="1572" s="2" customFormat="1">
      <c r="A1572" s="39"/>
      <c r="B1572" s="40"/>
      <c r="C1572" s="214" t="s">
        <v>3860</v>
      </c>
      <c r="D1572" s="214" t="s">
        <v>243</v>
      </c>
      <c r="E1572" s="215" t="s">
        <v>3861</v>
      </c>
      <c r="F1572" s="216" t="s">
        <v>3862</v>
      </c>
      <c r="G1572" s="217" t="s">
        <v>806</v>
      </c>
      <c r="H1572" s="218">
        <v>1</v>
      </c>
      <c r="I1572" s="219"/>
      <c r="J1572" s="220">
        <f>ROUND(I1572*H1572,2)</f>
        <v>0</v>
      </c>
      <c r="K1572" s="216" t="s">
        <v>247</v>
      </c>
      <c r="L1572" s="45"/>
      <c r="M1572" s="221" t="s">
        <v>19</v>
      </c>
      <c r="N1572" s="222" t="s">
        <v>43</v>
      </c>
      <c r="O1572" s="85"/>
      <c r="P1572" s="223">
        <f>O1572*H1572</f>
        <v>0</v>
      </c>
      <c r="Q1572" s="223">
        <v>0</v>
      </c>
      <c r="R1572" s="223">
        <f>Q1572*H1572</f>
        <v>0</v>
      </c>
      <c r="S1572" s="223">
        <v>0</v>
      </c>
      <c r="T1572" s="224">
        <f>S1572*H1572</f>
        <v>0</v>
      </c>
      <c r="U1572" s="39"/>
      <c r="V1572" s="39"/>
      <c r="W1572" s="39"/>
      <c r="X1572" s="39"/>
      <c r="Y1572" s="39"/>
      <c r="Z1572" s="39"/>
      <c r="AA1572" s="39"/>
      <c r="AB1572" s="39"/>
      <c r="AC1572" s="39"/>
      <c r="AD1572" s="39"/>
      <c r="AE1572" s="39"/>
      <c r="AR1572" s="225" t="s">
        <v>248</v>
      </c>
      <c r="AT1572" s="225" t="s">
        <v>243</v>
      </c>
      <c r="AU1572" s="225" t="s">
        <v>81</v>
      </c>
      <c r="AY1572" s="18" t="s">
        <v>240</v>
      </c>
      <c r="BE1572" s="226">
        <f>IF(N1572="základní",J1572,0)</f>
        <v>0</v>
      </c>
      <c r="BF1572" s="226">
        <f>IF(N1572="snížená",J1572,0)</f>
        <v>0</v>
      </c>
      <c r="BG1572" s="226">
        <f>IF(N1572="zákl. přenesená",J1572,0)</f>
        <v>0</v>
      </c>
      <c r="BH1572" s="226">
        <f>IF(N1572="sníž. přenesená",J1572,0)</f>
        <v>0</v>
      </c>
      <c r="BI1572" s="226">
        <f>IF(N1572="nulová",J1572,0)</f>
        <v>0</v>
      </c>
      <c r="BJ1572" s="18" t="s">
        <v>79</v>
      </c>
      <c r="BK1572" s="226">
        <f>ROUND(I1572*H1572,2)</f>
        <v>0</v>
      </c>
      <c r="BL1572" s="18" t="s">
        <v>248</v>
      </c>
      <c r="BM1572" s="225" t="s">
        <v>3863</v>
      </c>
    </row>
    <row r="1573" s="2" customFormat="1">
      <c r="A1573" s="39"/>
      <c r="B1573" s="40"/>
      <c r="C1573" s="214" t="s">
        <v>3864</v>
      </c>
      <c r="D1573" s="214" t="s">
        <v>243</v>
      </c>
      <c r="E1573" s="215" t="s">
        <v>3865</v>
      </c>
      <c r="F1573" s="216" t="s">
        <v>3866</v>
      </c>
      <c r="G1573" s="217" t="s">
        <v>806</v>
      </c>
      <c r="H1573" s="218">
        <v>1</v>
      </c>
      <c r="I1573" s="219"/>
      <c r="J1573" s="220">
        <f>ROUND(I1573*H1573,2)</f>
        <v>0</v>
      </c>
      <c r="K1573" s="216" t="s">
        <v>247</v>
      </c>
      <c r="L1573" s="45"/>
      <c r="M1573" s="221" t="s">
        <v>19</v>
      </c>
      <c r="N1573" s="222" t="s">
        <v>43</v>
      </c>
      <c r="O1573" s="85"/>
      <c r="P1573" s="223">
        <f>O1573*H1573</f>
        <v>0</v>
      </c>
      <c r="Q1573" s="223">
        <v>0</v>
      </c>
      <c r="R1573" s="223">
        <f>Q1573*H1573</f>
        <v>0</v>
      </c>
      <c r="S1573" s="223">
        <v>0</v>
      </c>
      <c r="T1573" s="224">
        <f>S1573*H1573</f>
        <v>0</v>
      </c>
      <c r="U1573" s="39"/>
      <c r="V1573" s="39"/>
      <c r="W1573" s="39"/>
      <c r="X1573" s="39"/>
      <c r="Y1573" s="39"/>
      <c r="Z1573" s="39"/>
      <c r="AA1573" s="39"/>
      <c r="AB1573" s="39"/>
      <c r="AC1573" s="39"/>
      <c r="AD1573" s="39"/>
      <c r="AE1573" s="39"/>
      <c r="AR1573" s="225" t="s">
        <v>248</v>
      </c>
      <c r="AT1573" s="225" t="s">
        <v>243</v>
      </c>
      <c r="AU1573" s="225" t="s">
        <v>81</v>
      </c>
      <c r="AY1573" s="18" t="s">
        <v>240</v>
      </c>
      <c r="BE1573" s="226">
        <f>IF(N1573="základní",J1573,0)</f>
        <v>0</v>
      </c>
      <c r="BF1573" s="226">
        <f>IF(N1573="snížená",J1573,0)</f>
        <v>0</v>
      </c>
      <c r="BG1573" s="226">
        <f>IF(N1573="zákl. přenesená",J1573,0)</f>
        <v>0</v>
      </c>
      <c r="BH1573" s="226">
        <f>IF(N1573="sníž. přenesená",J1573,0)</f>
        <v>0</v>
      </c>
      <c r="BI1573" s="226">
        <f>IF(N1573="nulová",J1573,0)</f>
        <v>0</v>
      </c>
      <c r="BJ1573" s="18" t="s">
        <v>79</v>
      </c>
      <c r="BK1573" s="226">
        <f>ROUND(I1573*H1573,2)</f>
        <v>0</v>
      </c>
      <c r="BL1573" s="18" t="s">
        <v>248</v>
      </c>
      <c r="BM1573" s="225" t="s">
        <v>3867</v>
      </c>
    </row>
    <row r="1574" s="2" customFormat="1">
      <c r="A1574" s="39"/>
      <c r="B1574" s="40"/>
      <c r="C1574" s="214" t="s">
        <v>3868</v>
      </c>
      <c r="D1574" s="214" t="s">
        <v>243</v>
      </c>
      <c r="E1574" s="215" t="s">
        <v>3869</v>
      </c>
      <c r="F1574" s="216" t="s">
        <v>3870</v>
      </c>
      <c r="G1574" s="217" t="s">
        <v>806</v>
      </c>
      <c r="H1574" s="218">
        <v>1</v>
      </c>
      <c r="I1574" s="219"/>
      <c r="J1574" s="220">
        <f>ROUND(I1574*H1574,2)</f>
        <v>0</v>
      </c>
      <c r="K1574" s="216" t="s">
        <v>247</v>
      </c>
      <c r="L1574" s="45"/>
      <c r="M1574" s="221" t="s">
        <v>19</v>
      </c>
      <c r="N1574" s="222" t="s">
        <v>43</v>
      </c>
      <c r="O1574" s="85"/>
      <c r="P1574" s="223">
        <f>O1574*H1574</f>
        <v>0</v>
      </c>
      <c r="Q1574" s="223">
        <v>0</v>
      </c>
      <c r="R1574" s="223">
        <f>Q1574*H1574</f>
        <v>0</v>
      </c>
      <c r="S1574" s="223">
        <v>0</v>
      </c>
      <c r="T1574" s="224">
        <f>S1574*H1574</f>
        <v>0</v>
      </c>
      <c r="U1574" s="39"/>
      <c r="V1574" s="39"/>
      <c r="W1574" s="39"/>
      <c r="X1574" s="39"/>
      <c r="Y1574" s="39"/>
      <c r="Z1574" s="39"/>
      <c r="AA1574" s="39"/>
      <c r="AB1574" s="39"/>
      <c r="AC1574" s="39"/>
      <c r="AD1574" s="39"/>
      <c r="AE1574" s="39"/>
      <c r="AR1574" s="225" t="s">
        <v>248</v>
      </c>
      <c r="AT1574" s="225" t="s">
        <v>243</v>
      </c>
      <c r="AU1574" s="225" t="s">
        <v>81</v>
      </c>
      <c r="AY1574" s="18" t="s">
        <v>240</v>
      </c>
      <c r="BE1574" s="226">
        <f>IF(N1574="základní",J1574,0)</f>
        <v>0</v>
      </c>
      <c r="BF1574" s="226">
        <f>IF(N1574="snížená",J1574,0)</f>
        <v>0</v>
      </c>
      <c r="BG1574" s="226">
        <f>IF(N1574="zákl. přenesená",J1574,0)</f>
        <v>0</v>
      </c>
      <c r="BH1574" s="226">
        <f>IF(N1574="sníž. přenesená",J1574,0)</f>
        <v>0</v>
      </c>
      <c r="BI1574" s="226">
        <f>IF(N1574="nulová",J1574,0)</f>
        <v>0</v>
      </c>
      <c r="BJ1574" s="18" t="s">
        <v>79</v>
      </c>
      <c r="BK1574" s="226">
        <f>ROUND(I1574*H1574,2)</f>
        <v>0</v>
      </c>
      <c r="BL1574" s="18" t="s">
        <v>248</v>
      </c>
      <c r="BM1574" s="225" t="s">
        <v>3871</v>
      </c>
    </row>
    <row r="1575" s="2" customFormat="1">
      <c r="A1575" s="39"/>
      <c r="B1575" s="40"/>
      <c r="C1575" s="214" t="s">
        <v>3872</v>
      </c>
      <c r="D1575" s="214" t="s">
        <v>243</v>
      </c>
      <c r="E1575" s="215" t="s">
        <v>3873</v>
      </c>
      <c r="F1575" s="216" t="s">
        <v>3874</v>
      </c>
      <c r="G1575" s="217" t="s">
        <v>806</v>
      </c>
      <c r="H1575" s="218">
        <v>1</v>
      </c>
      <c r="I1575" s="219"/>
      <c r="J1575" s="220">
        <f>ROUND(I1575*H1575,2)</f>
        <v>0</v>
      </c>
      <c r="K1575" s="216" t="s">
        <v>247</v>
      </c>
      <c r="L1575" s="45"/>
      <c r="M1575" s="221" t="s">
        <v>19</v>
      </c>
      <c r="N1575" s="222" t="s">
        <v>43</v>
      </c>
      <c r="O1575" s="85"/>
      <c r="P1575" s="223">
        <f>O1575*H1575</f>
        <v>0</v>
      </c>
      <c r="Q1575" s="223">
        <v>0</v>
      </c>
      <c r="R1575" s="223">
        <f>Q1575*H1575</f>
        <v>0</v>
      </c>
      <c r="S1575" s="223">
        <v>0</v>
      </c>
      <c r="T1575" s="224">
        <f>S1575*H1575</f>
        <v>0</v>
      </c>
      <c r="U1575" s="39"/>
      <c r="V1575" s="39"/>
      <c r="W1575" s="39"/>
      <c r="X1575" s="39"/>
      <c r="Y1575" s="39"/>
      <c r="Z1575" s="39"/>
      <c r="AA1575" s="39"/>
      <c r="AB1575" s="39"/>
      <c r="AC1575" s="39"/>
      <c r="AD1575" s="39"/>
      <c r="AE1575" s="39"/>
      <c r="AR1575" s="225" t="s">
        <v>248</v>
      </c>
      <c r="AT1575" s="225" t="s">
        <v>243</v>
      </c>
      <c r="AU1575" s="225" t="s">
        <v>81</v>
      </c>
      <c r="AY1575" s="18" t="s">
        <v>240</v>
      </c>
      <c r="BE1575" s="226">
        <f>IF(N1575="základní",J1575,0)</f>
        <v>0</v>
      </c>
      <c r="BF1575" s="226">
        <f>IF(N1575="snížená",J1575,0)</f>
        <v>0</v>
      </c>
      <c r="BG1575" s="226">
        <f>IF(N1575="zákl. přenesená",J1575,0)</f>
        <v>0</v>
      </c>
      <c r="BH1575" s="226">
        <f>IF(N1575="sníž. přenesená",J1575,0)</f>
        <v>0</v>
      </c>
      <c r="BI1575" s="226">
        <f>IF(N1575="nulová",J1575,0)</f>
        <v>0</v>
      </c>
      <c r="BJ1575" s="18" t="s">
        <v>79</v>
      </c>
      <c r="BK1575" s="226">
        <f>ROUND(I1575*H1575,2)</f>
        <v>0</v>
      </c>
      <c r="BL1575" s="18" t="s">
        <v>248</v>
      </c>
      <c r="BM1575" s="225" t="s">
        <v>3875</v>
      </c>
    </row>
    <row r="1576" s="2" customFormat="1">
      <c r="A1576" s="39"/>
      <c r="B1576" s="40"/>
      <c r="C1576" s="214" t="s">
        <v>3876</v>
      </c>
      <c r="D1576" s="214" t="s">
        <v>243</v>
      </c>
      <c r="E1576" s="215" t="s">
        <v>3877</v>
      </c>
      <c r="F1576" s="216" t="s">
        <v>3878</v>
      </c>
      <c r="G1576" s="217" t="s">
        <v>806</v>
      </c>
      <c r="H1576" s="218">
        <v>1</v>
      </c>
      <c r="I1576" s="219"/>
      <c r="J1576" s="220">
        <f>ROUND(I1576*H1576,2)</f>
        <v>0</v>
      </c>
      <c r="K1576" s="216" t="s">
        <v>247</v>
      </c>
      <c r="L1576" s="45"/>
      <c r="M1576" s="221" t="s">
        <v>19</v>
      </c>
      <c r="N1576" s="222" t="s">
        <v>43</v>
      </c>
      <c r="O1576" s="85"/>
      <c r="P1576" s="223">
        <f>O1576*H1576</f>
        <v>0</v>
      </c>
      <c r="Q1576" s="223">
        <v>0</v>
      </c>
      <c r="R1576" s="223">
        <f>Q1576*H1576</f>
        <v>0</v>
      </c>
      <c r="S1576" s="223">
        <v>0</v>
      </c>
      <c r="T1576" s="224">
        <f>S1576*H1576</f>
        <v>0</v>
      </c>
      <c r="U1576" s="39"/>
      <c r="V1576" s="39"/>
      <c r="W1576" s="39"/>
      <c r="X1576" s="39"/>
      <c r="Y1576" s="39"/>
      <c r="Z1576" s="39"/>
      <c r="AA1576" s="39"/>
      <c r="AB1576" s="39"/>
      <c r="AC1576" s="39"/>
      <c r="AD1576" s="39"/>
      <c r="AE1576" s="39"/>
      <c r="AR1576" s="225" t="s">
        <v>248</v>
      </c>
      <c r="AT1576" s="225" t="s">
        <v>243</v>
      </c>
      <c r="AU1576" s="225" t="s">
        <v>81</v>
      </c>
      <c r="AY1576" s="18" t="s">
        <v>240</v>
      </c>
      <c r="BE1576" s="226">
        <f>IF(N1576="základní",J1576,0)</f>
        <v>0</v>
      </c>
      <c r="BF1576" s="226">
        <f>IF(N1576="snížená",J1576,0)</f>
        <v>0</v>
      </c>
      <c r="BG1576" s="226">
        <f>IF(N1576="zákl. přenesená",J1576,0)</f>
        <v>0</v>
      </c>
      <c r="BH1576" s="226">
        <f>IF(N1576="sníž. přenesená",J1576,0)</f>
        <v>0</v>
      </c>
      <c r="BI1576" s="226">
        <f>IF(N1576="nulová",J1576,0)</f>
        <v>0</v>
      </c>
      <c r="BJ1576" s="18" t="s">
        <v>79</v>
      </c>
      <c r="BK1576" s="226">
        <f>ROUND(I1576*H1576,2)</f>
        <v>0</v>
      </c>
      <c r="BL1576" s="18" t="s">
        <v>248</v>
      </c>
      <c r="BM1576" s="225" t="s">
        <v>3879</v>
      </c>
    </row>
    <row r="1577" s="2" customFormat="1">
      <c r="A1577" s="39"/>
      <c r="B1577" s="40"/>
      <c r="C1577" s="214" t="s">
        <v>3880</v>
      </c>
      <c r="D1577" s="214" t="s">
        <v>243</v>
      </c>
      <c r="E1577" s="215" t="s">
        <v>3881</v>
      </c>
      <c r="F1577" s="216" t="s">
        <v>3882</v>
      </c>
      <c r="G1577" s="217" t="s">
        <v>806</v>
      </c>
      <c r="H1577" s="218">
        <v>1</v>
      </c>
      <c r="I1577" s="219"/>
      <c r="J1577" s="220">
        <f>ROUND(I1577*H1577,2)</f>
        <v>0</v>
      </c>
      <c r="K1577" s="216" t="s">
        <v>247</v>
      </c>
      <c r="L1577" s="45"/>
      <c r="M1577" s="221" t="s">
        <v>19</v>
      </c>
      <c r="N1577" s="222" t="s">
        <v>43</v>
      </c>
      <c r="O1577" s="85"/>
      <c r="P1577" s="223">
        <f>O1577*H1577</f>
        <v>0</v>
      </c>
      <c r="Q1577" s="223">
        <v>0</v>
      </c>
      <c r="R1577" s="223">
        <f>Q1577*H1577</f>
        <v>0</v>
      </c>
      <c r="S1577" s="223">
        <v>0</v>
      </c>
      <c r="T1577" s="224">
        <f>S1577*H1577</f>
        <v>0</v>
      </c>
      <c r="U1577" s="39"/>
      <c r="V1577" s="39"/>
      <c r="W1577" s="39"/>
      <c r="X1577" s="39"/>
      <c r="Y1577" s="39"/>
      <c r="Z1577" s="39"/>
      <c r="AA1577" s="39"/>
      <c r="AB1577" s="39"/>
      <c r="AC1577" s="39"/>
      <c r="AD1577" s="39"/>
      <c r="AE1577" s="39"/>
      <c r="AR1577" s="225" t="s">
        <v>248</v>
      </c>
      <c r="AT1577" s="225" t="s">
        <v>243</v>
      </c>
      <c r="AU1577" s="225" t="s">
        <v>81</v>
      </c>
      <c r="AY1577" s="18" t="s">
        <v>240</v>
      </c>
      <c r="BE1577" s="226">
        <f>IF(N1577="základní",J1577,0)</f>
        <v>0</v>
      </c>
      <c r="BF1577" s="226">
        <f>IF(N1577="snížená",J1577,0)</f>
        <v>0</v>
      </c>
      <c r="BG1577" s="226">
        <f>IF(N1577="zákl. přenesená",J1577,0)</f>
        <v>0</v>
      </c>
      <c r="BH1577" s="226">
        <f>IF(N1577="sníž. přenesená",J1577,0)</f>
        <v>0</v>
      </c>
      <c r="BI1577" s="226">
        <f>IF(N1577="nulová",J1577,0)</f>
        <v>0</v>
      </c>
      <c r="BJ1577" s="18" t="s">
        <v>79</v>
      </c>
      <c r="BK1577" s="226">
        <f>ROUND(I1577*H1577,2)</f>
        <v>0</v>
      </c>
      <c r="BL1577" s="18" t="s">
        <v>248</v>
      </c>
      <c r="BM1577" s="225" t="s">
        <v>3883</v>
      </c>
    </row>
    <row r="1578" s="2" customFormat="1">
      <c r="A1578" s="39"/>
      <c r="B1578" s="40"/>
      <c r="C1578" s="214" t="s">
        <v>3884</v>
      </c>
      <c r="D1578" s="214" t="s">
        <v>243</v>
      </c>
      <c r="E1578" s="215" t="s">
        <v>3885</v>
      </c>
      <c r="F1578" s="216" t="s">
        <v>3886</v>
      </c>
      <c r="G1578" s="217" t="s">
        <v>806</v>
      </c>
      <c r="H1578" s="218">
        <v>1</v>
      </c>
      <c r="I1578" s="219"/>
      <c r="J1578" s="220">
        <f>ROUND(I1578*H1578,2)</f>
        <v>0</v>
      </c>
      <c r="K1578" s="216" t="s">
        <v>247</v>
      </c>
      <c r="L1578" s="45"/>
      <c r="M1578" s="221" t="s">
        <v>19</v>
      </c>
      <c r="N1578" s="222" t="s">
        <v>43</v>
      </c>
      <c r="O1578" s="85"/>
      <c r="P1578" s="223">
        <f>O1578*H1578</f>
        <v>0</v>
      </c>
      <c r="Q1578" s="223">
        <v>0</v>
      </c>
      <c r="R1578" s="223">
        <f>Q1578*H1578</f>
        <v>0</v>
      </c>
      <c r="S1578" s="223">
        <v>0</v>
      </c>
      <c r="T1578" s="224">
        <f>S1578*H1578</f>
        <v>0</v>
      </c>
      <c r="U1578" s="39"/>
      <c r="V1578" s="39"/>
      <c r="W1578" s="39"/>
      <c r="X1578" s="39"/>
      <c r="Y1578" s="39"/>
      <c r="Z1578" s="39"/>
      <c r="AA1578" s="39"/>
      <c r="AB1578" s="39"/>
      <c r="AC1578" s="39"/>
      <c r="AD1578" s="39"/>
      <c r="AE1578" s="39"/>
      <c r="AR1578" s="225" t="s">
        <v>248</v>
      </c>
      <c r="AT1578" s="225" t="s">
        <v>243</v>
      </c>
      <c r="AU1578" s="225" t="s">
        <v>81</v>
      </c>
      <c r="AY1578" s="18" t="s">
        <v>240</v>
      </c>
      <c r="BE1578" s="226">
        <f>IF(N1578="základní",J1578,0)</f>
        <v>0</v>
      </c>
      <c r="BF1578" s="226">
        <f>IF(N1578="snížená",J1578,0)</f>
        <v>0</v>
      </c>
      <c r="BG1578" s="226">
        <f>IF(N1578="zákl. přenesená",J1578,0)</f>
        <v>0</v>
      </c>
      <c r="BH1578" s="226">
        <f>IF(N1578="sníž. přenesená",J1578,0)</f>
        <v>0</v>
      </c>
      <c r="BI1578" s="226">
        <f>IF(N1578="nulová",J1578,0)</f>
        <v>0</v>
      </c>
      <c r="BJ1578" s="18" t="s">
        <v>79</v>
      </c>
      <c r="BK1578" s="226">
        <f>ROUND(I1578*H1578,2)</f>
        <v>0</v>
      </c>
      <c r="BL1578" s="18" t="s">
        <v>248</v>
      </c>
      <c r="BM1578" s="225" t="s">
        <v>3887</v>
      </c>
    </row>
    <row r="1579" s="2" customFormat="1">
      <c r="A1579" s="39"/>
      <c r="B1579" s="40"/>
      <c r="C1579" s="214" t="s">
        <v>3888</v>
      </c>
      <c r="D1579" s="214" t="s">
        <v>243</v>
      </c>
      <c r="E1579" s="215" t="s">
        <v>3889</v>
      </c>
      <c r="F1579" s="216" t="s">
        <v>3890</v>
      </c>
      <c r="G1579" s="217" t="s">
        <v>806</v>
      </c>
      <c r="H1579" s="218">
        <v>1</v>
      </c>
      <c r="I1579" s="219"/>
      <c r="J1579" s="220">
        <f>ROUND(I1579*H1579,2)</f>
        <v>0</v>
      </c>
      <c r="K1579" s="216" t="s">
        <v>247</v>
      </c>
      <c r="L1579" s="45"/>
      <c r="M1579" s="221" t="s">
        <v>19</v>
      </c>
      <c r="N1579" s="222" t="s">
        <v>43</v>
      </c>
      <c r="O1579" s="85"/>
      <c r="P1579" s="223">
        <f>O1579*H1579</f>
        <v>0</v>
      </c>
      <c r="Q1579" s="223">
        <v>0</v>
      </c>
      <c r="R1579" s="223">
        <f>Q1579*H1579</f>
        <v>0</v>
      </c>
      <c r="S1579" s="223">
        <v>0</v>
      </c>
      <c r="T1579" s="224">
        <f>S1579*H1579</f>
        <v>0</v>
      </c>
      <c r="U1579" s="39"/>
      <c r="V1579" s="39"/>
      <c r="W1579" s="39"/>
      <c r="X1579" s="39"/>
      <c r="Y1579" s="39"/>
      <c r="Z1579" s="39"/>
      <c r="AA1579" s="39"/>
      <c r="AB1579" s="39"/>
      <c r="AC1579" s="39"/>
      <c r="AD1579" s="39"/>
      <c r="AE1579" s="39"/>
      <c r="AR1579" s="225" t="s">
        <v>248</v>
      </c>
      <c r="AT1579" s="225" t="s">
        <v>243</v>
      </c>
      <c r="AU1579" s="225" t="s">
        <v>81</v>
      </c>
      <c r="AY1579" s="18" t="s">
        <v>240</v>
      </c>
      <c r="BE1579" s="226">
        <f>IF(N1579="základní",J1579,0)</f>
        <v>0</v>
      </c>
      <c r="BF1579" s="226">
        <f>IF(N1579="snížená",J1579,0)</f>
        <v>0</v>
      </c>
      <c r="BG1579" s="226">
        <f>IF(N1579="zákl. přenesená",J1579,0)</f>
        <v>0</v>
      </c>
      <c r="BH1579" s="226">
        <f>IF(N1579="sníž. přenesená",J1579,0)</f>
        <v>0</v>
      </c>
      <c r="BI1579" s="226">
        <f>IF(N1579="nulová",J1579,0)</f>
        <v>0</v>
      </c>
      <c r="BJ1579" s="18" t="s">
        <v>79</v>
      </c>
      <c r="BK1579" s="226">
        <f>ROUND(I1579*H1579,2)</f>
        <v>0</v>
      </c>
      <c r="BL1579" s="18" t="s">
        <v>248</v>
      </c>
      <c r="BM1579" s="225" t="s">
        <v>3891</v>
      </c>
    </row>
    <row r="1580" s="2" customFormat="1">
      <c r="A1580" s="39"/>
      <c r="B1580" s="40"/>
      <c r="C1580" s="214" t="s">
        <v>3892</v>
      </c>
      <c r="D1580" s="214" t="s">
        <v>243</v>
      </c>
      <c r="E1580" s="215" t="s">
        <v>3893</v>
      </c>
      <c r="F1580" s="216" t="s">
        <v>3894</v>
      </c>
      <c r="G1580" s="217" t="s">
        <v>806</v>
      </c>
      <c r="H1580" s="218">
        <v>1</v>
      </c>
      <c r="I1580" s="219"/>
      <c r="J1580" s="220">
        <f>ROUND(I1580*H1580,2)</f>
        <v>0</v>
      </c>
      <c r="K1580" s="216" t="s">
        <v>247</v>
      </c>
      <c r="L1580" s="45"/>
      <c r="M1580" s="221" t="s">
        <v>19</v>
      </c>
      <c r="N1580" s="222" t="s">
        <v>43</v>
      </c>
      <c r="O1580" s="85"/>
      <c r="P1580" s="223">
        <f>O1580*H1580</f>
        <v>0</v>
      </c>
      <c r="Q1580" s="223">
        <v>0</v>
      </c>
      <c r="R1580" s="223">
        <f>Q1580*H1580</f>
        <v>0</v>
      </c>
      <c r="S1580" s="223">
        <v>0</v>
      </c>
      <c r="T1580" s="224">
        <f>S1580*H1580</f>
        <v>0</v>
      </c>
      <c r="U1580" s="39"/>
      <c r="V1580" s="39"/>
      <c r="W1580" s="39"/>
      <c r="X1580" s="39"/>
      <c r="Y1580" s="39"/>
      <c r="Z1580" s="39"/>
      <c r="AA1580" s="39"/>
      <c r="AB1580" s="39"/>
      <c r="AC1580" s="39"/>
      <c r="AD1580" s="39"/>
      <c r="AE1580" s="39"/>
      <c r="AR1580" s="225" t="s">
        <v>248</v>
      </c>
      <c r="AT1580" s="225" t="s">
        <v>243</v>
      </c>
      <c r="AU1580" s="225" t="s">
        <v>81</v>
      </c>
      <c r="AY1580" s="18" t="s">
        <v>240</v>
      </c>
      <c r="BE1580" s="226">
        <f>IF(N1580="základní",J1580,0)</f>
        <v>0</v>
      </c>
      <c r="BF1580" s="226">
        <f>IF(N1580="snížená",J1580,0)</f>
        <v>0</v>
      </c>
      <c r="BG1580" s="226">
        <f>IF(N1580="zákl. přenesená",J1580,0)</f>
        <v>0</v>
      </c>
      <c r="BH1580" s="226">
        <f>IF(N1580="sníž. přenesená",J1580,0)</f>
        <v>0</v>
      </c>
      <c r="BI1580" s="226">
        <f>IF(N1580="nulová",J1580,0)</f>
        <v>0</v>
      </c>
      <c r="BJ1580" s="18" t="s">
        <v>79</v>
      </c>
      <c r="BK1580" s="226">
        <f>ROUND(I1580*H1580,2)</f>
        <v>0</v>
      </c>
      <c r="BL1580" s="18" t="s">
        <v>248</v>
      </c>
      <c r="BM1580" s="225" t="s">
        <v>3895</v>
      </c>
    </row>
    <row r="1581" s="2" customFormat="1">
      <c r="A1581" s="39"/>
      <c r="B1581" s="40"/>
      <c r="C1581" s="214" t="s">
        <v>3896</v>
      </c>
      <c r="D1581" s="214" t="s">
        <v>243</v>
      </c>
      <c r="E1581" s="215" t="s">
        <v>3897</v>
      </c>
      <c r="F1581" s="216" t="s">
        <v>3898</v>
      </c>
      <c r="G1581" s="217" t="s">
        <v>806</v>
      </c>
      <c r="H1581" s="218">
        <v>1</v>
      </c>
      <c r="I1581" s="219"/>
      <c r="J1581" s="220">
        <f>ROUND(I1581*H1581,2)</f>
        <v>0</v>
      </c>
      <c r="K1581" s="216" t="s">
        <v>247</v>
      </c>
      <c r="L1581" s="45"/>
      <c r="M1581" s="221" t="s">
        <v>19</v>
      </c>
      <c r="N1581" s="222" t="s">
        <v>43</v>
      </c>
      <c r="O1581" s="85"/>
      <c r="P1581" s="223">
        <f>O1581*H1581</f>
        <v>0</v>
      </c>
      <c r="Q1581" s="223">
        <v>0</v>
      </c>
      <c r="R1581" s="223">
        <f>Q1581*H1581</f>
        <v>0</v>
      </c>
      <c r="S1581" s="223">
        <v>0</v>
      </c>
      <c r="T1581" s="224">
        <f>S1581*H1581</f>
        <v>0</v>
      </c>
      <c r="U1581" s="39"/>
      <c r="V1581" s="39"/>
      <c r="W1581" s="39"/>
      <c r="X1581" s="39"/>
      <c r="Y1581" s="39"/>
      <c r="Z1581" s="39"/>
      <c r="AA1581" s="39"/>
      <c r="AB1581" s="39"/>
      <c r="AC1581" s="39"/>
      <c r="AD1581" s="39"/>
      <c r="AE1581" s="39"/>
      <c r="AR1581" s="225" t="s">
        <v>248</v>
      </c>
      <c r="AT1581" s="225" t="s">
        <v>243</v>
      </c>
      <c r="AU1581" s="225" t="s">
        <v>81</v>
      </c>
      <c r="AY1581" s="18" t="s">
        <v>240</v>
      </c>
      <c r="BE1581" s="226">
        <f>IF(N1581="základní",J1581,0)</f>
        <v>0</v>
      </c>
      <c r="BF1581" s="226">
        <f>IF(N1581="snížená",J1581,0)</f>
        <v>0</v>
      </c>
      <c r="BG1581" s="226">
        <f>IF(N1581="zákl. přenesená",J1581,0)</f>
        <v>0</v>
      </c>
      <c r="BH1581" s="226">
        <f>IF(N1581="sníž. přenesená",J1581,0)</f>
        <v>0</v>
      </c>
      <c r="BI1581" s="226">
        <f>IF(N1581="nulová",J1581,0)</f>
        <v>0</v>
      </c>
      <c r="BJ1581" s="18" t="s">
        <v>79</v>
      </c>
      <c r="BK1581" s="226">
        <f>ROUND(I1581*H1581,2)</f>
        <v>0</v>
      </c>
      <c r="BL1581" s="18" t="s">
        <v>248</v>
      </c>
      <c r="BM1581" s="225" t="s">
        <v>3899</v>
      </c>
    </row>
    <row r="1582" s="2" customFormat="1">
      <c r="A1582" s="39"/>
      <c r="B1582" s="40"/>
      <c r="C1582" s="214" t="s">
        <v>3900</v>
      </c>
      <c r="D1582" s="214" t="s">
        <v>243</v>
      </c>
      <c r="E1582" s="215" t="s">
        <v>3901</v>
      </c>
      <c r="F1582" s="216" t="s">
        <v>3902</v>
      </c>
      <c r="G1582" s="217" t="s">
        <v>806</v>
      </c>
      <c r="H1582" s="218">
        <v>1</v>
      </c>
      <c r="I1582" s="219"/>
      <c r="J1582" s="220">
        <f>ROUND(I1582*H1582,2)</f>
        <v>0</v>
      </c>
      <c r="K1582" s="216" t="s">
        <v>247</v>
      </c>
      <c r="L1582" s="45"/>
      <c r="M1582" s="221" t="s">
        <v>19</v>
      </c>
      <c r="N1582" s="222" t="s">
        <v>43</v>
      </c>
      <c r="O1582" s="85"/>
      <c r="P1582" s="223">
        <f>O1582*H1582</f>
        <v>0</v>
      </c>
      <c r="Q1582" s="223">
        <v>0</v>
      </c>
      <c r="R1582" s="223">
        <f>Q1582*H1582</f>
        <v>0</v>
      </c>
      <c r="S1582" s="223">
        <v>0</v>
      </c>
      <c r="T1582" s="224">
        <f>S1582*H1582</f>
        <v>0</v>
      </c>
      <c r="U1582" s="39"/>
      <c r="V1582" s="39"/>
      <c r="W1582" s="39"/>
      <c r="X1582" s="39"/>
      <c r="Y1582" s="39"/>
      <c r="Z1582" s="39"/>
      <c r="AA1582" s="39"/>
      <c r="AB1582" s="39"/>
      <c r="AC1582" s="39"/>
      <c r="AD1582" s="39"/>
      <c r="AE1582" s="39"/>
      <c r="AR1582" s="225" t="s">
        <v>248</v>
      </c>
      <c r="AT1582" s="225" t="s">
        <v>243</v>
      </c>
      <c r="AU1582" s="225" t="s">
        <v>81</v>
      </c>
      <c r="AY1582" s="18" t="s">
        <v>240</v>
      </c>
      <c r="BE1582" s="226">
        <f>IF(N1582="základní",J1582,0)</f>
        <v>0</v>
      </c>
      <c r="BF1582" s="226">
        <f>IF(N1582="snížená",J1582,0)</f>
        <v>0</v>
      </c>
      <c r="BG1582" s="226">
        <f>IF(N1582="zákl. přenesená",J1582,0)</f>
        <v>0</v>
      </c>
      <c r="BH1582" s="226">
        <f>IF(N1582="sníž. přenesená",J1582,0)</f>
        <v>0</v>
      </c>
      <c r="BI1582" s="226">
        <f>IF(N1582="nulová",J1582,0)</f>
        <v>0</v>
      </c>
      <c r="BJ1582" s="18" t="s">
        <v>79</v>
      </c>
      <c r="BK1582" s="226">
        <f>ROUND(I1582*H1582,2)</f>
        <v>0</v>
      </c>
      <c r="BL1582" s="18" t="s">
        <v>248</v>
      </c>
      <c r="BM1582" s="225" t="s">
        <v>3903</v>
      </c>
    </row>
    <row r="1583" s="2" customFormat="1">
      <c r="A1583" s="39"/>
      <c r="B1583" s="40"/>
      <c r="C1583" s="214" t="s">
        <v>3904</v>
      </c>
      <c r="D1583" s="214" t="s">
        <v>243</v>
      </c>
      <c r="E1583" s="215" t="s">
        <v>3905</v>
      </c>
      <c r="F1583" s="216" t="s">
        <v>3906</v>
      </c>
      <c r="G1583" s="217" t="s">
        <v>806</v>
      </c>
      <c r="H1583" s="218">
        <v>1</v>
      </c>
      <c r="I1583" s="219"/>
      <c r="J1583" s="220">
        <f>ROUND(I1583*H1583,2)</f>
        <v>0</v>
      </c>
      <c r="K1583" s="216" t="s">
        <v>247</v>
      </c>
      <c r="L1583" s="45"/>
      <c r="M1583" s="221" t="s">
        <v>19</v>
      </c>
      <c r="N1583" s="222" t="s">
        <v>43</v>
      </c>
      <c r="O1583" s="85"/>
      <c r="P1583" s="223">
        <f>O1583*H1583</f>
        <v>0</v>
      </c>
      <c r="Q1583" s="223">
        <v>0</v>
      </c>
      <c r="R1583" s="223">
        <f>Q1583*H1583</f>
        <v>0</v>
      </c>
      <c r="S1583" s="223">
        <v>0</v>
      </c>
      <c r="T1583" s="224">
        <f>S1583*H1583</f>
        <v>0</v>
      </c>
      <c r="U1583" s="39"/>
      <c r="V1583" s="39"/>
      <c r="W1583" s="39"/>
      <c r="X1583" s="39"/>
      <c r="Y1583" s="39"/>
      <c r="Z1583" s="39"/>
      <c r="AA1583" s="39"/>
      <c r="AB1583" s="39"/>
      <c r="AC1583" s="39"/>
      <c r="AD1583" s="39"/>
      <c r="AE1583" s="39"/>
      <c r="AR1583" s="225" t="s">
        <v>248</v>
      </c>
      <c r="AT1583" s="225" t="s">
        <v>243</v>
      </c>
      <c r="AU1583" s="225" t="s">
        <v>81</v>
      </c>
      <c r="AY1583" s="18" t="s">
        <v>240</v>
      </c>
      <c r="BE1583" s="226">
        <f>IF(N1583="základní",J1583,0)</f>
        <v>0</v>
      </c>
      <c r="BF1583" s="226">
        <f>IF(N1583="snížená",J1583,0)</f>
        <v>0</v>
      </c>
      <c r="BG1583" s="226">
        <f>IF(N1583="zákl. přenesená",J1583,0)</f>
        <v>0</v>
      </c>
      <c r="BH1583" s="226">
        <f>IF(N1583="sníž. přenesená",J1583,0)</f>
        <v>0</v>
      </c>
      <c r="BI1583" s="226">
        <f>IF(N1583="nulová",J1583,0)</f>
        <v>0</v>
      </c>
      <c r="BJ1583" s="18" t="s">
        <v>79</v>
      </c>
      <c r="BK1583" s="226">
        <f>ROUND(I1583*H1583,2)</f>
        <v>0</v>
      </c>
      <c r="BL1583" s="18" t="s">
        <v>248</v>
      </c>
      <c r="BM1583" s="225" t="s">
        <v>3907</v>
      </c>
    </row>
    <row r="1584" s="2" customFormat="1">
      <c r="A1584" s="39"/>
      <c r="B1584" s="40"/>
      <c r="C1584" s="214" t="s">
        <v>3908</v>
      </c>
      <c r="D1584" s="214" t="s">
        <v>243</v>
      </c>
      <c r="E1584" s="215" t="s">
        <v>3909</v>
      </c>
      <c r="F1584" s="216" t="s">
        <v>3910</v>
      </c>
      <c r="G1584" s="217" t="s">
        <v>806</v>
      </c>
      <c r="H1584" s="218">
        <v>1</v>
      </c>
      <c r="I1584" s="219"/>
      <c r="J1584" s="220">
        <f>ROUND(I1584*H1584,2)</f>
        <v>0</v>
      </c>
      <c r="K1584" s="216" t="s">
        <v>247</v>
      </c>
      <c r="L1584" s="45"/>
      <c r="M1584" s="221" t="s">
        <v>19</v>
      </c>
      <c r="N1584" s="222" t="s">
        <v>43</v>
      </c>
      <c r="O1584" s="85"/>
      <c r="P1584" s="223">
        <f>O1584*H1584</f>
        <v>0</v>
      </c>
      <c r="Q1584" s="223">
        <v>0</v>
      </c>
      <c r="R1584" s="223">
        <f>Q1584*H1584</f>
        <v>0</v>
      </c>
      <c r="S1584" s="223">
        <v>0</v>
      </c>
      <c r="T1584" s="224">
        <f>S1584*H1584</f>
        <v>0</v>
      </c>
      <c r="U1584" s="39"/>
      <c r="V1584" s="39"/>
      <c r="W1584" s="39"/>
      <c r="X1584" s="39"/>
      <c r="Y1584" s="39"/>
      <c r="Z1584" s="39"/>
      <c r="AA1584" s="39"/>
      <c r="AB1584" s="39"/>
      <c r="AC1584" s="39"/>
      <c r="AD1584" s="39"/>
      <c r="AE1584" s="39"/>
      <c r="AR1584" s="225" t="s">
        <v>248</v>
      </c>
      <c r="AT1584" s="225" t="s">
        <v>243</v>
      </c>
      <c r="AU1584" s="225" t="s">
        <v>81</v>
      </c>
      <c r="AY1584" s="18" t="s">
        <v>240</v>
      </c>
      <c r="BE1584" s="226">
        <f>IF(N1584="základní",J1584,0)</f>
        <v>0</v>
      </c>
      <c r="BF1584" s="226">
        <f>IF(N1584="snížená",J1584,0)</f>
        <v>0</v>
      </c>
      <c r="BG1584" s="226">
        <f>IF(N1584="zákl. přenesená",J1584,0)</f>
        <v>0</v>
      </c>
      <c r="BH1584" s="226">
        <f>IF(N1584="sníž. přenesená",J1584,0)</f>
        <v>0</v>
      </c>
      <c r="BI1584" s="226">
        <f>IF(N1584="nulová",J1584,0)</f>
        <v>0</v>
      </c>
      <c r="BJ1584" s="18" t="s">
        <v>79</v>
      </c>
      <c r="BK1584" s="226">
        <f>ROUND(I1584*H1584,2)</f>
        <v>0</v>
      </c>
      <c r="BL1584" s="18" t="s">
        <v>248</v>
      </c>
      <c r="BM1584" s="225" t="s">
        <v>3911</v>
      </c>
    </row>
    <row r="1585" s="2" customFormat="1">
      <c r="A1585" s="39"/>
      <c r="B1585" s="40"/>
      <c r="C1585" s="214" t="s">
        <v>3912</v>
      </c>
      <c r="D1585" s="214" t="s">
        <v>243</v>
      </c>
      <c r="E1585" s="215" t="s">
        <v>3913</v>
      </c>
      <c r="F1585" s="216" t="s">
        <v>3914</v>
      </c>
      <c r="G1585" s="217" t="s">
        <v>806</v>
      </c>
      <c r="H1585" s="218">
        <v>1</v>
      </c>
      <c r="I1585" s="219"/>
      <c r="J1585" s="220">
        <f>ROUND(I1585*H1585,2)</f>
        <v>0</v>
      </c>
      <c r="K1585" s="216" t="s">
        <v>247</v>
      </c>
      <c r="L1585" s="45"/>
      <c r="M1585" s="221" t="s">
        <v>19</v>
      </c>
      <c r="N1585" s="222" t="s">
        <v>43</v>
      </c>
      <c r="O1585" s="85"/>
      <c r="P1585" s="223">
        <f>O1585*H1585</f>
        <v>0</v>
      </c>
      <c r="Q1585" s="223">
        <v>0</v>
      </c>
      <c r="R1585" s="223">
        <f>Q1585*H1585</f>
        <v>0</v>
      </c>
      <c r="S1585" s="223">
        <v>0</v>
      </c>
      <c r="T1585" s="224">
        <f>S1585*H1585</f>
        <v>0</v>
      </c>
      <c r="U1585" s="39"/>
      <c r="V1585" s="39"/>
      <c r="W1585" s="39"/>
      <c r="X1585" s="39"/>
      <c r="Y1585" s="39"/>
      <c r="Z1585" s="39"/>
      <c r="AA1585" s="39"/>
      <c r="AB1585" s="39"/>
      <c r="AC1585" s="39"/>
      <c r="AD1585" s="39"/>
      <c r="AE1585" s="39"/>
      <c r="AR1585" s="225" t="s">
        <v>248</v>
      </c>
      <c r="AT1585" s="225" t="s">
        <v>243</v>
      </c>
      <c r="AU1585" s="225" t="s">
        <v>81</v>
      </c>
      <c r="AY1585" s="18" t="s">
        <v>240</v>
      </c>
      <c r="BE1585" s="226">
        <f>IF(N1585="základní",J1585,0)</f>
        <v>0</v>
      </c>
      <c r="BF1585" s="226">
        <f>IF(N1585="snížená",J1585,0)</f>
        <v>0</v>
      </c>
      <c r="BG1585" s="226">
        <f>IF(N1585="zákl. přenesená",J1585,0)</f>
        <v>0</v>
      </c>
      <c r="BH1585" s="226">
        <f>IF(N1585="sníž. přenesená",J1585,0)</f>
        <v>0</v>
      </c>
      <c r="BI1585" s="226">
        <f>IF(N1585="nulová",J1585,0)</f>
        <v>0</v>
      </c>
      <c r="BJ1585" s="18" t="s">
        <v>79</v>
      </c>
      <c r="BK1585" s="226">
        <f>ROUND(I1585*H1585,2)</f>
        <v>0</v>
      </c>
      <c r="BL1585" s="18" t="s">
        <v>248</v>
      </c>
      <c r="BM1585" s="225" t="s">
        <v>3915</v>
      </c>
    </row>
    <row r="1586" s="2" customFormat="1">
      <c r="A1586" s="39"/>
      <c r="B1586" s="40"/>
      <c r="C1586" s="214" t="s">
        <v>3916</v>
      </c>
      <c r="D1586" s="214" t="s">
        <v>243</v>
      </c>
      <c r="E1586" s="215" t="s">
        <v>3917</v>
      </c>
      <c r="F1586" s="216" t="s">
        <v>3918</v>
      </c>
      <c r="G1586" s="217" t="s">
        <v>806</v>
      </c>
      <c r="H1586" s="218">
        <v>1</v>
      </c>
      <c r="I1586" s="219"/>
      <c r="J1586" s="220">
        <f>ROUND(I1586*H1586,2)</f>
        <v>0</v>
      </c>
      <c r="K1586" s="216" t="s">
        <v>247</v>
      </c>
      <c r="L1586" s="45"/>
      <c r="M1586" s="221" t="s">
        <v>19</v>
      </c>
      <c r="N1586" s="222" t="s">
        <v>43</v>
      </c>
      <c r="O1586" s="85"/>
      <c r="P1586" s="223">
        <f>O1586*H1586</f>
        <v>0</v>
      </c>
      <c r="Q1586" s="223">
        <v>0</v>
      </c>
      <c r="R1586" s="223">
        <f>Q1586*H1586</f>
        <v>0</v>
      </c>
      <c r="S1586" s="223">
        <v>0</v>
      </c>
      <c r="T1586" s="224">
        <f>S1586*H1586</f>
        <v>0</v>
      </c>
      <c r="U1586" s="39"/>
      <c r="V1586" s="39"/>
      <c r="W1586" s="39"/>
      <c r="X1586" s="39"/>
      <c r="Y1586" s="39"/>
      <c r="Z1586" s="39"/>
      <c r="AA1586" s="39"/>
      <c r="AB1586" s="39"/>
      <c r="AC1586" s="39"/>
      <c r="AD1586" s="39"/>
      <c r="AE1586" s="39"/>
      <c r="AR1586" s="225" t="s">
        <v>248</v>
      </c>
      <c r="AT1586" s="225" t="s">
        <v>243</v>
      </c>
      <c r="AU1586" s="225" t="s">
        <v>81</v>
      </c>
      <c r="AY1586" s="18" t="s">
        <v>240</v>
      </c>
      <c r="BE1586" s="226">
        <f>IF(N1586="základní",J1586,0)</f>
        <v>0</v>
      </c>
      <c r="BF1586" s="226">
        <f>IF(N1586="snížená",J1586,0)</f>
        <v>0</v>
      </c>
      <c r="BG1586" s="226">
        <f>IF(N1586="zákl. přenesená",J1586,0)</f>
        <v>0</v>
      </c>
      <c r="BH1586" s="226">
        <f>IF(N1586="sníž. přenesená",J1586,0)</f>
        <v>0</v>
      </c>
      <c r="BI1586" s="226">
        <f>IF(N1586="nulová",J1586,0)</f>
        <v>0</v>
      </c>
      <c r="BJ1586" s="18" t="s">
        <v>79</v>
      </c>
      <c r="BK1586" s="226">
        <f>ROUND(I1586*H1586,2)</f>
        <v>0</v>
      </c>
      <c r="BL1586" s="18" t="s">
        <v>248</v>
      </c>
      <c r="BM1586" s="225" t="s">
        <v>3919</v>
      </c>
    </row>
    <row r="1587" s="2" customFormat="1">
      <c r="A1587" s="39"/>
      <c r="B1587" s="40"/>
      <c r="C1587" s="214" t="s">
        <v>3920</v>
      </c>
      <c r="D1587" s="214" t="s">
        <v>243</v>
      </c>
      <c r="E1587" s="215" t="s">
        <v>3921</v>
      </c>
      <c r="F1587" s="216" t="s">
        <v>3922</v>
      </c>
      <c r="G1587" s="217" t="s">
        <v>806</v>
      </c>
      <c r="H1587" s="218">
        <v>1</v>
      </c>
      <c r="I1587" s="219"/>
      <c r="J1587" s="220">
        <f>ROUND(I1587*H1587,2)</f>
        <v>0</v>
      </c>
      <c r="K1587" s="216" t="s">
        <v>247</v>
      </c>
      <c r="L1587" s="45"/>
      <c r="M1587" s="221" t="s">
        <v>19</v>
      </c>
      <c r="N1587" s="222" t="s">
        <v>43</v>
      </c>
      <c r="O1587" s="85"/>
      <c r="P1587" s="223">
        <f>O1587*H1587</f>
        <v>0</v>
      </c>
      <c r="Q1587" s="223">
        <v>0</v>
      </c>
      <c r="R1587" s="223">
        <f>Q1587*H1587</f>
        <v>0</v>
      </c>
      <c r="S1587" s="223">
        <v>0</v>
      </c>
      <c r="T1587" s="224">
        <f>S1587*H1587</f>
        <v>0</v>
      </c>
      <c r="U1587" s="39"/>
      <c r="V1587" s="39"/>
      <c r="W1587" s="39"/>
      <c r="X1587" s="39"/>
      <c r="Y1587" s="39"/>
      <c r="Z1587" s="39"/>
      <c r="AA1587" s="39"/>
      <c r="AB1587" s="39"/>
      <c r="AC1587" s="39"/>
      <c r="AD1587" s="39"/>
      <c r="AE1587" s="39"/>
      <c r="AR1587" s="225" t="s">
        <v>248</v>
      </c>
      <c r="AT1587" s="225" t="s">
        <v>243</v>
      </c>
      <c r="AU1587" s="225" t="s">
        <v>81</v>
      </c>
      <c r="AY1587" s="18" t="s">
        <v>240</v>
      </c>
      <c r="BE1587" s="226">
        <f>IF(N1587="základní",J1587,0)</f>
        <v>0</v>
      </c>
      <c r="BF1587" s="226">
        <f>IF(N1587="snížená",J1587,0)</f>
        <v>0</v>
      </c>
      <c r="BG1587" s="226">
        <f>IF(N1587="zákl. přenesená",J1587,0)</f>
        <v>0</v>
      </c>
      <c r="BH1587" s="226">
        <f>IF(N1587="sníž. přenesená",J1587,0)</f>
        <v>0</v>
      </c>
      <c r="BI1587" s="226">
        <f>IF(N1587="nulová",J1587,0)</f>
        <v>0</v>
      </c>
      <c r="BJ1587" s="18" t="s">
        <v>79</v>
      </c>
      <c r="BK1587" s="226">
        <f>ROUND(I1587*H1587,2)</f>
        <v>0</v>
      </c>
      <c r="BL1587" s="18" t="s">
        <v>248</v>
      </c>
      <c r="BM1587" s="225" t="s">
        <v>3923</v>
      </c>
    </row>
    <row r="1588" s="2" customFormat="1">
      <c r="A1588" s="39"/>
      <c r="B1588" s="40"/>
      <c r="C1588" s="214" t="s">
        <v>3924</v>
      </c>
      <c r="D1588" s="214" t="s">
        <v>243</v>
      </c>
      <c r="E1588" s="215" t="s">
        <v>3925</v>
      </c>
      <c r="F1588" s="216" t="s">
        <v>3926</v>
      </c>
      <c r="G1588" s="217" t="s">
        <v>806</v>
      </c>
      <c r="H1588" s="218">
        <v>1</v>
      </c>
      <c r="I1588" s="219"/>
      <c r="J1588" s="220">
        <f>ROUND(I1588*H1588,2)</f>
        <v>0</v>
      </c>
      <c r="K1588" s="216" t="s">
        <v>247</v>
      </c>
      <c r="L1588" s="45"/>
      <c r="M1588" s="221" t="s">
        <v>19</v>
      </c>
      <c r="N1588" s="222" t="s">
        <v>43</v>
      </c>
      <c r="O1588" s="85"/>
      <c r="P1588" s="223">
        <f>O1588*H1588</f>
        <v>0</v>
      </c>
      <c r="Q1588" s="223">
        <v>0</v>
      </c>
      <c r="R1588" s="223">
        <f>Q1588*H1588</f>
        <v>0</v>
      </c>
      <c r="S1588" s="223">
        <v>0</v>
      </c>
      <c r="T1588" s="224">
        <f>S1588*H1588</f>
        <v>0</v>
      </c>
      <c r="U1588" s="39"/>
      <c r="V1588" s="39"/>
      <c r="W1588" s="39"/>
      <c r="X1588" s="39"/>
      <c r="Y1588" s="39"/>
      <c r="Z1588" s="39"/>
      <c r="AA1588" s="39"/>
      <c r="AB1588" s="39"/>
      <c r="AC1588" s="39"/>
      <c r="AD1588" s="39"/>
      <c r="AE1588" s="39"/>
      <c r="AR1588" s="225" t="s">
        <v>248</v>
      </c>
      <c r="AT1588" s="225" t="s">
        <v>243</v>
      </c>
      <c r="AU1588" s="225" t="s">
        <v>81</v>
      </c>
      <c r="AY1588" s="18" t="s">
        <v>240</v>
      </c>
      <c r="BE1588" s="226">
        <f>IF(N1588="základní",J1588,0)</f>
        <v>0</v>
      </c>
      <c r="BF1588" s="226">
        <f>IF(N1588="snížená",J1588,0)</f>
        <v>0</v>
      </c>
      <c r="BG1588" s="226">
        <f>IF(N1588="zákl. přenesená",J1588,0)</f>
        <v>0</v>
      </c>
      <c r="BH1588" s="226">
        <f>IF(N1588="sníž. přenesená",J1588,0)</f>
        <v>0</v>
      </c>
      <c r="BI1588" s="226">
        <f>IF(N1588="nulová",J1588,0)</f>
        <v>0</v>
      </c>
      <c r="BJ1588" s="18" t="s">
        <v>79</v>
      </c>
      <c r="BK1588" s="226">
        <f>ROUND(I1588*H1588,2)</f>
        <v>0</v>
      </c>
      <c r="BL1588" s="18" t="s">
        <v>248</v>
      </c>
      <c r="BM1588" s="225" t="s">
        <v>3927</v>
      </c>
    </row>
    <row r="1589" s="2" customFormat="1">
      <c r="A1589" s="39"/>
      <c r="B1589" s="40"/>
      <c r="C1589" s="214" t="s">
        <v>3928</v>
      </c>
      <c r="D1589" s="214" t="s">
        <v>243</v>
      </c>
      <c r="E1589" s="215" t="s">
        <v>3929</v>
      </c>
      <c r="F1589" s="216" t="s">
        <v>3930</v>
      </c>
      <c r="G1589" s="217" t="s">
        <v>806</v>
      </c>
      <c r="H1589" s="218">
        <v>1</v>
      </c>
      <c r="I1589" s="219"/>
      <c r="J1589" s="220">
        <f>ROUND(I1589*H1589,2)</f>
        <v>0</v>
      </c>
      <c r="K1589" s="216" t="s">
        <v>247</v>
      </c>
      <c r="L1589" s="45"/>
      <c r="M1589" s="221" t="s">
        <v>19</v>
      </c>
      <c r="N1589" s="222" t="s">
        <v>43</v>
      </c>
      <c r="O1589" s="85"/>
      <c r="P1589" s="223">
        <f>O1589*H1589</f>
        <v>0</v>
      </c>
      <c r="Q1589" s="223">
        <v>0</v>
      </c>
      <c r="R1589" s="223">
        <f>Q1589*H1589</f>
        <v>0</v>
      </c>
      <c r="S1589" s="223">
        <v>0</v>
      </c>
      <c r="T1589" s="224">
        <f>S1589*H1589</f>
        <v>0</v>
      </c>
      <c r="U1589" s="39"/>
      <c r="V1589" s="39"/>
      <c r="W1589" s="39"/>
      <c r="X1589" s="39"/>
      <c r="Y1589" s="39"/>
      <c r="Z1589" s="39"/>
      <c r="AA1589" s="39"/>
      <c r="AB1589" s="39"/>
      <c r="AC1589" s="39"/>
      <c r="AD1589" s="39"/>
      <c r="AE1589" s="39"/>
      <c r="AR1589" s="225" t="s">
        <v>248</v>
      </c>
      <c r="AT1589" s="225" t="s">
        <v>243</v>
      </c>
      <c r="AU1589" s="225" t="s">
        <v>81</v>
      </c>
      <c r="AY1589" s="18" t="s">
        <v>240</v>
      </c>
      <c r="BE1589" s="226">
        <f>IF(N1589="základní",J1589,0)</f>
        <v>0</v>
      </c>
      <c r="BF1589" s="226">
        <f>IF(N1589="snížená",J1589,0)</f>
        <v>0</v>
      </c>
      <c r="BG1589" s="226">
        <f>IF(N1589="zákl. přenesená",J1589,0)</f>
        <v>0</v>
      </c>
      <c r="BH1589" s="226">
        <f>IF(N1589="sníž. přenesená",J1589,0)</f>
        <v>0</v>
      </c>
      <c r="BI1589" s="226">
        <f>IF(N1589="nulová",J1589,0)</f>
        <v>0</v>
      </c>
      <c r="BJ1589" s="18" t="s">
        <v>79</v>
      </c>
      <c r="BK1589" s="226">
        <f>ROUND(I1589*H1589,2)</f>
        <v>0</v>
      </c>
      <c r="BL1589" s="18" t="s">
        <v>248</v>
      </c>
      <c r="BM1589" s="225" t="s">
        <v>3931</v>
      </c>
    </row>
    <row r="1590" s="2" customFormat="1">
      <c r="A1590" s="39"/>
      <c r="B1590" s="40"/>
      <c r="C1590" s="214" t="s">
        <v>3932</v>
      </c>
      <c r="D1590" s="214" t="s">
        <v>243</v>
      </c>
      <c r="E1590" s="215" t="s">
        <v>3933</v>
      </c>
      <c r="F1590" s="216" t="s">
        <v>3934</v>
      </c>
      <c r="G1590" s="217" t="s">
        <v>806</v>
      </c>
      <c r="H1590" s="218">
        <v>1</v>
      </c>
      <c r="I1590" s="219"/>
      <c r="J1590" s="220">
        <f>ROUND(I1590*H1590,2)</f>
        <v>0</v>
      </c>
      <c r="K1590" s="216" t="s">
        <v>247</v>
      </c>
      <c r="L1590" s="45"/>
      <c r="M1590" s="221" t="s">
        <v>19</v>
      </c>
      <c r="N1590" s="222" t="s">
        <v>43</v>
      </c>
      <c r="O1590" s="85"/>
      <c r="P1590" s="223">
        <f>O1590*H1590</f>
        <v>0</v>
      </c>
      <c r="Q1590" s="223">
        <v>0</v>
      </c>
      <c r="R1590" s="223">
        <f>Q1590*H1590</f>
        <v>0</v>
      </c>
      <c r="S1590" s="223">
        <v>0</v>
      </c>
      <c r="T1590" s="224">
        <f>S1590*H1590</f>
        <v>0</v>
      </c>
      <c r="U1590" s="39"/>
      <c r="V1590" s="39"/>
      <c r="W1590" s="39"/>
      <c r="X1590" s="39"/>
      <c r="Y1590" s="39"/>
      <c r="Z1590" s="39"/>
      <c r="AA1590" s="39"/>
      <c r="AB1590" s="39"/>
      <c r="AC1590" s="39"/>
      <c r="AD1590" s="39"/>
      <c r="AE1590" s="39"/>
      <c r="AR1590" s="225" t="s">
        <v>248</v>
      </c>
      <c r="AT1590" s="225" t="s">
        <v>243</v>
      </c>
      <c r="AU1590" s="225" t="s">
        <v>81</v>
      </c>
      <c r="AY1590" s="18" t="s">
        <v>240</v>
      </c>
      <c r="BE1590" s="226">
        <f>IF(N1590="základní",J1590,0)</f>
        <v>0</v>
      </c>
      <c r="BF1590" s="226">
        <f>IF(N1590="snížená",J1590,0)</f>
        <v>0</v>
      </c>
      <c r="BG1590" s="226">
        <f>IF(N1590="zákl. přenesená",J1590,0)</f>
        <v>0</v>
      </c>
      <c r="BH1590" s="226">
        <f>IF(N1590="sníž. přenesená",J1590,0)</f>
        <v>0</v>
      </c>
      <c r="BI1590" s="226">
        <f>IF(N1590="nulová",J1590,0)</f>
        <v>0</v>
      </c>
      <c r="BJ1590" s="18" t="s">
        <v>79</v>
      </c>
      <c r="BK1590" s="226">
        <f>ROUND(I1590*H1590,2)</f>
        <v>0</v>
      </c>
      <c r="BL1590" s="18" t="s">
        <v>248</v>
      </c>
      <c r="BM1590" s="225" t="s">
        <v>3935</v>
      </c>
    </row>
    <row r="1591" s="2" customFormat="1">
      <c r="A1591" s="39"/>
      <c r="B1591" s="40"/>
      <c r="C1591" s="214" t="s">
        <v>3936</v>
      </c>
      <c r="D1591" s="214" t="s">
        <v>243</v>
      </c>
      <c r="E1591" s="215" t="s">
        <v>3937</v>
      </c>
      <c r="F1591" s="216" t="s">
        <v>3938</v>
      </c>
      <c r="G1591" s="217" t="s">
        <v>806</v>
      </c>
      <c r="H1591" s="218">
        <v>1</v>
      </c>
      <c r="I1591" s="219"/>
      <c r="J1591" s="220">
        <f>ROUND(I1591*H1591,2)</f>
        <v>0</v>
      </c>
      <c r="K1591" s="216" t="s">
        <v>247</v>
      </c>
      <c r="L1591" s="45"/>
      <c r="M1591" s="221" t="s">
        <v>19</v>
      </c>
      <c r="N1591" s="222" t="s">
        <v>43</v>
      </c>
      <c r="O1591" s="85"/>
      <c r="P1591" s="223">
        <f>O1591*H1591</f>
        <v>0</v>
      </c>
      <c r="Q1591" s="223">
        <v>0</v>
      </c>
      <c r="R1591" s="223">
        <f>Q1591*H1591</f>
        <v>0</v>
      </c>
      <c r="S1591" s="223">
        <v>0</v>
      </c>
      <c r="T1591" s="224">
        <f>S1591*H1591</f>
        <v>0</v>
      </c>
      <c r="U1591" s="39"/>
      <c r="V1591" s="39"/>
      <c r="W1591" s="39"/>
      <c r="X1591" s="39"/>
      <c r="Y1591" s="39"/>
      <c r="Z1591" s="39"/>
      <c r="AA1591" s="39"/>
      <c r="AB1591" s="39"/>
      <c r="AC1591" s="39"/>
      <c r="AD1591" s="39"/>
      <c r="AE1591" s="39"/>
      <c r="AR1591" s="225" t="s">
        <v>248</v>
      </c>
      <c r="AT1591" s="225" t="s">
        <v>243</v>
      </c>
      <c r="AU1591" s="225" t="s">
        <v>81</v>
      </c>
      <c r="AY1591" s="18" t="s">
        <v>240</v>
      </c>
      <c r="BE1591" s="226">
        <f>IF(N1591="základní",J1591,0)</f>
        <v>0</v>
      </c>
      <c r="BF1591" s="226">
        <f>IF(N1591="snížená",J1591,0)</f>
        <v>0</v>
      </c>
      <c r="BG1591" s="226">
        <f>IF(N1591="zákl. přenesená",J1591,0)</f>
        <v>0</v>
      </c>
      <c r="BH1591" s="226">
        <f>IF(N1591="sníž. přenesená",J1591,0)</f>
        <v>0</v>
      </c>
      <c r="BI1591" s="226">
        <f>IF(N1591="nulová",J1591,0)</f>
        <v>0</v>
      </c>
      <c r="BJ1591" s="18" t="s">
        <v>79</v>
      </c>
      <c r="BK1591" s="226">
        <f>ROUND(I1591*H1591,2)</f>
        <v>0</v>
      </c>
      <c r="BL1591" s="18" t="s">
        <v>248</v>
      </c>
      <c r="BM1591" s="225" t="s">
        <v>3939</v>
      </c>
    </row>
    <row r="1592" s="2" customFormat="1">
      <c r="A1592" s="39"/>
      <c r="B1592" s="40"/>
      <c r="C1592" s="214" t="s">
        <v>3940</v>
      </c>
      <c r="D1592" s="214" t="s">
        <v>243</v>
      </c>
      <c r="E1592" s="215" t="s">
        <v>3941</v>
      </c>
      <c r="F1592" s="216" t="s">
        <v>3942</v>
      </c>
      <c r="G1592" s="217" t="s">
        <v>806</v>
      </c>
      <c r="H1592" s="218">
        <v>1</v>
      </c>
      <c r="I1592" s="219"/>
      <c r="J1592" s="220">
        <f>ROUND(I1592*H1592,2)</f>
        <v>0</v>
      </c>
      <c r="K1592" s="216" t="s">
        <v>247</v>
      </c>
      <c r="L1592" s="45"/>
      <c r="M1592" s="221" t="s">
        <v>19</v>
      </c>
      <c r="N1592" s="222" t="s">
        <v>43</v>
      </c>
      <c r="O1592" s="85"/>
      <c r="P1592" s="223">
        <f>O1592*H1592</f>
        <v>0</v>
      </c>
      <c r="Q1592" s="223">
        <v>0</v>
      </c>
      <c r="R1592" s="223">
        <f>Q1592*H1592</f>
        <v>0</v>
      </c>
      <c r="S1592" s="223">
        <v>0</v>
      </c>
      <c r="T1592" s="224">
        <f>S1592*H1592</f>
        <v>0</v>
      </c>
      <c r="U1592" s="39"/>
      <c r="V1592" s="39"/>
      <c r="W1592" s="39"/>
      <c r="X1592" s="39"/>
      <c r="Y1592" s="39"/>
      <c r="Z1592" s="39"/>
      <c r="AA1592" s="39"/>
      <c r="AB1592" s="39"/>
      <c r="AC1592" s="39"/>
      <c r="AD1592" s="39"/>
      <c r="AE1592" s="39"/>
      <c r="AR1592" s="225" t="s">
        <v>248</v>
      </c>
      <c r="AT1592" s="225" t="s">
        <v>243</v>
      </c>
      <c r="AU1592" s="225" t="s">
        <v>81</v>
      </c>
      <c r="AY1592" s="18" t="s">
        <v>240</v>
      </c>
      <c r="BE1592" s="226">
        <f>IF(N1592="základní",J1592,0)</f>
        <v>0</v>
      </c>
      <c r="BF1592" s="226">
        <f>IF(N1592="snížená",J1592,0)</f>
        <v>0</v>
      </c>
      <c r="BG1592" s="226">
        <f>IF(N1592="zákl. přenesená",J1592,0)</f>
        <v>0</v>
      </c>
      <c r="BH1592" s="226">
        <f>IF(N1592="sníž. přenesená",J1592,0)</f>
        <v>0</v>
      </c>
      <c r="BI1592" s="226">
        <f>IF(N1592="nulová",J1592,0)</f>
        <v>0</v>
      </c>
      <c r="BJ1592" s="18" t="s">
        <v>79</v>
      </c>
      <c r="BK1592" s="226">
        <f>ROUND(I1592*H1592,2)</f>
        <v>0</v>
      </c>
      <c r="BL1592" s="18" t="s">
        <v>248</v>
      </c>
      <c r="BM1592" s="225" t="s">
        <v>3943</v>
      </c>
    </row>
    <row r="1593" s="2" customFormat="1">
      <c r="A1593" s="39"/>
      <c r="B1593" s="40"/>
      <c r="C1593" s="214" t="s">
        <v>3944</v>
      </c>
      <c r="D1593" s="214" t="s">
        <v>243</v>
      </c>
      <c r="E1593" s="215" t="s">
        <v>3945</v>
      </c>
      <c r="F1593" s="216" t="s">
        <v>3946</v>
      </c>
      <c r="G1593" s="217" t="s">
        <v>806</v>
      </c>
      <c r="H1593" s="218">
        <v>1</v>
      </c>
      <c r="I1593" s="219"/>
      <c r="J1593" s="220">
        <f>ROUND(I1593*H1593,2)</f>
        <v>0</v>
      </c>
      <c r="K1593" s="216" t="s">
        <v>247</v>
      </c>
      <c r="L1593" s="45"/>
      <c r="M1593" s="221" t="s">
        <v>19</v>
      </c>
      <c r="N1593" s="222" t="s">
        <v>43</v>
      </c>
      <c r="O1593" s="85"/>
      <c r="P1593" s="223">
        <f>O1593*H1593</f>
        <v>0</v>
      </c>
      <c r="Q1593" s="223">
        <v>0</v>
      </c>
      <c r="R1593" s="223">
        <f>Q1593*H1593</f>
        <v>0</v>
      </c>
      <c r="S1593" s="223">
        <v>0</v>
      </c>
      <c r="T1593" s="224">
        <f>S1593*H1593</f>
        <v>0</v>
      </c>
      <c r="U1593" s="39"/>
      <c r="V1593" s="39"/>
      <c r="W1593" s="39"/>
      <c r="X1593" s="39"/>
      <c r="Y1593" s="39"/>
      <c r="Z1593" s="39"/>
      <c r="AA1593" s="39"/>
      <c r="AB1593" s="39"/>
      <c r="AC1593" s="39"/>
      <c r="AD1593" s="39"/>
      <c r="AE1593" s="39"/>
      <c r="AR1593" s="225" t="s">
        <v>248</v>
      </c>
      <c r="AT1593" s="225" t="s">
        <v>243</v>
      </c>
      <c r="AU1593" s="225" t="s">
        <v>81</v>
      </c>
      <c r="AY1593" s="18" t="s">
        <v>240</v>
      </c>
      <c r="BE1593" s="226">
        <f>IF(N1593="základní",J1593,0)</f>
        <v>0</v>
      </c>
      <c r="BF1593" s="226">
        <f>IF(N1593="snížená",J1593,0)</f>
        <v>0</v>
      </c>
      <c r="BG1593" s="226">
        <f>IF(N1593="zákl. přenesená",J1593,0)</f>
        <v>0</v>
      </c>
      <c r="BH1593" s="226">
        <f>IF(N1593="sníž. přenesená",J1593,0)</f>
        <v>0</v>
      </c>
      <c r="BI1593" s="226">
        <f>IF(N1593="nulová",J1593,0)</f>
        <v>0</v>
      </c>
      <c r="BJ1593" s="18" t="s">
        <v>79</v>
      </c>
      <c r="BK1593" s="226">
        <f>ROUND(I1593*H1593,2)</f>
        <v>0</v>
      </c>
      <c r="BL1593" s="18" t="s">
        <v>248</v>
      </c>
      <c r="BM1593" s="225" t="s">
        <v>3947</v>
      </c>
    </row>
    <row r="1594" s="2" customFormat="1">
      <c r="A1594" s="39"/>
      <c r="B1594" s="40"/>
      <c r="C1594" s="214" t="s">
        <v>3948</v>
      </c>
      <c r="D1594" s="214" t="s">
        <v>243</v>
      </c>
      <c r="E1594" s="215" t="s">
        <v>3949</v>
      </c>
      <c r="F1594" s="216" t="s">
        <v>3950</v>
      </c>
      <c r="G1594" s="217" t="s">
        <v>806</v>
      </c>
      <c r="H1594" s="218">
        <v>1</v>
      </c>
      <c r="I1594" s="219"/>
      <c r="J1594" s="220">
        <f>ROUND(I1594*H1594,2)</f>
        <v>0</v>
      </c>
      <c r="K1594" s="216" t="s">
        <v>247</v>
      </c>
      <c r="L1594" s="45"/>
      <c r="M1594" s="221" t="s">
        <v>19</v>
      </c>
      <c r="N1594" s="222" t="s">
        <v>43</v>
      </c>
      <c r="O1594" s="85"/>
      <c r="P1594" s="223">
        <f>O1594*H1594</f>
        <v>0</v>
      </c>
      <c r="Q1594" s="223">
        <v>0</v>
      </c>
      <c r="R1594" s="223">
        <f>Q1594*H1594</f>
        <v>0</v>
      </c>
      <c r="S1594" s="223">
        <v>0</v>
      </c>
      <c r="T1594" s="224">
        <f>S1594*H1594</f>
        <v>0</v>
      </c>
      <c r="U1594" s="39"/>
      <c r="V1594" s="39"/>
      <c r="W1594" s="39"/>
      <c r="X1594" s="39"/>
      <c r="Y1594" s="39"/>
      <c r="Z1594" s="39"/>
      <c r="AA1594" s="39"/>
      <c r="AB1594" s="39"/>
      <c r="AC1594" s="39"/>
      <c r="AD1594" s="39"/>
      <c r="AE1594" s="39"/>
      <c r="AR1594" s="225" t="s">
        <v>248</v>
      </c>
      <c r="AT1594" s="225" t="s">
        <v>243</v>
      </c>
      <c r="AU1594" s="225" t="s">
        <v>81</v>
      </c>
      <c r="AY1594" s="18" t="s">
        <v>240</v>
      </c>
      <c r="BE1594" s="226">
        <f>IF(N1594="základní",J1594,0)</f>
        <v>0</v>
      </c>
      <c r="BF1594" s="226">
        <f>IF(N1594="snížená",J1594,0)</f>
        <v>0</v>
      </c>
      <c r="BG1594" s="226">
        <f>IF(N1594="zákl. přenesená",J1594,0)</f>
        <v>0</v>
      </c>
      <c r="BH1594" s="226">
        <f>IF(N1594="sníž. přenesená",J1594,0)</f>
        <v>0</v>
      </c>
      <c r="BI1594" s="226">
        <f>IF(N1594="nulová",J1594,0)</f>
        <v>0</v>
      </c>
      <c r="BJ1594" s="18" t="s">
        <v>79</v>
      </c>
      <c r="BK1594" s="226">
        <f>ROUND(I1594*H1594,2)</f>
        <v>0</v>
      </c>
      <c r="BL1594" s="18" t="s">
        <v>248</v>
      </c>
      <c r="BM1594" s="225" t="s">
        <v>3951</v>
      </c>
    </row>
    <row r="1595" s="2" customFormat="1">
      <c r="A1595" s="39"/>
      <c r="B1595" s="40"/>
      <c r="C1595" s="214" t="s">
        <v>3952</v>
      </c>
      <c r="D1595" s="214" t="s">
        <v>243</v>
      </c>
      <c r="E1595" s="215" t="s">
        <v>3953</v>
      </c>
      <c r="F1595" s="216" t="s">
        <v>3954</v>
      </c>
      <c r="G1595" s="217" t="s">
        <v>806</v>
      </c>
      <c r="H1595" s="218">
        <v>1</v>
      </c>
      <c r="I1595" s="219"/>
      <c r="J1595" s="220">
        <f>ROUND(I1595*H1595,2)</f>
        <v>0</v>
      </c>
      <c r="K1595" s="216" t="s">
        <v>247</v>
      </c>
      <c r="L1595" s="45"/>
      <c r="M1595" s="221" t="s">
        <v>19</v>
      </c>
      <c r="N1595" s="222" t="s">
        <v>43</v>
      </c>
      <c r="O1595" s="85"/>
      <c r="P1595" s="223">
        <f>O1595*H1595</f>
        <v>0</v>
      </c>
      <c r="Q1595" s="223">
        <v>0</v>
      </c>
      <c r="R1595" s="223">
        <f>Q1595*H1595</f>
        <v>0</v>
      </c>
      <c r="S1595" s="223">
        <v>0</v>
      </c>
      <c r="T1595" s="224">
        <f>S1595*H1595</f>
        <v>0</v>
      </c>
      <c r="U1595" s="39"/>
      <c r="V1595" s="39"/>
      <c r="W1595" s="39"/>
      <c r="X1595" s="39"/>
      <c r="Y1595" s="39"/>
      <c r="Z1595" s="39"/>
      <c r="AA1595" s="39"/>
      <c r="AB1595" s="39"/>
      <c r="AC1595" s="39"/>
      <c r="AD1595" s="39"/>
      <c r="AE1595" s="39"/>
      <c r="AR1595" s="225" t="s">
        <v>248</v>
      </c>
      <c r="AT1595" s="225" t="s">
        <v>243</v>
      </c>
      <c r="AU1595" s="225" t="s">
        <v>81</v>
      </c>
      <c r="AY1595" s="18" t="s">
        <v>240</v>
      </c>
      <c r="BE1595" s="226">
        <f>IF(N1595="základní",J1595,0)</f>
        <v>0</v>
      </c>
      <c r="BF1595" s="226">
        <f>IF(N1595="snížená",J1595,0)</f>
        <v>0</v>
      </c>
      <c r="BG1595" s="226">
        <f>IF(N1595="zákl. přenesená",J1595,0)</f>
        <v>0</v>
      </c>
      <c r="BH1595" s="226">
        <f>IF(N1595="sníž. přenesená",J1595,0)</f>
        <v>0</v>
      </c>
      <c r="BI1595" s="226">
        <f>IF(N1595="nulová",J1595,0)</f>
        <v>0</v>
      </c>
      <c r="BJ1595" s="18" t="s">
        <v>79</v>
      </c>
      <c r="BK1595" s="226">
        <f>ROUND(I1595*H1595,2)</f>
        <v>0</v>
      </c>
      <c r="BL1595" s="18" t="s">
        <v>248</v>
      </c>
      <c r="BM1595" s="225" t="s">
        <v>3955</v>
      </c>
    </row>
    <row r="1596" s="2" customFormat="1">
      <c r="A1596" s="39"/>
      <c r="B1596" s="40"/>
      <c r="C1596" s="214" t="s">
        <v>3956</v>
      </c>
      <c r="D1596" s="214" t="s">
        <v>243</v>
      </c>
      <c r="E1596" s="215" t="s">
        <v>3957</v>
      </c>
      <c r="F1596" s="216" t="s">
        <v>3958</v>
      </c>
      <c r="G1596" s="217" t="s">
        <v>806</v>
      </c>
      <c r="H1596" s="218">
        <v>1</v>
      </c>
      <c r="I1596" s="219"/>
      <c r="J1596" s="220">
        <f>ROUND(I1596*H1596,2)</f>
        <v>0</v>
      </c>
      <c r="K1596" s="216" t="s">
        <v>247</v>
      </c>
      <c r="L1596" s="45"/>
      <c r="M1596" s="221" t="s">
        <v>19</v>
      </c>
      <c r="N1596" s="222" t="s">
        <v>43</v>
      </c>
      <c r="O1596" s="85"/>
      <c r="P1596" s="223">
        <f>O1596*H1596</f>
        <v>0</v>
      </c>
      <c r="Q1596" s="223">
        <v>0</v>
      </c>
      <c r="R1596" s="223">
        <f>Q1596*H1596</f>
        <v>0</v>
      </c>
      <c r="S1596" s="223">
        <v>0</v>
      </c>
      <c r="T1596" s="224">
        <f>S1596*H1596</f>
        <v>0</v>
      </c>
      <c r="U1596" s="39"/>
      <c r="V1596" s="39"/>
      <c r="W1596" s="39"/>
      <c r="X1596" s="39"/>
      <c r="Y1596" s="39"/>
      <c r="Z1596" s="39"/>
      <c r="AA1596" s="39"/>
      <c r="AB1596" s="39"/>
      <c r="AC1596" s="39"/>
      <c r="AD1596" s="39"/>
      <c r="AE1596" s="39"/>
      <c r="AR1596" s="225" t="s">
        <v>248</v>
      </c>
      <c r="AT1596" s="225" t="s">
        <v>243</v>
      </c>
      <c r="AU1596" s="225" t="s">
        <v>81</v>
      </c>
      <c r="AY1596" s="18" t="s">
        <v>240</v>
      </c>
      <c r="BE1596" s="226">
        <f>IF(N1596="základní",J1596,0)</f>
        <v>0</v>
      </c>
      <c r="BF1596" s="226">
        <f>IF(N1596="snížená",J1596,0)</f>
        <v>0</v>
      </c>
      <c r="BG1596" s="226">
        <f>IF(N1596="zákl. přenesená",J1596,0)</f>
        <v>0</v>
      </c>
      <c r="BH1596" s="226">
        <f>IF(N1596="sníž. přenesená",J1596,0)</f>
        <v>0</v>
      </c>
      <c r="BI1596" s="226">
        <f>IF(N1596="nulová",J1596,0)</f>
        <v>0</v>
      </c>
      <c r="BJ1596" s="18" t="s">
        <v>79</v>
      </c>
      <c r="BK1596" s="226">
        <f>ROUND(I1596*H1596,2)</f>
        <v>0</v>
      </c>
      <c r="BL1596" s="18" t="s">
        <v>248</v>
      </c>
      <c r="BM1596" s="225" t="s">
        <v>3959</v>
      </c>
    </row>
    <row r="1597" s="2" customFormat="1">
      <c r="A1597" s="39"/>
      <c r="B1597" s="40"/>
      <c r="C1597" s="214" t="s">
        <v>3960</v>
      </c>
      <c r="D1597" s="214" t="s">
        <v>243</v>
      </c>
      <c r="E1597" s="215" t="s">
        <v>3961</v>
      </c>
      <c r="F1597" s="216" t="s">
        <v>3962</v>
      </c>
      <c r="G1597" s="217" t="s">
        <v>806</v>
      </c>
      <c r="H1597" s="218">
        <v>1</v>
      </c>
      <c r="I1597" s="219"/>
      <c r="J1597" s="220">
        <f>ROUND(I1597*H1597,2)</f>
        <v>0</v>
      </c>
      <c r="K1597" s="216" t="s">
        <v>247</v>
      </c>
      <c r="L1597" s="45"/>
      <c r="M1597" s="221" t="s">
        <v>19</v>
      </c>
      <c r="N1597" s="222" t="s">
        <v>43</v>
      </c>
      <c r="O1597" s="85"/>
      <c r="P1597" s="223">
        <f>O1597*H1597</f>
        <v>0</v>
      </c>
      <c r="Q1597" s="223">
        <v>0</v>
      </c>
      <c r="R1597" s="223">
        <f>Q1597*H1597</f>
        <v>0</v>
      </c>
      <c r="S1597" s="223">
        <v>0</v>
      </c>
      <c r="T1597" s="224">
        <f>S1597*H1597</f>
        <v>0</v>
      </c>
      <c r="U1597" s="39"/>
      <c r="V1597" s="39"/>
      <c r="W1597" s="39"/>
      <c r="X1597" s="39"/>
      <c r="Y1597" s="39"/>
      <c r="Z1597" s="39"/>
      <c r="AA1597" s="39"/>
      <c r="AB1597" s="39"/>
      <c r="AC1597" s="39"/>
      <c r="AD1597" s="39"/>
      <c r="AE1597" s="39"/>
      <c r="AR1597" s="225" t="s">
        <v>248</v>
      </c>
      <c r="AT1597" s="225" t="s">
        <v>243</v>
      </c>
      <c r="AU1597" s="225" t="s">
        <v>81</v>
      </c>
      <c r="AY1597" s="18" t="s">
        <v>240</v>
      </c>
      <c r="BE1597" s="226">
        <f>IF(N1597="základní",J1597,0)</f>
        <v>0</v>
      </c>
      <c r="BF1597" s="226">
        <f>IF(N1597="snížená",J1597,0)</f>
        <v>0</v>
      </c>
      <c r="BG1597" s="226">
        <f>IF(N1597="zákl. přenesená",J1597,0)</f>
        <v>0</v>
      </c>
      <c r="BH1597" s="226">
        <f>IF(N1597="sníž. přenesená",J1597,0)</f>
        <v>0</v>
      </c>
      <c r="BI1597" s="226">
        <f>IF(N1597="nulová",J1597,0)</f>
        <v>0</v>
      </c>
      <c r="BJ1597" s="18" t="s">
        <v>79</v>
      </c>
      <c r="BK1597" s="226">
        <f>ROUND(I1597*H1597,2)</f>
        <v>0</v>
      </c>
      <c r="BL1597" s="18" t="s">
        <v>248</v>
      </c>
      <c r="BM1597" s="225" t="s">
        <v>3963</v>
      </c>
    </row>
    <row r="1598" s="2" customFormat="1">
      <c r="A1598" s="39"/>
      <c r="B1598" s="40"/>
      <c r="C1598" s="214" t="s">
        <v>3964</v>
      </c>
      <c r="D1598" s="214" t="s">
        <v>243</v>
      </c>
      <c r="E1598" s="215" t="s">
        <v>3965</v>
      </c>
      <c r="F1598" s="216" t="s">
        <v>3966</v>
      </c>
      <c r="G1598" s="217" t="s">
        <v>806</v>
      </c>
      <c r="H1598" s="218">
        <v>1</v>
      </c>
      <c r="I1598" s="219"/>
      <c r="J1598" s="220">
        <f>ROUND(I1598*H1598,2)</f>
        <v>0</v>
      </c>
      <c r="K1598" s="216" t="s">
        <v>247</v>
      </c>
      <c r="L1598" s="45"/>
      <c r="M1598" s="221" t="s">
        <v>19</v>
      </c>
      <c r="N1598" s="222" t="s">
        <v>43</v>
      </c>
      <c r="O1598" s="85"/>
      <c r="P1598" s="223">
        <f>O1598*H1598</f>
        <v>0</v>
      </c>
      <c r="Q1598" s="223">
        <v>0</v>
      </c>
      <c r="R1598" s="223">
        <f>Q1598*H1598</f>
        <v>0</v>
      </c>
      <c r="S1598" s="223">
        <v>0</v>
      </c>
      <c r="T1598" s="224">
        <f>S1598*H1598</f>
        <v>0</v>
      </c>
      <c r="U1598" s="39"/>
      <c r="V1598" s="39"/>
      <c r="W1598" s="39"/>
      <c r="X1598" s="39"/>
      <c r="Y1598" s="39"/>
      <c r="Z1598" s="39"/>
      <c r="AA1598" s="39"/>
      <c r="AB1598" s="39"/>
      <c r="AC1598" s="39"/>
      <c r="AD1598" s="39"/>
      <c r="AE1598" s="39"/>
      <c r="AR1598" s="225" t="s">
        <v>248</v>
      </c>
      <c r="AT1598" s="225" t="s">
        <v>243</v>
      </c>
      <c r="AU1598" s="225" t="s">
        <v>81</v>
      </c>
      <c r="AY1598" s="18" t="s">
        <v>240</v>
      </c>
      <c r="BE1598" s="226">
        <f>IF(N1598="základní",J1598,0)</f>
        <v>0</v>
      </c>
      <c r="BF1598" s="226">
        <f>IF(N1598="snížená",J1598,0)</f>
        <v>0</v>
      </c>
      <c r="BG1598" s="226">
        <f>IF(N1598="zákl. přenesená",J1598,0)</f>
        <v>0</v>
      </c>
      <c r="BH1598" s="226">
        <f>IF(N1598="sníž. přenesená",J1598,0)</f>
        <v>0</v>
      </c>
      <c r="BI1598" s="226">
        <f>IF(N1598="nulová",J1598,0)</f>
        <v>0</v>
      </c>
      <c r="BJ1598" s="18" t="s">
        <v>79</v>
      </c>
      <c r="BK1598" s="226">
        <f>ROUND(I1598*H1598,2)</f>
        <v>0</v>
      </c>
      <c r="BL1598" s="18" t="s">
        <v>248</v>
      </c>
      <c r="BM1598" s="225" t="s">
        <v>3967</v>
      </c>
    </row>
    <row r="1599" s="2" customFormat="1">
      <c r="A1599" s="39"/>
      <c r="B1599" s="40"/>
      <c r="C1599" s="214" t="s">
        <v>3968</v>
      </c>
      <c r="D1599" s="214" t="s">
        <v>243</v>
      </c>
      <c r="E1599" s="215" t="s">
        <v>3969</v>
      </c>
      <c r="F1599" s="216" t="s">
        <v>3970</v>
      </c>
      <c r="G1599" s="217" t="s">
        <v>806</v>
      </c>
      <c r="H1599" s="218">
        <v>1</v>
      </c>
      <c r="I1599" s="219"/>
      <c r="J1599" s="220">
        <f>ROUND(I1599*H1599,2)</f>
        <v>0</v>
      </c>
      <c r="K1599" s="216" t="s">
        <v>247</v>
      </c>
      <c r="L1599" s="45"/>
      <c r="M1599" s="221" t="s">
        <v>19</v>
      </c>
      <c r="N1599" s="222" t="s">
        <v>43</v>
      </c>
      <c r="O1599" s="85"/>
      <c r="P1599" s="223">
        <f>O1599*H1599</f>
        <v>0</v>
      </c>
      <c r="Q1599" s="223">
        <v>0</v>
      </c>
      <c r="R1599" s="223">
        <f>Q1599*H1599</f>
        <v>0</v>
      </c>
      <c r="S1599" s="223">
        <v>0</v>
      </c>
      <c r="T1599" s="224">
        <f>S1599*H1599</f>
        <v>0</v>
      </c>
      <c r="U1599" s="39"/>
      <c r="V1599" s="39"/>
      <c r="W1599" s="39"/>
      <c r="X1599" s="39"/>
      <c r="Y1599" s="39"/>
      <c r="Z1599" s="39"/>
      <c r="AA1599" s="39"/>
      <c r="AB1599" s="39"/>
      <c r="AC1599" s="39"/>
      <c r="AD1599" s="39"/>
      <c r="AE1599" s="39"/>
      <c r="AR1599" s="225" t="s">
        <v>248</v>
      </c>
      <c r="AT1599" s="225" t="s">
        <v>243</v>
      </c>
      <c r="AU1599" s="225" t="s">
        <v>81</v>
      </c>
      <c r="AY1599" s="18" t="s">
        <v>240</v>
      </c>
      <c r="BE1599" s="226">
        <f>IF(N1599="základní",J1599,0)</f>
        <v>0</v>
      </c>
      <c r="BF1599" s="226">
        <f>IF(N1599="snížená",J1599,0)</f>
        <v>0</v>
      </c>
      <c r="BG1599" s="226">
        <f>IF(N1599="zákl. přenesená",J1599,0)</f>
        <v>0</v>
      </c>
      <c r="BH1599" s="226">
        <f>IF(N1599="sníž. přenesená",J1599,0)</f>
        <v>0</v>
      </c>
      <c r="BI1599" s="226">
        <f>IF(N1599="nulová",J1599,0)</f>
        <v>0</v>
      </c>
      <c r="BJ1599" s="18" t="s">
        <v>79</v>
      </c>
      <c r="BK1599" s="226">
        <f>ROUND(I1599*H1599,2)</f>
        <v>0</v>
      </c>
      <c r="BL1599" s="18" t="s">
        <v>248</v>
      </c>
      <c r="BM1599" s="225" t="s">
        <v>3971</v>
      </c>
    </row>
    <row r="1600" s="2" customFormat="1">
      <c r="A1600" s="39"/>
      <c r="B1600" s="40"/>
      <c r="C1600" s="214" t="s">
        <v>3972</v>
      </c>
      <c r="D1600" s="214" t="s">
        <v>243</v>
      </c>
      <c r="E1600" s="215" t="s">
        <v>3973</v>
      </c>
      <c r="F1600" s="216" t="s">
        <v>3974</v>
      </c>
      <c r="G1600" s="217" t="s">
        <v>806</v>
      </c>
      <c r="H1600" s="218">
        <v>1</v>
      </c>
      <c r="I1600" s="219"/>
      <c r="J1600" s="220">
        <f>ROUND(I1600*H1600,2)</f>
        <v>0</v>
      </c>
      <c r="K1600" s="216" t="s">
        <v>247</v>
      </c>
      <c r="L1600" s="45"/>
      <c r="M1600" s="221" t="s">
        <v>19</v>
      </c>
      <c r="N1600" s="222" t="s">
        <v>43</v>
      </c>
      <c r="O1600" s="85"/>
      <c r="P1600" s="223">
        <f>O1600*H1600</f>
        <v>0</v>
      </c>
      <c r="Q1600" s="223">
        <v>0</v>
      </c>
      <c r="R1600" s="223">
        <f>Q1600*H1600</f>
        <v>0</v>
      </c>
      <c r="S1600" s="223">
        <v>0</v>
      </c>
      <c r="T1600" s="224">
        <f>S1600*H1600</f>
        <v>0</v>
      </c>
      <c r="U1600" s="39"/>
      <c r="V1600" s="39"/>
      <c r="W1600" s="39"/>
      <c r="X1600" s="39"/>
      <c r="Y1600" s="39"/>
      <c r="Z1600" s="39"/>
      <c r="AA1600" s="39"/>
      <c r="AB1600" s="39"/>
      <c r="AC1600" s="39"/>
      <c r="AD1600" s="39"/>
      <c r="AE1600" s="39"/>
      <c r="AR1600" s="225" t="s">
        <v>248</v>
      </c>
      <c r="AT1600" s="225" t="s">
        <v>243</v>
      </c>
      <c r="AU1600" s="225" t="s">
        <v>81</v>
      </c>
      <c r="AY1600" s="18" t="s">
        <v>240</v>
      </c>
      <c r="BE1600" s="226">
        <f>IF(N1600="základní",J1600,0)</f>
        <v>0</v>
      </c>
      <c r="BF1600" s="226">
        <f>IF(N1600="snížená",J1600,0)</f>
        <v>0</v>
      </c>
      <c r="BG1600" s="226">
        <f>IF(N1600="zákl. přenesená",J1600,0)</f>
        <v>0</v>
      </c>
      <c r="BH1600" s="226">
        <f>IF(N1600="sníž. přenesená",J1600,0)</f>
        <v>0</v>
      </c>
      <c r="BI1600" s="226">
        <f>IF(N1600="nulová",J1600,0)</f>
        <v>0</v>
      </c>
      <c r="BJ1600" s="18" t="s">
        <v>79</v>
      </c>
      <c r="BK1600" s="226">
        <f>ROUND(I1600*H1600,2)</f>
        <v>0</v>
      </c>
      <c r="BL1600" s="18" t="s">
        <v>248</v>
      </c>
      <c r="BM1600" s="225" t="s">
        <v>3975</v>
      </c>
    </row>
    <row r="1601" s="2" customFormat="1">
      <c r="A1601" s="39"/>
      <c r="B1601" s="40"/>
      <c r="C1601" s="214" t="s">
        <v>3976</v>
      </c>
      <c r="D1601" s="214" t="s">
        <v>243</v>
      </c>
      <c r="E1601" s="215" t="s">
        <v>3977</v>
      </c>
      <c r="F1601" s="216" t="s">
        <v>3978</v>
      </c>
      <c r="G1601" s="217" t="s">
        <v>806</v>
      </c>
      <c r="H1601" s="218">
        <v>1</v>
      </c>
      <c r="I1601" s="219"/>
      <c r="J1601" s="220">
        <f>ROUND(I1601*H1601,2)</f>
        <v>0</v>
      </c>
      <c r="K1601" s="216" t="s">
        <v>247</v>
      </c>
      <c r="L1601" s="45"/>
      <c r="M1601" s="221" t="s">
        <v>19</v>
      </c>
      <c r="N1601" s="222" t="s">
        <v>43</v>
      </c>
      <c r="O1601" s="85"/>
      <c r="P1601" s="223">
        <f>O1601*H1601</f>
        <v>0</v>
      </c>
      <c r="Q1601" s="223">
        <v>0</v>
      </c>
      <c r="R1601" s="223">
        <f>Q1601*H1601</f>
        <v>0</v>
      </c>
      <c r="S1601" s="223">
        <v>0</v>
      </c>
      <c r="T1601" s="224">
        <f>S1601*H1601</f>
        <v>0</v>
      </c>
      <c r="U1601" s="39"/>
      <c r="V1601" s="39"/>
      <c r="W1601" s="39"/>
      <c r="X1601" s="39"/>
      <c r="Y1601" s="39"/>
      <c r="Z1601" s="39"/>
      <c r="AA1601" s="39"/>
      <c r="AB1601" s="39"/>
      <c r="AC1601" s="39"/>
      <c r="AD1601" s="39"/>
      <c r="AE1601" s="39"/>
      <c r="AR1601" s="225" t="s">
        <v>248</v>
      </c>
      <c r="AT1601" s="225" t="s">
        <v>243</v>
      </c>
      <c r="AU1601" s="225" t="s">
        <v>81</v>
      </c>
      <c r="AY1601" s="18" t="s">
        <v>240</v>
      </c>
      <c r="BE1601" s="226">
        <f>IF(N1601="základní",J1601,0)</f>
        <v>0</v>
      </c>
      <c r="BF1601" s="226">
        <f>IF(N1601="snížená",J1601,0)</f>
        <v>0</v>
      </c>
      <c r="BG1601" s="226">
        <f>IF(N1601="zákl. přenesená",J1601,0)</f>
        <v>0</v>
      </c>
      <c r="BH1601" s="226">
        <f>IF(N1601="sníž. přenesená",J1601,0)</f>
        <v>0</v>
      </c>
      <c r="BI1601" s="226">
        <f>IF(N1601="nulová",J1601,0)</f>
        <v>0</v>
      </c>
      <c r="BJ1601" s="18" t="s">
        <v>79</v>
      </c>
      <c r="BK1601" s="226">
        <f>ROUND(I1601*H1601,2)</f>
        <v>0</v>
      </c>
      <c r="BL1601" s="18" t="s">
        <v>248</v>
      </c>
      <c r="BM1601" s="225" t="s">
        <v>3979</v>
      </c>
    </row>
    <row r="1602" s="2" customFormat="1">
      <c r="A1602" s="39"/>
      <c r="B1602" s="40"/>
      <c r="C1602" s="214" t="s">
        <v>3980</v>
      </c>
      <c r="D1602" s="214" t="s">
        <v>243</v>
      </c>
      <c r="E1602" s="215" t="s">
        <v>3981</v>
      </c>
      <c r="F1602" s="216" t="s">
        <v>3982</v>
      </c>
      <c r="G1602" s="217" t="s">
        <v>806</v>
      </c>
      <c r="H1602" s="218">
        <v>1</v>
      </c>
      <c r="I1602" s="219"/>
      <c r="J1602" s="220">
        <f>ROUND(I1602*H1602,2)</f>
        <v>0</v>
      </c>
      <c r="K1602" s="216" t="s">
        <v>247</v>
      </c>
      <c r="L1602" s="45"/>
      <c r="M1602" s="221" t="s">
        <v>19</v>
      </c>
      <c r="N1602" s="222" t="s">
        <v>43</v>
      </c>
      <c r="O1602" s="85"/>
      <c r="P1602" s="223">
        <f>O1602*H1602</f>
        <v>0</v>
      </c>
      <c r="Q1602" s="223">
        <v>0</v>
      </c>
      <c r="R1602" s="223">
        <f>Q1602*H1602</f>
        <v>0</v>
      </c>
      <c r="S1602" s="223">
        <v>0</v>
      </c>
      <c r="T1602" s="224">
        <f>S1602*H1602</f>
        <v>0</v>
      </c>
      <c r="U1602" s="39"/>
      <c r="V1602" s="39"/>
      <c r="W1602" s="39"/>
      <c r="X1602" s="39"/>
      <c r="Y1602" s="39"/>
      <c r="Z1602" s="39"/>
      <c r="AA1602" s="39"/>
      <c r="AB1602" s="39"/>
      <c r="AC1602" s="39"/>
      <c r="AD1602" s="39"/>
      <c r="AE1602" s="39"/>
      <c r="AR1602" s="225" t="s">
        <v>248</v>
      </c>
      <c r="AT1602" s="225" t="s">
        <v>243</v>
      </c>
      <c r="AU1602" s="225" t="s">
        <v>81</v>
      </c>
      <c r="AY1602" s="18" t="s">
        <v>240</v>
      </c>
      <c r="BE1602" s="226">
        <f>IF(N1602="základní",J1602,0)</f>
        <v>0</v>
      </c>
      <c r="BF1602" s="226">
        <f>IF(N1602="snížená",J1602,0)</f>
        <v>0</v>
      </c>
      <c r="BG1602" s="226">
        <f>IF(N1602="zákl. přenesená",J1602,0)</f>
        <v>0</v>
      </c>
      <c r="BH1602" s="226">
        <f>IF(N1602="sníž. přenesená",J1602,0)</f>
        <v>0</v>
      </c>
      <c r="BI1602" s="226">
        <f>IF(N1602="nulová",J1602,0)</f>
        <v>0</v>
      </c>
      <c r="BJ1602" s="18" t="s">
        <v>79</v>
      </c>
      <c r="BK1602" s="226">
        <f>ROUND(I1602*H1602,2)</f>
        <v>0</v>
      </c>
      <c r="BL1602" s="18" t="s">
        <v>248</v>
      </c>
      <c r="BM1602" s="225" t="s">
        <v>3983</v>
      </c>
    </row>
    <row r="1603" s="2" customFormat="1">
      <c r="A1603" s="39"/>
      <c r="B1603" s="40"/>
      <c r="C1603" s="214" t="s">
        <v>3984</v>
      </c>
      <c r="D1603" s="214" t="s">
        <v>243</v>
      </c>
      <c r="E1603" s="215" t="s">
        <v>3985</v>
      </c>
      <c r="F1603" s="216" t="s">
        <v>3986</v>
      </c>
      <c r="G1603" s="217" t="s">
        <v>806</v>
      </c>
      <c r="H1603" s="218">
        <v>1</v>
      </c>
      <c r="I1603" s="219"/>
      <c r="J1603" s="220">
        <f>ROUND(I1603*H1603,2)</f>
        <v>0</v>
      </c>
      <c r="K1603" s="216" t="s">
        <v>247</v>
      </c>
      <c r="L1603" s="45"/>
      <c r="M1603" s="221" t="s">
        <v>19</v>
      </c>
      <c r="N1603" s="222" t="s">
        <v>43</v>
      </c>
      <c r="O1603" s="85"/>
      <c r="P1603" s="223">
        <f>O1603*H1603</f>
        <v>0</v>
      </c>
      <c r="Q1603" s="223">
        <v>0</v>
      </c>
      <c r="R1603" s="223">
        <f>Q1603*H1603</f>
        <v>0</v>
      </c>
      <c r="S1603" s="223">
        <v>0</v>
      </c>
      <c r="T1603" s="224">
        <f>S1603*H1603</f>
        <v>0</v>
      </c>
      <c r="U1603" s="39"/>
      <c r="V1603" s="39"/>
      <c r="W1603" s="39"/>
      <c r="X1603" s="39"/>
      <c r="Y1603" s="39"/>
      <c r="Z1603" s="39"/>
      <c r="AA1603" s="39"/>
      <c r="AB1603" s="39"/>
      <c r="AC1603" s="39"/>
      <c r="AD1603" s="39"/>
      <c r="AE1603" s="39"/>
      <c r="AR1603" s="225" t="s">
        <v>248</v>
      </c>
      <c r="AT1603" s="225" t="s">
        <v>243</v>
      </c>
      <c r="AU1603" s="225" t="s">
        <v>81</v>
      </c>
      <c r="AY1603" s="18" t="s">
        <v>240</v>
      </c>
      <c r="BE1603" s="226">
        <f>IF(N1603="základní",J1603,0)</f>
        <v>0</v>
      </c>
      <c r="BF1603" s="226">
        <f>IF(N1603="snížená",J1603,0)</f>
        <v>0</v>
      </c>
      <c r="BG1603" s="226">
        <f>IF(N1603="zákl. přenesená",J1603,0)</f>
        <v>0</v>
      </c>
      <c r="BH1603" s="226">
        <f>IF(N1603="sníž. přenesená",J1603,0)</f>
        <v>0</v>
      </c>
      <c r="BI1603" s="226">
        <f>IF(N1603="nulová",J1603,0)</f>
        <v>0</v>
      </c>
      <c r="BJ1603" s="18" t="s">
        <v>79</v>
      </c>
      <c r="BK1603" s="226">
        <f>ROUND(I1603*H1603,2)</f>
        <v>0</v>
      </c>
      <c r="BL1603" s="18" t="s">
        <v>248</v>
      </c>
      <c r="BM1603" s="225" t="s">
        <v>3987</v>
      </c>
    </row>
    <row r="1604" s="2" customFormat="1">
      <c r="A1604" s="39"/>
      <c r="B1604" s="40"/>
      <c r="C1604" s="214" t="s">
        <v>3988</v>
      </c>
      <c r="D1604" s="214" t="s">
        <v>243</v>
      </c>
      <c r="E1604" s="215" t="s">
        <v>3989</v>
      </c>
      <c r="F1604" s="216" t="s">
        <v>3990</v>
      </c>
      <c r="G1604" s="217" t="s">
        <v>806</v>
      </c>
      <c r="H1604" s="218">
        <v>1</v>
      </c>
      <c r="I1604" s="219"/>
      <c r="J1604" s="220">
        <f>ROUND(I1604*H1604,2)</f>
        <v>0</v>
      </c>
      <c r="K1604" s="216" t="s">
        <v>247</v>
      </c>
      <c r="L1604" s="45"/>
      <c r="M1604" s="221" t="s">
        <v>19</v>
      </c>
      <c r="N1604" s="222" t="s">
        <v>43</v>
      </c>
      <c r="O1604" s="85"/>
      <c r="P1604" s="223">
        <f>O1604*H1604</f>
        <v>0</v>
      </c>
      <c r="Q1604" s="223">
        <v>0</v>
      </c>
      <c r="R1604" s="223">
        <f>Q1604*H1604</f>
        <v>0</v>
      </c>
      <c r="S1604" s="223">
        <v>0</v>
      </c>
      <c r="T1604" s="224">
        <f>S1604*H1604</f>
        <v>0</v>
      </c>
      <c r="U1604" s="39"/>
      <c r="V1604" s="39"/>
      <c r="W1604" s="39"/>
      <c r="X1604" s="39"/>
      <c r="Y1604" s="39"/>
      <c r="Z1604" s="39"/>
      <c r="AA1604" s="39"/>
      <c r="AB1604" s="39"/>
      <c r="AC1604" s="39"/>
      <c r="AD1604" s="39"/>
      <c r="AE1604" s="39"/>
      <c r="AR1604" s="225" t="s">
        <v>248</v>
      </c>
      <c r="AT1604" s="225" t="s">
        <v>243</v>
      </c>
      <c r="AU1604" s="225" t="s">
        <v>81</v>
      </c>
      <c r="AY1604" s="18" t="s">
        <v>240</v>
      </c>
      <c r="BE1604" s="226">
        <f>IF(N1604="základní",J1604,0)</f>
        <v>0</v>
      </c>
      <c r="BF1604" s="226">
        <f>IF(N1604="snížená",J1604,0)</f>
        <v>0</v>
      </c>
      <c r="BG1604" s="226">
        <f>IF(N1604="zákl. přenesená",J1604,0)</f>
        <v>0</v>
      </c>
      <c r="BH1604" s="226">
        <f>IF(N1604="sníž. přenesená",J1604,0)</f>
        <v>0</v>
      </c>
      <c r="BI1604" s="226">
        <f>IF(N1604="nulová",J1604,0)</f>
        <v>0</v>
      </c>
      <c r="BJ1604" s="18" t="s">
        <v>79</v>
      </c>
      <c r="BK1604" s="226">
        <f>ROUND(I1604*H1604,2)</f>
        <v>0</v>
      </c>
      <c r="BL1604" s="18" t="s">
        <v>248</v>
      </c>
      <c r="BM1604" s="225" t="s">
        <v>3991</v>
      </c>
    </row>
    <row r="1605" s="2" customFormat="1">
      <c r="A1605" s="39"/>
      <c r="B1605" s="40"/>
      <c r="C1605" s="214" t="s">
        <v>3992</v>
      </c>
      <c r="D1605" s="214" t="s">
        <v>243</v>
      </c>
      <c r="E1605" s="215" t="s">
        <v>3993</v>
      </c>
      <c r="F1605" s="216" t="s">
        <v>3994</v>
      </c>
      <c r="G1605" s="217" t="s">
        <v>806</v>
      </c>
      <c r="H1605" s="218">
        <v>1</v>
      </c>
      <c r="I1605" s="219"/>
      <c r="J1605" s="220">
        <f>ROUND(I1605*H1605,2)</f>
        <v>0</v>
      </c>
      <c r="K1605" s="216" t="s">
        <v>247</v>
      </c>
      <c r="L1605" s="45"/>
      <c r="M1605" s="221" t="s">
        <v>19</v>
      </c>
      <c r="N1605" s="222" t="s">
        <v>43</v>
      </c>
      <c r="O1605" s="85"/>
      <c r="P1605" s="223">
        <f>O1605*H1605</f>
        <v>0</v>
      </c>
      <c r="Q1605" s="223">
        <v>0</v>
      </c>
      <c r="R1605" s="223">
        <f>Q1605*H1605</f>
        <v>0</v>
      </c>
      <c r="S1605" s="223">
        <v>0</v>
      </c>
      <c r="T1605" s="224">
        <f>S1605*H1605</f>
        <v>0</v>
      </c>
      <c r="U1605" s="39"/>
      <c r="V1605" s="39"/>
      <c r="W1605" s="39"/>
      <c r="X1605" s="39"/>
      <c r="Y1605" s="39"/>
      <c r="Z1605" s="39"/>
      <c r="AA1605" s="39"/>
      <c r="AB1605" s="39"/>
      <c r="AC1605" s="39"/>
      <c r="AD1605" s="39"/>
      <c r="AE1605" s="39"/>
      <c r="AR1605" s="225" t="s">
        <v>248</v>
      </c>
      <c r="AT1605" s="225" t="s">
        <v>243</v>
      </c>
      <c r="AU1605" s="225" t="s">
        <v>81</v>
      </c>
      <c r="AY1605" s="18" t="s">
        <v>240</v>
      </c>
      <c r="BE1605" s="226">
        <f>IF(N1605="základní",J1605,0)</f>
        <v>0</v>
      </c>
      <c r="BF1605" s="226">
        <f>IF(N1605="snížená",J1605,0)</f>
        <v>0</v>
      </c>
      <c r="BG1605" s="226">
        <f>IF(N1605="zákl. přenesená",J1605,0)</f>
        <v>0</v>
      </c>
      <c r="BH1605" s="226">
        <f>IF(N1605="sníž. přenesená",J1605,0)</f>
        <v>0</v>
      </c>
      <c r="BI1605" s="226">
        <f>IF(N1605="nulová",J1605,0)</f>
        <v>0</v>
      </c>
      <c r="BJ1605" s="18" t="s">
        <v>79</v>
      </c>
      <c r="BK1605" s="226">
        <f>ROUND(I1605*H1605,2)</f>
        <v>0</v>
      </c>
      <c r="BL1605" s="18" t="s">
        <v>248</v>
      </c>
      <c r="BM1605" s="225" t="s">
        <v>3995</v>
      </c>
    </row>
    <row r="1606" s="2" customFormat="1">
      <c r="A1606" s="39"/>
      <c r="B1606" s="40"/>
      <c r="C1606" s="214" t="s">
        <v>3996</v>
      </c>
      <c r="D1606" s="214" t="s">
        <v>243</v>
      </c>
      <c r="E1606" s="215" t="s">
        <v>3997</v>
      </c>
      <c r="F1606" s="216" t="s">
        <v>3998</v>
      </c>
      <c r="G1606" s="217" t="s">
        <v>806</v>
      </c>
      <c r="H1606" s="218">
        <v>1</v>
      </c>
      <c r="I1606" s="219"/>
      <c r="J1606" s="220">
        <f>ROUND(I1606*H1606,2)</f>
        <v>0</v>
      </c>
      <c r="K1606" s="216" t="s">
        <v>247</v>
      </c>
      <c r="L1606" s="45"/>
      <c r="M1606" s="221" t="s">
        <v>19</v>
      </c>
      <c r="N1606" s="222" t="s">
        <v>43</v>
      </c>
      <c r="O1606" s="85"/>
      <c r="P1606" s="223">
        <f>O1606*H1606</f>
        <v>0</v>
      </c>
      <c r="Q1606" s="223">
        <v>0</v>
      </c>
      <c r="R1606" s="223">
        <f>Q1606*H1606</f>
        <v>0</v>
      </c>
      <c r="S1606" s="223">
        <v>0</v>
      </c>
      <c r="T1606" s="224">
        <f>S1606*H1606</f>
        <v>0</v>
      </c>
      <c r="U1606" s="39"/>
      <c r="V1606" s="39"/>
      <c r="W1606" s="39"/>
      <c r="X1606" s="39"/>
      <c r="Y1606" s="39"/>
      <c r="Z1606" s="39"/>
      <c r="AA1606" s="39"/>
      <c r="AB1606" s="39"/>
      <c r="AC1606" s="39"/>
      <c r="AD1606" s="39"/>
      <c r="AE1606" s="39"/>
      <c r="AR1606" s="225" t="s">
        <v>248</v>
      </c>
      <c r="AT1606" s="225" t="s">
        <v>243</v>
      </c>
      <c r="AU1606" s="225" t="s">
        <v>81</v>
      </c>
      <c r="AY1606" s="18" t="s">
        <v>240</v>
      </c>
      <c r="BE1606" s="226">
        <f>IF(N1606="základní",J1606,0)</f>
        <v>0</v>
      </c>
      <c r="BF1606" s="226">
        <f>IF(N1606="snížená",J1606,0)</f>
        <v>0</v>
      </c>
      <c r="BG1606" s="226">
        <f>IF(N1606="zákl. přenesená",J1606,0)</f>
        <v>0</v>
      </c>
      <c r="BH1606" s="226">
        <f>IF(N1606="sníž. přenesená",J1606,0)</f>
        <v>0</v>
      </c>
      <c r="BI1606" s="226">
        <f>IF(N1606="nulová",J1606,0)</f>
        <v>0</v>
      </c>
      <c r="BJ1606" s="18" t="s">
        <v>79</v>
      </c>
      <c r="BK1606" s="226">
        <f>ROUND(I1606*H1606,2)</f>
        <v>0</v>
      </c>
      <c r="BL1606" s="18" t="s">
        <v>248</v>
      </c>
      <c r="BM1606" s="225" t="s">
        <v>3999</v>
      </c>
    </row>
    <row r="1607" s="2" customFormat="1">
      <c r="A1607" s="39"/>
      <c r="B1607" s="40"/>
      <c r="C1607" s="214" t="s">
        <v>4000</v>
      </c>
      <c r="D1607" s="214" t="s">
        <v>243</v>
      </c>
      <c r="E1607" s="215" t="s">
        <v>4001</v>
      </c>
      <c r="F1607" s="216" t="s">
        <v>4002</v>
      </c>
      <c r="G1607" s="217" t="s">
        <v>806</v>
      </c>
      <c r="H1607" s="218">
        <v>1</v>
      </c>
      <c r="I1607" s="219"/>
      <c r="J1607" s="220">
        <f>ROUND(I1607*H1607,2)</f>
        <v>0</v>
      </c>
      <c r="K1607" s="216" t="s">
        <v>247</v>
      </c>
      <c r="L1607" s="45"/>
      <c r="M1607" s="221" t="s">
        <v>19</v>
      </c>
      <c r="N1607" s="222" t="s">
        <v>43</v>
      </c>
      <c r="O1607" s="85"/>
      <c r="P1607" s="223">
        <f>O1607*H1607</f>
        <v>0</v>
      </c>
      <c r="Q1607" s="223">
        <v>0</v>
      </c>
      <c r="R1607" s="223">
        <f>Q1607*H1607</f>
        <v>0</v>
      </c>
      <c r="S1607" s="223">
        <v>0</v>
      </c>
      <c r="T1607" s="224">
        <f>S1607*H1607</f>
        <v>0</v>
      </c>
      <c r="U1607" s="39"/>
      <c r="V1607" s="39"/>
      <c r="W1607" s="39"/>
      <c r="X1607" s="39"/>
      <c r="Y1607" s="39"/>
      <c r="Z1607" s="39"/>
      <c r="AA1607" s="39"/>
      <c r="AB1607" s="39"/>
      <c r="AC1607" s="39"/>
      <c r="AD1607" s="39"/>
      <c r="AE1607" s="39"/>
      <c r="AR1607" s="225" t="s">
        <v>248</v>
      </c>
      <c r="AT1607" s="225" t="s">
        <v>243</v>
      </c>
      <c r="AU1607" s="225" t="s">
        <v>81</v>
      </c>
      <c r="AY1607" s="18" t="s">
        <v>240</v>
      </c>
      <c r="BE1607" s="226">
        <f>IF(N1607="základní",J1607,0)</f>
        <v>0</v>
      </c>
      <c r="BF1607" s="226">
        <f>IF(N1607="snížená",J1607,0)</f>
        <v>0</v>
      </c>
      <c r="BG1607" s="226">
        <f>IF(N1607="zákl. přenesená",J1607,0)</f>
        <v>0</v>
      </c>
      <c r="BH1607" s="226">
        <f>IF(N1607="sníž. přenesená",J1607,0)</f>
        <v>0</v>
      </c>
      <c r="BI1607" s="226">
        <f>IF(N1607="nulová",J1607,0)</f>
        <v>0</v>
      </c>
      <c r="BJ1607" s="18" t="s">
        <v>79</v>
      </c>
      <c r="BK1607" s="226">
        <f>ROUND(I1607*H1607,2)</f>
        <v>0</v>
      </c>
      <c r="BL1607" s="18" t="s">
        <v>248</v>
      </c>
      <c r="BM1607" s="225" t="s">
        <v>4003</v>
      </c>
    </row>
    <row r="1608" s="2" customFormat="1">
      <c r="A1608" s="39"/>
      <c r="B1608" s="40"/>
      <c r="C1608" s="214" t="s">
        <v>4004</v>
      </c>
      <c r="D1608" s="214" t="s">
        <v>243</v>
      </c>
      <c r="E1608" s="215" t="s">
        <v>4005</v>
      </c>
      <c r="F1608" s="216" t="s">
        <v>4006</v>
      </c>
      <c r="G1608" s="217" t="s">
        <v>806</v>
      </c>
      <c r="H1608" s="218">
        <v>1</v>
      </c>
      <c r="I1608" s="219"/>
      <c r="J1608" s="220">
        <f>ROUND(I1608*H1608,2)</f>
        <v>0</v>
      </c>
      <c r="K1608" s="216" t="s">
        <v>247</v>
      </c>
      <c r="L1608" s="45"/>
      <c r="M1608" s="221" t="s">
        <v>19</v>
      </c>
      <c r="N1608" s="222" t="s">
        <v>43</v>
      </c>
      <c r="O1608" s="85"/>
      <c r="P1608" s="223">
        <f>O1608*H1608</f>
        <v>0</v>
      </c>
      <c r="Q1608" s="223">
        <v>0</v>
      </c>
      <c r="R1608" s="223">
        <f>Q1608*H1608</f>
        <v>0</v>
      </c>
      <c r="S1608" s="223">
        <v>0</v>
      </c>
      <c r="T1608" s="224">
        <f>S1608*H1608</f>
        <v>0</v>
      </c>
      <c r="U1608" s="39"/>
      <c r="V1608" s="39"/>
      <c r="W1608" s="39"/>
      <c r="X1608" s="39"/>
      <c r="Y1608" s="39"/>
      <c r="Z1608" s="39"/>
      <c r="AA1608" s="39"/>
      <c r="AB1608" s="39"/>
      <c r="AC1608" s="39"/>
      <c r="AD1608" s="39"/>
      <c r="AE1608" s="39"/>
      <c r="AR1608" s="225" t="s">
        <v>248</v>
      </c>
      <c r="AT1608" s="225" t="s">
        <v>243</v>
      </c>
      <c r="AU1608" s="225" t="s">
        <v>81</v>
      </c>
      <c r="AY1608" s="18" t="s">
        <v>240</v>
      </c>
      <c r="BE1608" s="226">
        <f>IF(N1608="základní",J1608,0)</f>
        <v>0</v>
      </c>
      <c r="BF1608" s="226">
        <f>IF(N1608="snížená",J1608,0)</f>
        <v>0</v>
      </c>
      <c r="BG1608" s="226">
        <f>IF(N1608="zákl. přenesená",J1608,0)</f>
        <v>0</v>
      </c>
      <c r="BH1608" s="226">
        <f>IF(N1608="sníž. přenesená",J1608,0)</f>
        <v>0</v>
      </c>
      <c r="BI1608" s="226">
        <f>IF(N1608="nulová",J1608,0)</f>
        <v>0</v>
      </c>
      <c r="BJ1608" s="18" t="s">
        <v>79</v>
      </c>
      <c r="BK1608" s="226">
        <f>ROUND(I1608*H1608,2)</f>
        <v>0</v>
      </c>
      <c r="BL1608" s="18" t="s">
        <v>248</v>
      </c>
      <c r="BM1608" s="225" t="s">
        <v>4007</v>
      </c>
    </row>
    <row r="1609" s="2" customFormat="1">
      <c r="A1609" s="39"/>
      <c r="B1609" s="40"/>
      <c r="C1609" s="214" t="s">
        <v>4008</v>
      </c>
      <c r="D1609" s="214" t="s">
        <v>243</v>
      </c>
      <c r="E1609" s="215" t="s">
        <v>4009</v>
      </c>
      <c r="F1609" s="216" t="s">
        <v>4010</v>
      </c>
      <c r="G1609" s="217" t="s">
        <v>806</v>
      </c>
      <c r="H1609" s="218">
        <v>1</v>
      </c>
      <c r="I1609" s="219"/>
      <c r="J1609" s="220">
        <f>ROUND(I1609*H1609,2)</f>
        <v>0</v>
      </c>
      <c r="K1609" s="216" t="s">
        <v>247</v>
      </c>
      <c r="L1609" s="45"/>
      <c r="M1609" s="221" t="s">
        <v>19</v>
      </c>
      <c r="N1609" s="222" t="s">
        <v>43</v>
      </c>
      <c r="O1609" s="85"/>
      <c r="P1609" s="223">
        <f>O1609*H1609</f>
        <v>0</v>
      </c>
      <c r="Q1609" s="223">
        <v>0</v>
      </c>
      <c r="R1609" s="223">
        <f>Q1609*H1609</f>
        <v>0</v>
      </c>
      <c r="S1609" s="223">
        <v>0</v>
      </c>
      <c r="T1609" s="224">
        <f>S1609*H1609</f>
        <v>0</v>
      </c>
      <c r="U1609" s="39"/>
      <c r="V1609" s="39"/>
      <c r="W1609" s="39"/>
      <c r="X1609" s="39"/>
      <c r="Y1609" s="39"/>
      <c r="Z1609" s="39"/>
      <c r="AA1609" s="39"/>
      <c r="AB1609" s="39"/>
      <c r="AC1609" s="39"/>
      <c r="AD1609" s="39"/>
      <c r="AE1609" s="39"/>
      <c r="AR1609" s="225" t="s">
        <v>248</v>
      </c>
      <c r="AT1609" s="225" t="s">
        <v>243</v>
      </c>
      <c r="AU1609" s="225" t="s">
        <v>81</v>
      </c>
      <c r="AY1609" s="18" t="s">
        <v>240</v>
      </c>
      <c r="BE1609" s="226">
        <f>IF(N1609="základní",J1609,0)</f>
        <v>0</v>
      </c>
      <c r="BF1609" s="226">
        <f>IF(N1609="snížená",J1609,0)</f>
        <v>0</v>
      </c>
      <c r="BG1609" s="226">
        <f>IF(N1609="zákl. přenesená",J1609,0)</f>
        <v>0</v>
      </c>
      <c r="BH1609" s="226">
        <f>IF(N1609="sníž. přenesená",J1609,0)</f>
        <v>0</v>
      </c>
      <c r="BI1609" s="226">
        <f>IF(N1609="nulová",J1609,0)</f>
        <v>0</v>
      </c>
      <c r="BJ1609" s="18" t="s">
        <v>79</v>
      </c>
      <c r="BK1609" s="226">
        <f>ROUND(I1609*H1609,2)</f>
        <v>0</v>
      </c>
      <c r="BL1609" s="18" t="s">
        <v>248</v>
      </c>
      <c r="BM1609" s="225" t="s">
        <v>4011</v>
      </c>
    </row>
    <row r="1610" s="2" customFormat="1">
      <c r="A1610" s="39"/>
      <c r="B1610" s="40"/>
      <c r="C1610" s="214" t="s">
        <v>4012</v>
      </c>
      <c r="D1610" s="214" t="s">
        <v>243</v>
      </c>
      <c r="E1610" s="215" t="s">
        <v>4013</v>
      </c>
      <c r="F1610" s="216" t="s">
        <v>4014</v>
      </c>
      <c r="G1610" s="217" t="s">
        <v>806</v>
      </c>
      <c r="H1610" s="218">
        <v>1</v>
      </c>
      <c r="I1610" s="219"/>
      <c r="J1610" s="220">
        <f>ROUND(I1610*H1610,2)</f>
        <v>0</v>
      </c>
      <c r="K1610" s="216" t="s">
        <v>247</v>
      </c>
      <c r="L1610" s="45"/>
      <c r="M1610" s="221" t="s">
        <v>19</v>
      </c>
      <c r="N1610" s="222" t="s">
        <v>43</v>
      </c>
      <c r="O1610" s="85"/>
      <c r="P1610" s="223">
        <f>O1610*H1610</f>
        <v>0</v>
      </c>
      <c r="Q1610" s="223">
        <v>0</v>
      </c>
      <c r="R1610" s="223">
        <f>Q1610*H1610</f>
        <v>0</v>
      </c>
      <c r="S1610" s="223">
        <v>0</v>
      </c>
      <c r="T1610" s="224">
        <f>S1610*H1610</f>
        <v>0</v>
      </c>
      <c r="U1610" s="39"/>
      <c r="V1610" s="39"/>
      <c r="W1610" s="39"/>
      <c r="X1610" s="39"/>
      <c r="Y1610" s="39"/>
      <c r="Z1610" s="39"/>
      <c r="AA1610" s="39"/>
      <c r="AB1610" s="39"/>
      <c r="AC1610" s="39"/>
      <c r="AD1610" s="39"/>
      <c r="AE1610" s="39"/>
      <c r="AR1610" s="225" t="s">
        <v>248</v>
      </c>
      <c r="AT1610" s="225" t="s">
        <v>243</v>
      </c>
      <c r="AU1610" s="225" t="s">
        <v>81</v>
      </c>
      <c r="AY1610" s="18" t="s">
        <v>240</v>
      </c>
      <c r="BE1610" s="226">
        <f>IF(N1610="základní",J1610,0)</f>
        <v>0</v>
      </c>
      <c r="BF1610" s="226">
        <f>IF(N1610="snížená",J1610,0)</f>
        <v>0</v>
      </c>
      <c r="BG1610" s="226">
        <f>IF(N1610="zákl. přenesená",J1610,0)</f>
        <v>0</v>
      </c>
      <c r="BH1610" s="226">
        <f>IF(N1610="sníž. přenesená",J1610,0)</f>
        <v>0</v>
      </c>
      <c r="BI1610" s="226">
        <f>IF(N1610="nulová",J1610,0)</f>
        <v>0</v>
      </c>
      <c r="BJ1610" s="18" t="s">
        <v>79</v>
      </c>
      <c r="BK1610" s="226">
        <f>ROUND(I1610*H1610,2)</f>
        <v>0</v>
      </c>
      <c r="BL1610" s="18" t="s">
        <v>248</v>
      </c>
      <c r="BM1610" s="225" t="s">
        <v>4015</v>
      </c>
    </row>
    <row r="1611" s="2" customFormat="1">
      <c r="A1611" s="39"/>
      <c r="B1611" s="40"/>
      <c r="C1611" s="214" t="s">
        <v>4016</v>
      </c>
      <c r="D1611" s="214" t="s">
        <v>243</v>
      </c>
      <c r="E1611" s="215" t="s">
        <v>4017</v>
      </c>
      <c r="F1611" s="216" t="s">
        <v>4018</v>
      </c>
      <c r="G1611" s="217" t="s">
        <v>806</v>
      </c>
      <c r="H1611" s="218">
        <v>1</v>
      </c>
      <c r="I1611" s="219"/>
      <c r="J1611" s="220">
        <f>ROUND(I1611*H1611,2)</f>
        <v>0</v>
      </c>
      <c r="K1611" s="216" t="s">
        <v>247</v>
      </c>
      <c r="L1611" s="45"/>
      <c r="M1611" s="221" t="s">
        <v>19</v>
      </c>
      <c r="N1611" s="222" t="s">
        <v>43</v>
      </c>
      <c r="O1611" s="85"/>
      <c r="P1611" s="223">
        <f>O1611*H1611</f>
        <v>0</v>
      </c>
      <c r="Q1611" s="223">
        <v>0</v>
      </c>
      <c r="R1611" s="223">
        <f>Q1611*H1611</f>
        <v>0</v>
      </c>
      <c r="S1611" s="223">
        <v>0</v>
      </c>
      <c r="T1611" s="224">
        <f>S1611*H1611</f>
        <v>0</v>
      </c>
      <c r="U1611" s="39"/>
      <c r="V1611" s="39"/>
      <c r="W1611" s="39"/>
      <c r="X1611" s="39"/>
      <c r="Y1611" s="39"/>
      <c r="Z1611" s="39"/>
      <c r="AA1611" s="39"/>
      <c r="AB1611" s="39"/>
      <c r="AC1611" s="39"/>
      <c r="AD1611" s="39"/>
      <c r="AE1611" s="39"/>
      <c r="AR1611" s="225" t="s">
        <v>248</v>
      </c>
      <c r="AT1611" s="225" t="s">
        <v>243</v>
      </c>
      <c r="AU1611" s="225" t="s">
        <v>81</v>
      </c>
      <c r="AY1611" s="18" t="s">
        <v>240</v>
      </c>
      <c r="BE1611" s="226">
        <f>IF(N1611="základní",J1611,0)</f>
        <v>0</v>
      </c>
      <c r="BF1611" s="226">
        <f>IF(N1611="snížená",J1611,0)</f>
        <v>0</v>
      </c>
      <c r="BG1611" s="226">
        <f>IF(N1611="zákl. přenesená",J1611,0)</f>
        <v>0</v>
      </c>
      <c r="BH1611" s="226">
        <f>IF(N1611="sníž. přenesená",J1611,0)</f>
        <v>0</v>
      </c>
      <c r="BI1611" s="226">
        <f>IF(N1611="nulová",J1611,0)</f>
        <v>0</v>
      </c>
      <c r="BJ1611" s="18" t="s">
        <v>79</v>
      </c>
      <c r="BK1611" s="226">
        <f>ROUND(I1611*H1611,2)</f>
        <v>0</v>
      </c>
      <c r="BL1611" s="18" t="s">
        <v>248</v>
      </c>
      <c r="BM1611" s="225" t="s">
        <v>4019</v>
      </c>
    </row>
    <row r="1612" s="2" customFormat="1">
      <c r="A1612" s="39"/>
      <c r="B1612" s="40"/>
      <c r="C1612" s="214" t="s">
        <v>4020</v>
      </c>
      <c r="D1612" s="214" t="s">
        <v>243</v>
      </c>
      <c r="E1612" s="215" t="s">
        <v>4021</v>
      </c>
      <c r="F1612" s="216" t="s">
        <v>4022</v>
      </c>
      <c r="G1612" s="217" t="s">
        <v>806</v>
      </c>
      <c r="H1612" s="218">
        <v>1</v>
      </c>
      <c r="I1612" s="219"/>
      <c r="J1612" s="220">
        <f>ROUND(I1612*H1612,2)</f>
        <v>0</v>
      </c>
      <c r="K1612" s="216" t="s">
        <v>247</v>
      </c>
      <c r="L1612" s="45"/>
      <c r="M1612" s="221" t="s">
        <v>19</v>
      </c>
      <c r="N1612" s="222" t="s">
        <v>43</v>
      </c>
      <c r="O1612" s="85"/>
      <c r="P1612" s="223">
        <f>O1612*H1612</f>
        <v>0</v>
      </c>
      <c r="Q1612" s="223">
        <v>0</v>
      </c>
      <c r="R1612" s="223">
        <f>Q1612*H1612</f>
        <v>0</v>
      </c>
      <c r="S1612" s="223">
        <v>0</v>
      </c>
      <c r="T1612" s="224">
        <f>S1612*H1612</f>
        <v>0</v>
      </c>
      <c r="U1612" s="39"/>
      <c r="V1612" s="39"/>
      <c r="W1612" s="39"/>
      <c r="X1612" s="39"/>
      <c r="Y1612" s="39"/>
      <c r="Z1612" s="39"/>
      <c r="AA1612" s="39"/>
      <c r="AB1612" s="39"/>
      <c r="AC1612" s="39"/>
      <c r="AD1612" s="39"/>
      <c r="AE1612" s="39"/>
      <c r="AR1612" s="225" t="s">
        <v>248</v>
      </c>
      <c r="AT1612" s="225" t="s">
        <v>243</v>
      </c>
      <c r="AU1612" s="225" t="s">
        <v>81</v>
      </c>
      <c r="AY1612" s="18" t="s">
        <v>240</v>
      </c>
      <c r="BE1612" s="226">
        <f>IF(N1612="základní",J1612,0)</f>
        <v>0</v>
      </c>
      <c r="BF1612" s="226">
        <f>IF(N1612="snížená",J1612,0)</f>
        <v>0</v>
      </c>
      <c r="BG1612" s="226">
        <f>IF(N1612="zákl. přenesená",J1612,0)</f>
        <v>0</v>
      </c>
      <c r="BH1612" s="226">
        <f>IF(N1612="sníž. přenesená",J1612,0)</f>
        <v>0</v>
      </c>
      <c r="BI1612" s="226">
        <f>IF(N1612="nulová",J1612,0)</f>
        <v>0</v>
      </c>
      <c r="BJ1612" s="18" t="s">
        <v>79</v>
      </c>
      <c r="BK1612" s="226">
        <f>ROUND(I1612*H1612,2)</f>
        <v>0</v>
      </c>
      <c r="BL1612" s="18" t="s">
        <v>248</v>
      </c>
      <c r="BM1612" s="225" t="s">
        <v>4023</v>
      </c>
    </row>
    <row r="1613" s="2" customFormat="1">
      <c r="A1613" s="39"/>
      <c r="B1613" s="40"/>
      <c r="C1613" s="214" t="s">
        <v>4024</v>
      </c>
      <c r="D1613" s="214" t="s">
        <v>243</v>
      </c>
      <c r="E1613" s="215" t="s">
        <v>4025</v>
      </c>
      <c r="F1613" s="216" t="s">
        <v>4026</v>
      </c>
      <c r="G1613" s="217" t="s">
        <v>806</v>
      </c>
      <c r="H1613" s="218">
        <v>1</v>
      </c>
      <c r="I1613" s="219"/>
      <c r="J1613" s="220">
        <f>ROUND(I1613*H1613,2)</f>
        <v>0</v>
      </c>
      <c r="K1613" s="216" t="s">
        <v>247</v>
      </c>
      <c r="L1613" s="45"/>
      <c r="M1613" s="221" t="s">
        <v>19</v>
      </c>
      <c r="N1613" s="222" t="s">
        <v>43</v>
      </c>
      <c r="O1613" s="85"/>
      <c r="P1613" s="223">
        <f>O1613*H1613</f>
        <v>0</v>
      </c>
      <c r="Q1613" s="223">
        <v>0</v>
      </c>
      <c r="R1613" s="223">
        <f>Q1613*H1613</f>
        <v>0</v>
      </c>
      <c r="S1613" s="223">
        <v>0</v>
      </c>
      <c r="T1613" s="224">
        <f>S1613*H1613</f>
        <v>0</v>
      </c>
      <c r="U1613" s="39"/>
      <c r="V1613" s="39"/>
      <c r="W1613" s="39"/>
      <c r="X1613" s="39"/>
      <c r="Y1613" s="39"/>
      <c r="Z1613" s="39"/>
      <c r="AA1613" s="39"/>
      <c r="AB1613" s="39"/>
      <c r="AC1613" s="39"/>
      <c r="AD1613" s="39"/>
      <c r="AE1613" s="39"/>
      <c r="AR1613" s="225" t="s">
        <v>248</v>
      </c>
      <c r="AT1613" s="225" t="s">
        <v>243</v>
      </c>
      <c r="AU1613" s="225" t="s">
        <v>81</v>
      </c>
      <c r="AY1613" s="18" t="s">
        <v>240</v>
      </c>
      <c r="BE1613" s="226">
        <f>IF(N1613="základní",J1613,0)</f>
        <v>0</v>
      </c>
      <c r="BF1613" s="226">
        <f>IF(N1613="snížená",J1613,0)</f>
        <v>0</v>
      </c>
      <c r="BG1613" s="226">
        <f>IF(N1613="zákl. přenesená",J1613,0)</f>
        <v>0</v>
      </c>
      <c r="BH1613" s="226">
        <f>IF(N1613="sníž. přenesená",J1613,0)</f>
        <v>0</v>
      </c>
      <c r="BI1613" s="226">
        <f>IF(N1613="nulová",J1613,0)</f>
        <v>0</v>
      </c>
      <c r="BJ1613" s="18" t="s">
        <v>79</v>
      </c>
      <c r="BK1613" s="226">
        <f>ROUND(I1613*H1613,2)</f>
        <v>0</v>
      </c>
      <c r="BL1613" s="18" t="s">
        <v>248</v>
      </c>
      <c r="BM1613" s="225" t="s">
        <v>4027</v>
      </c>
    </row>
    <row r="1614" s="2" customFormat="1">
      <c r="A1614" s="39"/>
      <c r="B1614" s="40"/>
      <c r="C1614" s="214" t="s">
        <v>4028</v>
      </c>
      <c r="D1614" s="214" t="s">
        <v>243</v>
      </c>
      <c r="E1614" s="215" t="s">
        <v>4029</v>
      </c>
      <c r="F1614" s="216" t="s">
        <v>4030</v>
      </c>
      <c r="G1614" s="217" t="s">
        <v>806</v>
      </c>
      <c r="H1614" s="218">
        <v>1</v>
      </c>
      <c r="I1614" s="219"/>
      <c r="J1614" s="220">
        <f>ROUND(I1614*H1614,2)</f>
        <v>0</v>
      </c>
      <c r="K1614" s="216" t="s">
        <v>247</v>
      </c>
      <c r="L1614" s="45"/>
      <c r="M1614" s="221" t="s">
        <v>19</v>
      </c>
      <c r="N1614" s="222" t="s">
        <v>43</v>
      </c>
      <c r="O1614" s="85"/>
      <c r="P1614" s="223">
        <f>O1614*H1614</f>
        <v>0</v>
      </c>
      <c r="Q1614" s="223">
        <v>0</v>
      </c>
      <c r="R1614" s="223">
        <f>Q1614*H1614</f>
        <v>0</v>
      </c>
      <c r="S1614" s="223">
        <v>0</v>
      </c>
      <c r="T1614" s="224">
        <f>S1614*H1614</f>
        <v>0</v>
      </c>
      <c r="U1614" s="39"/>
      <c r="V1614" s="39"/>
      <c r="W1614" s="39"/>
      <c r="X1614" s="39"/>
      <c r="Y1614" s="39"/>
      <c r="Z1614" s="39"/>
      <c r="AA1614" s="39"/>
      <c r="AB1614" s="39"/>
      <c r="AC1614" s="39"/>
      <c r="AD1614" s="39"/>
      <c r="AE1614" s="39"/>
      <c r="AR1614" s="225" t="s">
        <v>248</v>
      </c>
      <c r="AT1614" s="225" t="s">
        <v>243</v>
      </c>
      <c r="AU1614" s="225" t="s">
        <v>81</v>
      </c>
      <c r="AY1614" s="18" t="s">
        <v>240</v>
      </c>
      <c r="BE1614" s="226">
        <f>IF(N1614="základní",J1614,0)</f>
        <v>0</v>
      </c>
      <c r="BF1614" s="226">
        <f>IF(N1614="snížená",J1614,0)</f>
        <v>0</v>
      </c>
      <c r="BG1614" s="226">
        <f>IF(N1614="zákl. přenesená",J1614,0)</f>
        <v>0</v>
      </c>
      <c r="BH1614" s="226">
        <f>IF(N1614="sníž. přenesená",J1614,0)</f>
        <v>0</v>
      </c>
      <c r="BI1614" s="226">
        <f>IF(N1614="nulová",J1614,0)</f>
        <v>0</v>
      </c>
      <c r="BJ1614" s="18" t="s">
        <v>79</v>
      </c>
      <c r="BK1614" s="226">
        <f>ROUND(I1614*H1614,2)</f>
        <v>0</v>
      </c>
      <c r="BL1614" s="18" t="s">
        <v>248</v>
      </c>
      <c r="BM1614" s="225" t="s">
        <v>4031</v>
      </c>
    </row>
    <row r="1615" s="2" customFormat="1">
      <c r="A1615" s="39"/>
      <c r="B1615" s="40"/>
      <c r="C1615" s="214" t="s">
        <v>4032</v>
      </c>
      <c r="D1615" s="214" t="s">
        <v>243</v>
      </c>
      <c r="E1615" s="215" t="s">
        <v>4033</v>
      </c>
      <c r="F1615" s="216" t="s">
        <v>4034</v>
      </c>
      <c r="G1615" s="217" t="s">
        <v>806</v>
      </c>
      <c r="H1615" s="218">
        <v>1</v>
      </c>
      <c r="I1615" s="219"/>
      <c r="J1615" s="220">
        <f>ROUND(I1615*H1615,2)</f>
        <v>0</v>
      </c>
      <c r="K1615" s="216" t="s">
        <v>247</v>
      </c>
      <c r="L1615" s="45"/>
      <c r="M1615" s="221" t="s">
        <v>19</v>
      </c>
      <c r="N1615" s="222" t="s">
        <v>43</v>
      </c>
      <c r="O1615" s="85"/>
      <c r="P1615" s="223">
        <f>O1615*H1615</f>
        <v>0</v>
      </c>
      <c r="Q1615" s="223">
        <v>0</v>
      </c>
      <c r="R1615" s="223">
        <f>Q1615*H1615</f>
        <v>0</v>
      </c>
      <c r="S1615" s="223">
        <v>0</v>
      </c>
      <c r="T1615" s="224">
        <f>S1615*H1615</f>
        <v>0</v>
      </c>
      <c r="U1615" s="39"/>
      <c r="V1615" s="39"/>
      <c r="W1615" s="39"/>
      <c r="X1615" s="39"/>
      <c r="Y1615" s="39"/>
      <c r="Z1615" s="39"/>
      <c r="AA1615" s="39"/>
      <c r="AB1615" s="39"/>
      <c r="AC1615" s="39"/>
      <c r="AD1615" s="39"/>
      <c r="AE1615" s="39"/>
      <c r="AR1615" s="225" t="s">
        <v>248</v>
      </c>
      <c r="AT1615" s="225" t="s">
        <v>243</v>
      </c>
      <c r="AU1615" s="225" t="s">
        <v>81</v>
      </c>
      <c r="AY1615" s="18" t="s">
        <v>240</v>
      </c>
      <c r="BE1615" s="226">
        <f>IF(N1615="základní",J1615,0)</f>
        <v>0</v>
      </c>
      <c r="BF1615" s="226">
        <f>IF(N1615="snížená",J1615,0)</f>
        <v>0</v>
      </c>
      <c r="BG1615" s="226">
        <f>IF(N1615="zákl. přenesená",J1615,0)</f>
        <v>0</v>
      </c>
      <c r="BH1615" s="226">
        <f>IF(N1615="sníž. přenesená",J1615,0)</f>
        <v>0</v>
      </c>
      <c r="BI1615" s="226">
        <f>IF(N1615="nulová",J1615,0)</f>
        <v>0</v>
      </c>
      <c r="BJ1615" s="18" t="s">
        <v>79</v>
      </c>
      <c r="BK1615" s="226">
        <f>ROUND(I1615*H1615,2)</f>
        <v>0</v>
      </c>
      <c r="BL1615" s="18" t="s">
        <v>248</v>
      </c>
      <c r="BM1615" s="225" t="s">
        <v>4035</v>
      </c>
    </row>
    <row r="1616" s="2" customFormat="1">
      <c r="A1616" s="39"/>
      <c r="B1616" s="40"/>
      <c r="C1616" s="214" t="s">
        <v>4036</v>
      </c>
      <c r="D1616" s="214" t="s">
        <v>243</v>
      </c>
      <c r="E1616" s="215" t="s">
        <v>4037</v>
      </c>
      <c r="F1616" s="216" t="s">
        <v>4038</v>
      </c>
      <c r="G1616" s="217" t="s">
        <v>806</v>
      </c>
      <c r="H1616" s="218">
        <v>1</v>
      </c>
      <c r="I1616" s="219"/>
      <c r="J1616" s="220">
        <f>ROUND(I1616*H1616,2)</f>
        <v>0</v>
      </c>
      <c r="K1616" s="216" t="s">
        <v>247</v>
      </c>
      <c r="L1616" s="45"/>
      <c r="M1616" s="221" t="s">
        <v>19</v>
      </c>
      <c r="N1616" s="222" t="s">
        <v>43</v>
      </c>
      <c r="O1616" s="85"/>
      <c r="P1616" s="223">
        <f>O1616*H1616</f>
        <v>0</v>
      </c>
      <c r="Q1616" s="223">
        <v>0</v>
      </c>
      <c r="R1616" s="223">
        <f>Q1616*H1616</f>
        <v>0</v>
      </c>
      <c r="S1616" s="223">
        <v>0</v>
      </c>
      <c r="T1616" s="224">
        <f>S1616*H1616</f>
        <v>0</v>
      </c>
      <c r="U1616" s="39"/>
      <c r="V1616" s="39"/>
      <c r="W1616" s="39"/>
      <c r="X1616" s="39"/>
      <c r="Y1616" s="39"/>
      <c r="Z1616" s="39"/>
      <c r="AA1616" s="39"/>
      <c r="AB1616" s="39"/>
      <c r="AC1616" s="39"/>
      <c r="AD1616" s="39"/>
      <c r="AE1616" s="39"/>
      <c r="AR1616" s="225" t="s">
        <v>248</v>
      </c>
      <c r="AT1616" s="225" t="s">
        <v>243</v>
      </c>
      <c r="AU1616" s="225" t="s">
        <v>81</v>
      </c>
      <c r="AY1616" s="18" t="s">
        <v>240</v>
      </c>
      <c r="BE1616" s="226">
        <f>IF(N1616="základní",J1616,0)</f>
        <v>0</v>
      </c>
      <c r="BF1616" s="226">
        <f>IF(N1616="snížená",J1616,0)</f>
        <v>0</v>
      </c>
      <c r="BG1616" s="226">
        <f>IF(N1616="zákl. přenesená",J1616,0)</f>
        <v>0</v>
      </c>
      <c r="BH1616" s="226">
        <f>IF(N1616="sníž. přenesená",J1616,0)</f>
        <v>0</v>
      </c>
      <c r="BI1616" s="226">
        <f>IF(N1616="nulová",J1616,0)</f>
        <v>0</v>
      </c>
      <c r="BJ1616" s="18" t="s">
        <v>79</v>
      </c>
      <c r="BK1616" s="226">
        <f>ROUND(I1616*H1616,2)</f>
        <v>0</v>
      </c>
      <c r="BL1616" s="18" t="s">
        <v>248</v>
      </c>
      <c r="BM1616" s="225" t="s">
        <v>4039</v>
      </c>
    </row>
    <row r="1617" s="2" customFormat="1">
      <c r="A1617" s="39"/>
      <c r="B1617" s="40"/>
      <c r="C1617" s="214" t="s">
        <v>4040</v>
      </c>
      <c r="D1617" s="214" t="s">
        <v>243</v>
      </c>
      <c r="E1617" s="215" t="s">
        <v>4041</v>
      </c>
      <c r="F1617" s="216" t="s">
        <v>4042</v>
      </c>
      <c r="G1617" s="217" t="s">
        <v>806</v>
      </c>
      <c r="H1617" s="218">
        <v>1</v>
      </c>
      <c r="I1617" s="219"/>
      <c r="J1617" s="220">
        <f>ROUND(I1617*H1617,2)</f>
        <v>0</v>
      </c>
      <c r="K1617" s="216" t="s">
        <v>247</v>
      </c>
      <c r="L1617" s="45"/>
      <c r="M1617" s="221" t="s">
        <v>19</v>
      </c>
      <c r="N1617" s="222" t="s">
        <v>43</v>
      </c>
      <c r="O1617" s="85"/>
      <c r="P1617" s="223">
        <f>O1617*H1617</f>
        <v>0</v>
      </c>
      <c r="Q1617" s="223">
        <v>0</v>
      </c>
      <c r="R1617" s="223">
        <f>Q1617*H1617</f>
        <v>0</v>
      </c>
      <c r="S1617" s="223">
        <v>0</v>
      </c>
      <c r="T1617" s="224">
        <f>S1617*H1617</f>
        <v>0</v>
      </c>
      <c r="U1617" s="39"/>
      <c r="V1617" s="39"/>
      <c r="W1617" s="39"/>
      <c r="X1617" s="39"/>
      <c r="Y1617" s="39"/>
      <c r="Z1617" s="39"/>
      <c r="AA1617" s="39"/>
      <c r="AB1617" s="39"/>
      <c r="AC1617" s="39"/>
      <c r="AD1617" s="39"/>
      <c r="AE1617" s="39"/>
      <c r="AR1617" s="225" t="s">
        <v>248</v>
      </c>
      <c r="AT1617" s="225" t="s">
        <v>243</v>
      </c>
      <c r="AU1617" s="225" t="s">
        <v>81</v>
      </c>
      <c r="AY1617" s="18" t="s">
        <v>240</v>
      </c>
      <c r="BE1617" s="226">
        <f>IF(N1617="základní",J1617,0)</f>
        <v>0</v>
      </c>
      <c r="BF1617" s="226">
        <f>IF(N1617="snížená",J1617,0)</f>
        <v>0</v>
      </c>
      <c r="BG1617" s="226">
        <f>IF(N1617="zákl. přenesená",J1617,0)</f>
        <v>0</v>
      </c>
      <c r="BH1617" s="226">
        <f>IF(N1617="sníž. přenesená",J1617,0)</f>
        <v>0</v>
      </c>
      <c r="BI1617" s="226">
        <f>IF(N1617="nulová",J1617,0)</f>
        <v>0</v>
      </c>
      <c r="BJ1617" s="18" t="s">
        <v>79</v>
      </c>
      <c r="BK1617" s="226">
        <f>ROUND(I1617*H1617,2)</f>
        <v>0</v>
      </c>
      <c r="BL1617" s="18" t="s">
        <v>248</v>
      </c>
      <c r="BM1617" s="225" t="s">
        <v>4043</v>
      </c>
    </row>
    <row r="1618" s="2" customFormat="1">
      <c r="A1618" s="39"/>
      <c r="B1618" s="40"/>
      <c r="C1618" s="214" t="s">
        <v>4044</v>
      </c>
      <c r="D1618" s="214" t="s">
        <v>243</v>
      </c>
      <c r="E1618" s="215" t="s">
        <v>4045</v>
      </c>
      <c r="F1618" s="216" t="s">
        <v>4046</v>
      </c>
      <c r="G1618" s="217" t="s">
        <v>806</v>
      </c>
      <c r="H1618" s="218">
        <v>1</v>
      </c>
      <c r="I1618" s="219"/>
      <c r="J1618" s="220">
        <f>ROUND(I1618*H1618,2)</f>
        <v>0</v>
      </c>
      <c r="K1618" s="216" t="s">
        <v>247</v>
      </c>
      <c r="L1618" s="45"/>
      <c r="M1618" s="221" t="s">
        <v>19</v>
      </c>
      <c r="N1618" s="222" t="s">
        <v>43</v>
      </c>
      <c r="O1618" s="85"/>
      <c r="P1618" s="223">
        <f>O1618*H1618</f>
        <v>0</v>
      </c>
      <c r="Q1618" s="223">
        <v>0</v>
      </c>
      <c r="R1618" s="223">
        <f>Q1618*H1618</f>
        <v>0</v>
      </c>
      <c r="S1618" s="223">
        <v>0</v>
      </c>
      <c r="T1618" s="224">
        <f>S1618*H1618</f>
        <v>0</v>
      </c>
      <c r="U1618" s="39"/>
      <c r="V1618" s="39"/>
      <c r="W1618" s="39"/>
      <c r="X1618" s="39"/>
      <c r="Y1618" s="39"/>
      <c r="Z1618" s="39"/>
      <c r="AA1618" s="39"/>
      <c r="AB1618" s="39"/>
      <c r="AC1618" s="39"/>
      <c r="AD1618" s="39"/>
      <c r="AE1618" s="39"/>
      <c r="AR1618" s="225" t="s">
        <v>248</v>
      </c>
      <c r="AT1618" s="225" t="s">
        <v>243</v>
      </c>
      <c r="AU1618" s="225" t="s">
        <v>81</v>
      </c>
      <c r="AY1618" s="18" t="s">
        <v>240</v>
      </c>
      <c r="BE1618" s="226">
        <f>IF(N1618="základní",J1618,0)</f>
        <v>0</v>
      </c>
      <c r="BF1618" s="226">
        <f>IF(N1618="snížená",J1618,0)</f>
        <v>0</v>
      </c>
      <c r="BG1618" s="226">
        <f>IF(N1618="zákl. přenesená",J1618,0)</f>
        <v>0</v>
      </c>
      <c r="BH1618" s="226">
        <f>IF(N1618="sníž. přenesená",J1618,0)</f>
        <v>0</v>
      </c>
      <c r="BI1618" s="226">
        <f>IF(N1618="nulová",J1618,0)</f>
        <v>0</v>
      </c>
      <c r="BJ1618" s="18" t="s">
        <v>79</v>
      </c>
      <c r="BK1618" s="226">
        <f>ROUND(I1618*H1618,2)</f>
        <v>0</v>
      </c>
      <c r="BL1618" s="18" t="s">
        <v>248</v>
      </c>
      <c r="BM1618" s="225" t="s">
        <v>4047</v>
      </c>
    </row>
    <row r="1619" s="2" customFormat="1">
      <c r="A1619" s="39"/>
      <c r="B1619" s="40"/>
      <c r="C1619" s="214" t="s">
        <v>4048</v>
      </c>
      <c r="D1619" s="214" t="s">
        <v>243</v>
      </c>
      <c r="E1619" s="215" t="s">
        <v>4049</v>
      </c>
      <c r="F1619" s="216" t="s">
        <v>4050</v>
      </c>
      <c r="G1619" s="217" t="s">
        <v>806</v>
      </c>
      <c r="H1619" s="218">
        <v>1</v>
      </c>
      <c r="I1619" s="219"/>
      <c r="J1619" s="220">
        <f>ROUND(I1619*H1619,2)</f>
        <v>0</v>
      </c>
      <c r="K1619" s="216" t="s">
        <v>247</v>
      </c>
      <c r="L1619" s="45"/>
      <c r="M1619" s="221" t="s">
        <v>19</v>
      </c>
      <c r="N1619" s="222" t="s">
        <v>43</v>
      </c>
      <c r="O1619" s="85"/>
      <c r="P1619" s="223">
        <f>O1619*H1619</f>
        <v>0</v>
      </c>
      <c r="Q1619" s="223">
        <v>0</v>
      </c>
      <c r="R1619" s="223">
        <f>Q1619*H1619</f>
        <v>0</v>
      </c>
      <c r="S1619" s="223">
        <v>0</v>
      </c>
      <c r="T1619" s="224">
        <f>S1619*H1619</f>
        <v>0</v>
      </c>
      <c r="U1619" s="39"/>
      <c r="V1619" s="39"/>
      <c r="W1619" s="39"/>
      <c r="X1619" s="39"/>
      <c r="Y1619" s="39"/>
      <c r="Z1619" s="39"/>
      <c r="AA1619" s="39"/>
      <c r="AB1619" s="39"/>
      <c r="AC1619" s="39"/>
      <c r="AD1619" s="39"/>
      <c r="AE1619" s="39"/>
      <c r="AR1619" s="225" t="s">
        <v>248</v>
      </c>
      <c r="AT1619" s="225" t="s">
        <v>243</v>
      </c>
      <c r="AU1619" s="225" t="s">
        <v>81</v>
      </c>
      <c r="AY1619" s="18" t="s">
        <v>240</v>
      </c>
      <c r="BE1619" s="226">
        <f>IF(N1619="základní",J1619,0)</f>
        <v>0</v>
      </c>
      <c r="BF1619" s="226">
        <f>IF(N1619="snížená",J1619,0)</f>
        <v>0</v>
      </c>
      <c r="BG1619" s="226">
        <f>IF(N1619="zákl. přenesená",J1619,0)</f>
        <v>0</v>
      </c>
      <c r="BH1619" s="226">
        <f>IF(N1619="sníž. přenesená",J1619,0)</f>
        <v>0</v>
      </c>
      <c r="BI1619" s="226">
        <f>IF(N1619="nulová",J1619,0)</f>
        <v>0</v>
      </c>
      <c r="BJ1619" s="18" t="s">
        <v>79</v>
      </c>
      <c r="BK1619" s="226">
        <f>ROUND(I1619*H1619,2)</f>
        <v>0</v>
      </c>
      <c r="BL1619" s="18" t="s">
        <v>248</v>
      </c>
      <c r="BM1619" s="225" t="s">
        <v>4051</v>
      </c>
    </row>
    <row r="1620" s="2" customFormat="1">
      <c r="A1620" s="39"/>
      <c r="B1620" s="40"/>
      <c r="C1620" s="214" t="s">
        <v>4052</v>
      </c>
      <c r="D1620" s="214" t="s">
        <v>243</v>
      </c>
      <c r="E1620" s="215" t="s">
        <v>4053</v>
      </c>
      <c r="F1620" s="216" t="s">
        <v>4054</v>
      </c>
      <c r="G1620" s="217" t="s">
        <v>806</v>
      </c>
      <c r="H1620" s="218">
        <v>1</v>
      </c>
      <c r="I1620" s="219"/>
      <c r="J1620" s="220">
        <f>ROUND(I1620*H1620,2)</f>
        <v>0</v>
      </c>
      <c r="K1620" s="216" t="s">
        <v>247</v>
      </c>
      <c r="L1620" s="45"/>
      <c r="M1620" s="221" t="s">
        <v>19</v>
      </c>
      <c r="N1620" s="222" t="s">
        <v>43</v>
      </c>
      <c r="O1620" s="85"/>
      <c r="P1620" s="223">
        <f>O1620*H1620</f>
        <v>0</v>
      </c>
      <c r="Q1620" s="223">
        <v>0</v>
      </c>
      <c r="R1620" s="223">
        <f>Q1620*H1620</f>
        <v>0</v>
      </c>
      <c r="S1620" s="223">
        <v>0</v>
      </c>
      <c r="T1620" s="224">
        <f>S1620*H1620</f>
        <v>0</v>
      </c>
      <c r="U1620" s="39"/>
      <c r="V1620" s="39"/>
      <c r="W1620" s="39"/>
      <c r="X1620" s="39"/>
      <c r="Y1620" s="39"/>
      <c r="Z1620" s="39"/>
      <c r="AA1620" s="39"/>
      <c r="AB1620" s="39"/>
      <c r="AC1620" s="39"/>
      <c r="AD1620" s="39"/>
      <c r="AE1620" s="39"/>
      <c r="AR1620" s="225" t="s">
        <v>248</v>
      </c>
      <c r="AT1620" s="225" t="s">
        <v>243</v>
      </c>
      <c r="AU1620" s="225" t="s">
        <v>81</v>
      </c>
      <c r="AY1620" s="18" t="s">
        <v>240</v>
      </c>
      <c r="BE1620" s="226">
        <f>IF(N1620="základní",J1620,0)</f>
        <v>0</v>
      </c>
      <c r="BF1620" s="226">
        <f>IF(N1620="snížená",J1620,0)</f>
        <v>0</v>
      </c>
      <c r="BG1620" s="226">
        <f>IF(N1620="zákl. přenesená",J1620,0)</f>
        <v>0</v>
      </c>
      <c r="BH1620" s="226">
        <f>IF(N1620="sníž. přenesená",J1620,0)</f>
        <v>0</v>
      </c>
      <c r="BI1620" s="226">
        <f>IF(N1620="nulová",J1620,0)</f>
        <v>0</v>
      </c>
      <c r="BJ1620" s="18" t="s">
        <v>79</v>
      </c>
      <c r="BK1620" s="226">
        <f>ROUND(I1620*H1620,2)</f>
        <v>0</v>
      </c>
      <c r="BL1620" s="18" t="s">
        <v>248</v>
      </c>
      <c r="BM1620" s="225" t="s">
        <v>4055</v>
      </c>
    </row>
    <row r="1621" s="2" customFormat="1">
      <c r="A1621" s="39"/>
      <c r="B1621" s="40"/>
      <c r="C1621" s="214" t="s">
        <v>4056</v>
      </c>
      <c r="D1621" s="214" t="s">
        <v>243</v>
      </c>
      <c r="E1621" s="215" t="s">
        <v>4057</v>
      </c>
      <c r="F1621" s="216" t="s">
        <v>4058</v>
      </c>
      <c r="G1621" s="217" t="s">
        <v>806</v>
      </c>
      <c r="H1621" s="218">
        <v>1</v>
      </c>
      <c r="I1621" s="219"/>
      <c r="J1621" s="220">
        <f>ROUND(I1621*H1621,2)</f>
        <v>0</v>
      </c>
      <c r="K1621" s="216" t="s">
        <v>247</v>
      </c>
      <c r="L1621" s="45"/>
      <c r="M1621" s="221" t="s">
        <v>19</v>
      </c>
      <c r="N1621" s="222" t="s">
        <v>43</v>
      </c>
      <c r="O1621" s="85"/>
      <c r="P1621" s="223">
        <f>O1621*H1621</f>
        <v>0</v>
      </c>
      <c r="Q1621" s="223">
        <v>0</v>
      </c>
      <c r="R1621" s="223">
        <f>Q1621*H1621</f>
        <v>0</v>
      </c>
      <c r="S1621" s="223">
        <v>0</v>
      </c>
      <c r="T1621" s="224">
        <f>S1621*H1621</f>
        <v>0</v>
      </c>
      <c r="U1621" s="39"/>
      <c r="V1621" s="39"/>
      <c r="W1621" s="39"/>
      <c r="X1621" s="39"/>
      <c r="Y1621" s="39"/>
      <c r="Z1621" s="39"/>
      <c r="AA1621" s="39"/>
      <c r="AB1621" s="39"/>
      <c r="AC1621" s="39"/>
      <c r="AD1621" s="39"/>
      <c r="AE1621" s="39"/>
      <c r="AR1621" s="225" t="s">
        <v>248</v>
      </c>
      <c r="AT1621" s="225" t="s">
        <v>243</v>
      </c>
      <c r="AU1621" s="225" t="s">
        <v>81</v>
      </c>
      <c r="AY1621" s="18" t="s">
        <v>240</v>
      </c>
      <c r="BE1621" s="226">
        <f>IF(N1621="základní",J1621,0)</f>
        <v>0</v>
      </c>
      <c r="BF1621" s="226">
        <f>IF(N1621="snížená",J1621,0)</f>
        <v>0</v>
      </c>
      <c r="BG1621" s="226">
        <f>IF(N1621="zákl. přenesená",J1621,0)</f>
        <v>0</v>
      </c>
      <c r="BH1621" s="226">
        <f>IF(N1621="sníž. přenesená",J1621,0)</f>
        <v>0</v>
      </c>
      <c r="BI1621" s="226">
        <f>IF(N1621="nulová",J1621,0)</f>
        <v>0</v>
      </c>
      <c r="BJ1621" s="18" t="s">
        <v>79</v>
      </c>
      <c r="BK1621" s="226">
        <f>ROUND(I1621*H1621,2)</f>
        <v>0</v>
      </c>
      <c r="BL1621" s="18" t="s">
        <v>248</v>
      </c>
      <c r="BM1621" s="225" t="s">
        <v>4059</v>
      </c>
    </row>
    <row r="1622" s="2" customFormat="1">
      <c r="A1622" s="39"/>
      <c r="B1622" s="40"/>
      <c r="C1622" s="214" t="s">
        <v>4060</v>
      </c>
      <c r="D1622" s="214" t="s">
        <v>243</v>
      </c>
      <c r="E1622" s="215" t="s">
        <v>4061</v>
      </c>
      <c r="F1622" s="216" t="s">
        <v>4062</v>
      </c>
      <c r="G1622" s="217" t="s">
        <v>806</v>
      </c>
      <c r="H1622" s="218">
        <v>1</v>
      </c>
      <c r="I1622" s="219"/>
      <c r="J1622" s="220">
        <f>ROUND(I1622*H1622,2)</f>
        <v>0</v>
      </c>
      <c r="K1622" s="216" t="s">
        <v>247</v>
      </c>
      <c r="L1622" s="45"/>
      <c r="M1622" s="221" t="s">
        <v>19</v>
      </c>
      <c r="N1622" s="222" t="s">
        <v>43</v>
      </c>
      <c r="O1622" s="85"/>
      <c r="P1622" s="223">
        <f>O1622*H1622</f>
        <v>0</v>
      </c>
      <c r="Q1622" s="223">
        <v>0</v>
      </c>
      <c r="R1622" s="223">
        <f>Q1622*H1622</f>
        <v>0</v>
      </c>
      <c r="S1622" s="223">
        <v>0</v>
      </c>
      <c r="T1622" s="224">
        <f>S1622*H1622</f>
        <v>0</v>
      </c>
      <c r="U1622" s="39"/>
      <c r="V1622" s="39"/>
      <c r="W1622" s="39"/>
      <c r="X1622" s="39"/>
      <c r="Y1622" s="39"/>
      <c r="Z1622" s="39"/>
      <c r="AA1622" s="39"/>
      <c r="AB1622" s="39"/>
      <c r="AC1622" s="39"/>
      <c r="AD1622" s="39"/>
      <c r="AE1622" s="39"/>
      <c r="AR1622" s="225" t="s">
        <v>248</v>
      </c>
      <c r="AT1622" s="225" t="s">
        <v>243</v>
      </c>
      <c r="AU1622" s="225" t="s">
        <v>81</v>
      </c>
      <c r="AY1622" s="18" t="s">
        <v>240</v>
      </c>
      <c r="BE1622" s="226">
        <f>IF(N1622="základní",J1622,0)</f>
        <v>0</v>
      </c>
      <c r="BF1622" s="226">
        <f>IF(N1622="snížená",J1622,0)</f>
        <v>0</v>
      </c>
      <c r="BG1622" s="226">
        <f>IF(N1622="zákl. přenesená",J1622,0)</f>
        <v>0</v>
      </c>
      <c r="BH1622" s="226">
        <f>IF(N1622="sníž. přenesená",J1622,0)</f>
        <v>0</v>
      </c>
      <c r="BI1622" s="226">
        <f>IF(N1622="nulová",J1622,0)</f>
        <v>0</v>
      </c>
      <c r="BJ1622" s="18" t="s">
        <v>79</v>
      </c>
      <c r="BK1622" s="226">
        <f>ROUND(I1622*H1622,2)</f>
        <v>0</v>
      </c>
      <c r="BL1622" s="18" t="s">
        <v>248</v>
      </c>
      <c r="BM1622" s="225" t="s">
        <v>4063</v>
      </c>
    </row>
    <row r="1623" s="2" customFormat="1">
      <c r="A1623" s="39"/>
      <c r="B1623" s="40"/>
      <c r="C1623" s="214" t="s">
        <v>4064</v>
      </c>
      <c r="D1623" s="214" t="s">
        <v>243</v>
      </c>
      <c r="E1623" s="215" t="s">
        <v>4065</v>
      </c>
      <c r="F1623" s="216" t="s">
        <v>4066</v>
      </c>
      <c r="G1623" s="217" t="s">
        <v>806</v>
      </c>
      <c r="H1623" s="218">
        <v>1</v>
      </c>
      <c r="I1623" s="219"/>
      <c r="J1623" s="220">
        <f>ROUND(I1623*H1623,2)</f>
        <v>0</v>
      </c>
      <c r="K1623" s="216" t="s">
        <v>247</v>
      </c>
      <c r="L1623" s="45"/>
      <c r="M1623" s="221" t="s">
        <v>19</v>
      </c>
      <c r="N1623" s="222" t="s">
        <v>43</v>
      </c>
      <c r="O1623" s="85"/>
      <c r="P1623" s="223">
        <f>O1623*H1623</f>
        <v>0</v>
      </c>
      <c r="Q1623" s="223">
        <v>0</v>
      </c>
      <c r="R1623" s="223">
        <f>Q1623*H1623</f>
        <v>0</v>
      </c>
      <c r="S1623" s="223">
        <v>0</v>
      </c>
      <c r="T1623" s="224">
        <f>S1623*H1623</f>
        <v>0</v>
      </c>
      <c r="U1623" s="39"/>
      <c r="V1623" s="39"/>
      <c r="W1623" s="39"/>
      <c r="X1623" s="39"/>
      <c r="Y1623" s="39"/>
      <c r="Z1623" s="39"/>
      <c r="AA1623" s="39"/>
      <c r="AB1623" s="39"/>
      <c r="AC1623" s="39"/>
      <c r="AD1623" s="39"/>
      <c r="AE1623" s="39"/>
      <c r="AR1623" s="225" t="s">
        <v>248</v>
      </c>
      <c r="AT1623" s="225" t="s">
        <v>243</v>
      </c>
      <c r="AU1623" s="225" t="s">
        <v>81</v>
      </c>
      <c r="AY1623" s="18" t="s">
        <v>240</v>
      </c>
      <c r="BE1623" s="226">
        <f>IF(N1623="základní",J1623,0)</f>
        <v>0</v>
      </c>
      <c r="BF1623" s="226">
        <f>IF(N1623="snížená",J1623,0)</f>
        <v>0</v>
      </c>
      <c r="BG1623" s="226">
        <f>IF(N1623="zákl. přenesená",J1623,0)</f>
        <v>0</v>
      </c>
      <c r="BH1623" s="226">
        <f>IF(N1623="sníž. přenesená",J1623,0)</f>
        <v>0</v>
      </c>
      <c r="BI1623" s="226">
        <f>IF(N1623="nulová",J1623,0)</f>
        <v>0</v>
      </c>
      <c r="BJ1623" s="18" t="s">
        <v>79</v>
      </c>
      <c r="BK1623" s="226">
        <f>ROUND(I1623*H1623,2)</f>
        <v>0</v>
      </c>
      <c r="BL1623" s="18" t="s">
        <v>248</v>
      </c>
      <c r="BM1623" s="225" t="s">
        <v>4067</v>
      </c>
    </row>
    <row r="1624" s="2" customFormat="1">
      <c r="A1624" s="39"/>
      <c r="B1624" s="40"/>
      <c r="C1624" s="214" t="s">
        <v>4068</v>
      </c>
      <c r="D1624" s="214" t="s">
        <v>243</v>
      </c>
      <c r="E1624" s="215" t="s">
        <v>4069</v>
      </c>
      <c r="F1624" s="216" t="s">
        <v>4070</v>
      </c>
      <c r="G1624" s="217" t="s">
        <v>806</v>
      </c>
      <c r="H1624" s="218">
        <v>1</v>
      </c>
      <c r="I1624" s="219"/>
      <c r="J1624" s="220">
        <f>ROUND(I1624*H1624,2)</f>
        <v>0</v>
      </c>
      <c r="K1624" s="216" t="s">
        <v>247</v>
      </c>
      <c r="L1624" s="45"/>
      <c r="M1624" s="221" t="s">
        <v>19</v>
      </c>
      <c r="N1624" s="222" t="s">
        <v>43</v>
      </c>
      <c r="O1624" s="85"/>
      <c r="P1624" s="223">
        <f>O1624*H1624</f>
        <v>0</v>
      </c>
      <c r="Q1624" s="223">
        <v>0</v>
      </c>
      <c r="R1624" s="223">
        <f>Q1624*H1624</f>
        <v>0</v>
      </c>
      <c r="S1624" s="223">
        <v>0</v>
      </c>
      <c r="T1624" s="224">
        <f>S1624*H1624</f>
        <v>0</v>
      </c>
      <c r="U1624" s="39"/>
      <c r="V1624" s="39"/>
      <c r="W1624" s="39"/>
      <c r="X1624" s="39"/>
      <c r="Y1624" s="39"/>
      <c r="Z1624" s="39"/>
      <c r="AA1624" s="39"/>
      <c r="AB1624" s="39"/>
      <c r="AC1624" s="39"/>
      <c r="AD1624" s="39"/>
      <c r="AE1624" s="39"/>
      <c r="AR1624" s="225" t="s">
        <v>248</v>
      </c>
      <c r="AT1624" s="225" t="s">
        <v>243</v>
      </c>
      <c r="AU1624" s="225" t="s">
        <v>81</v>
      </c>
      <c r="AY1624" s="18" t="s">
        <v>240</v>
      </c>
      <c r="BE1624" s="226">
        <f>IF(N1624="základní",J1624,0)</f>
        <v>0</v>
      </c>
      <c r="BF1624" s="226">
        <f>IF(N1624="snížená",J1624,0)</f>
        <v>0</v>
      </c>
      <c r="BG1624" s="226">
        <f>IF(N1624="zákl. přenesená",J1624,0)</f>
        <v>0</v>
      </c>
      <c r="BH1624" s="226">
        <f>IF(N1624="sníž. přenesená",J1624,0)</f>
        <v>0</v>
      </c>
      <c r="BI1624" s="226">
        <f>IF(N1624="nulová",J1624,0)</f>
        <v>0</v>
      </c>
      <c r="BJ1624" s="18" t="s">
        <v>79</v>
      </c>
      <c r="BK1624" s="226">
        <f>ROUND(I1624*H1624,2)</f>
        <v>0</v>
      </c>
      <c r="BL1624" s="18" t="s">
        <v>248</v>
      </c>
      <c r="BM1624" s="225" t="s">
        <v>4071</v>
      </c>
    </row>
    <row r="1625" s="2" customFormat="1">
      <c r="A1625" s="39"/>
      <c r="B1625" s="40"/>
      <c r="C1625" s="214" t="s">
        <v>4072</v>
      </c>
      <c r="D1625" s="214" t="s">
        <v>243</v>
      </c>
      <c r="E1625" s="215" t="s">
        <v>4073</v>
      </c>
      <c r="F1625" s="216" t="s">
        <v>4074</v>
      </c>
      <c r="G1625" s="217" t="s">
        <v>806</v>
      </c>
      <c r="H1625" s="218">
        <v>1</v>
      </c>
      <c r="I1625" s="219"/>
      <c r="J1625" s="220">
        <f>ROUND(I1625*H1625,2)</f>
        <v>0</v>
      </c>
      <c r="K1625" s="216" t="s">
        <v>247</v>
      </c>
      <c r="L1625" s="45"/>
      <c r="M1625" s="221" t="s">
        <v>19</v>
      </c>
      <c r="N1625" s="222" t="s">
        <v>43</v>
      </c>
      <c r="O1625" s="85"/>
      <c r="P1625" s="223">
        <f>O1625*H1625</f>
        <v>0</v>
      </c>
      <c r="Q1625" s="223">
        <v>0</v>
      </c>
      <c r="R1625" s="223">
        <f>Q1625*H1625</f>
        <v>0</v>
      </c>
      <c r="S1625" s="223">
        <v>0</v>
      </c>
      <c r="T1625" s="224">
        <f>S1625*H1625</f>
        <v>0</v>
      </c>
      <c r="U1625" s="39"/>
      <c r="V1625" s="39"/>
      <c r="W1625" s="39"/>
      <c r="X1625" s="39"/>
      <c r="Y1625" s="39"/>
      <c r="Z1625" s="39"/>
      <c r="AA1625" s="39"/>
      <c r="AB1625" s="39"/>
      <c r="AC1625" s="39"/>
      <c r="AD1625" s="39"/>
      <c r="AE1625" s="39"/>
      <c r="AR1625" s="225" t="s">
        <v>248</v>
      </c>
      <c r="AT1625" s="225" t="s">
        <v>243</v>
      </c>
      <c r="AU1625" s="225" t="s">
        <v>81</v>
      </c>
      <c r="AY1625" s="18" t="s">
        <v>240</v>
      </c>
      <c r="BE1625" s="226">
        <f>IF(N1625="základní",J1625,0)</f>
        <v>0</v>
      </c>
      <c r="BF1625" s="226">
        <f>IF(N1625="snížená",J1625,0)</f>
        <v>0</v>
      </c>
      <c r="BG1625" s="226">
        <f>IF(N1625="zákl. přenesená",J1625,0)</f>
        <v>0</v>
      </c>
      <c r="BH1625" s="226">
        <f>IF(N1625="sníž. přenesená",J1625,0)</f>
        <v>0</v>
      </c>
      <c r="BI1625" s="226">
        <f>IF(N1625="nulová",J1625,0)</f>
        <v>0</v>
      </c>
      <c r="BJ1625" s="18" t="s">
        <v>79</v>
      </c>
      <c r="BK1625" s="226">
        <f>ROUND(I1625*H1625,2)</f>
        <v>0</v>
      </c>
      <c r="BL1625" s="18" t="s">
        <v>248</v>
      </c>
      <c r="BM1625" s="225" t="s">
        <v>4075</v>
      </c>
    </row>
    <row r="1626" s="2" customFormat="1">
      <c r="A1626" s="39"/>
      <c r="B1626" s="40"/>
      <c r="C1626" s="214" t="s">
        <v>4076</v>
      </c>
      <c r="D1626" s="214" t="s">
        <v>243</v>
      </c>
      <c r="E1626" s="215" t="s">
        <v>4077</v>
      </c>
      <c r="F1626" s="216" t="s">
        <v>4078</v>
      </c>
      <c r="G1626" s="217" t="s">
        <v>806</v>
      </c>
      <c r="H1626" s="218">
        <v>1</v>
      </c>
      <c r="I1626" s="219"/>
      <c r="J1626" s="220">
        <f>ROUND(I1626*H1626,2)</f>
        <v>0</v>
      </c>
      <c r="K1626" s="216" t="s">
        <v>247</v>
      </c>
      <c r="L1626" s="45"/>
      <c r="M1626" s="221" t="s">
        <v>19</v>
      </c>
      <c r="N1626" s="222" t="s">
        <v>43</v>
      </c>
      <c r="O1626" s="85"/>
      <c r="P1626" s="223">
        <f>O1626*H1626</f>
        <v>0</v>
      </c>
      <c r="Q1626" s="223">
        <v>0</v>
      </c>
      <c r="R1626" s="223">
        <f>Q1626*H1626</f>
        <v>0</v>
      </c>
      <c r="S1626" s="223">
        <v>0</v>
      </c>
      <c r="T1626" s="224">
        <f>S1626*H1626</f>
        <v>0</v>
      </c>
      <c r="U1626" s="39"/>
      <c r="V1626" s="39"/>
      <c r="W1626" s="39"/>
      <c r="X1626" s="39"/>
      <c r="Y1626" s="39"/>
      <c r="Z1626" s="39"/>
      <c r="AA1626" s="39"/>
      <c r="AB1626" s="39"/>
      <c r="AC1626" s="39"/>
      <c r="AD1626" s="39"/>
      <c r="AE1626" s="39"/>
      <c r="AR1626" s="225" t="s">
        <v>248</v>
      </c>
      <c r="AT1626" s="225" t="s">
        <v>243</v>
      </c>
      <c r="AU1626" s="225" t="s">
        <v>81</v>
      </c>
      <c r="AY1626" s="18" t="s">
        <v>240</v>
      </c>
      <c r="BE1626" s="226">
        <f>IF(N1626="základní",J1626,0)</f>
        <v>0</v>
      </c>
      <c r="BF1626" s="226">
        <f>IF(N1626="snížená",J1626,0)</f>
        <v>0</v>
      </c>
      <c r="BG1626" s="226">
        <f>IF(N1626="zákl. přenesená",J1626,0)</f>
        <v>0</v>
      </c>
      <c r="BH1626" s="226">
        <f>IF(N1626="sníž. přenesená",J1626,0)</f>
        <v>0</v>
      </c>
      <c r="BI1626" s="226">
        <f>IF(N1626="nulová",J1626,0)</f>
        <v>0</v>
      </c>
      <c r="BJ1626" s="18" t="s">
        <v>79</v>
      </c>
      <c r="BK1626" s="226">
        <f>ROUND(I1626*H1626,2)</f>
        <v>0</v>
      </c>
      <c r="BL1626" s="18" t="s">
        <v>248</v>
      </c>
      <c r="BM1626" s="225" t="s">
        <v>4079</v>
      </c>
    </row>
    <row r="1627" s="2" customFormat="1">
      <c r="A1627" s="39"/>
      <c r="B1627" s="40"/>
      <c r="C1627" s="214" t="s">
        <v>4080</v>
      </c>
      <c r="D1627" s="214" t="s">
        <v>243</v>
      </c>
      <c r="E1627" s="215" t="s">
        <v>4081</v>
      </c>
      <c r="F1627" s="216" t="s">
        <v>4082</v>
      </c>
      <c r="G1627" s="217" t="s">
        <v>806</v>
      </c>
      <c r="H1627" s="218">
        <v>1</v>
      </c>
      <c r="I1627" s="219"/>
      <c r="J1627" s="220">
        <f>ROUND(I1627*H1627,2)</f>
        <v>0</v>
      </c>
      <c r="K1627" s="216" t="s">
        <v>247</v>
      </c>
      <c r="L1627" s="45"/>
      <c r="M1627" s="221" t="s">
        <v>19</v>
      </c>
      <c r="N1627" s="222" t="s">
        <v>43</v>
      </c>
      <c r="O1627" s="85"/>
      <c r="P1627" s="223">
        <f>O1627*H1627</f>
        <v>0</v>
      </c>
      <c r="Q1627" s="223">
        <v>0</v>
      </c>
      <c r="R1627" s="223">
        <f>Q1627*H1627</f>
        <v>0</v>
      </c>
      <c r="S1627" s="223">
        <v>0</v>
      </c>
      <c r="T1627" s="224">
        <f>S1627*H1627</f>
        <v>0</v>
      </c>
      <c r="U1627" s="39"/>
      <c r="V1627" s="39"/>
      <c r="W1627" s="39"/>
      <c r="X1627" s="39"/>
      <c r="Y1627" s="39"/>
      <c r="Z1627" s="39"/>
      <c r="AA1627" s="39"/>
      <c r="AB1627" s="39"/>
      <c r="AC1627" s="39"/>
      <c r="AD1627" s="39"/>
      <c r="AE1627" s="39"/>
      <c r="AR1627" s="225" t="s">
        <v>248</v>
      </c>
      <c r="AT1627" s="225" t="s">
        <v>243</v>
      </c>
      <c r="AU1627" s="225" t="s">
        <v>81</v>
      </c>
      <c r="AY1627" s="18" t="s">
        <v>240</v>
      </c>
      <c r="BE1627" s="226">
        <f>IF(N1627="základní",J1627,0)</f>
        <v>0</v>
      </c>
      <c r="BF1627" s="226">
        <f>IF(N1627="snížená",J1627,0)</f>
        <v>0</v>
      </c>
      <c r="BG1627" s="226">
        <f>IF(N1627="zákl. přenesená",J1627,0)</f>
        <v>0</v>
      </c>
      <c r="BH1627" s="226">
        <f>IF(N1627="sníž. přenesená",J1627,0)</f>
        <v>0</v>
      </c>
      <c r="BI1627" s="226">
        <f>IF(N1627="nulová",J1627,0)</f>
        <v>0</v>
      </c>
      <c r="BJ1627" s="18" t="s">
        <v>79</v>
      </c>
      <c r="BK1627" s="226">
        <f>ROUND(I1627*H1627,2)</f>
        <v>0</v>
      </c>
      <c r="BL1627" s="18" t="s">
        <v>248</v>
      </c>
      <c r="BM1627" s="225" t="s">
        <v>4083</v>
      </c>
    </row>
    <row r="1628" s="2" customFormat="1">
      <c r="A1628" s="39"/>
      <c r="B1628" s="40"/>
      <c r="C1628" s="214" t="s">
        <v>4084</v>
      </c>
      <c r="D1628" s="214" t="s">
        <v>243</v>
      </c>
      <c r="E1628" s="215" t="s">
        <v>4085</v>
      </c>
      <c r="F1628" s="216" t="s">
        <v>4086</v>
      </c>
      <c r="G1628" s="217" t="s">
        <v>806</v>
      </c>
      <c r="H1628" s="218">
        <v>1</v>
      </c>
      <c r="I1628" s="219"/>
      <c r="J1628" s="220">
        <f>ROUND(I1628*H1628,2)</f>
        <v>0</v>
      </c>
      <c r="K1628" s="216" t="s">
        <v>247</v>
      </c>
      <c r="L1628" s="45"/>
      <c r="M1628" s="221" t="s">
        <v>19</v>
      </c>
      <c r="N1628" s="222" t="s">
        <v>43</v>
      </c>
      <c r="O1628" s="85"/>
      <c r="P1628" s="223">
        <f>O1628*H1628</f>
        <v>0</v>
      </c>
      <c r="Q1628" s="223">
        <v>0</v>
      </c>
      <c r="R1628" s="223">
        <f>Q1628*H1628</f>
        <v>0</v>
      </c>
      <c r="S1628" s="223">
        <v>0</v>
      </c>
      <c r="T1628" s="224">
        <f>S1628*H1628</f>
        <v>0</v>
      </c>
      <c r="U1628" s="39"/>
      <c r="V1628" s="39"/>
      <c r="W1628" s="39"/>
      <c r="X1628" s="39"/>
      <c r="Y1628" s="39"/>
      <c r="Z1628" s="39"/>
      <c r="AA1628" s="39"/>
      <c r="AB1628" s="39"/>
      <c r="AC1628" s="39"/>
      <c r="AD1628" s="39"/>
      <c r="AE1628" s="39"/>
      <c r="AR1628" s="225" t="s">
        <v>248</v>
      </c>
      <c r="AT1628" s="225" t="s">
        <v>243</v>
      </c>
      <c r="AU1628" s="225" t="s">
        <v>81</v>
      </c>
      <c r="AY1628" s="18" t="s">
        <v>240</v>
      </c>
      <c r="BE1628" s="226">
        <f>IF(N1628="základní",J1628,0)</f>
        <v>0</v>
      </c>
      <c r="BF1628" s="226">
        <f>IF(N1628="snížená",J1628,0)</f>
        <v>0</v>
      </c>
      <c r="BG1628" s="226">
        <f>IF(N1628="zákl. přenesená",J1628,0)</f>
        <v>0</v>
      </c>
      <c r="BH1628" s="226">
        <f>IF(N1628="sníž. přenesená",J1628,0)</f>
        <v>0</v>
      </c>
      <c r="BI1628" s="226">
        <f>IF(N1628="nulová",J1628,0)</f>
        <v>0</v>
      </c>
      <c r="BJ1628" s="18" t="s">
        <v>79</v>
      </c>
      <c r="BK1628" s="226">
        <f>ROUND(I1628*H1628,2)</f>
        <v>0</v>
      </c>
      <c r="BL1628" s="18" t="s">
        <v>248</v>
      </c>
      <c r="BM1628" s="225" t="s">
        <v>4087</v>
      </c>
    </row>
    <row r="1629" s="2" customFormat="1">
      <c r="A1629" s="39"/>
      <c r="B1629" s="40"/>
      <c r="C1629" s="214" t="s">
        <v>4088</v>
      </c>
      <c r="D1629" s="214" t="s">
        <v>243</v>
      </c>
      <c r="E1629" s="215" t="s">
        <v>4089</v>
      </c>
      <c r="F1629" s="216" t="s">
        <v>4090</v>
      </c>
      <c r="G1629" s="217" t="s">
        <v>806</v>
      </c>
      <c r="H1629" s="218">
        <v>1</v>
      </c>
      <c r="I1629" s="219"/>
      <c r="J1629" s="220">
        <f>ROUND(I1629*H1629,2)</f>
        <v>0</v>
      </c>
      <c r="K1629" s="216" t="s">
        <v>247</v>
      </c>
      <c r="L1629" s="45"/>
      <c r="M1629" s="221" t="s">
        <v>19</v>
      </c>
      <c r="N1629" s="222" t="s">
        <v>43</v>
      </c>
      <c r="O1629" s="85"/>
      <c r="P1629" s="223">
        <f>O1629*H1629</f>
        <v>0</v>
      </c>
      <c r="Q1629" s="223">
        <v>0</v>
      </c>
      <c r="R1629" s="223">
        <f>Q1629*H1629</f>
        <v>0</v>
      </c>
      <c r="S1629" s="223">
        <v>0</v>
      </c>
      <c r="T1629" s="224">
        <f>S1629*H1629</f>
        <v>0</v>
      </c>
      <c r="U1629" s="39"/>
      <c r="V1629" s="39"/>
      <c r="W1629" s="39"/>
      <c r="X1629" s="39"/>
      <c r="Y1629" s="39"/>
      <c r="Z1629" s="39"/>
      <c r="AA1629" s="39"/>
      <c r="AB1629" s="39"/>
      <c r="AC1629" s="39"/>
      <c r="AD1629" s="39"/>
      <c r="AE1629" s="39"/>
      <c r="AR1629" s="225" t="s">
        <v>248</v>
      </c>
      <c r="AT1629" s="225" t="s">
        <v>243</v>
      </c>
      <c r="AU1629" s="225" t="s">
        <v>81</v>
      </c>
      <c r="AY1629" s="18" t="s">
        <v>240</v>
      </c>
      <c r="BE1629" s="226">
        <f>IF(N1629="základní",J1629,0)</f>
        <v>0</v>
      </c>
      <c r="BF1629" s="226">
        <f>IF(N1629="snížená",J1629,0)</f>
        <v>0</v>
      </c>
      <c r="BG1629" s="226">
        <f>IF(N1629="zákl. přenesená",J1629,0)</f>
        <v>0</v>
      </c>
      <c r="BH1629" s="226">
        <f>IF(N1629="sníž. přenesená",J1629,0)</f>
        <v>0</v>
      </c>
      <c r="BI1629" s="226">
        <f>IF(N1629="nulová",J1629,0)</f>
        <v>0</v>
      </c>
      <c r="BJ1629" s="18" t="s">
        <v>79</v>
      </c>
      <c r="BK1629" s="226">
        <f>ROUND(I1629*H1629,2)</f>
        <v>0</v>
      </c>
      <c r="BL1629" s="18" t="s">
        <v>248</v>
      </c>
      <c r="BM1629" s="225" t="s">
        <v>4091</v>
      </c>
    </row>
    <row r="1630" s="2" customFormat="1">
      <c r="A1630" s="39"/>
      <c r="B1630" s="40"/>
      <c r="C1630" s="214" t="s">
        <v>4092</v>
      </c>
      <c r="D1630" s="214" t="s">
        <v>243</v>
      </c>
      <c r="E1630" s="215" t="s">
        <v>4093</v>
      </c>
      <c r="F1630" s="216" t="s">
        <v>4094</v>
      </c>
      <c r="G1630" s="217" t="s">
        <v>806</v>
      </c>
      <c r="H1630" s="218">
        <v>1</v>
      </c>
      <c r="I1630" s="219"/>
      <c r="J1630" s="220">
        <f>ROUND(I1630*H1630,2)</f>
        <v>0</v>
      </c>
      <c r="K1630" s="216" t="s">
        <v>247</v>
      </c>
      <c r="L1630" s="45"/>
      <c r="M1630" s="221" t="s">
        <v>19</v>
      </c>
      <c r="N1630" s="222" t="s">
        <v>43</v>
      </c>
      <c r="O1630" s="85"/>
      <c r="P1630" s="223">
        <f>O1630*H1630</f>
        <v>0</v>
      </c>
      <c r="Q1630" s="223">
        <v>0</v>
      </c>
      <c r="R1630" s="223">
        <f>Q1630*H1630</f>
        <v>0</v>
      </c>
      <c r="S1630" s="223">
        <v>0</v>
      </c>
      <c r="T1630" s="224">
        <f>S1630*H1630</f>
        <v>0</v>
      </c>
      <c r="U1630" s="39"/>
      <c r="V1630" s="39"/>
      <c r="W1630" s="39"/>
      <c r="X1630" s="39"/>
      <c r="Y1630" s="39"/>
      <c r="Z1630" s="39"/>
      <c r="AA1630" s="39"/>
      <c r="AB1630" s="39"/>
      <c r="AC1630" s="39"/>
      <c r="AD1630" s="39"/>
      <c r="AE1630" s="39"/>
      <c r="AR1630" s="225" t="s">
        <v>248</v>
      </c>
      <c r="AT1630" s="225" t="s">
        <v>243</v>
      </c>
      <c r="AU1630" s="225" t="s">
        <v>81</v>
      </c>
      <c r="AY1630" s="18" t="s">
        <v>240</v>
      </c>
      <c r="BE1630" s="226">
        <f>IF(N1630="základní",J1630,0)</f>
        <v>0</v>
      </c>
      <c r="BF1630" s="226">
        <f>IF(N1630="snížená",J1630,0)</f>
        <v>0</v>
      </c>
      <c r="BG1630" s="226">
        <f>IF(N1630="zákl. přenesená",J1630,0)</f>
        <v>0</v>
      </c>
      <c r="BH1630" s="226">
        <f>IF(N1630="sníž. přenesená",J1630,0)</f>
        <v>0</v>
      </c>
      <c r="BI1630" s="226">
        <f>IF(N1630="nulová",J1630,0)</f>
        <v>0</v>
      </c>
      <c r="BJ1630" s="18" t="s">
        <v>79</v>
      </c>
      <c r="BK1630" s="226">
        <f>ROUND(I1630*H1630,2)</f>
        <v>0</v>
      </c>
      <c r="BL1630" s="18" t="s">
        <v>248</v>
      </c>
      <c r="BM1630" s="225" t="s">
        <v>4095</v>
      </c>
    </row>
    <row r="1631" s="2" customFormat="1">
      <c r="A1631" s="39"/>
      <c r="B1631" s="40"/>
      <c r="C1631" s="214" t="s">
        <v>4096</v>
      </c>
      <c r="D1631" s="214" t="s">
        <v>243</v>
      </c>
      <c r="E1631" s="215" t="s">
        <v>4097</v>
      </c>
      <c r="F1631" s="216" t="s">
        <v>4098</v>
      </c>
      <c r="G1631" s="217" t="s">
        <v>806</v>
      </c>
      <c r="H1631" s="218">
        <v>1</v>
      </c>
      <c r="I1631" s="219"/>
      <c r="J1631" s="220">
        <f>ROUND(I1631*H1631,2)</f>
        <v>0</v>
      </c>
      <c r="K1631" s="216" t="s">
        <v>247</v>
      </c>
      <c r="L1631" s="45"/>
      <c r="M1631" s="221" t="s">
        <v>19</v>
      </c>
      <c r="N1631" s="222" t="s">
        <v>43</v>
      </c>
      <c r="O1631" s="85"/>
      <c r="P1631" s="223">
        <f>O1631*H1631</f>
        <v>0</v>
      </c>
      <c r="Q1631" s="223">
        <v>0</v>
      </c>
      <c r="R1631" s="223">
        <f>Q1631*H1631</f>
        <v>0</v>
      </c>
      <c r="S1631" s="223">
        <v>0</v>
      </c>
      <c r="T1631" s="224">
        <f>S1631*H1631</f>
        <v>0</v>
      </c>
      <c r="U1631" s="39"/>
      <c r="V1631" s="39"/>
      <c r="W1631" s="39"/>
      <c r="X1631" s="39"/>
      <c r="Y1631" s="39"/>
      <c r="Z1631" s="39"/>
      <c r="AA1631" s="39"/>
      <c r="AB1631" s="39"/>
      <c r="AC1631" s="39"/>
      <c r="AD1631" s="39"/>
      <c r="AE1631" s="39"/>
      <c r="AR1631" s="225" t="s">
        <v>248</v>
      </c>
      <c r="AT1631" s="225" t="s">
        <v>243</v>
      </c>
      <c r="AU1631" s="225" t="s">
        <v>81</v>
      </c>
      <c r="AY1631" s="18" t="s">
        <v>240</v>
      </c>
      <c r="BE1631" s="226">
        <f>IF(N1631="základní",J1631,0)</f>
        <v>0</v>
      </c>
      <c r="BF1631" s="226">
        <f>IF(N1631="snížená",J1631,0)</f>
        <v>0</v>
      </c>
      <c r="BG1631" s="226">
        <f>IF(N1631="zákl. přenesená",J1631,0)</f>
        <v>0</v>
      </c>
      <c r="BH1631" s="226">
        <f>IF(N1631="sníž. přenesená",J1631,0)</f>
        <v>0</v>
      </c>
      <c r="BI1631" s="226">
        <f>IF(N1631="nulová",J1631,0)</f>
        <v>0</v>
      </c>
      <c r="BJ1631" s="18" t="s">
        <v>79</v>
      </c>
      <c r="BK1631" s="226">
        <f>ROUND(I1631*H1631,2)</f>
        <v>0</v>
      </c>
      <c r="BL1631" s="18" t="s">
        <v>248</v>
      </c>
      <c r="BM1631" s="225" t="s">
        <v>4099</v>
      </c>
    </row>
    <row r="1632" s="2" customFormat="1">
      <c r="A1632" s="39"/>
      <c r="B1632" s="40"/>
      <c r="C1632" s="214" t="s">
        <v>4100</v>
      </c>
      <c r="D1632" s="214" t="s">
        <v>243</v>
      </c>
      <c r="E1632" s="215" t="s">
        <v>4101</v>
      </c>
      <c r="F1632" s="216" t="s">
        <v>4102</v>
      </c>
      <c r="G1632" s="217" t="s">
        <v>806</v>
      </c>
      <c r="H1632" s="218">
        <v>1</v>
      </c>
      <c r="I1632" s="219"/>
      <c r="J1632" s="220">
        <f>ROUND(I1632*H1632,2)</f>
        <v>0</v>
      </c>
      <c r="K1632" s="216" t="s">
        <v>247</v>
      </c>
      <c r="L1632" s="45"/>
      <c r="M1632" s="221" t="s">
        <v>19</v>
      </c>
      <c r="N1632" s="222" t="s">
        <v>43</v>
      </c>
      <c r="O1632" s="85"/>
      <c r="P1632" s="223">
        <f>O1632*H1632</f>
        <v>0</v>
      </c>
      <c r="Q1632" s="223">
        <v>0</v>
      </c>
      <c r="R1632" s="223">
        <f>Q1632*H1632</f>
        <v>0</v>
      </c>
      <c r="S1632" s="223">
        <v>0</v>
      </c>
      <c r="T1632" s="224">
        <f>S1632*H1632</f>
        <v>0</v>
      </c>
      <c r="U1632" s="39"/>
      <c r="V1632" s="39"/>
      <c r="W1632" s="39"/>
      <c r="X1632" s="39"/>
      <c r="Y1632" s="39"/>
      <c r="Z1632" s="39"/>
      <c r="AA1632" s="39"/>
      <c r="AB1632" s="39"/>
      <c r="AC1632" s="39"/>
      <c r="AD1632" s="39"/>
      <c r="AE1632" s="39"/>
      <c r="AR1632" s="225" t="s">
        <v>248</v>
      </c>
      <c r="AT1632" s="225" t="s">
        <v>243</v>
      </c>
      <c r="AU1632" s="225" t="s">
        <v>81</v>
      </c>
      <c r="AY1632" s="18" t="s">
        <v>240</v>
      </c>
      <c r="BE1632" s="226">
        <f>IF(N1632="základní",J1632,0)</f>
        <v>0</v>
      </c>
      <c r="BF1632" s="226">
        <f>IF(N1632="snížená",J1632,0)</f>
        <v>0</v>
      </c>
      <c r="BG1632" s="226">
        <f>IF(N1632="zákl. přenesená",J1632,0)</f>
        <v>0</v>
      </c>
      <c r="BH1632" s="226">
        <f>IF(N1632="sníž. přenesená",J1632,0)</f>
        <v>0</v>
      </c>
      <c r="BI1632" s="226">
        <f>IF(N1632="nulová",J1632,0)</f>
        <v>0</v>
      </c>
      <c r="BJ1632" s="18" t="s">
        <v>79</v>
      </c>
      <c r="BK1632" s="226">
        <f>ROUND(I1632*H1632,2)</f>
        <v>0</v>
      </c>
      <c r="BL1632" s="18" t="s">
        <v>248</v>
      </c>
      <c r="BM1632" s="225" t="s">
        <v>4103</v>
      </c>
    </row>
    <row r="1633" s="2" customFormat="1">
      <c r="A1633" s="39"/>
      <c r="B1633" s="40"/>
      <c r="C1633" s="214" t="s">
        <v>4104</v>
      </c>
      <c r="D1633" s="214" t="s">
        <v>243</v>
      </c>
      <c r="E1633" s="215" t="s">
        <v>4105</v>
      </c>
      <c r="F1633" s="216" t="s">
        <v>4106</v>
      </c>
      <c r="G1633" s="217" t="s">
        <v>806</v>
      </c>
      <c r="H1633" s="218">
        <v>1</v>
      </c>
      <c r="I1633" s="219"/>
      <c r="J1633" s="220">
        <f>ROUND(I1633*H1633,2)</f>
        <v>0</v>
      </c>
      <c r="K1633" s="216" t="s">
        <v>247</v>
      </c>
      <c r="L1633" s="45"/>
      <c r="M1633" s="221" t="s">
        <v>19</v>
      </c>
      <c r="N1633" s="222" t="s">
        <v>43</v>
      </c>
      <c r="O1633" s="85"/>
      <c r="P1633" s="223">
        <f>O1633*H1633</f>
        <v>0</v>
      </c>
      <c r="Q1633" s="223">
        <v>0</v>
      </c>
      <c r="R1633" s="223">
        <f>Q1633*H1633</f>
        <v>0</v>
      </c>
      <c r="S1633" s="223">
        <v>0</v>
      </c>
      <c r="T1633" s="224">
        <f>S1633*H1633</f>
        <v>0</v>
      </c>
      <c r="U1633" s="39"/>
      <c r="V1633" s="39"/>
      <c r="W1633" s="39"/>
      <c r="X1633" s="39"/>
      <c r="Y1633" s="39"/>
      <c r="Z1633" s="39"/>
      <c r="AA1633" s="39"/>
      <c r="AB1633" s="39"/>
      <c r="AC1633" s="39"/>
      <c r="AD1633" s="39"/>
      <c r="AE1633" s="39"/>
      <c r="AR1633" s="225" t="s">
        <v>248</v>
      </c>
      <c r="AT1633" s="225" t="s">
        <v>243</v>
      </c>
      <c r="AU1633" s="225" t="s">
        <v>81</v>
      </c>
      <c r="AY1633" s="18" t="s">
        <v>240</v>
      </c>
      <c r="BE1633" s="226">
        <f>IF(N1633="základní",J1633,0)</f>
        <v>0</v>
      </c>
      <c r="BF1633" s="226">
        <f>IF(N1633="snížená",J1633,0)</f>
        <v>0</v>
      </c>
      <c r="BG1633" s="226">
        <f>IF(N1633="zákl. přenesená",J1633,0)</f>
        <v>0</v>
      </c>
      <c r="BH1633" s="226">
        <f>IF(N1633="sníž. přenesená",J1633,0)</f>
        <v>0</v>
      </c>
      <c r="BI1633" s="226">
        <f>IF(N1633="nulová",J1633,0)</f>
        <v>0</v>
      </c>
      <c r="BJ1633" s="18" t="s">
        <v>79</v>
      </c>
      <c r="BK1633" s="226">
        <f>ROUND(I1633*H1633,2)</f>
        <v>0</v>
      </c>
      <c r="BL1633" s="18" t="s">
        <v>248</v>
      </c>
      <c r="BM1633" s="225" t="s">
        <v>4107</v>
      </c>
    </row>
    <row r="1634" s="2" customFormat="1">
      <c r="A1634" s="39"/>
      <c r="B1634" s="40"/>
      <c r="C1634" s="214" t="s">
        <v>4108</v>
      </c>
      <c r="D1634" s="214" t="s">
        <v>243</v>
      </c>
      <c r="E1634" s="215" t="s">
        <v>4109</v>
      </c>
      <c r="F1634" s="216" t="s">
        <v>4110</v>
      </c>
      <c r="G1634" s="217" t="s">
        <v>806</v>
      </c>
      <c r="H1634" s="218">
        <v>1</v>
      </c>
      <c r="I1634" s="219"/>
      <c r="J1634" s="220">
        <f>ROUND(I1634*H1634,2)</f>
        <v>0</v>
      </c>
      <c r="K1634" s="216" t="s">
        <v>247</v>
      </c>
      <c r="L1634" s="45"/>
      <c r="M1634" s="221" t="s">
        <v>19</v>
      </c>
      <c r="N1634" s="222" t="s">
        <v>43</v>
      </c>
      <c r="O1634" s="85"/>
      <c r="P1634" s="223">
        <f>O1634*H1634</f>
        <v>0</v>
      </c>
      <c r="Q1634" s="223">
        <v>0</v>
      </c>
      <c r="R1634" s="223">
        <f>Q1634*H1634</f>
        <v>0</v>
      </c>
      <c r="S1634" s="223">
        <v>0</v>
      </c>
      <c r="T1634" s="224">
        <f>S1634*H1634</f>
        <v>0</v>
      </c>
      <c r="U1634" s="39"/>
      <c r="V1634" s="39"/>
      <c r="W1634" s="39"/>
      <c r="X1634" s="39"/>
      <c r="Y1634" s="39"/>
      <c r="Z1634" s="39"/>
      <c r="AA1634" s="39"/>
      <c r="AB1634" s="39"/>
      <c r="AC1634" s="39"/>
      <c r="AD1634" s="39"/>
      <c r="AE1634" s="39"/>
      <c r="AR1634" s="225" t="s">
        <v>248</v>
      </c>
      <c r="AT1634" s="225" t="s">
        <v>243</v>
      </c>
      <c r="AU1634" s="225" t="s">
        <v>81</v>
      </c>
      <c r="AY1634" s="18" t="s">
        <v>240</v>
      </c>
      <c r="BE1634" s="226">
        <f>IF(N1634="základní",J1634,0)</f>
        <v>0</v>
      </c>
      <c r="BF1634" s="226">
        <f>IF(N1634="snížená",J1634,0)</f>
        <v>0</v>
      </c>
      <c r="BG1634" s="226">
        <f>IF(N1634="zákl. přenesená",J1634,0)</f>
        <v>0</v>
      </c>
      <c r="BH1634" s="226">
        <f>IF(N1634="sníž. přenesená",J1634,0)</f>
        <v>0</v>
      </c>
      <c r="BI1634" s="226">
        <f>IF(N1634="nulová",J1634,0)</f>
        <v>0</v>
      </c>
      <c r="BJ1634" s="18" t="s">
        <v>79</v>
      </c>
      <c r="BK1634" s="226">
        <f>ROUND(I1634*H1634,2)</f>
        <v>0</v>
      </c>
      <c r="BL1634" s="18" t="s">
        <v>248</v>
      </c>
      <c r="BM1634" s="225" t="s">
        <v>4111</v>
      </c>
    </row>
    <row r="1635" s="2" customFormat="1">
      <c r="A1635" s="39"/>
      <c r="B1635" s="40"/>
      <c r="C1635" s="214" t="s">
        <v>4112</v>
      </c>
      <c r="D1635" s="214" t="s">
        <v>243</v>
      </c>
      <c r="E1635" s="215" t="s">
        <v>4113</v>
      </c>
      <c r="F1635" s="216" t="s">
        <v>4114</v>
      </c>
      <c r="G1635" s="217" t="s">
        <v>806</v>
      </c>
      <c r="H1635" s="218">
        <v>1</v>
      </c>
      <c r="I1635" s="219"/>
      <c r="J1635" s="220">
        <f>ROUND(I1635*H1635,2)</f>
        <v>0</v>
      </c>
      <c r="K1635" s="216" t="s">
        <v>247</v>
      </c>
      <c r="L1635" s="45"/>
      <c r="M1635" s="221" t="s">
        <v>19</v>
      </c>
      <c r="N1635" s="222" t="s">
        <v>43</v>
      </c>
      <c r="O1635" s="85"/>
      <c r="P1635" s="223">
        <f>O1635*H1635</f>
        <v>0</v>
      </c>
      <c r="Q1635" s="223">
        <v>0</v>
      </c>
      <c r="R1635" s="223">
        <f>Q1635*H1635</f>
        <v>0</v>
      </c>
      <c r="S1635" s="223">
        <v>0</v>
      </c>
      <c r="T1635" s="224">
        <f>S1635*H1635</f>
        <v>0</v>
      </c>
      <c r="U1635" s="39"/>
      <c r="V1635" s="39"/>
      <c r="W1635" s="39"/>
      <c r="X1635" s="39"/>
      <c r="Y1635" s="39"/>
      <c r="Z1635" s="39"/>
      <c r="AA1635" s="39"/>
      <c r="AB1635" s="39"/>
      <c r="AC1635" s="39"/>
      <c r="AD1635" s="39"/>
      <c r="AE1635" s="39"/>
      <c r="AR1635" s="225" t="s">
        <v>248</v>
      </c>
      <c r="AT1635" s="225" t="s">
        <v>243</v>
      </c>
      <c r="AU1635" s="225" t="s">
        <v>81</v>
      </c>
      <c r="AY1635" s="18" t="s">
        <v>240</v>
      </c>
      <c r="BE1635" s="226">
        <f>IF(N1635="základní",J1635,0)</f>
        <v>0</v>
      </c>
      <c r="BF1635" s="226">
        <f>IF(N1635="snížená",J1635,0)</f>
        <v>0</v>
      </c>
      <c r="BG1635" s="226">
        <f>IF(N1635="zákl. přenesená",J1635,0)</f>
        <v>0</v>
      </c>
      <c r="BH1635" s="226">
        <f>IF(N1635="sníž. přenesená",J1635,0)</f>
        <v>0</v>
      </c>
      <c r="BI1635" s="226">
        <f>IF(N1635="nulová",J1635,0)</f>
        <v>0</v>
      </c>
      <c r="BJ1635" s="18" t="s">
        <v>79</v>
      </c>
      <c r="BK1635" s="226">
        <f>ROUND(I1635*H1635,2)</f>
        <v>0</v>
      </c>
      <c r="BL1635" s="18" t="s">
        <v>248</v>
      </c>
      <c r="BM1635" s="225" t="s">
        <v>4115</v>
      </c>
    </row>
    <row r="1636" s="2" customFormat="1">
      <c r="A1636" s="39"/>
      <c r="B1636" s="40"/>
      <c r="C1636" s="214" t="s">
        <v>4116</v>
      </c>
      <c r="D1636" s="214" t="s">
        <v>243</v>
      </c>
      <c r="E1636" s="215" t="s">
        <v>4117</v>
      </c>
      <c r="F1636" s="216" t="s">
        <v>4118</v>
      </c>
      <c r="G1636" s="217" t="s">
        <v>806</v>
      </c>
      <c r="H1636" s="218">
        <v>1</v>
      </c>
      <c r="I1636" s="219"/>
      <c r="J1636" s="220">
        <f>ROUND(I1636*H1636,2)</f>
        <v>0</v>
      </c>
      <c r="K1636" s="216" t="s">
        <v>247</v>
      </c>
      <c r="L1636" s="45"/>
      <c r="M1636" s="221" t="s">
        <v>19</v>
      </c>
      <c r="N1636" s="222" t="s">
        <v>43</v>
      </c>
      <c r="O1636" s="85"/>
      <c r="P1636" s="223">
        <f>O1636*H1636</f>
        <v>0</v>
      </c>
      <c r="Q1636" s="223">
        <v>0</v>
      </c>
      <c r="R1636" s="223">
        <f>Q1636*H1636</f>
        <v>0</v>
      </c>
      <c r="S1636" s="223">
        <v>0</v>
      </c>
      <c r="T1636" s="224">
        <f>S1636*H1636</f>
        <v>0</v>
      </c>
      <c r="U1636" s="39"/>
      <c r="V1636" s="39"/>
      <c r="W1636" s="39"/>
      <c r="X1636" s="39"/>
      <c r="Y1636" s="39"/>
      <c r="Z1636" s="39"/>
      <c r="AA1636" s="39"/>
      <c r="AB1636" s="39"/>
      <c r="AC1636" s="39"/>
      <c r="AD1636" s="39"/>
      <c r="AE1636" s="39"/>
      <c r="AR1636" s="225" t="s">
        <v>248</v>
      </c>
      <c r="AT1636" s="225" t="s">
        <v>243</v>
      </c>
      <c r="AU1636" s="225" t="s">
        <v>81</v>
      </c>
      <c r="AY1636" s="18" t="s">
        <v>240</v>
      </c>
      <c r="BE1636" s="226">
        <f>IF(N1636="základní",J1636,0)</f>
        <v>0</v>
      </c>
      <c r="BF1636" s="226">
        <f>IF(N1636="snížená",J1636,0)</f>
        <v>0</v>
      </c>
      <c r="BG1636" s="226">
        <f>IF(N1636="zákl. přenesená",J1636,0)</f>
        <v>0</v>
      </c>
      <c r="BH1636" s="226">
        <f>IF(N1636="sníž. přenesená",J1636,0)</f>
        <v>0</v>
      </c>
      <c r="BI1636" s="226">
        <f>IF(N1636="nulová",J1636,0)</f>
        <v>0</v>
      </c>
      <c r="BJ1636" s="18" t="s">
        <v>79</v>
      </c>
      <c r="BK1636" s="226">
        <f>ROUND(I1636*H1636,2)</f>
        <v>0</v>
      </c>
      <c r="BL1636" s="18" t="s">
        <v>248</v>
      </c>
      <c r="BM1636" s="225" t="s">
        <v>4119</v>
      </c>
    </row>
    <row r="1637" s="2" customFormat="1">
      <c r="A1637" s="39"/>
      <c r="B1637" s="40"/>
      <c r="C1637" s="214" t="s">
        <v>4120</v>
      </c>
      <c r="D1637" s="214" t="s">
        <v>243</v>
      </c>
      <c r="E1637" s="215" t="s">
        <v>4121</v>
      </c>
      <c r="F1637" s="216" t="s">
        <v>4122</v>
      </c>
      <c r="G1637" s="217" t="s">
        <v>806</v>
      </c>
      <c r="H1637" s="218">
        <v>1</v>
      </c>
      <c r="I1637" s="219"/>
      <c r="J1637" s="220">
        <f>ROUND(I1637*H1637,2)</f>
        <v>0</v>
      </c>
      <c r="K1637" s="216" t="s">
        <v>247</v>
      </c>
      <c r="L1637" s="45"/>
      <c r="M1637" s="221" t="s">
        <v>19</v>
      </c>
      <c r="N1637" s="222" t="s">
        <v>43</v>
      </c>
      <c r="O1637" s="85"/>
      <c r="P1637" s="223">
        <f>O1637*H1637</f>
        <v>0</v>
      </c>
      <c r="Q1637" s="223">
        <v>0</v>
      </c>
      <c r="R1637" s="223">
        <f>Q1637*H1637</f>
        <v>0</v>
      </c>
      <c r="S1637" s="223">
        <v>0</v>
      </c>
      <c r="T1637" s="224">
        <f>S1637*H1637</f>
        <v>0</v>
      </c>
      <c r="U1637" s="39"/>
      <c r="V1637" s="39"/>
      <c r="W1637" s="39"/>
      <c r="X1637" s="39"/>
      <c r="Y1637" s="39"/>
      <c r="Z1637" s="39"/>
      <c r="AA1637" s="39"/>
      <c r="AB1637" s="39"/>
      <c r="AC1637" s="39"/>
      <c r="AD1637" s="39"/>
      <c r="AE1637" s="39"/>
      <c r="AR1637" s="225" t="s">
        <v>248</v>
      </c>
      <c r="AT1637" s="225" t="s">
        <v>243</v>
      </c>
      <c r="AU1637" s="225" t="s">
        <v>81</v>
      </c>
      <c r="AY1637" s="18" t="s">
        <v>240</v>
      </c>
      <c r="BE1637" s="226">
        <f>IF(N1637="základní",J1637,0)</f>
        <v>0</v>
      </c>
      <c r="BF1637" s="226">
        <f>IF(N1637="snížená",J1637,0)</f>
        <v>0</v>
      </c>
      <c r="BG1637" s="226">
        <f>IF(N1637="zákl. přenesená",J1637,0)</f>
        <v>0</v>
      </c>
      <c r="BH1637" s="226">
        <f>IF(N1637="sníž. přenesená",J1637,0)</f>
        <v>0</v>
      </c>
      <c r="BI1637" s="226">
        <f>IF(N1637="nulová",J1637,0)</f>
        <v>0</v>
      </c>
      <c r="BJ1637" s="18" t="s">
        <v>79</v>
      </c>
      <c r="BK1637" s="226">
        <f>ROUND(I1637*H1637,2)</f>
        <v>0</v>
      </c>
      <c r="BL1637" s="18" t="s">
        <v>248</v>
      </c>
      <c r="BM1637" s="225" t="s">
        <v>4123</v>
      </c>
    </row>
    <row r="1638" s="2" customFormat="1">
      <c r="A1638" s="39"/>
      <c r="B1638" s="40"/>
      <c r="C1638" s="214" t="s">
        <v>4124</v>
      </c>
      <c r="D1638" s="214" t="s">
        <v>243</v>
      </c>
      <c r="E1638" s="215" t="s">
        <v>4125</v>
      </c>
      <c r="F1638" s="216" t="s">
        <v>4126</v>
      </c>
      <c r="G1638" s="217" t="s">
        <v>806</v>
      </c>
      <c r="H1638" s="218">
        <v>1</v>
      </c>
      <c r="I1638" s="219"/>
      <c r="J1638" s="220">
        <f>ROUND(I1638*H1638,2)</f>
        <v>0</v>
      </c>
      <c r="K1638" s="216" t="s">
        <v>247</v>
      </c>
      <c r="L1638" s="45"/>
      <c r="M1638" s="221" t="s">
        <v>19</v>
      </c>
      <c r="N1638" s="222" t="s">
        <v>43</v>
      </c>
      <c r="O1638" s="85"/>
      <c r="P1638" s="223">
        <f>O1638*H1638</f>
        <v>0</v>
      </c>
      <c r="Q1638" s="223">
        <v>0</v>
      </c>
      <c r="R1638" s="223">
        <f>Q1638*H1638</f>
        <v>0</v>
      </c>
      <c r="S1638" s="223">
        <v>0</v>
      </c>
      <c r="T1638" s="224">
        <f>S1638*H1638</f>
        <v>0</v>
      </c>
      <c r="U1638" s="39"/>
      <c r="V1638" s="39"/>
      <c r="W1638" s="39"/>
      <c r="X1638" s="39"/>
      <c r="Y1638" s="39"/>
      <c r="Z1638" s="39"/>
      <c r="AA1638" s="39"/>
      <c r="AB1638" s="39"/>
      <c r="AC1638" s="39"/>
      <c r="AD1638" s="39"/>
      <c r="AE1638" s="39"/>
      <c r="AR1638" s="225" t="s">
        <v>248</v>
      </c>
      <c r="AT1638" s="225" t="s">
        <v>243</v>
      </c>
      <c r="AU1638" s="225" t="s">
        <v>81</v>
      </c>
      <c r="AY1638" s="18" t="s">
        <v>240</v>
      </c>
      <c r="BE1638" s="226">
        <f>IF(N1638="základní",J1638,0)</f>
        <v>0</v>
      </c>
      <c r="BF1638" s="226">
        <f>IF(N1638="snížená",J1638,0)</f>
        <v>0</v>
      </c>
      <c r="BG1638" s="226">
        <f>IF(N1638="zákl. přenesená",J1638,0)</f>
        <v>0</v>
      </c>
      <c r="BH1638" s="226">
        <f>IF(N1638="sníž. přenesená",J1638,0)</f>
        <v>0</v>
      </c>
      <c r="BI1638" s="226">
        <f>IF(N1638="nulová",J1638,0)</f>
        <v>0</v>
      </c>
      <c r="BJ1638" s="18" t="s">
        <v>79</v>
      </c>
      <c r="BK1638" s="226">
        <f>ROUND(I1638*H1638,2)</f>
        <v>0</v>
      </c>
      <c r="BL1638" s="18" t="s">
        <v>248</v>
      </c>
      <c r="BM1638" s="225" t="s">
        <v>4127</v>
      </c>
    </row>
    <row r="1639" s="2" customFormat="1">
      <c r="A1639" s="39"/>
      <c r="B1639" s="40"/>
      <c r="C1639" s="214" t="s">
        <v>4128</v>
      </c>
      <c r="D1639" s="214" t="s">
        <v>243</v>
      </c>
      <c r="E1639" s="215" t="s">
        <v>4129</v>
      </c>
      <c r="F1639" s="216" t="s">
        <v>4130</v>
      </c>
      <c r="G1639" s="217" t="s">
        <v>806</v>
      </c>
      <c r="H1639" s="218">
        <v>3</v>
      </c>
      <c r="I1639" s="219"/>
      <c r="J1639" s="220">
        <f>ROUND(I1639*H1639,2)</f>
        <v>0</v>
      </c>
      <c r="K1639" s="216" t="s">
        <v>247</v>
      </c>
      <c r="L1639" s="45"/>
      <c r="M1639" s="221" t="s">
        <v>19</v>
      </c>
      <c r="N1639" s="222" t="s">
        <v>43</v>
      </c>
      <c r="O1639" s="85"/>
      <c r="P1639" s="223">
        <f>O1639*H1639</f>
        <v>0</v>
      </c>
      <c r="Q1639" s="223">
        <v>0</v>
      </c>
      <c r="R1639" s="223">
        <f>Q1639*H1639</f>
        <v>0</v>
      </c>
      <c r="S1639" s="223">
        <v>0</v>
      </c>
      <c r="T1639" s="224">
        <f>S1639*H1639</f>
        <v>0</v>
      </c>
      <c r="U1639" s="39"/>
      <c r="V1639" s="39"/>
      <c r="W1639" s="39"/>
      <c r="X1639" s="39"/>
      <c r="Y1639" s="39"/>
      <c r="Z1639" s="39"/>
      <c r="AA1639" s="39"/>
      <c r="AB1639" s="39"/>
      <c r="AC1639" s="39"/>
      <c r="AD1639" s="39"/>
      <c r="AE1639" s="39"/>
      <c r="AR1639" s="225" t="s">
        <v>271</v>
      </c>
      <c r="AT1639" s="225" t="s">
        <v>243</v>
      </c>
      <c r="AU1639" s="225" t="s">
        <v>81</v>
      </c>
      <c r="AY1639" s="18" t="s">
        <v>240</v>
      </c>
      <c r="BE1639" s="226">
        <f>IF(N1639="základní",J1639,0)</f>
        <v>0</v>
      </c>
      <c r="BF1639" s="226">
        <f>IF(N1639="snížená",J1639,0)</f>
        <v>0</v>
      </c>
      <c r="BG1639" s="226">
        <f>IF(N1639="zákl. přenesená",J1639,0)</f>
        <v>0</v>
      </c>
      <c r="BH1639" s="226">
        <f>IF(N1639="sníž. přenesená",J1639,0)</f>
        <v>0</v>
      </c>
      <c r="BI1639" s="226">
        <f>IF(N1639="nulová",J1639,0)</f>
        <v>0</v>
      </c>
      <c r="BJ1639" s="18" t="s">
        <v>79</v>
      </c>
      <c r="BK1639" s="226">
        <f>ROUND(I1639*H1639,2)</f>
        <v>0</v>
      </c>
      <c r="BL1639" s="18" t="s">
        <v>271</v>
      </c>
      <c r="BM1639" s="225" t="s">
        <v>4131</v>
      </c>
    </row>
    <row r="1640" s="2" customFormat="1">
      <c r="A1640" s="39"/>
      <c r="B1640" s="40"/>
      <c r="C1640" s="214" t="s">
        <v>4132</v>
      </c>
      <c r="D1640" s="214" t="s">
        <v>243</v>
      </c>
      <c r="E1640" s="215" t="s">
        <v>4133</v>
      </c>
      <c r="F1640" s="216" t="s">
        <v>4134</v>
      </c>
      <c r="G1640" s="217" t="s">
        <v>806</v>
      </c>
      <c r="H1640" s="218">
        <v>1</v>
      </c>
      <c r="I1640" s="219"/>
      <c r="J1640" s="220">
        <f>ROUND(I1640*H1640,2)</f>
        <v>0</v>
      </c>
      <c r="K1640" s="216" t="s">
        <v>247</v>
      </c>
      <c r="L1640" s="45"/>
      <c r="M1640" s="221" t="s">
        <v>19</v>
      </c>
      <c r="N1640" s="222" t="s">
        <v>43</v>
      </c>
      <c r="O1640" s="85"/>
      <c r="P1640" s="223">
        <f>O1640*H1640</f>
        <v>0</v>
      </c>
      <c r="Q1640" s="223">
        <v>0</v>
      </c>
      <c r="R1640" s="223">
        <f>Q1640*H1640</f>
        <v>0</v>
      </c>
      <c r="S1640" s="223">
        <v>0</v>
      </c>
      <c r="T1640" s="224">
        <f>S1640*H1640</f>
        <v>0</v>
      </c>
      <c r="U1640" s="39"/>
      <c r="V1640" s="39"/>
      <c r="W1640" s="39"/>
      <c r="X1640" s="39"/>
      <c r="Y1640" s="39"/>
      <c r="Z1640" s="39"/>
      <c r="AA1640" s="39"/>
      <c r="AB1640" s="39"/>
      <c r="AC1640" s="39"/>
      <c r="AD1640" s="39"/>
      <c r="AE1640" s="39"/>
      <c r="AR1640" s="225" t="s">
        <v>271</v>
      </c>
      <c r="AT1640" s="225" t="s">
        <v>243</v>
      </c>
      <c r="AU1640" s="225" t="s">
        <v>81</v>
      </c>
      <c r="AY1640" s="18" t="s">
        <v>240</v>
      </c>
      <c r="BE1640" s="226">
        <f>IF(N1640="základní",J1640,0)</f>
        <v>0</v>
      </c>
      <c r="BF1640" s="226">
        <f>IF(N1640="snížená",J1640,0)</f>
        <v>0</v>
      </c>
      <c r="BG1640" s="226">
        <f>IF(N1640="zákl. přenesená",J1640,0)</f>
        <v>0</v>
      </c>
      <c r="BH1640" s="226">
        <f>IF(N1640="sníž. přenesená",J1640,0)</f>
        <v>0</v>
      </c>
      <c r="BI1640" s="226">
        <f>IF(N1640="nulová",J1640,0)</f>
        <v>0</v>
      </c>
      <c r="BJ1640" s="18" t="s">
        <v>79</v>
      </c>
      <c r="BK1640" s="226">
        <f>ROUND(I1640*H1640,2)</f>
        <v>0</v>
      </c>
      <c r="BL1640" s="18" t="s">
        <v>271</v>
      </c>
      <c r="BM1640" s="225" t="s">
        <v>4135</v>
      </c>
    </row>
    <row r="1641" s="2" customFormat="1" ht="33" customHeight="1">
      <c r="A1641" s="39"/>
      <c r="B1641" s="40"/>
      <c r="C1641" s="214" t="s">
        <v>4136</v>
      </c>
      <c r="D1641" s="214" t="s">
        <v>243</v>
      </c>
      <c r="E1641" s="215" t="s">
        <v>4137</v>
      </c>
      <c r="F1641" s="216" t="s">
        <v>4138</v>
      </c>
      <c r="G1641" s="217" t="s">
        <v>806</v>
      </c>
      <c r="H1641" s="218">
        <v>1</v>
      </c>
      <c r="I1641" s="219"/>
      <c r="J1641" s="220">
        <f>ROUND(I1641*H1641,2)</f>
        <v>0</v>
      </c>
      <c r="K1641" s="216" t="s">
        <v>247</v>
      </c>
      <c r="L1641" s="45"/>
      <c r="M1641" s="221" t="s">
        <v>19</v>
      </c>
      <c r="N1641" s="222" t="s">
        <v>43</v>
      </c>
      <c r="O1641" s="85"/>
      <c r="P1641" s="223">
        <f>O1641*H1641</f>
        <v>0</v>
      </c>
      <c r="Q1641" s="223">
        <v>0</v>
      </c>
      <c r="R1641" s="223">
        <f>Q1641*H1641</f>
        <v>0</v>
      </c>
      <c r="S1641" s="223">
        <v>0</v>
      </c>
      <c r="T1641" s="224">
        <f>S1641*H1641</f>
        <v>0</v>
      </c>
      <c r="U1641" s="39"/>
      <c r="V1641" s="39"/>
      <c r="W1641" s="39"/>
      <c r="X1641" s="39"/>
      <c r="Y1641" s="39"/>
      <c r="Z1641" s="39"/>
      <c r="AA1641" s="39"/>
      <c r="AB1641" s="39"/>
      <c r="AC1641" s="39"/>
      <c r="AD1641" s="39"/>
      <c r="AE1641" s="39"/>
      <c r="AR1641" s="225" t="s">
        <v>271</v>
      </c>
      <c r="AT1641" s="225" t="s">
        <v>243</v>
      </c>
      <c r="AU1641" s="225" t="s">
        <v>81</v>
      </c>
      <c r="AY1641" s="18" t="s">
        <v>240</v>
      </c>
      <c r="BE1641" s="226">
        <f>IF(N1641="základní",J1641,0)</f>
        <v>0</v>
      </c>
      <c r="BF1641" s="226">
        <f>IF(N1641="snížená",J1641,0)</f>
        <v>0</v>
      </c>
      <c r="BG1641" s="226">
        <f>IF(N1641="zákl. přenesená",J1641,0)</f>
        <v>0</v>
      </c>
      <c r="BH1641" s="226">
        <f>IF(N1641="sníž. přenesená",J1641,0)</f>
        <v>0</v>
      </c>
      <c r="BI1641" s="226">
        <f>IF(N1641="nulová",J1641,0)</f>
        <v>0</v>
      </c>
      <c r="BJ1641" s="18" t="s">
        <v>79</v>
      </c>
      <c r="BK1641" s="226">
        <f>ROUND(I1641*H1641,2)</f>
        <v>0</v>
      </c>
      <c r="BL1641" s="18" t="s">
        <v>271</v>
      </c>
      <c r="BM1641" s="225" t="s">
        <v>4139</v>
      </c>
    </row>
    <row r="1642" s="2" customFormat="1" ht="33" customHeight="1">
      <c r="A1642" s="39"/>
      <c r="B1642" s="40"/>
      <c r="C1642" s="214" t="s">
        <v>4140</v>
      </c>
      <c r="D1642" s="214" t="s">
        <v>243</v>
      </c>
      <c r="E1642" s="215" t="s">
        <v>4141</v>
      </c>
      <c r="F1642" s="216" t="s">
        <v>4142</v>
      </c>
      <c r="G1642" s="217" t="s">
        <v>806</v>
      </c>
      <c r="H1642" s="218">
        <v>1</v>
      </c>
      <c r="I1642" s="219"/>
      <c r="J1642" s="220">
        <f>ROUND(I1642*H1642,2)</f>
        <v>0</v>
      </c>
      <c r="K1642" s="216" t="s">
        <v>247</v>
      </c>
      <c r="L1642" s="45"/>
      <c r="M1642" s="221" t="s">
        <v>19</v>
      </c>
      <c r="N1642" s="222" t="s">
        <v>43</v>
      </c>
      <c r="O1642" s="85"/>
      <c r="P1642" s="223">
        <f>O1642*H1642</f>
        <v>0</v>
      </c>
      <c r="Q1642" s="223">
        <v>0</v>
      </c>
      <c r="R1642" s="223">
        <f>Q1642*H1642</f>
        <v>0</v>
      </c>
      <c r="S1642" s="223">
        <v>0</v>
      </c>
      <c r="T1642" s="224">
        <f>S1642*H1642</f>
        <v>0</v>
      </c>
      <c r="U1642" s="39"/>
      <c r="V1642" s="39"/>
      <c r="W1642" s="39"/>
      <c r="X1642" s="39"/>
      <c r="Y1642" s="39"/>
      <c r="Z1642" s="39"/>
      <c r="AA1642" s="39"/>
      <c r="AB1642" s="39"/>
      <c r="AC1642" s="39"/>
      <c r="AD1642" s="39"/>
      <c r="AE1642" s="39"/>
      <c r="AR1642" s="225" t="s">
        <v>271</v>
      </c>
      <c r="AT1642" s="225" t="s">
        <v>243</v>
      </c>
      <c r="AU1642" s="225" t="s">
        <v>81</v>
      </c>
      <c r="AY1642" s="18" t="s">
        <v>240</v>
      </c>
      <c r="BE1642" s="226">
        <f>IF(N1642="základní",J1642,0)</f>
        <v>0</v>
      </c>
      <c r="BF1642" s="226">
        <f>IF(N1642="snížená",J1642,0)</f>
        <v>0</v>
      </c>
      <c r="BG1642" s="226">
        <f>IF(N1642="zákl. přenesená",J1642,0)</f>
        <v>0</v>
      </c>
      <c r="BH1642" s="226">
        <f>IF(N1642="sníž. přenesená",J1642,0)</f>
        <v>0</v>
      </c>
      <c r="BI1642" s="226">
        <f>IF(N1642="nulová",J1642,0)</f>
        <v>0</v>
      </c>
      <c r="BJ1642" s="18" t="s">
        <v>79</v>
      </c>
      <c r="BK1642" s="226">
        <f>ROUND(I1642*H1642,2)</f>
        <v>0</v>
      </c>
      <c r="BL1642" s="18" t="s">
        <v>271</v>
      </c>
      <c r="BM1642" s="225" t="s">
        <v>4143</v>
      </c>
    </row>
    <row r="1643" s="2" customFormat="1">
      <c r="A1643" s="39"/>
      <c r="B1643" s="40"/>
      <c r="C1643" s="214" t="s">
        <v>4144</v>
      </c>
      <c r="D1643" s="214" t="s">
        <v>243</v>
      </c>
      <c r="E1643" s="215" t="s">
        <v>4145</v>
      </c>
      <c r="F1643" s="216" t="s">
        <v>4146</v>
      </c>
      <c r="G1643" s="217" t="s">
        <v>806</v>
      </c>
      <c r="H1643" s="218">
        <v>1</v>
      </c>
      <c r="I1643" s="219"/>
      <c r="J1643" s="220">
        <f>ROUND(I1643*H1643,2)</f>
        <v>0</v>
      </c>
      <c r="K1643" s="216" t="s">
        <v>247</v>
      </c>
      <c r="L1643" s="45"/>
      <c r="M1643" s="221" t="s">
        <v>19</v>
      </c>
      <c r="N1643" s="222" t="s">
        <v>43</v>
      </c>
      <c r="O1643" s="85"/>
      <c r="P1643" s="223">
        <f>O1643*H1643</f>
        <v>0</v>
      </c>
      <c r="Q1643" s="223">
        <v>0</v>
      </c>
      <c r="R1643" s="223">
        <f>Q1643*H1643</f>
        <v>0</v>
      </c>
      <c r="S1643" s="223">
        <v>0</v>
      </c>
      <c r="T1643" s="224">
        <f>S1643*H1643</f>
        <v>0</v>
      </c>
      <c r="U1643" s="39"/>
      <c r="V1643" s="39"/>
      <c r="W1643" s="39"/>
      <c r="X1643" s="39"/>
      <c r="Y1643" s="39"/>
      <c r="Z1643" s="39"/>
      <c r="AA1643" s="39"/>
      <c r="AB1643" s="39"/>
      <c r="AC1643" s="39"/>
      <c r="AD1643" s="39"/>
      <c r="AE1643" s="39"/>
      <c r="AR1643" s="225" t="s">
        <v>271</v>
      </c>
      <c r="AT1643" s="225" t="s">
        <v>243</v>
      </c>
      <c r="AU1643" s="225" t="s">
        <v>81</v>
      </c>
      <c r="AY1643" s="18" t="s">
        <v>240</v>
      </c>
      <c r="BE1643" s="226">
        <f>IF(N1643="základní",J1643,0)</f>
        <v>0</v>
      </c>
      <c r="BF1643" s="226">
        <f>IF(N1643="snížená",J1643,0)</f>
        <v>0</v>
      </c>
      <c r="BG1643" s="226">
        <f>IF(N1643="zákl. přenesená",J1643,0)</f>
        <v>0</v>
      </c>
      <c r="BH1643" s="226">
        <f>IF(N1643="sníž. přenesená",J1643,0)</f>
        <v>0</v>
      </c>
      <c r="BI1643" s="226">
        <f>IF(N1643="nulová",J1643,0)</f>
        <v>0</v>
      </c>
      <c r="BJ1643" s="18" t="s">
        <v>79</v>
      </c>
      <c r="BK1643" s="226">
        <f>ROUND(I1643*H1643,2)</f>
        <v>0</v>
      </c>
      <c r="BL1643" s="18" t="s">
        <v>271</v>
      </c>
      <c r="BM1643" s="225" t="s">
        <v>4147</v>
      </c>
    </row>
    <row r="1644" s="2" customFormat="1">
      <c r="A1644" s="39"/>
      <c r="B1644" s="40"/>
      <c r="C1644" s="214" t="s">
        <v>4148</v>
      </c>
      <c r="D1644" s="214" t="s">
        <v>243</v>
      </c>
      <c r="E1644" s="215" t="s">
        <v>4149</v>
      </c>
      <c r="F1644" s="216" t="s">
        <v>4150</v>
      </c>
      <c r="G1644" s="217" t="s">
        <v>806</v>
      </c>
      <c r="H1644" s="218">
        <v>1</v>
      </c>
      <c r="I1644" s="219"/>
      <c r="J1644" s="220">
        <f>ROUND(I1644*H1644,2)</f>
        <v>0</v>
      </c>
      <c r="K1644" s="216" t="s">
        <v>247</v>
      </c>
      <c r="L1644" s="45"/>
      <c r="M1644" s="221" t="s">
        <v>19</v>
      </c>
      <c r="N1644" s="222" t="s">
        <v>43</v>
      </c>
      <c r="O1644" s="85"/>
      <c r="P1644" s="223">
        <f>O1644*H1644</f>
        <v>0</v>
      </c>
      <c r="Q1644" s="223">
        <v>0</v>
      </c>
      <c r="R1644" s="223">
        <f>Q1644*H1644</f>
        <v>0</v>
      </c>
      <c r="S1644" s="223">
        <v>0</v>
      </c>
      <c r="T1644" s="224">
        <f>S1644*H1644</f>
        <v>0</v>
      </c>
      <c r="U1644" s="39"/>
      <c r="V1644" s="39"/>
      <c r="W1644" s="39"/>
      <c r="X1644" s="39"/>
      <c r="Y1644" s="39"/>
      <c r="Z1644" s="39"/>
      <c r="AA1644" s="39"/>
      <c r="AB1644" s="39"/>
      <c r="AC1644" s="39"/>
      <c r="AD1644" s="39"/>
      <c r="AE1644" s="39"/>
      <c r="AR1644" s="225" t="s">
        <v>271</v>
      </c>
      <c r="AT1644" s="225" t="s">
        <v>243</v>
      </c>
      <c r="AU1644" s="225" t="s">
        <v>81</v>
      </c>
      <c r="AY1644" s="18" t="s">
        <v>240</v>
      </c>
      <c r="BE1644" s="226">
        <f>IF(N1644="základní",J1644,0)</f>
        <v>0</v>
      </c>
      <c r="BF1644" s="226">
        <f>IF(N1644="snížená",J1644,0)</f>
        <v>0</v>
      </c>
      <c r="BG1644" s="226">
        <f>IF(N1644="zákl. přenesená",J1644,0)</f>
        <v>0</v>
      </c>
      <c r="BH1644" s="226">
        <f>IF(N1644="sníž. přenesená",J1644,0)</f>
        <v>0</v>
      </c>
      <c r="BI1644" s="226">
        <f>IF(N1644="nulová",J1644,0)</f>
        <v>0</v>
      </c>
      <c r="BJ1644" s="18" t="s">
        <v>79</v>
      </c>
      <c r="BK1644" s="226">
        <f>ROUND(I1644*H1644,2)</f>
        <v>0</v>
      </c>
      <c r="BL1644" s="18" t="s">
        <v>271</v>
      </c>
      <c r="BM1644" s="225" t="s">
        <v>4151</v>
      </c>
    </row>
    <row r="1645" s="2" customFormat="1">
      <c r="A1645" s="39"/>
      <c r="B1645" s="40"/>
      <c r="C1645" s="214" t="s">
        <v>4152</v>
      </c>
      <c r="D1645" s="214" t="s">
        <v>243</v>
      </c>
      <c r="E1645" s="215" t="s">
        <v>4153</v>
      </c>
      <c r="F1645" s="216" t="s">
        <v>4154</v>
      </c>
      <c r="G1645" s="217" t="s">
        <v>806</v>
      </c>
      <c r="H1645" s="218">
        <v>4</v>
      </c>
      <c r="I1645" s="219"/>
      <c r="J1645" s="220">
        <f>ROUND(I1645*H1645,2)</f>
        <v>0</v>
      </c>
      <c r="K1645" s="216" t="s">
        <v>247</v>
      </c>
      <c r="L1645" s="45"/>
      <c r="M1645" s="221" t="s">
        <v>19</v>
      </c>
      <c r="N1645" s="222" t="s">
        <v>43</v>
      </c>
      <c r="O1645" s="85"/>
      <c r="P1645" s="223">
        <f>O1645*H1645</f>
        <v>0</v>
      </c>
      <c r="Q1645" s="223">
        <v>0</v>
      </c>
      <c r="R1645" s="223">
        <f>Q1645*H1645</f>
        <v>0</v>
      </c>
      <c r="S1645" s="223">
        <v>0</v>
      </c>
      <c r="T1645" s="224">
        <f>S1645*H1645</f>
        <v>0</v>
      </c>
      <c r="U1645" s="39"/>
      <c r="V1645" s="39"/>
      <c r="W1645" s="39"/>
      <c r="X1645" s="39"/>
      <c r="Y1645" s="39"/>
      <c r="Z1645" s="39"/>
      <c r="AA1645" s="39"/>
      <c r="AB1645" s="39"/>
      <c r="AC1645" s="39"/>
      <c r="AD1645" s="39"/>
      <c r="AE1645" s="39"/>
      <c r="AR1645" s="225" t="s">
        <v>271</v>
      </c>
      <c r="AT1645" s="225" t="s">
        <v>243</v>
      </c>
      <c r="AU1645" s="225" t="s">
        <v>81</v>
      </c>
      <c r="AY1645" s="18" t="s">
        <v>240</v>
      </c>
      <c r="BE1645" s="226">
        <f>IF(N1645="základní",J1645,0)</f>
        <v>0</v>
      </c>
      <c r="BF1645" s="226">
        <f>IF(N1645="snížená",J1645,0)</f>
        <v>0</v>
      </c>
      <c r="BG1645" s="226">
        <f>IF(N1645="zákl. přenesená",J1645,0)</f>
        <v>0</v>
      </c>
      <c r="BH1645" s="226">
        <f>IF(N1645="sníž. přenesená",J1645,0)</f>
        <v>0</v>
      </c>
      <c r="BI1645" s="226">
        <f>IF(N1645="nulová",J1645,0)</f>
        <v>0</v>
      </c>
      <c r="BJ1645" s="18" t="s">
        <v>79</v>
      </c>
      <c r="BK1645" s="226">
        <f>ROUND(I1645*H1645,2)</f>
        <v>0</v>
      </c>
      <c r="BL1645" s="18" t="s">
        <v>271</v>
      </c>
      <c r="BM1645" s="225" t="s">
        <v>4155</v>
      </c>
    </row>
    <row r="1646" s="2" customFormat="1">
      <c r="A1646" s="39"/>
      <c r="B1646" s="40"/>
      <c r="C1646" s="214" t="s">
        <v>4156</v>
      </c>
      <c r="D1646" s="214" t="s">
        <v>243</v>
      </c>
      <c r="E1646" s="215" t="s">
        <v>4157</v>
      </c>
      <c r="F1646" s="216" t="s">
        <v>4158</v>
      </c>
      <c r="G1646" s="217" t="s">
        <v>806</v>
      </c>
      <c r="H1646" s="218">
        <v>2</v>
      </c>
      <c r="I1646" s="219"/>
      <c r="J1646" s="220">
        <f>ROUND(I1646*H1646,2)</f>
        <v>0</v>
      </c>
      <c r="K1646" s="216" t="s">
        <v>247</v>
      </c>
      <c r="L1646" s="45"/>
      <c r="M1646" s="221" t="s">
        <v>19</v>
      </c>
      <c r="N1646" s="222" t="s">
        <v>43</v>
      </c>
      <c r="O1646" s="85"/>
      <c r="P1646" s="223">
        <f>O1646*H1646</f>
        <v>0</v>
      </c>
      <c r="Q1646" s="223">
        <v>0</v>
      </c>
      <c r="R1646" s="223">
        <f>Q1646*H1646</f>
        <v>0</v>
      </c>
      <c r="S1646" s="223">
        <v>0</v>
      </c>
      <c r="T1646" s="224">
        <f>S1646*H1646</f>
        <v>0</v>
      </c>
      <c r="U1646" s="39"/>
      <c r="V1646" s="39"/>
      <c r="W1646" s="39"/>
      <c r="X1646" s="39"/>
      <c r="Y1646" s="39"/>
      <c r="Z1646" s="39"/>
      <c r="AA1646" s="39"/>
      <c r="AB1646" s="39"/>
      <c r="AC1646" s="39"/>
      <c r="AD1646" s="39"/>
      <c r="AE1646" s="39"/>
      <c r="AR1646" s="225" t="s">
        <v>271</v>
      </c>
      <c r="AT1646" s="225" t="s">
        <v>243</v>
      </c>
      <c r="AU1646" s="225" t="s">
        <v>81</v>
      </c>
      <c r="AY1646" s="18" t="s">
        <v>240</v>
      </c>
      <c r="BE1646" s="226">
        <f>IF(N1646="základní",J1646,0)</f>
        <v>0</v>
      </c>
      <c r="BF1646" s="226">
        <f>IF(N1646="snížená",J1646,0)</f>
        <v>0</v>
      </c>
      <c r="BG1646" s="226">
        <f>IF(N1646="zákl. přenesená",J1646,0)</f>
        <v>0</v>
      </c>
      <c r="BH1646" s="226">
        <f>IF(N1646="sníž. přenesená",J1646,0)</f>
        <v>0</v>
      </c>
      <c r="BI1646" s="226">
        <f>IF(N1646="nulová",J1646,0)</f>
        <v>0</v>
      </c>
      <c r="BJ1646" s="18" t="s">
        <v>79</v>
      </c>
      <c r="BK1646" s="226">
        <f>ROUND(I1646*H1646,2)</f>
        <v>0</v>
      </c>
      <c r="BL1646" s="18" t="s">
        <v>271</v>
      </c>
      <c r="BM1646" s="225" t="s">
        <v>4159</v>
      </c>
    </row>
    <row r="1647" s="2" customFormat="1">
      <c r="A1647" s="39"/>
      <c r="B1647" s="40"/>
      <c r="C1647" s="214" t="s">
        <v>4160</v>
      </c>
      <c r="D1647" s="214" t="s">
        <v>243</v>
      </c>
      <c r="E1647" s="215" t="s">
        <v>4161</v>
      </c>
      <c r="F1647" s="216" t="s">
        <v>4162</v>
      </c>
      <c r="G1647" s="217" t="s">
        <v>806</v>
      </c>
      <c r="H1647" s="218">
        <v>5</v>
      </c>
      <c r="I1647" s="219"/>
      <c r="J1647" s="220">
        <f>ROUND(I1647*H1647,2)</f>
        <v>0</v>
      </c>
      <c r="K1647" s="216" t="s">
        <v>247</v>
      </c>
      <c r="L1647" s="45"/>
      <c r="M1647" s="221" t="s">
        <v>19</v>
      </c>
      <c r="N1647" s="222" t="s">
        <v>43</v>
      </c>
      <c r="O1647" s="85"/>
      <c r="P1647" s="223">
        <f>O1647*H1647</f>
        <v>0</v>
      </c>
      <c r="Q1647" s="223">
        <v>0</v>
      </c>
      <c r="R1647" s="223">
        <f>Q1647*H1647</f>
        <v>0</v>
      </c>
      <c r="S1647" s="223">
        <v>0</v>
      </c>
      <c r="T1647" s="224">
        <f>S1647*H1647</f>
        <v>0</v>
      </c>
      <c r="U1647" s="39"/>
      <c r="V1647" s="39"/>
      <c r="W1647" s="39"/>
      <c r="X1647" s="39"/>
      <c r="Y1647" s="39"/>
      <c r="Z1647" s="39"/>
      <c r="AA1647" s="39"/>
      <c r="AB1647" s="39"/>
      <c r="AC1647" s="39"/>
      <c r="AD1647" s="39"/>
      <c r="AE1647" s="39"/>
      <c r="AR1647" s="225" t="s">
        <v>271</v>
      </c>
      <c r="AT1647" s="225" t="s">
        <v>243</v>
      </c>
      <c r="AU1647" s="225" t="s">
        <v>81</v>
      </c>
      <c r="AY1647" s="18" t="s">
        <v>240</v>
      </c>
      <c r="BE1647" s="226">
        <f>IF(N1647="základní",J1647,0)</f>
        <v>0</v>
      </c>
      <c r="BF1647" s="226">
        <f>IF(N1647="snížená",J1647,0)</f>
        <v>0</v>
      </c>
      <c r="BG1647" s="226">
        <f>IF(N1647="zákl. přenesená",J1647,0)</f>
        <v>0</v>
      </c>
      <c r="BH1647" s="226">
        <f>IF(N1647="sníž. přenesená",J1647,0)</f>
        <v>0</v>
      </c>
      <c r="BI1647" s="226">
        <f>IF(N1647="nulová",J1647,0)</f>
        <v>0</v>
      </c>
      <c r="BJ1647" s="18" t="s">
        <v>79</v>
      </c>
      <c r="BK1647" s="226">
        <f>ROUND(I1647*H1647,2)</f>
        <v>0</v>
      </c>
      <c r="BL1647" s="18" t="s">
        <v>271</v>
      </c>
      <c r="BM1647" s="225" t="s">
        <v>4163</v>
      </c>
    </row>
    <row r="1648" s="2" customFormat="1">
      <c r="A1648" s="39"/>
      <c r="B1648" s="40"/>
      <c r="C1648" s="214" t="s">
        <v>4164</v>
      </c>
      <c r="D1648" s="214" t="s">
        <v>243</v>
      </c>
      <c r="E1648" s="215" t="s">
        <v>4165</v>
      </c>
      <c r="F1648" s="216" t="s">
        <v>4166</v>
      </c>
      <c r="G1648" s="217" t="s">
        <v>806</v>
      </c>
      <c r="H1648" s="218">
        <v>5</v>
      </c>
      <c r="I1648" s="219"/>
      <c r="J1648" s="220">
        <f>ROUND(I1648*H1648,2)</f>
        <v>0</v>
      </c>
      <c r="K1648" s="216" t="s">
        <v>247</v>
      </c>
      <c r="L1648" s="45"/>
      <c r="M1648" s="221" t="s">
        <v>19</v>
      </c>
      <c r="N1648" s="222" t="s">
        <v>43</v>
      </c>
      <c r="O1648" s="85"/>
      <c r="P1648" s="223">
        <f>O1648*H1648</f>
        <v>0</v>
      </c>
      <c r="Q1648" s="223">
        <v>0</v>
      </c>
      <c r="R1648" s="223">
        <f>Q1648*H1648</f>
        <v>0</v>
      </c>
      <c r="S1648" s="223">
        <v>0</v>
      </c>
      <c r="T1648" s="224">
        <f>S1648*H1648</f>
        <v>0</v>
      </c>
      <c r="U1648" s="39"/>
      <c r="V1648" s="39"/>
      <c r="W1648" s="39"/>
      <c r="X1648" s="39"/>
      <c r="Y1648" s="39"/>
      <c r="Z1648" s="39"/>
      <c r="AA1648" s="39"/>
      <c r="AB1648" s="39"/>
      <c r="AC1648" s="39"/>
      <c r="AD1648" s="39"/>
      <c r="AE1648" s="39"/>
      <c r="AR1648" s="225" t="s">
        <v>271</v>
      </c>
      <c r="AT1648" s="225" t="s">
        <v>243</v>
      </c>
      <c r="AU1648" s="225" t="s">
        <v>81</v>
      </c>
      <c r="AY1648" s="18" t="s">
        <v>240</v>
      </c>
      <c r="BE1648" s="226">
        <f>IF(N1648="základní",J1648,0)</f>
        <v>0</v>
      </c>
      <c r="BF1648" s="226">
        <f>IF(N1648="snížená",J1648,0)</f>
        <v>0</v>
      </c>
      <c r="BG1648" s="226">
        <f>IF(N1648="zákl. přenesená",J1648,0)</f>
        <v>0</v>
      </c>
      <c r="BH1648" s="226">
        <f>IF(N1648="sníž. přenesená",J1648,0)</f>
        <v>0</v>
      </c>
      <c r="BI1648" s="226">
        <f>IF(N1648="nulová",J1648,0)</f>
        <v>0</v>
      </c>
      <c r="BJ1648" s="18" t="s">
        <v>79</v>
      </c>
      <c r="BK1648" s="226">
        <f>ROUND(I1648*H1648,2)</f>
        <v>0</v>
      </c>
      <c r="BL1648" s="18" t="s">
        <v>271</v>
      </c>
      <c r="BM1648" s="225" t="s">
        <v>4167</v>
      </c>
    </row>
    <row r="1649" s="2" customFormat="1">
      <c r="A1649" s="39"/>
      <c r="B1649" s="40"/>
      <c r="C1649" s="214" t="s">
        <v>4168</v>
      </c>
      <c r="D1649" s="214" t="s">
        <v>243</v>
      </c>
      <c r="E1649" s="215" t="s">
        <v>4169</v>
      </c>
      <c r="F1649" s="216" t="s">
        <v>4170</v>
      </c>
      <c r="G1649" s="217" t="s">
        <v>806</v>
      </c>
      <c r="H1649" s="218">
        <v>1</v>
      </c>
      <c r="I1649" s="219"/>
      <c r="J1649" s="220">
        <f>ROUND(I1649*H1649,2)</f>
        <v>0</v>
      </c>
      <c r="K1649" s="216" t="s">
        <v>247</v>
      </c>
      <c r="L1649" s="45"/>
      <c r="M1649" s="221" t="s">
        <v>19</v>
      </c>
      <c r="N1649" s="222" t="s">
        <v>43</v>
      </c>
      <c r="O1649" s="85"/>
      <c r="P1649" s="223">
        <f>O1649*H1649</f>
        <v>0</v>
      </c>
      <c r="Q1649" s="223">
        <v>0</v>
      </c>
      <c r="R1649" s="223">
        <f>Q1649*H1649</f>
        <v>0</v>
      </c>
      <c r="S1649" s="223">
        <v>0</v>
      </c>
      <c r="T1649" s="224">
        <f>S1649*H1649</f>
        <v>0</v>
      </c>
      <c r="U1649" s="39"/>
      <c r="V1649" s="39"/>
      <c r="W1649" s="39"/>
      <c r="X1649" s="39"/>
      <c r="Y1649" s="39"/>
      <c r="Z1649" s="39"/>
      <c r="AA1649" s="39"/>
      <c r="AB1649" s="39"/>
      <c r="AC1649" s="39"/>
      <c r="AD1649" s="39"/>
      <c r="AE1649" s="39"/>
      <c r="AR1649" s="225" t="s">
        <v>271</v>
      </c>
      <c r="AT1649" s="225" t="s">
        <v>243</v>
      </c>
      <c r="AU1649" s="225" t="s">
        <v>81</v>
      </c>
      <c r="AY1649" s="18" t="s">
        <v>240</v>
      </c>
      <c r="BE1649" s="226">
        <f>IF(N1649="základní",J1649,0)</f>
        <v>0</v>
      </c>
      <c r="BF1649" s="226">
        <f>IF(N1649="snížená",J1649,0)</f>
        <v>0</v>
      </c>
      <c r="BG1649" s="226">
        <f>IF(N1649="zákl. přenesená",J1649,0)</f>
        <v>0</v>
      </c>
      <c r="BH1649" s="226">
        <f>IF(N1649="sníž. přenesená",J1649,0)</f>
        <v>0</v>
      </c>
      <c r="BI1649" s="226">
        <f>IF(N1649="nulová",J1649,0)</f>
        <v>0</v>
      </c>
      <c r="BJ1649" s="18" t="s">
        <v>79</v>
      </c>
      <c r="BK1649" s="226">
        <f>ROUND(I1649*H1649,2)</f>
        <v>0</v>
      </c>
      <c r="BL1649" s="18" t="s">
        <v>271</v>
      </c>
      <c r="BM1649" s="225" t="s">
        <v>4171</v>
      </c>
    </row>
    <row r="1650" s="2" customFormat="1" ht="33" customHeight="1">
      <c r="A1650" s="39"/>
      <c r="B1650" s="40"/>
      <c r="C1650" s="214" t="s">
        <v>4172</v>
      </c>
      <c r="D1650" s="214" t="s">
        <v>243</v>
      </c>
      <c r="E1650" s="215" t="s">
        <v>4173</v>
      </c>
      <c r="F1650" s="216" t="s">
        <v>4174</v>
      </c>
      <c r="G1650" s="217" t="s">
        <v>806</v>
      </c>
      <c r="H1650" s="218">
        <v>2</v>
      </c>
      <c r="I1650" s="219"/>
      <c r="J1650" s="220">
        <f>ROUND(I1650*H1650,2)</f>
        <v>0</v>
      </c>
      <c r="K1650" s="216" t="s">
        <v>247</v>
      </c>
      <c r="L1650" s="45"/>
      <c r="M1650" s="221" t="s">
        <v>19</v>
      </c>
      <c r="N1650" s="222" t="s">
        <v>43</v>
      </c>
      <c r="O1650" s="85"/>
      <c r="P1650" s="223">
        <f>O1650*H1650</f>
        <v>0</v>
      </c>
      <c r="Q1650" s="223">
        <v>0</v>
      </c>
      <c r="R1650" s="223">
        <f>Q1650*H1650</f>
        <v>0</v>
      </c>
      <c r="S1650" s="223">
        <v>0</v>
      </c>
      <c r="T1650" s="224">
        <f>S1650*H1650</f>
        <v>0</v>
      </c>
      <c r="U1650" s="39"/>
      <c r="V1650" s="39"/>
      <c r="W1650" s="39"/>
      <c r="X1650" s="39"/>
      <c r="Y1650" s="39"/>
      <c r="Z1650" s="39"/>
      <c r="AA1650" s="39"/>
      <c r="AB1650" s="39"/>
      <c r="AC1650" s="39"/>
      <c r="AD1650" s="39"/>
      <c r="AE1650" s="39"/>
      <c r="AR1650" s="225" t="s">
        <v>271</v>
      </c>
      <c r="AT1650" s="225" t="s">
        <v>243</v>
      </c>
      <c r="AU1650" s="225" t="s">
        <v>81</v>
      </c>
      <c r="AY1650" s="18" t="s">
        <v>240</v>
      </c>
      <c r="BE1650" s="226">
        <f>IF(N1650="základní",J1650,0)</f>
        <v>0</v>
      </c>
      <c r="BF1650" s="226">
        <f>IF(N1650="snížená",J1650,0)</f>
        <v>0</v>
      </c>
      <c r="BG1650" s="226">
        <f>IF(N1650="zákl. přenesená",J1650,0)</f>
        <v>0</v>
      </c>
      <c r="BH1650" s="226">
        <f>IF(N1650="sníž. přenesená",J1650,0)</f>
        <v>0</v>
      </c>
      <c r="BI1650" s="226">
        <f>IF(N1650="nulová",J1650,0)</f>
        <v>0</v>
      </c>
      <c r="BJ1650" s="18" t="s">
        <v>79</v>
      </c>
      <c r="BK1650" s="226">
        <f>ROUND(I1650*H1650,2)</f>
        <v>0</v>
      </c>
      <c r="BL1650" s="18" t="s">
        <v>271</v>
      </c>
      <c r="BM1650" s="225" t="s">
        <v>4175</v>
      </c>
    </row>
    <row r="1651" s="2" customFormat="1">
      <c r="A1651" s="39"/>
      <c r="B1651" s="40"/>
      <c r="C1651" s="214" t="s">
        <v>4176</v>
      </c>
      <c r="D1651" s="214" t="s">
        <v>243</v>
      </c>
      <c r="E1651" s="215" t="s">
        <v>4177</v>
      </c>
      <c r="F1651" s="216" t="s">
        <v>4178</v>
      </c>
      <c r="G1651" s="217" t="s">
        <v>806</v>
      </c>
      <c r="H1651" s="218">
        <v>1</v>
      </c>
      <c r="I1651" s="219"/>
      <c r="J1651" s="220">
        <f>ROUND(I1651*H1651,2)</f>
        <v>0</v>
      </c>
      <c r="K1651" s="216" t="s">
        <v>247</v>
      </c>
      <c r="L1651" s="45"/>
      <c r="M1651" s="221" t="s">
        <v>19</v>
      </c>
      <c r="N1651" s="222" t="s">
        <v>43</v>
      </c>
      <c r="O1651" s="85"/>
      <c r="P1651" s="223">
        <f>O1651*H1651</f>
        <v>0</v>
      </c>
      <c r="Q1651" s="223">
        <v>0</v>
      </c>
      <c r="R1651" s="223">
        <f>Q1651*H1651</f>
        <v>0</v>
      </c>
      <c r="S1651" s="223">
        <v>0</v>
      </c>
      <c r="T1651" s="224">
        <f>S1651*H1651</f>
        <v>0</v>
      </c>
      <c r="U1651" s="39"/>
      <c r="V1651" s="39"/>
      <c r="W1651" s="39"/>
      <c r="X1651" s="39"/>
      <c r="Y1651" s="39"/>
      <c r="Z1651" s="39"/>
      <c r="AA1651" s="39"/>
      <c r="AB1651" s="39"/>
      <c r="AC1651" s="39"/>
      <c r="AD1651" s="39"/>
      <c r="AE1651" s="39"/>
      <c r="AR1651" s="225" t="s">
        <v>271</v>
      </c>
      <c r="AT1651" s="225" t="s">
        <v>243</v>
      </c>
      <c r="AU1651" s="225" t="s">
        <v>81</v>
      </c>
      <c r="AY1651" s="18" t="s">
        <v>240</v>
      </c>
      <c r="BE1651" s="226">
        <f>IF(N1651="základní",J1651,0)</f>
        <v>0</v>
      </c>
      <c r="BF1651" s="226">
        <f>IF(N1651="snížená",J1651,0)</f>
        <v>0</v>
      </c>
      <c r="BG1651" s="226">
        <f>IF(N1651="zákl. přenesená",J1651,0)</f>
        <v>0</v>
      </c>
      <c r="BH1651" s="226">
        <f>IF(N1651="sníž. přenesená",J1651,0)</f>
        <v>0</v>
      </c>
      <c r="BI1651" s="226">
        <f>IF(N1651="nulová",J1651,0)</f>
        <v>0</v>
      </c>
      <c r="BJ1651" s="18" t="s">
        <v>79</v>
      </c>
      <c r="BK1651" s="226">
        <f>ROUND(I1651*H1651,2)</f>
        <v>0</v>
      </c>
      <c r="BL1651" s="18" t="s">
        <v>271</v>
      </c>
      <c r="BM1651" s="225" t="s">
        <v>4179</v>
      </c>
    </row>
    <row r="1652" s="2" customFormat="1">
      <c r="A1652" s="39"/>
      <c r="B1652" s="40"/>
      <c r="C1652" s="214" t="s">
        <v>4180</v>
      </c>
      <c r="D1652" s="214" t="s">
        <v>243</v>
      </c>
      <c r="E1652" s="215" t="s">
        <v>4181</v>
      </c>
      <c r="F1652" s="216" t="s">
        <v>4182</v>
      </c>
      <c r="G1652" s="217" t="s">
        <v>806</v>
      </c>
      <c r="H1652" s="218">
        <v>1</v>
      </c>
      <c r="I1652" s="219"/>
      <c r="J1652" s="220">
        <f>ROUND(I1652*H1652,2)</f>
        <v>0</v>
      </c>
      <c r="K1652" s="216" t="s">
        <v>247</v>
      </c>
      <c r="L1652" s="45"/>
      <c r="M1652" s="221" t="s">
        <v>19</v>
      </c>
      <c r="N1652" s="222" t="s">
        <v>43</v>
      </c>
      <c r="O1652" s="85"/>
      <c r="P1652" s="223">
        <f>O1652*H1652</f>
        <v>0</v>
      </c>
      <c r="Q1652" s="223">
        <v>0</v>
      </c>
      <c r="R1652" s="223">
        <f>Q1652*H1652</f>
        <v>0</v>
      </c>
      <c r="S1652" s="223">
        <v>0</v>
      </c>
      <c r="T1652" s="224">
        <f>S1652*H1652</f>
        <v>0</v>
      </c>
      <c r="U1652" s="39"/>
      <c r="V1652" s="39"/>
      <c r="W1652" s="39"/>
      <c r="X1652" s="39"/>
      <c r="Y1652" s="39"/>
      <c r="Z1652" s="39"/>
      <c r="AA1652" s="39"/>
      <c r="AB1652" s="39"/>
      <c r="AC1652" s="39"/>
      <c r="AD1652" s="39"/>
      <c r="AE1652" s="39"/>
      <c r="AR1652" s="225" t="s">
        <v>271</v>
      </c>
      <c r="AT1652" s="225" t="s">
        <v>243</v>
      </c>
      <c r="AU1652" s="225" t="s">
        <v>81</v>
      </c>
      <c r="AY1652" s="18" t="s">
        <v>240</v>
      </c>
      <c r="BE1652" s="226">
        <f>IF(N1652="základní",J1652,0)</f>
        <v>0</v>
      </c>
      <c r="BF1652" s="226">
        <f>IF(N1652="snížená",J1652,0)</f>
        <v>0</v>
      </c>
      <c r="BG1652" s="226">
        <f>IF(N1652="zákl. přenesená",J1652,0)</f>
        <v>0</v>
      </c>
      <c r="BH1652" s="226">
        <f>IF(N1652="sníž. přenesená",J1652,0)</f>
        <v>0</v>
      </c>
      <c r="BI1652" s="226">
        <f>IF(N1652="nulová",J1652,0)</f>
        <v>0</v>
      </c>
      <c r="BJ1652" s="18" t="s">
        <v>79</v>
      </c>
      <c r="BK1652" s="226">
        <f>ROUND(I1652*H1652,2)</f>
        <v>0</v>
      </c>
      <c r="BL1652" s="18" t="s">
        <v>271</v>
      </c>
      <c r="BM1652" s="225" t="s">
        <v>4183</v>
      </c>
    </row>
    <row r="1653" s="2" customFormat="1">
      <c r="A1653" s="39"/>
      <c r="B1653" s="40"/>
      <c r="C1653" s="214" t="s">
        <v>4184</v>
      </c>
      <c r="D1653" s="214" t="s">
        <v>243</v>
      </c>
      <c r="E1653" s="215" t="s">
        <v>4185</v>
      </c>
      <c r="F1653" s="216" t="s">
        <v>4186</v>
      </c>
      <c r="G1653" s="217" t="s">
        <v>806</v>
      </c>
      <c r="H1653" s="218">
        <v>1</v>
      </c>
      <c r="I1653" s="219"/>
      <c r="J1653" s="220">
        <f>ROUND(I1653*H1653,2)</f>
        <v>0</v>
      </c>
      <c r="K1653" s="216" t="s">
        <v>247</v>
      </c>
      <c r="L1653" s="45"/>
      <c r="M1653" s="221" t="s">
        <v>19</v>
      </c>
      <c r="N1653" s="222" t="s">
        <v>43</v>
      </c>
      <c r="O1653" s="85"/>
      <c r="P1653" s="223">
        <f>O1653*H1653</f>
        <v>0</v>
      </c>
      <c r="Q1653" s="223">
        <v>0</v>
      </c>
      <c r="R1653" s="223">
        <f>Q1653*H1653</f>
        <v>0</v>
      </c>
      <c r="S1653" s="223">
        <v>0</v>
      </c>
      <c r="T1653" s="224">
        <f>S1653*H1653</f>
        <v>0</v>
      </c>
      <c r="U1653" s="39"/>
      <c r="V1653" s="39"/>
      <c r="W1653" s="39"/>
      <c r="X1653" s="39"/>
      <c r="Y1653" s="39"/>
      <c r="Z1653" s="39"/>
      <c r="AA1653" s="39"/>
      <c r="AB1653" s="39"/>
      <c r="AC1653" s="39"/>
      <c r="AD1653" s="39"/>
      <c r="AE1653" s="39"/>
      <c r="AR1653" s="225" t="s">
        <v>271</v>
      </c>
      <c r="AT1653" s="225" t="s">
        <v>243</v>
      </c>
      <c r="AU1653" s="225" t="s">
        <v>81</v>
      </c>
      <c r="AY1653" s="18" t="s">
        <v>240</v>
      </c>
      <c r="BE1653" s="226">
        <f>IF(N1653="základní",J1653,0)</f>
        <v>0</v>
      </c>
      <c r="BF1653" s="226">
        <f>IF(N1653="snížená",J1653,0)</f>
        <v>0</v>
      </c>
      <c r="BG1653" s="226">
        <f>IF(N1653="zákl. přenesená",J1653,0)</f>
        <v>0</v>
      </c>
      <c r="BH1653" s="226">
        <f>IF(N1653="sníž. přenesená",J1653,0)</f>
        <v>0</v>
      </c>
      <c r="BI1653" s="226">
        <f>IF(N1653="nulová",J1653,0)</f>
        <v>0</v>
      </c>
      <c r="BJ1653" s="18" t="s">
        <v>79</v>
      </c>
      <c r="BK1653" s="226">
        <f>ROUND(I1653*H1653,2)</f>
        <v>0</v>
      </c>
      <c r="BL1653" s="18" t="s">
        <v>271</v>
      </c>
      <c r="BM1653" s="225" t="s">
        <v>4187</v>
      </c>
    </row>
    <row r="1654" s="2" customFormat="1">
      <c r="A1654" s="39"/>
      <c r="B1654" s="40"/>
      <c r="C1654" s="214" t="s">
        <v>4188</v>
      </c>
      <c r="D1654" s="214" t="s">
        <v>243</v>
      </c>
      <c r="E1654" s="215" t="s">
        <v>4189</v>
      </c>
      <c r="F1654" s="216" t="s">
        <v>4190</v>
      </c>
      <c r="G1654" s="217" t="s">
        <v>806</v>
      </c>
      <c r="H1654" s="218">
        <v>2</v>
      </c>
      <c r="I1654" s="219"/>
      <c r="J1654" s="220">
        <f>ROUND(I1654*H1654,2)</f>
        <v>0</v>
      </c>
      <c r="K1654" s="216" t="s">
        <v>247</v>
      </c>
      <c r="L1654" s="45"/>
      <c r="M1654" s="221" t="s">
        <v>19</v>
      </c>
      <c r="N1654" s="222" t="s">
        <v>43</v>
      </c>
      <c r="O1654" s="85"/>
      <c r="P1654" s="223">
        <f>O1654*H1654</f>
        <v>0</v>
      </c>
      <c r="Q1654" s="223">
        <v>0</v>
      </c>
      <c r="R1654" s="223">
        <f>Q1654*H1654</f>
        <v>0</v>
      </c>
      <c r="S1654" s="223">
        <v>0</v>
      </c>
      <c r="T1654" s="224">
        <f>S1654*H1654</f>
        <v>0</v>
      </c>
      <c r="U1654" s="39"/>
      <c r="V1654" s="39"/>
      <c r="W1654" s="39"/>
      <c r="X1654" s="39"/>
      <c r="Y1654" s="39"/>
      <c r="Z1654" s="39"/>
      <c r="AA1654" s="39"/>
      <c r="AB1654" s="39"/>
      <c r="AC1654" s="39"/>
      <c r="AD1654" s="39"/>
      <c r="AE1654" s="39"/>
      <c r="AR1654" s="225" t="s">
        <v>271</v>
      </c>
      <c r="AT1654" s="225" t="s">
        <v>243</v>
      </c>
      <c r="AU1654" s="225" t="s">
        <v>81</v>
      </c>
      <c r="AY1654" s="18" t="s">
        <v>240</v>
      </c>
      <c r="BE1654" s="226">
        <f>IF(N1654="základní",J1654,0)</f>
        <v>0</v>
      </c>
      <c r="BF1654" s="226">
        <f>IF(N1654="snížená",J1654,0)</f>
        <v>0</v>
      </c>
      <c r="BG1654" s="226">
        <f>IF(N1654="zákl. přenesená",J1654,0)</f>
        <v>0</v>
      </c>
      <c r="BH1654" s="226">
        <f>IF(N1654="sníž. přenesená",J1654,0)</f>
        <v>0</v>
      </c>
      <c r="BI1654" s="226">
        <f>IF(N1654="nulová",J1654,0)</f>
        <v>0</v>
      </c>
      <c r="BJ1654" s="18" t="s">
        <v>79</v>
      </c>
      <c r="BK1654" s="226">
        <f>ROUND(I1654*H1654,2)</f>
        <v>0</v>
      </c>
      <c r="BL1654" s="18" t="s">
        <v>271</v>
      </c>
      <c r="BM1654" s="225" t="s">
        <v>4191</v>
      </c>
    </row>
    <row r="1655" s="2" customFormat="1">
      <c r="A1655" s="39"/>
      <c r="B1655" s="40"/>
      <c r="C1655" s="214" t="s">
        <v>4192</v>
      </c>
      <c r="D1655" s="214" t="s">
        <v>243</v>
      </c>
      <c r="E1655" s="215" t="s">
        <v>4193</v>
      </c>
      <c r="F1655" s="216" t="s">
        <v>4194</v>
      </c>
      <c r="G1655" s="217" t="s">
        <v>806</v>
      </c>
      <c r="H1655" s="218">
        <v>1</v>
      </c>
      <c r="I1655" s="219"/>
      <c r="J1655" s="220">
        <f>ROUND(I1655*H1655,2)</f>
        <v>0</v>
      </c>
      <c r="K1655" s="216" t="s">
        <v>247</v>
      </c>
      <c r="L1655" s="45"/>
      <c r="M1655" s="221" t="s">
        <v>19</v>
      </c>
      <c r="N1655" s="222" t="s">
        <v>43</v>
      </c>
      <c r="O1655" s="85"/>
      <c r="P1655" s="223">
        <f>O1655*H1655</f>
        <v>0</v>
      </c>
      <c r="Q1655" s="223">
        <v>0</v>
      </c>
      <c r="R1655" s="223">
        <f>Q1655*H1655</f>
        <v>0</v>
      </c>
      <c r="S1655" s="223">
        <v>0</v>
      </c>
      <c r="T1655" s="224">
        <f>S1655*H1655</f>
        <v>0</v>
      </c>
      <c r="U1655" s="39"/>
      <c r="V1655" s="39"/>
      <c r="W1655" s="39"/>
      <c r="X1655" s="39"/>
      <c r="Y1655" s="39"/>
      <c r="Z1655" s="39"/>
      <c r="AA1655" s="39"/>
      <c r="AB1655" s="39"/>
      <c r="AC1655" s="39"/>
      <c r="AD1655" s="39"/>
      <c r="AE1655" s="39"/>
      <c r="AR1655" s="225" t="s">
        <v>271</v>
      </c>
      <c r="AT1655" s="225" t="s">
        <v>243</v>
      </c>
      <c r="AU1655" s="225" t="s">
        <v>81</v>
      </c>
      <c r="AY1655" s="18" t="s">
        <v>240</v>
      </c>
      <c r="BE1655" s="226">
        <f>IF(N1655="základní",J1655,0)</f>
        <v>0</v>
      </c>
      <c r="BF1655" s="226">
        <f>IF(N1655="snížená",J1655,0)</f>
        <v>0</v>
      </c>
      <c r="BG1655" s="226">
        <f>IF(N1655="zákl. přenesená",J1655,0)</f>
        <v>0</v>
      </c>
      <c r="BH1655" s="226">
        <f>IF(N1655="sníž. přenesená",J1655,0)</f>
        <v>0</v>
      </c>
      <c r="BI1655" s="226">
        <f>IF(N1655="nulová",J1655,0)</f>
        <v>0</v>
      </c>
      <c r="BJ1655" s="18" t="s">
        <v>79</v>
      </c>
      <c r="BK1655" s="226">
        <f>ROUND(I1655*H1655,2)</f>
        <v>0</v>
      </c>
      <c r="BL1655" s="18" t="s">
        <v>271</v>
      </c>
      <c r="BM1655" s="225" t="s">
        <v>4195</v>
      </c>
    </row>
    <row r="1656" s="2" customFormat="1">
      <c r="A1656" s="39"/>
      <c r="B1656" s="40"/>
      <c r="C1656" s="214" t="s">
        <v>4196</v>
      </c>
      <c r="D1656" s="214" t="s">
        <v>243</v>
      </c>
      <c r="E1656" s="215" t="s">
        <v>4197</v>
      </c>
      <c r="F1656" s="216" t="s">
        <v>4198</v>
      </c>
      <c r="G1656" s="217" t="s">
        <v>806</v>
      </c>
      <c r="H1656" s="218">
        <v>1</v>
      </c>
      <c r="I1656" s="219"/>
      <c r="J1656" s="220">
        <f>ROUND(I1656*H1656,2)</f>
        <v>0</v>
      </c>
      <c r="K1656" s="216" t="s">
        <v>247</v>
      </c>
      <c r="L1656" s="45"/>
      <c r="M1656" s="221" t="s">
        <v>19</v>
      </c>
      <c r="N1656" s="222" t="s">
        <v>43</v>
      </c>
      <c r="O1656" s="85"/>
      <c r="P1656" s="223">
        <f>O1656*H1656</f>
        <v>0</v>
      </c>
      <c r="Q1656" s="223">
        <v>0</v>
      </c>
      <c r="R1656" s="223">
        <f>Q1656*H1656</f>
        <v>0</v>
      </c>
      <c r="S1656" s="223">
        <v>0</v>
      </c>
      <c r="T1656" s="224">
        <f>S1656*H1656</f>
        <v>0</v>
      </c>
      <c r="U1656" s="39"/>
      <c r="V1656" s="39"/>
      <c r="W1656" s="39"/>
      <c r="X1656" s="39"/>
      <c r="Y1656" s="39"/>
      <c r="Z1656" s="39"/>
      <c r="AA1656" s="39"/>
      <c r="AB1656" s="39"/>
      <c r="AC1656" s="39"/>
      <c r="AD1656" s="39"/>
      <c r="AE1656" s="39"/>
      <c r="AR1656" s="225" t="s">
        <v>271</v>
      </c>
      <c r="AT1656" s="225" t="s">
        <v>243</v>
      </c>
      <c r="AU1656" s="225" t="s">
        <v>81</v>
      </c>
      <c r="AY1656" s="18" t="s">
        <v>240</v>
      </c>
      <c r="BE1656" s="226">
        <f>IF(N1656="základní",J1656,0)</f>
        <v>0</v>
      </c>
      <c r="BF1656" s="226">
        <f>IF(N1656="snížená",J1656,0)</f>
        <v>0</v>
      </c>
      <c r="BG1656" s="226">
        <f>IF(N1656="zákl. přenesená",J1656,0)</f>
        <v>0</v>
      </c>
      <c r="BH1656" s="226">
        <f>IF(N1656="sníž. přenesená",J1656,0)</f>
        <v>0</v>
      </c>
      <c r="BI1656" s="226">
        <f>IF(N1656="nulová",J1656,0)</f>
        <v>0</v>
      </c>
      <c r="BJ1656" s="18" t="s">
        <v>79</v>
      </c>
      <c r="BK1656" s="226">
        <f>ROUND(I1656*H1656,2)</f>
        <v>0</v>
      </c>
      <c r="BL1656" s="18" t="s">
        <v>271</v>
      </c>
      <c r="BM1656" s="225" t="s">
        <v>4199</v>
      </c>
    </row>
    <row r="1657" s="2" customFormat="1">
      <c r="A1657" s="39"/>
      <c r="B1657" s="40"/>
      <c r="C1657" s="214" t="s">
        <v>4200</v>
      </c>
      <c r="D1657" s="214" t="s">
        <v>243</v>
      </c>
      <c r="E1657" s="215" t="s">
        <v>4201</v>
      </c>
      <c r="F1657" s="216" t="s">
        <v>4202</v>
      </c>
      <c r="G1657" s="217" t="s">
        <v>806</v>
      </c>
      <c r="H1657" s="218">
        <v>6</v>
      </c>
      <c r="I1657" s="219"/>
      <c r="J1657" s="220">
        <f>ROUND(I1657*H1657,2)</f>
        <v>0</v>
      </c>
      <c r="K1657" s="216" t="s">
        <v>247</v>
      </c>
      <c r="L1657" s="45"/>
      <c r="M1657" s="221" t="s">
        <v>19</v>
      </c>
      <c r="N1657" s="222" t="s">
        <v>43</v>
      </c>
      <c r="O1657" s="85"/>
      <c r="P1657" s="223">
        <f>O1657*H1657</f>
        <v>0</v>
      </c>
      <c r="Q1657" s="223">
        <v>0</v>
      </c>
      <c r="R1657" s="223">
        <f>Q1657*H1657</f>
        <v>0</v>
      </c>
      <c r="S1657" s="223">
        <v>0</v>
      </c>
      <c r="T1657" s="224">
        <f>S1657*H1657</f>
        <v>0</v>
      </c>
      <c r="U1657" s="39"/>
      <c r="V1657" s="39"/>
      <c r="W1657" s="39"/>
      <c r="X1657" s="39"/>
      <c r="Y1657" s="39"/>
      <c r="Z1657" s="39"/>
      <c r="AA1657" s="39"/>
      <c r="AB1657" s="39"/>
      <c r="AC1657" s="39"/>
      <c r="AD1657" s="39"/>
      <c r="AE1657" s="39"/>
      <c r="AR1657" s="225" t="s">
        <v>271</v>
      </c>
      <c r="AT1657" s="225" t="s">
        <v>243</v>
      </c>
      <c r="AU1657" s="225" t="s">
        <v>81</v>
      </c>
      <c r="AY1657" s="18" t="s">
        <v>240</v>
      </c>
      <c r="BE1657" s="226">
        <f>IF(N1657="základní",J1657,0)</f>
        <v>0</v>
      </c>
      <c r="BF1657" s="226">
        <f>IF(N1657="snížená",J1657,0)</f>
        <v>0</v>
      </c>
      <c r="BG1657" s="226">
        <f>IF(N1657="zákl. přenesená",J1657,0)</f>
        <v>0</v>
      </c>
      <c r="BH1657" s="226">
        <f>IF(N1657="sníž. přenesená",J1657,0)</f>
        <v>0</v>
      </c>
      <c r="BI1657" s="226">
        <f>IF(N1657="nulová",J1657,0)</f>
        <v>0</v>
      </c>
      <c r="BJ1657" s="18" t="s">
        <v>79</v>
      </c>
      <c r="BK1657" s="226">
        <f>ROUND(I1657*H1657,2)</f>
        <v>0</v>
      </c>
      <c r="BL1657" s="18" t="s">
        <v>271</v>
      </c>
      <c r="BM1657" s="225" t="s">
        <v>4203</v>
      </c>
    </row>
    <row r="1658" s="2" customFormat="1">
      <c r="A1658" s="39"/>
      <c r="B1658" s="40"/>
      <c r="C1658" s="214" t="s">
        <v>4204</v>
      </c>
      <c r="D1658" s="214" t="s">
        <v>243</v>
      </c>
      <c r="E1658" s="215" t="s">
        <v>4205</v>
      </c>
      <c r="F1658" s="216" t="s">
        <v>4206</v>
      </c>
      <c r="G1658" s="217" t="s">
        <v>806</v>
      </c>
      <c r="H1658" s="218">
        <v>6</v>
      </c>
      <c r="I1658" s="219"/>
      <c r="J1658" s="220">
        <f>ROUND(I1658*H1658,2)</f>
        <v>0</v>
      </c>
      <c r="K1658" s="216" t="s">
        <v>247</v>
      </c>
      <c r="L1658" s="45"/>
      <c r="M1658" s="221" t="s">
        <v>19</v>
      </c>
      <c r="N1658" s="222" t="s">
        <v>43</v>
      </c>
      <c r="O1658" s="85"/>
      <c r="P1658" s="223">
        <f>O1658*H1658</f>
        <v>0</v>
      </c>
      <c r="Q1658" s="223">
        <v>0</v>
      </c>
      <c r="R1658" s="223">
        <f>Q1658*H1658</f>
        <v>0</v>
      </c>
      <c r="S1658" s="223">
        <v>0</v>
      </c>
      <c r="T1658" s="224">
        <f>S1658*H1658</f>
        <v>0</v>
      </c>
      <c r="U1658" s="39"/>
      <c r="V1658" s="39"/>
      <c r="W1658" s="39"/>
      <c r="X1658" s="39"/>
      <c r="Y1658" s="39"/>
      <c r="Z1658" s="39"/>
      <c r="AA1658" s="39"/>
      <c r="AB1658" s="39"/>
      <c r="AC1658" s="39"/>
      <c r="AD1658" s="39"/>
      <c r="AE1658" s="39"/>
      <c r="AR1658" s="225" t="s">
        <v>271</v>
      </c>
      <c r="AT1658" s="225" t="s">
        <v>243</v>
      </c>
      <c r="AU1658" s="225" t="s">
        <v>81</v>
      </c>
      <c r="AY1658" s="18" t="s">
        <v>240</v>
      </c>
      <c r="BE1658" s="226">
        <f>IF(N1658="základní",J1658,0)</f>
        <v>0</v>
      </c>
      <c r="BF1658" s="226">
        <f>IF(N1658="snížená",J1658,0)</f>
        <v>0</v>
      </c>
      <c r="BG1658" s="226">
        <f>IF(N1658="zákl. přenesená",J1658,0)</f>
        <v>0</v>
      </c>
      <c r="BH1658" s="226">
        <f>IF(N1658="sníž. přenesená",J1658,0)</f>
        <v>0</v>
      </c>
      <c r="BI1658" s="226">
        <f>IF(N1658="nulová",J1658,0)</f>
        <v>0</v>
      </c>
      <c r="BJ1658" s="18" t="s">
        <v>79</v>
      </c>
      <c r="BK1658" s="226">
        <f>ROUND(I1658*H1658,2)</f>
        <v>0</v>
      </c>
      <c r="BL1658" s="18" t="s">
        <v>271</v>
      </c>
      <c r="BM1658" s="225" t="s">
        <v>4207</v>
      </c>
    </row>
    <row r="1659" s="2" customFormat="1">
      <c r="A1659" s="39"/>
      <c r="B1659" s="40"/>
      <c r="C1659" s="214" t="s">
        <v>4208</v>
      </c>
      <c r="D1659" s="214" t="s">
        <v>243</v>
      </c>
      <c r="E1659" s="215" t="s">
        <v>4209</v>
      </c>
      <c r="F1659" s="216" t="s">
        <v>4210</v>
      </c>
      <c r="G1659" s="217" t="s">
        <v>806</v>
      </c>
      <c r="H1659" s="218">
        <v>3</v>
      </c>
      <c r="I1659" s="219"/>
      <c r="J1659" s="220">
        <f>ROUND(I1659*H1659,2)</f>
        <v>0</v>
      </c>
      <c r="K1659" s="216" t="s">
        <v>247</v>
      </c>
      <c r="L1659" s="45"/>
      <c r="M1659" s="221" t="s">
        <v>19</v>
      </c>
      <c r="N1659" s="222" t="s">
        <v>43</v>
      </c>
      <c r="O1659" s="85"/>
      <c r="P1659" s="223">
        <f>O1659*H1659</f>
        <v>0</v>
      </c>
      <c r="Q1659" s="223">
        <v>0</v>
      </c>
      <c r="R1659" s="223">
        <f>Q1659*H1659</f>
        <v>0</v>
      </c>
      <c r="S1659" s="223">
        <v>0</v>
      </c>
      <c r="T1659" s="224">
        <f>S1659*H1659</f>
        <v>0</v>
      </c>
      <c r="U1659" s="39"/>
      <c r="V1659" s="39"/>
      <c r="W1659" s="39"/>
      <c r="X1659" s="39"/>
      <c r="Y1659" s="39"/>
      <c r="Z1659" s="39"/>
      <c r="AA1659" s="39"/>
      <c r="AB1659" s="39"/>
      <c r="AC1659" s="39"/>
      <c r="AD1659" s="39"/>
      <c r="AE1659" s="39"/>
      <c r="AR1659" s="225" t="s">
        <v>271</v>
      </c>
      <c r="AT1659" s="225" t="s">
        <v>243</v>
      </c>
      <c r="AU1659" s="225" t="s">
        <v>81</v>
      </c>
      <c r="AY1659" s="18" t="s">
        <v>240</v>
      </c>
      <c r="BE1659" s="226">
        <f>IF(N1659="základní",J1659,0)</f>
        <v>0</v>
      </c>
      <c r="BF1659" s="226">
        <f>IF(N1659="snížená",J1659,0)</f>
        <v>0</v>
      </c>
      <c r="BG1659" s="226">
        <f>IF(N1659="zákl. přenesená",J1659,0)</f>
        <v>0</v>
      </c>
      <c r="BH1659" s="226">
        <f>IF(N1659="sníž. přenesená",J1659,0)</f>
        <v>0</v>
      </c>
      <c r="BI1659" s="226">
        <f>IF(N1659="nulová",J1659,0)</f>
        <v>0</v>
      </c>
      <c r="BJ1659" s="18" t="s">
        <v>79</v>
      </c>
      <c r="BK1659" s="226">
        <f>ROUND(I1659*H1659,2)</f>
        <v>0</v>
      </c>
      <c r="BL1659" s="18" t="s">
        <v>271</v>
      </c>
      <c r="BM1659" s="225" t="s">
        <v>4211</v>
      </c>
    </row>
    <row r="1660" s="2" customFormat="1">
      <c r="A1660" s="39"/>
      <c r="B1660" s="40"/>
      <c r="C1660" s="214" t="s">
        <v>4212</v>
      </c>
      <c r="D1660" s="214" t="s">
        <v>243</v>
      </c>
      <c r="E1660" s="215" t="s">
        <v>4213</v>
      </c>
      <c r="F1660" s="216" t="s">
        <v>4214</v>
      </c>
      <c r="G1660" s="217" t="s">
        <v>806</v>
      </c>
      <c r="H1660" s="218">
        <v>3</v>
      </c>
      <c r="I1660" s="219"/>
      <c r="J1660" s="220">
        <f>ROUND(I1660*H1660,2)</f>
        <v>0</v>
      </c>
      <c r="K1660" s="216" t="s">
        <v>247</v>
      </c>
      <c r="L1660" s="45"/>
      <c r="M1660" s="221" t="s">
        <v>19</v>
      </c>
      <c r="N1660" s="222" t="s">
        <v>43</v>
      </c>
      <c r="O1660" s="85"/>
      <c r="P1660" s="223">
        <f>O1660*H1660</f>
        <v>0</v>
      </c>
      <c r="Q1660" s="223">
        <v>0</v>
      </c>
      <c r="R1660" s="223">
        <f>Q1660*H1660</f>
        <v>0</v>
      </c>
      <c r="S1660" s="223">
        <v>0</v>
      </c>
      <c r="T1660" s="224">
        <f>S1660*H1660</f>
        <v>0</v>
      </c>
      <c r="U1660" s="39"/>
      <c r="V1660" s="39"/>
      <c r="W1660" s="39"/>
      <c r="X1660" s="39"/>
      <c r="Y1660" s="39"/>
      <c r="Z1660" s="39"/>
      <c r="AA1660" s="39"/>
      <c r="AB1660" s="39"/>
      <c r="AC1660" s="39"/>
      <c r="AD1660" s="39"/>
      <c r="AE1660" s="39"/>
      <c r="AR1660" s="225" t="s">
        <v>271</v>
      </c>
      <c r="AT1660" s="225" t="s">
        <v>243</v>
      </c>
      <c r="AU1660" s="225" t="s">
        <v>81</v>
      </c>
      <c r="AY1660" s="18" t="s">
        <v>240</v>
      </c>
      <c r="BE1660" s="226">
        <f>IF(N1660="základní",J1660,0)</f>
        <v>0</v>
      </c>
      <c r="BF1660" s="226">
        <f>IF(N1660="snížená",J1660,0)</f>
        <v>0</v>
      </c>
      <c r="BG1660" s="226">
        <f>IF(N1660="zákl. přenesená",J1660,0)</f>
        <v>0</v>
      </c>
      <c r="BH1660" s="226">
        <f>IF(N1660="sníž. přenesená",J1660,0)</f>
        <v>0</v>
      </c>
      <c r="BI1660" s="226">
        <f>IF(N1660="nulová",J1660,0)</f>
        <v>0</v>
      </c>
      <c r="BJ1660" s="18" t="s">
        <v>79</v>
      </c>
      <c r="BK1660" s="226">
        <f>ROUND(I1660*H1660,2)</f>
        <v>0</v>
      </c>
      <c r="BL1660" s="18" t="s">
        <v>271</v>
      </c>
      <c r="BM1660" s="225" t="s">
        <v>4215</v>
      </c>
    </row>
    <row r="1661" s="2" customFormat="1">
      <c r="A1661" s="39"/>
      <c r="B1661" s="40"/>
      <c r="C1661" s="214" t="s">
        <v>4216</v>
      </c>
      <c r="D1661" s="214" t="s">
        <v>243</v>
      </c>
      <c r="E1661" s="215" t="s">
        <v>4217</v>
      </c>
      <c r="F1661" s="216" t="s">
        <v>4218</v>
      </c>
      <c r="G1661" s="217" t="s">
        <v>806</v>
      </c>
      <c r="H1661" s="218">
        <v>1</v>
      </c>
      <c r="I1661" s="219"/>
      <c r="J1661" s="220">
        <f>ROUND(I1661*H1661,2)</f>
        <v>0</v>
      </c>
      <c r="K1661" s="216" t="s">
        <v>247</v>
      </c>
      <c r="L1661" s="45"/>
      <c r="M1661" s="221" t="s">
        <v>19</v>
      </c>
      <c r="N1661" s="222" t="s">
        <v>43</v>
      </c>
      <c r="O1661" s="85"/>
      <c r="P1661" s="223">
        <f>O1661*H1661</f>
        <v>0</v>
      </c>
      <c r="Q1661" s="223">
        <v>0</v>
      </c>
      <c r="R1661" s="223">
        <f>Q1661*H1661</f>
        <v>0</v>
      </c>
      <c r="S1661" s="223">
        <v>0</v>
      </c>
      <c r="T1661" s="224">
        <f>S1661*H1661</f>
        <v>0</v>
      </c>
      <c r="U1661" s="39"/>
      <c r="V1661" s="39"/>
      <c r="W1661" s="39"/>
      <c r="X1661" s="39"/>
      <c r="Y1661" s="39"/>
      <c r="Z1661" s="39"/>
      <c r="AA1661" s="39"/>
      <c r="AB1661" s="39"/>
      <c r="AC1661" s="39"/>
      <c r="AD1661" s="39"/>
      <c r="AE1661" s="39"/>
      <c r="AR1661" s="225" t="s">
        <v>271</v>
      </c>
      <c r="AT1661" s="225" t="s">
        <v>243</v>
      </c>
      <c r="AU1661" s="225" t="s">
        <v>81</v>
      </c>
      <c r="AY1661" s="18" t="s">
        <v>240</v>
      </c>
      <c r="BE1661" s="226">
        <f>IF(N1661="základní",J1661,0)</f>
        <v>0</v>
      </c>
      <c r="BF1661" s="226">
        <f>IF(N1661="snížená",J1661,0)</f>
        <v>0</v>
      </c>
      <c r="BG1661" s="226">
        <f>IF(N1661="zákl. přenesená",J1661,0)</f>
        <v>0</v>
      </c>
      <c r="BH1661" s="226">
        <f>IF(N1661="sníž. přenesená",J1661,0)</f>
        <v>0</v>
      </c>
      <c r="BI1661" s="226">
        <f>IF(N1661="nulová",J1661,0)</f>
        <v>0</v>
      </c>
      <c r="BJ1661" s="18" t="s">
        <v>79</v>
      </c>
      <c r="BK1661" s="226">
        <f>ROUND(I1661*H1661,2)</f>
        <v>0</v>
      </c>
      <c r="BL1661" s="18" t="s">
        <v>271</v>
      </c>
      <c r="BM1661" s="225" t="s">
        <v>4219</v>
      </c>
    </row>
    <row r="1662" s="2" customFormat="1">
      <c r="A1662" s="39"/>
      <c r="B1662" s="40"/>
      <c r="C1662" s="214" t="s">
        <v>4220</v>
      </c>
      <c r="D1662" s="214" t="s">
        <v>243</v>
      </c>
      <c r="E1662" s="215" t="s">
        <v>4221</v>
      </c>
      <c r="F1662" s="216" t="s">
        <v>4222</v>
      </c>
      <c r="G1662" s="217" t="s">
        <v>806</v>
      </c>
      <c r="H1662" s="218">
        <v>1</v>
      </c>
      <c r="I1662" s="219"/>
      <c r="J1662" s="220">
        <f>ROUND(I1662*H1662,2)</f>
        <v>0</v>
      </c>
      <c r="K1662" s="216" t="s">
        <v>247</v>
      </c>
      <c r="L1662" s="45"/>
      <c r="M1662" s="221" t="s">
        <v>19</v>
      </c>
      <c r="N1662" s="222" t="s">
        <v>43</v>
      </c>
      <c r="O1662" s="85"/>
      <c r="P1662" s="223">
        <f>O1662*H1662</f>
        <v>0</v>
      </c>
      <c r="Q1662" s="223">
        <v>0</v>
      </c>
      <c r="R1662" s="223">
        <f>Q1662*H1662</f>
        <v>0</v>
      </c>
      <c r="S1662" s="223">
        <v>0</v>
      </c>
      <c r="T1662" s="224">
        <f>S1662*H1662</f>
        <v>0</v>
      </c>
      <c r="U1662" s="39"/>
      <c r="V1662" s="39"/>
      <c r="W1662" s="39"/>
      <c r="X1662" s="39"/>
      <c r="Y1662" s="39"/>
      <c r="Z1662" s="39"/>
      <c r="AA1662" s="39"/>
      <c r="AB1662" s="39"/>
      <c r="AC1662" s="39"/>
      <c r="AD1662" s="39"/>
      <c r="AE1662" s="39"/>
      <c r="AR1662" s="225" t="s">
        <v>271</v>
      </c>
      <c r="AT1662" s="225" t="s">
        <v>243</v>
      </c>
      <c r="AU1662" s="225" t="s">
        <v>81</v>
      </c>
      <c r="AY1662" s="18" t="s">
        <v>240</v>
      </c>
      <c r="BE1662" s="226">
        <f>IF(N1662="základní",J1662,0)</f>
        <v>0</v>
      </c>
      <c r="BF1662" s="226">
        <f>IF(N1662="snížená",J1662,0)</f>
        <v>0</v>
      </c>
      <c r="BG1662" s="226">
        <f>IF(N1662="zákl. přenesená",J1662,0)</f>
        <v>0</v>
      </c>
      <c r="BH1662" s="226">
        <f>IF(N1662="sníž. přenesená",J1662,0)</f>
        <v>0</v>
      </c>
      <c r="BI1662" s="226">
        <f>IF(N1662="nulová",J1662,0)</f>
        <v>0</v>
      </c>
      <c r="BJ1662" s="18" t="s">
        <v>79</v>
      </c>
      <c r="BK1662" s="226">
        <f>ROUND(I1662*H1662,2)</f>
        <v>0</v>
      </c>
      <c r="BL1662" s="18" t="s">
        <v>271</v>
      </c>
      <c r="BM1662" s="225" t="s">
        <v>4223</v>
      </c>
    </row>
    <row r="1663" s="2" customFormat="1">
      <c r="A1663" s="39"/>
      <c r="B1663" s="40"/>
      <c r="C1663" s="214" t="s">
        <v>4224</v>
      </c>
      <c r="D1663" s="214" t="s">
        <v>243</v>
      </c>
      <c r="E1663" s="215" t="s">
        <v>4225</v>
      </c>
      <c r="F1663" s="216" t="s">
        <v>4226</v>
      </c>
      <c r="G1663" s="217" t="s">
        <v>806</v>
      </c>
      <c r="H1663" s="218">
        <v>1</v>
      </c>
      <c r="I1663" s="219"/>
      <c r="J1663" s="220">
        <f>ROUND(I1663*H1663,2)</f>
        <v>0</v>
      </c>
      <c r="K1663" s="216" t="s">
        <v>247</v>
      </c>
      <c r="L1663" s="45"/>
      <c r="M1663" s="221" t="s">
        <v>19</v>
      </c>
      <c r="N1663" s="222" t="s">
        <v>43</v>
      </c>
      <c r="O1663" s="85"/>
      <c r="P1663" s="223">
        <f>O1663*H1663</f>
        <v>0</v>
      </c>
      <c r="Q1663" s="223">
        <v>0</v>
      </c>
      <c r="R1663" s="223">
        <f>Q1663*H1663</f>
        <v>0</v>
      </c>
      <c r="S1663" s="223">
        <v>0</v>
      </c>
      <c r="T1663" s="224">
        <f>S1663*H1663</f>
        <v>0</v>
      </c>
      <c r="U1663" s="39"/>
      <c r="V1663" s="39"/>
      <c r="W1663" s="39"/>
      <c r="X1663" s="39"/>
      <c r="Y1663" s="39"/>
      <c r="Z1663" s="39"/>
      <c r="AA1663" s="39"/>
      <c r="AB1663" s="39"/>
      <c r="AC1663" s="39"/>
      <c r="AD1663" s="39"/>
      <c r="AE1663" s="39"/>
      <c r="AR1663" s="225" t="s">
        <v>271</v>
      </c>
      <c r="AT1663" s="225" t="s">
        <v>243</v>
      </c>
      <c r="AU1663" s="225" t="s">
        <v>81</v>
      </c>
      <c r="AY1663" s="18" t="s">
        <v>240</v>
      </c>
      <c r="BE1663" s="226">
        <f>IF(N1663="základní",J1663,0)</f>
        <v>0</v>
      </c>
      <c r="BF1663" s="226">
        <f>IF(N1663="snížená",J1663,0)</f>
        <v>0</v>
      </c>
      <c r="BG1663" s="226">
        <f>IF(N1663="zákl. přenesená",J1663,0)</f>
        <v>0</v>
      </c>
      <c r="BH1663" s="226">
        <f>IF(N1663="sníž. přenesená",J1663,0)</f>
        <v>0</v>
      </c>
      <c r="BI1663" s="226">
        <f>IF(N1663="nulová",J1663,0)</f>
        <v>0</v>
      </c>
      <c r="BJ1663" s="18" t="s">
        <v>79</v>
      </c>
      <c r="BK1663" s="226">
        <f>ROUND(I1663*H1663,2)</f>
        <v>0</v>
      </c>
      <c r="BL1663" s="18" t="s">
        <v>271</v>
      </c>
      <c r="BM1663" s="225" t="s">
        <v>4227</v>
      </c>
    </row>
    <row r="1664" s="2" customFormat="1" ht="16.5" customHeight="1">
      <c r="A1664" s="39"/>
      <c r="B1664" s="40"/>
      <c r="C1664" s="214" t="s">
        <v>4228</v>
      </c>
      <c r="D1664" s="214" t="s">
        <v>243</v>
      </c>
      <c r="E1664" s="215" t="s">
        <v>4229</v>
      </c>
      <c r="F1664" s="216" t="s">
        <v>4230</v>
      </c>
      <c r="G1664" s="217" t="s">
        <v>806</v>
      </c>
      <c r="H1664" s="218">
        <v>1</v>
      </c>
      <c r="I1664" s="219"/>
      <c r="J1664" s="220">
        <f>ROUND(I1664*H1664,2)</f>
        <v>0</v>
      </c>
      <c r="K1664" s="216" t="s">
        <v>247</v>
      </c>
      <c r="L1664" s="45"/>
      <c r="M1664" s="221" t="s">
        <v>19</v>
      </c>
      <c r="N1664" s="222" t="s">
        <v>43</v>
      </c>
      <c r="O1664" s="85"/>
      <c r="P1664" s="223">
        <f>O1664*H1664</f>
        <v>0</v>
      </c>
      <c r="Q1664" s="223">
        <v>0</v>
      </c>
      <c r="R1664" s="223">
        <f>Q1664*H1664</f>
        <v>0</v>
      </c>
      <c r="S1664" s="223">
        <v>0</v>
      </c>
      <c r="T1664" s="224">
        <f>S1664*H1664</f>
        <v>0</v>
      </c>
      <c r="U1664" s="39"/>
      <c r="V1664" s="39"/>
      <c r="W1664" s="39"/>
      <c r="X1664" s="39"/>
      <c r="Y1664" s="39"/>
      <c r="Z1664" s="39"/>
      <c r="AA1664" s="39"/>
      <c r="AB1664" s="39"/>
      <c r="AC1664" s="39"/>
      <c r="AD1664" s="39"/>
      <c r="AE1664" s="39"/>
      <c r="AR1664" s="225" t="s">
        <v>271</v>
      </c>
      <c r="AT1664" s="225" t="s">
        <v>243</v>
      </c>
      <c r="AU1664" s="225" t="s">
        <v>81</v>
      </c>
      <c r="AY1664" s="18" t="s">
        <v>240</v>
      </c>
      <c r="BE1664" s="226">
        <f>IF(N1664="základní",J1664,0)</f>
        <v>0</v>
      </c>
      <c r="BF1664" s="226">
        <f>IF(N1664="snížená",J1664,0)</f>
        <v>0</v>
      </c>
      <c r="BG1664" s="226">
        <f>IF(N1664="zákl. přenesená",J1664,0)</f>
        <v>0</v>
      </c>
      <c r="BH1664" s="226">
        <f>IF(N1664="sníž. přenesená",J1664,0)</f>
        <v>0</v>
      </c>
      <c r="BI1664" s="226">
        <f>IF(N1664="nulová",J1664,0)</f>
        <v>0</v>
      </c>
      <c r="BJ1664" s="18" t="s">
        <v>79</v>
      </c>
      <c r="BK1664" s="226">
        <f>ROUND(I1664*H1664,2)</f>
        <v>0</v>
      </c>
      <c r="BL1664" s="18" t="s">
        <v>271</v>
      </c>
      <c r="BM1664" s="225" t="s">
        <v>4231</v>
      </c>
    </row>
    <row r="1665" s="2" customFormat="1">
      <c r="A1665" s="39"/>
      <c r="B1665" s="40"/>
      <c r="C1665" s="214" t="s">
        <v>4232</v>
      </c>
      <c r="D1665" s="214" t="s">
        <v>243</v>
      </c>
      <c r="E1665" s="215" t="s">
        <v>4233</v>
      </c>
      <c r="F1665" s="216" t="s">
        <v>4234</v>
      </c>
      <c r="G1665" s="217" t="s">
        <v>806</v>
      </c>
      <c r="H1665" s="218">
        <v>1</v>
      </c>
      <c r="I1665" s="219"/>
      <c r="J1665" s="220">
        <f>ROUND(I1665*H1665,2)</f>
        <v>0</v>
      </c>
      <c r="K1665" s="216" t="s">
        <v>247</v>
      </c>
      <c r="L1665" s="45"/>
      <c r="M1665" s="221" t="s">
        <v>19</v>
      </c>
      <c r="N1665" s="222" t="s">
        <v>43</v>
      </c>
      <c r="O1665" s="85"/>
      <c r="P1665" s="223">
        <f>O1665*H1665</f>
        <v>0</v>
      </c>
      <c r="Q1665" s="223">
        <v>0</v>
      </c>
      <c r="R1665" s="223">
        <f>Q1665*H1665</f>
        <v>0</v>
      </c>
      <c r="S1665" s="223">
        <v>0</v>
      </c>
      <c r="T1665" s="224">
        <f>S1665*H1665</f>
        <v>0</v>
      </c>
      <c r="U1665" s="39"/>
      <c r="V1665" s="39"/>
      <c r="W1665" s="39"/>
      <c r="X1665" s="39"/>
      <c r="Y1665" s="39"/>
      <c r="Z1665" s="39"/>
      <c r="AA1665" s="39"/>
      <c r="AB1665" s="39"/>
      <c r="AC1665" s="39"/>
      <c r="AD1665" s="39"/>
      <c r="AE1665" s="39"/>
      <c r="AR1665" s="225" t="s">
        <v>271</v>
      </c>
      <c r="AT1665" s="225" t="s">
        <v>243</v>
      </c>
      <c r="AU1665" s="225" t="s">
        <v>81</v>
      </c>
      <c r="AY1665" s="18" t="s">
        <v>240</v>
      </c>
      <c r="BE1665" s="226">
        <f>IF(N1665="základní",J1665,0)</f>
        <v>0</v>
      </c>
      <c r="BF1665" s="226">
        <f>IF(N1665="snížená",J1665,0)</f>
        <v>0</v>
      </c>
      <c r="BG1665" s="226">
        <f>IF(N1665="zákl. přenesená",J1665,0)</f>
        <v>0</v>
      </c>
      <c r="BH1665" s="226">
        <f>IF(N1665="sníž. přenesená",J1665,0)</f>
        <v>0</v>
      </c>
      <c r="BI1665" s="226">
        <f>IF(N1665="nulová",J1665,0)</f>
        <v>0</v>
      </c>
      <c r="BJ1665" s="18" t="s">
        <v>79</v>
      </c>
      <c r="BK1665" s="226">
        <f>ROUND(I1665*H1665,2)</f>
        <v>0</v>
      </c>
      <c r="BL1665" s="18" t="s">
        <v>271</v>
      </c>
      <c r="BM1665" s="225" t="s">
        <v>4235</v>
      </c>
    </row>
    <row r="1666" s="2" customFormat="1">
      <c r="A1666" s="39"/>
      <c r="B1666" s="40"/>
      <c r="C1666" s="214" t="s">
        <v>4236</v>
      </c>
      <c r="D1666" s="214" t="s">
        <v>243</v>
      </c>
      <c r="E1666" s="215" t="s">
        <v>4237</v>
      </c>
      <c r="F1666" s="216" t="s">
        <v>4238</v>
      </c>
      <c r="G1666" s="217" t="s">
        <v>806</v>
      </c>
      <c r="H1666" s="218">
        <v>5</v>
      </c>
      <c r="I1666" s="219"/>
      <c r="J1666" s="220">
        <f>ROUND(I1666*H1666,2)</f>
        <v>0</v>
      </c>
      <c r="K1666" s="216" t="s">
        <v>247</v>
      </c>
      <c r="L1666" s="45"/>
      <c r="M1666" s="221" t="s">
        <v>19</v>
      </c>
      <c r="N1666" s="222" t="s">
        <v>43</v>
      </c>
      <c r="O1666" s="85"/>
      <c r="P1666" s="223">
        <f>O1666*H1666</f>
        <v>0</v>
      </c>
      <c r="Q1666" s="223">
        <v>0</v>
      </c>
      <c r="R1666" s="223">
        <f>Q1666*H1666</f>
        <v>0</v>
      </c>
      <c r="S1666" s="223">
        <v>0</v>
      </c>
      <c r="T1666" s="224">
        <f>S1666*H1666</f>
        <v>0</v>
      </c>
      <c r="U1666" s="39"/>
      <c r="V1666" s="39"/>
      <c r="W1666" s="39"/>
      <c r="X1666" s="39"/>
      <c r="Y1666" s="39"/>
      <c r="Z1666" s="39"/>
      <c r="AA1666" s="39"/>
      <c r="AB1666" s="39"/>
      <c r="AC1666" s="39"/>
      <c r="AD1666" s="39"/>
      <c r="AE1666" s="39"/>
      <c r="AR1666" s="225" t="s">
        <v>271</v>
      </c>
      <c r="AT1666" s="225" t="s">
        <v>243</v>
      </c>
      <c r="AU1666" s="225" t="s">
        <v>81</v>
      </c>
      <c r="AY1666" s="18" t="s">
        <v>240</v>
      </c>
      <c r="BE1666" s="226">
        <f>IF(N1666="základní",J1666,0)</f>
        <v>0</v>
      </c>
      <c r="BF1666" s="226">
        <f>IF(N1666="snížená",J1666,0)</f>
        <v>0</v>
      </c>
      <c r="BG1666" s="226">
        <f>IF(N1666="zákl. přenesená",J1666,0)</f>
        <v>0</v>
      </c>
      <c r="BH1666" s="226">
        <f>IF(N1666="sníž. přenesená",J1666,0)</f>
        <v>0</v>
      </c>
      <c r="BI1666" s="226">
        <f>IF(N1666="nulová",J1666,0)</f>
        <v>0</v>
      </c>
      <c r="BJ1666" s="18" t="s">
        <v>79</v>
      </c>
      <c r="BK1666" s="226">
        <f>ROUND(I1666*H1666,2)</f>
        <v>0</v>
      </c>
      <c r="BL1666" s="18" t="s">
        <v>271</v>
      </c>
      <c r="BM1666" s="225" t="s">
        <v>4239</v>
      </c>
    </row>
    <row r="1667" s="2" customFormat="1">
      <c r="A1667" s="39"/>
      <c r="B1667" s="40"/>
      <c r="C1667" s="214" t="s">
        <v>4240</v>
      </c>
      <c r="D1667" s="214" t="s">
        <v>243</v>
      </c>
      <c r="E1667" s="215" t="s">
        <v>4241</v>
      </c>
      <c r="F1667" s="216" t="s">
        <v>4242</v>
      </c>
      <c r="G1667" s="217" t="s">
        <v>806</v>
      </c>
      <c r="H1667" s="218">
        <v>1</v>
      </c>
      <c r="I1667" s="219"/>
      <c r="J1667" s="220">
        <f>ROUND(I1667*H1667,2)</f>
        <v>0</v>
      </c>
      <c r="K1667" s="216" t="s">
        <v>247</v>
      </c>
      <c r="L1667" s="45"/>
      <c r="M1667" s="221" t="s">
        <v>19</v>
      </c>
      <c r="N1667" s="222" t="s">
        <v>43</v>
      </c>
      <c r="O1667" s="85"/>
      <c r="P1667" s="223">
        <f>O1667*H1667</f>
        <v>0</v>
      </c>
      <c r="Q1667" s="223">
        <v>0</v>
      </c>
      <c r="R1667" s="223">
        <f>Q1667*H1667</f>
        <v>0</v>
      </c>
      <c r="S1667" s="223">
        <v>0</v>
      </c>
      <c r="T1667" s="224">
        <f>S1667*H1667</f>
        <v>0</v>
      </c>
      <c r="U1667" s="39"/>
      <c r="V1667" s="39"/>
      <c r="W1667" s="39"/>
      <c r="X1667" s="39"/>
      <c r="Y1667" s="39"/>
      <c r="Z1667" s="39"/>
      <c r="AA1667" s="39"/>
      <c r="AB1667" s="39"/>
      <c r="AC1667" s="39"/>
      <c r="AD1667" s="39"/>
      <c r="AE1667" s="39"/>
      <c r="AR1667" s="225" t="s">
        <v>271</v>
      </c>
      <c r="AT1667" s="225" t="s">
        <v>243</v>
      </c>
      <c r="AU1667" s="225" t="s">
        <v>81</v>
      </c>
      <c r="AY1667" s="18" t="s">
        <v>240</v>
      </c>
      <c r="BE1667" s="226">
        <f>IF(N1667="základní",J1667,0)</f>
        <v>0</v>
      </c>
      <c r="BF1667" s="226">
        <f>IF(N1667="snížená",J1667,0)</f>
        <v>0</v>
      </c>
      <c r="BG1667" s="226">
        <f>IF(N1667="zákl. přenesená",J1667,0)</f>
        <v>0</v>
      </c>
      <c r="BH1667" s="226">
        <f>IF(N1667="sníž. přenesená",J1667,0)</f>
        <v>0</v>
      </c>
      <c r="BI1667" s="226">
        <f>IF(N1667="nulová",J1667,0)</f>
        <v>0</v>
      </c>
      <c r="BJ1667" s="18" t="s">
        <v>79</v>
      </c>
      <c r="BK1667" s="226">
        <f>ROUND(I1667*H1667,2)</f>
        <v>0</v>
      </c>
      <c r="BL1667" s="18" t="s">
        <v>271</v>
      </c>
      <c r="BM1667" s="225" t="s">
        <v>4243</v>
      </c>
    </row>
    <row r="1668" s="2" customFormat="1">
      <c r="A1668" s="39"/>
      <c r="B1668" s="40"/>
      <c r="C1668" s="214" t="s">
        <v>4244</v>
      </c>
      <c r="D1668" s="214" t="s">
        <v>243</v>
      </c>
      <c r="E1668" s="215" t="s">
        <v>4245</v>
      </c>
      <c r="F1668" s="216" t="s">
        <v>4246</v>
      </c>
      <c r="G1668" s="217" t="s">
        <v>806</v>
      </c>
      <c r="H1668" s="218">
        <v>2</v>
      </c>
      <c r="I1668" s="219"/>
      <c r="J1668" s="220">
        <f>ROUND(I1668*H1668,2)</f>
        <v>0</v>
      </c>
      <c r="K1668" s="216" t="s">
        <v>247</v>
      </c>
      <c r="L1668" s="45"/>
      <c r="M1668" s="221" t="s">
        <v>19</v>
      </c>
      <c r="N1668" s="222" t="s">
        <v>43</v>
      </c>
      <c r="O1668" s="85"/>
      <c r="P1668" s="223">
        <f>O1668*H1668</f>
        <v>0</v>
      </c>
      <c r="Q1668" s="223">
        <v>0</v>
      </c>
      <c r="R1668" s="223">
        <f>Q1668*H1668</f>
        <v>0</v>
      </c>
      <c r="S1668" s="223">
        <v>0</v>
      </c>
      <c r="T1668" s="224">
        <f>S1668*H1668</f>
        <v>0</v>
      </c>
      <c r="U1668" s="39"/>
      <c r="V1668" s="39"/>
      <c r="W1668" s="39"/>
      <c r="X1668" s="39"/>
      <c r="Y1668" s="39"/>
      <c r="Z1668" s="39"/>
      <c r="AA1668" s="39"/>
      <c r="AB1668" s="39"/>
      <c r="AC1668" s="39"/>
      <c r="AD1668" s="39"/>
      <c r="AE1668" s="39"/>
      <c r="AR1668" s="225" t="s">
        <v>271</v>
      </c>
      <c r="AT1668" s="225" t="s">
        <v>243</v>
      </c>
      <c r="AU1668" s="225" t="s">
        <v>81</v>
      </c>
      <c r="AY1668" s="18" t="s">
        <v>240</v>
      </c>
      <c r="BE1668" s="226">
        <f>IF(N1668="základní",J1668,0)</f>
        <v>0</v>
      </c>
      <c r="BF1668" s="226">
        <f>IF(N1668="snížená",J1668,0)</f>
        <v>0</v>
      </c>
      <c r="BG1668" s="226">
        <f>IF(N1668="zákl. přenesená",J1668,0)</f>
        <v>0</v>
      </c>
      <c r="BH1668" s="226">
        <f>IF(N1668="sníž. přenesená",J1668,0)</f>
        <v>0</v>
      </c>
      <c r="BI1668" s="226">
        <f>IF(N1668="nulová",J1668,0)</f>
        <v>0</v>
      </c>
      <c r="BJ1668" s="18" t="s">
        <v>79</v>
      </c>
      <c r="BK1668" s="226">
        <f>ROUND(I1668*H1668,2)</f>
        <v>0</v>
      </c>
      <c r="BL1668" s="18" t="s">
        <v>271</v>
      </c>
      <c r="BM1668" s="225" t="s">
        <v>4247</v>
      </c>
    </row>
    <row r="1669" s="2" customFormat="1">
      <c r="A1669" s="39"/>
      <c r="B1669" s="40"/>
      <c r="C1669" s="214" t="s">
        <v>4248</v>
      </c>
      <c r="D1669" s="214" t="s">
        <v>243</v>
      </c>
      <c r="E1669" s="215" t="s">
        <v>4249</v>
      </c>
      <c r="F1669" s="216" t="s">
        <v>4250</v>
      </c>
      <c r="G1669" s="217" t="s">
        <v>806</v>
      </c>
      <c r="H1669" s="218">
        <v>1</v>
      </c>
      <c r="I1669" s="219"/>
      <c r="J1669" s="220">
        <f>ROUND(I1669*H1669,2)</f>
        <v>0</v>
      </c>
      <c r="K1669" s="216" t="s">
        <v>247</v>
      </c>
      <c r="L1669" s="45"/>
      <c r="M1669" s="221" t="s">
        <v>19</v>
      </c>
      <c r="N1669" s="222" t="s">
        <v>43</v>
      </c>
      <c r="O1669" s="85"/>
      <c r="P1669" s="223">
        <f>O1669*H1669</f>
        <v>0</v>
      </c>
      <c r="Q1669" s="223">
        <v>0</v>
      </c>
      <c r="R1669" s="223">
        <f>Q1669*H1669</f>
        <v>0</v>
      </c>
      <c r="S1669" s="223">
        <v>0</v>
      </c>
      <c r="T1669" s="224">
        <f>S1669*H1669</f>
        <v>0</v>
      </c>
      <c r="U1669" s="39"/>
      <c r="V1669" s="39"/>
      <c r="W1669" s="39"/>
      <c r="X1669" s="39"/>
      <c r="Y1669" s="39"/>
      <c r="Z1669" s="39"/>
      <c r="AA1669" s="39"/>
      <c r="AB1669" s="39"/>
      <c r="AC1669" s="39"/>
      <c r="AD1669" s="39"/>
      <c r="AE1669" s="39"/>
      <c r="AR1669" s="225" t="s">
        <v>271</v>
      </c>
      <c r="AT1669" s="225" t="s">
        <v>243</v>
      </c>
      <c r="AU1669" s="225" t="s">
        <v>81</v>
      </c>
      <c r="AY1669" s="18" t="s">
        <v>240</v>
      </c>
      <c r="BE1669" s="226">
        <f>IF(N1669="základní",J1669,0)</f>
        <v>0</v>
      </c>
      <c r="BF1669" s="226">
        <f>IF(N1669="snížená",J1669,0)</f>
        <v>0</v>
      </c>
      <c r="BG1669" s="226">
        <f>IF(N1669="zákl. přenesená",J1669,0)</f>
        <v>0</v>
      </c>
      <c r="BH1669" s="226">
        <f>IF(N1669="sníž. přenesená",J1669,0)</f>
        <v>0</v>
      </c>
      <c r="BI1669" s="226">
        <f>IF(N1669="nulová",J1669,0)</f>
        <v>0</v>
      </c>
      <c r="BJ1669" s="18" t="s">
        <v>79</v>
      </c>
      <c r="BK1669" s="226">
        <f>ROUND(I1669*H1669,2)</f>
        <v>0</v>
      </c>
      <c r="BL1669" s="18" t="s">
        <v>271</v>
      </c>
      <c r="BM1669" s="225" t="s">
        <v>4251</v>
      </c>
    </row>
    <row r="1670" s="2" customFormat="1">
      <c r="A1670" s="39"/>
      <c r="B1670" s="40"/>
      <c r="C1670" s="214" t="s">
        <v>4252</v>
      </c>
      <c r="D1670" s="214" t="s">
        <v>243</v>
      </c>
      <c r="E1670" s="215" t="s">
        <v>4253</v>
      </c>
      <c r="F1670" s="216" t="s">
        <v>4254</v>
      </c>
      <c r="G1670" s="217" t="s">
        <v>806</v>
      </c>
      <c r="H1670" s="218">
        <v>1</v>
      </c>
      <c r="I1670" s="219"/>
      <c r="J1670" s="220">
        <f>ROUND(I1670*H1670,2)</f>
        <v>0</v>
      </c>
      <c r="K1670" s="216" t="s">
        <v>247</v>
      </c>
      <c r="L1670" s="45"/>
      <c r="M1670" s="221" t="s">
        <v>19</v>
      </c>
      <c r="N1670" s="222" t="s">
        <v>43</v>
      </c>
      <c r="O1670" s="85"/>
      <c r="P1670" s="223">
        <f>O1670*H1670</f>
        <v>0</v>
      </c>
      <c r="Q1670" s="223">
        <v>0</v>
      </c>
      <c r="R1670" s="223">
        <f>Q1670*H1670</f>
        <v>0</v>
      </c>
      <c r="S1670" s="223">
        <v>0</v>
      </c>
      <c r="T1670" s="224">
        <f>S1670*H1670</f>
        <v>0</v>
      </c>
      <c r="U1670" s="39"/>
      <c r="V1670" s="39"/>
      <c r="W1670" s="39"/>
      <c r="X1670" s="39"/>
      <c r="Y1670" s="39"/>
      <c r="Z1670" s="39"/>
      <c r="AA1670" s="39"/>
      <c r="AB1670" s="39"/>
      <c r="AC1670" s="39"/>
      <c r="AD1670" s="39"/>
      <c r="AE1670" s="39"/>
      <c r="AR1670" s="225" t="s">
        <v>271</v>
      </c>
      <c r="AT1670" s="225" t="s">
        <v>243</v>
      </c>
      <c r="AU1670" s="225" t="s">
        <v>81</v>
      </c>
      <c r="AY1670" s="18" t="s">
        <v>240</v>
      </c>
      <c r="BE1670" s="226">
        <f>IF(N1670="základní",J1670,0)</f>
        <v>0</v>
      </c>
      <c r="BF1670" s="226">
        <f>IF(N1670="snížená",J1670,0)</f>
        <v>0</v>
      </c>
      <c r="BG1670" s="226">
        <f>IF(N1670="zákl. přenesená",J1670,0)</f>
        <v>0</v>
      </c>
      <c r="BH1670" s="226">
        <f>IF(N1670="sníž. přenesená",J1670,0)</f>
        <v>0</v>
      </c>
      <c r="BI1670" s="226">
        <f>IF(N1670="nulová",J1670,0)</f>
        <v>0</v>
      </c>
      <c r="BJ1670" s="18" t="s">
        <v>79</v>
      </c>
      <c r="BK1670" s="226">
        <f>ROUND(I1670*H1670,2)</f>
        <v>0</v>
      </c>
      <c r="BL1670" s="18" t="s">
        <v>271</v>
      </c>
      <c r="BM1670" s="225" t="s">
        <v>4255</v>
      </c>
    </row>
    <row r="1671" s="2" customFormat="1">
      <c r="A1671" s="39"/>
      <c r="B1671" s="40"/>
      <c r="C1671" s="214" t="s">
        <v>4256</v>
      </c>
      <c r="D1671" s="214" t="s">
        <v>243</v>
      </c>
      <c r="E1671" s="215" t="s">
        <v>4257</v>
      </c>
      <c r="F1671" s="216" t="s">
        <v>4258</v>
      </c>
      <c r="G1671" s="217" t="s">
        <v>806</v>
      </c>
      <c r="H1671" s="218">
        <v>2</v>
      </c>
      <c r="I1671" s="219"/>
      <c r="J1671" s="220">
        <f>ROUND(I1671*H1671,2)</f>
        <v>0</v>
      </c>
      <c r="K1671" s="216" t="s">
        <v>247</v>
      </c>
      <c r="L1671" s="45"/>
      <c r="M1671" s="221" t="s">
        <v>19</v>
      </c>
      <c r="N1671" s="222" t="s">
        <v>43</v>
      </c>
      <c r="O1671" s="85"/>
      <c r="P1671" s="223">
        <f>O1671*H1671</f>
        <v>0</v>
      </c>
      <c r="Q1671" s="223">
        <v>0</v>
      </c>
      <c r="R1671" s="223">
        <f>Q1671*H1671</f>
        <v>0</v>
      </c>
      <c r="S1671" s="223">
        <v>0</v>
      </c>
      <c r="T1671" s="224">
        <f>S1671*H1671</f>
        <v>0</v>
      </c>
      <c r="U1671" s="39"/>
      <c r="V1671" s="39"/>
      <c r="W1671" s="39"/>
      <c r="X1671" s="39"/>
      <c r="Y1671" s="39"/>
      <c r="Z1671" s="39"/>
      <c r="AA1671" s="39"/>
      <c r="AB1671" s="39"/>
      <c r="AC1671" s="39"/>
      <c r="AD1671" s="39"/>
      <c r="AE1671" s="39"/>
      <c r="AR1671" s="225" t="s">
        <v>271</v>
      </c>
      <c r="AT1671" s="225" t="s">
        <v>243</v>
      </c>
      <c r="AU1671" s="225" t="s">
        <v>81</v>
      </c>
      <c r="AY1671" s="18" t="s">
        <v>240</v>
      </c>
      <c r="BE1671" s="226">
        <f>IF(N1671="základní",J1671,0)</f>
        <v>0</v>
      </c>
      <c r="BF1671" s="226">
        <f>IF(N1671="snížená",J1671,0)</f>
        <v>0</v>
      </c>
      <c r="BG1671" s="226">
        <f>IF(N1671="zákl. přenesená",J1671,0)</f>
        <v>0</v>
      </c>
      <c r="BH1671" s="226">
        <f>IF(N1671="sníž. přenesená",J1671,0)</f>
        <v>0</v>
      </c>
      <c r="BI1671" s="226">
        <f>IF(N1671="nulová",J1671,0)</f>
        <v>0</v>
      </c>
      <c r="BJ1671" s="18" t="s">
        <v>79</v>
      </c>
      <c r="BK1671" s="226">
        <f>ROUND(I1671*H1671,2)</f>
        <v>0</v>
      </c>
      <c r="BL1671" s="18" t="s">
        <v>271</v>
      </c>
      <c r="BM1671" s="225" t="s">
        <v>4259</v>
      </c>
    </row>
    <row r="1672" s="2" customFormat="1">
      <c r="A1672" s="39"/>
      <c r="B1672" s="40"/>
      <c r="C1672" s="214" t="s">
        <v>4260</v>
      </c>
      <c r="D1672" s="214" t="s">
        <v>243</v>
      </c>
      <c r="E1672" s="215" t="s">
        <v>4261</v>
      </c>
      <c r="F1672" s="216" t="s">
        <v>4262</v>
      </c>
      <c r="G1672" s="217" t="s">
        <v>806</v>
      </c>
      <c r="H1672" s="218">
        <v>1</v>
      </c>
      <c r="I1672" s="219"/>
      <c r="J1672" s="220">
        <f>ROUND(I1672*H1672,2)</f>
        <v>0</v>
      </c>
      <c r="K1672" s="216" t="s">
        <v>247</v>
      </c>
      <c r="L1672" s="45"/>
      <c r="M1672" s="221" t="s">
        <v>19</v>
      </c>
      <c r="N1672" s="222" t="s">
        <v>43</v>
      </c>
      <c r="O1672" s="85"/>
      <c r="P1672" s="223">
        <f>O1672*H1672</f>
        <v>0</v>
      </c>
      <c r="Q1672" s="223">
        <v>0</v>
      </c>
      <c r="R1672" s="223">
        <f>Q1672*H1672</f>
        <v>0</v>
      </c>
      <c r="S1672" s="223">
        <v>0</v>
      </c>
      <c r="T1672" s="224">
        <f>S1672*H1672</f>
        <v>0</v>
      </c>
      <c r="U1672" s="39"/>
      <c r="V1672" s="39"/>
      <c r="W1672" s="39"/>
      <c r="X1672" s="39"/>
      <c r="Y1672" s="39"/>
      <c r="Z1672" s="39"/>
      <c r="AA1672" s="39"/>
      <c r="AB1672" s="39"/>
      <c r="AC1672" s="39"/>
      <c r="AD1672" s="39"/>
      <c r="AE1672" s="39"/>
      <c r="AR1672" s="225" t="s">
        <v>271</v>
      </c>
      <c r="AT1672" s="225" t="s">
        <v>243</v>
      </c>
      <c r="AU1672" s="225" t="s">
        <v>81</v>
      </c>
      <c r="AY1672" s="18" t="s">
        <v>240</v>
      </c>
      <c r="BE1672" s="226">
        <f>IF(N1672="základní",J1672,0)</f>
        <v>0</v>
      </c>
      <c r="BF1672" s="226">
        <f>IF(N1672="snížená",J1672,0)</f>
        <v>0</v>
      </c>
      <c r="BG1672" s="226">
        <f>IF(N1672="zákl. přenesená",J1672,0)</f>
        <v>0</v>
      </c>
      <c r="BH1672" s="226">
        <f>IF(N1672="sníž. přenesená",J1672,0)</f>
        <v>0</v>
      </c>
      <c r="BI1672" s="226">
        <f>IF(N1672="nulová",J1672,0)</f>
        <v>0</v>
      </c>
      <c r="BJ1672" s="18" t="s">
        <v>79</v>
      </c>
      <c r="BK1672" s="226">
        <f>ROUND(I1672*H1672,2)</f>
        <v>0</v>
      </c>
      <c r="BL1672" s="18" t="s">
        <v>271</v>
      </c>
      <c r="BM1672" s="225" t="s">
        <v>4263</v>
      </c>
    </row>
    <row r="1673" s="2" customFormat="1" ht="66.75" customHeight="1">
      <c r="A1673" s="39"/>
      <c r="B1673" s="40"/>
      <c r="C1673" s="214" t="s">
        <v>4264</v>
      </c>
      <c r="D1673" s="214" t="s">
        <v>243</v>
      </c>
      <c r="E1673" s="215" t="s">
        <v>4265</v>
      </c>
      <c r="F1673" s="216" t="s">
        <v>4266</v>
      </c>
      <c r="G1673" s="217" t="s">
        <v>806</v>
      </c>
      <c r="H1673" s="218">
        <v>1</v>
      </c>
      <c r="I1673" s="219"/>
      <c r="J1673" s="220">
        <f>ROUND(I1673*H1673,2)</f>
        <v>0</v>
      </c>
      <c r="K1673" s="216" t="s">
        <v>247</v>
      </c>
      <c r="L1673" s="45"/>
      <c r="M1673" s="221" t="s">
        <v>19</v>
      </c>
      <c r="N1673" s="222" t="s">
        <v>43</v>
      </c>
      <c r="O1673" s="85"/>
      <c r="P1673" s="223">
        <f>O1673*H1673</f>
        <v>0</v>
      </c>
      <c r="Q1673" s="223">
        <v>0</v>
      </c>
      <c r="R1673" s="223">
        <f>Q1673*H1673</f>
        <v>0</v>
      </c>
      <c r="S1673" s="223">
        <v>0</v>
      </c>
      <c r="T1673" s="224">
        <f>S1673*H1673</f>
        <v>0</v>
      </c>
      <c r="U1673" s="39"/>
      <c r="V1673" s="39"/>
      <c r="W1673" s="39"/>
      <c r="X1673" s="39"/>
      <c r="Y1673" s="39"/>
      <c r="Z1673" s="39"/>
      <c r="AA1673" s="39"/>
      <c r="AB1673" s="39"/>
      <c r="AC1673" s="39"/>
      <c r="AD1673" s="39"/>
      <c r="AE1673" s="39"/>
      <c r="AR1673" s="225" t="s">
        <v>271</v>
      </c>
      <c r="AT1673" s="225" t="s">
        <v>243</v>
      </c>
      <c r="AU1673" s="225" t="s">
        <v>81</v>
      </c>
      <c r="AY1673" s="18" t="s">
        <v>240</v>
      </c>
      <c r="BE1673" s="226">
        <f>IF(N1673="základní",J1673,0)</f>
        <v>0</v>
      </c>
      <c r="BF1673" s="226">
        <f>IF(N1673="snížená",J1673,0)</f>
        <v>0</v>
      </c>
      <c r="BG1673" s="226">
        <f>IF(N1673="zákl. přenesená",J1673,0)</f>
        <v>0</v>
      </c>
      <c r="BH1673" s="226">
        <f>IF(N1673="sníž. přenesená",J1673,0)</f>
        <v>0</v>
      </c>
      <c r="BI1673" s="226">
        <f>IF(N1673="nulová",J1673,0)</f>
        <v>0</v>
      </c>
      <c r="BJ1673" s="18" t="s">
        <v>79</v>
      </c>
      <c r="BK1673" s="226">
        <f>ROUND(I1673*H1673,2)</f>
        <v>0</v>
      </c>
      <c r="BL1673" s="18" t="s">
        <v>271</v>
      </c>
      <c r="BM1673" s="225" t="s">
        <v>4267</v>
      </c>
    </row>
    <row r="1674" s="2" customFormat="1" ht="33" customHeight="1">
      <c r="A1674" s="39"/>
      <c r="B1674" s="40"/>
      <c r="C1674" s="214" t="s">
        <v>4268</v>
      </c>
      <c r="D1674" s="214" t="s">
        <v>243</v>
      </c>
      <c r="E1674" s="215" t="s">
        <v>4269</v>
      </c>
      <c r="F1674" s="216" t="s">
        <v>4270</v>
      </c>
      <c r="G1674" s="217" t="s">
        <v>806</v>
      </c>
      <c r="H1674" s="218">
        <v>2</v>
      </c>
      <c r="I1674" s="219"/>
      <c r="J1674" s="220">
        <f>ROUND(I1674*H1674,2)</f>
        <v>0</v>
      </c>
      <c r="K1674" s="216" t="s">
        <v>247</v>
      </c>
      <c r="L1674" s="45"/>
      <c r="M1674" s="221" t="s">
        <v>19</v>
      </c>
      <c r="N1674" s="222" t="s">
        <v>43</v>
      </c>
      <c r="O1674" s="85"/>
      <c r="P1674" s="223">
        <f>O1674*H1674</f>
        <v>0</v>
      </c>
      <c r="Q1674" s="223">
        <v>0</v>
      </c>
      <c r="R1674" s="223">
        <f>Q1674*H1674</f>
        <v>0</v>
      </c>
      <c r="S1674" s="223">
        <v>0</v>
      </c>
      <c r="T1674" s="224">
        <f>S1674*H1674</f>
        <v>0</v>
      </c>
      <c r="U1674" s="39"/>
      <c r="V1674" s="39"/>
      <c r="W1674" s="39"/>
      <c r="X1674" s="39"/>
      <c r="Y1674" s="39"/>
      <c r="Z1674" s="39"/>
      <c r="AA1674" s="39"/>
      <c r="AB1674" s="39"/>
      <c r="AC1674" s="39"/>
      <c r="AD1674" s="39"/>
      <c r="AE1674" s="39"/>
      <c r="AR1674" s="225" t="s">
        <v>248</v>
      </c>
      <c r="AT1674" s="225" t="s">
        <v>243</v>
      </c>
      <c r="AU1674" s="225" t="s">
        <v>81</v>
      </c>
      <c r="AY1674" s="18" t="s">
        <v>240</v>
      </c>
      <c r="BE1674" s="226">
        <f>IF(N1674="základní",J1674,0)</f>
        <v>0</v>
      </c>
      <c r="BF1674" s="226">
        <f>IF(N1674="snížená",J1674,0)</f>
        <v>0</v>
      </c>
      <c r="BG1674" s="226">
        <f>IF(N1674="zákl. přenesená",J1674,0)</f>
        <v>0</v>
      </c>
      <c r="BH1674" s="226">
        <f>IF(N1674="sníž. přenesená",J1674,0)</f>
        <v>0</v>
      </c>
      <c r="BI1674" s="226">
        <f>IF(N1674="nulová",J1674,0)</f>
        <v>0</v>
      </c>
      <c r="BJ1674" s="18" t="s">
        <v>79</v>
      </c>
      <c r="BK1674" s="226">
        <f>ROUND(I1674*H1674,2)</f>
        <v>0</v>
      </c>
      <c r="BL1674" s="18" t="s">
        <v>248</v>
      </c>
      <c r="BM1674" s="225" t="s">
        <v>4271</v>
      </c>
    </row>
    <row r="1675" s="2" customFormat="1" ht="33" customHeight="1">
      <c r="A1675" s="39"/>
      <c r="B1675" s="40"/>
      <c r="C1675" s="214" t="s">
        <v>4272</v>
      </c>
      <c r="D1675" s="214" t="s">
        <v>243</v>
      </c>
      <c r="E1675" s="215" t="s">
        <v>4273</v>
      </c>
      <c r="F1675" s="216" t="s">
        <v>4274</v>
      </c>
      <c r="G1675" s="217" t="s">
        <v>806</v>
      </c>
      <c r="H1675" s="218">
        <v>2</v>
      </c>
      <c r="I1675" s="219"/>
      <c r="J1675" s="220">
        <f>ROUND(I1675*H1675,2)</f>
        <v>0</v>
      </c>
      <c r="K1675" s="216" t="s">
        <v>247</v>
      </c>
      <c r="L1675" s="45"/>
      <c r="M1675" s="221" t="s">
        <v>19</v>
      </c>
      <c r="N1675" s="222" t="s">
        <v>43</v>
      </c>
      <c r="O1675" s="85"/>
      <c r="P1675" s="223">
        <f>O1675*H1675</f>
        <v>0</v>
      </c>
      <c r="Q1675" s="223">
        <v>0</v>
      </c>
      <c r="R1675" s="223">
        <f>Q1675*H1675</f>
        <v>0</v>
      </c>
      <c r="S1675" s="223">
        <v>0</v>
      </c>
      <c r="T1675" s="224">
        <f>S1675*H1675</f>
        <v>0</v>
      </c>
      <c r="U1675" s="39"/>
      <c r="V1675" s="39"/>
      <c r="W1675" s="39"/>
      <c r="X1675" s="39"/>
      <c r="Y1675" s="39"/>
      <c r="Z1675" s="39"/>
      <c r="AA1675" s="39"/>
      <c r="AB1675" s="39"/>
      <c r="AC1675" s="39"/>
      <c r="AD1675" s="39"/>
      <c r="AE1675" s="39"/>
      <c r="AR1675" s="225" t="s">
        <v>248</v>
      </c>
      <c r="AT1675" s="225" t="s">
        <v>243</v>
      </c>
      <c r="AU1675" s="225" t="s">
        <v>81</v>
      </c>
      <c r="AY1675" s="18" t="s">
        <v>240</v>
      </c>
      <c r="BE1675" s="226">
        <f>IF(N1675="základní",J1675,0)</f>
        <v>0</v>
      </c>
      <c r="BF1675" s="226">
        <f>IF(N1675="snížená",J1675,0)</f>
        <v>0</v>
      </c>
      <c r="BG1675" s="226">
        <f>IF(N1675="zákl. přenesená",J1675,0)</f>
        <v>0</v>
      </c>
      <c r="BH1675" s="226">
        <f>IF(N1675="sníž. přenesená",J1675,0)</f>
        <v>0</v>
      </c>
      <c r="BI1675" s="226">
        <f>IF(N1675="nulová",J1675,0)</f>
        <v>0</v>
      </c>
      <c r="BJ1675" s="18" t="s">
        <v>79</v>
      </c>
      <c r="BK1675" s="226">
        <f>ROUND(I1675*H1675,2)</f>
        <v>0</v>
      </c>
      <c r="BL1675" s="18" t="s">
        <v>248</v>
      </c>
      <c r="BM1675" s="225" t="s">
        <v>4275</v>
      </c>
    </row>
    <row r="1676" s="2" customFormat="1" ht="16.5" customHeight="1">
      <c r="A1676" s="39"/>
      <c r="B1676" s="40"/>
      <c r="C1676" s="214" t="s">
        <v>4276</v>
      </c>
      <c r="D1676" s="214" t="s">
        <v>243</v>
      </c>
      <c r="E1676" s="215" t="s">
        <v>4277</v>
      </c>
      <c r="F1676" s="216" t="s">
        <v>4278</v>
      </c>
      <c r="G1676" s="217" t="s">
        <v>806</v>
      </c>
      <c r="H1676" s="218">
        <v>1</v>
      </c>
      <c r="I1676" s="219"/>
      <c r="J1676" s="220">
        <f>ROUND(I1676*H1676,2)</f>
        <v>0</v>
      </c>
      <c r="K1676" s="216" t="s">
        <v>247</v>
      </c>
      <c r="L1676" s="45"/>
      <c r="M1676" s="221" t="s">
        <v>19</v>
      </c>
      <c r="N1676" s="222" t="s">
        <v>43</v>
      </c>
      <c r="O1676" s="85"/>
      <c r="P1676" s="223">
        <f>O1676*H1676</f>
        <v>0</v>
      </c>
      <c r="Q1676" s="223">
        <v>0</v>
      </c>
      <c r="R1676" s="223">
        <f>Q1676*H1676</f>
        <v>0</v>
      </c>
      <c r="S1676" s="223">
        <v>0</v>
      </c>
      <c r="T1676" s="224">
        <f>S1676*H1676</f>
        <v>0</v>
      </c>
      <c r="U1676" s="39"/>
      <c r="V1676" s="39"/>
      <c r="W1676" s="39"/>
      <c r="X1676" s="39"/>
      <c r="Y1676" s="39"/>
      <c r="Z1676" s="39"/>
      <c r="AA1676" s="39"/>
      <c r="AB1676" s="39"/>
      <c r="AC1676" s="39"/>
      <c r="AD1676" s="39"/>
      <c r="AE1676" s="39"/>
      <c r="AR1676" s="225" t="s">
        <v>248</v>
      </c>
      <c r="AT1676" s="225" t="s">
        <v>243</v>
      </c>
      <c r="AU1676" s="225" t="s">
        <v>81</v>
      </c>
      <c r="AY1676" s="18" t="s">
        <v>240</v>
      </c>
      <c r="BE1676" s="226">
        <f>IF(N1676="základní",J1676,0)</f>
        <v>0</v>
      </c>
      <c r="BF1676" s="226">
        <f>IF(N1676="snížená",J1676,0)</f>
        <v>0</v>
      </c>
      <c r="BG1676" s="226">
        <f>IF(N1676="zákl. přenesená",J1676,0)</f>
        <v>0</v>
      </c>
      <c r="BH1676" s="226">
        <f>IF(N1676="sníž. přenesená",J1676,0)</f>
        <v>0</v>
      </c>
      <c r="BI1676" s="226">
        <f>IF(N1676="nulová",J1676,0)</f>
        <v>0</v>
      </c>
      <c r="BJ1676" s="18" t="s">
        <v>79</v>
      </c>
      <c r="BK1676" s="226">
        <f>ROUND(I1676*H1676,2)</f>
        <v>0</v>
      </c>
      <c r="BL1676" s="18" t="s">
        <v>248</v>
      </c>
      <c r="BM1676" s="225" t="s">
        <v>4279</v>
      </c>
    </row>
    <row r="1677" s="2" customFormat="1">
      <c r="A1677" s="39"/>
      <c r="B1677" s="40"/>
      <c r="C1677" s="214" t="s">
        <v>4280</v>
      </c>
      <c r="D1677" s="214" t="s">
        <v>243</v>
      </c>
      <c r="E1677" s="215" t="s">
        <v>4281</v>
      </c>
      <c r="F1677" s="216" t="s">
        <v>4282</v>
      </c>
      <c r="G1677" s="217" t="s">
        <v>806</v>
      </c>
      <c r="H1677" s="218">
        <v>1</v>
      </c>
      <c r="I1677" s="219"/>
      <c r="J1677" s="220">
        <f>ROUND(I1677*H1677,2)</f>
        <v>0</v>
      </c>
      <c r="K1677" s="216" t="s">
        <v>247</v>
      </c>
      <c r="L1677" s="45"/>
      <c r="M1677" s="221" t="s">
        <v>19</v>
      </c>
      <c r="N1677" s="222" t="s">
        <v>43</v>
      </c>
      <c r="O1677" s="85"/>
      <c r="P1677" s="223">
        <f>O1677*H1677</f>
        <v>0</v>
      </c>
      <c r="Q1677" s="223">
        <v>0</v>
      </c>
      <c r="R1677" s="223">
        <f>Q1677*H1677</f>
        <v>0</v>
      </c>
      <c r="S1677" s="223">
        <v>0</v>
      </c>
      <c r="T1677" s="224">
        <f>S1677*H1677</f>
        <v>0</v>
      </c>
      <c r="U1677" s="39"/>
      <c r="V1677" s="39"/>
      <c r="W1677" s="39"/>
      <c r="X1677" s="39"/>
      <c r="Y1677" s="39"/>
      <c r="Z1677" s="39"/>
      <c r="AA1677" s="39"/>
      <c r="AB1677" s="39"/>
      <c r="AC1677" s="39"/>
      <c r="AD1677" s="39"/>
      <c r="AE1677" s="39"/>
      <c r="AR1677" s="225" t="s">
        <v>248</v>
      </c>
      <c r="AT1677" s="225" t="s">
        <v>243</v>
      </c>
      <c r="AU1677" s="225" t="s">
        <v>81</v>
      </c>
      <c r="AY1677" s="18" t="s">
        <v>240</v>
      </c>
      <c r="BE1677" s="226">
        <f>IF(N1677="základní",J1677,0)</f>
        <v>0</v>
      </c>
      <c r="BF1677" s="226">
        <f>IF(N1677="snížená",J1677,0)</f>
        <v>0</v>
      </c>
      <c r="BG1677" s="226">
        <f>IF(N1677="zákl. přenesená",J1677,0)</f>
        <v>0</v>
      </c>
      <c r="BH1677" s="226">
        <f>IF(N1677="sníž. přenesená",J1677,0)</f>
        <v>0</v>
      </c>
      <c r="BI1677" s="226">
        <f>IF(N1677="nulová",J1677,0)</f>
        <v>0</v>
      </c>
      <c r="BJ1677" s="18" t="s">
        <v>79</v>
      </c>
      <c r="BK1677" s="226">
        <f>ROUND(I1677*H1677,2)</f>
        <v>0</v>
      </c>
      <c r="BL1677" s="18" t="s">
        <v>248</v>
      </c>
      <c r="BM1677" s="225" t="s">
        <v>4283</v>
      </c>
    </row>
    <row r="1678" s="2" customFormat="1">
      <c r="A1678" s="39"/>
      <c r="B1678" s="40"/>
      <c r="C1678" s="214" t="s">
        <v>4284</v>
      </c>
      <c r="D1678" s="214" t="s">
        <v>243</v>
      </c>
      <c r="E1678" s="215" t="s">
        <v>4285</v>
      </c>
      <c r="F1678" s="216" t="s">
        <v>4286</v>
      </c>
      <c r="G1678" s="217" t="s">
        <v>806</v>
      </c>
      <c r="H1678" s="218">
        <v>1</v>
      </c>
      <c r="I1678" s="219"/>
      <c r="J1678" s="220">
        <f>ROUND(I1678*H1678,2)</f>
        <v>0</v>
      </c>
      <c r="K1678" s="216" t="s">
        <v>247</v>
      </c>
      <c r="L1678" s="45"/>
      <c r="M1678" s="221" t="s">
        <v>19</v>
      </c>
      <c r="N1678" s="222" t="s">
        <v>43</v>
      </c>
      <c r="O1678" s="85"/>
      <c r="P1678" s="223">
        <f>O1678*H1678</f>
        <v>0</v>
      </c>
      <c r="Q1678" s="223">
        <v>0</v>
      </c>
      <c r="R1678" s="223">
        <f>Q1678*H1678</f>
        <v>0</v>
      </c>
      <c r="S1678" s="223">
        <v>0</v>
      </c>
      <c r="T1678" s="224">
        <f>S1678*H1678</f>
        <v>0</v>
      </c>
      <c r="U1678" s="39"/>
      <c r="V1678" s="39"/>
      <c r="W1678" s="39"/>
      <c r="X1678" s="39"/>
      <c r="Y1678" s="39"/>
      <c r="Z1678" s="39"/>
      <c r="AA1678" s="39"/>
      <c r="AB1678" s="39"/>
      <c r="AC1678" s="39"/>
      <c r="AD1678" s="39"/>
      <c r="AE1678" s="39"/>
      <c r="AR1678" s="225" t="s">
        <v>248</v>
      </c>
      <c r="AT1678" s="225" t="s">
        <v>243</v>
      </c>
      <c r="AU1678" s="225" t="s">
        <v>81</v>
      </c>
      <c r="AY1678" s="18" t="s">
        <v>240</v>
      </c>
      <c r="BE1678" s="226">
        <f>IF(N1678="základní",J1678,0)</f>
        <v>0</v>
      </c>
      <c r="BF1678" s="226">
        <f>IF(N1678="snížená",J1678,0)</f>
        <v>0</v>
      </c>
      <c r="BG1678" s="226">
        <f>IF(N1678="zákl. přenesená",J1678,0)</f>
        <v>0</v>
      </c>
      <c r="BH1678" s="226">
        <f>IF(N1678="sníž. přenesená",J1678,0)</f>
        <v>0</v>
      </c>
      <c r="BI1678" s="226">
        <f>IF(N1678="nulová",J1678,0)</f>
        <v>0</v>
      </c>
      <c r="BJ1678" s="18" t="s">
        <v>79</v>
      </c>
      <c r="BK1678" s="226">
        <f>ROUND(I1678*H1678,2)</f>
        <v>0</v>
      </c>
      <c r="BL1678" s="18" t="s">
        <v>248</v>
      </c>
      <c r="BM1678" s="225" t="s">
        <v>4287</v>
      </c>
    </row>
    <row r="1679" s="2" customFormat="1">
      <c r="A1679" s="39"/>
      <c r="B1679" s="40"/>
      <c r="C1679" s="214" t="s">
        <v>4288</v>
      </c>
      <c r="D1679" s="214" t="s">
        <v>243</v>
      </c>
      <c r="E1679" s="215" t="s">
        <v>4289</v>
      </c>
      <c r="F1679" s="216" t="s">
        <v>4290</v>
      </c>
      <c r="G1679" s="217" t="s">
        <v>806</v>
      </c>
      <c r="H1679" s="218">
        <v>1</v>
      </c>
      <c r="I1679" s="219"/>
      <c r="J1679" s="220">
        <f>ROUND(I1679*H1679,2)</f>
        <v>0</v>
      </c>
      <c r="K1679" s="216" t="s">
        <v>247</v>
      </c>
      <c r="L1679" s="45"/>
      <c r="M1679" s="221" t="s">
        <v>19</v>
      </c>
      <c r="N1679" s="222" t="s">
        <v>43</v>
      </c>
      <c r="O1679" s="85"/>
      <c r="P1679" s="223">
        <f>O1679*H1679</f>
        <v>0</v>
      </c>
      <c r="Q1679" s="223">
        <v>0</v>
      </c>
      <c r="R1679" s="223">
        <f>Q1679*H1679</f>
        <v>0</v>
      </c>
      <c r="S1679" s="223">
        <v>0</v>
      </c>
      <c r="T1679" s="224">
        <f>S1679*H1679</f>
        <v>0</v>
      </c>
      <c r="U1679" s="39"/>
      <c r="V1679" s="39"/>
      <c r="W1679" s="39"/>
      <c r="X1679" s="39"/>
      <c r="Y1679" s="39"/>
      <c r="Z1679" s="39"/>
      <c r="AA1679" s="39"/>
      <c r="AB1679" s="39"/>
      <c r="AC1679" s="39"/>
      <c r="AD1679" s="39"/>
      <c r="AE1679" s="39"/>
      <c r="AR1679" s="225" t="s">
        <v>248</v>
      </c>
      <c r="AT1679" s="225" t="s">
        <v>243</v>
      </c>
      <c r="AU1679" s="225" t="s">
        <v>81</v>
      </c>
      <c r="AY1679" s="18" t="s">
        <v>240</v>
      </c>
      <c r="BE1679" s="226">
        <f>IF(N1679="základní",J1679,0)</f>
        <v>0</v>
      </c>
      <c r="BF1679" s="226">
        <f>IF(N1679="snížená",J1679,0)</f>
        <v>0</v>
      </c>
      <c r="BG1679" s="226">
        <f>IF(N1679="zákl. přenesená",J1679,0)</f>
        <v>0</v>
      </c>
      <c r="BH1679" s="226">
        <f>IF(N1679="sníž. přenesená",J1679,0)</f>
        <v>0</v>
      </c>
      <c r="BI1679" s="226">
        <f>IF(N1679="nulová",J1679,0)</f>
        <v>0</v>
      </c>
      <c r="BJ1679" s="18" t="s">
        <v>79</v>
      </c>
      <c r="BK1679" s="226">
        <f>ROUND(I1679*H1679,2)</f>
        <v>0</v>
      </c>
      <c r="BL1679" s="18" t="s">
        <v>248</v>
      </c>
      <c r="BM1679" s="225" t="s">
        <v>4291</v>
      </c>
    </row>
    <row r="1680" s="2" customFormat="1">
      <c r="A1680" s="39"/>
      <c r="B1680" s="40"/>
      <c r="C1680" s="214" t="s">
        <v>4292</v>
      </c>
      <c r="D1680" s="214" t="s">
        <v>243</v>
      </c>
      <c r="E1680" s="215" t="s">
        <v>4293</v>
      </c>
      <c r="F1680" s="216" t="s">
        <v>4294</v>
      </c>
      <c r="G1680" s="217" t="s">
        <v>806</v>
      </c>
      <c r="H1680" s="218">
        <v>1</v>
      </c>
      <c r="I1680" s="219"/>
      <c r="J1680" s="220">
        <f>ROUND(I1680*H1680,2)</f>
        <v>0</v>
      </c>
      <c r="K1680" s="216" t="s">
        <v>247</v>
      </c>
      <c r="L1680" s="45"/>
      <c r="M1680" s="221" t="s">
        <v>19</v>
      </c>
      <c r="N1680" s="222" t="s">
        <v>43</v>
      </c>
      <c r="O1680" s="85"/>
      <c r="P1680" s="223">
        <f>O1680*H1680</f>
        <v>0</v>
      </c>
      <c r="Q1680" s="223">
        <v>0</v>
      </c>
      <c r="R1680" s="223">
        <f>Q1680*H1680</f>
        <v>0</v>
      </c>
      <c r="S1680" s="223">
        <v>0</v>
      </c>
      <c r="T1680" s="224">
        <f>S1680*H1680</f>
        <v>0</v>
      </c>
      <c r="U1680" s="39"/>
      <c r="V1680" s="39"/>
      <c r="W1680" s="39"/>
      <c r="X1680" s="39"/>
      <c r="Y1680" s="39"/>
      <c r="Z1680" s="39"/>
      <c r="AA1680" s="39"/>
      <c r="AB1680" s="39"/>
      <c r="AC1680" s="39"/>
      <c r="AD1680" s="39"/>
      <c r="AE1680" s="39"/>
      <c r="AR1680" s="225" t="s">
        <v>248</v>
      </c>
      <c r="AT1680" s="225" t="s">
        <v>243</v>
      </c>
      <c r="AU1680" s="225" t="s">
        <v>81</v>
      </c>
      <c r="AY1680" s="18" t="s">
        <v>240</v>
      </c>
      <c r="BE1680" s="226">
        <f>IF(N1680="základní",J1680,0)</f>
        <v>0</v>
      </c>
      <c r="BF1680" s="226">
        <f>IF(N1680="snížená",J1680,0)</f>
        <v>0</v>
      </c>
      <c r="BG1680" s="226">
        <f>IF(N1680="zákl. přenesená",J1680,0)</f>
        <v>0</v>
      </c>
      <c r="BH1680" s="226">
        <f>IF(N1680="sníž. přenesená",J1680,0)</f>
        <v>0</v>
      </c>
      <c r="BI1680" s="226">
        <f>IF(N1680="nulová",J1680,0)</f>
        <v>0</v>
      </c>
      <c r="BJ1680" s="18" t="s">
        <v>79</v>
      </c>
      <c r="BK1680" s="226">
        <f>ROUND(I1680*H1680,2)</f>
        <v>0</v>
      </c>
      <c r="BL1680" s="18" t="s">
        <v>248</v>
      </c>
      <c r="BM1680" s="225" t="s">
        <v>4295</v>
      </c>
    </row>
    <row r="1681" s="2" customFormat="1">
      <c r="A1681" s="39"/>
      <c r="B1681" s="40"/>
      <c r="C1681" s="214" t="s">
        <v>4296</v>
      </c>
      <c r="D1681" s="214" t="s">
        <v>243</v>
      </c>
      <c r="E1681" s="215" t="s">
        <v>4297</v>
      </c>
      <c r="F1681" s="216" t="s">
        <v>4298</v>
      </c>
      <c r="G1681" s="217" t="s">
        <v>806</v>
      </c>
      <c r="H1681" s="218">
        <v>1</v>
      </c>
      <c r="I1681" s="219"/>
      <c r="J1681" s="220">
        <f>ROUND(I1681*H1681,2)</f>
        <v>0</v>
      </c>
      <c r="K1681" s="216" t="s">
        <v>247</v>
      </c>
      <c r="L1681" s="45"/>
      <c r="M1681" s="221" t="s">
        <v>19</v>
      </c>
      <c r="N1681" s="222" t="s">
        <v>43</v>
      </c>
      <c r="O1681" s="85"/>
      <c r="P1681" s="223">
        <f>O1681*H1681</f>
        <v>0</v>
      </c>
      <c r="Q1681" s="223">
        <v>0</v>
      </c>
      <c r="R1681" s="223">
        <f>Q1681*H1681</f>
        <v>0</v>
      </c>
      <c r="S1681" s="223">
        <v>0</v>
      </c>
      <c r="T1681" s="224">
        <f>S1681*H1681</f>
        <v>0</v>
      </c>
      <c r="U1681" s="39"/>
      <c r="V1681" s="39"/>
      <c r="W1681" s="39"/>
      <c r="X1681" s="39"/>
      <c r="Y1681" s="39"/>
      <c r="Z1681" s="39"/>
      <c r="AA1681" s="39"/>
      <c r="AB1681" s="39"/>
      <c r="AC1681" s="39"/>
      <c r="AD1681" s="39"/>
      <c r="AE1681" s="39"/>
      <c r="AR1681" s="225" t="s">
        <v>248</v>
      </c>
      <c r="AT1681" s="225" t="s">
        <v>243</v>
      </c>
      <c r="AU1681" s="225" t="s">
        <v>81</v>
      </c>
      <c r="AY1681" s="18" t="s">
        <v>240</v>
      </c>
      <c r="BE1681" s="226">
        <f>IF(N1681="základní",J1681,0)</f>
        <v>0</v>
      </c>
      <c r="BF1681" s="226">
        <f>IF(N1681="snížená",J1681,0)</f>
        <v>0</v>
      </c>
      <c r="BG1681" s="226">
        <f>IF(N1681="zákl. přenesená",J1681,0)</f>
        <v>0</v>
      </c>
      <c r="BH1681" s="226">
        <f>IF(N1681="sníž. přenesená",J1681,0)</f>
        <v>0</v>
      </c>
      <c r="BI1681" s="226">
        <f>IF(N1681="nulová",J1681,0)</f>
        <v>0</v>
      </c>
      <c r="BJ1681" s="18" t="s">
        <v>79</v>
      </c>
      <c r="BK1681" s="226">
        <f>ROUND(I1681*H1681,2)</f>
        <v>0</v>
      </c>
      <c r="BL1681" s="18" t="s">
        <v>248</v>
      </c>
      <c r="BM1681" s="225" t="s">
        <v>4299</v>
      </c>
    </row>
    <row r="1682" s="2" customFormat="1">
      <c r="A1682" s="39"/>
      <c r="B1682" s="40"/>
      <c r="C1682" s="214" t="s">
        <v>4300</v>
      </c>
      <c r="D1682" s="214" t="s">
        <v>243</v>
      </c>
      <c r="E1682" s="215" t="s">
        <v>4301</v>
      </c>
      <c r="F1682" s="216" t="s">
        <v>4302</v>
      </c>
      <c r="G1682" s="217" t="s">
        <v>806</v>
      </c>
      <c r="H1682" s="218">
        <v>1</v>
      </c>
      <c r="I1682" s="219"/>
      <c r="J1682" s="220">
        <f>ROUND(I1682*H1682,2)</f>
        <v>0</v>
      </c>
      <c r="K1682" s="216" t="s">
        <v>247</v>
      </c>
      <c r="L1682" s="45"/>
      <c r="M1682" s="221" t="s">
        <v>19</v>
      </c>
      <c r="N1682" s="222" t="s">
        <v>43</v>
      </c>
      <c r="O1682" s="85"/>
      <c r="P1682" s="223">
        <f>O1682*H1682</f>
        <v>0</v>
      </c>
      <c r="Q1682" s="223">
        <v>0</v>
      </c>
      <c r="R1682" s="223">
        <f>Q1682*H1682</f>
        <v>0</v>
      </c>
      <c r="S1682" s="223">
        <v>0</v>
      </c>
      <c r="T1682" s="224">
        <f>S1682*H1682</f>
        <v>0</v>
      </c>
      <c r="U1682" s="39"/>
      <c r="V1682" s="39"/>
      <c r="W1682" s="39"/>
      <c r="X1682" s="39"/>
      <c r="Y1682" s="39"/>
      <c r="Z1682" s="39"/>
      <c r="AA1682" s="39"/>
      <c r="AB1682" s="39"/>
      <c r="AC1682" s="39"/>
      <c r="AD1682" s="39"/>
      <c r="AE1682" s="39"/>
      <c r="AR1682" s="225" t="s">
        <v>248</v>
      </c>
      <c r="AT1682" s="225" t="s">
        <v>243</v>
      </c>
      <c r="AU1682" s="225" t="s">
        <v>81</v>
      </c>
      <c r="AY1682" s="18" t="s">
        <v>240</v>
      </c>
      <c r="BE1682" s="226">
        <f>IF(N1682="základní",J1682,0)</f>
        <v>0</v>
      </c>
      <c r="BF1682" s="226">
        <f>IF(N1682="snížená",J1682,0)</f>
        <v>0</v>
      </c>
      <c r="BG1682" s="226">
        <f>IF(N1682="zákl. přenesená",J1682,0)</f>
        <v>0</v>
      </c>
      <c r="BH1682" s="226">
        <f>IF(N1682="sníž. přenesená",J1682,0)</f>
        <v>0</v>
      </c>
      <c r="BI1682" s="226">
        <f>IF(N1682="nulová",J1682,0)</f>
        <v>0</v>
      </c>
      <c r="BJ1682" s="18" t="s">
        <v>79</v>
      </c>
      <c r="BK1682" s="226">
        <f>ROUND(I1682*H1682,2)</f>
        <v>0</v>
      </c>
      <c r="BL1682" s="18" t="s">
        <v>248</v>
      </c>
      <c r="BM1682" s="225" t="s">
        <v>4303</v>
      </c>
    </row>
    <row r="1683" s="2" customFormat="1">
      <c r="A1683" s="39"/>
      <c r="B1683" s="40"/>
      <c r="C1683" s="214" t="s">
        <v>4304</v>
      </c>
      <c r="D1683" s="214" t="s">
        <v>243</v>
      </c>
      <c r="E1683" s="215" t="s">
        <v>4305</v>
      </c>
      <c r="F1683" s="216" t="s">
        <v>4306</v>
      </c>
      <c r="G1683" s="217" t="s">
        <v>806</v>
      </c>
      <c r="H1683" s="218">
        <v>143</v>
      </c>
      <c r="I1683" s="219"/>
      <c r="J1683" s="220">
        <f>ROUND(I1683*H1683,2)</f>
        <v>0</v>
      </c>
      <c r="K1683" s="216" t="s">
        <v>247</v>
      </c>
      <c r="L1683" s="45"/>
      <c r="M1683" s="221" t="s">
        <v>19</v>
      </c>
      <c r="N1683" s="222" t="s">
        <v>43</v>
      </c>
      <c r="O1683" s="85"/>
      <c r="P1683" s="223">
        <f>O1683*H1683</f>
        <v>0</v>
      </c>
      <c r="Q1683" s="223">
        <v>0</v>
      </c>
      <c r="R1683" s="223">
        <f>Q1683*H1683</f>
        <v>0</v>
      </c>
      <c r="S1683" s="223">
        <v>0</v>
      </c>
      <c r="T1683" s="224">
        <f>S1683*H1683</f>
        <v>0</v>
      </c>
      <c r="U1683" s="39"/>
      <c r="V1683" s="39"/>
      <c r="W1683" s="39"/>
      <c r="X1683" s="39"/>
      <c r="Y1683" s="39"/>
      <c r="Z1683" s="39"/>
      <c r="AA1683" s="39"/>
      <c r="AB1683" s="39"/>
      <c r="AC1683" s="39"/>
      <c r="AD1683" s="39"/>
      <c r="AE1683" s="39"/>
      <c r="AR1683" s="225" t="s">
        <v>248</v>
      </c>
      <c r="AT1683" s="225" t="s">
        <v>243</v>
      </c>
      <c r="AU1683" s="225" t="s">
        <v>81</v>
      </c>
      <c r="AY1683" s="18" t="s">
        <v>240</v>
      </c>
      <c r="BE1683" s="226">
        <f>IF(N1683="základní",J1683,0)</f>
        <v>0</v>
      </c>
      <c r="BF1683" s="226">
        <f>IF(N1683="snížená",J1683,0)</f>
        <v>0</v>
      </c>
      <c r="BG1683" s="226">
        <f>IF(N1683="zákl. přenesená",J1683,0)</f>
        <v>0</v>
      </c>
      <c r="BH1683" s="226">
        <f>IF(N1683="sníž. přenesená",J1683,0)</f>
        <v>0</v>
      </c>
      <c r="BI1683" s="226">
        <f>IF(N1683="nulová",J1683,0)</f>
        <v>0</v>
      </c>
      <c r="BJ1683" s="18" t="s">
        <v>79</v>
      </c>
      <c r="BK1683" s="226">
        <f>ROUND(I1683*H1683,2)</f>
        <v>0</v>
      </c>
      <c r="BL1683" s="18" t="s">
        <v>248</v>
      </c>
      <c r="BM1683" s="225" t="s">
        <v>4307</v>
      </c>
    </row>
    <row r="1684" s="2" customFormat="1" ht="44.25" customHeight="1">
      <c r="A1684" s="39"/>
      <c r="B1684" s="40"/>
      <c r="C1684" s="214" t="s">
        <v>4308</v>
      </c>
      <c r="D1684" s="214" t="s">
        <v>243</v>
      </c>
      <c r="E1684" s="215" t="s">
        <v>4309</v>
      </c>
      <c r="F1684" s="216" t="s">
        <v>4310</v>
      </c>
      <c r="G1684" s="217" t="s">
        <v>1707</v>
      </c>
      <c r="H1684" s="218">
        <v>1</v>
      </c>
      <c r="I1684" s="219"/>
      <c r="J1684" s="220">
        <f>ROUND(I1684*H1684,2)</f>
        <v>0</v>
      </c>
      <c r="K1684" s="216" t="s">
        <v>247</v>
      </c>
      <c r="L1684" s="45"/>
      <c r="M1684" s="221" t="s">
        <v>19</v>
      </c>
      <c r="N1684" s="222" t="s">
        <v>43</v>
      </c>
      <c r="O1684" s="85"/>
      <c r="P1684" s="223">
        <f>O1684*H1684</f>
        <v>0</v>
      </c>
      <c r="Q1684" s="223">
        <v>0</v>
      </c>
      <c r="R1684" s="223">
        <f>Q1684*H1684</f>
        <v>0</v>
      </c>
      <c r="S1684" s="223">
        <v>0</v>
      </c>
      <c r="T1684" s="224">
        <f>S1684*H1684</f>
        <v>0</v>
      </c>
      <c r="U1684" s="39"/>
      <c r="V1684" s="39"/>
      <c r="W1684" s="39"/>
      <c r="X1684" s="39"/>
      <c r="Y1684" s="39"/>
      <c r="Z1684" s="39"/>
      <c r="AA1684" s="39"/>
      <c r="AB1684" s="39"/>
      <c r="AC1684" s="39"/>
      <c r="AD1684" s="39"/>
      <c r="AE1684" s="39"/>
      <c r="AR1684" s="225" t="s">
        <v>271</v>
      </c>
      <c r="AT1684" s="225" t="s">
        <v>243</v>
      </c>
      <c r="AU1684" s="225" t="s">
        <v>81</v>
      </c>
      <c r="AY1684" s="18" t="s">
        <v>240</v>
      </c>
      <c r="BE1684" s="226">
        <f>IF(N1684="základní",J1684,0)</f>
        <v>0</v>
      </c>
      <c r="BF1684" s="226">
        <f>IF(N1684="snížená",J1684,0)</f>
        <v>0</v>
      </c>
      <c r="BG1684" s="226">
        <f>IF(N1684="zákl. přenesená",J1684,0)</f>
        <v>0</v>
      </c>
      <c r="BH1684" s="226">
        <f>IF(N1684="sníž. přenesená",J1684,0)</f>
        <v>0</v>
      </c>
      <c r="BI1684" s="226">
        <f>IF(N1684="nulová",J1684,0)</f>
        <v>0</v>
      </c>
      <c r="BJ1684" s="18" t="s">
        <v>79</v>
      </c>
      <c r="BK1684" s="226">
        <f>ROUND(I1684*H1684,2)</f>
        <v>0</v>
      </c>
      <c r="BL1684" s="18" t="s">
        <v>271</v>
      </c>
      <c r="BM1684" s="225" t="s">
        <v>4311</v>
      </c>
    </row>
    <row r="1685" s="12" customFormat="1" ht="22.8" customHeight="1">
      <c r="A1685" s="12"/>
      <c r="B1685" s="198"/>
      <c r="C1685" s="199"/>
      <c r="D1685" s="200" t="s">
        <v>71</v>
      </c>
      <c r="E1685" s="212" t="s">
        <v>1709</v>
      </c>
      <c r="F1685" s="212" t="s">
        <v>1710</v>
      </c>
      <c r="G1685" s="199"/>
      <c r="H1685" s="199"/>
      <c r="I1685" s="202"/>
      <c r="J1685" s="213">
        <f>BK1685</f>
        <v>0</v>
      </c>
      <c r="K1685" s="199"/>
      <c r="L1685" s="204"/>
      <c r="M1685" s="205"/>
      <c r="N1685" s="206"/>
      <c r="O1685" s="206"/>
      <c r="P1685" s="207">
        <f>SUM(P1686:P1726)</f>
        <v>0</v>
      </c>
      <c r="Q1685" s="206"/>
      <c r="R1685" s="207">
        <f>SUM(R1686:R1726)</f>
        <v>0</v>
      </c>
      <c r="S1685" s="206"/>
      <c r="T1685" s="208">
        <f>SUM(T1686:T1726)</f>
        <v>0</v>
      </c>
      <c r="U1685" s="12"/>
      <c r="V1685" s="12"/>
      <c r="W1685" s="12"/>
      <c r="X1685" s="12"/>
      <c r="Y1685" s="12"/>
      <c r="Z1685" s="12"/>
      <c r="AA1685" s="12"/>
      <c r="AB1685" s="12"/>
      <c r="AC1685" s="12"/>
      <c r="AD1685" s="12"/>
      <c r="AE1685" s="12"/>
      <c r="AR1685" s="209" t="s">
        <v>81</v>
      </c>
      <c r="AT1685" s="210" t="s">
        <v>71</v>
      </c>
      <c r="AU1685" s="210" t="s">
        <v>79</v>
      </c>
      <c r="AY1685" s="209" t="s">
        <v>240</v>
      </c>
      <c r="BK1685" s="211">
        <f>SUM(BK1686:BK1726)</f>
        <v>0</v>
      </c>
    </row>
    <row r="1686" s="2" customFormat="1">
      <c r="A1686" s="39"/>
      <c r="B1686" s="40"/>
      <c r="C1686" s="214" t="s">
        <v>4312</v>
      </c>
      <c r="D1686" s="214" t="s">
        <v>243</v>
      </c>
      <c r="E1686" s="215" t="s">
        <v>4313</v>
      </c>
      <c r="F1686" s="216" t="s">
        <v>4314</v>
      </c>
      <c r="G1686" s="217" t="s">
        <v>3056</v>
      </c>
      <c r="H1686" s="218">
        <v>1647</v>
      </c>
      <c r="I1686" s="219"/>
      <c r="J1686" s="220">
        <f>ROUND(I1686*H1686,2)</f>
        <v>0</v>
      </c>
      <c r="K1686" s="216" t="s">
        <v>247</v>
      </c>
      <c r="L1686" s="45"/>
      <c r="M1686" s="221" t="s">
        <v>19</v>
      </c>
      <c r="N1686" s="222" t="s">
        <v>43</v>
      </c>
      <c r="O1686" s="85"/>
      <c r="P1686" s="223">
        <f>O1686*H1686</f>
        <v>0</v>
      </c>
      <c r="Q1686" s="223">
        <v>0</v>
      </c>
      <c r="R1686" s="223">
        <f>Q1686*H1686</f>
        <v>0</v>
      </c>
      <c r="S1686" s="223">
        <v>0</v>
      </c>
      <c r="T1686" s="224">
        <f>S1686*H1686</f>
        <v>0</v>
      </c>
      <c r="U1686" s="39"/>
      <c r="V1686" s="39"/>
      <c r="W1686" s="39"/>
      <c r="X1686" s="39"/>
      <c r="Y1686" s="39"/>
      <c r="Z1686" s="39"/>
      <c r="AA1686" s="39"/>
      <c r="AB1686" s="39"/>
      <c r="AC1686" s="39"/>
      <c r="AD1686" s="39"/>
      <c r="AE1686" s="39"/>
      <c r="AR1686" s="225" t="s">
        <v>248</v>
      </c>
      <c r="AT1686" s="225" t="s">
        <v>243</v>
      </c>
      <c r="AU1686" s="225" t="s">
        <v>81</v>
      </c>
      <c r="AY1686" s="18" t="s">
        <v>240</v>
      </c>
      <c r="BE1686" s="226">
        <f>IF(N1686="základní",J1686,0)</f>
        <v>0</v>
      </c>
      <c r="BF1686" s="226">
        <f>IF(N1686="snížená",J1686,0)</f>
        <v>0</v>
      </c>
      <c r="BG1686" s="226">
        <f>IF(N1686="zákl. přenesená",J1686,0)</f>
        <v>0</v>
      </c>
      <c r="BH1686" s="226">
        <f>IF(N1686="sníž. přenesená",J1686,0)</f>
        <v>0</v>
      </c>
      <c r="BI1686" s="226">
        <f>IF(N1686="nulová",J1686,0)</f>
        <v>0</v>
      </c>
      <c r="BJ1686" s="18" t="s">
        <v>79</v>
      </c>
      <c r="BK1686" s="226">
        <f>ROUND(I1686*H1686,2)</f>
        <v>0</v>
      </c>
      <c r="BL1686" s="18" t="s">
        <v>248</v>
      </c>
      <c r="BM1686" s="225" t="s">
        <v>4315</v>
      </c>
    </row>
    <row r="1687" s="13" customFormat="1">
      <c r="A1687" s="13"/>
      <c r="B1687" s="248"/>
      <c r="C1687" s="249"/>
      <c r="D1687" s="227" t="s">
        <v>801</v>
      </c>
      <c r="E1687" s="250" t="s">
        <v>19</v>
      </c>
      <c r="F1687" s="251" t="s">
        <v>4316</v>
      </c>
      <c r="G1687" s="249"/>
      <c r="H1687" s="252">
        <v>1647</v>
      </c>
      <c r="I1687" s="253"/>
      <c r="J1687" s="249"/>
      <c r="K1687" s="249"/>
      <c r="L1687" s="254"/>
      <c r="M1687" s="255"/>
      <c r="N1687" s="256"/>
      <c r="O1687" s="256"/>
      <c r="P1687" s="256"/>
      <c r="Q1687" s="256"/>
      <c r="R1687" s="256"/>
      <c r="S1687" s="256"/>
      <c r="T1687" s="257"/>
      <c r="U1687" s="13"/>
      <c r="V1687" s="13"/>
      <c r="W1687" s="13"/>
      <c r="X1687" s="13"/>
      <c r="Y1687" s="13"/>
      <c r="Z1687" s="13"/>
      <c r="AA1687" s="13"/>
      <c r="AB1687" s="13"/>
      <c r="AC1687" s="13"/>
      <c r="AD1687" s="13"/>
      <c r="AE1687" s="13"/>
      <c r="AT1687" s="258" t="s">
        <v>801</v>
      </c>
      <c r="AU1687" s="258" t="s">
        <v>81</v>
      </c>
      <c r="AV1687" s="13" t="s">
        <v>81</v>
      </c>
      <c r="AW1687" s="13" t="s">
        <v>33</v>
      </c>
      <c r="AX1687" s="13" t="s">
        <v>79</v>
      </c>
      <c r="AY1687" s="258" t="s">
        <v>240</v>
      </c>
    </row>
    <row r="1688" s="2" customFormat="1" ht="16.5" customHeight="1">
      <c r="A1688" s="39"/>
      <c r="B1688" s="40"/>
      <c r="C1688" s="214" t="s">
        <v>4317</v>
      </c>
      <c r="D1688" s="214" t="s">
        <v>243</v>
      </c>
      <c r="E1688" s="215" t="s">
        <v>4318</v>
      </c>
      <c r="F1688" s="216" t="s">
        <v>4319</v>
      </c>
      <c r="G1688" s="217" t="s">
        <v>3056</v>
      </c>
      <c r="H1688" s="218">
        <v>29.5</v>
      </c>
      <c r="I1688" s="219"/>
      <c r="J1688" s="220">
        <f>ROUND(I1688*H1688,2)</f>
        <v>0</v>
      </c>
      <c r="K1688" s="216" t="s">
        <v>247</v>
      </c>
      <c r="L1688" s="45"/>
      <c r="M1688" s="221" t="s">
        <v>19</v>
      </c>
      <c r="N1688" s="222" t="s">
        <v>43</v>
      </c>
      <c r="O1688" s="85"/>
      <c r="P1688" s="223">
        <f>O1688*H1688</f>
        <v>0</v>
      </c>
      <c r="Q1688" s="223">
        <v>0</v>
      </c>
      <c r="R1688" s="223">
        <f>Q1688*H1688</f>
        <v>0</v>
      </c>
      <c r="S1688" s="223">
        <v>0</v>
      </c>
      <c r="T1688" s="224">
        <f>S1688*H1688</f>
        <v>0</v>
      </c>
      <c r="U1688" s="39"/>
      <c r="V1688" s="39"/>
      <c r="W1688" s="39"/>
      <c r="X1688" s="39"/>
      <c r="Y1688" s="39"/>
      <c r="Z1688" s="39"/>
      <c r="AA1688" s="39"/>
      <c r="AB1688" s="39"/>
      <c r="AC1688" s="39"/>
      <c r="AD1688" s="39"/>
      <c r="AE1688" s="39"/>
      <c r="AR1688" s="225" t="s">
        <v>248</v>
      </c>
      <c r="AT1688" s="225" t="s">
        <v>243</v>
      </c>
      <c r="AU1688" s="225" t="s">
        <v>81</v>
      </c>
      <c r="AY1688" s="18" t="s">
        <v>240</v>
      </c>
      <c r="BE1688" s="226">
        <f>IF(N1688="základní",J1688,0)</f>
        <v>0</v>
      </c>
      <c r="BF1688" s="226">
        <f>IF(N1688="snížená",J1688,0)</f>
        <v>0</v>
      </c>
      <c r="BG1688" s="226">
        <f>IF(N1688="zákl. přenesená",J1688,0)</f>
        <v>0</v>
      </c>
      <c r="BH1688" s="226">
        <f>IF(N1688="sníž. přenesená",J1688,0)</f>
        <v>0</v>
      </c>
      <c r="BI1688" s="226">
        <f>IF(N1688="nulová",J1688,0)</f>
        <v>0</v>
      </c>
      <c r="BJ1688" s="18" t="s">
        <v>79</v>
      </c>
      <c r="BK1688" s="226">
        <f>ROUND(I1688*H1688,2)</f>
        <v>0</v>
      </c>
      <c r="BL1688" s="18" t="s">
        <v>248</v>
      </c>
      <c r="BM1688" s="225" t="s">
        <v>4320</v>
      </c>
    </row>
    <row r="1689" s="14" customFormat="1">
      <c r="A1689" s="14"/>
      <c r="B1689" s="259"/>
      <c r="C1689" s="260"/>
      <c r="D1689" s="227" t="s">
        <v>801</v>
      </c>
      <c r="E1689" s="261" t="s">
        <v>19</v>
      </c>
      <c r="F1689" s="262" t="s">
        <v>4321</v>
      </c>
      <c r="G1689" s="260"/>
      <c r="H1689" s="261" t="s">
        <v>19</v>
      </c>
      <c r="I1689" s="263"/>
      <c r="J1689" s="260"/>
      <c r="K1689" s="260"/>
      <c r="L1689" s="264"/>
      <c r="M1689" s="265"/>
      <c r="N1689" s="266"/>
      <c r="O1689" s="266"/>
      <c r="P1689" s="266"/>
      <c r="Q1689" s="266"/>
      <c r="R1689" s="266"/>
      <c r="S1689" s="266"/>
      <c r="T1689" s="267"/>
      <c r="U1689" s="14"/>
      <c r="V1689" s="14"/>
      <c r="W1689" s="14"/>
      <c r="X1689" s="14"/>
      <c r="Y1689" s="14"/>
      <c r="Z1689" s="14"/>
      <c r="AA1689" s="14"/>
      <c r="AB1689" s="14"/>
      <c r="AC1689" s="14"/>
      <c r="AD1689" s="14"/>
      <c r="AE1689" s="14"/>
      <c r="AT1689" s="268" t="s">
        <v>801</v>
      </c>
      <c r="AU1689" s="268" t="s">
        <v>81</v>
      </c>
      <c r="AV1689" s="14" t="s">
        <v>79</v>
      </c>
      <c r="AW1689" s="14" t="s">
        <v>33</v>
      </c>
      <c r="AX1689" s="14" t="s">
        <v>72</v>
      </c>
      <c r="AY1689" s="268" t="s">
        <v>240</v>
      </c>
    </row>
    <row r="1690" s="13" customFormat="1">
      <c r="A1690" s="13"/>
      <c r="B1690" s="248"/>
      <c r="C1690" s="249"/>
      <c r="D1690" s="227" t="s">
        <v>801</v>
      </c>
      <c r="E1690" s="250" t="s">
        <v>19</v>
      </c>
      <c r="F1690" s="251" t="s">
        <v>4322</v>
      </c>
      <c r="G1690" s="249"/>
      <c r="H1690" s="252">
        <v>29.5</v>
      </c>
      <c r="I1690" s="253"/>
      <c r="J1690" s="249"/>
      <c r="K1690" s="249"/>
      <c r="L1690" s="254"/>
      <c r="M1690" s="255"/>
      <c r="N1690" s="256"/>
      <c r="O1690" s="256"/>
      <c r="P1690" s="256"/>
      <c r="Q1690" s="256"/>
      <c r="R1690" s="256"/>
      <c r="S1690" s="256"/>
      <c r="T1690" s="257"/>
      <c r="U1690" s="13"/>
      <c r="V1690" s="13"/>
      <c r="W1690" s="13"/>
      <c r="X1690" s="13"/>
      <c r="Y1690" s="13"/>
      <c r="Z1690" s="13"/>
      <c r="AA1690" s="13"/>
      <c r="AB1690" s="13"/>
      <c r="AC1690" s="13"/>
      <c r="AD1690" s="13"/>
      <c r="AE1690" s="13"/>
      <c r="AT1690" s="258" t="s">
        <v>801</v>
      </c>
      <c r="AU1690" s="258" t="s">
        <v>81</v>
      </c>
      <c r="AV1690" s="13" t="s">
        <v>81</v>
      </c>
      <c r="AW1690" s="13" t="s">
        <v>33</v>
      </c>
      <c r="AX1690" s="13" t="s">
        <v>79</v>
      </c>
      <c r="AY1690" s="258" t="s">
        <v>240</v>
      </c>
    </row>
    <row r="1691" s="2" customFormat="1" ht="21.75" customHeight="1">
      <c r="A1691" s="39"/>
      <c r="B1691" s="40"/>
      <c r="C1691" s="214" t="s">
        <v>4323</v>
      </c>
      <c r="D1691" s="214" t="s">
        <v>243</v>
      </c>
      <c r="E1691" s="215" t="s">
        <v>4324</v>
      </c>
      <c r="F1691" s="216" t="s">
        <v>4325</v>
      </c>
      <c r="G1691" s="217" t="s">
        <v>3056</v>
      </c>
      <c r="H1691" s="218">
        <v>356</v>
      </c>
      <c r="I1691" s="219"/>
      <c r="J1691" s="220">
        <f>ROUND(I1691*H1691,2)</f>
        <v>0</v>
      </c>
      <c r="K1691" s="216" t="s">
        <v>247</v>
      </c>
      <c r="L1691" s="45"/>
      <c r="M1691" s="221" t="s">
        <v>19</v>
      </c>
      <c r="N1691" s="222" t="s">
        <v>43</v>
      </c>
      <c r="O1691" s="85"/>
      <c r="P1691" s="223">
        <f>O1691*H1691</f>
        <v>0</v>
      </c>
      <c r="Q1691" s="223">
        <v>0</v>
      </c>
      <c r="R1691" s="223">
        <f>Q1691*H1691</f>
        <v>0</v>
      </c>
      <c r="S1691" s="223">
        <v>0</v>
      </c>
      <c r="T1691" s="224">
        <f>S1691*H1691</f>
        <v>0</v>
      </c>
      <c r="U1691" s="39"/>
      <c r="V1691" s="39"/>
      <c r="W1691" s="39"/>
      <c r="X1691" s="39"/>
      <c r="Y1691" s="39"/>
      <c r="Z1691" s="39"/>
      <c r="AA1691" s="39"/>
      <c r="AB1691" s="39"/>
      <c r="AC1691" s="39"/>
      <c r="AD1691" s="39"/>
      <c r="AE1691" s="39"/>
      <c r="AR1691" s="225" t="s">
        <v>248</v>
      </c>
      <c r="AT1691" s="225" t="s">
        <v>243</v>
      </c>
      <c r="AU1691" s="225" t="s">
        <v>81</v>
      </c>
      <c r="AY1691" s="18" t="s">
        <v>240</v>
      </c>
      <c r="BE1691" s="226">
        <f>IF(N1691="základní",J1691,0)</f>
        <v>0</v>
      </c>
      <c r="BF1691" s="226">
        <f>IF(N1691="snížená",J1691,0)</f>
        <v>0</v>
      </c>
      <c r="BG1691" s="226">
        <f>IF(N1691="zákl. přenesená",J1691,0)</f>
        <v>0</v>
      </c>
      <c r="BH1691" s="226">
        <f>IF(N1691="sníž. přenesená",J1691,0)</f>
        <v>0</v>
      </c>
      <c r="BI1691" s="226">
        <f>IF(N1691="nulová",J1691,0)</f>
        <v>0</v>
      </c>
      <c r="BJ1691" s="18" t="s">
        <v>79</v>
      </c>
      <c r="BK1691" s="226">
        <f>ROUND(I1691*H1691,2)</f>
        <v>0</v>
      </c>
      <c r="BL1691" s="18" t="s">
        <v>248</v>
      </c>
      <c r="BM1691" s="225" t="s">
        <v>4326</v>
      </c>
    </row>
    <row r="1692" s="2" customFormat="1" ht="21.75" customHeight="1">
      <c r="A1692" s="39"/>
      <c r="B1692" s="40"/>
      <c r="C1692" s="214" t="s">
        <v>4327</v>
      </c>
      <c r="D1692" s="214" t="s">
        <v>243</v>
      </c>
      <c r="E1692" s="215" t="s">
        <v>4328</v>
      </c>
      <c r="F1692" s="216" t="s">
        <v>4329</v>
      </c>
      <c r="G1692" s="217" t="s">
        <v>3056</v>
      </c>
      <c r="H1692" s="218">
        <v>136.40000000000001</v>
      </c>
      <c r="I1692" s="219"/>
      <c r="J1692" s="220">
        <f>ROUND(I1692*H1692,2)</f>
        <v>0</v>
      </c>
      <c r="K1692" s="216" t="s">
        <v>247</v>
      </c>
      <c r="L1692" s="45"/>
      <c r="M1692" s="221" t="s">
        <v>19</v>
      </c>
      <c r="N1692" s="222" t="s">
        <v>43</v>
      </c>
      <c r="O1692" s="85"/>
      <c r="P1692" s="223">
        <f>O1692*H1692</f>
        <v>0</v>
      </c>
      <c r="Q1692" s="223">
        <v>0</v>
      </c>
      <c r="R1692" s="223">
        <f>Q1692*H1692</f>
        <v>0</v>
      </c>
      <c r="S1692" s="223">
        <v>0</v>
      </c>
      <c r="T1692" s="224">
        <f>S1692*H1692</f>
        <v>0</v>
      </c>
      <c r="U1692" s="39"/>
      <c r="V1692" s="39"/>
      <c r="W1692" s="39"/>
      <c r="X1692" s="39"/>
      <c r="Y1692" s="39"/>
      <c r="Z1692" s="39"/>
      <c r="AA1692" s="39"/>
      <c r="AB1692" s="39"/>
      <c r="AC1692" s="39"/>
      <c r="AD1692" s="39"/>
      <c r="AE1692" s="39"/>
      <c r="AR1692" s="225" t="s">
        <v>248</v>
      </c>
      <c r="AT1692" s="225" t="s">
        <v>243</v>
      </c>
      <c r="AU1692" s="225" t="s">
        <v>81</v>
      </c>
      <c r="AY1692" s="18" t="s">
        <v>240</v>
      </c>
      <c r="BE1692" s="226">
        <f>IF(N1692="základní",J1692,0)</f>
        <v>0</v>
      </c>
      <c r="BF1692" s="226">
        <f>IF(N1692="snížená",J1692,0)</f>
        <v>0</v>
      </c>
      <c r="BG1692" s="226">
        <f>IF(N1692="zákl. přenesená",J1692,0)</f>
        <v>0</v>
      </c>
      <c r="BH1692" s="226">
        <f>IF(N1692="sníž. přenesená",J1692,0)</f>
        <v>0</v>
      </c>
      <c r="BI1692" s="226">
        <f>IF(N1692="nulová",J1692,0)</f>
        <v>0</v>
      </c>
      <c r="BJ1692" s="18" t="s">
        <v>79</v>
      </c>
      <c r="BK1692" s="226">
        <f>ROUND(I1692*H1692,2)</f>
        <v>0</v>
      </c>
      <c r="BL1692" s="18" t="s">
        <v>248</v>
      </c>
      <c r="BM1692" s="225" t="s">
        <v>4330</v>
      </c>
    </row>
    <row r="1693" s="2" customFormat="1" ht="21.75" customHeight="1">
      <c r="A1693" s="39"/>
      <c r="B1693" s="40"/>
      <c r="C1693" s="214" t="s">
        <v>4331</v>
      </c>
      <c r="D1693" s="214" t="s">
        <v>243</v>
      </c>
      <c r="E1693" s="215" t="s">
        <v>4332</v>
      </c>
      <c r="F1693" s="216" t="s">
        <v>4333</v>
      </c>
      <c r="G1693" s="217" t="s">
        <v>3056</v>
      </c>
      <c r="H1693" s="218">
        <v>337.60000000000002</v>
      </c>
      <c r="I1693" s="219"/>
      <c r="J1693" s="220">
        <f>ROUND(I1693*H1693,2)</f>
        <v>0</v>
      </c>
      <c r="K1693" s="216" t="s">
        <v>247</v>
      </c>
      <c r="L1693" s="45"/>
      <c r="M1693" s="221" t="s">
        <v>19</v>
      </c>
      <c r="N1693" s="222" t="s">
        <v>43</v>
      </c>
      <c r="O1693" s="85"/>
      <c r="P1693" s="223">
        <f>O1693*H1693</f>
        <v>0</v>
      </c>
      <c r="Q1693" s="223">
        <v>0</v>
      </c>
      <c r="R1693" s="223">
        <f>Q1693*H1693</f>
        <v>0</v>
      </c>
      <c r="S1693" s="223">
        <v>0</v>
      </c>
      <c r="T1693" s="224">
        <f>S1693*H1693</f>
        <v>0</v>
      </c>
      <c r="U1693" s="39"/>
      <c r="V1693" s="39"/>
      <c r="W1693" s="39"/>
      <c r="X1693" s="39"/>
      <c r="Y1693" s="39"/>
      <c r="Z1693" s="39"/>
      <c r="AA1693" s="39"/>
      <c r="AB1693" s="39"/>
      <c r="AC1693" s="39"/>
      <c r="AD1693" s="39"/>
      <c r="AE1693" s="39"/>
      <c r="AR1693" s="225" t="s">
        <v>248</v>
      </c>
      <c r="AT1693" s="225" t="s">
        <v>243</v>
      </c>
      <c r="AU1693" s="225" t="s">
        <v>81</v>
      </c>
      <c r="AY1693" s="18" t="s">
        <v>240</v>
      </c>
      <c r="BE1693" s="226">
        <f>IF(N1693="základní",J1693,0)</f>
        <v>0</v>
      </c>
      <c r="BF1693" s="226">
        <f>IF(N1693="snížená",J1693,0)</f>
        <v>0</v>
      </c>
      <c r="BG1693" s="226">
        <f>IF(N1693="zákl. přenesená",J1693,0)</f>
        <v>0</v>
      </c>
      <c r="BH1693" s="226">
        <f>IF(N1693="sníž. přenesená",J1693,0)</f>
        <v>0</v>
      </c>
      <c r="BI1693" s="226">
        <f>IF(N1693="nulová",J1693,0)</f>
        <v>0</v>
      </c>
      <c r="BJ1693" s="18" t="s">
        <v>79</v>
      </c>
      <c r="BK1693" s="226">
        <f>ROUND(I1693*H1693,2)</f>
        <v>0</v>
      </c>
      <c r="BL1693" s="18" t="s">
        <v>248</v>
      </c>
      <c r="BM1693" s="225" t="s">
        <v>4334</v>
      </c>
    </row>
    <row r="1694" s="2" customFormat="1" ht="21.75" customHeight="1">
      <c r="A1694" s="39"/>
      <c r="B1694" s="40"/>
      <c r="C1694" s="214" t="s">
        <v>4335</v>
      </c>
      <c r="D1694" s="214" t="s">
        <v>243</v>
      </c>
      <c r="E1694" s="215" t="s">
        <v>4336</v>
      </c>
      <c r="F1694" s="216" t="s">
        <v>4337</v>
      </c>
      <c r="G1694" s="217" t="s">
        <v>3056</v>
      </c>
      <c r="H1694" s="218">
        <v>228.40000000000001</v>
      </c>
      <c r="I1694" s="219"/>
      <c r="J1694" s="220">
        <f>ROUND(I1694*H1694,2)</f>
        <v>0</v>
      </c>
      <c r="K1694" s="216" t="s">
        <v>247</v>
      </c>
      <c r="L1694" s="45"/>
      <c r="M1694" s="221" t="s">
        <v>19</v>
      </c>
      <c r="N1694" s="222" t="s">
        <v>43</v>
      </c>
      <c r="O1694" s="85"/>
      <c r="P1694" s="223">
        <f>O1694*H1694</f>
        <v>0</v>
      </c>
      <c r="Q1694" s="223">
        <v>0</v>
      </c>
      <c r="R1694" s="223">
        <f>Q1694*H1694</f>
        <v>0</v>
      </c>
      <c r="S1694" s="223">
        <v>0</v>
      </c>
      <c r="T1694" s="224">
        <f>S1694*H1694</f>
        <v>0</v>
      </c>
      <c r="U1694" s="39"/>
      <c r="V1694" s="39"/>
      <c r="W1694" s="39"/>
      <c r="X1694" s="39"/>
      <c r="Y1694" s="39"/>
      <c r="Z1694" s="39"/>
      <c r="AA1694" s="39"/>
      <c r="AB1694" s="39"/>
      <c r="AC1694" s="39"/>
      <c r="AD1694" s="39"/>
      <c r="AE1694" s="39"/>
      <c r="AR1694" s="225" t="s">
        <v>248</v>
      </c>
      <c r="AT1694" s="225" t="s">
        <v>243</v>
      </c>
      <c r="AU1694" s="225" t="s">
        <v>81</v>
      </c>
      <c r="AY1694" s="18" t="s">
        <v>240</v>
      </c>
      <c r="BE1694" s="226">
        <f>IF(N1694="základní",J1694,0)</f>
        <v>0</v>
      </c>
      <c r="BF1694" s="226">
        <f>IF(N1694="snížená",J1694,0)</f>
        <v>0</v>
      </c>
      <c r="BG1694" s="226">
        <f>IF(N1694="zákl. přenesená",J1694,0)</f>
        <v>0</v>
      </c>
      <c r="BH1694" s="226">
        <f>IF(N1694="sníž. přenesená",J1694,0)</f>
        <v>0</v>
      </c>
      <c r="BI1694" s="226">
        <f>IF(N1694="nulová",J1694,0)</f>
        <v>0</v>
      </c>
      <c r="BJ1694" s="18" t="s">
        <v>79</v>
      </c>
      <c r="BK1694" s="226">
        <f>ROUND(I1694*H1694,2)</f>
        <v>0</v>
      </c>
      <c r="BL1694" s="18" t="s">
        <v>248</v>
      </c>
      <c r="BM1694" s="225" t="s">
        <v>4338</v>
      </c>
    </row>
    <row r="1695" s="2" customFormat="1">
      <c r="A1695" s="39"/>
      <c r="B1695" s="40"/>
      <c r="C1695" s="214" t="s">
        <v>4339</v>
      </c>
      <c r="D1695" s="214" t="s">
        <v>243</v>
      </c>
      <c r="E1695" s="215" t="s">
        <v>4340</v>
      </c>
      <c r="F1695" s="216" t="s">
        <v>4341</v>
      </c>
      <c r="G1695" s="217" t="s">
        <v>3056</v>
      </c>
      <c r="H1695" s="218">
        <v>153.40000000000001</v>
      </c>
      <c r="I1695" s="219"/>
      <c r="J1695" s="220">
        <f>ROUND(I1695*H1695,2)</f>
        <v>0</v>
      </c>
      <c r="K1695" s="216" t="s">
        <v>247</v>
      </c>
      <c r="L1695" s="45"/>
      <c r="M1695" s="221" t="s">
        <v>19</v>
      </c>
      <c r="N1695" s="222" t="s">
        <v>43</v>
      </c>
      <c r="O1695" s="85"/>
      <c r="P1695" s="223">
        <f>O1695*H1695</f>
        <v>0</v>
      </c>
      <c r="Q1695" s="223">
        <v>0</v>
      </c>
      <c r="R1695" s="223">
        <f>Q1695*H1695</f>
        <v>0</v>
      </c>
      <c r="S1695" s="223">
        <v>0</v>
      </c>
      <c r="T1695" s="224">
        <f>S1695*H1695</f>
        <v>0</v>
      </c>
      <c r="U1695" s="39"/>
      <c r="V1695" s="39"/>
      <c r="W1695" s="39"/>
      <c r="X1695" s="39"/>
      <c r="Y1695" s="39"/>
      <c r="Z1695" s="39"/>
      <c r="AA1695" s="39"/>
      <c r="AB1695" s="39"/>
      <c r="AC1695" s="39"/>
      <c r="AD1695" s="39"/>
      <c r="AE1695" s="39"/>
      <c r="AR1695" s="225" t="s">
        <v>248</v>
      </c>
      <c r="AT1695" s="225" t="s">
        <v>243</v>
      </c>
      <c r="AU1695" s="225" t="s">
        <v>81</v>
      </c>
      <c r="AY1695" s="18" t="s">
        <v>240</v>
      </c>
      <c r="BE1695" s="226">
        <f>IF(N1695="základní",J1695,0)</f>
        <v>0</v>
      </c>
      <c r="BF1695" s="226">
        <f>IF(N1695="snížená",J1695,0)</f>
        <v>0</v>
      </c>
      <c r="BG1695" s="226">
        <f>IF(N1695="zákl. přenesená",J1695,0)</f>
        <v>0</v>
      </c>
      <c r="BH1695" s="226">
        <f>IF(N1695="sníž. přenesená",J1695,0)</f>
        <v>0</v>
      </c>
      <c r="BI1695" s="226">
        <f>IF(N1695="nulová",J1695,0)</f>
        <v>0</v>
      </c>
      <c r="BJ1695" s="18" t="s">
        <v>79</v>
      </c>
      <c r="BK1695" s="226">
        <f>ROUND(I1695*H1695,2)</f>
        <v>0</v>
      </c>
      <c r="BL1695" s="18" t="s">
        <v>248</v>
      </c>
      <c r="BM1695" s="225" t="s">
        <v>4342</v>
      </c>
    </row>
    <row r="1696" s="2" customFormat="1">
      <c r="A1696" s="39"/>
      <c r="B1696" s="40"/>
      <c r="C1696" s="214" t="s">
        <v>4343</v>
      </c>
      <c r="D1696" s="214" t="s">
        <v>243</v>
      </c>
      <c r="E1696" s="215" t="s">
        <v>4344</v>
      </c>
      <c r="F1696" s="216" t="s">
        <v>4345</v>
      </c>
      <c r="G1696" s="217" t="s">
        <v>3056</v>
      </c>
      <c r="H1696" s="218">
        <v>190</v>
      </c>
      <c r="I1696" s="219"/>
      <c r="J1696" s="220">
        <f>ROUND(I1696*H1696,2)</f>
        <v>0</v>
      </c>
      <c r="K1696" s="216" t="s">
        <v>247</v>
      </c>
      <c r="L1696" s="45"/>
      <c r="M1696" s="221" t="s">
        <v>19</v>
      </c>
      <c r="N1696" s="222" t="s">
        <v>43</v>
      </c>
      <c r="O1696" s="85"/>
      <c r="P1696" s="223">
        <f>O1696*H1696</f>
        <v>0</v>
      </c>
      <c r="Q1696" s="223">
        <v>0</v>
      </c>
      <c r="R1696" s="223">
        <f>Q1696*H1696</f>
        <v>0</v>
      </c>
      <c r="S1696" s="223">
        <v>0</v>
      </c>
      <c r="T1696" s="224">
        <f>S1696*H1696</f>
        <v>0</v>
      </c>
      <c r="U1696" s="39"/>
      <c r="V1696" s="39"/>
      <c r="W1696" s="39"/>
      <c r="X1696" s="39"/>
      <c r="Y1696" s="39"/>
      <c r="Z1696" s="39"/>
      <c r="AA1696" s="39"/>
      <c r="AB1696" s="39"/>
      <c r="AC1696" s="39"/>
      <c r="AD1696" s="39"/>
      <c r="AE1696" s="39"/>
      <c r="AR1696" s="225" t="s">
        <v>248</v>
      </c>
      <c r="AT1696" s="225" t="s">
        <v>243</v>
      </c>
      <c r="AU1696" s="225" t="s">
        <v>81</v>
      </c>
      <c r="AY1696" s="18" t="s">
        <v>240</v>
      </c>
      <c r="BE1696" s="226">
        <f>IF(N1696="základní",J1696,0)</f>
        <v>0</v>
      </c>
      <c r="BF1696" s="226">
        <f>IF(N1696="snížená",J1696,0)</f>
        <v>0</v>
      </c>
      <c r="BG1696" s="226">
        <f>IF(N1696="zákl. přenesená",J1696,0)</f>
        <v>0</v>
      </c>
      <c r="BH1696" s="226">
        <f>IF(N1696="sníž. přenesená",J1696,0)</f>
        <v>0</v>
      </c>
      <c r="BI1696" s="226">
        <f>IF(N1696="nulová",J1696,0)</f>
        <v>0</v>
      </c>
      <c r="BJ1696" s="18" t="s">
        <v>79</v>
      </c>
      <c r="BK1696" s="226">
        <f>ROUND(I1696*H1696,2)</f>
        <v>0</v>
      </c>
      <c r="BL1696" s="18" t="s">
        <v>248</v>
      </c>
      <c r="BM1696" s="225" t="s">
        <v>4346</v>
      </c>
    </row>
    <row r="1697" s="2" customFormat="1">
      <c r="A1697" s="39"/>
      <c r="B1697" s="40"/>
      <c r="C1697" s="214" t="s">
        <v>4347</v>
      </c>
      <c r="D1697" s="214" t="s">
        <v>243</v>
      </c>
      <c r="E1697" s="215" t="s">
        <v>4348</v>
      </c>
      <c r="F1697" s="216" t="s">
        <v>4349</v>
      </c>
      <c r="G1697" s="217" t="s">
        <v>3056</v>
      </c>
      <c r="H1697" s="218">
        <v>200</v>
      </c>
      <c r="I1697" s="219"/>
      <c r="J1697" s="220">
        <f>ROUND(I1697*H1697,2)</f>
        <v>0</v>
      </c>
      <c r="K1697" s="216" t="s">
        <v>247</v>
      </c>
      <c r="L1697" s="45"/>
      <c r="M1697" s="221" t="s">
        <v>19</v>
      </c>
      <c r="N1697" s="222" t="s">
        <v>43</v>
      </c>
      <c r="O1697" s="85"/>
      <c r="P1697" s="223">
        <f>O1697*H1697</f>
        <v>0</v>
      </c>
      <c r="Q1697" s="223">
        <v>0</v>
      </c>
      <c r="R1697" s="223">
        <f>Q1697*H1697</f>
        <v>0</v>
      </c>
      <c r="S1697" s="223">
        <v>0</v>
      </c>
      <c r="T1697" s="224">
        <f>S1697*H1697</f>
        <v>0</v>
      </c>
      <c r="U1697" s="39"/>
      <c r="V1697" s="39"/>
      <c r="W1697" s="39"/>
      <c r="X1697" s="39"/>
      <c r="Y1697" s="39"/>
      <c r="Z1697" s="39"/>
      <c r="AA1697" s="39"/>
      <c r="AB1697" s="39"/>
      <c r="AC1697" s="39"/>
      <c r="AD1697" s="39"/>
      <c r="AE1697" s="39"/>
      <c r="AR1697" s="225" t="s">
        <v>248</v>
      </c>
      <c r="AT1697" s="225" t="s">
        <v>243</v>
      </c>
      <c r="AU1697" s="225" t="s">
        <v>81</v>
      </c>
      <c r="AY1697" s="18" t="s">
        <v>240</v>
      </c>
      <c r="BE1697" s="226">
        <f>IF(N1697="základní",J1697,0)</f>
        <v>0</v>
      </c>
      <c r="BF1697" s="226">
        <f>IF(N1697="snížená",J1697,0)</f>
        <v>0</v>
      </c>
      <c r="BG1697" s="226">
        <f>IF(N1697="zákl. přenesená",J1697,0)</f>
        <v>0</v>
      </c>
      <c r="BH1697" s="226">
        <f>IF(N1697="sníž. přenesená",J1697,0)</f>
        <v>0</v>
      </c>
      <c r="BI1697" s="226">
        <f>IF(N1697="nulová",J1697,0)</f>
        <v>0</v>
      </c>
      <c r="BJ1697" s="18" t="s">
        <v>79</v>
      </c>
      <c r="BK1697" s="226">
        <f>ROUND(I1697*H1697,2)</f>
        <v>0</v>
      </c>
      <c r="BL1697" s="18" t="s">
        <v>248</v>
      </c>
      <c r="BM1697" s="225" t="s">
        <v>4350</v>
      </c>
    </row>
    <row r="1698" s="2" customFormat="1">
      <c r="A1698" s="39"/>
      <c r="B1698" s="40"/>
      <c r="C1698" s="214" t="s">
        <v>4351</v>
      </c>
      <c r="D1698" s="214" t="s">
        <v>243</v>
      </c>
      <c r="E1698" s="215" t="s">
        <v>4352</v>
      </c>
      <c r="F1698" s="216" t="s">
        <v>4353</v>
      </c>
      <c r="G1698" s="217" t="s">
        <v>3056</v>
      </c>
      <c r="H1698" s="218">
        <v>875.96000000000004</v>
      </c>
      <c r="I1698" s="219"/>
      <c r="J1698" s="220">
        <f>ROUND(I1698*H1698,2)</f>
        <v>0</v>
      </c>
      <c r="K1698" s="216" t="s">
        <v>247</v>
      </c>
      <c r="L1698" s="45"/>
      <c r="M1698" s="221" t="s">
        <v>19</v>
      </c>
      <c r="N1698" s="222" t="s">
        <v>43</v>
      </c>
      <c r="O1698" s="85"/>
      <c r="P1698" s="223">
        <f>O1698*H1698</f>
        <v>0</v>
      </c>
      <c r="Q1698" s="223">
        <v>0</v>
      </c>
      <c r="R1698" s="223">
        <f>Q1698*H1698</f>
        <v>0</v>
      </c>
      <c r="S1698" s="223">
        <v>0</v>
      </c>
      <c r="T1698" s="224">
        <f>S1698*H1698</f>
        <v>0</v>
      </c>
      <c r="U1698" s="39"/>
      <c r="V1698" s="39"/>
      <c r="W1698" s="39"/>
      <c r="X1698" s="39"/>
      <c r="Y1698" s="39"/>
      <c r="Z1698" s="39"/>
      <c r="AA1698" s="39"/>
      <c r="AB1698" s="39"/>
      <c r="AC1698" s="39"/>
      <c r="AD1698" s="39"/>
      <c r="AE1698" s="39"/>
      <c r="AR1698" s="225" t="s">
        <v>248</v>
      </c>
      <c r="AT1698" s="225" t="s">
        <v>243</v>
      </c>
      <c r="AU1698" s="225" t="s">
        <v>81</v>
      </c>
      <c r="AY1698" s="18" t="s">
        <v>240</v>
      </c>
      <c r="BE1698" s="226">
        <f>IF(N1698="základní",J1698,0)</f>
        <v>0</v>
      </c>
      <c r="BF1698" s="226">
        <f>IF(N1698="snížená",J1698,0)</f>
        <v>0</v>
      </c>
      <c r="BG1698" s="226">
        <f>IF(N1698="zákl. přenesená",J1698,0)</f>
        <v>0</v>
      </c>
      <c r="BH1698" s="226">
        <f>IF(N1698="sníž. přenesená",J1698,0)</f>
        <v>0</v>
      </c>
      <c r="BI1698" s="226">
        <f>IF(N1698="nulová",J1698,0)</f>
        <v>0</v>
      </c>
      <c r="BJ1698" s="18" t="s">
        <v>79</v>
      </c>
      <c r="BK1698" s="226">
        <f>ROUND(I1698*H1698,2)</f>
        <v>0</v>
      </c>
      <c r="BL1698" s="18" t="s">
        <v>248</v>
      </c>
      <c r="BM1698" s="225" t="s">
        <v>4354</v>
      </c>
    </row>
    <row r="1699" s="13" customFormat="1">
      <c r="A1699" s="13"/>
      <c r="B1699" s="248"/>
      <c r="C1699" s="249"/>
      <c r="D1699" s="227" t="s">
        <v>801</v>
      </c>
      <c r="E1699" s="250" t="s">
        <v>19</v>
      </c>
      <c r="F1699" s="251" t="s">
        <v>4355</v>
      </c>
      <c r="G1699" s="249"/>
      <c r="H1699" s="252">
        <v>875.96000000000004</v>
      </c>
      <c r="I1699" s="253"/>
      <c r="J1699" s="249"/>
      <c r="K1699" s="249"/>
      <c r="L1699" s="254"/>
      <c r="M1699" s="255"/>
      <c r="N1699" s="256"/>
      <c r="O1699" s="256"/>
      <c r="P1699" s="256"/>
      <c r="Q1699" s="256"/>
      <c r="R1699" s="256"/>
      <c r="S1699" s="256"/>
      <c r="T1699" s="257"/>
      <c r="U1699" s="13"/>
      <c r="V1699" s="13"/>
      <c r="W1699" s="13"/>
      <c r="X1699" s="13"/>
      <c r="Y1699" s="13"/>
      <c r="Z1699" s="13"/>
      <c r="AA1699" s="13"/>
      <c r="AB1699" s="13"/>
      <c r="AC1699" s="13"/>
      <c r="AD1699" s="13"/>
      <c r="AE1699" s="13"/>
      <c r="AT1699" s="258" t="s">
        <v>801</v>
      </c>
      <c r="AU1699" s="258" t="s">
        <v>81</v>
      </c>
      <c r="AV1699" s="13" t="s">
        <v>81</v>
      </c>
      <c r="AW1699" s="13" t="s">
        <v>33</v>
      </c>
      <c r="AX1699" s="13" t="s">
        <v>79</v>
      </c>
      <c r="AY1699" s="258" t="s">
        <v>240</v>
      </c>
    </row>
    <row r="1700" s="2" customFormat="1">
      <c r="A1700" s="39"/>
      <c r="B1700" s="40"/>
      <c r="C1700" s="214" t="s">
        <v>4356</v>
      </c>
      <c r="D1700" s="214" t="s">
        <v>243</v>
      </c>
      <c r="E1700" s="215" t="s">
        <v>4357</v>
      </c>
      <c r="F1700" s="216" t="s">
        <v>4358</v>
      </c>
      <c r="G1700" s="217" t="s">
        <v>3056</v>
      </c>
      <c r="H1700" s="218">
        <v>379.80000000000001</v>
      </c>
      <c r="I1700" s="219"/>
      <c r="J1700" s="220">
        <f>ROUND(I1700*H1700,2)</f>
        <v>0</v>
      </c>
      <c r="K1700" s="216" t="s">
        <v>247</v>
      </c>
      <c r="L1700" s="45"/>
      <c r="M1700" s="221" t="s">
        <v>19</v>
      </c>
      <c r="N1700" s="222" t="s">
        <v>43</v>
      </c>
      <c r="O1700" s="85"/>
      <c r="P1700" s="223">
        <f>O1700*H1700</f>
        <v>0</v>
      </c>
      <c r="Q1700" s="223">
        <v>0</v>
      </c>
      <c r="R1700" s="223">
        <f>Q1700*H1700</f>
        <v>0</v>
      </c>
      <c r="S1700" s="223">
        <v>0</v>
      </c>
      <c r="T1700" s="224">
        <f>S1700*H1700</f>
        <v>0</v>
      </c>
      <c r="U1700" s="39"/>
      <c r="V1700" s="39"/>
      <c r="W1700" s="39"/>
      <c r="X1700" s="39"/>
      <c r="Y1700" s="39"/>
      <c r="Z1700" s="39"/>
      <c r="AA1700" s="39"/>
      <c r="AB1700" s="39"/>
      <c r="AC1700" s="39"/>
      <c r="AD1700" s="39"/>
      <c r="AE1700" s="39"/>
      <c r="AR1700" s="225" t="s">
        <v>248</v>
      </c>
      <c r="AT1700" s="225" t="s">
        <v>243</v>
      </c>
      <c r="AU1700" s="225" t="s">
        <v>81</v>
      </c>
      <c r="AY1700" s="18" t="s">
        <v>240</v>
      </c>
      <c r="BE1700" s="226">
        <f>IF(N1700="základní",J1700,0)</f>
        <v>0</v>
      </c>
      <c r="BF1700" s="226">
        <f>IF(N1700="snížená",J1700,0)</f>
        <v>0</v>
      </c>
      <c r="BG1700" s="226">
        <f>IF(N1700="zákl. přenesená",J1700,0)</f>
        <v>0</v>
      </c>
      <c r="BH1700" s="226">
        <f>IF(N1700="sníž. přenesená",J1700,0)</f>
        <v>0</v>
      </c>
      <c r="BI1700" s="226">
        <f>IF(N1700="nulová",J1700,0)</f>
        <v>0</v>
      </c>
      <c r="BJ1700" s="18" t="s">
        <v>79</v>
      </c>
      <c r="BK1700" s="226">
        <f>ROUND(I1700*H1700,2)</f>
        <v>0</v>
      </c>
      <c r="BL1700" s="18" t="s">
        <v>248</v>
      </c>
      <c r="BM1700" s="225" t="s">
        <v>4359</v>
      </c>
    </row>
    <row r="1701" s="2" customFormat="1">
      <c r="A1701" s="39"/>
      <c r="B1701" s="40"/>
      <c r="C1701" s="214" t="s">
        <v>4360</v>
      </c>
      <c r="D1701" s="214" t="s">
        <v>243</v>
      </c>
      <c r="E1701" s="215" t="s">
        <v>4361</v>
      </c>
      <c r="F1701" s="216" t="s">
        <v>4362</v>
      </c>
      <c r="G1701" s="217" t="s">
        <v>3056</v>
      </c>
      <c r="H1701" s="218">
        <v>239.80000000000001</v>
      </c>
      <c r="I1701" s="219"/>
      <c r="J1701" s="220">
        <f>ROUND(I1701*H1701,2)</f>
        <v>0</v>
      </c>
      <c r="K1701" s="216" t="s">
        <v>247</v>
      </c>
      <c r="L1701" s="45"/>
      <c r="M1701" s="221" t="s">
        <v>19</v>
      </c>
      <c r="N1701" s="222" t="s">
        <v>43</v>
      </c>
      <c r="O1701" s="85"/>
      <c r="P1701" s="223">
        <f>O1701*H1701</f>
        <v>0</v>
      </c>
      <c r="Q1701" s="223">
        <v>0</v>
      </c>
      <c r="R1701" s="223">
        <f>Q1701*H1701</f>
        <v>0</v>
      </c>
      <c r="S1701" s="223">
        <v>0</v>
      </c>
      <c r="T1701" s="224">
        <f>S1701*H1701</f>
        <v>0</v>
      </c>
      <c r="U1701" s="39"/>
      <c r="V1701" s="39"/>
      <c r="W1701" s="39"/>
      <c r="X1701" s="39"/>
      <c r="Y1701" s="39"/>
      <c r="Z1701" s="39"/>
      <c r="AA1701" s="39"/>
      <c r="AB1701" s="39"/>
      <c r="AC1701" s="39"/>
      <c r="AD1701" s="39"/>
      <c r="AE1701" s="39"/>
      <c r="AR1701" s="225" t="s">
        <v>248</v>
      </c>
      <c r="AT1701" s="225" t="s">
        <v>243</v>
      </c>
      <c r="AU1701" s="225" t="s">
        <v>81</v>
      </c>
      <c r="AY1701" s="18" t="s">
        <v>240</v>
      </c>
      <c r="BE1701" s="226">
        <f>IF(N1701="základní",J1701,0)</f>
        <v>0</v>
      </c>
      <c r="BF1701" s="226">
        <f>IF(N1701="snížená",J1701,0)</f>
        <v>0</v>
      </c>
      <c r="BG1701" s="226">
        <f>IF(N1701="zákl. přenesená",J1701,0)</f>
        <v>0</v>
      </c>
      <c r="BH1701" s="226">
        <f>IF(N1701="sníž. přenesená",J1701,0)</f>
        <v>0</v>
      </c>
      <c r="BI1701" s="226">
        <f>IF(N1701="nulová",J1701,0)</f>
        <v>0</v>
      </c>
      <c r="BJ1701" s="18" t="s">
        <v>79</v>
      </c>
      <c r="BK1701" s="226">
        <f>ROUND(I1701*H1701,2)</f>
        <v>0</v>
      </c>
      <c r="BL1701" s="18" t="s">
        <v>248</v>
      </c>
      <c r="BM1701" s="225" t="s">
        <v>4363</v>
      </c>
    </row>
    <row r="1702" s="2" customFormat="1">
      <c r="A1702" s="39"/>
      <c r="B1702" s="40"/>
      <c r="C1702" s="214" t="s">
        <v>4364</v>
      </c>
      <c r="D1702" s="214" t="s">
        <v>243</v>
      </c>
      <c r="E1702" s="215" t="s">
        <v>4365</v>
      </c>
      <c r="F1702" s="216" t="s">
        <v>4366</v>
      </c>
      <c r="G1702" s="217" t="s">
        <v>3056</v>
      </c>
      <c r="H1702" s="218">
        <v>242.40000000000001</v>
      </c>
      <c r="I1702" s="219"/>
      <c r="J1702" s="220">
        <f>ROUND(I1702*H1702,2)</f>
        <v>0</v>
      </c>
      <c r="K1702" s="216" t="s">
        <v>247</v>
      </c>
      <c r="L1702" s="45"/>
      <c r="M1702" s="221" t="s">
        <v>19</v>
      </c>
      <c r="N1702" s="222" t="s">
        <v>43</v>
      </c>
      <c r="O1702" s="85"/>
      <c r="P1702" s="223">
        <f>O1702*H1702</f>
        <v>0</v>
      </c>
      <c r="Q1702" s="223">
        <v>0</v>
      </c>
      <c r="R1702" s="223">
        <f>Q1702*H1702</f>
        <v>0</v>
      </c>
      <c r="S1702" s="223">
        <v>0</v>
      </c>
      <c r="T1702" s="224">
        <f>S1702*H1702</f>
        <v>0</v>
      </c>
      <c r="U1702" s="39"/>
      <c r="V1702" s="39"/>
      <c r="W1702" s="39"/>
      <c r="X1702" s="39"/>
      <c r="Y1702" s="39"/>
      <c r="Z1702" s="39"/>
      <c r="AA1702" s="39"/>
      <c r="AB1702" s="39"/>
      <c r="AC1702" s="39"/>
      <c r="AD1702" s="39"/>
      <c r="AE1702" s="39"/>
      <c r="AR1702" s="225" t="s">
        <v>248</v>
      </c>
      <c r="AT1702" s="225" t="s">
        <v>243</v>
      </c>
      <c r="AU1702" s="225" t="s">
        <v>81</v>
      </c>
      <c r="AY1702" s="18" t="s">
        <v>240</v>
      </c>
      <c r="BE1702" s="226">
        <f>IF(N1702="základní",J1702,0)</f>
        <v>0</v>
      </c>
      <c r="BF1702" s="226">
        <f>IF(N1702="snížená",J1702,0)</f>
        <v>0</v>
      </c>
      <c r="BG1702" s="226">
        <f>IF(N1702="zákl. přenesená",J1702,0)</f>
        <v>0</v>
      </c>
      <c r="BH1702" s="226">
        <f>IF(N1702="sníž. přenesená",J1702,0)</f>
        <v>0</v>
      </c>
      <c r="BI1702" s="226">
        <f>IF(N1702="nulová",J1702,0)</f>
        <v>0</v>
      </c>
      <c r="BJ1702" s="18" t="s">
        <v>79</v>
      </c>
      <c r="BK1702" s="226">
        <f>ROUND(I1702*H1702,2)</f>
        <v>0</v>
      </c>
      <c r="BL1702" s="18" t="s">
        <v>248</v>
      </c>
      <c r="BM1702" s="225" t="s">
        <v>4367</v>
      </c>
    </row>
    <row r="1703" s="2" customFormat="1" ht="21.75" customHeight="1">
      <c r="A1703" s="39"/>
      <c r="B1703" s="40"/>
      <c r="C1703" s="214" t="s">
        <v>4368</v>
      </c>
      <c r="D1703" s="214" t="s">
        <v>243</v>
      </c>
      <c r="E1703" s="215" t="s">
        <v>4369</v>
      </c>
      <c r="F1703" s="216" t="s">
        <v>4370</v>
      </c>
      <c r="G1703" s="217" t="s">
        <v>3056</v>
      </c>
      <c r="H1703" s="218">
        <v>112.09999999999999</v>
      </c>
      <c r="I1703" s="219"/>
      <c r="J1703" s="220">
        <f>ROUND(I1703*H1703,2)</f>
        <v>0</v>
      </c>
      <c r="K1703" s="216" t="s">
        <v>247</v>
      </c>
      <c r="L1703" s="45"/>
      <c r="M1703" s="221" t="s">
        <v>19</v>
      </c>
      <c r="N1703" s="222" t="s">
        <v>43</v>
      </c>
      <c r="O1703" s="85"/>
      <c r="P1703" s="223">
        <f>O1703*H1703</f>
        <v>0</v>
      </c>
      <c r="Q1703" s="223">
        <v>0</v>
      </c>
      <c r="R1703" s="223">
        <f>Q1703*H1703</f>
        <v>0</v>
      </c>
      <c r="S1703" s="223">
        <v>0</v>
      </c>
      <c r="T1703" s="224">
        <f>S1703*H1703</f>
        <v>0</v>
      </c>
      <c r="U1703" s="39"/>
      <c r="V1703" s="39"/>
      <c r="W1703" s="39"/>
      <c r="X1703" s="39"/>
      <c r="Y1703" s="39"/>
      <c r="Z1703" s="39"/>
      <c r="AA1703" s="39"/>
      <c r="AB1703" s="39"/>
      <c r="AC1703" s="39"/>
      <c r="AD1703" s="39"/>
      <c r="AE1703" s="39"/>
      <c r="AR1703" s="225" t="s">
        <v>248</v>
      </c>
      <c r="AT1703" s="225" t="s">
        <v>243</v>
      </c>
      <c r="AU1703" s="225" t="s">
        <v>81</v>
      </c>
      <c r="AY1703" s="18" t="s">
        <v>240</v>
      </c>
      <c r="BE1703" s="226">
        <f>IF(N1703="základní",J1703,0)</f>
        <v>0</v>
      </c>
      <c r="BF1703" s="226">
        <f>IF(N1703="snížená",J1703,0)</f>
        <v>0</v>
      </c>
      <c r="BG1703" s="226">
        <f>IF(N1703="zákl. přenesená",J1703,0)</f>
        <v>0</v>
      </c>
      <c r="BH1703" s="226">
        <f>IF(N1703="sníž. přenesená",J1703,0)</f>
        <v>0</v>
      </c>
      <c r="BI1703" s="226">
        <f>IF(N1703="nulová",J1703,0)</f>
        <v>0</v>
      </c>
      <c r="BJ1703" s="18" t="s">
        <v>79</v>
      </c>
      <c r="BK1703" s="226">
        <f>ROUND(I1703*H1703,2)</f>
        <v>0</v>
      </c>
      <c r="BL1703" s="18" t="s">
        <v>248</v>
      </c>
      <c r="BM1703" s="225" t="s">
        <v>4371</v>
      </c>
    </row>
    <row r="1704" s="2" customFormat="1">
      <c r="A1704" s="39"/>
      <c r="B1704" s="40"/>
      <c r="C1704" s="214" t="s">
        <v>4372</v>
      </c>
      <c r="D1704" s="214" t="s">
        <v>243</v>
      </c>
      <c r="E1704" s="215" t="s">
        <v>4373</v>
      </c>
      <c r="F1704" s="216" t="s">
        <v>4374</v>
      </c>
      <c r="G1704" s="217" t="s">
        <v>3056</v>
      </c>
      <c r="H1704" s="218">
        <v>150</v>
      </c>
      <c r="I1704" s="219"/>
      <c r="J1704" s="220">
        <f>ROUND(I1704*H1704,2)</f>
        <v>0</v>
      </c>
      <c r="K1704" s="216" t="s">
        <v>247</v>
      </c>
      <c r="L1704" s="45"/>
      <c r="M1704" s="221" t="s">
        <v>19</v>
      </c>
      <c r="N1704" s="222" t="s">
        <v>43</v>
      </c>
      <c r="O1704" s="85"/>
      <c r="P1704" s="223">
        <f>O1704*H1704</f>
        <v>0</v>
      </c>
      <c r="Q1704" s="223">
        <v>0</v>
      </c>
      <c r="R1704" s="223">
        <f>Q1704*H1704</f>
        <v>0</v>
      </c>
      <c r="S1704" s="223">
        <v>0</v>
      </c>
      <c r="T1704" s="224">
        <f>S1704*H1704</f>
        <v>0</v>
      </c>
      <c r="U1704" s="39"/>
      <c r="V1704" s="39"/>
      <c r="W1704" s="39"/>
      <c r="X1704" s="39"/>
      <c r="Y1704" s="39"/>
      <c r="Z1704" s="39"/>
      <c r="AA1704" s="39"/>
      <c r="AB1704" s="39"/>
      <c r="AC1704" s="39"/>
      <c r="AD1704" s="39"/>
      <c r="AE1704" s="39"/>
      <c r="AR1704" s="225" t="s">
        <v>248</v>
      </c>
      <c r="AT1704" s="225" t="s">
        <v>243</v>
      </c>
      <c r="AU1704" s="225" t="s">
        <v>81</v>
      </c>
      <c r="AY1704" s="18" t="s">
        <v>240</v>
      </c>
      <c r="BE1704" s="226">
        <f>IF(N1704="základní",J1704,0)</f>
        <v>0</v>
      </c>
      <c r="BF1704" s="226">
        <f>IF(N1704="snížená",J1704,0)</f>
        <v>0</v>
      </c>
      <c r="BG1704" s="226">
        <f>IF(N1704="zákl. přenesená",J1704,0)</f>
        <v>0</v>
      </c>
      <c r="BH1704" s="226">
        <f>IF(N1704="sníž. přenesená",J1704,0)</f>
        <v>0</v>
      </c>
      <c r="BI1704" s="226">
        <f>IF(N1704="nulová",J1704,0)</f>
        <v>0</v>
      </c>
      <c r="BJ1704" s="18" t="s">
        <v>79</v>
      </c>
      <c r="BK1704" s="226">
        <f>ROUND(I1704*H1704,2)</f>
        <v>0</v>
      </c>
      <c r="BL1704" s="18" t="s">
        <v>248</v>
      </c>
      <c r="BM1704" s="225" t="s">
        <v>4375</v>
      </c>
    </row>
    <row r="1705" s="2" customFormat="1">
      <c r="A1705" s="39"/>
      <c r="B1705" s="40"/>
      <c r="C1705" s="214" t="s">
        <v>4376</v>
      </c>
      <c r="D1705" s="214" t="s">
        <v>243</v>
      </c>
      <c r="E1705" s="215" t="s">
        <v>4377</v>
      </c>
      <c r="F1705" s="216" t="s">
        <v>4378</v>
      </c>
      <c r="G1705" s="217" t="s">
        <v>3056</v>
      </c>
      <c r="H1705" s="218">
        <v>180</v>
      </c>
      <c r="I1705" s="219"/>
      <c r="J1705" s="220">
        <f>ROUND(I1705*H1705,2)</f>
        <v>0</v>
      </c>
      <c r="K1705" s="216" t="s">
        <v>247</v>
      </c>
      <c r="L1705" s="45"/>
      <c r="M1705" s="221" t="s">
        <v>19</v>
      </c>
      <c r="N1705" s="222" t="s">
        <v>43</v>
      </c>
      <c r="O1705" s="85"/>
      <c r="P1705" s="223">
        <f>O1705*H1705</f>
        <v>0</v>
      </c>
      <c r="Q1705" s="223">
        <v>0</v>
      </c>
      <c r="R1705" s="223">
        <f>Q1705*H1705</f>
        <v>0</v>
      </c>
      <c r="S1705" s="223">
        <v>0</v>
      </c>
      <c r="T1705" s="224">
        <f>S1705*H1705</f>
        <v>0</v>
      </c>
      <c r="U1705" s="39"/>
      <c r="V1705" s="39"/>
      <c r="W1705" s="39"/>
      <c r="X1705" s="39"/>
      <c r="Y1705" s="39"/>
      <c r="Z1705" s="39"/>
      <c r="AA1705" s="39"/>
      <c r="AB1705" s="39"/>
      <c r="AC1705" s="39"/>
      <c r="AD1705" s="39"/>
      <c r="AE1705" s="39"/>
      <c r="AR1705" s="225" t="s">
        <v>248</v>
      </c>
      <c r="AT1705" s="225" t="s">
        <v>243</v>
      </c>
      <c r="AU1705" s="225" t="s">
        <v>81</v>
      </c>
      <c r="AY1705" s="18" t="s">
        <v>240</v>
      </c>
      <c r="BE1705" s="226">
        <f>IF(N1705="základní",J1705,0)</f>
        <v>0</v>
      </c>
      <c r="BF1705" s="226">
        <f>IF(N1705="snížená",J1705,0)</f>
        <v>0</v>
      </c>
      <c r="BG1705" s="226">
        <f>IF(N1705="zákl. přenesená",J1705,0)</f>
        <v>0</v>
      </c>
      <c r="BH1705" s="226">
        <f>IF(N1705="sníž. přenesená",J1705,0)</f>
        <v>0</v>
      </c>
      <c r="BI1705" s="226">
        <f>IF(N1705="nulová",J1705,0)</f>
        <v>0</v>
      </c>
      <c r="BJ1705" s="18" t="s">
        <v>79</v>
      </c>
      <c r="BK1705" s="226">
        <f>ROUND(I1705*H1705,2)</f>
        <v>0</v>
      </c>
      <c r="BL1705" s="18" t="s">
        <v>248</v>
      </c>
      <c r="BM1705" s="225" t="s">
        <v>4379</v>
      </c>
    </row>
    <row r="1706" s="2" customFormat="1">
      <c r="A1706" s="39"/>
      <c r="B1706" s="40"/>
      <c r="C1706" s="214" t="s">
        <v>4380</v>
      </c>
      <c r="D1706" s="214" t="s">
        <v>243</v>
      </c>
      <c r="E1706" s="215" t="s">
        <v>4381</v>
      </c>
      <c r="F1706" s="216" t="s">
        <v>4382</v>
      </c>
      <c r="G1706" s="217" t="s">
        <v>3056</v>
      </c>
      <c r="H1706" s="218">
        <v>995</v>
      </c>
      <c r="I1706" s="219"/>
      <c r="J1706" s="220">
        <f>ROUND(I1706*H1706,2)</f>
        <v>0</v>
      </c>
      <c r="K1706" s="216" t="s">
        <v>247</v>
      </c>
      <c r="L1706" s="45"/>
      <c r="M1706" s="221" t="s">
        <v>19</v>
      </c>
      <c r="N1706" s="222" t="s">
        <v>43</v>
      </c>
      <c r="O1706" s="85"/>
      <c r="P1706" s="223">
        <f>O1706*H1706</f>
        <v>0</v>
      </c>
      <c r="Q1706" s="223">
        <v>0</v>
      </c>
      <c r="R1706" s="223">
        <f>Q1706*H1706</f>
        <v>0</v>
      </c>
      <c r="S1706" s="223">
        <v>0</v>
      </c>
      <c r="T1706" s="224">
        <f>S1706*H1706</f>
        <v>0</v>
      </c>
      <c r="U1706" s="39"/>
      <c r="V1706" s="39"/>
      <c r="W1706" s="39"/>
      <c r="X1706" s="39"/>
      <c r="Y1706" s="39"/>
      <c r="Z1706" s="39"/>
      <c r="AA1706" s="39"/>
      <c r="AB1706" s="39"/>
      <c r="AC1706" s="39"/>
      <c r="AD1706" s="39"/>
      <c r="AE1706" s="39"/>
      <c r="AR1706" s="225" t="s">
        <v>248</v>
      </c>
      <c r="AT1706" s="225" t="s">
        <v>243</v>
      </c>
      <c r="AU1706" s="225" t="s">
        <v>81</v>
      </c>
      <c r="AY1706" s="18" t="s">
        <v>240</v>
      </c>
      <c r="BE1706" s="226">
        <f>IF(N1706="základní",J1706,0)</f>
        <v>0</v>
      </c>
      <c r="BF1706" s="226">
        <f>IF(N1706="snížená",J1706,0)</f>
        <v>0</v>
      </c>
      <c r="BG1706" s="226">
        <f>IF(N1706="zákl. přenesená",J1706,0)</f>
        <v>0</v>
      </c>
      <c r="BH1706" s="226">
        <f>IF(N1706="sníž. přenesená",J1706,0)</f>
        <v>0</v>
      </c>
      <c r="BI1706" s="226">
        <f>IF(N1706="nulová",J1706,0)</f>
        <v>0</v>
      </c>
      <c r="BJ1706" s="18" t="s">
        <v>79</v>
      </c>
      <c r="BK1706" s="226">
        <f>ROUND(I1706*H1706,2)</f>
        <v>0</v>
      </c>
      <c r="BL1706" s="18" t="s">
        <v>248</v>
      </c>
      <c r="BM1706" s="225" t="s">
        <v>4383</v>
      </c>
    </row>
    <row r="1707" s="2" customFormat="1">
      <c r="A1707" s="39"/>
      <c r="B1707" s="40"/>
      <c r="C1707" s="214" t="s">
        <v>4384</v>
      </c>
      <c r="D1707" s="214" t="s">
        <v>243</v>
      </c>
      <c r="E1707" s="215" t="s">
        <v>4385</v>
      </c>
      <c r="F1707" s="216" t="s">
        <v>4386</v>
      </c>
      <c r="G1707" s="217" t="s">
        <v>3056</v>
      </c>
      <c r="H1707" s="218">
        <v>618</v>
      </c>
      <c r="I1707" s="219"/>
      <c r="J1707" s="220">
        <f>ROUND(I1707*H1707,2)</f>
        <v>0</v>
      </c>
      <c r="K1707" s="216" t="s">
        <v>247</v>
      </c>
      <c r="L1707" s="45"/>
      <c r="M1707" s="221" t="s">
        <v>19</v>
      </c>
      <c r="N1707" s="222" t="s">
        <v>43</v>
      </c>
      <c r="O1707" s="85"/>
      <c r="P1707" s="223">
        <f>O1707*H1707</f>
        <v>0</v>
      </c>
      <c r="Q1707" s="223">
        <v>0</v>
      </c>
      <c r="R1707" s="223">
        <f>Q1707*H1707</f>
        <v>0</v>
      </c>
      <c r="S1707" s="223">
        <v>0</v>
      </c>
      <c r="T1707" s="224">
        <f>S1707*H1707</f>
        <v>0</v>
      </c>
      <c r="U1707" s="39"/>
      <c r="V1707" s="39"/>
      <c r="W1707" s="39"/>
      <c r="X1707" s="39"/>
      <c r="Y1707" s="39"/>
      <c r="Z1707" s="39"/>
      <c r="AA1707" s="39"/>
      <c r="AB1707" s="39"/>
      <c r="AC1707" s="39"/>
      <c r="AD1707" s="39"/>
      <c r="AE1707" s="39"/>
      <c r="AR1707" s="225" t="s">
        <v>248</v>
      </c>
      <c r="AT1707" s="225" t="s">
        <v>243</v>
      </c>
      <c r="AU1707" s="225" t="s">
        <v>81</v>
      </c>
      <c r="AY1707" s="18" t="s">
        <v>240</v>
      </c>
      <c r="BE1707" s="226">
        <f>IF(N1707="základní",J1707,0)</f>
        <v>0</v>
      </c>
      <c r="BF1707" s="226">
        <f>IF(N1707="snížená",J1707,0)</f>
        <v>0</v>
      </c>
      <c r="BG1707" s="226">
        <f>IF(N1707="zákl. přenesená",J1707,0)</f>
        <v>0</v>
      </c>
      <c r="BH1707" s="226">
        <f>IF(N1707="sníž. přenesená",J1707,0)</f>
        <v>0</v>
      </c>
      <c r="BI1707" s="226">
        <f>IF(N1707="nulová",J1707,0)</f>
        <v>0</v>
      </c>
      <c r="BJ1707" s="18" t="s">
        <v>79</v>
      </c>
      <c r="BK1707" s="226">
        <f>ROUND(I1707*H1707,2)</f>
        <v>0</v>
      </c>
      <c r="BL1707" s="18" t="s">
        <v>248</v>
      </c>
      <c r="BM1707" s="225" t="s">
        <v>4387</v>
      </c>
    </row>
    <row r="1708" s="2" customFormat="1">
      <c r="A1708" s="39"/>
      <c r="B1708" s="40"/>
      <c r="C1708" s="214" t="s">
        <v>4388</v>
      </c>
      <c r="D1708" s="214" t="s">
        <v>243</v>
      </c>
      <c r="E1708" s="215" t="s">
        <v>4389</v>
      </c>
      <c r="F1708" s="216" t="s">
        <v>4390</v>
      </c>
      <c r="G1708" s="217" t="s">
        <v>3056</v>
      </c>
      <c r="H1708" s="218">
        <v>202</v>
      </c>
      <c r="I1708" s="219"/>
      <c r="J1708" s="220">
        <f>ROUND(I1708*H1708,2)</f>
        <v>0</v>
      </c>
      <c r="K1708" s="216" t="s">
        <v>247</v>
      </c>
      <c r="L1708" s="45"/>
      <c r="M1708" s="221" t="s">
        <v>19</v>
      </c>
      <c r="N1708" s="222" t="s">
        <v>43</v>
      </c>
      <c r="O1708" s="85"/>
      <c r="P1708" s="223">
        <f>O1708*H1708</f>
        <v>0</v>
      </c>
      <c r="Q1708" s="223">
        <v>0</v>
      </c>
      <c r="R1708" s="223">
        <f>Q1708*H1708</f>
        <v>0</v>
      </c>
      <c r="S1708" s="223">
        <v>0</v>
      </c>
      <c r="T1708" s="224">
        <f>S1708*H1708</f>
        <v>0</v>
      </c>
      <c r="U1708" s="39"/>
      <c r="V1708" s="39"/>
      <c r="W1708" s="39"/>
      <c r="X1708" s="39"/>
      <c r="Y1708" s="39"/>
      <c r="Z1708" s="39"/>
      <c r="AA1708" s="39"/>
      <c r="AB1708" s="39"/>
      <c r="AC1708" s="39"/>
      <c r="AD1708" s="39"/>
      <c r="AE1708" s="39"/>
      <c r="AR1708" s="225" t="s">
        <v>248</v>
      </c>
      <c r="AT1708" s="225" t="s">
        <v>243</v>
      </c>
      <c r="AU1708" s="225" t="s">
        <v>81</v>
      </c>
      <c r="AY1708" s="18" t="s">
        <v>240</v>
      </c>
      <c r="BE1708" s="226">
        <f>IF(N1708="základní",J1708,0)</f>
        <v>0</v>
      </c>
      <c r="BF1708" s="226">
        <f>IF(N1708="snížená",J1708,0)</f>
        <v>0</v>
      </c>
      <c r="BG1708" s="226">
        <f>IF(N1708="zákl. přenesená",J1708,0)</f>
        <v>0</v>
      </c>
      <c r="BH1708" s="226">
        <f>IF(N1708="sníž. přenesená",J1708,0)</f>
        <v>0</v>
      </c>
      <c r="BI1708" s="226">
        <f>IF(N1708="nulová",J1708,0)</f>
        <v>0</v>
      </c>
      <c r="BJ1708" s="18" t="s">
        <v>79</v>
      </c>
      <c r="BK1708" s="226">
        <f>ROUND(I1708*H1708,2)</f>
        <v>0</v>
      </c>
      <c r="BL1708" s="18" t="s">
        <v>248</v>
      </c>
      <c r="BM1708" s="225" t="s">
        <v>4391</v>
      </c>
    </row>
    <row r="1709" s="2" customFormat="1">
      <c r="A1709" s="39"/>
      <c r="B1709" s="40"/>
      <c r="C1709" s="214" t="s">
        <v>4392</v>
      </c>
      <c r="D1709" s="214" t="s">
        <v>243</v>
      </c>
      <c r="E1709" s="215" t="s">
        <v>4393</v>
      </c>
      <c r="F1709" s="216" t="s">
        <v>4394</v>
      </c>
      <c r="G1709" s="217" t="s">
        <v>3056</v>
      </c>
      <c r="H1709" s="218">
        <v>401</v>
      </c>
      <c r="I1709" s="219"/>
      <c r="J1709" s="220">
        <f>ROUND(I1709*H1709,2)</f>
        <v>0</v>
      </c>
      <c r="K1709" s="216" t="s">
        <v>247</v>
      </c>
      <c r="L1709" s="45"/>
      <c r="M1709" s="221" t="s">
        <v>19</v>
      </c>
      <c r="N1709" s="222" t="s">
        <v>43</v>
      </c>
      <c r="O1709" s="85"/>
      <c r="P1709" s="223">
        <f>O1709*H1709</f>
        <v>0</v>
      </c>
      <c r="Q1709" s="223">
        <v>0</v>
      </c>
      <c r="R1709" s="223">
        <f>Q1709*H1709</f>
        <v>0</v>
      </c>
      <c r="S1709" s="223">
        <v>0</v>
      </c>
      <c r="T1709" s="224">
        <f>S1709*H1709</f>
        <v>0</v>
      </c>
      <c r="U1709" s="39"/>
      <c r="V1709" s="39"/>
      <c r="W1709" s="39"/>
      <c r="X1709" s="39"/>
      <c r="Y1709" s="39"/>
      <c r="Z1709" s="39"/>
      <c r="AA1709" s="39"/>
      <c r="AB1709" s="39"/>
      <c r="AC1709" s="39"/>
      <c r="AD1709" s="39"/>
      <c r="AE1709" s="39"/>
      <c r="AR1709" s="225" t="s">
        <v>248</v>
      </c>
      <c r="AT1709" s="225" t="s">
        <v>243</v>
      </c>
      <c r="AU1709" s="225" t="s">
        <v>81</v>
      </c>
      <c r="AY1709" s="18" t="s">
        <v>240</v>
      </c>
      <c r="BE1709" s="226">
        <f>IF(N1709="základní",J1709,0)</f>
        <v>0</v>
      </c>
      <c r="BF1709" s="226">
        <f>IF(N1709="snížená",J1709,0)</f>
        <v>0</v>
      </c>
      <c r="BG1709" s="226">
        <f>IF(N1709="zákl. přenesená",J1709,0)</f>
        <v>0</v>
      </c>
      <c r="BH1709" s="226">
        <f>IF(N1709="sníž. přenesená",J1709,0)</f>
        <v>0</v>
      </c>
      <c r="BI1709" s="226">
        <f>IF(N1709="nulová",J1709,0)</f>
        <v>0</v>
      </c>
      <c r="BJ1709" s="18" t="s">
        <v>79</v>
      </c>
      <c r="BK1709" s="226">
        <f>ROUND(I1709*H1709,2)</f>
        <v>0</v>
      </c>
      <c r="BL1709" s="18" t="s">
        <v>248</v>
      </c>
      <c r="BM1709" s="225" t="s">
        <v>4395</v>
      </c>
    </row>
    <row r="1710" s="2" customFormat="1">
      <c r="A1710" s="39"/>
      <c r="B1710" s="40"/>
      <c r="C1710" s="214" t="s">
        <v>4396</v>
      </c>
      <c r="D1710" s="214" t="s">
        <v>243</v>
      </c>
      <c r="E1710" s="215" t="s">
        <v>4397</v>
      </c>
      <c r="F1710" s="216" t="s">
        <v>4398</v>
      </c>
      <c r="G1710" s="217" t="s">
        <v>3056</v>
      </c>
      <c r="H1710" s="218">
        <v>95.200000000000003</v>
      </c>
      <c r="I1710" s="219"/>
      <c r="J1710" s="220">
        <f>ROUND(I1710*H1710,2)</f>
        <v>0</v>
      </c>
      <c r="K1710" s="216" t="s">
        <v>247</v>
      </c>
      <c r="L1710" s="45"/>
      <c r="M1710" s="221" t="s">
        <v>19</v>
      </c>
      <c r="N1710" s="222" t="s">
        <v>43</v>
      </c>
      <c r="O1710" s="85"/>
      <c r="P1710" s="223">
        <f>O1710*H1710</f>
        <v>0</v>
      </c>
      <c r="Q1710" s="223">
        <v>0</v>
      </c>
      <c r="R1710" s="223">
        <f>Q1710*H1710</f>
        <v>0</v>
      </c>
      <c r="S1710" s="223">
        <v>0</v>
      </c>
      <c r="T1710" s="224">
        <f>S1710*H1710</f>
        <v>0</v>
      </c>
      <c r="U1710" s="39"/>
      <c r="V1710" s="39"/>
      <c r="W1710" s="39"/>
      <c r="X1710" s="39"/>
      <c r="Y1710" s="39"/>
      <c r="Z1710" s="39"/>
      <c r="AA1710" s="39"/>
      <c r="AB1710" s="39"/>
      <c r="AC1710" s="39"/>
      <c r="AD1710" s="39"/>
      <c r="AE1710" s="39"/>
      <c r="AR1710" s="225" t="s">
        <v>248</v>
      </c>
      <c r="AT1710" s="225" t="s">
        <v>243</v>
      </c>
      <c r="AU1710" s="225" t="s">
        <v>81</v>
      </c>
      <c r="AY1710" s="18" t="s">
        <v>240</v>
      </c>
      <c r="BE1710" s="226">
        <f>IF(N1710="základní",J1710,0)</f>
        <v>0</v>
      </c>
      <c r="BF1710" s="226">
        <f>IF(N1710="snížená",J1710,0)</f>
        <v>0</v>
      </c>
      <c r="BG1710" s="226">
        <f>IF(N1710="zákl. přenesená",J1710,0)</f>
        <v>0</v>
      </c>
      <c r="BH1710" s="226">
        <f>IF(N1710="sníž. přenesená",J1710,0)</f>
        <v>0</v>
      </c>
      <c r="BI1710" s="226">
        <f>IF(N1710="nulová",J1710,0)</f>
        <v>0</v>
      </c>
      <c r="BJ1710" s="18" t="s">
        <v>79</v>
      </c>
      <c r="BK1710" s="226">
        <f>ROUND(I1710*H1710,2)</f>
        <v>0</v>
      </c>
      <c r="BL1710" s="18" t="s">
        <v>248</v>
      </c>
      <c r="BM1710" s="225" t="s">
        <v>4399</v>
      </c>
    </row>
    <row r="1711" s="2" customFormat="1" ht="21.75" customHeight="1">
      <c r="A1711" s="39"/>
      <c r="B1711" s="40"/>
      <c r="C1711" s="214" t="s">
        <v>4400</v>
      </c>
      <c r="D1711" s="214" t="s">
        <v>243</v>
      </c>
      <c r="E1711" s="215" t="s">
        <v>4401</v>
      </c>
      <c r="F1711" s="216" t="s">
        <v>4402</v>
      </c>
      <c r="G1711" s="217" t="s">
        <v>3056</v>
      </c>
      <c r="H1711" s="218">
        <v>123.8</v>
      </c>
      <c r="I1711" s="219"/>
      <c r="J1711" s="220">
        <f>ROUND(I1711*H1711,2)</f>
        <v>0</v>
      </c>
      <c r="K1711" s="216" t="s">
        <v>247</v>
      </c>
      <c r="L1711" s="45"/>
      <c r="M1711" s="221" t="s">
        <v>19</v>
      </c>
      <c r="N1711" s="222" t="s">
        <v>43</v>
      </c>
      <c r="O1711" s="85"/>
      <c r="P1711" s="223">
        <f>O1711*H1711</f>
        <v>0</v>
      </c>
      <c r="Q1711" s="223">
        <v>0</v>
      </c>
      <c r="R1711" s="223">
        <f>Q1711*H1711</f>
        <v>0</v>
      </c>
      <c r="S1711" s="223">
        <v>0</v>
      </c>
      <c r="T1711" s="224">
        <f>S1711*H1711</f>
        <v>0</v>
      </c>
      <c r="U1711" s="39"/>
      <c r="V1711" s="39"/>
      <c r="W1711" s="39"/>
      <c r="X1711" s="39"/>
      <c r="Y1711" s="39"/>
      <c r="Z1711" s="39"/>
      <c r="AA1711" s="39"/>
      <c r="AB1711" s="39"/>
      <c r="AC1711" s="39"/>
      <c r="AD1711" s="39"/>
      <c r="AE1711" s="39"/>
      <c r="AR1711" s="225" t="s">
        <v>248</v>
      </c>
      <c r="AT1711" s="225" t="s">
        <v>243</v>
      </c>
      <c r="AU1711" s="225" t="s">
        <v>81</v>
      </c>
      <c r="AY1711" s="18" t="s">
        <v>240</v>
      </c>
      <c r="BE1711" s="226">
        <f>IF(N1711="základní",J1711,0)</f>
        <v>0</v>
      </c>
      <c r="BF1711" s="226">
        <f>IF(N1711="snížená",J1711,0)</f>
        <v>0</v>
      </c>
      <c r="BG1711" s="226">
        <f>IF(N1711="zákl. přenesená",J1711,0)</f>
        <v>0</v>
      </c>
      <c r="BH1711" s="226">
        <f>IF(N1711="sníž. přenesená",J1711,0)</f>
        <v>0</v>
      </c>
      <c r="BI1711" s="226">
        <f>IF(N1711="nulová",J1711,0)</f>
        <v>0</v>
      </c>
      <c r="BJ1711" s="18" t="s">
        <v>79</v>
      </c>
      <c r="BK1711" s="226">
        <f>ROUND(I1711*H1711,2)</f>
        <v>0</v>
      </c>
      <c r="BL1711" s="18" t="s">
        <v>248</v>
      </c>
      <c r="BM1711" s="225" t="s">
        <v>4403</v>
      </c>
    </row>
    <row r="1712" s="2" customFormat="1">
      <c r="A1712" s="39"/>
      <c r="B1712" s="40"/>
      <c r="C1712" s="214" t="s">
        <v>4404</v>
      </c>
      <c r="D1712" s="214" t="s">
        <v>243</v>
      </c>
      <c r="E1712" s="215" t="s">
        <v>4405</v>
      </c>
      <c r="F1712" s="216" t="s">
        <v>4406</v>
      </c>
      <c r="G1712" s="217" t="s">
        <v>3056</v>
      </c>
      <c r="H1712" s="218">
        <v>143</v>
      </c>
      <c r="I1712" s="219"/>
      <c r="J1712" s="220">
        <f>ROUND(I1712*H1712,2)</f>
        <v>0</v>
      </c>
      <c r="K1712" s="216" t="s">
        <v>247</v>
      </c>
      <c r="L1712" s="45"/>
      <c r="M1712" s="221" t="s">
        <v>19</v>
      </c>
      <c r="N1712" s="222" t="s">
        <v>43</v>
      </c>
      <c r="O1712" s="85"/>
      <c r="P1712" s="223">
        <f>O1712*H1712</f>
        <v>0</v>
      </c>
      <c r="Q1712" s="223">
        <v>0</v>
      </c>
      <c r="R1712" s="223">
        <f>Q1712*H1712</f>
        <v>0</v>
      </c>
      <c r="S1712" s="223">
        <v>0</v>
      </c>
      <c r="T1712" s="224">
        <f>S1712*H1712</f>
        <v>0</v>
      </c>
      <c r="U1712" s="39"/>
      <c r="V1712" s="39"/>
      <c r="W1712" s="39"/>
      <c r="X1712" s="39"/>
      <c r="Y1712" s="39"/>
      <c r="Z1712" s="39"/>
      <c r="AA1712" s="39"/>
      <c r="AB1712" s="39"/>
      <c r="AC1712" s="39"/>
      <c r="AD1712" s="39"/>
      <c r="AE1712" s="39"/>
      <c r="AR1712" s="225" t="s">
        <v>248</v>
      </c>
      <c r="AT1712" s="225" t="s">
        <v>243</v>
      </c>
      <c r="AU1712" s="225" t="s">
        <v>81</v>
      </c>
      <c r="AY1712" s="18" t="s">
        <v>240</v>
      </c>
      <c r="BE1712" s="226">
        <f>IF(N1712="základní",J1712,0)</f>
        <v>0</v>
      </c>
      <c r="BF1712" s="226">
        <f>IF(N1712="snížená",J1712,0)</f>
        <v>0</v>
      </c>
      <c r="BG1712" s="226">
        <f>IF(N1712="zákl. přenesená",J1712,0)</f>
        <v>0</v>
      </c>
      <c r="BH1712" s="226">
        <f>IF(N1712="sníž. přenesená",J1712,0)</f>
        <v>0</v>
      </c>
      <c r="BI1712" s="226">
        <f>IF(N1712="nulová",J1712,0)</f>
        <v>0</v>
      </c>
      <c r="BJ1712" s="18" t="s">
        <v>79</v>
      </c>
      <c r="BK1712" s="226">
        <f>ROUND(I1712*H1712,2)</f>
        <v>0</v>
      </c>
      <c r="BL1712" s="18" t="s">
        <v>248</v>
      </c>
      <c r="BM1712" s="225" t="s">
        <v>4407</v>
      </c>
    </row>
    <row r="1713" s="2" customFormat="1">
      <c r="A1713" s="39"/>
      <c r="B1713" s="40"/>
      <c r="C1713" s="214" t="s">
        <v>4408</v>
      </c>
      <c r="D1713" s="214" t="s">
        <v>243</v>
      </c>
      <c r="E1713" s="215" t="s">
        <v>4409</v>
      </c>
      <c r="F1713" s="216" t="s">
        <v>4410</v>
      </c>
      <c r="G1713" s="217" t="s">
        <v>3056</v>
      </c>
      <c r="H1713" s="218">
        <v>130.69999999999999</v>
      </c>
      <c r="I1713" s="219"/>
      <c r="J1713" s="220">
        <f>ROUND(I1713*H1713,2)</f>
        <v>0</v>
      </c>
      <c r="K1713" s="216" t="s">
        <v>247</v>
      </c>
      <c r="L1713" s="45"/>
      <c r="M1713" s="221" t="s">
        <v>19</v>
      </c>
      <c r="N1713" s="222" t="s">
        <v>43</v>
      </c>
      <c r="O1713" s="85"/>
      <c r="P1713" s="223">
        <f>O1713*H1713</f>
        <v>0</v>
      </c>
      <c r="Q1713" s="223">
        <v>0</v>
      </c>
      <c r="R1713" s="223">
        <f>Q1713*H1713</f>
        <v>0</v>
      </c>
      <c r="S1713" s="223">
        <v>0</v>
      </c>
      <c r="T1713" s="224">
        <f>S1713*H1713</f>
        <v>0</v>
      </c>
      <c r="U1713" s="39"/>
      <c r="V1713" s="39"/>
      <c r="W1713" s="39"/>
      <c r="X1713" s="39"/>
      <c r="Y1713" s="39"/>
      <c r="Z1713" s="39"/>
      <c r="AA1713" s="39"/>
      <c r="AB1713" s="39"/>
      <c r="AC1713" s="39"/>
      <c r="AD1713" s="39"/>
      <c r="AE1713" s="39"/>
      <c r="AR1713" s="225" t="s">
        <v>248</v>
      </c>
      <c r="AT1713" s="225" t="s">
        <v>243</v>
      </c>
      <c r="AU1713" s="225" t="s">
        <v>81</v>
      </c>
      <c r="AY1713" s="18" t="s">
        <v>240</v>
      </c>
      <c r="BE1713" s="226">
        <f>IF(N1713="základní",J1713,0)</f>
        <v>0</v>
      </c>
      <c r="BF1713" s="226">
        <f>IF(N1713="snížená",J1713,0)</f>
        <v>0</v>
      </c>
      <c r="BG1713" s="226">
        <f>IF(N1713="zákl. přenesená",J1713,0)</f>
        <v>0</v>
      </c>
      <c r="BH1713" s="226">
        <f>IF(N1713="sníž. přenesená",J1713,0)</f>
        <v>0</v>
      </c>
      <c r="BI1713" s="226">
        <f>IF(N1713="nulová",J1713,0)</f>
        <v>0</v>
      </c>
      <c r="BJ1713" s="18" t="s">
        <v>79</v>
      </c>
      <c r="BK1713" s="226">
        <f>ROUND(I1713*H1713,2)</f>
        <v>0</v>
      </c>
      <c r="BL1713" s="18" t="s">
        <v>248</v>
      </c>
      <c r="BM1713" s="225" t="s">
        <v>4411</v>
      </c>
    </row>
    <row r="1714" s="2" customFormat="1">
      <c r="A1714" s="39"/>
      <c r="B1714" s="40"/>
      <c r="C1714" s="214" t="s">
        <v>4412</v>
      </c>
      <c r="D1714" s="214" t="s">
        <v>243</v>
      </c>
      <c r="E1714" s="215" t="s">
        <v>4413</v>
      </c>
      <c r="F1714" s="216" t="s">
        <v>4414</v>
      </c>
      <c r="G1714" s="217" t="s">
        <v>3056</v>
      </c>
      <c r="H1714" s="218">
        <v>1606.9000000000001</v>
      </c>
      <c r="I1714" s="219"/>
      <c r="J1714" s="220">
        <f>ROUND(I1714*H1714,2)</f>
        <v>0</v>
      </c>
      <c r="K1714" s="216" t="s">
        <v>247</v>
      </c>
      <c r="L1714" s="45"/>
      <c r="M1714" s="221" t="s">
        <v>19</v>
      </c>
      <c r="N1714" s="222" t="s">
        <v>43</v>
      </c>
      <c r="O1714" s="85"/>
      <c r="P1714" s="223">
        <f>O1714*H1714</f>
        <v>0</v>
      </c>
      <c r="Q1714" s="223">
        <v>0</v>
      </c>
      <c r="R1714" s="223">
        <f>Q1714*H1714</f>
        <v>0</v>
      </c>
      <c r="S1714" s="223">
        <v>0</v>
      </c>
      <c r="T1714" s="224">
        <f>S1714*H1714</f>
        <v>0</v>
      </c>
      <c r="U1714" s="39"/>
      <c r="V1714" s="39"/>
      <c r="W1714" s="39"/>
      <c r="X1714" s="39"/>
      <c r="Y1714" s="39"/>
      <c r="Z1714" s="39"/>
      <c r="AA1714" s="39"/>
      <c r="AB1714" s="39"/>
      <c r="AC1714" s="39"/>
      <c r="AD1714" s="39"/>
      <c r="AE1714" s="39"/>
      <c r="AR1714" s="225" t="s">
        <v>248</v>
      </c>
      <c r="AT1714" s="225" t="s">
        <v>243</v>
      </c>
      <c r="AU1714" s="225" t="s">
        <v>81</v>
      </c>
      <c r="AY1714" s="18" t="s">
        <v>240</v>
      </c>
      <c r="BE1714" s="226">
        <f>IF(N1714="základní",J1714,0)</f>
        <v>0</v>
      </c>
      <c r="BF1714" s="226">
        <f>IF(N1714="snížená",J1714,0)</f>
        <v>0</v>
      </c>
      <c r="BG1714" s="226">
        <f>IF(N1714="zákl. přenesená",J1714,0)</f>
        <v>0</v>
      </c>
      <c r="BH1714" s="226">
        <f>IF(N1714="sníž. přenesená",J1714,0)</f>
        <v>0</v>
      </c>
      <c r="BI1714" s="226">
        <f>IF(N1714="nulová",J1714,0)</f>
        <v>0</v>
      </c>
      <c r="BJ1714" s="18" t="s">
        <v>79</v>
      </c>
      <c r="BK1714" s="226">
        <f>ROUND(I1714*H1714,2)</f>
        <v>0</v>
      </c>
      <c r="BL1714" s="18" t="s">
        <v>248</v>
      </c>
      <c r="BM1714" s="225" t="s">
        <v>4415</v>
      </c>
    </row>
    <row r="1715" s="2" customFormat="1">
      <c r="A1715" s="39"/>
      <c r="B1715" s="40"/>
      <c r="C1715" s="214" t="s">
        <v>4416</v>
      </c>
      <c r="D1715" s="214" t="s">
        <v>243</v>
      </c>
      <c r="E1715" s="215" t="s">
        <v>4417</v>
      </c>
      <c r="F1715" s="216" t="s">
        <v>4418</v>
      </c>
      <c r="G1715" s="217" t="s">
        <v>3056</v>
      </c>
      <c r="H1715" s="218">
        <v>549.20000000000005</v>
      </c>
      <c r="I1715" s="219"/>
      <c r="J1715" s="220">
        <f>ROUND(I1715*H1715,2)</f>
        <v>0</v>
      </c>
      <c r="K1715" s="216" t="s">
        <v>247</v>
      </c>
      <c r="L1715" s="45"/>
      <c r="M1715" s="221" t="s">
        <v>19</v>
      </c>
      <c r="N1715" s="222" t="s">
        <v>43</v>
      </c>
      <c r="O1715" s="85"/>
      <c r="P1715" s="223">
        <f>O1715*H1715</f>
        <v>0</v>
      </c>
      <c r="Q1715" s="223">
        <v>0</v>
      </c>
      <c r="R1715" s="223">
        <f>Q1715*H1715</f>
        <v>0</v>
      </c>
      <c r="S1715" s="223">
        <v>0</v>
      </c>
      <c r="T1715" s="224">
        <f>S1715*H1715</f>
        <v>0</v>
      </c>
      <c r="U1715" s="39"/>
      <c r="V1715" s="39"/>
      <c r="W1715" s="39"/>
      <c r="X1715" s="39"/>
      <c r="Y1715" s="39"/>
      <c r="Z1715" s="39"/>
      <c r="AA1715" s="39"/>
      <c r="AB1715" s="39"/>
      <c r="AC1715" s="39"/>
      <c r="AD1715" s="39"/>
      <c r="AE1715" s="39"/>
      <c r="AR1715" s="225" t="s">
        <v>248</v>
      </c>
      <c r="AT1715" s="225" t="s">
        <v>243</v>
      </c>
      <c r="AU1715" s="225" t="s">
        <v>81</v>
      </c>
      <c r="AY1715" s="18" t="s">
        <v>240</v>
      </c>
      <c r="BE1715" s="226">
        <f>IF(N1715="základní",J1715,0)</f>
        <v>0</v>
      </c>
      <c r="BF1715" s="226">
        <f>IF(N1715="snížená",J1715,0)</f>
        <v>0</v>
      </c>
      <c r="BG1715" s="226">
        <f>IF(N1715="zákl. přenesená",J1715,0)</f>
        <v>0</v>
      </c>
      <c r="BH1715" s="226">
        <f>IF(N1715="sníž. přenesená",J1715,0)</f>
        <v>0</v>
      </c>
      <c r="BI1715" s="226">
        <f>IF(N1715="nulová",J1715,0)</f>
        <v>0</v>
      </c>
      <c r="BJ1715" s="18" t="s">
        <v>79</v>
      </c>
      <c r="BK1715" s="226">
        <f>ROUND(I1715*H1715,2)</f>
        <v>0</v>
      </c>
      <c r="BL1715" s="18" t="s">
        <v>248</v>
      </c>
      <c r="BM1715" s="225" t="s">
        <v>4419</v>
      </c>
    </row>
    <row r="1716" s="2" customFormat="1">
      <c r="A1716" s="39"/>
      <c r="B1716" s="40"/>
      <c r="C1716" s="214" t="s">
        <v>4420</v>
      </c>
      <c r="D1716" s="214" t="s">
        <v>243</v>
      </c>
      <c r="E1716" s="215" t="s">
        <v>4421</v>
      </c>
      <c r="F1716" s="216" t="s">
        <v>4422</v>
      </c>
      <c r="G1716" s="217" t="s">
        <v>3056</v>
      </c>
      <c r="H1716" s="218">
        <v>1604.3</v>
      </c>
      <c r="I1716" s="219"/>
      <c r="J1716" s="220">
        <f>ROUND(I1716*H1716,2)</f>
        <v>0</v>
      </c>
      <c r="K1716" s="216" t="s">
        <v>247</v>
      </c>
      <c r="L1716" s="45"/>
      <c r="M1716" s="221" t="s">
        <v>19</v>
      </c>
      <c r="N1716" s="222" t="s">
        <v>43</v>
      </c>
      <c r="O1716" s="85"/>
      <c r="P1716" s="223">
        <f>O1716*H1716</f>
        <v>0</v>
      </c>
      <c r="Q1716" s="223">
        <v>0</v>
      </c>
      <c r="R1716" s="223">
        <f>Q1716*H1716</f>
        <v>0</v>
      </c>
      <c r="S1716" s="223">
        <v>0</v>
      </c>
      <c r="T1716" s="224">
        <f>S1716*H1716</f>
        <v>0</v>
      </c>
      <c r="U1716" s="39"/>
      <c r="V1716" s="39"/>
      <c r="W1716" s="39"/>
      <c r="X1716" s="39"/>
      <c r="Y1716" s="39"/>
      <c r="Z1716" s="39"/>
      <c r="AA1716" s="39"/>
      <c r="AB1716" s="39"/>
      <c r="AC1716" s="39"/>
      <c r="AD1716" s="39"/>
      <c r="AE1716" s="39"/>
      <c r="AR1716" s="225" t="s">
        <v>248</v>
      </c>
      <c r="AT1716" s="225" t="s">
        <v>243</v>
      </c>
      <c r="AU1716" s="225" t="s">
        <v>81</v>
      </c>
      <c r="AY1716" s="18" t="s">
        <v>240</v>
      </c>
      <c r="BE1716" s="226">
        <f>IF(N1716="základní",J1716,0)</f>
        <v>0</v>
      </c>
      <c r="BF1716" s="226">
        <f>IF(N1716="snížená",J1716,0)</f>
        <v>0</v>
      </c>
      <c r="BG1716" s="226">
        <f>IF(N1716="zákl. přenesená",J1716,0)</f>
        <v>0</v>
      </c>
      <c r="BH1716" s="226">
        <f>IF(N1716="sníž. přenesená",J1716,0)</f>
        <v>0</v>
      </c>
      <c r="BI1716" s="226">
        <f>IF(N1716="nulová",J1716,0)</f>
        <v>0</v>
      </c>
      <c r="BJ1716" s="18" t="s">
        <v>79</v>
      </c>
      <c r="BK1716" s="226">
        <f>ROUND(I1716*H1716,2)</f>
        <v>0</v>
      </c>
      <c r="BL1716" s="18" t="s">
        <v>248</v>
      </c>
      <c r="BM1716" s="225" t="s">
        <v>4423</v>
      </c>
    </row>
    <row r="1717" s="2" customFormat="1">
      <c r="A1717" s="39"/>
      <c r="B1717" s="40"/>
      <c r="C1717" s="214" t="s">
        <v>4424</v>
      </c>
      <c r="D1717" s="214" t="s">
        <v>243</v>
      </c>
      <c r="E1717" s="215" t="s">
        <v>4425</v>
      </c>
      <c r="F1717" s="216" t="s">
        <v>4426</v>
      </c>
      <c r="G1717" s="217" t="s">
        <v>282</v>
      </c>
      <c r="H1717" s="218">
        <v>1</v>
      </c>
      <c r="I1717" s="219"/>
      <c r="J1717" s="220">
        <f>ROUND(I1717*H1717,2)</f>
        <v>0</v>
      </c>
      <c r="K1717" s="216" t="s">
        <v>247</v>
      </c>
      <c r="L1717" s="45"/>
      <c r="M1717" s="221" t="s">
        <v>19</v>
      </c>
      <c r="N1717" s="222" t="s">
        <v>43</v>
      </c>
      <c r="O1717" s="85"/>
      <c r="P1717" s="223">
        <f>O1717*H1717</f>
        <v>0</v>
      </c>
      <c r="Q1717" s="223">
        <v>0</v>
      </c>
      <c r="R1717" s="223">
        <f>Q1717*H1717</f>
        <v>0</v>
      </c>
      <c r="S1717" s="223">
        <v>0</v>
      </c>
      <c r="T1717" s="224">
        <f>S1717*H1717</f>
        <v>0</v>
      </c>
      <c r="U1717" s="39"/>
      <c r="V1717" s="39"/>
      <c r="W1717" s="39"/>
      <c r="X1717" s="39"/>
      <c r="Y1717" s="39"/>
      <c r="Z1717" s="39"/>
      <c r="AA1717" s="39"/>
      <c r="AB1717" s="39"/>
      <c r="AC1717" s="39"/>
      <c r="AD1717" s="39"/>
      <c r="AE1717" s="39"/>
      <c r="AR1717" s="225" t="s">
        <v>248</v>
      </c>
      <c r="AT1717" s="225" t="s">
        <v>243</v>
      </c>
      <c r="AU1717" s="225" t="s">
        <v>81</v>
      </c>
      <c r="AY1717" s="18" t="s">
        <v>240</v>
      </c>
      <c r="BE1717" s="226">
        <f>IF(N1717="základní",J1717,0)</f>
        <v>0</v>
      </c>
      <c r="BF1717" s="226">
        <f>IF(N1717="snížená",J1717,0)</f>
        <v>0</v>
      </c>
      <c r="BG1717" s="226">
        <f>IF(N1717="zákl. přenesená",J1717,0)</f>
        <v>0</v>
      </c>
      <c r="BH1717" s="226">
        <f>IF(N1717="sníž. přenesená",J1717,0)</f>
        <v>0</v>
      </c>
      <c r="BI1717" s="226">
        <f>IF(N1717="nulová",J1717,0)</f>
        <v>0</v>
      </c>
      <c r="BJ1717" s="18" t="s">
        <v>79</v>
      </c>
      <c r="BK1717" s="226">
        <f>ROUND(I1717*H1717,2)</f>
        <v>0</v>
      </c>
      <c r="BL1717" s="18" t="s">
        <v>248</v>
      </c>
      <c r="BM1717" s="225" t="s">
        <v>4427</v>
      </c>
    </row>
    <row r="1718" s="2" customFormat="1">
      <c r="A1718" s="39"/>
      <c r="B1718" s="40"/>
      <c r="C1718" s="214" t="s">
        <v>4428</v>
      </c>
      <c r="D1718" s="214" t="s">
        <v>243</v>
      </c>
      <c r="E1718" s="215" t="s">
        <v>4429</v>
      </c>
      <c r="F1718" s="216" t="s">
        <v>4430</v>
      </c>
      <c r="G1718" s="217" t="s">
        <v>3056</v>
      </c>
      <c r="H1718" s="218">
        <v>125.5</v>
      </c>
      <c r="I1718" s="219"/>
      <c r="J1718" s="220">
        <f>ROUND(I1718*H1718,2)</f>
        <v>0</v>
      </c>
      <c r="K1718" s="216" t="s">
        <v>247</v>
      </c>
      <c r="L1718" s="45"/>
      <c r="M1718" s="221" t="s">
        <v>19</v>
      </c>
      <c r="N1718" s="222" t="s">
        <v>43</v>
      </c>
      <c r="O1718" s="85"/>
      <c r="P1718" s="223">
        <f>O1718*H1718</f>
        <v>0</v>
      </c>
      <c r="Q1718" s="223">
        <v>0</v>
      </c>
      <c r="R1718" s="223">
        <f>Q1718*H1718</f>
        <v>0</v>
      </c>
      <c r="S1718" s="223">
        <v>0</v>
      </c>
      <c r="T1718" s="224">
        <f>S1718*H1718</f>
        <v>0</v>
      </c>
      <c r="U1718" s="39"/>
      <c r="V1718" s="39"/>
      <c r="W1718" s="39"/>
      <c r="X1718" s="39"/>
      <c r="Y1718" s="39"/>
      <c r="Z1718" s="39"/>
      <c r="AA1718" s="39"/>
      <c r="AB1718" s="39"/>
      <c r="AC1718" s="39"/>
      <c r="AD1718" s="39"/>
      <c r="AE1718" s="39"/>
      <c r="AR1718" s="225" t="s">
        <v>248</v>
      </c>
      <c r="AT1718" s="225" t="s">
        <v>243</v>
      </c>
      <c r="AU1718" s="225" t="s">
        <v>81</v>
      </c>
      <c r="AY1718" s="18" t="s">
        <v>240</v>
      </c>
      <c r="BE1718" s="226">
        <f>IF(N1718="základní",J1718,0)</f>
        <v>0</v>
      </c>
      <c r="BF1718" s="226">
        <f>IF(N1718="snížená",J1718,0)</f>
        <v>0</v>
      </c>
      <c r="BG1718" s="226">
        <f>IF(N1718="zákl. přenesená",J1718,0)</f>
        <v>0</v>
      </c>
      <c r="BH1718" s="226">
        <f>IF(N1718="sníž. přenesená",J1718,0)</f>
        <v>0</v>
      </c>
      <c r="BI1718" s="226">
        <f>IF(N1718="nulová",J1718,0)</f>
        <v>0</v>
      </c>
      <c r="BJ1718" s="18" t="s">
        <v>79</v>
      </c>
      <c r="BK1718" s="226">
        <f>ROUND(I1718*H1718,2)</f>
        <v>0</v>
      </c>
      <c r="BL1718" s="18" t="s">
        <v>248</v>
      </c>
      <c r="BM1718" s="225" t="s">
        <v>4431</v>
      </c>
    </row>
    <row r="1719" s="2" customFormat="1">
      <c r="A1719" s="39"/>
      <c r="B1719" s="40"/>
      <c r="C1719" s="214" t="s">
        <v>1722</v>
      </c>
      <c r="D1719" s="214" t="s">
        <v>243</v>
      </c>
      <c r="E1719" s="215" t="s">
        <v>4432</v>
      </c>
      <c r="F1719" s="216" t="s">
        <v>4433</v>
      </c>
      <c r="G1719" s="217" t="s">
        <v>3056</v>
      </c>
      <c r="H1719" s="218">
        <v>462</v>
      </c>
      <c r="I1719" s="219"/>
      <c r="J1719" s="220">
        <f>ROUND(I1719*H1719,2)</f>
        <v>0</v>
      </c>
      <c r="K1719" s="216" t="s">
        <v>247</v>
      </c>
      <c r="L1719" s="45"/>
      <c r="M1719" s="221" t="s">
        <v>19</v>
      </c>
      <c r="N1719" s="222" t="s">
        <v>43</v>
      </c>
      <c r="O1719" s="85"/>
      <c r="P1719" s="223">
        <f>O1719*H1719</f>
        <v>0</v>
      </c>
      <c r="Q1719" s="223">
        <v>0</v>
      </c>
      <c r="R1719" s="223">
        <f>Q1719*H1719</f>
        <v>0</v>
      </c>
      <c r="S1719" s="223">
        <v>0</v>
      </c>
      <c r="T1719" s="224">
        <f>S1719*H1719</f>
        <v>0</v>
      </c>
      <c r="U1719" s="39"/>
      <c r="V1719" s="39"/>
      <c r="W1719" s="39"/>
      <c r="X1719" s="39"/>
      <c r="Y1719" s="39"/>
      <c r="Z1719" s="39"/>
      <c r="AA1719" s="39"/>
      <c r="AB1719" s="39"/>
      <c r="AC1719" s="39"/>
      <c r="AD1719" s="39"/>
      <c r="AE1719" s="39"/>
      <c r="AR1719" s="225" t="s">
        <v>248</v>
      </c>
      <c r="AT1719" s="225" t="s">
        <v>243</v>
      </c>
      <c r="AU1719" s="225" t="s">
        <v>81</v>
      </c>
      <c r="AY1719" s="18" t="s">
        <v>240</v>
      </c>
      <c r="BE1719" s="226">
        <f>IF(N1719="základní",J1719,0)</f>
        <v>0</v>
      </c>
      <c r="BF1719" s="226">
        <f>IF(N1719="snížená",J1719,0)</f>
        <v>0</v>
      </c>
      <c r="BG1719" s="226">
        <f>IF(N1719="zákl. přenesená",J1719,0)</f>
        <v>0</v>
      </c>
      <c r="BH1719" s="226">
        <f>IF(N1719="sníž. přenesená",J1719,0)</f>
        <v>0</v>
      </c>
      <c r="BI1719" s="226">
        <f>IF(N1719="nulová",J1719,0)</f>
        <v>0</v>
      </c>
      <c r="BJ1719" s="18" t="s">
        <v>79</v>
      </c>
      <c r="BK1719" s="226">
        <f>ROUND(I1719*H1719,2)</f>
        <v>0</v>
      </c>
      <c r="BL1719" s="18" t="s">
        <v>248</v>
      </c>
      <c r="BM1719" s="225" t="s">
        <v>4434</v>
      </c>
    </row>
    <row r="1720" s="2" customFormat="1">
      <c r="A1720" s="39"/>
      <c r="B1720" s="40"/>
      <c r="C1720" s="214" t="s">
        <v>4435</v>
      </c>
      <c r="D1720" s="214" t="s">
        <v>243</v>
      </c>
      <c r="E1720" s="215" t="s">
        <v>4436</v>
      </c>
      <c r="F1720" s="216" t="s">
        <v>4437</v>
      </c>
      <c r="G1720" s="217" t="s">
        <v>3056</v>
      </c>
      <c r="H1720" s="218">
        <v>637.5</v>
      </c>
      <c r="I1720" s="219"/>
      <c r="J1720" s="220">
        <f>ROUND(I1720*H1720,2)</f>
        <v>0</v>
      </c>
      <c r="K1720" s="216" t="s">
        <v>247</v>
      </c>
      <c r="L1720" s="45"/>
      <c r="M1720" s="221" t="s">
        <v>19</v>
      </c>
      <c r="N1720" s="222" t="s">
        <v>43</v>
      </c>
      <c r="O1720" s="85"/>
      <c r="P1720" s="223">
        <f>O1720*H1720</f>
        <v>0</v>
      </c>
      <c r="Q1720" s="223">
        <v>0</v>
      </c>
      <c r="R1720" s="223">
        <f>Q1720*H1720</f>
        <v>0</v>
      </c>
      <c r="S1720" s="223">
        <v>0</v>
      </c>
      <c r="T1720" s="224">
        <f>S1720*H1720</f>
        <v>0</v>
      </c>
      <c r="U1720" s="39"/>
      <c r="V1720" s="39"/>
      <c r="W1720" s="39"/>
      <c r="X1720" s="39"/>
      <c r="Y1720" s="39"/>
      <c r="Z1720" s="39"/>
      <c r="AA1720" s="39"/>
      <c r="AB1720" s="39"/>
      <c r="AC1720" s="39"/>
      <c r="AD1720" s="39"/>
      <c r="AE1720" s="39"/>
      <c r="AR1720" s="225" t="s">
        <v>248</v>
      </c>
      <c r="AT1720" s="225" t="s">
        <v>243</v>
      </c>
      <c r="AU1720" s="225" t="s">
        <v>81</v>
      </c>
      <c r="AY1720" s="18" t="s">
        <v>240</v>
      </c>
      <c r="BE1720" s="226">
        <f>IF(N1720="základní",J1720,0)</f>
        <v>0</v>
      </c>
      <c r="BF1720" s="226">
        <f>IF(N1720="snížená",J1720,0)</f>
        <v>0</v>
      </c>
      <c r="BG1720" s="226">
        <f>IF(N1720="zákl. přenesená",J1720,0)</f>
        <v>0</v>
      </c>
      <c r="BH1720" s="226">
        <f>IF(N1720="sníž. přenesená",J1720,0)</f>
        <v>0</v>
      </c>
      <c r="BI1720" s="226">
        <f>IF(N1720="nulová",J1720,0)</f>
        <v>0</v>
      </c>
      <c r="BJ1720" s="18" t="s">
        <v>79</v>
      </c>
      <c r="BK1720" s="226">
        <f>ROUND(I1720*H1720,2)</f>
        <v>0</v>
      </c>
      <c r="BL1720" s="18" t="s">
        <v>248</v>
      </c>
      <c r="BM1720" s="225" t="s">
        <v>4438</v>
      </c>
    </row>
    <row r="1721" s="2" customFormat="1">
      <c r="A1721" s="39"/>
      <c r="B1721" s="40"/>
      <c r="C1721" s="214" t="s">
        <v>4439</v>
      </c>
      <c r="D1721" s="214" t="s">
        <v>243</v>
      </c>
      <c r="E1721" s="215" t="s">
        <v>4440</v>
      </c>
      <c r="F1721" s="216" t="s">
        <v>4441</v>
      </c>
      <c r="G1721" s="217" t="s">
        <v>3056</v>
      </c>
      <c r="H1721" s="218">
        <v>161.09999999999999</v>
      </c>
      <c r="I1721" s="219"/>
      <c r="J1721" s="220">
        <f>ROUND(I1721*H1721,2)</f>
        <v>0</v>
      </c>
      <c r="K1721" s="216" t="s">
        <v>247</v>
      </c>
      <c r="L1721" s="45"/>
      <c r="M1721" s="221" t="s">
        <v>19</v>
      </c>
      <c r="N1721" s="222" t="s">
        <v>43</v>
      </c>
      <c r="O1721" s="85"/>
      <c r="P1721" s="223">
        <f>O1721*H1721</f>
        <v>0</v>
      </c>
      <c r="Q1721" s="223">
        <v>0</v>
      </c>
      <c r="R1721" s="223">
        <f>Q1721*H1721</f>
        <v>0</v>
      </c>
      <c r="S1721" s="223">
        <v>0</v>
      </c>
      <c r="T1721" s="224">
        <f>S1721*H1721</f>
        <v>0</v>
      </c>
      <c r="U1721" s="39"/>
      <c r="V1721" s="39"/>
      <c r="W1721" s="39"/>
      <c r="X1721" s="39"/>
      <c r="Y1721" s="39"/>
      <c r="Z1721" s="39"/>
      <c r="AA1721" s="39"/>
      <c r="AB1721" s="39"/>
      <c r="AC1721" s="39"/>
      <c r="AD1721" s="39"/>
      <c r="AE1721" s="39"/>
      <c r="AR1721" s="225" t="s">
        <v>248</v>
      </c>
      <c r="AT1721" s="225" t="s">
        <v>243</v>
      </c>
      <c r="AU1721" s="225" t="s">
        <v>81</v>
      </c>
      <c r="AY1721" s="18" t="s">
        <v>240</v>
      </c>
      <c r="BE1721" s="226">
        <f>IF(N1721="základní",J1721,0)</f>
        <v>0</v>
      </c>
      <c r="BF1721" s="226">
        <f>IF(N1721="snížená",J1721,0)</f>
        <v>0</v>
      </c>
      <c r="BG1721" s="226">
        <f>IF(N1721="zákl. přenesená",J1721,0)</f>
        <v>0</v>
      </c>
      <c r="BH1721" s="226">
        <f>IF(N1721="sníž. přenesená",J1721,0)</f>
        <v>0</v>
      </c>
      <c r="BI1721" s="226">
        <f>IF(N1721="nulová",J1721,0)</f>
        <v>0</v>
      </c>
      <c r="BJ1721" s="18" t="s">
        <v>79</v>
      </c>
      <c r="BK1721" s="226">
        <f>ROUND(I1721*H1721,2)</f>
        <v>0</v>
      </c>
      <c r="BL1721" s="18" t="s">
        <v>248</v>
      </c>
      <c r="BM1721" s="225" t="s">
        <v>4442</v>
      </c>
    </row>
    <row r="1722" s="2" customFormat="1">
      <c r="A1722" s="39"/>
      <c r="B1722" s="40"/>
      <c r="C1722" s="214" t="s">
        <v>4443</v>
      </c>
      <c r="D1722" s="214" t="s">
        <v>243</v>
      </c>
      <c r="E1722" s="215" t="s">
        <v>4444</v>
      </c>
      <c r="F1722" s="216" t="s">
        <v>4445</v>
      </c>
      <c r="G1722" s="217" t="s">
        <v>806</v>
      </c>
      <c r="H1722" s="218">
        <v>1</v>
      </c>
      <c r="I1722" s="219"/>
      <c r="J1722" s="220">
        <f>ROUND(I1722*H1722,2)</f>
        <v>0</v>
      </c>
      <c r="K1722" s="216" t="s">
        <v>247</v>
      </c>
      <c r="L1722" s="45"/>
      <c r="M1722" s="221" t="s">
        <v>19</v>
      </c>
      <c r="N1722" s="222" t="s">
        <v>43</v>
      </c>
      <c r="O1722" s="85"/>
      <c r="P1722" s="223">
        <f>O1722*H1722</f>
        <v>0</v>
      </c>
      <c r="Q1722" s="223">
        <v>0</v>
      </c>
      <c r="R1722" s="223">
        <f>Q1722*H1722</f>
        <v>0</v>
      </c>
      <c r="S1722" s="223">
        <v>0</v>
      </c>
      <c r="T1722" s="224">
        <f>S1722*H1722</f>
        <v>0</v>
      </c>
      <c r="U1722" s="39"/>
      <c r="V1722" s="39"/>
      <c r="W1722" s="39"/>
      <c r="X1722" s="39"/>
      <c r="Y1722" s="39"/>
      <c r="Z1722" s="39"/>
      <c r="AA1722" s="39"/>
      <c r="AB1722" s="39"/>
      <c r="AC1722" s="39"/>
      <c r="AD1722" s="39"/>
      <c r="AE1722" s="39"/>
      <c r="AR1722" s="225" t="s">
        <v>248</v>
      </c>
      <c r="AT1722" s="225" t="s">
        <v>243</v>
      </c>
      <c r="AU1722" s="225" t="s">
        <v>81</v>
      </c>
      <c r="AY1722" s="18" t="s">
        <v>240</v>
      </c>
      <c r="BE1722" s="226">
        <f>IF(N1722="základní",J1722,0)</f>
        <v>0</v>
      </c>
      <c r="BF1722" s="226">
        <f>IF(N1722="snížená",J1722,0)</f>
        <v>0</v>
      </c>
      <c r="BG1722" s="226">
        <f>IF(N1722="zákl. přenesená",J1722,0)</f>
        <v>0</v>
      </c>
      <c r="BH1722" s="226">
        <f>IF(N1722="sníž. přenesená",J1722,0)</f>
        <v>0</v>
      </c>
      <c r="BI1722" s="226">
        <f>IF(N1722="nulová",J1722,0)</f>
        <v>0</v>
      </c>
      <c r="BJ1722" s="18" t="s">
        <v>79</v>
      </c>
      <c r="BK1722" s="226">
        <f>ROUND(I1722*H1722,2)</f>
        <v>0</v>
      </c>
      <c r="BL1722" s="18" t="s">
        <v>248</v>
      </c>
      <c r="BM1722" s="225" t="s">
        <v>4446</v>
      </c>
    </row>
    <row r="1723" s="2" customFormat="1">
      <c r="A1723" s="39"/>
      <c r="B1723" s="40"/>
      <c r="C1723" s="214" t="s">
        <v>4447</v>
      </c>
      <c r="D1723" s="214" t="s">
        <v>243</v>
      </c>
      <c r="E1723" s="215" t="s">
        <v>4448</v>
      </c>
      <c r="F1723" s="216" t="s">
        <v>4449</v>
      </c>
      <c r="G1723" s="217" t="s">
        <v>806</v>
      </c>
      <c r="H1723" s="218">
        <v>1</v>
      </c>
      <c r="I1723" s="219"/>
      <c r="J1723" s="220">
        <f>ROUND(I1723*H1723,2)</f>
        <v>0</v>
      </c>
      <c r="K1723" s="216" t="s">
        <v>247</v>
      </c>
      <c r="L1723" s="45"/>
      <c r="M1723" s="221" t="s">
        <v>19</v>
      </c>
      <c r="N1723" s="222" t="s">
        <v>43</v>
      </c>
      <c r="O1723" s="85"/>
      <c r="P1723" s="223">
        <f>O1723*H1723</f>
        <v>0</v>
      </c>
      <c r="Q1723" s="223">
        <v>0</v>
      </c>
      <c r="R1723" s="223">
        <f>Q1723*H1723</f>
        <v>0</v>
      </c>
      <c r="S1723" s="223">
        <v>0</v>
      </c>
      <c r="T1723" s="224">
        <f>S1723*H1723</f>
        <v>0</v>
      </c>
      <c r="U1723" s="39"/>
      <c r="V1723" s="39"/>
      <c r="W1723" s="39"/>
      <c r="X1723" s="39"/>
      <c r="Y1723" s="39"/>
      <c r="Z1723" s="39"/>
      <c r="AA1723" s="39"/>
      <c r="AB1723" s="39"/>
      <c r="AC1723" s="39"/>
      <c r="AD1723" s="39"/>
      <c r="AE1723" s="39"/>
      <c r="AR1723" s="225" t="s">
        <v>248</v>
      </c>
      <c r="AT1723" s="225" t="s">
        <v>243</v>
      </c>
      <c r="AU1723" s="225" t="s">
        <v>81</v>
      </c>
      <c r="AY1723" s="18" t="s">
        <v>240</v>
      </c>
      <c r="BE1723" s="226">
        <f>IF(N1723="základní",J1723,0)</f>
        <v>0</v>
      </c>
      <c r="BF1723" s="226">
        <f>IF(N1723="snížená",J1723,0)</f>
        <v>0</v>
      </c>
      <c r="BG1723" s="226">
        <f>IF(N1723="zákl. přenesená",J1723,0)</f>
        <v>0</v>
      </c>
      <c r="BH1723" s="226">
        <f>IF(N1723="sníž. přenesená",J1723,0)</f>
        <v>0</v>
      </c>
      <c r="BI1723" s="226">
        <f>IF(N1723="nulová",J1723,0)</f>
        <v>0</v>
      </c>
      <c r="BJ1723" s="18" t="s">
        <v>79</v>
      </c>
      <c r="BK1723" s="226">
        <f>ROUND(I1723*H1723,2)</f>
        <v>0</v>
      </c>
      <c r="BL1723" s="18" t="s">
        <v>248</v>
      </c>
      <c r="BM1723" s="225" t="s">
        <v>4450</v>
      </c>
    </row>
    <row r="1724" s="2" customFormat="1">
      <c r="A1724" s="39"/>
      <c r="B1724" s="40"/>
      <c r="C1724" s="214" t="s">
        <v>4451</v>
      </c>
      <c r="D1724" s="214" t="s">
        <v>243</v>
      </c>
      <c r="E1724" s="215" t="s">
        <v>4452</v>
      </c>
      <c r="F1724" s="216" t="s">
        <v>4453</v>
      </c>
      <c r="G1724" s="217" t="s">
        <v>3056</v>
      </c>
      <c r="H1724" s="218">
        <v>48</v>
      </c>
      <c r="I1724" s="219"/>
      <c r="J1724" s="220">
        <f>ROUND(I1724*H1724,2)</f>
        <v>0</v>
      </c>
      <c r="K1724" s="216" t="s">
        <v>247</v>
      </c>
      <c r="L1724" s="45"/>
      <c r="M1724" s="221" t="s">
        <v>19</v>
      </c>
      <c r="N1724" s="222" t="s">
        <v>43</v>
      </c>
      <c r="O1724" s="85"/>
      <c r="P1724" s="223">
        <f>O1724*H1724</f>
        <v>0</v>
      </c>
      <c r="Q1724" s="223">
        <v>0</v>
      </c>
      <c r="R1724" s="223">
        <f>Q1724*H1724</f>
        <v>0</v>
      </c>
      <c r="S1724" s="223">
        <v>0</v>
      </c>
      <c r="T1724" s="224">
        <f>S1724*H1724</f>
        <v>0</v>
      </c>
      <c r="U1724" s="39"/>
      <c r="V1724" s="39"/>
      <c r="W1724" s="39"/>
      <c r="X1724" s="39"/>
      <c r="Y1724" s="39"/>
      <c r="Z1724" s="39"/>
      <c r="AA1724" s="39"/>
      <c r="AB1724" s="39"/>
      <c r="AC1724" s="39"/>
      <c r="AD1724" s="39"/>
      <c r="AE1724" s="39"/>
      <c r="AR1724" s="225" t="s">
        <v>248</v>
      </c>
      <c r="AT1724" s="225" t="s">
        <v>243</v>
      </c>
      <c r="AU1724" s="225" t="s">
        <v>81</v>
      </c>
      <c r="AY1724" s="18" t="s">
        <v>240</v>
      </c>
      <c r="BE1724" s="226">
        <f>IF(N1724="základní",J1724,0)</f>
        <v>0</v>
      </c>
      <c r="BF1724" s="226">
        <f>IF(N1724="snížená",J1724,0)</f>
        <v>0</v>
      </c>
      <c r="BG1724" s="226">
        <f>IF(N1724="zákl. přenesená",J1724,0)</f>
        <v>0</v>
      </c>
      <c r="BH1724" s="226">
        <f>IF(N1724="sníž. přenesená",J1724,0)</f>
        <v>0</v>
      </c>
      <c r="BI1724" s="226">
        <f>IF(N1724="nulová",J1724,0)</f>
        <v>0</v>
      </c>
      <c r="BJ1724" s="18" t="s">
        <v>79</v>
      </c>
      <c r="BK1724" s="226">
        <f>ROUND(I1724*H1724,2)</f>
        <v>0</v>
      </c>
      <c r="BL1724" s="18" t="s">
        <v>248</v>
      </c>
      <c r="BM1724" s="225" t="s">
        <v>4454</v>
      </c>
    </row>
    <row r="1725" s="2" customFormat="1">
      <c r="A1725" s="39"/>
      <c r="B1725" s="40"/>
      <c r="C1725" s="214" t="s">
        <v>4455</v>
      </c>
      <c r="D1725" s="214" t="s">
        <v>243</v>
      </c>
      <c r="E1725" s="215" t="s">
        <v>4456</v>
      </c>
      <c r="F1725" s="216" t="s">
        <v>4457</v>
      </c>
      <c r="G1725" s="217" t="s">
        <v>3056</v>
      </c>
      <c r="H1725" s="218">
        <v>220</v>
      </c>
      <c r="I1725" s="219"/>
      <c r="J1725" s="220">
        <f>ROUND(I1725*H1725,2)</f>
        <v>0</v>
      </c>
      <c r="K1725" s="216" t="s">
        <v>247</v>
      </c>
      <c r="L1725" s="45"/>
      <c r="M1725" s="221" t="s">
        <v>19</v>
      </c>
      <c r="N1725" s="222" t="s">
        <v>43</v>
      </c>
      <c r="O1725" s="85"/>
      <c r="P1725" s="223">
        <f>O1725*H1725</f>
        <v>0</v>
      </c>
      <c r="Q1725" s="223">
        <v>0</v>
      </c>
      <c r="R1725" s="223">
        <f>Q1725*H1725</f>
        <v>0</v>
      </c>
      <c r="S1725" s="223">
        <v>0</v>
      </c>
      <c r="T1725" s="224">
        <f>S1725*H1725</f>
        <v>0</v>
      </c>
      <c r="U1725" s="39"/>
      <c r="V1725" s="39"/>
      <c r="W1725" s="39"/>
      <c r="X1725" s="39"/>
      <c r="Y1725" s="39"/>
      <c r="Z1725" s="39"/>
      <c r="AA1725" s="39"/>
      <c r="AB1725" s="39"/>
      <c r="AC1725" s="39"/>
      <c r="AD1725" s="39"/>
      <c r="AE1725" s="39"/>
      <c r="AR1725" s="225" t="s">
        <v>248</v>
      </c>
      <c r="AT1725" s="225" t="s">
        <v>243</v>
      </c>
      <c r="AU1725" s="225" t="s">
        <v>81</v>
      </c>
      <c r="AY1725" s="18" t="s">
        <v>240</v>
      </c>
      <c r="BE1725" s="226">
        <f>IF(N1725="základní",J1725,0)</f>
        <v>0</v>
      </c>
      <c r="BF1725" s="226">
        <f>IF(N1725="snížená",J1725,0)</f>
        <v>0</v>
      </c>
      <c r="BG1725" s="226">
        <f>IF(N1725="zákl. přenesená",J1725,0)</f>
        <v>0</v>
      </c>
      <c r="BH1725" s="226">
        <f>IF(N1725="sníž. přenesená",J1725,0)</f>
        <v>0</v>
      </c>
      <c r="BI1725" s="226">
        <f>IF(N1725="nulová",J1725,0)</f>
        <v>0</v>
      </c>
      <c r="BJ1725" s="18" t="s">
        <v>79</v>
      </c>
      <c r="BK1725" s="226">
        <f>ROUND(I1725*H1725,2)</f>
        <v>0</v>
      </c>
      <c r="BL1725" s="18" t="s">
        <v>248</v>
      </c>
      <c r="BM1725" s="225" t="s">
        <v>4458</v>
      </c>
    </row>
    <row r="1726" s="2" customFormat="1" ht="44.25" customHeight="1">
      <c r="A1726" s="39"/>
      <c r="B1726" s="40"/>
      <c r="C1726" s="214" t="s">
        <v>4459</v>
      </c>
      <c r="D1726" s="214" t="s">
        <v>243</v>
      </c>
      <c r="E1726" s="215" t="s">
        <v>4460</v>
      </c>
      <c r="F1726" s="216" t="s">
        <v>4461</v>
      </c>
      <c r="G1726" s="217" t="s">
        <v>1707</v>
      </c>
      <c r="H1726" s="218">
        <v>1</v>
      </c>
      <c r="I1726" s="219"/>
      <c r="J1726" s="220">
        <f>ROUND(I1726*H1726,2)</f>
        <v>0</v>
      </c>
      <c r="K1726" s="216" t="s">
        <v>247</v>
      </c>
      <c r="L1726" s="45"/>
      <c r="M1726" s="221" t="s">
        <v>19</v>
      </c>
      <c r="N1726" s="222" t="s">
        <v>43</v>
      </c>
      <c r="O1726" s="85"/>
      <c r="P1726" s="223">
        <f>O1726*H1726</f>
        <v>0</v>
      </c>
      <c r="Q1726" s="223">
        <v>0</v>
      </c>
      <c r="R1726" s="223">
        <f>Q1726*H1726</f>
        <v>0</v>
      </c>
      <c r="S1726" s="223">
        <v>0</v>
      </c>
      <c r="T1726" s="224">
        <f>S1726*H1726</f>
        <v>0</v>
      </c>
      <c r="U1726" s="39"/>
      <c r="V1726" s="39"/>
      <c r="W1726" s="39"/>
      <c r="X1726" s="39"/>
      <c r="Y1726" s="39"/>
      <c r="Z1726" s="39"/>
      <c r="AA1726" s="39"/>
      <c r="AB1726" s="39"/>
      <c r="AC1726" s="39"/>
      <c r="AD1726" s="39"/>
      <c r="AE1726" s="39"/>
      <c r="AR1726" s="225" t="s">
        <v>271</v>
      </c>
      <c r="AT1726" s="225" t="s">
        <v>243</v>
      </c>
      <c r="AU1726" s="225" t="s">
        <v>81</v>
      </c>
      <c r="AY1726" s="18" t="s">
        <v>240</v>
      </c>
      <c r="BE1726" s="226">
        <f>IF(N1726="základní",J1726,0)</f>
        <v>0</v>
      </c>
      <c r="BF1726" s="226">
        <f>IF(N1726="snížená",J1726,0)</f>
        <v>0</v>
      </c>
      <c r="BG1726" s="226">
        <f>IF(N1726="zákl. přenesená",J1726,0)</f>
        <v>0</v>
      </c>
      <c r="BH1726" s="226">
        <f>IF(N1726="sníž. přenesená",J1726,0)</f>
        <v>0</v>
      </c>
      <c r="BI1726" s="226">
        <f>IF(N1726="nulová",J1726,0)</f>
        <v>0</v>
      </c>
      <c r="BJ1726" s="18" t="s">
        <v>79</v>
      </c>
      <c r="BK1726" s="226">
        <f>ROUND(I1726*H1726,2)</f>
        <v>0</v>
      </c>
      <c r="BL1726" s="18" t="s">
        <v>271</v>
      </c>
      <c r="BM1726" s="225" t="s">
        <v>4462</v>
      </c>
    </row>
    <row r="1727" s="12" customFormat="1" ht="22.8" customHeight="1">
      <c r="A1727" s="12"/>
      <c r="B1727" s="198"/>
      <c r="C1727" s="199"/>
      <c r="D1727" s="200" t="s">
        <v>71</v>
      </c>
      <c r="E1727" s="212" t="s">
        <v>4463</v>
      </c>
      <c r="F1727" s="212" t="s">
        <v>4464</v>
      </c>
      <c r="G1727" s="199"/>
      <c r="H1727" s="199"/>
      <c r="I1727" s="202"/>
      <c r="J1727" s="213">
        <f>BK1727</f>
        <v>0</v>
      </c>
      <c r="K1727" s="199"/>
      <c r="L1727" s="204"/>
      <c r="M1727" s="205"/>
      <c r="N1727" s="206"/>
      <c r="O1727" s="206"/>
      <c r="P1727" s="207">
        <f>SUM(P1728:P1768)</f>
        <v>0</v>
      </c>
      <c r="Q1727" s="206"/>
      <c r="R1727" s="207">
        <f>SUM(R1728:R1768)</f>
        <v>3.4369184000000002</v>
      </c>
      <c r="S1727" s="206"/>
      <c r="T1727" s="208">
        <f>SUM(T1728:T1768)</f>
        <v>0</v>
      </c>
      <c r="U1727" s="12"/>
      <c r="V1727" s="12"/>
      <c r="W1727" s="12"/>
      <c r="X1727" s="12"/>
      <c r="Y1727" s="12"/>
      <c r="Z1727" s="12"/>
      <c r="AA1727" s="12"/>
      <c r="AB1727" s="12"/>
      <c r="AC1727" s="12"/>
      <c r="AD1727" s="12"/>
      <c r="AE1727" s="12"/>
      <c r="AR1727" s="209" t="s">
        <v>81</v>
      </c>
      <c r="AT1727" s="210" t="s">
        <v>71</v>
      </c>
      <c r="AU1727" s="210" t="s">
        <v>79</v>
      </c>
      <c r="AY1727" s="209" t="s">
        <v>240</v>
      </c>
      <c r="BK1727" s="211">
        <f>SUM(BK1728:BK1768)</f>
        <v>0</v>
      </c>
    </row>
    <row r="1728" s="2" customFormat="1">
      <c r="A1728" s="39"/>
      <c r="B1728" s="40"/>
      <c r="C1728" s="214" t="s">
        <v>4465</v>
      </c>
      <c r="D1728" s="214" t="s">
        <v>243</v>
      </c>
      <c r="E1728" s="215" t="s">
        <v>4466</v>
      </c>
      <c r="F1728" s="216" t="s">
        <v>4467</v>
      </c>
      <c r="G1728" s="217" t="s">
        <v>251</v>
      </c>
      <c r="H1728" s="218">
        <v>17.800000000000001</v>
      </c>
      <c r="I1728" s="219"/>
      <c r="J1728" s="220">
        <f>ROUND(I1728*H1728,2)</f>
        <v>0</v>
      </c>
      <c r="K1728" s="216" t="s">
        <v>247</v>
      </c>
      <c r="L1728" s="45"/>
      <c r="M1728" s="221" t="s">
        <v>19</v>
      </c>
      <c r="N1728" s="222" t="s">
        <v>43</v>
      </c>
      <c r="O1728" s="85"/>
      <c r="P1728" s="223">
        <f>O1728*H1728</f>
        <v>0</v>
      </c>
      <c r="Q1728" s="223">
        <v>0</v>
      </c>
      <c r="R1728" s="223">
        <f>Q1728*H1728</f>
        <v>0</v>
      </c>
      <c r="S1728" s="223">
        <v>0</v>
      </c>
      <c r="T1728" s="224">
        <f>S1728*H1728</f>
        <v>0</v>
      </c>
      <c r="U1728" s="39"/>
      <c r="V1728" s="39"/>
      <c r="W1728" s="39"/>
      <c r="X1728" s="39"/>
      <c r="Y1728" s="39"/>
      <c r="Z1728" s="39"/>
      <c r="AA1728" s="39"/>
      <c r="AB1728" s="39"/>
      <c r="AC1728" s="39"/>
      <c r="AD1728" s="39"/>
      <c r="AE1728" s="39"/>
      <c r="AR1728" s="225" t="s">
        <v>248</v>
      </c>
      <c r="AT1728" s="225" t="s">
        <v>243</v>
      </c>
      <c r="AU1728" s="225" t="s">
        <v>81</v>
      </c>
      <c r="AY1728" s="18" t="s">
        <v>240</v>
      </c>
      <c r="BE1728" s="226">
        <f>IF(N1728="základní",J1728,0)</f>
        <v>0</v>
      </c>
      <c r="BF1728" s="226">
        <f>IF(N1728="snížená",J1728,0)</f>
        <v>0</v>
      </c>
      <c r="BG1728" s="226">
        <f>IF(N1728="zákl. přenesená",J1728,0)</f>
        <v>0</v>
      </c>
      <c r="BH1728" s="226">
        <f>IF(N1728="sníž. přenesená",J1728,0)</f>
        <v>0</v>
      </c>
      <c r="BI1728" s="226">
        <f>IF(N1728="nulová",J1728,0)</f>
        <v>0</v>
      </c>
      <c r="BJ1728" s="18" t="s">
        <v>79</v>
      </c>
      <c r="BK1728" s="226">
        <f>ROUND(I1728*H1728,2)</f>
        <v>0</v>
      </c>
      <c r="BL1728" s="18" t="s">
        <v>248</v>
      </c>
      <c r="BM1728" s="225" t="s">
        <v>4468</v>
      </c>
    </row>
    <row r="1729" s="14" customFormat="1">
      <c r="A1729" s="14"/>
      <c r="B1729" s="259"/>
      <c r="C1729" s="260"/>
      <c r="D1729" s="227" t="s">
        <v>801</v>
      </c>
      <c r="E1729" s="261" t="s">
        <v>19</v>
      </c>
      <c r="F1729" s="262" t="s">
        <v>2658</v>
      </c>
      <c r="G1729" s="260"/>
      <c r="H1729" s="261" t="s">
        <v>19</v>
      </c>
      <c r="I1729" s="263"/>
      <c r="J1729" s="260"/>
      <c r="K1729" s="260"/>
      <c r="L1729" s="264"/>
      <c r="M1729" s="265"/>
      <c r="N1729" s="266"/>
      <c r="O1729" s="266"/>
      <c r="P1729" s="266"/>
      <c r="Q1729" s="266"/>
      <c r="R1729" s="266"/>
      <c r="S1729" s="266"/>
      <c r="T1729" s="267"/>
      <c r="U1729" s="14"/>
      <c r="V1729" s="14"/>
      <c r="W1729" s="14"/>
      <c r="X1729" s="14"/>
      <c r="Y1729" s="14"/>
      <c r="Z1729" s="14"/>
      <c r="AA1729" s="14"/>
      <c r="AB1729" s="14"/>
      <c r="AC1729" s="14"/>
      <c r="AD1729" s="14"/>
      <c r="AE1729" s="14"/>
      <c r="AT1729" s="268" t="s">
        <v>801</v>
      </c>
      <c r="AU1729" s="268" t="s">
        <v>81</v>
      </c>
      <c r="AV1729" s="14" t="s">
        <v>79</v>
      </c>
      <c r="AW1729" s="14" t="s">
        <v>33</v>
      </c>
      <c r="AX1729" s="14" t="s">
        <v>72</v>
      </c>
      <c r="AY1729" s="268" t="s">
        <v>240</v>
      </c>
    </row>
    <row r="1730" s="13" customFormat="1">
      <c r="A1730" s="13"/>
      <c r="B1730" s="248"/>
      <c r="C1730" s="249"/>
      <c r="D1730" s="227" t="s">
        <v>801</v>
      </c>
      <c r="E1730" s="250" t="s">
        <v>19</v>
      </c>
      <c r="F1730" s="251" t="s">
        <v>2709</v>
      </c>
      <c r="G1730" s="249"/>
      <c r="H1730" s="252">
        <v>6.6550000000000002</v>
      </c>
      <c r="I1730" s="253"/>
      <c r="J1730" s="249"/>
      <c r="K1730" s="249"/>
      <c r="L1730" s="254"/>
      <c r="M1730" s="255"/>
      <c r="N1730" s="256"/>
      <c r="O1730" s="256"/>
      <c r="P1730" s="256"/>
      <c r="Q1730" s="256"/>
      <c r="R1730" s="256"/>
      <c r="S1730" s="256"/>
      <c r="T1730" s="257"/>
      <c r="U1730" s="13"/>
      <c r="V1730" s="13"/>
      <c r="W1730" s="13"/>
      <c r="X1730" s="13"/>
      <c r="Y1730" s="13"/>
      <c r="Z1730" s="13"/>
      <c r="AA1730" s="13"/>
      <c r="AB1730" s="13"/>
      <c r="AC1730" s="13"/>
      <c r="AD1730" s="13"/>
      <c r="AE1730" s="13"/>
      <c r="AT1730" s="258" t="s">
        <v>801</v>
      </c>
      <c r="AU1730" s="258" t="s">
        <v>81</v>
      </c>
      <c r="AV1730" s="13" t="s">
        <v>81</v>
      </c>
      <c r="AW1730" s="13" t="s">
        <v>33</v>
      </c>
      <c r="AX1730" s="13" t="s">
        <v>72</v>
      </c>
      <c r="AY1730" s="258" t="s">
        <v>240</v>
      </c>
    </row>
    <row r="1731" s="13" customFormat="1">
      <c r="A1731" s="13"/>
      <c r="B1731" s="248"/>
      <c r="C1731" s="249"/>
      <c r="D1731" s="227" t="s">
        <v>801</v>
      </c>
      <c r="E1731" s="250" t="s">
        <v>19</v>
      </c>
      <c r="F1731" s="251" t="s">
        <v>2710</v>
      </c>
      <c r="G1731" s="249"/>
      <c r="H1731" s="252">
        <v>11.145</v>
      </c>
      <c r="I1731" s="253"/>
      <c r="J1731" s="249"/>
      <c r="K1731" s="249"/>
      <c r="L1731" s="254"/>
      <c r="M1731" s="255"/>
      <c r="N1731" s="256"/>
      <c r="O1731" s="256"/>
      <c r="P1731" s="256"/>
      <c r="Q1731" s="256"/>
      <c r="R1731" s="256"/>
      <c r="S1731" s="256"/>
      <c r="T1731" s="257"/>
      <c r="U1731" s="13"/>
      <c r="V1731" s="13"/>
      <c r="W1731" s="13"/>
      <c r="X1731" s="13"/>
      <c r="Y1731" s="13"/>
      <c r="Z1731" s="13"/>
      <c r="AA1731" s="13"/>
      <c r="AB1731" s="13"/>
      <c r="AC1731" s="13"/>
      <c r="AD1731" s="13"/>
      <c r="AE1731" s="13"/>
      <c r="AT1731" s="258" t="s">
        <v>801</v>
      </c>
      <c r="AU1731" s="258" t="s">
        <v>81</v>
      </c>
      <c r="AV1731" s="13" t="s">
        <v>81</v>
      </c>
      <c r="AW1731" s="13" t="s">
        <v>33</v>
      </c>
      <c r="AX1731" s="13" t="s">
        <v>72</v>
      </c>
      <c r="AY1731" s="258" t="s">
        <v>240</v>
      </c>
    </row>
    <row r="1732" s="15" customFormat="1">
      <c r="A1732" s="15"/>
      <c r="B1732" s="269"/>
      <c r="C1732" s="270"/>
      <c r="D1732" s="227" t="s">
        <v>801</v>
      </c>
      <c r="E1732" s="271" t="s">
        <v>19</v>
      </c>
      <c r="F1732" s="272" t="s">
        <v>1356</v>
      </c>
      <c r="G1732" s="270"/>
      <c r="H1732" s="273">
        <v>17.800000000000001</v>
      </c>
      <c r="I1732" s="274"/>
      <c r="J1732" s="270"/>
      <c r="K1732" s="270"/>
      <c r="L1732" s="275"/>
      <c r="M1732" s="276"/>
      <c r="N1732" s="277"/>
      <c r="O1732" s="277"/>
      <c r="P1732" s="277"/>
      <c r="Q1732" s="277"/>
      <c r="R1732" s="277"/>
      <c r="S1732" s="277"/>
      <c r="T1732" s="278"/>
      <c r="U1732" s="15"/>
      <c r="V1732" s="15"/>
      <c r="W1732" s="15"/>
      <c r="X1732" s="15"/>
      <c r="Y1732" s="15"/>
      <c r="Z1732" s="15"/>
      <c r="AA1732" s="15"/>
      <c r="AB1732" s="15"/>
      <c r="AC1732" s="15"/>
      <c r="AD1732" s="15"/>
      <c r="AE1732" s="15"/>
      <c r="AT1732" s="279" t="s">
        <v>801</v>
      </c>
      <c r="AU1732" s="279" t="s">
        <v>81</v>
      </c>
      <c r="AV1732" s="15" t="s">
        <v>149</v>
      </c>
      <c r="AW1732" s="15" t="s">
        <v>33</v>
      </c>
      <c r="AX1732" s="15" t="s">
        <v>79</v>
      </c>
      <c r="AY1732" s="279" t="s">
        <v>240</v>
      </c>
    </row>
    <row r="1733" s="2" customFormat="1" ht="21.75" customHeight="1">
      <c r="A1733" s="39"/>
      <c r="B1733" s="40"/>
      <c r="C1733" s="214" t="s">
        <v>4469</v>
      </c>
      <c r="D1733" s="214" t="s">
        <v>243</v>
      </c>
      <c r="E1733" s="215" t="s">
        <v>4470</v>
      </c>
      <c r="F1733" s="216" t="s">
        <v>4471</v>
      </c>
      <c r="G1733" s="217" t="s">
        <v>1707</v>
      </c>
      <c r="H1733" s="218">
        <v>1</v>
      </c>
      <c r="I1733" s="219"/>
      <c r="J1733" s="220">
        <f>ROUND(I1733*H1733,2)</f>
        <v>0</v>
      </c>
      <c r="K1733" s="216" t="s">
        <v>247</v>
      </c>
      <c r="L1733" s="45"/>
      <c r="M1733" s="221" t="s">
        <v>19</v>
      </c>
      <c r="N1733" s="222" t="s">
        <v>43</v>
      </c>
      <c r="O1733" s="85"/>
      <c r="P1733" s="223">
        <f>O1733*H1733</f>
        <v>0</v>
      </c>
      <c r="Q1733" s="223">
        <v>0</v>
      </c>
      <c r="R1733" s="223">
        <f>Q1733*H1733</f>
        <v>0</v>
      </c>
      <c r="S1733" s="223">
        <v>0</v>
      </c>
      <c r="T1733" s="224">
        <f>S1733*H1733</f>
        <v>0</v>
      </c>
      <c r="U1733" s="39"/>
      <c r="V1733" s="39"/>
      <c r="W1733" s="39"/>
      <c r="X1733" s="39"/>
      <c r="Y1733" s="39"/>
      <c r="Z1733" s="39"/>
      <c r="AA1733" s="39"/>
      <c r="AB1733" s="39"/>
      <c r="AC1733" s="39"/>
      <c r="AD1733" s="39"/>
      <c r="AE1733" s="39"/>
      <c r="AR1733" s="225" t="s">
        <v>248</v>
      </c>
      <c r="AT1733" s="225" t="s">
        <v>243</v>
      </c>
      <c r="AU1733" s="225" t="s">
        <v>81</v>
      </c>
      <c r="AY1733" s="18" t="s">
        <v>240</v>
      </c>
      <c r="BE1733" s="226">
        <f>IF(N1733="základní",J1733,0)</f>
        <v>0</v>
      </c>
      <c r="BF1733" s="226">
        <f>IF(N1733="snížená",J1733,0)</f>
        <v>0</v>
      </c>
      <c r="BG1733" s="226">
        <f>IF(N1733="zákl. přenesená",J1733,0)</f>
        <v>0</v>
      </c>
      <c r="BH1733" s="226">
        <f>IF(N1733="sníž. přenesená",J1733,0)</f>
        <v>0</v>
      </c>
      <c r="BI1733" s="226">
        <f>IF(N1733="nulová",J1733,0)</f>
        <v>0</v>
      </c>
      <c r="BJ1733" s="18" t="s">
        <v>79</v>
      </c>
      <c r="BK1733" s="226">
        <f>ROUND(I1733*H1733,2)</f>
        <v>0</v>
      </c>
      <c r="BL1733" s="18" t="s">
        <v>248</v>
      </c>
      <c r="BM1733" s="225" t="s">
        <v>4472</v>
      </c>
    </row>
    <row r="1734" s="2" customFormat="1" ht="44.25" customHeight="1">
      <c r="A1734" s="39"/>
      <c r="B1734" s="40"/>
      <c r="C1734" s="214" t="s">
        <v>4473</v>
      </c>
      <c r="D1734" s="214" t="s">
        <v>243</v>
      </c>
      <c r="E1734" s="215" t="s">
        <v>4474</v>
      </c>
      <c r="F1734" s="216" t="s">
        <v>4475</v>
      </c>
      <c r="G1734" s="217" t="s">
        <v>261</v>
      </c>
      <c r="H1734" s="218">
        <v>55</v>
      </c>
      <c r="I1734" s="219"/>
      <c r="J1734" s="220">
        <f>ROUND(I1734*H1734,2)</f>
        <v>0</v>
      </c>
      <c r="K1734" s="216" t="s">
        <v>749</v>
      </c>
      <c r="L1734" s="45"/>
      <c r="M1734" s="221" t="s">
        <v>19</v>
      </c>
      <c r="N1734" s="222" t="s">
        <v>43</v>
      </c>
      <c r="O1734" s="85"/>
      <c r="P1734" s="223">
        <f>O1734*H1734</f>
        <v>0</v>
      </c>
      <c r="Q1734" s="223">
        <v>0.0015299999999999999</v>
      </c>
      <c r="R1734" s="223">
        <f>Q1734*H1734</f>
        <v>0.084149999999999989</v>
      </c>
      <c r="S1734" s="223">
        <v>0</v>
      </c>
      <c r="T1734" s="224">
        <f>S1734*H1734</f>
        <v>0</v>
      </c>
      <c r="U1734" s="39"/>
      <c r="V1734" s="39"/>
      <c r="W1734" s="39"/>
      <c r="X1734" s="39"/>
      <c r="Y1734" s="39"/>
      <c r="Z1734" s="39"/>
      <c r="AA1734" s="39"/>
      <c r="AB1734" s="39"/>
      <c r="AC1734" s="39"/>
      <c r="AD1734" s="39"/>
      <c r="AE1734" s="39"/>
      <c r="AR1734" s="225" t="s">
        <v>248</v>
      </c>
      <c r="AT1734" s="225" t="s">
        <v>243</v>
      </c>
      <c r="AU1734" s="225" t="s">
        <v>81</v>
      </c>
      <c r="AY1734" s="18" t="s">
        <v>240</v>
      </c>
      <c r="BE1734" s="226">
        <f>IF(N1734="základní",J1734,0)</f>
        <v>0</v>
      </c>
      <c r="BF1734" s="226">
        <f>IF(N1734="snížená",J1734,0)</f>
        <v>0</v>
      </c>
      <c r="BG1734" s="226">
        <f>IF(N1734="zákl. přenesená",J1734,0)</f>
        <v>0</v>
      </c>
      <c r="BH1734" s="226">
        <f>IF(N1734="sníž. přenesená",J1734,0)</f>
        <v>0</v>
      </c>
      <c r="BI1734" s="226">
        <f>IF(N1734="nulová",J1734,0)</f>
        <v>0</v>
      </c>
      <c r="BJ1734" s="18" t="s">
        <v>79</v>
      </c>
      <c r="BK1734" s="226">
        <f>ROUND(I1734*H1734,2)</f>
        <v>0</v>
      </c>
      <c r="BL1734" s="18" t="s">
        <v>248</v>
      </c>
      <c r="BM1734" s="225" t="s">
        <v>4476</v>
      </c>
    </row>
    <row r="1735" s="13" customFormat="1">
      <c r="A1735" s="13"/>
      <c r="B1735" s="248"/>
      <c r="C1735" s="249"/>
      <c r="D1735" s="227" t="s">
        <v>801</v>
      </c>
      <c r="E1735" s="250" t="s">
        <v>19</v>
      </c>
      <c r="F1735" s="251" t="s">
        <v>4477</v>
      </c>
      <c r="G1735" s="249"/>
      <c r="H1735" s="252">
        <v>55</v>
      </c>
      <c r="I1735" s="253"/>
      <c r="J1735" s="249"/>
      <c r="K1735" s="249"/>
      <c r="L1735" s="254"/>
      <c r="M1735" s="255"/>
      <c r="N1735" s="256"/>
      <c r="O1735" s="256"/>
      <c r="P1735" s="256"/>
      <c r="Q1735" s="256"/>
      <c r="R1735" s="256"/>
      <c r="S1735" s="256"/>
      <c r="T1735" s="257"/>
      <c r="U1735" s="13"/>
      <c r="V1735" s="13"/>
      <c r="W1735" s="13"/>
      <c r="X1735" s="13"/>
      <c r="Y1735" s="13"/>
      <c r="Z1735" s="13"/>
      <c r="AA1735" s="13"/>
      <c r="AB1735" s="13"/>
      <c r="AC1735" s="13"/>
      <c r="AD1735" s="13"/>
      <c r="AE1735" s="13"/>
      <c r="AT1735" s="258" t="s">
        <v>801</v>
      </c>
      <c r="AU1735" s="258" t="s">
        <v>81</v>
      </c>
      <c r="AV1735" s="13" t="s">
        <v>81</v>
      </c>
      <c r="AW1735" s="13" t="s">
        <v>33</v>
      </c>
      <c r="AX1735" s="13" t="s">
        <v>79</v>
      </c>
      <c r="AY1735" s="258" t="s">
        <v>240</v>
      </c>
    </row>
    <row r="1736" s="2" customFormat="1" ht="44.25" customHeight="1">
      <c r="A1736" s="39"/>
      <c r="B1736" s="40"/>
      <c r="C1736" s="214" t="s">
        <v>4478</v>
      </c>
      <c r="D1736" s="214" t="s">
        <v>243</v>
      </c>
      <c r="E1736" s="215" t="s">
        <v>4479</v>
      </c>
      <c r="F1736" s="216" t="s">
        <v>4480</v>
      </c>
      <c r="G1736" s="217" t="s">
        <v>261</v>
      </c>
      <c r="H1736" s="218">
        <v>55</v>
      </c>
      <c r="I1736" s="219"/>
      <c r="J1736" s="220">
        <f>ROUND(I1736*H1736,2)</f>
        <v>0</v>
      </c>
      <c r="K1736" s="216" t="s">
        <v>749</v>
      </c>
      <c r="L1736" s="45"/>
      <c r="M1736" s="221" t="s">
        <v>19</v>
      </c>
      <c r="N1736" s="222" t="s">
        <v>43</v>
      </c>
      <c r="O1736" s="85"/>
      <c r="P1736" s="223">
        <f>O1736*H1736</f>
        <v>0</v>
      </c>
      <c r="Q1736" s="223">
        <v>0.0010200000000000001</v>
      </c>
      <c r="R1736" s="223">
        <f>Q1736*H1736</f>
        <v>0.056100000000000004</v>
      </c>
      <c r="S1736" s="223">
        <v>0</v>
      </c>
      <c r="T1736" s="224">
        <f>S1736*H1736</f>
        <v>0</v>
      </c>
      <c r="U1736" s="39"/>
      <c r="V1736" s="39"/>
      <c r="W1736" s="39"/>
      <c r="X1736" s="39"/>
      <c r="Y1736" s="39"/>
      <c r="Z1736" s="39"/>
      <c r="AA1736" s="39"/>
      <c r="AB1736" s="39"/>
      <c r="AC1736" s="39"/>
      <c r="AD1736" s="39"/>
      <c r="AE1736" s="39"/>
      <c r="AR1736" s="225" t="s">
        <v>248</v>
      </c>
      <c r="AT1736" s="225" t="s">
        <v>243</v>
      </c>
      <c r="AU1736" s="225" t="s">
        <v>81</v>
      </c>
      <c r="AY1736" s="18" t="s">
        <v>240</v>
      </c>
      <c r="BE1736" s="226">
        <f>IF(N1736="základní",J1736,0)</f>
        <v>0</v>
      </c>
      <c r="BF1736" s="226">
        <f>IF(N1736="snížená",J1736,0)</f>
        <v>0</v>
      </c>
      <c r="BG1736" s="226">
        <f>IF(N1736="zákl. přenesená",J1736,0)</f>
        <v>0</v>
      </c>
      <c r="BH1736" s="226">
        <f>IF(N1736="sníž. přenesená",J1736,0)</f>
        <v>0</v>
      </c>
      <c r="BI1736" s="226">
        <f>IF(N1736="nulová",J1736,0)</f>
        <v>0</v>
      </c>
      <c r="BJ1736" s="18" t="s">
        <v>79</v>
      </c>
      <c r="BK1736" s="226">
        <f>ROUND(I1736*H1736,2)</f>
        <v>0</v>
      </c>
      <c r="BL1736" s="18" t="s">
        <v>248</v>
      </c>
      <c r="BM1736" s="225" t="s">
        <v>4481</v>
      </c>
    </row>
    <row r="1737" s="2" customFormat="1">
      <c r="A1737" s="39"/>
      <c r="B1737" s="40"/>
      <c r="C1737" s="238" t="s">
        <v>4482</v>
      </c>
      <c r="D1737" s="238" t="s">
        <v>797</v>
      </c>
      <c r="E1737" s="239" t="s">
        <v>4483</v>
      </c>
      <c r="F1737" s="240" t="s">
        <v>4484</v>
      </c>
      <c r="G1737" s="241" t="s">
        <v>1418</v>
      </c>
      <c r="H1737" s="242">
        <v>63.25</v>
      </c>
      <c r="I1737" s="243"/>
      <c r="J1737" s="244">
        <f>ROUND(I1737*H1737,2)</f>
        <v>0</v>
      </c>
      <c r="K1737" s="240" t="s">
        <v>247</v>
      </c>
      <c r="L1737" s="245"/>
      <c r="M1737" s="246" t="s">
        <v>19</v>
      </c>
      <c r="N1737" s="247" t="s">
        <v>43</v>
      </c>
      <c r="O1737" s="85"/>
      <c r="P1737" s="223">
        <f>O1737*H1737</f>
        <v>0</v>
      </c>
      <c r="Q1737" s="223">
        <v>0</v>
      </c>
      <c r="R1737" s="223">
        <f>Q1737*H1737</f>
        <v>0</v>
      </c>
      <c r="S1737" s="223">
        <v>0</v>
      </c>
      <c r="T1737" s="224">
        <f>S1737*H1737</f>
        <v>0</v>
      </c>
      <c r="U1737" s="39"/>
      <c r="V1737" s="39"/>
      <c r="W1737" s="39"/>
      <c r="X1737" s="39"/>
      <c r="Y1737" s="39"/>
      <c r="Z1737" s="39"/>
      <c r="AA1737" s="39"/>
      <c r="AB1737" s="39"/>
      <c r="AC1737" s="39"/>
      <c r="AD1737" s="39"/>
      <c r="AE1737" s="39"/>
      <c r="AR1737" s="225" t="s">
        <v>257</v>
      </c>
      <c r="AT1737" s="225" t="s">
        <v>797</v>
      </c>
      <c r="AU1737" s="225" t="s">
        <v>81</v>
      </c>
      <c r="AY1737" s="18" t="s">
        <v>240</v>
      </c>
      <c r="BE1737" s="226">
        <f>IF(N1737="základní",J1737,0)</f>
        <v>0</v>
      </c>
      <c r="BF1737" s="226">
        <f>IF(N1737="snížená",J1737,0)</f>
        <v>0</v>
      </c>
      <c r="BG1737" s="226">
        <f>IF(N1737="zákl. přenesená",J1737,0)</f>
        <v>0</v>
      </c>
      <c r="BH1737" s="226">
        <f>IF(N1737="sníž. přenesená",J1737,0)</f>
        <v>0</v>
      </c>
      <c r="BI1737" s="226">
        <f>IF(N1737="nulová",J1737,0)</f>
        <v>0</v>
      </c>
      <c r="BJ1737" s="18" t="s">
        <v>79</v>
      </c>
      <c r="BK1737" s="226">
        <f>ROUND(I1737*H1737,2)</f>
        <v>0</v>
      </c>
      <c r="BL1737" s="18" t="s">
        <v>248</v>
      </c>
      <c r="BM1737" s="225" t="s">
        <v>4485</v>
      </c>
    </row>
    <row r="1738" s="13" customFormat="1">
      <c r="A1738" s="13"/>
      <c r="B1738" s="248"/>
      <c r="C1738" s="249"/>
      <c r="D1738" s="227" t="s">
        <v>801</v>
      </c>
      <c r="E1738" s="250" t="s">
        <v>19</v>
      </c>
      <c r="F1738" s="251" t="s">
        <v>4486</v>
      </c>
      <c r="G1738" s="249"/>
      <c r="H1738" s="252">
        <v>63.25</v>
      </c>
      <c r="I1738" s="253"/>
      <c r="J1738" s="249"/>
      <c r="K1738" s="249"/>
      <c r="L1738" s="254"/>
      <c r="M1738" s="255"/>
      <c r="N1738" s="256"/>
      <c r="O1738" s="256"/>
      <c r="P1738" s="256"/>
      <c r="Q1738" s="256"/>
      <c r="R1738" s="256"/>
      <c r="S1738" s="256"/>
      <c r="T1738" s="257"/>
      <c r="U1738" s="13"/>
      <c r="V1738" s="13"/>
      <c r="W1738" s="13"/>
      <c r="X1738" s="13"/>
      <c r="Y1738" s="13"/>
      <c r="Z1738" s="13"/>
      <c r="AA1738" s="13"/>
      <c r="AB1738" s="13"/>
      <c r="AC1738" s="13"/>
      <c r="AD1738" s="13"/>
      <c r="AE1738" s="13"/>
      <c r="AT1738" s="258" t="s">
        <v>801</v>
      </c>
      <c r="AU1738" s="258" t="s">
        <v>81</v>
      </c>
      <c r="AV1738" s="13" t="s">
        <v>81</v>
      </c>
      <c r="AW1738" s="13" t="s">
        <v>33</v>
      </c>
      <c r="AX1738" s="13" t="s">
        <v>79</v>
      </c>
      <c r="AY1738" s="258" t="s">
        <v>240</v>
      </c>
    </row>
    <row r="1739" s="2" customFormat="1" ht="33" customHeight="1">
      <c r="A1739" s="39"/>
      <c r="B1739" s="40"/>
      <c r="C1739" s="214" t="s">
        <v>4487</v>
      </c>
      <c r="D1739" s="214" t="s">
        <v>243</v>
      </c>
      <c r="E1739" s="215" t="s">
        <v>4488</v>
      </c>
      <c r="F1739" s="216" t="s">
        <v>4489</v>
      </c>
      <c r="G1739" s="217" t="s">
        <v>261</v>
      </c>
      <c r="H1739" s="218">
        <v>25.199999999999999</v>
      </c>
      <c r="I1739" s="219"/>
      <c r="J1739" s="220">
        <f>ROUND(I1739*H1739,2)</f>
        <v>0</v>
      </c>
      <c r="K1739" s="216" t="s">
        <v>247</v>
      </c>
      <c r="L1739" s="45"/>
      <c r="M1739" s="221" t="s">
        <v>19</v>
      </c>
      <c r="N1739" s="222" t="s">
        <v>43</v>
      </c>
      <c r="O1739" s="85"/>
      <c r="P1739" s="223">
        <f>O1739*H1739</f>
        <v>0</v>
      </c>
      <c r="Q1739" s="223">
        <v>0</v>
      </c>
      <c r="R1739" s="223">
        <f>Q1739*H1739</f>
        <v>0</v>
      </c>
      <c r="S1739" s="223">
        <v>0</v>
      </c>
      <c r="T1739" s="224">
        <f>S1739*H1739</f>
        <v>0</v>
      </c>
      <c r="U1739" s="39"/>
      <c r="V1739" s="39"/>
      <c r="W1739" s="39"/>
      <c r="X1739" s="39"/>
      <c r="Y1739" s="39"/>
      <c r="Z1739" s="39"/>
      <c r="AA1739" s="39"/>
      <c r="AB1739" s="39"/>
      <c r="AC1739" s="39"/>
      <c r="AD1739" s="39"/>
      <c r="AE1739" s="39"/>
      <c r="AR1739" s="225" t="s">
        <v>248</v>
      </c>
      <c r="AT1739" s="225" t="s">
        <v>243</v>
      </c>
      <c r="AU1739" s="225" t="s">
        <v>81</v>
      </c>
      <c r="AY1739" s="18" t="s">
        <v>240</v>
      </c>
      <c r="BE1739" s="226">
        <f>IF(N1739="základní",J1739,0)</f>
        <v>0</v>
      </c>
      <c r="BF1739" s="226">
        <f>IF(N1739="snížená",J1739,0)</f>
        <v>0</v>
      </c>
      <c r="BG1739" s="226">
        <f>IF(N1739="zákl. přenesená",J1739,0)</f>
        <v>0</v>
      </c>
      <c r="BH1739" s="226">
        <f>IF(N1739="sníž. přenesená",J1739,0)</f>
        <v>0</v>
      </c>
      <c r="BI1739" s="226">
        <f>IF(N1739="nulová",J1739,0)</f>
        <v>0</v>
      </c>
      <c r="BJ1739" s="18" t="s">
        <v>79</v>
      </c>
      <c r="BK1739" s="226">
        <f>ROUND(I1739*H1739,2)</f>
        <v>0</v>
      </c>
      <c r="BL1739" s="18" t="s">
        <v>248</v>
      </c>
      <c r="BM1739" s="225" t="s">
        <v>4490</v>
      </c>
    </row>
    <row r="1740" s="14" customFormat="1">
      <c r="A1740" s="14"/>
      <c r="B1740" s="259"/>
      <c r="C1740" s="260"/>
      <c r="D1740" s="227" t="s">
        <v>801</v>
      </c>
      <c r="E1740" s="261" t="s">
        <v>19</v>
      </c>
      <c r="F1740" s="262" t="s">
        <v>4491</v>
      </c>
      <c r="G1740" s="260"/>
      <c r="H1740" s="261" t="s">
        <v>19</v>
      </c>
      <c r="I1740" s="263"/>
      <c r="J1740" s="260"/>
      <c r="K1740" s="260"/>
      <c r="L1740" s="264"/>
      <c r="M1740" s="265"/>
      <c r="N1740" s="266"/>
      <c r="O1740" s="266"/>
      <c r="P1740" s="266"/>
      <c r="Q1740" s="266"/>
      <c r="R1740" s="266"/>
      <c r="S1740" s="266"/>
      <c r="T1740" s="267"/>
      <c r="U1740" s="14"/>
      <c r="V1740" s="14"/>
      <c r="W1740" s="14"/>
      <c r="X1740" s="14"/>
      <c r="Y1740" s="14"/>
      <c r="Z1740" s="14"/>
      <c r="AA1740" s="14"/>
      <c r="AB1740" s="14"/>
      <c r="AC1740" s="14"/>
      <c r="AD1740" s="14"/>
      <c r="AE1740" s="14"/>
      <c r="AT1740" s="268" t="s">
        <v>801</v>
      </c>
      <c r="AU1740" s="268" t="s">
        <v>81</v>
      </c>
      <c r="AV1740" s="14" t="s">
        <v>79</v>
      </c>
      <c r="AW1740" s="14" t="s">
        <v>33</v>
      </c>
      <c r="AX1740" s="14" t="s">
        <v>72</v>
      </c>
      <c r="AY1740" s="268" t="s">
        <v>240</v>
      </c>
    </row>
    <row r="1741" s="13" customFormat="1">
      <c r="A1741" s="13"/>
      <c r="B1741" s="248"/>
      <c r="C1741" s="249"/>
      <c r="D1741" s="227" t="s">
        <v>801</v>
      </c>
      <c r="E1741" s="250" t="s">
        <v>19</v>
      </c>
      <c r="F1741" s="251" t="s">
        <v>4492</v>
      </c>
      <c r="G1741" s="249"/>
      <c r="H1741" s="252">
        <v>25.199999999999999</v>
      </c>
      <c r="I1741" s="253"/>
      <c r="J1741" s="249"/>
      <c r="K1741" s="249"/>
      <c r="L1741" s="254"/>
      <c r="M1741" s="255"/>
      <c r="N1741" s="256"/>
      <c r="O1741" s="256"/>
      <c r="P1741" s="256"/>
      <c r="Q1741" s="256"/>
      <c r="R1741" s="256"/>
      <c r="S1741" s="256"/>
      <c r="T1741" s="257"/>
      <c r="U1741" s="13"/>
      <c r="V1741" s="13"/>
      <c r="W1741" s="13"/>
      <c r="X1741" s="13"/>
      <c r="Y1741" s="13"/>
      <c r="Z1741" s="13"/>
      <c r="AA1741" s="13"/>
      <c r="AB1741" s="13"/>
      <c r="AC1741" s="13"/>
      <c r="AD1741" s="13"/>
      <c r="AE1741" s="13"/>
      <c r="AT1741" s="258" t="s">
        <v>801</v>
      </c>
      <c r="AU1741" s="258" t="s">
        <v>81</v>
      </c>
      <c r="AV1741" s="13" t="s">
        <v>81</v>
      </c>
      <c r="AW1741" s="13" t="s">
        <v>33</v>
      </c>
      <c r="AX1741" s="13" t="s">
        <v>79</v>
      </c>
      <c r="AY1741" s="258" t="s">
        <v>240</v>
      </c>
    </row>
    <row r="1742" s="2" customFormat="1" ht="33" customHeight="1">
      <c r="A1742" s="39"/>
      <c r="B1742" s="40"/>
      <c r="C1742" s="214" t="s">
        <v>4493</v>
      </c>
      <c r="D1742" s="214" t="s">
        <v>243</v>
      </c>
      <c r="E1742" s="215" t="s">
        <v>4494</v>
      </c>
      <c r="F1742" s="216" t="s">
        <v>4495</v>
      </c>
      <c r="G1742" s="217" t="s">
        <v>261</v>
      </c>
      <c r="H1742" s="218">
        <v>62.134999999999998</v>
      </c>
      <c r="I1742" s="219"/>
      <c r="J1742" s="220">
        <f>ROUND(I1742*H1742,2)</f>
        <v>0</v>
      </c>
      <c r="K1742" s="216" t="s">
        <v>749</v>
      </c>
      <c r="L1742" s="45"/>
      <c r="M1742" s="221" t="s">
        <v>19</v>
      </c>
      <c r="N1742" s="222" t="s">
        <v>43</v>
      </c>
      <c r="O1742" s="85"/>
      <c r="P1742" s="223">
        <f>O1742*H1742</f>
        <v>0</v>
      </c>
      <c r="Q1742" s="223">
        <v>0.00058</v>
      </c>
      <c r="R1742" s="223">
        <f>Q1742*H1742</f>
        <v>0.036038300000000002</v>
      </c>
      <c r="S1742" s="223">
        <v>0</v>
      </c>
      <c r="T1742" s="224">
        <f>S1742*H1742</f>
        <v>0</v>
      </c>
      <c r="U1742" s="39"/>
      <c r="V1742" s="39"/>
      <c r="W1742" s="39"/>
      <c r="X1742" s="39"/>
      <c r="Y1742" s="39"/>
      <c r="Z1742" s="39"/>
      <c r="AA1742" s="39"/>
      <c r="AB1742" s="39"/>
      <c r="AC1742" s="39"/>
      <c r="AD1742" s="39"/>
      <c r="AE1742" s="39"/>
      <c r="AR1742" s="225" t="s">
        <v>271</v>
      </c>
      <c r="AT1742" s="225" t="s">
        <v>243</v>
      </c>
      <c r="AU1742" s="225" t="s">
        <v>81</v>
      </c>
      <c r="AY1742" s="18" t="s">
        <v>240</v>
      </c>
      <c r="BE1742" s="226">
        <f>IF(N1742="základní",J1742,0)</f>
        <v>0</v>
      </c>
      <c r="BF1742" s="226">
        <f>IF(N1742="snížená",J1742,0)</f>
        <v>0</v>
      </c>
      <c r="BG1742" s="226">
        <f>IF(N1742="zákl. přenesená",J1742,0)</f>
        <v>0</v>
      </c>
      <c r="BH1742" s="226">
        <f>IF(N1742="sníž. přenesená",J1742,0)</f>
        <v>0</v>
      </c>
      <c r="BI1742" s="226">
        <f>IF(N1742="nulová",J1742,0)</f>
        <v>0</v>
      </c>
      <c r="BJ1742" s="18" t="s">
        <v>79</v>
      </c>
      <c r="BK1742" s="226">
        <f>ROUND(I1742*H1742,2)</f>
        <v>0</v>
      </c>
      <c r="BL1742" s="18" t="s">
        <v>271</v>
      </c>
      <c r="BM1742" s="225" t="s">
        <v>4496</v>
      </c>
    </row>
    <row r="1743" s="13" customFormat="1">
      <c r="A1743" s="13"/>
      <c r="B1743" s="248"/>
      <c r="C1743" s="249"/>
      <c r="D1743" s="227" t="s">
        <v>801</v>
      </c>
      <c r="E1743" s="250" t="s">
        <v>19</v>
      </c>
      <c r="F1743" s="251" t="s">
        <v>4497</v>
      </c>
      <c r="G1743" s="249"/>
      <c r="H1743" s="252">
        <v>35.975000000000001</v>
      </c>
      <c r="I1743" s="253"/>
      <c r="J1743" s="249"/>
      <c r="K1743" s="249"/>
      <c r="L1743" s="254"/>
      <c r="M1743" s="255"/>
      <c r="N1743" s="256"/>
      <c r="O1743" s="256"/>
      <c r="P1743" s="256"/>
      <c r="Q1743" s="256"/>
      <c r="R1743" s="256"/>
      <c r="S1743" s="256"/>
      <c r="T1743" s="257"/>
      <c r="U1743" s="13"/>
      <c r="V1743" s="13"/>
      <c r="W1743" s="13"/>
      <c r="X1743" s="13"/>
      <c r="Y1743" s="13"/>
      <c r="Z1743" s="13"/>
      <c r="AA1743" s="13"/>
      <c r="AB1743" s="13"/>
      <c r="AC1743" s="13"/>
      <c r="AD1743" s="13"/>
      <c r="AE1743" s="13"/>
      <c r="AT1743" s="258" t="s">
        <v>801</v>
      </c>
      <c r="AU1743" s="258" t="s">
        <v>81</v>
      </c>
      <c r="AV1743" s="13" t="s">
        <v>81</v>
      </c>
      <c r="AW1743" s="13" t="s">
        <v>33</v>
      </c>
      <c r="AX1743" s="13" t="s">
        <v>72</v>
      </c>
      <c r="AY1743" s="258" t="s">
        <v>240</v>
      </c>
    </row>
    <row r="1744" s="13" customFormat="1">
      <c r="A1744" s="13"/>
      <c r="B1744" s="248"/>
      <c r="C1744" s="249"/>
      <c r="D1744" s="227" t="s">
        <v>801</v>
      </c>
      <c r="E1744" s="250" t="s">
        <v>19</v>
      </c>
      <c r="F1744" s="251" t="s">
        <v>4498</v>
      </c>
      <c r="G1744" s="249"/>
      <c r="H1744" s="252">
        <v>18.710000000000001</v>
      </c>
      <c r="I1744" s="253"/>
      <c r="J1744" s="249"/>
      <c r="K1744" s="249"/>
      <c r="L1744" s="254"/>
      <c r="M1744" s="255"/>
      <c r="N1744" s="256"/>
      <c r="O1744" s="256"/>
      <c r="P1744" s="256"/>
      <c r="Q1744" s="256"/>
      <c r="R1744" s="256"/>
      <c r="S1744" s="256"/>
      <c r="T1744" s="257"/>
      <c r="U1744" s="13"/>
      <c r="V1744" s="13"/>
      <c r="W1744" s="13"/>
      <c r="X1744" s="13"/>
      <c r="Y1744" s="13"/>
      <c r="Z1744" s="13"/>
      <c r="AA1744" s="13"/>
      <c r="AB1744" s="13"/>
      <c r="AC1744" s="13"/>
      <c r="AD1744" s="13"/>
      <c r="AE1744" s="13"/>
      <c r="AT1744" s="258" t="s">
        <v>801</v>
      </c>
      <c r="AU1744" s="258" t="s">
        <v>81</v>
      </c>
      <c r="AV1744" s="13" t="s">
        <v>81</v>
      </c>
      <c r="AW1744" s="13" t="s">
        <v>33</v>
      </c>
      <c r="AX1744" s="13" t="s">
        <v>72</v>
      </c>
      <c r="AY1744" s="258" t="s">
        <v>240</v>
      </c>
    </row>
    <row r="1745" s="13" customFormat="1">
      <c r="A1745" s="13"/>
      <c r="B1745" s="248"/>
      <c r="C1745" s="249"/>
      <c r="D1745" s="227" t="s">
        <v>801</v>
      </c>
      <c r="E1745" s="250" t="s">
        <v>19</v>
      </c>
      <c r="F1745" s="251" t="s">
        <v>4499</v>
      </c>
      <c r="G1745" s="249"/>
      <c r="H1745" s="252">
        <v>7.4500000000000002</v>
      </c>
      <c r="I1745" s="253"/>
      <c r="J1745" s="249"/>
      <c r="K1745" s="249"/>
      <c r="L1745" s="254"/>
      <c r="M1745" s="255"/>
      <c r="N1745" s="256"/>
      <c r="O1745" s="256"/>
      <c r="P1745" s="256"/>
      <c r="Q1745" s="256"/>
      <c r="R1745" s="256"/>
      <c r="S1745" s="256"/>
      <c r="T1745" s="257"/>
      <c r="U1745" s="13"/>
      <c r="V1745" s="13"/>
      <c r="W1745" s="13"/>
      <c r="X1745" s="13"/>
      <c r="Y1745" s="13"/>
      <c r="Z1745" s="13"/>
      <c r="AA1745" s="13"/>
      <c r="AB1745" s="13"/>
      <c r="AC1745" s="13"/>
      <c r="AD1745" s="13"/>
      <c r="AE1745" s="13"/>
      <c r="AT1745" s="258" t="s">
        <v>801</v>
      </c>
      <c r="AU1745" s="258" t="s">
        <v>81</v>
      </c>
      <c r="AV1745" s="13" t="s">
        <v>81</v>
      </c>
      <c r="AW1745" s="13" t="s">
        <v>33</v>
      </c>
      <c r="AX1745" s="13" t="s">
        <v>72</v>
      </c>
      <c r="AY1745" s="258" t="s">
        <v>240</v>
      </c>
    </row>
    <row r="1746" s="15" customFormat="1">
      <c r="A1746" s="15"/>
      <c r="B1746" s="269"/>
      <c r="C1746" s="270"/>
      <c r="D1746" s="227" t="s">
        <v>801</v>
      </c>
      <c r="E1746" s="271" t="s">
        <v>19</v>
      </c>
      <c r="F1746" s="272" t="s">
        <v>1356</v>
      </c>
      <c r="G1746" s="270"/>
      <c r="H1746" s="273">
        <v>62.134999999999998</v>
      </c>
      <c r="I1746" s="274"/>
      <c r="J1746" s="270"/>
      <c r="K1746" s="270"/>
      <c r="L1746" s="275"/>
      <c r="M1746" s="276"/>
      <c r="N1746" s="277"/>
      <c r="O1746" s="277"/>
      <c r="P1746" s="277"/>
      <c r="Q1746" s="277"/>
      <c r="R1746" s="277"/>
      <c r="S1746" s="277"/>
      <c r="T1746" s="278"/>
      <c r="U1746" s="15"/>
      <c r="V1746" s="15"/>
      <c r="W1746" s="15"/>
      <c r="X1746" s="15"/>
      <c r="Y1746" s="15"/>
      <c r="Z1746" s="15"/>
      <c r="AA1746" s="15"/>
      <c r="AB1746" s="15"/>
      <c r="AC1746" s="15"/>
      <c r="AD1746" s="15"/>
      <c r="AE1746" s="15"/>
      <c r="AT1746" s="279" t="s">
        <v>801</v>
      </c>
      <c r="AU1746" s="279" t="s">
        <v>81</v>
      </c>
      <c r="AV1746" s="15" t="s">
        <v>149</v>
      </c>
      <c r="AW1746" s="15" t="s">
        <v>33</v>
      </c>
      <c r="AX1746" s="15" t="s">
        <v>79</v>
      </c>
      <c r="AY1746" s="279" t="s">
        <v>240</v>
      </c>
    </row>
    <row r="1747" s="2" customFormat="1">
      <c r="A1747" s="39"/>
      <c r="B1747" s="40"/>
      <c r="C1747" s="214" t="s">
        <v>4500</v>
      </c>
      <c r="D1747" s="214" t="s">
        <v>243</v>
      </c>
      <c r="E1747" s="215" t="s">
        <v>4501</v>
      </c>
      <c r="F1747" s="216" t="s">
        <v>4502</v>
      </c>
      <c r="G1747" s="217" t="s">
        <v>261</v>
      </c>
      <c r="H1747" s="218">
        <v>25.199999999999999</v>
      </c>
      <c r="I1747" s="219"/>
      <c r="J1747" s="220">
        <f>ROUND(I1747*H1747,2)</f>
        <v>0</v>
      </c>
      <c r="K1747" s="216" t="s">
        <v>749</v>
      </c>
      <c r="L1747" s="45"/>
      <c r="M1747" s="221" t="s">
        <v>19</v>
      </c>
      <c r="N1747" s="222" t="s">
        <v>43</v>
      </c>
      <c r="O1747" s="85"/>
      <c r="P1747" s="223">
        <f>O1747*H1747</f>
        <v>0</v>
      </c>
      <c r="Q1747" s="223">
        <v>0.00058</v>
      </c>
      <c r="R1747" s="223">
        <f>Q1747*H1747</f>
        <v>0.014616000000000001</v>
      </c>
      <c r="S1747" s="223">
        <v>0</v>
      </c>
      <c r="T1747" s="224">
        <f>S1747*H1747</f>
        <v>0</v>
      </c>
      <c r="U1747" s="39"/>
      <c r="V1747" s="39"/>
      <c r="W1747" s="39"/>
      <c r="X1747" s="39"/>
      <c r="Y1747" s="39"/>
      <c r="Z1747" s="39"/>
      <c r="AA1747" s="39"/>
      <c r="AB1747" s="39"/>
      <c r="AC1747" s="39"/>
      <c r="AD1747" s="39"/>
      <c r="AE1747" s="39"/>
      <c r="AR1747" s="225" t="s">
        <v>248</v>
      </c>
      <c r="AT1747" s="225" t="s">
        <v>243</v>
      </c>
      <c r="AU1747" s="225" t="s">
        <v>81</v>
      </c>
      <c r="AY1747" s="18" t="s">
        <v>240</v>
      </c>
      <c r="BE1747" s="226">
        <f>IF(N1747="základní",J1747,0)</f>
        <v>0</v>
      </c>
      <c r="BF1747" s="226">
        <f>IF(N1747="snížená",J1747,0)</f>
        <v>0</v>
      </c>
      <c r="BG1747" s="226">
        <f>IF(N1747="zákl. přenesená",J1747,0)</f>
        <v>0</v>
      </c>
      <c r="BH1747" s="226">
        <f>IF(N1747="sníž. přenesená",J1747,0)</f>
        <v>0</v>
      </c>
      <c r="BI1747" s="226">
        <f>IF(N1747="nulová",J1747,0)</f>
        <v>0</v>
      </c>
      <c r="BJ1747" s="18" t="s">
        <v>79</v>
      </c>
      <c r="BK1747" s="226">
        <f>ROUND(I1747*H1747,2)</f>
        <v>0</v>
      </c>
      <c r="BL1747" s="18" t="s">
        <v>248</v>
      </c>
      <c r="BM1747" s="225" t="s">
        <v>4503</v>
      </c>
    </row>
    <row r="1748" s="14" customFormat="1">
      <c r="A1748" s="14"/>
      <c r="B1748" s="259"/>
      <c r="C1748" s="260"/>
      <c r="D1748" s="227" t="s">
        <v>801</v>
      </c>
      <c r="E1748" s="261" t="s">
        <v>19</v>
      </c>
      <c r="F1748" s="262" t="s">
        <v>4491</v>
      </c>
      <c r="G1748" s="260"/>
      <c r="H1748" s="261" t="s">
        <v>19</v>
      </c>
      <c r="I1748" s="263"/>
      <c r="J1748" s="260"/>
      <c r="K1748" s="260"/>
      <c r="L1748" s="264"/>
      <c r="M1748" s="265"/>
      <c r="N1748" s="266"/>
      <c r="O1748" s="266"/>
      <c r="P1748" s="266"/>
      <c r="Q1748" s="266"/>
      <c r="R1748" s="266"/>
      <c r="S1748" s="266"/>
      <c r="T1748" s="267"/>
      <c r="U1748" s="14"/>
      <c r="V1748" s="14"/>
      <c r="W1748" s="14"/>
      <c r="X1748" s="14"/>
      <c r="Y1748" s="14"/>
      <c r="Z1748" s="14"/>
      <c r="AA1748" s="14"/>
      <c r="AB1748" s="14"/>
      <c r="AC1748" s="14"/>
      <c r="AD1748" s="14"/>
      <c r="AE1748" s="14"/>
      <c r="AT1748" s="268" t="s">
        <v>801</v>
      </c>
      <c r="AU1748" s="268" t="s">
        <v>81</v>
      </c>
      <c r="AV1748" s="14" t="s">
        <v>79</v>
      </c>
      <c r="AW1748" s="14" t="s">
        <v>33</v>
      </c>
      <c r="AX1748" s="14" t="s">
        <v>72</v>
      </c>
      <c r="AY1748" s="268" t="s">
        <v>240</v>
      </c>
    </row>
    <row r="1749" s="13" customFormat="1">
      <c r="A1749" s="13"/>
      <c r="B1749" s="248"/>
      <c r="C1749" s="249"/>
      <c r="D1749" s="227" t="s">
        <v>801</v>
      </c>
      <c r="E1749" s="250" t="s">
        <v>19</v>
      </c>
      <c r="F1749" s="251" t="s">
        <v>4492</v>
      </c>
      <c r="G1749" s="249"/>
      <c r="H1749" s="252">
        <v>25.199999999999999</v>
      </c>
      <c r="I1749" s="253"/>
      <c r="J1749" s="249"/>
      <c r="K1749" s="249"/>
      <c r="L1749" s="254"/>
      <c r="M1749" s="255"/>
      <c r="N1749" s="256"/>
      <c r="O1749" s="256"/>
      <c r="P1749" s="256"/>
      <c r="Q1749" s="256"/>
      <c r="R1749" s="256"/>
      <c r="S1749" s="256"/>
      <c r="T1749" s="257"/>
      <c r="U1749" s="13"/>
      <c r="V1749" s="13"/>
      <c r="W1749" s="13"/>
      <c r="X1749" s="13"/>
      <c r="Y1749" s="13"/>
      <c r="Z1749" s="13"/>
      <c r="AA1749" s="13"/>
      <c r="AB1749" s="13"/>
      <c r="AC1749" s="13"/>
      <c r="AD1749" s="13"/>
      <c r="AE1749" s="13"/>
      <c r="AT1749" s="258" t="s">
        <v>801</v>
      </c>
      <c r="AU1749" s="258" t="s">
        <v>81</v>
      </c>
      <c r="AV1749" s="13" t="s">
        <v>81</v>
      </c>
      <c r="AW1749" s="13" t="s">
        <v>33</v>
      </c>
      <c r="AX1749" s="13" t="s">
        <v>79</v>
      </c>
      <c r="AY1749" s="258" t="s">
        <v>240</v>
      </c>
    </row>
    <row r="1750" s="2" customFormat="1" ht="21.75" customHeight="1">
      <c r="A1750" s="39"/>
      <c r="B1750" s="40"/>
      <c r="C1750" s="238" t="s">
        <v>4504</v>
      </c>
      <c r="D1750" s="238" t="s">
        <v>797</v>
      </c>
      <c r="E1750" s="239" t="s">
        <v>4505</v>
      </c>
      <c r="F1750" s="240" t="s">
        <v>4506</v>
      </c>
      <c r="G1750" s="241" t="s">
        <v>261</v>
      </c>
      <c r="H1750" s="242">
        <v>91.701999999999998</v>
      </c>
      <c r="I1750" s="243"/>
      <c r="J1750" s="244">
        <f>ROUND(I1750*H1750,2)</f>
        <v>0</v>
      </c>
      <c r="K1750" s="240" t="s">
        <v>247</v>
      </c>
      <c r="L1750" s="245"/>
      <c r="M1750" s="246" t="s">
        <v>19</v>
      </c>
      <c r="N1750" s="247" t="s">
        <v>43</v>
      </c>
      <c r="O1750" s="85"/>
      <c r="P1750" s="223">
        <f>O1750*H1750</f>
        <v>0</v>
      </c>
      <c r="Q1750" s="223">
        <v>0</v>
      </c>
      <c r="R1750" s="223">
        <f>Q1750*H1750</f>
        <v>0</v>
      </c>
      <c r="S1750" s="223">
        <v>0</v>
      </c>
      <c r="T1750" s="224">
        <f>S1750*H1750</f>
        <v>0</v>
      </c>
      <c r="U1750" s="39"/>
      <c r="V1750" s="39"/>
      <c r="W1750" s="39"/>
      <c r="X1750" s="39"/>
      <c r="Y1750" s="39"/>
      <c r="Z1750" s="39"/>
      <c r="AA1750" s="39"/>
      <c r="AB1750" s="39"/>
      <c r="AC1750" s="39"/>
      <c r="AD1750" s="39"/>
      <c r="AE1750" s="39"/>
      <c r="AR1750" s="225" t="s">
        <v>257</v>
      </c>
      <c r="AT1750" s="225" t="s">
        <v>797</v>
      </c>
      <c r="AU1750" s="225" t="s">
        <v>81</v>
      </c>
      <c r="AY1750" s="18" t="s">
        <v>240</v>
      </c>
      <c r="BE1750" s="226">
        <f>IF(N1750="základní",J1750,0)</f>
        <v>0</v>
      </c>
      <c r="BF1750" s="226">
        <f>IF(N1750="snížená",J1750,0)</f>
        <v>0</v>
      </c>
      <c r="BG1750" s="226">
        <f>IF(N1750="zákl. přenesená",J1750,0)</f>
        <v>0</v>
      </c>
      <c r="BH1750" s="226">
        <f>IF(N1750="sníž. přenesená",J1750,0)</f>
        <v>0</v>
      </c>
      <c r="BI1750" s="226">
        <f>IF(N1750="nulová",J1750,0)</f>
        <v>0</v>
      </c>
      <c r="BJ1750" s="18" t="s">
        <v>79</v>
      </c>
      <c r="BK1750" s="226">
        <f>ROUND(I1750*H1750,2)</f>
        <v>0</v>
      </c>
      <c r="BL1750" s="18" t="s">
        <v>248</v>
      </c>
      <c r="BM1750" s="225" t="s">
        <v>4507</v>
      </c>
    </row>
    <row r="1751" s="13" customFormat="1">
      <c r="A1751" s="13"/>
      <c r="B1751" s="248"/>
      <c r="C1751" s="249"/>
      <c r="D1751" s="227" t="s">
        <v>801</v>
      </c>
      <c r="E1751" s="250" t="s">
        <v>19</v>
      </c>
      <c r="F1751" s="251" t="s">
        <v>4508</v>
      </c>
      <c r="G1751" s="249"/>
      <c r="H1751" s="252">
        <v>91.701999999999998</v>
      </c>
      <c r="I1751" s="253"/>
      <c r="J1751" s="249"/>
      <c r="K1751" s="249"/>
      <c r="L1751" s="254"/>
      <c r="M1751" s="255"/>
      <c r="N1751" s="256"/>
      <c r="O1751" s="256"/>
      <c r="P1751" s="256"/>
      <c r="Q1751" s="256"/>
      <c r="R1751" s="256"/>
      <c r="S1751" s="256"/>
      <c r="T1751" s="257"/>
      <c r="U1751" s="13"/>
      <c r="V1751" s="13"/>
      <c r="W1751" s="13"/>
      <c r="X1751" s="13"/>
      <c r="Y1751" s="13"/>
      <c r="Z1751" s="13"/>
      <c r="AA1751" s="13"/>
      <c r="AB1751" s="13"/>
      <c r="AC1751" s="13"/>
      <c r="AD1751" s="13"/>
      <c r="AE1751" s="13"/>
      <c r="AT1751" s="258" t="s">
        <v>801</v>
      </c>
      <c r="AU1751" s="258" t="s">
        <v>81</v>
      </c>
      <c r="AV1751" s="13" t="s">
        <v>81</v>
      </c>
      <c r="AW1751" s="13" t="s">
        <v>33</v>
      </c>
      <c r="AX1751" s="13" t="s">
        <v>79</v>
      </c>
      <c r="AY1751" s="258" t="s">
        <v>240</v>
      </c>
    </row>
    <row r="1752" s="2" customFormat="1">
      <c r="A1752" s="39"/>
      <c r="B1752" s="40"/>
      <c r="C1752" s="214" t="s">
        <v>4509</v>
      </c>
      <c r="D1752" s="214" t="s">
        <v>243</v>
      </c>
      <c r="E1752" s="215" t="s">
        <v>4510</v>
      </c>
      <c r="F1752" s="216" t="s">
        <v>4511</v>
      </c>
      <c r="G1752" s="217" t="s">
        <v>251</v>
      </c>
      <c r="H1752" s="218">
        <v>359.47000000000003</v>
      </c>
      <c r="I1752" s="219"/>
      <c r="J1752" s="220">
        <f>ROUND(I1752*H1752,2)</f>
        <v>0</v>
      </c>
      <c r="K1752" s="216" t="s">
        <v>749</v>
      </c>
      <c r="L1752" s="45"/>
      <c r="M1752" s="221" t="s">
        <v>19</v>
      </c>
      <c r="N1752" s="222" t="s">
        <v>43</v>
      </c>
      <c r="O1752" s="85"/>
      <c r="P1752" s="223">
        <f>O1752*H1752</f>
        <v>0</v>
      </c>
      <c r="Q1752" s="223">
        <v>0.0090299999999999998</v>
      </c>
      <c r="R1752" s="223">
        <f>Q1752*H1752</f>
        <v>3.2460141</v>
      </c>
      <c r="S1752" s="223">
        <v>0</v>
      </c>
      <c r="T1752" s="224">
        <f>S1752*H1752</f>
        <v>0</v>
      </c>
      <c r="U1752" s="39"/>
      <c r="V1752" s="39"/>
      <c r="W1752" s="39"/>
      <c r="X1752" s="39"/>
      <c r="Y1752" s="39"/>
      <c r="Z1752" s="39"/>
      <c r="AA1752" s="39"/>
      <c r="AB1752" s="39"/>
      <c r="AC1752" s="39"/>
      <c r="AD1752" s="39"/>
      <c r="AE1752" s="39"/>
      <c r="AR1752" s="225" t="s">
        <v>271</v>
      </c>
      <c r="AT1752" s="225" t="s">
        <v>243</v>
      </c>
      <c r="AU1752" s="225" t="s">
        <v>81</v>
      </c>
      <c r="AY1752" s="18" t="s">
        <v>240</v>
      </c>
      <c r="BE1752" s="226">
        <f>IF(N1752="základní",J1752,0)</f>
        <v>0</v>
      </c>
      <c r="BF1752" s="226">
        <f>IF(N1752="snížená",J1752,0)</f>
        <v>0</v>
      </c>
      <c r="BG1752" s="226">
        <f>IF(N1752="zákl. přenesená",J1752,0)</f>
        <v>0</v>
      </c>
      <c r="BH1752" s="226">
        <f>IF(N1752="sníž. přenesená",J1752,0)</f>
        <v>0</v>
      </c>
      <c r="BI1752" s="226">
        <f>IF(N1752="nulová",J1752,0)</f>
        <v>0</v>
      </c>
      <c r="BJ1752" s="18" t="s">
        <v>79</v>
      </c>
      <c r="BK1752" s="226">
        <f>ROUND(I1752*H1752,2)</f>
        <v>0</v>
      </c>
      <c r="BL1752" s="18" t="s">
        <v>271</v>
      </c>
      <c r="BM1752" s="225" t="s">
        <v>4512</v>
      </c>
    </row>
    <row r="1753" s="14" customFormat="1">
      <c r="A1753" s="14"/>
      <c r="B1753" s="259"/>
      <c r="C1753" s="260"/>
      <c r="D1753" s="227" t="s">
        <v>801</v>
      </c>
      <c r="E1753" s="261" t="s">
        <v>19</v>
      </c>
      <c r="F1753" s="262" t="s">
        <v>2658</v>
      </c>
      <c r="G1753" s="260"/>
      <c r="H1753" s="261" t="s">
        <v>19</v>
      </c>
      <c r="I1753" s="263"/>
      <c r="J1753" s="260"/>
      <c r="K1753" s="260"/>
      <c r="L1753" s="264"/>
      <c r="M1753" s="265"/>
      <c r="N1753" s="266"/>
      <c r="O1753" s="266"/>
      <c r="P1753" s="266"/>
      <c r="Q1753" s="266"/>
      <c r="R1753" s="266"/>
      <c r="S1753" s="266"/>
      <c r="T1753" s="267"/>
      <c r="U1753" s="14"/>
      <c r="V1753" s="14"/>
      <c r="W1753" s="14"/>
      <c r="X1753" s="14"/>
      <c r="Y1753" s="14"/>
      <c r="Z1753" s="14"/>
      <c r="AA1753" s="14"/>
      <c r="AB1753" s="14"/>
      <c r="AC1753" s="14"/>
      <c r="AD1753" s="14"/>
      <c r="AE1753" s="14"/>
      <c r="AT1753" s="268" t="s">
        <v>801</v>
      </c>
      <c r="AU1753" s="268" t="s">
        <v>81</v>
      </c>
      <c r="AV1753" s="14" t="s">
        <v>79</v>
      </c>
      <c r="AW1753" s="14" t="s">
        <v>33</v>
      </c>
      <c r="AX1753" s="14" t="s">
        <v>72</v>
      </c>
      <c r="AY1753" s="268" t="s">
        <v>240</v>
      </c>
    </row>
    <row r="1754" s="13" customFormat="1">
      <c r="A1754" s="13"/>
      <c r="B1754" s="248"/>
      <c r="C1754" s="249"/>
      <c r="D1754" s="227" t="s">
        <v>801</v>
      </c>
      <c r="E1754" s="250" t="s">
        <v>19</v>
      </c>
      <c r="F1754" s="251" t="s">
        <v>2713</v>
      </c>
      <c r="G1754" s="249"/>
      <c r="H1754" s="252">
        <v>126.45999999999999</v>
      </c>
      <c r="I1754" s="253"/>
      <c r="J1754" s="249"/>
      <c r="K1754" s="249"/>
      <c r="L1754" s="254"/>
      <c r="M1754" s="255"/>
      <c r="N1754" s="256"/>
      <c r="O1754" s="256"/>
      <c r="P1754" s="256"/>
      <c r="Q1754" s="256"/>
      <c r="R1754" s="256"/>
      <c r="S1754" s="256"/>
      <c r="T1754" s="257"/>
      <c r="U1754" s="13"/>
      <c r="V1754" s="13"/>
      <c r="W1754" s="13"/>
      <c r="X1754" s="13"/>
      <c r="Y1754" s="13"/>
      <c r="Z1754" s="13"/>
      <c r="AA1754" s="13"/>
      <c r="AB1754" s="13"/>
      <c r="AC1754" s="13"/>
      <c r="AD1754" s="13"/>
      <c r="AE1754" s="13"/>
      <c r="AT1754" s="258" t="s">
        <v>801</v>
      </c>
      <c r="AU1754" s="258" t="s">
        <v>81</v>
      </c>
      <c r="AV1754" s="13" t="s">
        <v>81</v>
      </c>
      <c r="AW1754" s="13" t="s">
        <v>33</v>
      </c>
      <c r="AX1754" s="13" t="s">
        <v>72</v>
      </c>
      <c r="AY1754" s="258" t="s">
        <v>240</v>
      </c>
    </row>
    <row r="1755" s="14" customFormat="1">
      <c r="A1755" s="14"/>
      <c r="B1755" s="259"/>
      <c r="C1755" s="260"/>
      <c r="D1755" s="227" t="s">
        <v>801</v>
      </c>
      <c r="E1755" s="261" t="s">
        <v>19</v>
      </c>
      <c r="F1755" s="262" t="s">
        <v>2715</v>
      </c>
      <c r="G1755" s="260"/>
      <c r="H1755" s="261" t="s">
        <v>19</v>
      </c>
      <c r="I1755" s="263"/>
      <c r="J1755" s="260"/>
      <c r="K1755" s="260"/>
      <c r="L1755" s="264"/>
      <c r="M1755" s="265"/>
      <c r="N1755" s="266"/>
      <c r="O1755" s="266"/>
      <c r="P1755" s="266"/>
      <c r="Q1755" s="266"/>
      <c r="R1755" s="266"/>
      <c r="S1755" s="266"/>
      <c r="T1755" s="267"/>
      <c r="U1755" s="14"/>
      <c r="V1755" s="14"/>
      <c r="W1755" s="14"/>
      <c r="X1755" s="14"/>
      <c r="Y1755" s="14"/>
      <c r="Z1755" s="14"/>
      <c r="AA1755" s="14"/>
      <c r="AB1755" s="14"/>
      <c r="AC1755" s="14"/>
      <c r="AD1755" s="14"/>
      <c r="AE1755" s="14"/>
      <c r="AT1755" s="268" t="s">
        <v>801</v>
      </c>
      <c r="AU1755" s="268" t="s">
        <v>81</v>
      </c>
      <c r="AV1755" s="14" t="s">
        <v>79</v>
      </c>
      <c r="AW1755" s="14" t="s">
        <v>33</v>
      </c>
      <c r="AX1755" s="14" t="s">
        <v>72</v>
      </c>
      <c r="AY1755" s="268" t="s">
        <v>240</v>
      </c>
    </row>
    <row r="1756" s="13" customFormat="1">
      <c r="A1756" s="13"/>
      <c r="B1756" s="248"/>
      <c r="C1756" s="249"/>
      <c r="D1756" s="227" t="s">
        <v>801</v>
      </c>
      <c r="E1756" s="250" t="s">
        <v>19</v>
      </c>
      <c r="F1756" s="251" t="s">
        <v>2721</v>
      </c>
      <c r="G1756" s="249"/>
      <c r="H1756" s="252">
        <v>41.5</v>
      </c>
      <c r="I1756" s="253"/>
      <c r="J1756" s="249"/>
      <c r="K1756" s="249"/>
      <c r="L1756" s="254"/>
      <c r="M1756" s="255"/>
      <c r="N1756" s="256"/>
      <c r="O1756" s="256"/>
      <c r="P1756" s="256"/>
      <c r="Q1756" s="256"/>
      <c r="R1756" s="256"/>
      <c r="S1756" s="256"/>
      <c r="T1756" s="257"/>
      <c r="U1756" s="13"/>
      <c r="V1756" s="13"/>
      <c r="W1756" s="13"/>
      <c r="X1756" s="13"/>
      <c r="Y1756" s="13"/>
      <c r="Z1756" s="13"/>
      <c r="AA1756" s="13"/>
      <c r="AB1756" s="13"/>
      <c r="AC1756" s="13"/>
      <c r="AD1756" s="13"/>
      <c r="AE1756" s="13"/>
      <c r="AT1756" s="258" t="s">
        <v>801</v>
      </c>
      <c r="AU1756" s="258" t="s">
        <v>81</v>
      </c>
      <c r="AV1756" s="13" t="s">
        <v>81</v>
      </c>
      <c r="AW1756" s="13" t="s">
        <v>33</v>
      </c>
      <c r="AX1756" s="13" t="s">
        <v>72</v>
      </c>
      <c r="AY1756" s="258" t="s">
        <v>240</v>
      </c>
    </row>
    <row r="1757" s="13" customFormat="1">
      <c r="A1757" s="13"/>
      <c r="B1757" s="248"/>
      <c r="C1757" s="249"/>
      <c r="D1757" s="227" t="s">
        <v>801</v>
      </c>
      <c r="E1757" s="250" t="s">
        <v>19</v>
      </c>
      <c r="F1757" s="251" t="s">
        <v>2722</v>
      </c>
      <c r="G1757" s="249"/>
      <c r="H1757" s="252">
        <v>6.5</v>
      </c>
      <c r="I1757" s="253"/>
      <c r="J1757" s="249"/>
      <c r="K1757" s="249"/>
      <c r="L1757" s="254"/>
      <c r="M1757" s="255"/>
      <c r="N1757" s="256"/>
      <c r="O1757" s="256"/>
      <c r="P1757" s="256"/>
      <c r="Q1757" s="256"/>
      <c r="R1757" s="256"/>
      <c r="S1757" s="256"/>
      <c r="T1757" s="257"/>
      <c r="U1757" s="13"/>
      <c r="V1757" s="13"/>
      <c r="W1757" s="13"/>
      <c r="X1757" s="13"/>
      <c r="Y1757" s="13"/>
      <c r="Z1757" s="13"/>
      <c r="AA1757" s="13"/>
      <c r="AB1757" s="13"/>
      <c r="AC1757" s="13"/>
      <c r="AD1757" s="13"/>
      <c r="AE1757" s="13"/>
      <c r="AT1757" s="258" t="s">
        <v>801</v>
      </c>
      <c r="AU1757" s="258" t="s">
        <v>81</v>
      </c>
      <c r="AV1757" s="13" t="s">
        <v>81</v>
      </c>
      <c r="AW1757" s="13" t="s">
        <v>33</v>
      </c>
      <c r="AX1757" s="13" t="s">
        <v>72</v>
      </c>
      <c r="AY1757" s="258" t="s">
        <v>240</v>
      </c>
    </row>
    <row r="1758" s="13" customFormat="1">
      <c r="A1758" s="13"/>
      <c r="B1758" s="248"/>
      <c r="C1758" s="249"/>
      <c r="D1758" s="227" t="s">
        <v>801</v>
      </c>
      <c r="E1758" s="250" t="s">
        <v>19</v>
      </c>
      <c r="F1758" s="251" t="s">
        <v>2712</v>
      </c>
      <c r="G1758" s="249"/>
      <c r="H1758" s="252">
        <v>17.600000000000001</v>
      </c>
      <c r="I1758" s="253"/>
      <c r="J1758" s="249"/>
      <c r="K1758" s="249"/>
      <c r="L1758" s="254"/>
      <c r="M1758" s="255"/>
      <c r="N1758" s="256"/>
      <c r="O1758" s="256"/>
      <c r="P1758" s="256"/>
      <c r="Q1758" s="256"/>
      <c r="R1758" s="256"/>
      <c r="S1758" s="256"/>
      <c r="T1758" s="257"/>
      <c r="U1758" s="13"/>
      <c r="V1758" s="13"/>
      <c r="W1758" s="13"/>
      <c r="X1758" s="13"/>
      <c r="Y1758" s="13"/>
      <c r="Z1758" s="13"/>
      <c r="AA1758" s="13"/>
      <c r="AB1758" s="13"/>
      <c r="AC1758" s="13"/>
      <c r="AD1758" s="13"/>
      <c r="AE1758" s="13"/>
      <c r="AT1758" s="258" t="s">
        <v>801</v>
      </c>
      <c r="AU1758" s="258" t="s">
        <v>81</v>
      </c>
      <c r="AV1758" s="13" t="s">
        <v>81</v>
      </c>
      <c r="AW1758" s="13" t="s">
        <v>33</v>
      </c>
      <c r="AX1758" s="13" t="s">
        <v>72</v>
      </c>
      <c r="AY1758" s="258" t="s">
        <v>240</v>
      </c>
    </row>
    <row r="1759" s="13" customFormat="1">
      <c r="A1759" s="13"/>
      <c r="B1759" s="248"/>
      <c r="C1759" s="249"/>
      <c r="D1759" s="227" t="s">
        <v>801</v>
      </c>
      <c r="E1759" s="250" t="s">
        <v>19</v>
      </c>
      <c r="F1759" s="251" t="s">
        <v>2720</v>
      </c>
      <c r="G1759" s="249"/>
      <c r="H1759" s="252">
        <v>16.629999999999999</v>
      </c>
      <c r="I1759" s="253"/>
      <c r="J1759" s="249"/>
      <c r="K1759" s="249"/>
      <c r="L1759" s="254"/>
      <c r="M1759" s="255"/>
      <c r="N1759" s="256"/>
      <c r="O1759" s="256"/>
      <c r="P1759" s="256"/>
      <c r="Q1759" s="256"/>
      <c r="R1759" s="256"/>
      <c r="S1759" s="256"/>
      <c r="T1759" s="257"/>
      <c r="U1759" s="13"/>
      <c r="V1759" s="13"/>
      <c r="W1759" s="13"/>
      <c r="X1759" s="13"/>
      <c r="Y1759" s="13"/>
      <c r="Z1759" s="13"/>
      <c r="AA1759" s="13"/>
      <c r="AB1759" s="13"/>
      <c r="AC1759" s="13"/>
      <c r="AD1759" s="13"/>
      <c r="AE1759" s="13"/>
      <c r="AT1759" s="258" t="s">
        <v>801</v>
      </c>
      <c r="AU1759" s="258" t="s">
        <v>81</v>
      </c>
      <c r="AV1759" s="13" t="s">
        <v>81</v>
      </c>
      <c r="AW1759" s="13" t="s">
        <v>33</v>
      </c>
      <c r="AX1759" s="13" t="s">
        <v>72</v>
      </c>
      <c r="AY1759" s="258" t="s">
        <v>240</v>
      </c>
    </row>
    <row r="1760" s="13" customFormat="1">
      <c r="A1760" s="13"/>
      <c r="B1760" s="248"/>
      <c r="C1760" s="249"/>
      <c r="D1760" s="227" t="s">
        <v>801</v>
      </c>
      <c r="E1760" s="250" t="s">
        <v>19</v>
      </c>
      <c r="F1760" s="251" t="s">
        <v>2729</v>
      </c>
      <c r="G1760" s="249"/>
      <c r="H1760" s="252">
        <v>25.120000000000001</v>
      </c>
      <c r="I1760" s="253"/>
      <c r="J1760" s="249"/>
      <c r="K1760" s="249"/>
      <c r="L1760" s="254"/>
      <c r="M1760" s="255"/>
      <c r="N1760" s="256"/>
      <c r="O1760" s="256"/>
      <c r="P1760" s="256"/>
      <c r="Q1760" s="256"/>
      <c r="R1760" s="256"/>
      <c r="S1760" s="256"/>
      <c r="T1760" s="257"/>
      <c r="U1760" s="13"/>
      <c r="V1760" s="13"/>
      <c r="W1760" s="13"/>
      <c r="X1760" s="13"/>
      <c r="Y1760" s="13"/>
      <c r="Z1760" s="13"/>
      <c r="AA1760" s="13"/>
      <c r="AB1760" s="13"/>
      <c r="AC1760" s="13"/>
      <c r="AD1760" s="13"/>
      <c r="AE1760" s="13"/>
      <c r="AT1760" s="258" t="s">
        <v>801</v>
      </c>
      <c r="AU1760" s="258" t="s">
        <v>81</v>
      </c>
      <c r="AV1760" s="13" t="s">
        <v>81</v>
      </c>
      <c r="AW1760" s="13" t="s">
        <v>33</v>
      </c>
      <c r="AX1760" s="13" t="s">
        <v>72</v>
      </c>
      <c r="AY1760" s="258" t="s">
        <v>240</v>
      </c>
    </row>
    <row r="1761" s="14" customFormat="1">
      <c r="A1761" s="14"/>
      <c r="B1761" s="259"/>
      <c r="C1761" s="260"/>
      <c r="D1761" s="227" t="s">
        <v>801</v>
      </c>
      <c r="E1761" s="261" t="s">
        <v>19</v>
      </c>
      <c r="F1761" s="262" t="s">
        <v>4513</v>
      </c>
      <c r="G1761" s="260"/>
      <c r="H1761" s="261" t="s">
        <v>19</v>
      </c>
      <c r="I1761" s="263"/>
      <c r="J1761" s="260"/>
      <c r="K1761" s="260"/>
      <c r="L1761" s="264"/>
      <c r="M1761" s="265"/>
      <c r="N1761" s="266"/>
      <c r="O1761" s="266"/>
      <c r="P1761" s="266"/>
      <c r="Q1761" s="266"/>
      <c r="R1761" s="266"/>
      <c r="S1761" s="266"/>
      <c r="T1761" s="267"/>
      <c r="U1761" s="14"/>
      <c r="V1761" s="14"/>
      <c r="W1761" s="14"/>
      <c r="X1761" s="14"/>
      <c r="Y1761" s="14"/>
      <c r="Z1761" s="14"/>
      <c r="AA1761" s="14"/>
      <c r="AB1761" s="14"/>
      <c r="AC1761" s="14"/>
      <c r="AD1761" s="14"/>
      <c r="AE1761" s="14"/>
      <c r="AT1761" s="268" t="s">
        <v>801</v>
      </c>
      <c r="AU1761" s="268" t="s">
        <v>81</v>
      </c>
      <c r="AV1761" s="14" t="s">
        <v>79</v>
      </c>
      <c r="AW1761" s="14" t="s">
        <v>33</v>
      </c>
      <c r="AX1761" s="14" t="s">
        <v>72</v>
      </c>
      <c r="AY1761" s="268" t="s">
        <v>240</v>
      </c>
    </row>
    <row r="1762" s="13" customFormat="1">
      <c r="A1762" s="13"/>
      <c r="B1762" s="248"/>
      <c r="C1762" s="249"/>
      <c r="D1762" s="227" t="s">
        <v>801</v>
      </c>
      <c r="E1762" s="250" t="s">
        <v>19</v>
      </c>
      <c r="F1762" s="251" t="s">
        <v>4514</v>
      </c>
      <c r="G1762" s="249"/>
      <c r="H1762" s="252">
        <v>30.82</v>
      </c>
      <c r="I1762" s="253"/>
      <c r="J1762" s="249"/>
      <c r="K1762" s="249"/>
      <c r="L1762" s="254"/>
      <c r="M1762" s="255"/>
      <c r="N1762" s="256"/>
      <c r="O1762" s="256"/>
      <c r="P1762" s="256"/>
      <c r="Q1762" s="256"/>
      <c r="R1762" s="256"/>
      <c r="S1762" s="256"/>
      <c r="T1762" s="257"/>
      <c r="U1762" s="13"/>
      <c r="V1762" s="13"/>
      <c r="W1762" s="13"/>
      <c r="X1762" s="13"/>
      <c r="Y1762" s="13"/>
      <c r="Z1762" s="13"/>
      <c r="AA1762" s="13"/>
      <c r="AB1762" s="13"/>
      <c r="AC1762" s="13"/>
      <c r="AD1762" s="13"/>
      <c r="AE1762" s="13"/>
      <c r="AT1762" s="258" t="s">
        <v>801</v>
      </c>
      <c r="AU1762" s="258" t="s">
        <v>81</v>
      </c>
      <c r="AV1762" s="13" t="s">
        <v>81</v>
      </c>
      <c r="AW1762" s="13" t="s">
        <v>33</v>
      </c>
      <c r="AX1762" s="13" t="s">
        <v>72</v>
      </c>
      <c r="AY1762" s="258" t="s">
        <v>240</v>
      </c>
    </row>
    <row r="1763" s="13" customFormat="1">
      <c r="A1763" s="13"/>
      <c r="B1763" s="248"/>
      <c r="C1763" s="249"/>
      <c r="D1763" s="227" t="s">
        <v>801</v>
      </c>
      <c r="E1763" s="250" t="s">
        <v>19</v>
      </c>
      <c r="F1763" s="251" t="s">
        <v>4515</v>
      </c>
      <c r="G1763" s="249"/>
      <c r="H1763" s="252">
        <v>65.920000000000002</v>
      </c>
      <c r="I1763" s="253"/>
      <c r="J1763" s="249"/>
      <c r="K1763" s="249"/>
      <c r="L1763" s="254"/>
      <c r="M1763" s="255"/>
      <c r="N1763" s="256"/>
      <c r="O1763" s="256"/>
      <c r="P1763" s="256"/>
      <c r="Q1763" s="256"/>
      <c r="R1763" s="256"/>
      <c r="S1763" s="256"/>
      <c r="T1763" s="257"/>
      <c r="U1763" s="13"/>
      <c r="V1763" s="13"/>
      <c r="W1763" s="13"/>
      <c r="X1763" s="13"/>
      <c r="Y1763" s="13"/>
      <c r="Z1763" s="13"/>
      <c r="AA1763" s="13"/>
      <c r="AB1763" s="13"/>
      <c r="AC1763" s="13"/>
      <c r="AD1763" s="13"/>
      <c r="AE1763" s="13"/>
      <c r="AT1763" s="258" t="s">
        <v>801</v>
      </c>
      <c r="AU1763" s="258" t="s">
        <v>81</v>
      </c>
      <c r="AV1763" s="13" t="s">
        <v>81</v>
      </c>
      <c r="AW1763" s="13" t="s">
        <v>33</v>
      </c>
      <c r="AX1763" s="13" t="s">
        <v>72</v>
      </c>
      <c r="AY1763" s="258" t="s">
        <v>240</v>
      </c>
    </row>
    <row r="1764" s="13" customFormat="1">
      <c r="A1764" s="13"/>
      <c r="B1764" s="248"/>
      <c r="C1764" s="249"/>
      <c r="D1764" s="227" t="s">
        <v>801</v>
      </c>
      <c r="E1764" s="250" t="s">
        <v>19</v>
      </c>
      <c r="F1764" s="251" t="s">
        <v>4516</v>
      </c>
      <c r="G1764" s="249"/>
      <c r="H1764" s="252">
        <v>28.920000000000002</v>
      </c>
      <c r="I1764" s="253"/>
      <c r="J1764" s="249"/>
      <c r="K1764" s="249"/>
      <c r="L1764" s="254"/>
      <c r="M1764" s="255"/>
      <c r="N1764" s="256"/>
      <c r="O1764" s="256"/>
      <c r="P1764" s="256"/>
      <c r="Q1764" s="256"/>
      <c r="R1764" s="256"/>
      <c r="S1764" s="256"/>
      <c r="T1764" s="257"/>
      <c r="U1764" s="13"/>
      <c r="V1764" s="13"/>
      <c r="W1764" s="13"/>
      <c r="X1764" s="13"/>
      <c r="Y1764" s="13"/>
      <c r="Z1764" s="13"/>
      <c r="AA1764" s="13"/>
      <c r="AB1764" s="13"/>
      <c r="AC1764" s="13"/>
      <c r="AD1764" s="13"/>
      <c r="AE1764" s="13"/>
      <c r="AT1764" s="258" t="s">
        <v>801</v>
      </c>
      <c r="AU1764" s="258" t="s">
        <v>81</v>
      </c>
      <c r="AV1764" s="13" t="s">
        <v>81</v>
      </c>
      <c r="AW1764" s="13" t="s">
        <v>33</v>
      </c>
      <c r="AX1764" s="13" t="s">
        <v>72</v>
      </c>
      <c r="AY1764" s="258" t="s">
        <v>240</v>
      </c>
    </row>
    <row r="1765" s="15" customFormat="1">
      <c r="A1765" s="15"/>
      <c r="B1765" s="269"/>
      <c r="C1765" s="270"/>
      <c r="D1765" s="227" t="s">
        <v>801</v>
      </c>
      <c r="E1765" s="271" t="s">
        <v>19</v>
      </c>
      <c r="F1765" s="272" t="s">
        <v>1356</v>
      </c>
      <c r="G1765" s="270"/>
      <c r="H1765" s="273">
        <v>359.47000000000003</v>
      </c>
      <c r="I1765" s="274"/>
      <c r="J1765" s="270"/>
      <c r="K1765" s="270"/>
      <c r="L1765" s="275"/>
      <c r="M1765" s="276"/>
      <c r="N1765" s="277"/>
      <c r="O1765" s="277"/>
      <c r="P1765" s="277"/>
      <c r="Q1765" s="277"/>
      <c r="R1765" s="277"/>
      <c r="S1765" s="277"/>
      <c r="T1765" s="278"/>
      <c r="U1765" s="15"/>
      <c r="V1765" s="15"/>
      <c r="W1765" s="15"/>
      <c r="X1765" s="15"/>
      <c r="Y1765" s="15"/>
      <c r="Z1765" s="15"/>
      <c r="AA1765" s="15"/>
      <c r="AB1765" s="15"/>
      <c r="AC1765" s="15"/>
      <c r="AD1765" s="15"/>
      <c r="AE1765" s="15"/>
      <c r="AT1765" s="279" t="s">
        <v>801</v>
      </c>
      <c r="AU1765" s="279" t="s">
        <v>81</v>
      </c>
      <c r="AV1765" s="15" t="s">
        <v>149</v>
      </c>
      <c r="AW1765" s="15" t="s">
        <v>33</v>
      </c>
      <c r="AX1765" s="15" t="s">
        <v>79</v>
      </c>
      <c r="AY1765" s="279" t="s">
        <v>240</v>
      </c>
    </row>
    <row r="1766" s="2" customFormat="1">
      <c r="A1766" s="39"/>
      <c r="B1766" s="40"/>
      <c r="C1766" s="238" t="s">
        <v>4517</v>
      </c>
      <c r="D1766" s="238" t="s">
        <v>797</v>
      </c>
      <c r="E1766" s="239" t="s">
        <v>4518</v>
      </c>
      <c r="F1766" s="240" t="s">
        <v>4519</v>
      </c>
      <c r="G1766" s="241" t="s">
        <v>251</v>
      </c>
      <c r="H1766" s="242">
        <v>413.39100000000002</v>
      </c>
      <c r="I1766" s="243"/>
      <c r="J1766" s="244">
        <f>ROUND(I1766*H1766,2)</f>
        <v>0</v>
      </c>
      <c r="K1766" s="240" t="s">
        <v>1343</v>
      </c>
      <c r="L1766" s="245"/>
      <c r="M1766" s="246" t="s">
        <v>19</v>
      </c>
      <c r="N1766" s="247" t="s">
        <v>43</v>
      </c>
      <c r="O1766" s="85"/>
      <c r="P1766" s="223">
        <f>O1766*H1766</f>
        <v>0</v>
      </c>
      <c r="Q1766" s="223">
        <v>0</v>
      </c>
      <c r="R1766" s="223">
        <f>Q1766*H1766</f>
        <v>0</v>
      </c>
      <c r="S1766" s="223">
        <v>0</v>
      </c>
      <c r="T1766" s="224">
        <f>S1766*H1766</f>
        <v>0</v>
      </c>
      <c r="U1766" s="39"/>
      <c r="V1766" s="39"/>
      <c r="W1766" s="39"/>
      <c r="X1766" s="39"/>
      <c r="Y1766" s="39"/>
      <c r="Z1766" s="39"/>
      <c r="AA1766" s="39"/>
      <c r="AB1766" s="39"/>
      <c r="AC1766" s="39"/>
      <c r="AD1766" s="39"/>
      <c r="AE1766" s="39"/>
      <c r="AR1766" s="225" t="s">
        <v>301</v>
      </c>
      <c r="AT1766" s="225" t="s">
        <v>797</v>
      </c>
      <c r="AU1766" s="225" t="s">
        <v>81</v>
      </c>
      <c r="AY1766" s="18" t="s">
        <v>240</v>
      </c>
      <c r="BE1766" s="226">
        <f>IF(N1766="základní",J1766,0)</f>
        <v>0</v>
      </c>
      <c r="BF1766" s="226">
        <f>IF(N1766="snížená",J1766,0)</f>
        <v>0</v>
      </c>
      <c r="BG1766" s="226">
        <f>IF(N1766="zákl. přenesená",J1766,0)</f>
        <v>0</v>
      </c>
      <c r="BH1766" s="226">
        <f>IF(N1766="sníž. přenesená",J1766,0)</f>
        <v>0</v>
      </c>
      <c r="BI1766" s="226">
        <f>IF(N1766="nulová",J1766,0)</f>
        <v>0</v>
      </c>
      <c r="BJ1766" s="18" t="s">
        <v>79</v>
      </c>
      <c r="BK1766" s="226">
        <f>ROUND(I1766*H1766,2)</f>
        <v>0</v>
      </c>
      <c r="BL1766" s="18" t="s">
        <v>271</v>
      </c>
      <c r="BM1766" s="225" t="s">
        <v>4520</v>
      </c>
    </row>
    <row r="1767" s="13" customFormat="1">
      <c r="A1767" s="13"/>
      <c r="B1767" s="248"/>
      <c r="C1767" s="249"/>
      <c r="D1767" s="227" t="s">
        <v>801</v>
      </c>
      <c r="E1767" s="249"/>
      <c r="F1767" s="251" t="s">
        <v>4521</v>
      </c>
      <c r="G1767" s="249"/>
      <c r="H1767" s="252">
        <v>413.39100000000002</v>
      </c>
      <c r="I1767" s="253"/>
      <c r="J1767" s="249"/>
      <c r="K1767" s="249"/>
      <c r="L1767" s="254"/>
      <c r="M1767" s="255"/>
      <c r="N1767" s="256"/>
      <c r="O1767" s="256"/>
      <c r="P1767" s="256"/>
      <c r="Q1767" s="256"/>
      <c r="R1767" s="256"/>
      <c r="S1767" s="256"/>
      <c r="T1767" s="257"/>
      <c r="U1767" s="13"/>
      <c r="V1767" s="13"/>
      <c r="W1767" s="13"/>
      <c r="X1767" s="13"/>
      <c r="Y1767" s="13"/>
      <c r="Z1767" s="13"/>
      <c r="AA1767" s="13"/>
      <c r="AB1767" s="13"/>
      <c r="AC1767" s="13"/>
      <c r="AD1767" s="13"/>
      <c r="AE1767" s="13"/>
      <c r="AT1767" s="258" t="s">
        <v>801</v>
      </c>
      <c r="AU1767" s="258" t="s">
        <v>81</v>
      </c>
      <c r="AV1767" s="13" t="s">
        <v>81</v>
      </c>
      <c r="AW1767" s="13" t="s">
        <v>4</v>
      </c>
      <c r="AX1767" s="13" t="s">
        <v>79</v>
      </c>
      <c r="AY1767" s="258" t="s">
        <v>240</v>
      </c>
    </row>
    <row r="1768" s="2" customFormat="1">
      <c r="A1768" s="39"/>
      <c r="B1768" s="40"/>
      <c r="C1768" s="214" t="s">
        <v>4522</v>
      </c>
      <c r="D1768" s="214" t="s">
        <v>243</v>
      </c>
      <c r="E1768" s="215" t="s">
        <v>4523</v>
      </c>
      <c r="F1768" s="216" t="s">
        <v>4524</v>
      </c>
      <c r="G1768" s="217" t="s">
        <v>1707</v>
      </c>
      <c r="H1768" s="218">
        <v>1</v>
      </c>
      <c r="I1768" s="219"/>
      <c r="J1768" s="220">
        <f>ROUND(I1768*H1768,2)</f>
        <v>0</v>
      </c>
      <c r="K1768" s="216" t="s">
        <v>247</v>
      </c>
      <c r="L1768" s="45"/>
      <c r="M1768" s="221" t="s">
        <v>19</v>
      </c>
      <c r="N1768" s="222" t="s">
        <v>43</v>
      </c>
      <c r="O1768" s="85"/>
      <c r="P1768" s="223">
        <f>O1768*H1768</f>
        <v>0</v>
      </c>
      <c r="Q1768" s="223">
        <v>0</v>
      </c>
      <c r="R1768" s="223">
        <f>Q1768*H1768</f>
        <v>0</v>
      </c>
      <c r="S1768" s="223">
        <v>0</v>
      </c>
      <c r="T1768" s="224">
        <f>S1768*H1768</f>
        <v>0</v>
      </c>
      <c r="U1768" s="39"/>
      <c r="V1768" s="39"/>
      <c r="W1768" s="39"/>
      <c r="X1768" s="39"/>
      <c r="Y1768" s="39"/>
      <c r="Z1768" s="39"/>
      <c r="AA1768" s="39"/>
      <c r="AB1768" s="39"/>
      <c r="AC1768" s="39"/>
      <c r="AD1768" s="39"/>
      <c r="AE1768" s="39"/>
      <c r="AR1768" s="225" t="s">
        <v>271</v>
      </c>
      <c r="AT1768" s="225" t="s">
        <v>243</v>
      </c>
      <c r="AU1768" s="225" t="s">
        <v>81</v>
      </c>
      <c r="AY1768" s="18" t="s">
        <v>240</v>
      </c>
      <c r="BE1768" s="226">
        <f>IF(N1768="základní",J1768,0)</f>
        <v>0</v>
      </c>
      <c r="BF1768" s="226">
        <f>IF(N1768="snížená",J1768,0)</f>
        <v>0</v>
      </c>
      <c r="BG1768" s="226">
        <f>IF(N1768="zákl. přenesená",J1768,0)</f>
        <v>0</v>
      </c>
      <c r="BH1768" s="226">
        <f>IF(N1768="sníž. přenesená",J1768,0)</f>
        <v>0</v>
      </c>
      <c r="BI1768" s="226">
        <f>IF(N1768="nulová",J1768,0)</f>
        <v>0</v>
      </c>
      <c r="BJ1768" s="18" t="s">
        <v>79</v>
      </c>
      <c r="BK1768" s="226">
        <f>ROUND(I1768*H1768,2)</f>
        <v>0</v>
      </c>
      <c r="BL1768" s="18" t="s">
        <v>271</v>
      </c>
      <c r="BM1768" s="225" t="s">
        <v>4525</v>
      </c>
    </row>
    <row r="1769" s="12" customFormat="1" ht="22.8" customHeight="1">
      <c r="A1769" s="12"/>
      <c r="B1769" s="198"/>
      <c r="C1769" s="199"/>
      <c r="D1769" s="200" t="s">
        <v>71</v>
      </c>
      <c r="E1769" s="212" t="s">
        <v>4526</v>
      </c>
      <c r="F1769" s="212" t="s">
        <v>4527</v>
      </c>
      <c r="G1769" s="199"/>
      <c r="H1769" s="199"/>
      <c r="I1769" s="202"/>
      <c r="J1769" s="213">
        <f>BK1769</f>
        <v>0</v>
      </c>
      <c r="K1769" s="199"/>
      <c r="L1769" s="204"/>
      <c r="M1769" s="205"/>
      <c r="N1769" s="206"/>
      <c r="O1769" s="206"/>
      <c r="P1769" s="207">
        <f>SUM(P1770:P1788)</f>
        <v>0</v>
      </c>
      <c r="Q1769" s="206"/>
      <c r="R1769" s="207">
        <f>SUM(R1770:R1788)</f>
        <v>0</v>
      </c>
      <c r="S1769" s="206"/>
      <c r="T1769" s="208">
        <f>SUM(T1770:T1788)</f>
        <v>0</v>
      </c>
      <c r="U1769" s="12"/>
      <c r="V1769" s="12"/>
      <c r="W1769" s="12"/>
      <c r="X1769" s="12"/>
      <c r="Y1769" s="12"/>
      <c r="Z1769" s="12"/>
      <c r="AA1769" s="12"/>
      <c r="AB1769" s="12"/>
      <c r="AC1769" s="12"/>
      <c r="AD1769" s="12"/>
      <c r="AE1769" s="12"/>
      <c r="AR1769" s="209" t="s">
        <v>81</v>
      </c>
      <c r="AT1769" s="210" t="s">
        <v>71</v>
      </c>
      <c r="AU1769" s="210" t="s">
        <v>79</v>
      </c>
      <c r="AY1769" s="209" t="s">
        <v>240</v>
      </c>
      <c r="BK1769" s="211">
        <f>SUM(BK1770:BK1788)</f>
        <v>0</v>
      </c>
    </row>
    <row r="1770" s="2" customFormat="1" ht="78" customHeight="1">
      <c r="A1770" s="39"/>
      <c r="B1770" s="40"/>
      <c r="C1770" s="214" t="s">
        <v>4528</v>
      </c>
      <c r="D1770" s="214" t="s">
        <v>243</v>
      </c>
      <c r="E1770" s="215" t="s">
        <v>4529</v>
      </c>
      <c r="F1770" s="216" t="s">
        <v>4530</v>
      </c>
      <c r="G1770" s="217" t="s">
        <v>251</v>
      </c>
      <c r="H1770" s="218">
        <v>1258</v>
      </c>
      <c r="I1770" s="219"/>
      <c r="J1770" s="220">
        <f>ROUND(I1770*H1770,2)</f>
        <v>0</v>
      </c>
      <c r="K1770" s="216" t="s">
        <v>247</v>
      </c>
      <c r="L1770" s="45"/>
      <c r="M1770" s="221" t="s">
        <v>19</v>
      </c>
      <c r="N1770" s="222" t="s">
        <v>43</v>
      </c>
      <c r="O1770" s="85"/>
      <c r="P1770" s="223">
        <f>O1770*H1770</f>
        <v>0</v>
      </c>
      <c r="Q1770" s="223">
        <v>0</v>
      </c>
      <c r="R1770" s="223">
        <f>Q1770*H1770</f>
        <v>0</v>
      </c>
      <c r="S1770" s="223">
        <v>0</v>
      </c>
      <c r="T1770" s="224">
        <f>S1770*H1770</f>
        <v>0</v>
      </c>
      <c r="U1770" s="39"/>
      <c r="V1770" s="39"/>
      <c r="W1770" s="39"/>
      <c r="X1770" s="39"/>
      <c r="Y1770" s="39"/>
      <c r="Z1770" s="39"/>
      <c r="AA1770" s="39"/>
      <c r="AB1770" s="39"/>
      <c r="AC1770" s="39"/>
      <c r="AD1770" s="39"/>
      <c r="AE1770" s="39"/>
      <c r="AR1770" s="225" t="s">
        <v>271</v>
      </c>
      <c r="AT1770" s="225" t="s">
        <v>243</v>
      </c>
      <c r="AU1770" s="225" t="s">
        <v>81</v>
      </c>
      <c r="AY1770" s="18" t="s">
        <v>240</v>
      </c>
      <c r="BE1770" s="226">
        <f>IF(N1770="základní",J1770,0)</f>
        <v>0</v>
      </c>
      <c r="BF1770" s="226">
        <f>IF(N1770="snížená",J1770,0)</f>
        <v>0</v>
      </c>
      <c r="BG1770" s="226">
        <f>IF(N1770="zákl. přenesená",J1770,0)</f>
        <v>0</v>
      </c>
      <c r="BH1770" s="226">
        <f>IF(N1770="sníž. přenesená",J1770,0)</f>
        <v>0</v>
      </c>
      <c r="BI1770" s="226">
        <f>IF(N1770="nulová",J1770,0)</f>
        <v>0</v>
      </c>
      <c r="BJ1770" s="18" t="s">
        <v>79</v>
      </c>
      <c r="BK1770" s="226">
        <f>ROUND(I1770*H1770,2)</f>
        <v>0</v>
      </c>
      <c r="BL1770" s="18" t="s">
        <v>271</v>
      </c>
      <c r="BM1770" s="225" t="s">
        <v>4531</v>
      </c>
    </row>
    <row r="1771" s="14" customFormat="1">
      <c r="A1771" s="14"/>
      <c r="B1771" s="259"/>
      <c r="C1771" s="260"/>
      <c r="D1771" s="227" t="s">
        <v>801</v>
      </c>
      <c r="E1771" s="261" t="s">
        <v>19</v>
      </c>
      <c r="F1771" s="262" t="s">
        <v>2658</v>
      </c>
      <c r="G1771" s="260"/>
      <c r="H1771" s="261" t="s">
        <v>19</v>
      </c>
      <c r="I1771" s="263"/>
      <c r="J1771" s="260"/>
      <c r="K1771" s="260"/>
      <c r="L1771" s="264"/>
      <c r="M1771" s="265"/>
      <c r="N1771" s="266"/>
      <c r="O1771" s="266"/>
      <c r="P1771" s="266"/>
      <c r="Q1771" s="266"/>
      <c r="R1771" s="266"/>
      <c r="S1771" s="266"/>
      <c r="T1771" s="267"/>
      <c r="U1771" s="14"/>
      <c r="V1771" s="14"/>
      <c r="W1771" s="14"/>
      <c r="X1771" s="14"/>
      <c r="Y1771" s="14"/>
      <c r="Z1771" s="14"/>
      <c r="AA1771" s="14"/>
      <c r="AB1771" s="14"/>
      <c r="AC1771" s="14"/>
      <c r="AD1771" s="14"/>
      <c r="AE1771" s="14"/>
      <c r="AT1771" s="268" t="s">
        <v>801</v>
      </c>
      <c r="AU1771" s="268" t="s">
        <v>81</v>
      </c>
      <c r="AV1771" s="14" t="s">
        <v>79</v>
      </c>
      <c r="AW1771" s="14" t="s">
        <v>33</v>
      </c>
      <c r="AX1771" s="14" t="s">
        <v>72</v>
      </c>
      <c r="AY1771" s="268" t="s">
        <v>240</v>
      </c>
    </row>
    <row r="1772" s="13" customFormat="1">
      <c r="A1772" s="13"/>
      <c r="B1772" s="248"/>
      <c r="C1772" s="249"/>
      <c r="D1772" s="227" t="s">
        <v>801</v>
      </c>
      <c r="E1772" s="250" t="s">
        <v>19</v>
      </c>
      <c r="F1772" s="251" t="s">
        <v>2702</v>
      </c>
      <c r="G1772" s="249"/>
      <c r="H1772" s="252">
        <v>1258</v>
      </c>
      <c r="I1772" s="253"/>
      <c r="J1772" s="249"/>
      <c r="K1772" s="249"/>
      <c r="L1772" s="254"/>
      <c r="M1772" s="255"/>
      <c r="N1772" s="256"/>
      <c r="O1772" s="256"/>
      <c r="P1772" s="256"/>
      <c r="Q1772" s="256"/>
      <c r="R1772" s="256"/>
      <c r="S1772" s="256"/>
      <c r="T1772" s="257"/>
      <c r="U1772" s="13"/>
      <c r="V1772" s="13"/>
      <c r="W1772" s="13"/>
      <c r="X1772" s="13"/>
      <c r="Y1772" s="13"/>
      <c r="Z1772" s="13"/>
      <c r="AA1772" s="13"/>
      <c r="AB1772" s="13"/>
      <c r="AC1772" s="13"/>
      <c r="AD1772" s="13"/>
      <c r="AE1772" s="13"/>
      <c r="AT1772" s="258" t="s">
        <v>801</v>
      </c>
      <c r="AU1772" s="258" t="s">
        <v>81</v>
      </c>
      <c r="AV1772" s="13" t="s">
        <v>81</v>
      </c>
      <c r="AW1772" s="13" t="s">
        <v>33</v>
      </c>
      <c r="AX1772" s="13" t="s">
        <v>79</v>
      </c>
      <c r="AY1772" s="258" t="s">
        <v>240</v>
      </c>
    </row>
    <row r="1773" s="2" customFormat="1">
      <c r="A1773" s="39"/>
      <c r="B1773" s="40"/>
      <c r="C1773" s="214" t="s">
        <v>4532</v>
      </c>
      <c r="D1773" s="214" t="s">
        <v>243</v>
      </c>
      <c r="E1773" s="215" t="s">
        <v>4533</v>
      </c>
      <c r="F1773" s="216" t="s">
        <v>4534</v>
      </c>
      <c r="G1773" s="217" t="s">
        <v>251</v>
      </c>
      <c r="H1773" s="218">
        <v>1258</v>
      </c>
      <c r="I1773" s="219"/>
      <c r="J1773" s="220">
        <f>ROUND(I1773*H1773,2)</f>
        <v>0</v>
      </c>
      <c r="K1773" s="216" t="s">
        <v>247</v>
      </c>
      <c r="L1773" s="45"/>
      <c r="M1773" s="221" t="s">
        <v>19</v>
      </c>
      <c r="N1773" s="222" t="s">
        <v>43</v>
      </c>
      <c r="O1773" s="85"/>
      <c r="P1773" s="223">
        <f>O1773*H1773</f>
        <v>0</v>
      </c>
      <c r="Q1773" s="223">
        <v>0</v>
      </c>
      <c r="R1773" s="223">
        <f>Q1773*H1773</f>
        <v>0</v>
      </c>
      <c r="S1773" s="223">
        <v>0</v>
      </c>
      <c r="T1773" s="224">
        <f>S1773*H1773</f>
        <v>0</v>
      </c>
      <c r="U1773" s="39"/>
      <c r="V1773" s="39"/>
      <c r="W1773" s="39"/>
      <c r="X1773" s="39"/>
      <c r="Y1773" s="39"/>
      <c r="Z1773" s="39"/>
      <c r="AA1773" s="39"/>
      <c r="AB1773" s="39"/>
      <c r="AC1773" s="39"/>
      <c r="AD1773" s="39"/>
      <c r="AE1773" s="39"/>
      <c r="AR1773" s="225" t="s">
        <v>271</v>
      </c>
      <c r="AT1773" s="225" t="s">
        <v>243</v>
      </c>
      <c r="AU1773" s="225" t="s">
        <v>81</v>
      </c>
      <c r="AY1773" s="18" t="s">
        <v>240</v>
      </c>
      <c r="BE1773" s="226">
        <f>IF(N1773="základní",J1773,0)</f>
        <v>0</v>
      </c>
      <c r="BF1773" s="226">
        <f>IF(N1773="snížená",J1773,0)</f>
        <v>0</v>
      </c>
      <c r="BG1773" s="226">
        <f>IF(N1773="zákl. přenesená",J1773,0)</f>
        <v>0</v>
      </c>
      <c r="BH1773" s="226">
        <f>IF(N1773="sníž. přenesená",J1773,0)</f>
        <v>0</v>
      </c>
      <c r="BI1773" s="226">
        <f>IF(N1773="nulová",J1773,0)</f>
        <v>0</v>
      </c>
      <c r="BJ1773" s="18" t="s">
        <v>79</v>
      </c>
      <c r="BK1773" s="226">
        <f>ROUND(I1773*H1773,2)</f>
        <v>0</v>
      </c>
      <c r="BL1773" s="18" t="s">
        <v>271</v>
      </c>
      <c r="BM1773" s="225" t="s">
        <v>4535</v>
      </c>
    </row>
    <row r="1774" s="14" customFormat="1">
      <c r="A1774" s="14"/>
      <c r="B1774" s="259"/>
      <c r="C1774" s="260"/>
      <c r="D1774" s="227" t="s">
        <v>801</v>
      </c>
      <c r="E1774" s="261" t="s">
        <v>19</v>
      </c>
      <c r="F1774" s="262" t="s">
        <v>2658</v>
      </c>
      <c r="G1774" s="260"/>
      <c r="H1774" s="261" t="s">
        <v>19</v>
      </c>
      <c r="I1774" s="263"/>
      <c r="J1774" s="260"/>
      <c r="K1774" s="260"/>
      <c r="L1774" s="264"/>
      <c r="M1774" s="265"/>
      <c r="N1774" s="266"/>
      <c r="O1774" s="266"/>
      <c r="P1774" s="266"/>
      <c r="Q1774" s="266"/>
      <c r="R1774" s="266"/>
      <c r="S1774" s="266"/>
      <c r="T1774" s="267"/>
      <c r="U1774" s="14"/>
      <c r="V1774" s="14"/>
      <c r="W1774" s="14"/>
      <c r="X1774" s="14"/>
      <c r="Y1774" s="14"/>
      <c r="Z1774" s="14"/>
      <c r="AA1774" s="14"/>
      <c r="AB1774" s="14"/>
      <c r="AC1774" s="14"/>
      <c r="AD1774" s="14"/>
      <c r="AE1774" s="14"/>
      <c r="AT1774" s="268" t="s">
        <v>801</v>
      </c>
      <c r="AU1774" s="268" t="s">
        <v>81</v>
      </c>
      <c r="AV1774" s="14" t="s">
        <v>79</v>
      </c>
      <c r="AW1774" s="14" t="s">
        <v>33</v>
      </c>
      <c r="AX1774" s="14" t="s">
        <v>72</v>
      </c>
      <c r="AY1774" s="268" t="s">
        <v>240</v>
      </c>
    </row>
    <row r="1775" s="13" customFormat="1">
      <c r="A1775" s="13"/>
      <c r="B1775" s="248"/>
      <c r="C1775" s="249"/>
      <c r="D1775" s="227" t="s">
        <v>801</v>
      </c>
      <c r="E1775" s="250" t="s">
        <v>19</v>
      </c>
      <c r="F1775" s="251" t="s">
        <v>2702</v>
      </c>
      <c r="G1775" s="249"/>
      <c r="H1775" s="252">
        <v>1258</v>
      </c>
      <c r="I1775" s="253"/>
      <c r="J1775" s="249"/>
      <c r="K1775" s="249"/>
      <c r="L1775" s="254"/>
      <c r="M1775" s="255"/>
      <c r="N1775" s="256"/>
      <c r="O1775" s="256"/>
      <c r="P1775" s="256"/>
      <c r="Q1775" s="256"/>
      <c r="R1775" s="256"/>
      <c r="S1775" s="256"/>
      <c r="T1775" s="257"/>
      <c r="U1775" s="13"/>
      <c r="V1775" s="13"/>
      <c r="W1775" s="13"/>
      <c r="X1775" s="13"/>
      <c r="Y1775" s="13"/>
      <c r="Z1775" s="13"/>
      <c r="AA1775" s="13"/>
      <c r="AB1775" s="13"/>
      <c r="AC1775" s="13"/>
      <c r="AD1775" s="13"/>
      <c r="AE1775" s="13"/>
      <c r="AT1775" s="258" t="s">
        <v>801</v>
      </c>
      <c r="AU1775" s="258" t="s">
        <v>81</v>
      </c>
      <c r="AV1775" s="13" t="s">
        <v>81</v>
      </c>
      <c r="AW1775" s="13" t="s">
        <v>33</v>
      </c>
      <c r="AX1775" s="13" t="s">
        <v>79</v>
      </c>
      <c r="AY1775" s="258" t="s">
        <v>240</v>
      </c>
    </row>
    <row r="1776" s="2" customFormat="1" ht="66.75" customHeight="1">
      <c r="A1776" s="39"/>
      <c r="B1776" s="40"/>
      <c r="C1776" s="214" t="s">
        <v>4536</v>
      </c>
      <c r="D1776" s="214" t="s">
        <v>243</v>
      </c>
      <c r="E1776" s="215" t="s">
        <v>4537</v>
      </c>
      <c r="F1776" s="216" t="s">
        <v>4538</v>
      </c>
      <c r="G1776" s="217" t="s">
        <v>251</v>
      </c>
      <c r="H1776" s="218">
        <v>1258</v>
      </c>
      <c r="I1776" s="219"/>
      <c r="J1776" s="220">
        <f>ROUND(I1776*H1776,2)</f>
        <v>0</v>
      </c>
      <c r="K1776" s="216" t="s">
        <v>247</v>
      </c>
      <c r="L1776" s="45"/>
      <c r="M1776" s="221" t="s">
        <v>19</v>
      </c>
      <c r="N1776" s="222" t="s">
        <v>43</v>
      </c>
      <c r="O1776" s="85"/>
      <c r="P1776" s="223">
        <f>O1776*H1776</f>
        <v>0</v>
      </c>
      <c r="Q1776" s="223">
        <v>0</v>
      </c>
      <c r="R1776" s="223">
        <f>Q1776*H1776</f>
        <v>0</v>
      </c>
      <c r="S1776" s="223">
        <v>0</v>
      </c>
      <c r="T1776" s="224">
        <f>S1776*H1776</f>
        <v>0</v>
      </c>
      <c r="U1776" s="39"/>
      <c r="V1776" s="39"/>
      <c r="W1776" s="39"/>
      <c r="X1776" s="39"/>
      <c r="Y1776" s="39"/>
      <c r="Z1776" s="39"/>
      <c r="AA1776" s="39"/>
      <c r="AB1776" s="39"/>
      <c r="AC1776" s="39"/>
      <c r="AD1776" s="39"/>
      <c r="AE1776" s="39"/>
      <c r="AR1776" s="225" t="s">
        <v>271</v>
      </c>
      <c r="AT1776" s="225" t="s">
        <v>243</v>
      </c>
      <c r="AU1776" s="225" t="s">
        <v>81</v>
      </c>
      <c r="AY1776" s="18" t="s">
        <v>240</v>
      </c>
      <c r="BE1776" s="226">
        <f>IF(N1776="základní",J1776,0)</f>
        <v>0</v>
      </c>
      <c r="BF1776" s="226">
        <f>IF(N1776="snížená",J1776,0)</f>
        <v>0</v>
      </c>
      <c r="BG1776" s="226">
        <f>IF(N1776="zákl. přenesená",J1776,0)</f>
        <v>0</v>
      </c>
      <c r="BH1776" s="226">
        <f>IF(N1776="sníž. přenesená",J1776,0)</f>
        <v>0</v>
      </c>
      <c r="BI1776" s="226">
        <f>IF(N1776="nulová",J1776,0)</f>
        <v>0</v>
      </c>
      <c r="BJ1776" s="18" t="s">
        <v>79</v>
      </c>
      <c r="BK1776" s="226">
        <f>ROUND(I1776*H1776,2)</f>
        <v>0</v>
      </c>
      <c r="BL1776" s="18" t="s">
        <v>271</v>
      </c>
      <c r="BM1776" s="225" t="s">
        <v>4539</v>
      </c>
    </row>
    <row r="1777" s="14" customFormat="1">
      <c r="A1777" s="14"/>
      <c r="B1777" s="259"/>
      <c r="C1777" s="260"/>
      <c r="D1777" s="227" t="s">
        <v>801</v>
      </c>
      <c r="E1777" s="261" t="s">
        <v>19</v>
      </c>
      <c r="F1777" s="262" t="s">
        <v>2658</v>
      </c>
      <c r="G1777" s="260"/>
      <c r="H1777" s="261" t="s">
        <v>19</v>
      </c>
      <c r="I1777" s="263"/>
      <c r="J1777" s="260"/>
      <c r="K1777" s="260"/>
      <c r="L1777" s="264"/>
      <c r="M1777" s="265"/>
      <c r="N1777" s="266"/>
      <c r="O1777" s="266"/>
      <c r="P1777" s="266"/>
      <c r="Q1777" s="266"/>
      <c r="R1777" s="266"/>
      <c r="S1777" s="266"/>
      <c r="T1777" s="267"/>
      <c r="U1777" s="14"/>
      <c r="V1777" s="14"/>
      <c r="W1777" s="14"/>
      <c r="X1777" s="14"/>
      <c r="Y1777" s="14"/>
      <c r="Z1777" s="14"/>
      <c r="AA1777" s="14"/>
      <c r="AB1777" s="14"/>
      <c r="AC1777" s="14"/>
      <c r="AD1777" s="14"/>
      <c r="AE1777" s="14"/>
      <c r="AT1777" s="268" t="s">
        <v>801</v>
      </c>
      <c r="AU1777" s="268" t="s">
        <v>81</v>
      </c>
      <c r="AV1777" s="14" t="s">
        <v>79</v>
      </c>
      <c r="AW1777" s="14" t="s">
        <v>33</v>
      </c>
      <c r="AX1777" s="14" t="s">
        <v>72</v>
      </c>
      <c r="AY1777" s="268" t="s">
        <v>240</v>
      </c>
    </row>
    <row r="1778" s="13" customFormat="1">
      <c r="A1778" s="13"/>
      <c r="B1778" s="248"/>
      <c r="C1778" s="249"/>
      <c r="D1778" s="227" t="s">
        <v>801</v>
      </c>
      <c r="E1778" s="250" t="s">
        <v>19</v>
      </c>
      <c r="F1778" s="251" t="s">
        <v>2702</v>
      </c>
      <c r="G1778" s="249"/>
      <c r="H1778" s="252">
        <v>1258</v>
      </c>
      <c r="I1778" s="253"/>
      <c r="J1778" s="249"/>
      <c r="K1778" s="249"/>
      <c r="L1778" s="254"/>
      <c r="M1778" s="255"/>
      <c r="N1778" s="256"/>
      <c r="O1778" s="256"/>
      <c r="P1778" s="256"/>
      <c r="Q1778" s="256"/>
      <c r="R1778" s="256"/>
      <c r="S1778" s="256"/>
      <c r="T1778" s="257"/>
      <c r="U1778" s="13"/>
      <c r="V1778" s="13"/>
      <c r="W1778" s="13"/>
      <c r="X1778" s="13"/>
      <c r="Y1778" s="13"/>
      <c r="Z1778" s="13"/>
      <c r="AA1778" s="13"/>
      <c r="AB1778" s="13"/>
      <c r="AC1778" s="13"/>
      <c r="AD1778" s="13"/>
      <c r="AE1778" s="13"/>
      <c r="AT1778" s="258" t="s">
        <v>801</v>
      </c>
      <c r="AU1778" s="258" t="s">
        <v>81</v>
      </c>
      <c r="AV1778" s="13" t="s">
        <v>81</v>
      </c>
      <c r="AW1778" s="13" t="s">
        <v>33</v>
      </c>
      <c r="AX1778" s="13" t="s">
        <v>79</v>
      </c>
      <c r="AY1778" s="258" t="s">
        <v>240</v>
      </c>
    </row>
    <row r="1779" s="2" customFormat="1">
      <c r="A1779" s="39"/>
      <c r="B1779" s="40"/>
      <c r="C1779" s="214" t="s">
        <v>4540</v>
      </c>
      <c r="D1779" s="214" t="s">
        <v>243</v>
      </c>
      <c r="E1779" s="215" t="s">
        <v>4541</v>
      </c>
      <c r="F1779" s="216" t="s">
        <v>4542</v>
      </c>
      <c r="G1779" s="217" t="s">
        <v>251</v>
      </c>
      <c r="H1779" s="218">
        <v>1258</v>
      </c>
      <c r="I1779" s="219"/>
      <c r="J1779" s="220">
        <f>ROUND(I1779*H1779,2)</f>
        <v>0</v>
      </c>
      <c r="K1779" s="216" t="s">
        <v>247</v>
      </c>
      <c r="L1779" s="45"/>
      <c r="M1779" s="221" t="s">
        <v>19</v>
      </c>
      <c r="N1779" s="222" t="s">
        <v>43</v>
      </c>
      <c r="O1779" s="85"/>
      <c r="P1779" s="223">
        <f>O1779*H1779</f>
        <v>0</v>
      </c>
      <c r="Q1779" s="223">
        <v>0</v>
      </c>
      <c r="R1779" s="223">
        <f>Q1779*H1779</f>
        <v>0</v>
      </c>
      <c r="S1779" s="223">
        <v>0</v>
      </c>
      <c r="T1779" s="224">
        <f>S1779*H1779</f>
        <v>0</v>
      </c>
      <c r="U1779" s="39"/>
      <c r="V1779" s="39"/>
      <c r="W1779" s="39"/>
      <c r="X1779" s="39"/>
      <c r="Y1779" s="39"/>
      <c r="Z1779" s="39"/>
      <c r="AA1779" s="39"/>
      <c r="AB1779" s="39"/>
      <c r="AC1779" s="39"/>
      <c r="AD1779" s="39"/>
      <c r="AE1779" s="39"/>
      <c r="AR1779" s="225" t="s">
        <v>271</v>
      </c>
      <c r="AT1779" s="225" t="s">
        <v>243</v>
      </c>
      <c r="AU1779" s="225" t="s">
        <v>81</v>
      </c>
      <c r="AY1779" s="18" t="s">
        <v>240</v>
      </c>
      <c r="BE1779" s="226">
        <f>IF(N1779="základní",J1779,0)</f>
        <v>0</v>
      </c>
      <c r="BF1779" s="226">
        <f>IF(N1779="snížená",J1779,0)</f>
        <v>0</v>
      </c>
      <c r="BG1779" s="226">
        <f>IF(N1779="zákl. přenesená",J1779,0)</f>
        <v>0</v>
      </c>
      <c r="BH1779" s="226">
        <f>IF(N1779="sníž. přenesená",J1779,0)</f>
        <v>0</v>
      </c>
      <c r="BI1779" s="226">
        <f>IF(N1779="nulová",J1779,0)</f>
        <v>0</v>
      </c>
      <c r="BJ1779" s="18" t="s">
        <v>79</v>
      </c>
      <c r="BK1779" s="226">
        <f>ROUND(I1779*H1779,2)</f>
        <v>0</v>
      </c>
      <c r="BL1779" s="18" t="s">
        <v>271</v>
      </c>
      <c r="BM1779" s="225" t="s">
        <v>4543</v>
      </c>
    </row>
    <row r="1780" s="14" customFormat="1">
      <c r="A1780" s="14"/>
      <c r="B1780" s="259"/>
      <c r="C1780" s="260"/>
      <c r="D1780" s="227" t="s">
        <v>801</v>
      </c>
      <c r="E1780" s="261" t="s">
        <v>19</v>
      </c>
      <c r="F1780" s="262" t="s">
        <v>2658</v>
      </c>
      <c r="G1780" s="260"/>
      <c r="H1780" s="261" t="s">
        <v>19</v>
      </c>
      <c r="I1780" s="263"/>
      <c r="J1780" s="260"/>
      <c r="K1780" s="260"/>
      <c r="L1780" s="264"/>
      <c r="M1780" s="265"/>
      <c r="N1780" s="266"/>
      <c r="O1780" s="266"/>
      <c r="P1780" s="266"/>
      <c r="Q1780" s="266"/>
      <c r="R1780" s="266"/>
      <c r="S1780" s="266"/>
      <c r="T1780" s="267"/>
      <c r="U1780" s="14"/>
      <c r="V1780" s="14"/>
      <c r="W1780" s="14"/>
      <c r="X1780" s="14"/>
      <c r="Y1780" s="14"/>
      <c r="Z1780" s="14"/>
      <c r="AA1780" s="14"/>
      <c r="AB1780" s="14"/>
      <c r="AC1780" s="14"/>
      <c r="AD1780" s="14"/>
      <c r="AE1780" s="14"/>
      <c r="AT1780" s="268" t="s">
        <v>801</v>
      </c>
      <c r="AU1780" s="268" t="s">
        <v>81</v>
      </c>
      <c r="AV1780" s="14" t="s">
        <v>79</v>
      </c>
      <c r="AW1780" s="14" t="s">
        <v>33</v>
      </c>
      <c r="AX1780" s="14" t="s">
        <v>72</v>
      </c>
      <c r="AY1780" s="268" t="s">
        <v>240</v>
      </c>
    </row>
    <row r="1781" s="13" customFormat="1">
      <c r="A1781" s="13"/>
      <c r="B1781" s="248"/>
      <c r="C1781" s="249"/>
      <c r="D1781" s="227" t="s">
        <v>801</v>
      </c>
      <c r="E1781" s="250" t="s">
        <v>19</v>
      </c>
      <c r="F1781" s="251" t="s">
        <v>2702</v>
      </c>
      <c r="G1781" s="249"/>
      <c r="H1781" s="252">
        <v>1258</v>
      </c>
      <c r="I1781" s="253"/>
      <c r="J1781" s="249"/>
      <c r="K1781" s="249"/>
      <c r="L1781" s="254"/>
      <c r="M1781" s="255"/>
      <c r="N1781" s="256"/>
      <c r="O1781" s="256"/>
      <c r="P1781" s="256"/>
      <c r="Q1781" s="256"/>
      <c r="R1781" s="256"/>
      <c r="S1781" s="256"/>
      <c r="T1781" s="257"/>
      <c r="U1781" s="13"/>
      <c r="V1781" s="13"/>
      <c r="W1781" s="13"/>
      <c r="X1781" s="13"/>
      <c r="Y1781" s="13"/>
      <c r="Z1781" s="13"/>
      <c r="AA1781" s="13"/>
      <c r="AB1781" s="13"/>
      <c r="AC1781" s="13"/>
      <c r="AD1781" s="13"/>
      <c r="AE1781" s="13"/>
      <c r="AT1781" s="258" t="s">
        <v>801</v>
      </c>
      <c r="AU1781" s="258" t="s">
        <v>81</v>
      </c>
      <c r="AV1781" s="13" t="s">
        <v>81</v>
      </c>
      <c r="AW1781" s="13" t="s">
        <v>33</v>
      </c>
      <c r="AX1781" s="13" t="s">
        <v>79</v>
      </c>
      <c r="AY1781" s="258" t="s">
        <v>240</v>
      </c>
    </row>
    <row r="1782" s="2" customFormat="1">
      <c r="A1782" s="39"/>
      <c r="B1782" s="40"/>
      <c r="C1782" s="214" t="s">
        <v>4544</v>
      </c>
      <c r="D1782" s="214" t="s">
        <v>243</v>
      </c>
      <c r="E1782" s="215" t="s">
        <v>4545</v>
      </c>
      <c r="F1782" s="216" t="s">
        <v>4546</v>
      </c>
      <c r="G1782" s="217" t="s">
        <v>251</v>
      </c>
      <c r="H1782" s="218">
        <v>170.47</v>
      </c>
      <c r="I1782" s="219"/>
      <c r="J1782" s="220">
        <f>ROUND(I1782*H1782,2)</f>
        <v>0</v>
      </c>
      <c r="K1782" s="216" t="s">
        <v>247</v>
      </c>
      <c r="L1782" s="45"/>
      <c r="M1782" s="221" t="s">
        <v>19</v>
      </c>
      <c r="N1782" s="222" t="s">
        <v>43</v>
      </c>
      <c r="O1782" s="85"/>
      <c r="P1782" s="223">
        <f>O1782*H1782</f>
        <v>0</v>
      </c>
      <c r="Q1782" s="223">
        <v>0</v>
      </c>
      <c r="R1782" s="223">
        <f>Q1782*H1782</f>
        <v>0</v>
      </c>
      <c r="S1782" s="223">
        <v>0</v>
      </c>
      <c r="T1782" s="224">
        <f>S1782*H1782</f>
        <v>0</v>
      </c>
      <c r="U1782" s="39"/>
      <c r="V1782" s="39"/>
      <c r="W1782" s="39"/>
      <c r="X1782" s="39"/>
      <c r="Y1782" s="39"/>
      <c r="Z1782" s="39"/>
      <c r="AA1782" s="39"/>
      <c r="AB1782" s="39"/>
      <c r="AC1782" s="39"/>
      <c r="AD1782" s="39"/>
      <c r="AE1782" s="39"/>
      <c r="AR1782" s="225" t="s">
        <v>271</v>
      </c>
      <c r="AT1782" s="225" t="s">
        <v>243</v>
      </c>
      <c r="AU1782" s="225" t="s">
        <v>81</v>
      </c>
      <c r="AY1782" s="18" t="s">
        <v>240</v>
      </c>
      <c r="BE1782" s="226">
        <f>IF(N1782="základní",J1782,0)</f>
        <v>0</v>
      </c>
      <c r="BF1782" s="226">
        <f>IF(N1782="snížená",J1782,0)</f>
        <v>0</v>
      </c>
      <c r="BG1782" s="226">
        <f>IF(N1782="zákl. přenesená",J1782,0)</f>
        <v>0</v>
      </c>
      <c r="BH1782" s="226">
        <f>IF(N1782="sníž. přenesená",J1782,0)</f>
        <v>0</v>
      </c>
      <c r="BI1782" s="226">
        <f>IF(N1782="nulová",J1782,0)</f>
        <v>0</v>
      </c>
      <c r="BJ1782" s="18" t="s">
        <v>79</v>
      </c>
      <c r="BK1782" s="226">
        <f>ROUND(I1782*H1782,2)</f>
        <v>0</v>
      </c>
      <c r="BL1782" s="18" t="s">
        <v>271</v>
      </c>
      <c r="BM1782" s="225" t="s">
        <v>4547</v>
      </c>
    </row>
    <row r="1783" s="13" customFormat="1">
      <c r="A1783" s="13"/>
      <c r="B1783" s="248"/>
      <c r="C1783" s="249"/>
      <c r="D1783" s="227" t="s">
        <v>801</v>
      </c>
      <c r="E1783" s="250" t="s">
        <v>19</v>
      </c>
      <c r="F1783" s="251" t="s">
        <v>2725</v>
      </c>
      <c r="G1783" s="249"/>
      <c r="H1783" s="252">
        <v>147.19999999999999</v>
      </c>
      <c r="I1783" s="253"/>
      <c r="J1783" s="249"/>
      <c r="K1783" s="249"/>
      <c r="L1783" s="254"/>
      <c r="M1783" s="255"/>
      <c r="N1783" s="256"/>
      <c r="O1783" s="256"/>
      <c r="P1783" s="256"/>
      <c r="Q1783" s="256"/>
      <c r="R1783" s="256"/>
      <c r="S1783" s="256"/>
      <c r="T1783" s="257"/>
      <c r="U1783" s="13"/>
      <c r="V1783" s="13"/>
      <c r="W1783" s="13"/>
      <c r="X1783" s="13"/>
      <c r="Y1783" s="13"/>
      <c r="Z1783" s="13"/>
      <c r="AA1783" s="13"/>
      <c r="AB1783" s="13"/>
      <c r="AC1783" s="13"/>
      <c r="AD1783" s="13"/>
      <c r="AE1783" s="13"/>
      <c r="AT1783" s="258" t="s">
        <v>801</v>
      </c>
      <c r="AU1783" s="258" t="s">
        <v>81</v>
      </c>
      <c r="AV1783" s="13" t="s">
        <v>81</v>
      </c>
      <c r="AW1783" s="13" t="s">
        <v>33</v>
      </c>
      <c r="AX1783" s="13" t="s">
        <v>72</v>
      </c>
      <c r="AY1783" s="258" t="s">
        <v>240</v>
      </c>
    </row>
    <row r="1784" s="13" customFormat="1">
      <c r="A1784" s="13"/>
      <c r="B1784" s="248"/>
      <c r="C1784" s="249"/>
      <c r="D1784" s="227" t="s">
        <v>801</v>
      </c>
      <c r="E1784" s="250" t="s">
        <v>19</v>
      </c>
      <c r="F1784" s="251" t="s">
        <v>2726</v>
      </c>
      <c r="G1784" s="249"/>
      <c r="H1784" s="252">
        <v>23.27</v>
      </c>
      <c r="I1784" s="253"/>
      <c r="J1784" s="249"/>
      <c r="K1784" s="249"/>
      <c r="L1784" s="254"/>
      <c r="M1784" s="255"/>
      <c r="N1784" s="256"/>
      <c r="O1784" s="256"/>
      <c r="P1784" s="256"/>
      <c r="Q1784" s="256"/>
      <c r="R1784" s="256"/>
      <c r="S1784" s="256"/>
      <c r="T1784" s="257"/>
      <c r="U1784" s="13"/>
      <c r="V1784" s="13"/>
      <c r="W1784" s="13"/>
      <c r="X1784" s="13"/>
      <c r="Y1784" s="13"/>
      <c r="Z1784" s="13"/>
      <c r="AA1784" s="13"/>
      <c r="AB1784" s="13"/>
      <c r="AC1784" s="13"/>
      <c r="AD1784" s="13"/>
      <c r="AE1784" s="13"/>
      <c r="AT1784" s="258" t="s">
        <v>801</v>
      </c>
      <c r="AU1784" s="258" t="s">
        <v>81</v>
      </c>
      <c r="AV1784" s="13" t="s">
        <v>81</v>
      </c>
      <c r="AW1784" s="13" t="s">
        <v>33</v>
      </c>
      <c r="AX1784" s="13" t="s">
        <v>72</v>
      </c>
      <c r="AY1784" s="258" t="s">
        <v>240</v>
      </c>
    </row>
    <row r="1785" s="15" customFormat="1">
      <c r="A1785" s="15"/>
      <c r="B1785" s="269"/>
      <c r="C1785" s="270"/>
      <c r="D1785" s="227" t="s">
        <v>801</v>
      </c>
      <c r="E1785" s="271" t="s">
        <v>19</v>
      </c>
      <c r="F1785" s="272" t="s">
        <v>1356</v>
      </c>
      <c r="G1785" s="270"/>
      <c r="H1785" s="273">
        <v>170.47</v>
      </c>
      <c r="I1785" s="274"/>
      <c r="J1785" s="270"/>
      <c r="K1785" s="270"/>
      <c r="L1785" s="275"/>
      <c r="M1785" s="276"/>
      <c r="N1785" s="277"/>
      <c r="O1785" s="277"/>
      <c r="P1785" s="277"/>
      <c r="Q1785" s="277"/>
      <c r="R1785" s="277"/>
      <c r="S1785" s="277"/>
      <c r="T1785" s="278"/>
      <c r="U1785" s="15"/>
      <c r="V1785" s="15"/>
      <c r="W1785" s="15"/>
      <c r="X1785" s="15"/>
      <c r="Y1785" s="15"/>
      <c r="Z1785" s="15"/>
      <c r="AA1785" s="15"/>
      <c r="AB1785" s="15"/>
      <c r="AC1785" s="15"/>
      <c r="AD1785" s="15"/>
      <c r="AE1785" s="15"/>
      <c r="AT1785" s="279" t="s">
        <v>801</v>
      </c>
      <c r="AU1785" s="279" t="s">
        <v>81</v>
      </c>
      <c r="AV1785" s="15" t="s">
        <v>149</v>
      </c>
      <c r="AW1785" s="15" t="s">
        <v>33</v>
      </c>
      <c r="AX1785" s="15" t="s">
        <v>79</v>
      </c>
      <c r="AY1785" s="279" t="s">
        <v>240</v>
      </c>
    </row>
    <row r="1786" s="2" customFormat="1">
      <c r="A1786" s="39"/>
      <c r="B1786" s="40"/>
      <c r="C1786" s="214" t="s">
        <v>4548</v>
      </c>
      <c r="D1786" s="214" t="s">
        <v>243</v>
      </c>
      <c r="E1786" s="215" t="s">
        <v>4549</v>
      </c>
      <c r="F1786" s="216" t="s">
        <v>4550</v>
      </c>
      <c r="G1786" s="217" t="s">
        <v>1418</v>
      </c>
      <c r="H1786" s="218">
        <v>1307.0999999999999</v>
      </c>
      <c r="I1786" s="219"/>
      <c r="J1786" s="220">
        <f>ROUND(I1786*H1786,2)</f>
        <v>0</v>
      </c>
      <c r="K1786" s="216" t="s">
        <v>247</v>
      </c>
      <c r="L1786" s="45"/>
      <c r="M1786" s="221" t="s">
        <v>19</v>
      </c>
      <c r="N1786" s="222" t="s">
        <v>43</v>
      </c>
      <c r="O1786" s="85"/>
      <c r="P1786" s="223">
        <f>O1786*H1786</f>
        <v>0</v>
      </c>
      <c r="Q1786" s="223">
        <v>0</v>
      </c>
      <c r="R1786" s="223">
        <f>Q1786*H1786</f>
        <v>0</v>
      </c>
      <c r="S1786" s="223">
        <v>0</v>
      </c>
      <c r="T1786" s="224">
        <f>S1786*H1786</f>
        <v>0</v>
      </c>
      <c r="U1786" s="39"/>
      <c r="V1786" s="39"/>
      <c r="W1786" s="39"/>
      <c r="X1786" s="39"/>
      <c r="Y1786" s="39"/>
      <c r="Z1786" s="39"/>
      <c r="AA1786" s="39"/>
      <c r="AB1786" s="39"/>
      <c r="AC1786" s="39"/>
      <c r="AD1786" s="39"/>
      <c r="AE1786" s="39"/>
      <c r="AR1786" s="225" t="s">
        <v>271</v>
      </c>
      <c r="AT1786" s="225" t="s">
        <v>243</v>
      </c>
      <c r="AU1786" s="225" t="s">
        <v>81</v>
      </c>
      <c r="AY1786" s="18" t="s">
        <v>240</v>
      </c>
      <c r="BE1786" s="226">
        <f>IF(N1786="základní",J1786,0)</f>
        <v>0</v>
      </c>
      <c r="BF1786" s="226">
        <f>IF(N1786="snížená",J1786,0)</f>
        <v>0</v>
      </c>
      <c r="BG1786" s="226">
        <f>IF(N1786="zákl. přenesená",J1786,0)</f>
        <v>0</v>
      </c>
      <c r="BH1786" s="226">
        <f>IF(N1786="sníž. přenesená",J1786,0)</f>
        <v>0</v>
      </c>
      <c r="BI1786" s="226">
        <f>IF(N1786="nulová",J1786,0)</f>
        <v>0</v>
      </c>
      <c r="BJ1786" s="18" t="s">
        <v>79</v>
      </c>
      <c r="BK1786" s="226">
        <f>ROUND(I1786*H1786,2)</f>
        <v>0</v>
      </c>
      <c r="BL1786" s="18" t="s">
        <v>271</v>
      </c>
      <c r="BM1786" s="225" t="s">
        <v>4551</v>
      </c>
    </row>
    <row r="1787" s="13" customFormat="1">
      <c r="A1787" s="13"/>
      <c r="B1787" s="248"/>
      <c r="C1787" s="249"/>
      <c r="D1787" s="227" t="s">
        <v>801</v>
      </c>
      <c r="E1787" s="250" t="s">
        <v>19</v>
      </c>
      <c r="F1787" s="251" t="s">
        <v>4552</v>
      </c>
      <c r="G1787" s="249"/>
      <c r="H1787" s="252">
        <v>1307.0999999999999</v>
      </c>
      <c r="I1787" s="253"/>
      <c r="J1787" s="249"/>
      <c r="K1787" s="249"/>
      <c r="L1787" s="254"/>
      <c r="M1787" s="255"/>
      <c r="N1787" s="256"/>
      <c r="O1787" s="256"/>
      <c r="P1787" s="256"/>
      <c r="Q1787" s="256"/>
      <c r="R1787" s="256"/>
      <c r="S1787" s="256"/>
      <c r="T1787" s="257"/>
      <c r="U1787" s="13"/>
      <c r="V1787" s="13"/>
      <c r="W1787" s="13"/>
      <c r="X1787" s="13"/>
      <c r="Y1787" s="13"/>
      <c r="Z1787" s="13"/>
      <c r="AA1787" s="13"/>
      <c r="AB1787" s="13"/>
      <c r="AC1787" s="13"/>
      <c r="AD1787" s="13"/>
      <c r="AE1787" s="13"/>
      <c r="AT1787" s="258" t="s">
        <v>801</v>
      </c>
      <c r="AU1787" s="258" t="s">
        <v>81</v>
      </c>
      <c r="AV1787" s="13" t="s">
        <v>81</v>
      </c>
      <c r="AW1787" s="13" t="s">
        <v>33</v>
      </c>
      <c r="AX1787" s="13" t="s">
        <v>79</v>
      </c>
      <c r="AY1787" s="258" t="s">
        <v>240</v>
      </c>
    </row>
    <row r="1788" s="2" customFormat="1" ht="44.25" customHeight="1">
      <c r="A1788" s="39"/>
      <c r="B1788" s="40"/>
      <c r="C1788" s="214" t="s">
        <v>4553</v>
      </c>
      <c r="D1788" s="214" t="s">
        <v>243</v>
      </c>
      <c r="E1788" s="215" t="s">
        <v>4554</v>
      </c>
      <c r="F1788" s="216" t="s">
        <v>4555</v>
      </c>
      <c r="G1788" s="217" t="s">
        <v>1707</v>
      </c>
      <c r="H1788" s="218">
        <v>1</v>
      </c>
      <c r="I1788" s="219"/>
      <c r="J1788" s="220">
        <f>ROUND(I1788*H1788,2)</f>
        <v>0</v>
      </c>
      <c r="K1788" s="216" t="s">
        <v>247</v>
      </c>
      <c r="L1788" s="45"/>
      <c r="M1788" s="221" t="s">
        <v>19</v>
      </c>
      <c r="N1788" s="222" t="s">
        <v>43</v>
      </c>
      <c r="O1788" s="85"/>
      <c r="P1788" s="223">
        <f>O1788*H1788</f>
        <v>0</v>
      </c>
      <c r="Q1788" s="223">
        <v>0</v>
      </c>
      <c r="R1788" s="223">
        <f>Q1788*H1788</f>
        <v>0</v>
      </c>
      <c r="S1788" s="223">
        <v>0</v>
      </c>
      <c r="T1788" s="224">
        <f>S1788*H1788</f>
        <v>0</v>
      </c>
      <c r="U1788" s="39"/>
      <c r="V1788" s="39"/>
      <c r="W1788" s="39"/>
      <c r="X1788" s="39"/>
      <c r="Y1788" s="39"/>
      <c r="Z1788" s="39"/>
      <c r="AA1788" s="39"/>
      <c r="AB1788" s="39"/>
      <c r="AC1788" s="39"/>
      <c r="AD1788" s="39"/>
      <c r="AE1788" s="39"/>
      <c r="AR1788" s="225" t="s">
        <v>271</v>
      </c>
      <c r="AT1788" s="225" t="s">
        <v>243</v>
      </c>
      <c r="AU1788" s="225" t="s">
        <v>81</v>
      </c>
      <c r="AY1788" s="18" t="s">
        <v>240</v>
      </c>
      <c r="BE1788" s="226">
        <f>IF(N1788="základní",J1788,0)</f>
        <v>0</v>
      </c>
      <c r="BF1788" s="226">
        <f>IF(N1788="snížená",J1788,0)</f>
        <v>0</v>
      </c>
      <c r="BG1788" s="226">
        <f>IF(N1788="zákl. přenesená",J1788,0)</f>
        <v>0</v>
      </c>
      <c r="BH1788" s="226">
        <f>IF(N1788="sníž. přenesená",J1788,0)</f>
        <v>0</v>
      </c>
      <c r="BI1788" s="226">
        <f>IF(N1788="nulová",J1788,0)</f>
        <v>0</v>
      </c>
      <c r="BJ1788" s="18" t="s">
        <v>79</v>
      </c>
      <c r="BK1788" s="226">
        <f>ROUND(I1788*H1788,2)</f>
        <v>0</v>
      </c>
      <c r="BL1788" s="18" t="s">
        <v>271</v>
      </c>
      <c r="BM1788" s="225" t="s">
        <v>4556</v>
      </c>
    </row>
    <row r="1789" s="12" customFormat="1" ht="22.8" customHeight="1">
      <c r="A1789" s="12"/>
      <c r="B1789" s="198"/>
      <c r="C1789" s="199"/>
      <c r="D1789" s="200" t="s">
        <v>71</v>
      </c>
      <c r="E1789" s="212" t="s">
        <v>4557</v>
      </c>
      <c r="F1789" s="212" t="s">
        <v>4558</v>
      </c>
      <c r="G1789" s="199"/>
      <c r="H1789" s="199"/>
      <c r="I1789" s="202"/>
      <c r="J1789" s="213">
        <f>BK1789</f>
        <v>0</v>
      </c>
      <c r="K1789" s="199"/>
      <c r="L1789" s="204"/>
      <c r="M1789" s="205"/>
      <c r="N1789" s="206"/>
      <c r="O1789" s="206"/>
      <c r="P1789" s="207">
        <f>SUM(P1790:P1902)</f>
        <v>0</v>
      </c>
      <c r="Q1789" s="206"/>
      <c r="R1789" s="207">
        <f>SUM(R1790:R1902)</f>
        <v>0.9424499999999999</v>
      </c>
      <c r="S1789" s="206"/>
      <c r="T1789" s="208">
        <f>SUM(T1790:T1902)</f>
        <v>0</v>
      </c>
      <c r="U1789" s="12"/>
      <c r="V1789" s="12"/>
      <c r="W1789" s="12"/>
      <c r="X1789" s="12"/>
      <c r="Y1789" s="12"/>
      <c r="Z1789" s="12"/>
      <c r="AA1789" s="12"/>
      <c r="AB1789" s="12"/>
      <c r="AC1789" s="12"/>
      <c r="AD1789" s="12"/>
      <c r="AE1789" s="12"/>
      <c r="AR1789" s="209" t="s">
        <v>81</v>
      </c>
      <c r="AT1789" s="210" t="s">
        <v>71</v>
      </c>
      <c r="AU1789" s="210" t="s">
        <v>79</v>
      </c>
      <c r="AY1789" s="209" t="s">
        <v>240</v>
      </c>
      <c r="BK1789" s="211">
        <f>SUM(BK1790:BK1902)</f>
        <v>0</v>
      </c>
    </row>
    <row r="1790" s="2" customFormat="1" ht="66.75" customHeight="1">
      <c r="A1790" s="39"/>
      <c r="B1790" s="40"/>
      <c r="C1790" s="214" t="s">
        <v>4559</v>
      </c>
      <c r="D1790" s="214" t="s">
        <v>243</v>
      </c>
      <c r="E1790" s="215" t="s">
        <v>4560</v>
      </c>
      <c r="F1790" s="216" t="s">
        <v>4561</v>
      </c>
      <c r="G1790" s="217" t="s">
        <v>251</v>
      </c>
      <c r="H1790" s="218">
        <v>2170.4029999999998</v>
      </c>
      <c r="I1790" s="219"/>
      <c r="J1790" s="220">
        <f>ROUND(I1790*H1790,2)</f>
        <v>0</v>
      </c>
      <c r="K1790" s="216" t="s">
        <v>247</v>
      </c>
      <c r="L1790" s="45"/>
      <c r="M1790" s="221" t="s">
        <v>19</v>
      </c>
      <c r="N1790" s="222" t="s">
        <v>43</v>
      </c>
      <c r="O1790" s="85"/>
      <c r="P1790" s="223">
        <f>O1790*H1790</f>
        <v>0</v>
      </c>
      <c r="Q1790" s="223">
        <v>0</v>
      </c>
      <c r="R1790" s="223">
        <f>Q1790*H1790</f>
        <v>0</v>
      </c>
      <c r="S1790" s="223">
        <v>0</v>
      </c>
      <c r="T1790" s="224">
        <f>S1790*H1790</f>
        <v>0</v>
      </c>
      <c r="U1790" s="39"/>
      <c r="V1790" s="39"/>
      <c r="W1790" s="39"/>
      <c r="X1790" s="39"/>
      <c r="Y1790" s="39"/>
      <c r="Z1790" s="39"/>
      <c r="AA1790" s="39"/>
      <c r="AB1790" s="39"/>
      <c r="AC1790" s="39"/>
      <c r="AD1790" s="39"/>
      <c r="AE1790" s="39"/>
      <c r="AR1790" s="225" t="s">
        <v>248</v>
      </c>
      <c r="AT1790" s="225" t="s">
        <v>243</v>
      </c>
      <c r="AU1790" s="225" t="s">
        <v>81</v>
      </c>
      <c r="AY1790" s="18" t="s">
        <v>240</v>
      </c>
      <c r="BE1790" s="226">
        <f>IF(N1790="základní",J1790,0)</f>
        <v>0</v>
      </c>
      <c r="BF1790" s="226">
        <f>IF(N1790="snížená",J1790,0)</f>
        <v>0</v>
      </c>
      <c r="BG1790" s="226">
        <f>IF(N1790="zákl. přenesená",J1790,0)</f>
        <v>0</v>
      </c>
      <c r="BH1790" s="226">
        <f>IF(N1790="sníž. přenesená",J1790,0)</f>
        <v>0</v>
      </c>
      <c r="BI1790" s="226">
        <f>IF(N1790="nulová",J1790,0)</f>
        <v>0</v>
      </c>
      <c r="BJ1790" s="18" t="s">
        <v>79</v>
      </c>
      <c r="BK1790" s="226">
        <f>ROUND(I1790*H1790,2)</f>
        <v>0</v>
      </c>
      <c r="BL1790" s="18" t="s">
        <v>248</v>
      </c>
      <c r="BM1790" s="225" t="s">
        <v>4562</v>
      </c>
    </row>
    <row r="1791" s="13" customFormat="1">
      <c r="A1791" s="13"/>
      <c r="B1791" s="248"/>
      <c r="C1791" s="249"/>
      <c r="D1791" s="227" t="s">
        <v>801</v>
      </c>
      <c r="E1791" s="250" t="s">
        <v>19</v>
      </c>
      <c r="F1791" s="251" t="s">
        <v>2707</v>
      </c>
      <c r="G1791" s="249"/>
      <c r="H1791" s="252">
        <v>476.74000000000001</v>
      </c>
      <c r="I1791" s="253"/>
      <c r="J1791" s="249"/>
      <c r="K1791" s="249"/>
      <c r="L1791" s="254"/>
      <c r="M1791" s="255"/>
      <c r="N1791" s="256"/>
      <c r="O1791" s="256"/>
      <c r="P1791" s="256"/>
      <c r="Q1791" s="256"/>
      <c r="R1791" s="256"/>
      <c r="S1791" s="256"/>
      <c r="T1791" s="257"/>
      <c r="U1791" s="13"/>
      <c r="V1791" s="13"/>
      <c r="W1791" s="13"/>
      <c r="X1791" s="13"/>
      <c r="Y1791" s="13"/>
      <c r="Z1791" s="13"/>
      <c r="AA1791" s="13"/>
      <c r="AB1791" s="13"/>
      <c r="AC1791" s="13"/>
      <c r="AD1791" s="13"/>
      <c r="AE1791" s="13"/>
      <c r="AT1791" s="258" t="s">
        <v>801</v>
      </c>
      <c r="AU1791" s="258" t="s">
        <v>81</v>
      </c>
      <c r="AV1791" s="13" t="s">
        <v>81</v>
      </c>
      <c r="AW1791" s="13" t="s">
        <v>33</v>
      </c>
      <c r="AX1791" s="13" t="s">
        <v>72</v>
      </c>
      <c r="AY1791" s="258" t="s">
        <v>240</v>
      </c>
    </row>
    <row r="1792" s="13" customFormat="1">
      <c r="A1792" s="13"/>
      <c r="B1792" s="248"/>
      <c r="C1792" s="249"/>
      <c r="D1792" s="227" t="s">
        <v>801</v>
      </c>
      <c r="E1792" s="250" t="s">
        <v>19</v>
      </c>
      <c r="F1792" s="251" t="s">
        <v>2708</v>
      </c>
      <c r="G1792" s="249"/>
      <c r="H1792" s="252">
        <v>18.5</v>
      </c>
      <c r="I1792" s="253"/>
      <c r="J1792" s="249"/>
      <c r="K1792" s="249"/>
      <c r="L1792" s="254"/>
      <c r="M1792" s="255"/>
      <c r="N1792" s="256"/>
      <c r="O1792" s="256"/>
      <c r="P1792" s="256"/>
      <c r="Q1792" s="256"/>
      <c r="R1792" s="256"/>
      <c r="S1792" s="256"/>
      <c r="T1792" s="257"/>
      <c r="U1792" s="13"/>
      <c r="V1792" s="13"/>
      <c r="W1792" s="13"/>
      <c r="X1792" s="13"/>
      <c r="Y1792" s="13"/>
      <c r="Z1792" s="13"/>
      <c r="AA1792" s="13"/>
      <c r="AB1792" s="13"/>
      <c r="AC1792" s="13"/>
      <c r="AD1792" s="13"/>
      <c r="AE1792" s="13"/>
      <c r="AT1792" s="258" t="s">
        <v>801</v>
      </c>
      <c r="AU1792" s="258" t="s">
        <v>81</v>
      </c>
      <c r="AV1792" s="13" t="s">
        <v>81</v>
      </c>
      <c r="AW1792" s="13" t="s">
        <v>33</v>
      </c>
      <c r="AX1792" s="13" t="s">
        <v>72</v>
      </c>
      <c r="AY1792" s="258" t="s">
        <v>240</v>
      </c>
    </row>
    <row r="1793" s="13" customFormat="1">
      <c r="A1793" s="13"/>
      <c r="B1793" s="248"/>
      <c r="C1793" s="249"/>
      <c r="D1793" s="227" t="s">
        <v>801</v>
      </c>
      <c r="E1793" s="250" t="s">
        <v>19</v>
      </c>
      <c r="F1793" s="251" t="s">
        <v>2709</v>
      </c>
      <c r="G1793" s="249"/>
      <c r="H1793" s="252">
        <v>6.6550000000000002</v>
      </c>
      <c r="I1793" s="253"/>
      <c r="J1793" s="249"/>
      <c r="K1793" s="249"/>
      <c r="L1793" s="254"/>
      <c r="M1793" s="255"/>
      <c r="N1793" s="256"/>
      <c r="O1793" s="256"/>
      <c r="P1793" s="256"/>
      <c r="Q1793" s="256"/>
      <c r="R1793" s="256"/>
      <c r="S1793" s="256"/>
      <c r="T1793" s="257"/>
      <c r="U1793" s="13"/>
      <c r="V1793" s="13"/>
      <c r="W1793" s="13"/>
      <c r="X1793" s="13"/>
      <c r="Y1793" s="13"/>
      <c r="Z1793" s="13"/>
      <c r="AA1793" s="13"/>
      <c r="AB1793" s="13"/>
      <c r="AC1793" s="13"/>
      <c r="AD1793" s="13"/>
      <c r="AE1793" s="13"/>
      <c r="AT1793" s="258" t="s">
        <v>801</v>
      </c>
      <c r="AU1793" s="258" t="s">
        <v>81</v>
      </c>
      <c r="AV1793" s="13" t="s">
        <v>81</v>
      </c>
      <c r="AW1793" s="13" t="s">
        <v>33</v>
      </c>
      <c r="AX1793" s="13" t="s">
        <v>72</v>
      </c>
      <c r="AY1793" s="258" t="s">
        <v>240</v>
      </c>
    </row>
    <row r="1794" s="13" customFormat="1">
      <c r="A1794" s="13"/>
      <c r="B1794" s="248"/>
      <c r="C1794" s="249"/>
      <c r="D1794" s="227" t="s">
        <v>801</v>
      </c>
      <c r="E1794" s="250" t="s">
        <v>19</v>
      </c>
      <c r="F1794" s="251" t="s">
        <v>2745</v>
      </c>
      <c r="G1794" s="249"/>
      <c r="H1794" s="252">
        <v>54.240000000000002</v>
      </c>
      <c r="I1794" s="253"/>
      <c r="J1794" s="249"/>
      <c r="K1794" s="249"/>
      <c r="L1794" s="254"/>
      <c r="M1794" s="255"/>
      <c r="N1794" s="256"/>
      <c r="O1794" s="256"/>
      <c r="P1794" s="256"/>
      <c r="Q1794" s="256"/>
      <c r="R1794" s="256"/>
      <c r="S1794" s="256"/>
      <c r="T1794" s="257"/>
      <c r="U1794" s="13"/>
      <c r="V1794" s="13"/>
      <c r="W1794" s="13"/>
      <c r="X1794" s="13"/>
      <c r="Y1794" s="13"/>
      <c r="Z1794" s="13"/>
      <c r="AA1794" s="13"/>
      <c r="AB1794" s="13"/>
      <c r="AC1794" s="13"/>
      <c r="AD1794" s="13"/>
      <c r="AE1794" s="13"/>
      <c r="AT1794" s="258" t="s">
        <v>801</v>
      </c>
      <c r="AU1794" s="258" t="s">
        <v>81</v>
      </c>
      <c r="AV1794" s="13" t="s">
        <v>81</v>
      </c>
      <c r="AW1794" s="13" t="s">
        <v>33</v>
      </c>
      <c r="AX1794" s="13" t="s">
        <v>72</v>
      </c>
      <c r="AY1794" s="258" t="s">
        <v>240</v>
      </c>
    </row>
    <row r="1795" s="13" customFormat="1">
      <c r="A1795" s="13"/>
      <c r="B1795" s="248"/>
      <c r="C1795" s="249"/>
      <c r="D1795" s="227" t="s">
        <v>801</v>
      </c>
      <c r="E1795" s="250" t="s">
        <v>19</v>
      </c>
      <c r="F1795" s="251" t="s">
        <v>2746</v>
      </c>
      <c r="G1795" s="249"/>
      <c r="H1795" s="252">
        <v>56.200000000000003</v>
      </c>
      <c r="I1795" s="253"/>
      <c r="J1795" s="249"/>
      <c r="K1795" s="249"/>
      <c r="L1795" s="254"/>
      <c r="M1795" s="255"/>
      <c r="N1795" s="256"/>
      <c r="O1795" s="256"/>
      <c r="P1795" s="256"/>
      <c r="Q1795" s="256"/>
      <c r="R1795" s="256"/>
      <c r="S1795" s="256"/>
      <c r="T1795" s="257"/>
      <c r="U1795" s="13"/>
      <c r="V1795" s="13"/>
      <c r="W1795" s="13"/>
      <c r="X1795" s="13"/>
      <c r="Y1795" s="13"/>
      <c r="Z1795" s="13"/>
      <c r="AA1795" s="13"/>
      <c r="AB1795" s="13"/>
      <c r="AC1795" s="13"/>
      <c r="AD1795" s="13"/>
      <c r="AE1795" s="13"/>
      <c r="AT1795" s="258" t="s">
        <v>801</v>
      </c>
      <c r="AU1795" s="258" t="s">
        <v>81</v>
      </c>
      <c r="AV1795" s="13" t="s">
        <v>81</v>
      </c>
      <c r="AW1795" s="13" t="s">
        <v>33</v>
      </c>
      <c r="AX1795" s="13" t="s">
        <v>72</v>
      </c>
      <c r="AY1795" s="258" t="s">
        <v>240</v>
      </c>
    </row>
    <row r="1796" s="13" customFormat="1">
      <c r="A1796" s="13"/>
      <c r="B1796" s="248"/>
      <c r="C1796" s="249"/>
      <c r="D1796" s="227" t="s">
        <v>801</v>
      </c>
      <c r="E1796" s="250" t="s">
        <v>19</v>
      </c>
      <c r="F1796" s="251" t="s">
        <v>2711</v>
      </c>
      <c r="G1796" s="249"/>
      <c r="H1796" s="252">
        <v>242.97999999999999</v>
      </c>
      <c r="I1796" s="253"/>
      <c r="J1796" s="249"/>
      <c r="K1796" s="249"/>
      <c r="L1796" s="254"/>
      <c r="M1796" s="255"/>
      <c r="N1796" s="256"/>
      <c r="O1796" s="256"/>
      <c r="P1796" s="256"/>
      <c r="Q1796" s="256"/>
      <c r="R1796" s="256"/>
      <c r="S1796" s="256"/>
      <c r="T1796" s="257"/>
      <c r="U1796" s="13"/>
      <c r="V1796" s="13"/>
      <c r="W1796" s="13"/>
      <c r="X1796" s="13"/>
      <c r="Y1796" s="13"/>
      <c r="Z1796" s="13"/>
      <c r="AA1796" s="13"/>
      <c r="AB1796" s="13"/>
      <c r="AC1796" s="13"/>
      <c r="AD1796" s="13"/>
      <c r="AE1796" s="13"/>
      <c r="AT1796" s="258" t="s">
        <v>801</v>
      </c>
      <c r="AU1796" s="258" t="s">
        <v>81</v>
      </c>
      <c r="AV1796" s="13" t="s">
        <v>81</v>
      </c>
      <c r="AW1796" s="13" t="s">
        <v>33</v>
      </c>
      <c r="AX1796" s="13" t="s">
        <v>72</v>
      </c>
      <c r="AY1796" s="258" t="s">
        <v>240</v>
      </c>
    </row>
    <row r="1797" s="13" customFormat="1">
      <c r="A1797" s="13"/>
      <c r="B1797" s="248"/>
      <c r="C1797" s="249"/>
      <c r="D1797" s="227" t="s">
        <v>801</v>
      </c>
      <c r="E1797" s="250" t="s">
        <v>19</v>
      </c>
      <c r="F1797" s="251" t="s">
        <v>2723</v>
      </c>
      <c r="G1797" s="249"/>
      <c r="H1797" s="252">
        <v>318</v>
      </c>
      <c r="I1797" s="253"/>
      <c r="J1797" s="249"/>
      <c r="K1797" s="249"/>
      <c r="L1797" s="254"/>
      <c r="M1797" s="255"/>
      <c r="N1797" s="256"/>
      <c r="O1797" s="256"/>
      <c r="P1797" s="256"/>
      <c r="Q1797" s="256"/>
      <c r="R1797" s="256"/>
      <c r="S1797" s="256"/>
      <c r="T1797" s="257"/>
      <c r="U1797" s="13"/>
      <c r="V1797" s="13"/>
      <c r="W1797" s="13"/>
      <c r="X1797" s="13"/>
      <c r="Y1797" s="13"/>
      <c r="Z1797" s="13"/>
      <c r="AA1797" s="13"/>
      <c r="AB1797" s="13"/>
      <c r="AC1797" s="13"/>
      <c r="AD1797" s="13"/>
      <c r="AE1797" s="13"/>
      <c r="AT1797" s="258" t="s">
        <v>801</v>
      </c>
      <c r="AU1797" s="258" t="s">
        <v>81</v>
      </c>
      <c r="AV1797" s="13" t="s">
        <v>81</v>
      </c>
      <c r="AW1797" s="13" t="s">
        <v>33</v>
      </c>
      <c r="AX1797" s="13" t="s">
        <v>72</v>
      </c>
      <c r="AY1797" s="258" t="s">
        <v>240</v>
      </c>
    </row>
    <row r="1798" s="14" customFormat="1">
      <c r="A1798" s="14"/>
      <c r="B1798" s="259"/>
      <c r="C1798" s="260"/>
      <c r="D1798" s="227" t="s">
        <v>801</v>
      </c>
      <c r="E1798" s="261" t="s">
        <v>19</v>
      </c>
      <c r="F1798" s="262" t="s">
        <v>2715</v>
      </c>
      <c r="G1798" s="260"/>
      <c r="H1798" s="261" t="s">
        <v>19</v>
      </c>
      <c r="I1798" s="263"/>
      <c r="J1798" s="260"/>
      <c r="K1798" s="260"/>
      <c r="L1798" s="264"/>
      <c r="M1798" s="265"/>
      <c r="N1798" s="266"/>
      <c r="O1798" s="266"/>
      <c r="P1798" s="266"/>
      <c r="Q1798" s="266"/>
      <c r="R1798" s="266"/>
      <c r="S1798" s="266"/>
      <c r="T1798" s="267"/>
      <c r="U1798" s="14"/>
      <c r="V1798" s="14"/>
      <c r="W1798" s="14"/>
      <c r="X1798" s="14"/>
      <c r="Y1798" s="14"/>
      <c r="Z1798" s="14"/>
      <c r="AA1798" s="14"/>
      <c r="AB1798" s="14"/>
      <c r="AC1798" s="14"/>
      <c r="AD1798" s="14"/>
      <c r="AE1798" s="14"/>
      <c r="AT1798" s="268" t="s">
        <v>801</v>
      </c>
      <c r="AU1798" s="268" t="s">
        <v>81</v>
      </c>
      <c r="AV1798" s="14" t="s">
        <v>79</v>
      </c>
      <c r="AW1798" s="14" t="s">
        <v>33</v>
      </c>
      <c r="AX1798" s="14" t="s">
        <v>72</v>
      </c>
      <c r="AY1798" s="268" t="s">
        <v>240</v>
      </c>
    </row>
    <row r="1799" s="13" customFormat="1">
      <c r="A1799" s="13"/>
      <c r="B1799" s="248"/>
      <c r="C1799" s="249"/>
      <c r="D1799" s="227" t="s">
        <v>801</v>
      </c>
      <c r="E1799" s="250" t="s">
        <v>19</v>
      </c>
      <c r="F1799" s="251" t="s">
        <v>2716</v>
      </c>
      <c r="G1799" s="249"/>
      <c r="H1799" s="252">
        <v>160.42400000000001</v>
      </c>
      <c r="I1799" s="253"/>
      <c r="J1799" s="249"/>
      <c r="K1799" s="249"/>
      <c r="L1799" s="254"/>
      <c r="M1799" s="255"/>
      <c r="N1799" s="256"/>
      <c r="O1799" s="256"/>
      <c r="P1799" s="256"/>
      <c r="Q1799" s="256"/>
      <c r="R1799" s="256"/>
      <c r="S1799" s="256"/>
      <c r="T1799" s="257"/>
      <c r="U1799" s="13"/>
      <c r="V1799" s="13"/>
      <c r="W1799" s="13"/>
      <c r="X1799" s="13"/>
      <c r="Y1799" s="13"/>
      <c r="Z1799" s="13"/>
      <c r="AA1799" s="13"/>
      <c r="AB1799" s="13"/>
      <c r="AC1799" s="13"/>
      <c r="AD1799" s="13"/>
      <c r="AE1799" s="13"/>
      <c r="AT1799" s="258" t="s">
        <v>801</v>
      </c>
      <c r="AU1799" s="258" t="s">
        <v>81</v>
      </c>
      <c r="AV1799" s="13" t="s">
        <v>81</v>
      </c>
      <c r="AW1799" s="13" t="s">
        <v>33</v>
      </c>
      <c r="AX1799" s="13" t="s">
        <v>72</v>
      </c>
      <c r="AY1799" s="258" t="s">
        <v>240</v>
      </c>
    </row>
    <row r="1800" s="13" customFormat="1">
      <c r="A1800" s="13"/>
      <c r="B1800" s="248"/>
      <c r="C1800" s="249"/>
      <c r="D1800" s="227" t="s">
        <v>801</v>
      </c>
      <c r="E1800" s="250" t="s">
        <v>19</v>
      </c>
      <c r="F1800" s="251" t="s">
        <v>2717</v>
      </c>
      <c r="G1800" s="249"/>
      <c r="H1800" s="252">
        <v>269</v>
      </c>
      <c r="I1800" s="253"/>
      <c r="J1800" s="249"/>
      <c r="K1800" s="249"/>
      <c r="L1800" s="254"/>
      <c r="M1800" s="255"/>
      <c r="N1800" s="256"/>
      <c r="O1800" s="256"/>
      <c r="P1800" s="256"/>
      <c r="Q1800" s="256"/>
      <c r="R1800" s="256"/>
      <c r="S1800" s="256"/>
      <c r="T1800" s="257"/>
      <c r="U1800" s="13"/>
      <c r="V1800" s="13"/>
      <c r="W1800" s="13"/>
      <c r="X1800" s="13"/>
      <c r="Y1800" s="13"/>
      <c r="Z1800" s="13"/>
      <c r="AA1800" s="13"/>
      <c r="AB1800" s="13"/>
      <c r="AC1800" s="13"/>
      <c r="AD1800" s="13"/>
      <c r="AE1800" s="13"/>
      <c r="AT1800" s="258" t="s">
        <v>801</v>
      </c>
      <c r="AU1800" s="258" t="s">
        <v>81</v>
      </c>
      <c r="AV1800" s="13" t="s">
        <v>81</v>
      </c>
      <c r="AW1800" s="13" t="s">
        <v>33</v>
      </c>
      <c r="AX1800" s="13" t="s">
        <v>72</v>
      </c>
      <c r="AY1800" s="258" t="s">
        <v>240</v>
      </c>
    </row>
    <row r="1801" s="13" customFormat="1">
      <c r="A1801" s="13"/>
      <c r="B1801" s="248"/>
      <c r="C1801" s="249"/>
      <c r="D1801" s="227" t="s">
        <v>801</v>
      </c>
      <c r="E1801" s="250" t="s">
        <v>19</v>
      </c>
      <c r="F1801" s="251" t="s">
        <v>2718</v>
      </c>
      <c r="G1801" s="249"/>
      <c r="H1801" s="252">
        <v>34.539999999999999</v>
      </c>
      <c r="I1801" s="253"/>
      <c r="J1801" s="249"/>
      <c r="K1801" s="249"/>
      <c r="L1801" s="254"/>
      <c r="M1801" s="255"/>
      <c r="N1801" s="256"/>
      <c r="O1801" s="256"/>
      <c r="P1801" s="256"/>
      <c r="Q1801" s="256"/>
      <c r="R1801" s="256"/>
      <c r="S1801" s="256"/>
      <c r="T1801" s="257"/>
      <c r="U1801" s="13"/>
      <c r="V1801" s="13"/>
      <c r="W1801" s="13"/>
      <c r="X1801" s="13"/>
      <c r="Y1801" s="13"/>
      <c r="Z1801" s="13"/>
      <c r="AA1801" s="13"/>
      <c r="AB1801" s="13"/>
      <c r="AC1801" s="13"/>
      <c r="AD1801" s="13"/>
      <c r="AE1801" s="13"/>
      <c r="AT1801" s="258" t="s">
        <v>801</v>
      </c>
      <c r="AU1801" s="258" t="s">
        <v>81</v>
      </c>
      <c r="AV1801" s="13" t="s">
        <v>81</v>
      </c>
      <c r="AW1801" s="13" t="s">
        <v>33</v>
      </c>
      <c r="AX1801" s="13" t="s">
        <v>72</v>
      </c>
      <c r="AY1801" s="258" t="s">
        <v>240</v>
      </c>
    </row>
    <row r="1802" s="13" customFormat="1">
      <c r="A1802" s="13"/>
      <c r="B1802" s="248"/>
      <c r="C1802" s="249"/>
      <c r="D1802" s="227" t="s">
        <v>801</v>
      </c>
      <c r="E1802" s="250" t="s">
        <v>19</v>
      </c>
      <c r="F1802" s="251" t="s">
        <v>2719</v>
      </c>
      <c r="G1802" s="249"/>
      <c r="H1802" s="252">
        <v>33.670000000000002</v>
      </c>
      <c r="I1802" s="253"/>
      <c r="J1802" s="249"/>
      <c r="K1802" s="249"/>
      <c r="L1802" s="254"/>
      <c r="M1802" s="255"/>
      <c r="N1802" s="256"/>
      <c r="O1802" s="256"/>
      <c r="P1802" s="256"/>
      <c r="Q1802" s="256"/>
      <c r="R1802" s="256"/>
      <c r="S1802" s="256"/>
      <c r="T1802" s="257"/>
      <c r="U1802" s="13"/>
      <c r="V1802" s="13"/>
      <c r="W1802" s="13"/>
      <c r="X1802" s="13"/>
      <c r="Y1802" s="13"/>
      <c r="Z1802" s="13"/>
      <c r="AA1802" s="13"/>
      <c r="AB1802" s="13"/>
      <c r="AC1802" s="13"/>
      <c r="AD1802" s="13"/>
      <c r="AE1802" s="13"/>
      <c r="AT1802" s="258" t="s">
        <v>801</v>
      </c>
      <c r="AU1802" s="258" t="s">
        <v>81</v>
      </c>
      <c r="AV1802" s="13" t="s">
        <v>81</v>
      </c>
      <c r="AW1802" s="13" t="s">
        <v>33</v>
      </c>
      <c r="AX1802" s="13" t="s">
        <v>72</v>
      </c>
      <c r="AY1802" s="258" t="s">
        <v>240</v>
      </c>
    </row>
    <row r="1803" s="13" customFormat="1">
      <c r="A1803" s="13"/>
      <c r="B1803" s="248"/>
      <c r="C1803" s="249"/>
      <c r="D1803" s="227" t="s">
        <v>801</v>
      </c>
      <c r="E1803" s="250" t="s">
        <v>19</v>
      </c>
      <c r="F1803" s="251" t="s">
        <v>2696</v>
      </c>
      <c r="G1803" s="249"/>
      <c r="H1803" s="252">
        <v>238.74000000000001</v>
      </c>
      <c r="I1803" s="253"/>
      <c r="J1803" s="249"/>
      <c r="K1803" s="249"/>
      <c r="L1803" s="254"/>
      <c r="M1803" s="255"/>
      <c r="N1803" s="256"/>
      <c r="O1803" s="256"/>
      <c r="P1803" s="256"/>
      <c r="Q1803" s="256"/>
      <c r="R1803" s="256"/>
      <c r="S1803" s="256"/>
      <c r="T1803" s="257"/>
      <c r="U1803" s="13"/>
      <c r="V1803" s="13"/>
      <c r="W1803" s="13"/>
      <c r="X1803" s="13"/>
      <c r="Y1803" s="13"/>
      <c r="Z1803" s="13"/>
      <c r="AA1803" s="13"/>
      <c r="AB1803" s="13"/>
      <c r="AC1803" s="13"/>
      <c r="AD1803" s="13"/>
      <c r="AE1803" s="13"/>
      <c r="AT1803" s="258" t="s">
        <v>801</v>
      </c>
      <c r="AU1803" s="258" t="s">
        <v>81</v>
      </c>
      <c r="AV1803" s="13" t="s">
        <v>81</v>
      </c>
      <c r="AW1803" s="13" t="s">
        <v>33</v>
      </c>
      <c r="AX1803" s="13" t="s">
        <v>72</v>
      </c>
      <c r="AY1803" s="258" t="s">
        <v>240</v>
      </c>
    </row>
    <row r="1804" s="14" customFormat="1">
      <c r="A1804" s="14"/>
      <c r="B1804" s="259"/>
      <c r="C1804" s="260"/>
      <c r="D1804" s="227" t="s">
        <v>801</v>
      </c>
      <c r="E1804" s="261" t="s">
        <v>19</v>
      </c>
      <c r="F1804" s="262" t="s">
        <v>2727</v>
      </c>
      <c r="G1804" s="260"/>
      <c r="H1804" s="261" t="s">
        <v>19</v>
      </c>
      <c r="I1804" s="263"/>
      <c r="J1804" s="260"/>
      <c r="K1804" s="260"/>
      <c r="L1804" s="264"/>
      <c r="M1804" s="265"/>
      <c r="N1804" s="266"/>
      <c r="O1804" s="266"/>
      <c r="P1804" s="266"/>
      <c r="Q1804" s="266"/>
      <c r="R1804" s="266"/>
      <c r="S1804" s="266"/>
      <c r="T1804" s="267"/>
      <c r="U1804" s="14"/>
      <c r="V1804" s="14"/>
      <c r="W1804" s="14"/>
      <c r="X1804" s="14"/>
      <c r="Y1804" s="14"/>
      <c r="Z1804" s="14"/>
      <c r="AA1804" s="14"/>
      <c r="AB1804" s="14"/>
      <c r="AC1804" s="14"/>
      <c r="AD1804" s="14"/>
      <c r="AE1804" s="14"/>
      <c r="AT1804" s="268" t="s">
        <v>801</v>
      </c>
      <c r="AU1804" s="268" t="s">
        <v>81</v>
      </c>
      <c r="AV1804" s="14" t="s">
        <v>79</v>
      </c>
      <c r="AW1804" s="14" t="s">
        <v>33</v>
      </c>
      <c r="AX1804" s="14" t="s">
        <v>72</v>
      </c>
      <c r="AY1804" s="268" t="s">
        <v>240</v>
      </c>
    </row>
    <row r="1805" s="13" customFormat="1">
      <c r="A1805" s="13"/>
      <c r="B1805" s="248"/>
      <c r="C1805" s="249"/>
      <c r="D1805" s="227" t="s">
        <v>801</v>
      </c>
      <c r="E1805" s="250" t="s">
        <v>19</v>
      </c>
      <c r="F1805" s="251" t="s">
        <v>2728</v>
      </c>
      <c r="G1805" s="249"/>
      <c r="H1805" s="252">
        <v>260.714</v>
      </c>
      <c r="I1805" s="253"/>
      <c r="J1805" s="249"/>
      <c r="K1805" s="249"/>
      <c r="L1805" s="254"/>
      <c r="M1805" s="255"/>
      <c r="N1805" s="256"/>
      <c r="O1805" s="256"/>
      <c r="P1805" s="256"/>
      <c r="Q1805" s="256"/>
      <c r="R1805" s="256"/>
      <c r="S1805" s="256"/>
      <c r="T1805" s="257"/>
      <c r="U1805" s="13"/>
      <c r="V1805" s="13"/>
      <c r="W1805" s="13"/>
      <c r="X1805" s="13"/>
      <c r="Y1805" s="13"/>
      <c r="Z1805" s="13"/>
      <c r="AA1805" s="13"/>
      <c r="AB1805" s="13"/>
      <c r="AC1805" s="13"/>
      <c r="AD1805" s="13"/>
      <c r="AE1805" s="13"/>
      <c r="AT1805" s="258" t="s">
        <v>801</v>
      </c>
      <c r="AU1805" s="258" t="s">
        <v>81</v>
      </c>
      <c r="AV1805" s="13" t="s">
        <v>81</v>
      </c>
      <c r="AW1805" s="13" t="s">
        <v>33</v>
      </c>
      <c r="AX1805" s="13" t="s">
        <v>72</v>
      </c>
      <c r="AY1805" s="258" t="s">
        <v>240</v>
      </c>
    </row>
    <row r="1806" s="15" customFormat="1">
      <c r="A1806" s="15"/>
      <c r="B1806" s="269"/>
      <c r="C1806" s="270"/>
      <c r="D1806" s="227" t="s">
        <v>801</v>
      </c>
      <c r="E1806" s="271" t="s">
        <v>19</v>
      </c>
      <c r="F1806" s="272" t="s">
        <v>1356</v>
      </c>
      <c r="G1806" s="270"/>
      <c r="H1806" s="273">
        <v>2170.4029999999998</v>
      </c>
      <c r="I1806" s="274"/>
      <c r="J1806" s="270"/>
      <c r="K1806" s="270"/>
      <c r="L1806" s="275"/>
      <c r="M1806" s="276"/>
      <c r="N1806" s="277"/>
      <c r="O1806" s="277"/>
      <c r="P1806" s="277"/>
      <c r="Q1806" s="277"/>
      <c r="R1806" s="277"/>
      <c r="S1806" s="277"/>
      <c r="T1806" s="278"/>
      <c r="U1806" s="15"/>
      <c r="V1806" s="15"/>
      <c r="W1806" s="15"/>
      <c r="X1806" s="15"/>
      <c r="Y1806" s="15"/>
      <c r="Z1806" s="15"/>
      <c r="AA1806" s="15"/>
      <c r="AB1806" s="15"/>
      <c r="AC1806" s="15"/>
      <c r="AD1806" s="15"/>
      <c r="AE1806" s="15"/>
      <c r="AT1806" s="279" t="s">
        <v>801</v>
      </c>
      <c r="AU1806" s="279" t="s">
        <v>81</v>
      </c>
      <c r="AV1806" s="15" t="s">
        <v>149</v>
      </c>
      <c r="AW1806" s="15" t="s">
        <v>33</v>
      </c>
      <c r="AX1806" s="15" t="s">
        <v>79</v>
      </c>
      <c r="AY1806" s="279" t="s">
        <v>240</v>
      </c>
    </row>
    <row r="1807" s="2" customFormat="1" ht="66.75" customHeight="1">
      <c r="A1807" s="39"/>
      <c r="B1807" s="40"/>
      <c r="C1807" s="214" t="s">
        <v>4563</v>
      </c>
      <c r="D1807" s="214" t="s">
        <v>243</v>
      </c>
      <c r="E1807" s="215" t="s">
        <v>4564</v>
      </c>
      <c r="F1807" s="216" t="s">
        <v>4565</v>
      </c>
      <c r="G1807" s="217" t="s">
        <v>251</v>
      </c>
      <c r="H1807" s="218">
        <v>44.918999999999997</v>
      </c>
      <c r="I1807" s="219"/>
      <c r="J1807" s="220">
        <f>ROUND(I1807*H1807,2)</f>
        <v>0</v>
      </c>
      <c r="K1807" s="216" t="s">
        <v>247</v>
      </c>
      <c r="L1807" s="45"/>
      <c r="M1807" s="221" t="s">
        <v>19</v>
      </c>
      <c r="N1807" s="222" t="s">
        <v>43</v>
      </c>
      <c r="O1807" s="85"/>
      <c r="P1807" s="223">
        <f>O1807*H1807</f>
        <v>0</v>
      </c>
      <c r="Q1807" s="223">
        <v>0</v>
      </c>
      <c r="R1807" s="223">
        <f>Q1807*H1807</f>
        <v>0</v>
      </c>
      <c r="S1807" s="223">
        <v>0</v>
      </c>
      <c r="T1807" s="224">
        <f>S1807*H1807</f>
        <v>0</v>
      </c>
      <c r="U1807" s="39"/>
      <c r="V1807" s="39"/>
      <c r="W1807" s="39"/>
      <c r="X1807" s="39"/>
      <c r="Y1807" s="39"/>
      <c r="Z1807" s="39"/>
      <c r="AA1807" s="39"/>
      <c r="AB1807" s="39"/>
      <c r="AC1807" s="39"/>
      <c r="AD1807" s="39"/>
      <c r="AE1807" s="39"/>
      <c r="AR1807" s="225" t="s">
        <v>248</v>
      </c>
      <c r="AT1807" s="225" t="s">
        <v>243</v>
      </c>
      <c r="AU1807" s="225" t="s">
        <v>81</v>
      </c>
      <c r="AY1807" s="18" t="s">
        <v>240</v>
      </c>
      <c r="BE1807" s="226">
        <f>IF(N1807="základní",J1807,0)</f>
        <v>0</v>
      </c>
      <c r="BF1807" s="226">
        <f>IF(N1807="snížená",J1807,0)</f>
        <v>0</v>
      </c>
      <c r="BG1807" s="226">
        <f>IF(N1807="zákl. přenesená",J1807,0)</f>
        <v>0</v>
      </c>
      <c r="BH1807" s="226">
        <f>IF(N1807="sníž. přenesená",J1807,0)</f>
        <v>0</v>
      </c>
      <c r="BI1807" s="226">
        <f>IF(N1807="nulová",J1807,0)</f>
        <v>0</v>
      </c>
      <c r="BJ1807" s="18" t="s">
        <v>79</v>
      </c>
      <c r="BK1807" s="226">
        <f>ROUND(I1807*H1807,2)</f>
        <v>0</v>
      </c>
      <c r="BL1807" s="18" t="s">
        <v>248</v>
      </c>
      <c r="BM1807" s="225" t="s">
        <v>4566</v>
      </c>
    </row>
    <row r="1808" s="13" customFormat="1">
      <c r="A1808" s="13"/>
      <c r="B1808" s="248"/>
      <c r="C1808" s="249"/>
      <c r="D1808" s="227" t="s">
        <v>801</v>
      </c>
      <c r="E1808" s="250" t="s">
        <v>19</v>
      </c>
      <c r="F1808" s="251" t="s">
        <v>4567</v>
      </c>
      <c r="G1808" s="249"/>
      <c r="H1808" s="252">
        <v>44.918999999999997</v>
      </c>
      <c r="I1808" s="253"/>
      <c r="J1808" s="249"/>
      <c r="K1808" s="249"/>
      <c r="L1808" s="254"/>
      <c r="M1808" s="255"/>
      <c r="N1808" s="256"/>
      <c r="O1808" s="256"/>
      <c r="P1808" s="256"/>
      <c r="Q1808" s="256"/>
      <c r="R1808" s="256"/>
      <c r="S1808" s="256"/>
      <c r="T1808" s="257"/>
      <c r="U1808" s="13"/>
      <c r="V1808" s="13"/>
      <c r="W1808" s="13"/>
      <c r="X1808" s="13"/>
      <c r="Y1808" s="13"/>
      <c r="Z1808" s="13"/>
      <c r="AA1808" s="13"/>
      <c r="AB1808" s="13"/>
      <c r="AC1808" s="13"/>
      <c r="AD1808" s="13"/>
      <c r="AE1808" s="13"/>
      <c r="AT1808" s="258" t="s">
        <v>801</v>
      </c>
      <c r="AU1808" s="258" t="s">
        <v>81</v>
      </c>
      <c r="AV1808" s="13" t="s">
        <v>81</v>
      </c>
      <c r="AW1808" s="13" t="s">
        <v>33</v>
      </c>
      <c r="AX1808" s="13" t="s">
        <v>79</v>
      </c>
      <c r="AY1808" s="258" t="s">
        <v>240</v>
      </c>
    </row>
    <row r="1809" s="2" customFormat="1" ht="66.75" customHeight="1">
      <c r="A1809" s="39"/>
      <c r="B1809" s="40"/>
      <c r="C1809" s="214" t="s">
        <v>4568</v>
      </c>
      <c r="D1809" s="214" t="s">
        <v>243</v>
      </c>
      <c r="E1809" s="215" t="s">
        <v>4569</v>
      </c>
      <c r="F1809" s="216" t="s">
        <v>4570</v>
      </c>
      <c r="G1809" s="217" t="s">
        <v>251</v>
      </c>
      <c r="H1809" s="218">
        <v>213.00999999999999</v>
      </c>
      <c r="I1809" s="219"/>
      <c r="J1809" s="220">
        <f>ROUND(I1809*H1809,2)</f>
        <v>0</v>
      </c>
      <c r="K1809" s="216" t="s">
        <v>247</v>
      </c>
      <c r="L1809" s="45"/>
      <c r="M1809" s="221" t="s">
        <v>19</v>
      </c>
      <c r="N1809" s="222" t="s">
        <v>43</v>
      </c>
      <c r="O1809" s="85"/>
      <c r="P1809" s="223">
        <f>O1809*H1809</f>
        <v>0</v>
      </c>
      <c r="Q1809" s="223">
        <v>0</v>
      </c>
      <c r="R1809" s="223">
        <f>Q1809*H1809</f>
        <v>0</v>
      </c>
      <c r="S1809" s="223">
        <v>0</v>
      </c>
      <c r="T1809" s="224">
        <f>S1809*H1809</f>
        <v>0</v>
      </c>
      <c r="U1809" s="39"/>
      <c r="V1809" s="39"/>
      <c r="W1809" s="39"/>
      <c r="X1809" s="39"/>
      <c r="Y1809" s="39"/>
      <c r="Z1809" s="39"/>
      <c r="AA1809" s="39"/>
      <c r="AB1809" s="39"/>
      <c r="AC1809" s="39"/>
      <c r="AD1809" s="39"/>
      <c r="AE1809" s="39"/>
      <c r="AR1809" s="225" t="s">
        <v>248</v>
      </c>
      <c r="AT1809" s="225" t="s">
        <v>243</v>
      </c>
      <c r="AU1809" s="225" t="s">
        <v>81</v>
      </c>
      <c r="AY1809" s="18" t="s">
        <v>240</v>
      </c>
      <c r="BE1809" s="226">
        <f>IF(N1809="základní",J1809,0)</f>
        <v>0</v>
      </c>
      <c r="BF1809" s="226">
        <f>IF(N1809="snížená",J1809,0)</f>
        <v>0</v>
      </c>
      <c r="BG1809" s="226">
        <f>IF(N1809="zákl. přenesená",J1809,0)</f>
        <v>0</v>
      </c>
      <c r="BH1809" s="226">
        <f>IF(N1809="sníž. přenesená",J1809,0)</f>
        <v>0</v>
      </c>
      <c r="BI1809" s="226">
        <f>IF(N1809="nulová",J1809,0)</f>
        <v>0</v>
      </c>
      <c r="BJ1809" s="18" t="s">
        <v>79</v>
      </c>
      <c r="BK1809" s="226">
        <f>ROUND(I1809*H1809,2)</f>
        <v>0</v>
      </c>
      <c r="BL1809" s="18" t="s">
        <v>248</v>
      </c>
      <c r="BM1809" s="225" t="s">
        <v>4571</v>
      </c>
    </row>
    <row r="1810" s="13" customFormat="1">
      <c r="A1810" s="13"/>
      <c r="B1810" s="248"/>
      <c r="C1810" s="249"/>
      <c r="D1810" s="227" t="s">
        <v>801</v>
      </c>
      <c r="E1810" s="250" t="s">
        <v>19</v>
      </c>
      <c r="F1810" s="251" t="s">
        <v>2714</v>
      </c>
      <c r="G1810" s="249"/>
      <c r="H1810" s="252">
        <v>27.850000000000001</v>
      </c>
      <c r="I1810" s="253"/>
      <c r="J1810" s="249"/>
      <c r="K1810" s="249"/>
      <c r="L1810" s="254"/>
      <c r="M1810" s="255"/>
      <c r="N1810" s="256"/>
      <c r="O1810" s="256"/>
      <c r="P1810" s="256"/>
      <c r="Q1810" s="256"/>
      <c r="R1810" s="256"/>
      <c r="S1810" s="256"/>
      <c r="T1810" s="257"/>
      <c r="U1810" s="13"/>
      <c r="V1810" s="13"/>
      <c r="W1810" s="13"/>
      <c r="X1810" s="13"/>
      <c r="Y1810" s="13"/>
      <c r="Z1810" s="13"/>
      <c r="AA1810" s="13"/>
      <c r="AB1810" s="13"/>
      <c r="AC1810" s="13"/>
      <c r="AD1810" s="13"/>
      <c r="AE1810" s="13"/>
      <c r="AT1810" s="258" t="s">
        <v>801</v>
      </c>
      <c r="AU1810" s="258" t="s">
        <v>81</v>
      </c>
      <c r="AV1810" s="13" t="s">
        <v>81</v>
      </c>
      <c r="AW1810" s="13" t="s">
        <v>33</v>
      </c>
      <c r="AX1810" s="13" t="s">
        <v>72</v>
      </c>
      <c r="AY1810" s="258" t="s">
        <v>240</v>
      </c>
    </row>
    <row r="1811" s="13" customFormat="1">
      <c r="A1811" s="13"/>
      <c r="B1811" s="248"/>
      <c r="C1811" s="249"/>
      <c r="D1811" s="227" t="s">
        <v>801</v>
      </c>
      <c r="E1811" s="250" t="s">
        <v>19</v>
      </c>
      <c r="F1811" s="251" t="s">
        <v>2748</v>
      </c>
      <c r="G1811" s="249"/>
      <c r="H1811" s="252">
        <v>164.71000000000001</v>
      </c>
      <c r="I1811" s="253"/>
      <c r="J1811" s="249"/>
      <c r="K1811" s="249"/>
      <c r="L1811" s="254"/>
      <c r="M1811" s="255"/>
      <c r="N1811" s="256"/>
      <c r="O1811" s="256"/>
      <c r="P1811" s="256"/>
      <c r="Q1811" s="256"/>
      <c r="R1811" s="256"/>
      <c r="S1811" s="256"/>
      <c r="T1811" s="257"/>
      <c r="U1811" s="13"/>
      <c r="V1811" s="13"/>
      <c r="W1811" s="13"/>
      <c r="X1811" s="13"/>
      <c r="Y1811" s="13"/>
      <c r="Z1811" s="13"/>
      <c r="AA1811" s="13"/>
      <c r="AB1811" s="13"/>
      <c r="AC1811" s="13"/>
      <c r="AD1811" s="13"/>
      <c r="AE1811" s="13"/>
      <c r="AT1811" s="258" t="s">
        <v>801</v>
      </c>
      <c r="AU1811" s="258" t="s">
        <v>81</v>
      </c>
      <c r="AV1811" s="13" t="s">
        <v>81</v>
      </c>
      <c r="AW1811" s="13" t="s">
        <v>33</v>
      </c>
      <c r="AX1811" s="13" t="s">
        <v>72</v>
      </c>
      <c r="AY1811" s="258" t="s">
        <v>240</v>
      </c>
    </row>
    <row r="1812" s="13" customFormat="1">
      <c r="A1812" s="13"/>
      <c r="B1812" s="248"/>
      <c r="C1812" s="249"/>
      <c r="D1812" s="227" t="s">
        <v>801</v>
      </c>
      <c r="E1812" s="250" t="s">
        <v>19</v>
      </c>
      <c r="F1812" s="251" t="s">
        <v>2724</v>
      </c>
      <c r="G1812" s="249"/>
      <c r="H1812" s="252">
        <v>20.449999999999999</v>
      </c>
      <c r="I1812" s="253"/>
      <c r="J1812" s="249"/>
      <c r="K1812" s="249"/>
      <c r="L1812" s="254"/>
      <c r="M1812" s="255"/>
      <c r="N1812" s="256"/>
      <c r="O1812" s="256"/>
      <c r="P1812" s="256"/>
      <c r="Q1812" s="256"/>
      <c r="R1812" s="256"/>
      <c r="S1812" s="256"/>
      <c r="T1812" s="257"/>
      <c r="U1812" s="13"/>
      <c r="V1812" s="13"/>
      <c r="W1812" s="13"/>
      <c r="X1812" s="13"/>
      <c r="Y1812" s="13"/>
      <c r="Z1812" s="13"/>
      <c r="AA1812" s="13"/>
      <c r="AB1812" s="13"/>
      <c r="AC1812" s="13"/>
      <c r="AD1812" s="13"/>
      <c r="AE1812" s="13"/>
      <c r="AT1812" s="258" t="s">
        <v>801</v>
      </c>
      <c r="AU1812" s="258" t="s">
        <v>81</v>
      </c>
      <c r="AV1812" s="13" t="s">
        <v>81</v>
      </c>
      <c r="AW1812" s="13" t="s">
        <v>33</v>
      </c>
      <c r="AX1812" s="13" t="s">
        <v>72</v>
      </c>
      <c r="AY1812" s="258" t="s">
        <v>240</v>
      </c>
    </row>
    <row r="1813" s="15" customFormat="1">
      <c r="A1813" s="15"/>
      <c r="B1813" s="269"/>
      <c r="C1813" s="270"/>
      <c r="D1813" s="227" t="s">
        <v>801</v>
      </c>
      <c r="E1813" s="271" t="s">
        <v>19</v>
      </c>
      <c r="F1813" s="272" t="s">
        <v>1356</v>
      </c>
      <c r="G1813" s="270"/>
      <c r="H1813" s="273">
        <v>213.00999999999999</v>
      </c>
      <c r="I1813" s="274"/>
      <c r="J1813" s="270"/>
      <c r="K1813" s="270"/>
      <c r="L1813" s="275"/>
      <c r="M1813" s="276"/>
      <c r="N1813" s="277"/>
      <c r="O1813" s="277"/>
      <c r="P1813" s="277"/>
      <c r="Q1813" s="277"/>
      <c r="R1813" s="277"/>
      <c r="S1813" s="277"/>
      <c r="T1813" s="278"/>
      <c r="U1813" s="15"/>
      <c r="V1813" s="15"/>
      <c r="W1813" s="15"/>
      <c r="X1813" s="15"/>
      <c r="Y1813" s="15"/>
      <c r="Z1813" s="15"/>
      <c r="AA1813" s="15"/>
      <c r="AB1813" s="15"/>
      <c r="AC1813" s="15"/>
      <c r="AD1813" s="15"/>
      <c r="AE1813" s="15"/>
      <c r="AT1813" s="279" t="s">
        <v>801</v>
      </c>
      <c r="AU1813" s="279" t="s">
        <v>81</v>
      </c>
      <c r="AV1813" s="15" t="s">
        <v>149</v>
      </c>
      <c r="AW1813" s="15" t="s">
        <v>33</v>
      </c>
      <c r="AX1813" s="15" t="s">
        <v>79</v>
      </c>
      <c r="AY1813" s="279" t="s">
        <v>240</v>
      </c>
    </row>
    <row r="1814" s="2" customFormat="1">
      <c r="A1814" s="39"/>
      <c r="B1814" s="40"/>
      <c r="C1814" s="214" t="s">
        <v>4572</v>
      </c>
      <c r="D1814" s="214" t="s">
        <v>243</v>
      </c>
      <c r="E1814" s="215" t="s">
        <v>4573</v>
      </c>
      <c r="F1814" s="216" t="s">
        <v>4574</v>
      </c>
      <c r="G1814" s="217" t="s">
        <v>251</v>
      </c>
      <c r="H1814" s="218">
        <v>130</v>
      </c>
      <c r="I1814" s="219"/>
      <c r="J1814" s="220">
        <f>ROUND(I1814*H1814,2)</f>
        <v>0</v>
      </c>
      <c r="K1814" s="216" t="s">
        <v>247</v>
      </c>
      <c r="L1814" s="45"/>
      <c r="M1814" s="221" t="s">
        <v>19</v>
      </c>
      <c r="N1814" s="222" t="s">
        <v>43</v>
      </c>
      <c r="O1814" s="85"/>
      <c r="P1814" s="223">
        <f>O1814*H1814</f>
        <v>0</v>
      </c>
      <c r="Q1814" s="223">
        <v>0</v>
      </c>
      <c r="R1814" s="223">
        <f>Q1814*H1814</f>
        <v>0</v>
      </c>
      <c r="S1814" s="223">
        <v>0</v>
      </c>
      <c r="T1814" s="224">
        <f>S1814*H1814</f>
        <v>0</v>
      </c>
      <c r="U1814" s="39"/>
      <c r="V1814" s="39"/>
      <c r="W1814" s="39"/>
      <c r="X1814" s="39"/>
      <c r="Y1814" s="39"/>
      <c r="Z1814" s="39"/>
      <c r="AA1814" s="39"/>
      <c r="AB1814" s="39"/>
      <c r="AC1814" s="39"/>
      <c r="AD1814" s="39"/>
      <c r="AE1814" s="39"/>
      <c r="AR1814" s="225" t="s">
        <v>248</v>
      </c>
      <c r="AT1814" s="225" t="s">
        <v>243</v>
      </c>
      <c r="AU1814" s="225" t="s">
        <v>81</v>
      </c>
      <c r="AY1814" s="18" t="s">
        <v>240</v>
      </c>
      <c r="BE1814" s="226">
        <f>IF(N1814="základní",J1814,0)</f>
        <v>0</v>
      </c>
      <c r="BF1814" s="226">
        <f>IF(N1814="snížená",J1814,0)</f>
        <v>0</v>
      </c>
      <c r="BG1814" s="226">
        <f>IF(N1814="zákl. přenesená",J1814,0)</f>
        <v>0</v>
      </c>
      <c r="BH1814" s="226">
        <f>IF(N1814="sníž. přenesená",J1814,0)</f>
        <v>0</v>
      </c>
      <c r="BI1814" s="226">
        <f>IF(N1814="nulová",J1814,0)</f>
        <v>0</v>
      </c>
      <c r="BJ1814" s="18" t="s">
        <v>79</v>
      </c>
      <c r="BK1814" s="226">
        <f>ROUND(I1814*H1814,2)</f>
        <v>0</v>
      </c>
      <c r="BL1814" s="18" t="s">
        <v>248</v>
      </c>
      <c r="BM1814" s="225" t="s">
        <v>4575</v>
      </c>
    </row>
    <row r="1815" s="2" customFormat="1">
      <c r="A1815" s="39"/>
      <c r="B1815" s="40"/>
      <c r="C1815" s="214" t="s">
        <v>4576</v>
      </c>
      <c r="D1815" s="214" t="s">
        <v>243</v>
      </c>
      <c r="E1815" s="215" t="s">
        <v>4577</v>
      </c>
      <c r="F1815" s="216" t="s">
        <v>4578</v>
      </c>
      <c r="G1815" s="217" t="s">
        <v>251</v>
      </c>
      <c r="H1815" s="218">
        <v>125.66</v>
      </c>
      <c r="I1815" s="219"/>
      <c r="J1815" s="220">
        <f>ROUND(I1815*H1815,2)</f>
        <v>0</v>
      </c>
      <c r="K1815" s="216" t="s">
        <v>1343</v>
      </c>
      <c r="L1815" s="45"/>
      <c r="M1815" s="221" t="s">
        <v>19</v>
      </c>
      <c r="N1815" s="222" t="s">
        <v>43</v>
      </c>
      <c r="O1815" s="85"/>
      <c r="P1815" s="223">
        <f>O1815*H1815</f>
        <v>0</v>
      </c>
      <c r="Q1815" s="223">
        <v>0</v>
      </c>
      <c r="R1815" s="223">
        <f>Q1815*H1815</f>
        <v>0</v>
      </c>
      <c r="S1815" s="223">
        <v>0</v>
      </c>
      <c r="T1815" s="224">
        <f>S1815*H1815</f>
        <v>0</v>
      </c>
      <c r="U1815" s="39"/>
      <c r="V1815" s="39"/>
      <c r="W1815" s="39"/>
      <c r="X1815" s="39"/>
      <c r="Y1815" s="39"/>
      <c r="Z1815" s="39"/>
      <c r="AA1815" s="39"/>
      <c r="AB1815" s="39"/>
      <c r="AC1815" s="39"/>
      <c r="AD1815" s="39"/>
      <c r="AE1815" s="39"/>
      <c r="AR1815" s="225" t="s">
        <v>271</v>
      </c>
      <c r="AT1815" s="225" t="s">
        <v>243</v>
      </c>
      <c r="AU1815" s="225" t="s">
        <v>81</v>
      </c>
      <c r="AY1815" s="18" t="s">
        <v>240</v>
      </c>
      <c r="BE1815" s="226">
        <f>IF(N1815="základní",J1815,0)</f>
        <v>0</v>
      </c>
      <c r="BF1815" s="226">
        <f>IF(N1815="snížená",J1815,0)</f>
        <v>0</v>
      </c>
      <c r="BG1815" s="226">
        <f>IF(N1815="zákl. přenesená",J1815,0)</f>
        <v>0</v>
      </c>
      <c r="BH1815" s="226">
        <f>IF(N1815="sníž. přenesená",J1815,0)</f>
        <v>0</v>
      </c>
      <c r="BI1815" s="226">
        <f>IF(N1815="nulová",J1815,0)</f>
        <v>0</v>
      </c>
      <c r="BJ1815" s="18" t="s">
        <v>79</v>
      </c>
      <c r="BK1815" s="226">
        <f>ROUND(I1815*H1815,2)</f>
        <v>0</v>
      </c>
      <c r="BL1815" s="18" t="s">
        <v>271</v>
      </c>
      <c r="BM1815" s="225" t="s">
        <v>4579</v>
      </c>
    </row>
    <row r="1816" s="2" customFormat="1">
      <c r="A1816" s="39"/>
      <c r="B1816" s="40"/>
      <c r="C1816" s="41"/>
      <c r="D1816" s="227" t="s">
        <v>1979</v>
      </c>
      <c r="E1816" s="41"/>
      <c r="F1816" s="228" t="s">
        <v>4580</v>
      </c>
      <c r="G1816" s="41"/>
      <c r="H1816" s="41"/>
      <c r="I1816" s="229"/>
      <c r="J1816" s="41"/>
      <c r="K1816" s="41"/>
      <c r="L1816" s="45"/>
      <c r="M1816" s="291"/>
      <c r="N1816" s="292"/>
      <c r="O1816" s="85"/>
      <c r="P1816" s="85"/>
      <c r="Q1816" s="85"/>
      <c r="R1816" s="85"/>
      <c r="S1816" s="85"/>
      <c r="T1816" s="86"/>
      <c r="U1816" s="39"/>
      <c r="V1816" s="39"/>
      <c r="W1816" s="39"/>
      <c r="X1816" s="39"/>
      <c r="Y1816" s="39"/>
      <c r="Z1816" s="39"/>
      <c r="AA1816" s="39"/>
      <c r="AB1816" s="39"/>
      <c r="AC1816" s="39"/>
      <c r="AD1816" s="39"/>
      <c r="AE1816" s="39"/>
      <c r="AT1816" s="18" t="s">
        <v>1979</v>
      </c>
      <c r="AU1816" s="18" t="s">
        <v>81</v>
      </c>
    </row>
    <row r="1817" s="14" customFormat="1">
      <c r="A1817" s="14"/>
      <c r="B1817" s="259"/>
      <c r="C1817" s="260"/>
      <c r="D1817" s="227" t="s">
        <v>801</v>
      </c>
      <c r="E1817" s="261" t="s">
        <v>19</v>
      </c>
      <c r="F1817" s="262" t="s">
        <v>2377</v>
      </c>
      <c r="G1817" s="260"/>
      <c r="H1817" s="261" t="s">
        <v>19</v>
      </c>
      <c r="I1817" s="263"/>
      <c r="J1817" s="260"/>
      <c r="K1817" s="260"/>
      <c r="L1817" s="264"/>
      <c r="M1817" s="265"/>
      <c r="N1817" s="266"/>
      <c r="O1817" s="266"/>
      <c r="P1817" s="266"/>
      <c r="Q1817" s="266"/>
      <c r="R1817" s="266"/>
      <c r="S1817" s="266"/>
      <c r="T1817" s="267"/>
      <c r="U1817" s="14"/>
      <c r="V1817" s="14"/>
      <c r="W1817" s="14"/>
      <c r="X1817" s="14"/>
      <c r="Y1817" s="14"/>
      <c r="Z1817" s="14"/>
      <c r="AA1817" s="14"/>
      <c r="AB1817" s="14"/>
      <c r="AC1817" s="14"/>
      <c r="AD1817" s="14"/>
      <c r="AE1817" s="14"/>
      <c r="AT1817" s="268" t="s">
        <v>801</v>
      </c>
      <c r="AU1817" s="268" t="s">
        <v>81</v>
      </c>
      <c r="AV1817" s="14" t="s">
        <v>79</v>
      </c>
      <c r="AW1817" s="14" t="s">
        <v>33</v>
      </c>
      <c r="AX1817" s="14" t="s">
        <v>72</v>
      </c>
      <c r="AY1817" s="268" t="s">
        <v>240</v>
      </c>
    </row>
    <row r="1818" s="13" customFormat="1">
      <c r="A1818" s="13"/>
      <c r="B1818" s="248"/>
      <c r="C1818" s="249"/>
      <c r="D1818" s="227" t="s">
        <v>801</v>
      </c>
      <c r="E1818" s="250" t="s">
        <v>19</v>
      </c>
      <c r="F1818" s="251" t="s">
        <v>4581</v>
      </c>
      <c r="G1818" s="249"/>
      <c r="H1818" s="252">
        <v>30.82</v>
      </c>
      <c r="I1818" s="253"/>
      <c r="J1818" s="249"/>
      <c r="K1818" s="249"/>
      <c r="L1818" s="254"/>
      <c r="M1818" s="255"/>
      <c r="N1818" s="256"/>
      <c r="O1818" s="256"/>
      <c r="P1818" s="256"/>
      <c r="Q1818" s="256"/>
      <c r="R1818" s="256"/>
      <c r="S1818" s="256"/>
      <c r="T1818" s="257"/>
      <c r="U1818" s="13"/>
      <c r="V1818" s="13"/>
      <c r="W1818" s="13"/>
      <c r="X1818" s="13"/>
      <c r="Y1818" s="13"/>
      <c r="Z1818" s="13"/>
      <c r="AA1818" s="13"/>
      <c r="AB1818" s="13"/>
      <c r="AC1818" s="13"/>
      <c r="AD1818" s="13"/>
      <c r="AE1818" s="13"/>
      <c r="AT1818" s="258" t="s">
        <v>801</v>
      </c>
      <c r="AU1818" s="258" t="s">
        <v>81</v>
      </c>
      <c r="AV1818" s="13" t="s">
        <v>81</v>
      </c>
      <c r="AW1818" s="13" t="s">
        <v>33</v>
      </c>
      <c r="AX1818" s="13" t="s">
        <v>72</v>
      </c>
      <c r="AY1818" s="258" t="s">
        <v>240</v>
      </c>
    </row>
    <row r="1819" s="13" customFormat="1">
      <c r="A1819" s="13"/>
      <c r="B1819" s="248"/>
      <c r="C1819" s="249"/>
      <c r="D1819" s="227" t="s">
        <v>801</v>
      </c>
      <c r="E1819" s="250" t="s">
        <v>19</v>
      </c>
      <c r="F1819" s="251" t="s">
        <v>4582</v>
      </c>
      <c r="G1819" s="249"/>
      <c r="H1819" s="252">
        <v>65.920000000000002</v>
      </c>
      <c r="I1819" s="253"/>
      <c r="J1819" s="249"/>
      <c r="K1819" s="249"/>
      <c r="L1819" s="254"/>
      <c r="M1819" s="255"/>
      <c r="N1819" s="256"/>
      <c r="O1819" s="256"/>
      <c r="P1819" s="256"/>
      <c r="Q1819" s="256"/>
      <c r="R1819" s="256"/>
      <c r="S1819" s="256"/>
      <c r="T1819" s="257"/>
      <c r="U1819" s="13"/>
      <c r="V1819" s="13"/>
      <c r="W1819" s="13"/>
      <c r="X1819" s="13"/>
      <c r="Y1819" s="13"/>
      <c r="Z1819" s="13"/>
      <c r="AA1819" s="13"/>
      <c r="AB1819" s="13"/>
      <c r="AC1819" s="13"/>
      <c r="AD1819" s="13"/>
      <c r="AE1819" s="13"/>
      <c r="AT1819" s="258" t="s">
        <v>801</v>
      </c>
      <c r="AU1819" s="258" t="s">
        <v>81</v>
      </c>
      <c r="AV1819" s="13" t="s">
        <v>81</v>
      </c>
      <c r="AW1819" s="13" t="s">
        <v>33</v>
      </c>
      <c r="AX1819" s="13" t="s">
        <v>72</v>
      </c>
      <c r="AY1819" s="258" t="s">
        <v>240</v>
      </c>
    </row>
    <row r="1820" s="13" customFormat="1">
      <c r="A1820" s="13"/>
      <c r="B1820" s="248"/>
      <c r="C1820" s="249"/>
      <c r="D1820" s="227" t="s">
        <v>801</v>
      </c>
      <c r="E1820" s="250" t="s">
        <v>19</v>
      </c>
      <c r="F1820" s="251" t="s">
        <v>4583</v>
      </c>
      <c r="G1820" s="249"/>
      <c r="H1820" s="252">
        <v>28.920000000000002</v>
      </c>
      <c r="I1820" s="253"/>
      <c r="J1820" s="249"/>
      <c r="K1820" s="249"/>
      <c r="L1820" s="254"/>
      <c r="M1820" s="255"/>
      <c r="N1820" s="256"/>
      <c r="O1820" s="256"/>
      <c r="P1820" s="256"/>
      <c r="Q1820" s="256"/>
      <c r="R1820" s="256"/>
      <c r="S1820" s="256"/>
      <c r="T1820" s="257"/>
      <c r="U1820" s="13"/>
      <c r="V1820" s="13"/>
      <c r="W1820" s="13"/>
      <c r="X1820" s="13"/>
      <c r="Y1820" s="13"/>
      <c r="Z1820" s="13"/>
      <c r="AA1820" s="13"/>
      <c r="AB1820" s="13"/>
      <c r="AC1820" s="13"/>
      <c r="AD1820" s="13"/>
      <c r="AE1820" s="13"/>
      <c r="AT1820" s="258" t="s">
        <v>801</v>
      </c>
      <c r="AU1820" s="258" t="s">
        <v>81</v>
      </c>
      <c r="AV1820" s="13" t="s">
        <v>81</v>
      </c>
      <c r="AW1820" s="13" t="s">
        <v>33</v>
      </c>
      <c r="AX1820" s="13" t="s">
        <v>72</v>
      </c>
      <c r="AY1820" s="258" t="s">
        <v>240</v>
      </c>
    </row>
    <row r="1821" s="15" customFormat="1">
      <c r="A1821" s="15"/>
      <c r="B1821" s="269"/>
      <c r="C1821" s="270"/>
      <c r="D1821" s="227" t="s">
        <v>801</v>
      </c>
      <c r="E1821" s="271" t="s">
        <v>19</v>
      </c>
      <c r="F1821" s="272" t="s">
        <v>1356</v>
      </c>
      <c r="G1821" s="270"/>
      <c r="H1821" s="273">
        <v>125.66</v>
      </c>
      <c r="I1821" s="274"/>
      <c r="J1821" s="270"/>
      <c r="K1821" s="270"/>
      <c r="L1821" s="275"/>
      <c r="M1821" s="276"/>
      <c r="N1821" s="277"/>
      <c r="O1821" s="277"/>
      <c r="P1821" s="277"/>
      <c r="Q1821" s="277"/>
      <c r="R1821" s="277"/>
      <c r="S1821" s="277"/>
      <c r="T1821" s="278"/>
      <c r="U1821" s="15"/>
      <c r="V1821" s="15"/>
      <c r="W1821" s="15"/>
      <c r="X1821" s="15"/>
      <c r="Y1821" s="15"/>
      <c r="Z1821" s="15"/>
      <c r="AA1821" s="15"/>
      <c r="AB1821" s="15"/>
      <c r="AC1821" s="15"/>
      <c r="AD1821" s="15"/>
      <c r="AE1821" s="15"/>
      <c r="AT1821" s="279" t="s">
        <v>801</v>
      </c>
      <c r="AU1821" s="279" t="s">
        <v>81</v>
      </c>
      <c r="AV1821" s="15" t="s">
        <v>149</v>
      </c>
      <c r="AW1821" s="15" t="s">
        <v>33</v>
      </c>
      <c r="AX1821" s="15" t="s">
        <v>79</v>
      </c>
      <c r="AY1821" s="279" t="s">
        <v>240</v>
      </c>
    </row>
    <row r="1822" s="2" customFormat="1" ht="16.5" customHeight="1">
      <c r="A1822" s="39"/>
      <c r="B1822" s="40"/>
      <c r="C1822" s="214" t="s">
        <v>4584</v>
      </c>
      <c r="D1822" s="214" t="s">
        <v>243</v>
      </c>
      <c r="E1822" s="215" t="s">
        <v>4585</v>
      </c>
      <c r="F1822" s="216" t="s">
        <v>4586</v>
      </c>
      <c r="G1822" s="217" t="s">
        <v>251</v>
      </c>
      <c r="H1822" s="218">
        <v>4685.8580000000002</v>
      </c>
      <c r="I1822" s="219"/>
      <c r="J1822" s="220">
        <f>ROUND(I1822*H1822,2)</f>
        <v>0</v>
      </c>
      <c r="K1822" s="216" t="s">
        <v>749</v>
      </c>
      <c r="L1822" s="45"/>
      <c r="M1822" s="221" t="s">
        <v>19</v>
      </c>
      <c r="N1822" s="222" t="s">
        <v>43</v>
      </c>
      <c r="O1822" s="85"/>
      <c r="P1822" s="223">
        <f>O1822*H1822</f>
        <v>0</v>
      </c>
      <c r="Q1822" s="223">
        <v>0</v>
      </c>
      <c r="R1822" s="223">
        <f>Q1822*H1822</f>
        <v>0</v>
      </c>
      <c r="S1822" s="223">
        <v>0</v>
      </c>
      <c r="T1822" s="224">
        <f>S1822*H1822</f>
        <v>0</v>
      </c>
      <c r="U1822" s="39"/>
      <c r="V1822" s="39"/>
      <c r="W1822" s="39"/>
      <c r="X1822" s="39"/>
      <c r="Y1822" s="39"/>
      <c r="Z1822" s="39"/>
      <c r="AA1822" s="39"/>
      <c r="AB1822" s="39"/>
      <c r="AC1822" s="39"/>
      <c r="AD1822" s="39"/>
      <c r="AE1822" s="39"/>
      <c r="AR1822" s="225" t="s">
        <v>248</v>
      </c>
      <c r="AT1822" s="225" t="s">
        <v>243</v>
      </c>
      <c r="AU1822" s="225" t="s">
        <v>81</v>
      </c>
      <c r="AY1822" s="18" t="s">
        <v>240</v>
      </c>
      <c r="BE1822" s="226">
        <f>IF(N1822="základní",J1822,0)</f>
        <v>0</v>
      </c>
      <c r="BF1822" s="226">
        <f>IF(N1822="snížená",J1822,0)</f>
        <v>0</v>
      </c>
      <c r="BG1822" s="226">
        <f>IF(N1822="zákl. přenesená",J1822,0)</f>
        <v>0</v>
      </c>
      <c r="BH1822" s="226">
        <f>IF(N1822="sníž. přenesená",J1822,0)</f>
        <v>0</v>
      </c>
      <c r="BI1822" s="226">
        <f>IF(N1822="nulová",J1822,0)</f>
        <v>0</v>
      </c>
      <c r="BJ1822" s="18" t="s">
        <v>79</v>
      </c>
      <c r="BK1822" s="226">
        <f>ROUND(I1822*H1822,2)</f>
        <v>0</v>
      </c>
      <c r="BL1822" s="18" t="s">
        <v>248</v>
      </c>
      <c r="BM1822" s="225" t="s">
        <v>4587</v>
      </c>
    </row>
    <row r="1823" s="14" customFormat="1">
      <c r="A1823" s="14"/>
      <c r="B1823" s="259"/>
      <c r="C1823" s="260"/>
      <c r="D1823" s="227" t="s">
        <v>801</v>
      </c>
      <c r="E1823" s="261" t="s">
        <v>19</v>
      </c>
      <c r="F1823" s="262" t="s">
        <v>2658</v>
      </c>
      <c r="G1823" s="260"/>
      <c r="H1823" s="261" t="s">
        <v>19</v>
      </c>
      <c r="I1823" s="263"/>
      <c r="J1823" s="260"/>
      <c r="K1823" s="260"/>
      <c r="L1823" s="264"/>
      <c r="M1823" s="265"/>
      <c r="N1823" s="266"/>
      <c r="O1823" s="266"/>
      <c r="P1823" s="266"/>
      <c r="Q1823" s="266"/>
      <c r="R1823" s="266"/>
      <c r="S1823" s="266"/>
      <c r="T1823" s="267"/>
      <c r="U1823" s="14"/>
      <c r="V1823" s="14"/>
      <c r="W1823" s="14"/>
      <c r="X1823" s="14"/>
      <c r="Y1823" s="14"/>
      <c r="Z1823" s="14"/>
      <c r="AA1823" s="14"/>
      <c r="AB1823" s="14"/>
      <c r="AC1823" s="14"/>
      <c r="AD1823" s="14"/>
      <c r="AE1823" s="14"/>
      <c r="AT1823" s="268" t="s">
        <v>801</v>
      </c>
      <c r="AU1823" s="268" t="s">
        <v>81</v>
      </c>
      <c r="AV1823" s="14" t="s">
        <v>79</v>
      </c>
      <c r="AW1823" s="14" t="s">
        <v>33</v>
      </c>
      <c r="AX1823" s="14" t="s">
        <v>72</v>
      </c>
      <c r="AY1823" s="268" t="s">
        <v>240</v>
      </c>
    </row>
    <row r="1824" s="13" customFormat="1">
      <c r="A1824" s="13"/>
      <c r="B1824" s="248"/>
      <c r="C1824" s="249"/>
      <c r="D1824" s="227" t="s">
        <v>801</v>
      </c>
      <c r="E1824" s="250" t="s">
        <v>19</v>
      </c>
      <c r="F1824" s="251" t="s">
        <v>2702</v>
      </c>
      <c r="G1824" s="249"/>
      <c r="H1824" s="252">
        <v>1258</v>
      </c>
      <c r="I1824" s="253"/>
      <c r="J1824" s="249"/>
      <c r="K1824" s="249"/>
      <c r="L1824" s="254"/>
      <c r="M1824" s="255"/>
      <c r="N1824" s="256"/>
      <c r="O1824" s="256"/>
      <c r="P1824" s="256"/>
      <c r="Q1824" s="256"/>
      <c r="R1824" s="256"/>
      <c r="S1824" s="256"/>
      <c r="T1824" s="257"/>
      <c r="U1824" s="13"/>
      <c r="V1824" s="13"/>
      <c r="W1824" s="13"/>
      <c r="X1824" s="13"/>
      <c r="Y1824" s="13"/>
      <c r="Z1824" s="13"/>
      <c r="AA1824" s="13"/>
      <c r="AB1824" s="13"/>
      <c r="AC1824" s="13"/>
      <c r="AD1824" s="13"/>
      <c r="AE1824" s="13"/>
      <c r="AT1824" s="258" t="s">
        <v>801</v>
      </c>
      <c r="AU1824" s="258" t="s">
        <v>81</v>
      </c>
      <c r="AV1824" s="13" t="s">
        <v>81</v>
      </c>
      <c r="AW1824" s="13" t="s">
        <v>33</v>
      </c>
      <c r="AX1824" s="13" t="s">
        <v>72</v>
      </c>
      <c r="AY1824" s="258" t="s">
        <v>240</v>
      </c>
    </row>
    <row r="1825" s="13" customFormat="1">
      <c r="A1825" s="13"/>
      <c r="B1825" s="248"/>
      <c r="C1825" s="249"/>
      <c r="D1825" s="227" t="s">
        <v>801</v>
      </c>
      <c r="E1825" s="250" t="s">
        <v>19</v>
      </c>
      <c r="F1825" s="251" t="s">
        <v>2707</v>
      </c>
      <c r="G1825" s="249"/>
      <c r="H1825" s="252">
        <v>476.74000000000001</v>
      </c>
      <c r="I1825" s="253"/>
      <c r="J1825" s="249"/>
      <c r="K1825" s="249"/>
      <c r="L1825" s="254"/>
      <c r="M1825" s="255"/>
      <c r="N1825" s="256"/>
      <c r="O1825" s="256"/>
      <c r="P1825" s="256"/>
      <c r="Q1825" s="256"/>
      <c r="R1825" s="256"/>
      <c r="S1825" s="256"/>
      <c r="T1825" s="257"/>
      <c r="U1825" s="13"/>
      <c r="V1825" s="13"/>
      <c r="W1825" s="13"/>
      <c r="X1825" s="13"/>
      <c r="Y1825" s="13"/>
      <c r="Z1825" s="13"/>
      <c r="AA1825" s="13"/>
      <c r="AB1825" s="13"/>
      <c r="AC1825" s="13"/>
      <c r="AD1825" s="13"/>
      <c r="AE1825" s="13"/>
      <c r="AT1825" s="258" t="s">
        <v>801</v>
      </c>
      <c r="AU1825" s="258" t="s">
        <v>81</v>
      </c>
      <c r="AV1825" s="13" t="s">
        <v>81</v>
      </c>
      <c r="AW1825" s="13" t="s">
        <v>33</v>
      </c>
      <c r="AX1825" s="13" t="s">
        <v>72</v>
      </c>
      <c r="AY1825" s="258" t="s">
        <v>240</v>
      </c>
    </row>
    <row r="1826" s="13" customFormat="1">
      <c r="A1826" s="13"/>
      <c r="B1826" s="248"/>
      <c r="C1826" s="249"/>
      <c r="D1826" s="227" t="s">
        <v>801</v>
      </c>
      <c r="E1826" s="250" t="s">
        <v>19</v>
      </c>
      <c r="F1826" s="251" t="s">
        <v>2708</v>
      </c>
      <c r="G1826" s="249"/>
      <c r="H1826" s="252">
        <v>18.5</v>
      </c>
      <c r="I1826" s="253"/>
      <c r="J1826" s="249"/>
      <c r="K1826" s="249"/>
      <c r="L1826" s="254"/>
      <c r="M1826" s="255"/>
      <c r="N1826" s="256"/>
      <c r="O1826" s="256"/>
      <c r="P1826" s="256"/>
      <c r="Q1826" s="256"/>
      <c r="R1826" s="256"/>
      <c r="S1826" s="256"/>
      <c r="T1826" s="257"/>
      <c r="U1826" s="13"/>
      <c r="V1826" s="13"/>
      <c r="W1826" s="13"/>
      <c r="X1826" s="13"/>
      <c r="Y1826" s="13"/>
      <c r="Z1826" s="13"/>
      <c r="AA1826" s="13"/>
      <c r="AB1826" s="13"/>
      <c r="AC1826" s="13"/>
      <c r="AD1826" s="13"/>
      <c r="AE1826" s="13"/>
      <c r="AT1826" s="258" t="s">
        <v>801</v>
      </c>
      <c r="AU1826" s="258" t="s">
        <v>81</v>
      </c>
      <c r="AV1826" s="13" t="s">
        <v>81</v>
      </c>
      <c r="AW1826" s="13" t="s">
        <v>33</v>
      </c>
      <c r="AX1826" s="13" t="s">
        <v>72</v>
      </c>
      <c r="AY1826" s="258" t="s">
        <v>240</v>
      </c>
    </row>
    <row r="1827" s="13" customFormat="1">
      <c r="A1827" s="13"/>
      <c r="B1827" s="248"/>
      <c r="C1827" s="249"/>
      <c r="D1827" s="227" t="s">
        <v>801</v>
      </c>
      <c r="E1827" s="250" t="s">
        <v>19</v>
      </c>
      <c r="F1827" s="251" t="s">
        <v>2709</v>
      </c>
      <c r="G1827" s="249"/>
      <c r="H1827" s="252">
        <v>6.6550000000000002</v>
      </c>
      <c r="I1827" s="253"/>
      <c r="J1827" s="249"/>
      <c r="K1827" s="249"/>
      <c r="L1827" s="254"/>
      <c r="M1827" s="255"/>
      <c r="N1827" s="256"/>
      <c r="O1827" s="256"/>
      <c r="P1827" s="256"/>
      <c r="Q1827" s="256"/>
      <c r="R1827" s="256"/>
      <c r="S1827" s="256"/>
      <c r="T1827" s="257"/>
      <c r="U1827" s="13"/>
      <c r="V1827" s="13"/>
      <c r="W1827" s="13"/>
      <c r="X1827" s="13"/>
      <c r="Y1827" s="13"/>
      <c r="Z1827" s="13"/>
      <c r="AA1827" s="13"/>
      <c r="AB1827" s="13"/>
      <c r="AC1827" s="13"/>
      <c r="AD1827" s="13"/>
      <c r="AE1827" s="13"/>
      <c r="AT1827" s="258" t="s">
        <v>801</v>
      </c>
      <c r="AU1827" s="258" t="s">
        <v>81</v>
      </c>
      <c r="AV1827" s="13" t="s">
        <v>81</v>
      </c>
      <c r="AW1827" s="13" t="s">
        <v>33</v>
      </c>
      <c r="AX1827" s="13" t="s">
        <v>72</v>
      </c>
      <c r="AY1827" s="258" t="s">
        <v>240</v>
      </c>
    </row>
    <row r="1828" s="13" customFormat="1">
      <c r="A1828" s="13"/>
      <c r="B1828" s="248"/>
      <c r="C1828" s="249"/>
      <c r="D1828" s="227" t="s">
        <v>801</v>
      </c>
      <c r="E1828" s="250" t="s">
        <v>19</v>
      </c>
      <c r="F1828" s="251" t="s">
        <v>2710</v>
      </c>
      <c r="G1828" s="249"/>
      <c r="H1828" s="252">
        <v>11.145</v>
      </c>
      <c r="I1828" s="253"/>
      <c r="J1828" s="249"/>
      <c r="K1828" s="249"/>
      <c r="L1828" s="254"/>
      <c r="M1828" s="255"/>
      <c r="N1828" s="256"/>
      <c r="O1828" s="256"/>
      <c r="P1828" s="256"/>
      <c r="Q1828" s="256"/>
      <c r="R1828" s="256"/>
      <c r="S1828" s="256"/>
      <c r="T1828" s="257"/>
      <c r="U1828" s="13"/>
      <c r="V1828" s="13"/>
      <c r="W1828" s="13"/>
      <c r="X1828" s="13"/>
      <c r="Y1828" s="13"/>
      <c r="Z1828" s="13"/>
      <c r="AA1828" s="13"/>
      <c r="AB1828" s="13"/>
      <c r="AC1828" s="13"/>
      <c r="AD1828" s="13"/>
      <c r="AE1828" s="13"/>
      <c r="AT1828" s="258" t="s">
        <v>801</v>
      </c>
      <c r="AU1828" s="258" t="s">
        <v>81</v>
      </c>
      <c r="AV1828" s="13" t="s">
        <v>81</v>
      </c>
      <c r="AW1828" s="13" t="s">
        <v>33</v>
      </c>
      <c r="AX1828" s="13" t="s">
        <v>72</v>
      </c>
      <c r="AY1828" s="258" t="s">
        <v>240</v>
      </c>
    </row>
    <row r="1829" s="13" customFormat="1">
      <c r="A1829" s="13"/>
      <c r="B1829" s="248"/>
      <c r="C1829" s="249"/>
      <c r="D1829" s="227" t="s">
        <v>801</v>
      </c>
      <c r="E1829" s="250" t="s">
        <v>19</v>
      </c>
      <c r="F1829" s="251" t="s">
        <v>2745</v>
      </c>
      <c r="G1829" s="249"/>
      <c r="H1829" s="252">
        <v>54.240000000000002</v>
      </c>
      <c r="I1829" s="253"/>
      <c r="J1829" s="249"/>
      <c r="K1829" s="249"/>
      <c r="L1829" s="254"/>
      <c r="M1829" s="255"/>
      <c r="N1829" s="256"/>
      <c r="O1829" s="256"/>
      <c r="P1829" s="256"/>
      <c r="Q1829" s="256"/>
      <c r="R1829" s="256"/>
      <c r="S1829" s="256"/>
      <c r="T1829" s="257"/>
      <c r="U1829" s="13"/>
      <c r="V1829" s="13"/>
      <c r="W1829" s="13"/>
      <c r="X1829" s="13"/>
      <c r="Y1829" s="13"/>
      <c r="Z1829" s="13"/>
      <c r="AA1829" s="13"/>
      <c r="AB1829" s="13"/>
      <c r="AC1829" s="13"/>
      <c r="AD1829" s="13"/>
      <c r="AE1829" s="13"/>
      <c r="AT1829" s="258" t="s">
        <v>801</v>
      </c>
      <c r="AU1829" s="258" t="s">
        <v>81</v>
      </c>
      <c r="AV1829" s="13" t="s">
        <v>81</v>
      </c>
      <c r="AW1829" s="13" t="s">
        <v>33</v>
      </c>
      <c r="AX1829" s="13" t="s">
        <v>72</v>
      </c>
      <c r="AY1829" s="258" t="s">
        <v>240</v>
      </c>
    </row>
    <row r="1830" s="13" customFormat="1">
      <c r="A1830" s="13"/>
      <c r="B1830" s="248"/>
      <c r="C1830" s="249"/>
      <c r="D1830" s="227" t="s">
        <v>801</v>
      </c>
      <c r="E1830" s="250" t="s">
        <v>19</v>
      </c>
      <c r="F1830" s="251" t="s">
        <v>2746</v>
      </c>
      <c r="G1830" s="249"/>
      <c r="H1830" s="252">
        <v>56.200000000000003</v>
      </c>
      <c r="I1830" s="253"/>
      <c r="J1830" s="249"/>
      <c r="K1830" s="249"/>
      <c r="L1830" s="254"/>
      <c r="M1830" s="255"/>
      <c r="N1830" s="256"/>
      <c r="O1830" s="256"/>
      <c r="P1830" s="256"/>
      <c r="Q1830" s="256"/>
      <c r="R1830" s="256"/>
      <c r="S1830" s="256"/>
      <c r="T1830" s="257"/>
      <c r="U1830" s="13"/>
      <c r="V1830" s="13"/>
      <c r="W1830" s="13"/>
      <c r="X1830" s="13"/>
      <c r="Y1830" s="13"/>
      <c r="Z1830" s="13"/>
      <c r="AA1830" s="13"/>
      <c r="AB1830" s="13"/>
      <c r="AC1830" s="13"/>
      <c r="AD1830" s="13"/>
      <c r="AE1830" s="13"/>
      <c r="AT1830" s="258" t="s">
        <v>801</v>
      </c>
      <c r="AU1830" s="258" t="s">
        <v>81</v>
      </c>
      <c r="AV1830" s="13" t="s">
        <v>81</v>
      </c>
      <c r="AW1830" s="13" t="s">
        <v>33</v>
      </c>
      <c r="AX1830" s="13" t="s">
        <v>72</v>
      </c>
      <c r="AY1830" s="258" t="s">
        <v>240</v>
      </c>
    </row>
    <row r="1831" s="13" customFormat="1">
      <c r="A1831" s="13"/>
      <c r="B1831" s="248"/>
      <c r="C1831" s="249"/>
      <c r="D1831" s="227" t="s">
        <v>801</v>
      </c>
      <c r="E1831" s="250" t="s">
        <v>19</v>
      </c>
      <c r="F1831" s="251" t="s">
        <v>2747</v>
      </c>
      <c r="G1831" s="249"/>
      <c r="H1831" s="252">
        <v>163.30000000000001</v>
      </c>
      <c r="I1831" s="253"/>
      <c r="J1831" s="249"/>
      <c r="K1831" s="249"/>
      <c r="L1831" s="254"/>
      <c r="M1831" s="255"/>
      <c r="N1831" s="256"/>
      <c r="O1831" s="256"/>
      <c r="P1831" s="256"/>
      <c r="Q1831" s="256"/>
      <c r="R1831" s="256"/>
      <c r="S1831" s="256"/>
      <c r="T1831" s="257"/>
      <c r="U1831" s="13"/>
      <c r="V1831" s="13"/>
      <c r="W1831" s="13"/>
      <c r="X1831" s="13"/>
      <c r="Y1831" s="13"/>
      <c r="Z1831" s="13"/>
      <c r="AA1831" s="13"/>
      <c r="AB1831" s="13"/>
      <c r="AC1831" s="13"/>
      <c r="AD1831" s="13"/>
      <c r="AE1831" s="13"/>
      <c r="AT1831" s="258" t="s">
        <v>801</v>
      </c>
      <c r="AU1831" s="258" t="s">
        <v>81</v>
      </c>
      <c r="AV1831" s="13" t="s">
        <v>81</v>
      </c>
      <c r="AW1831" s="13" t="s">
        <v>33</v>
      </c>
      <c r="AX1831" s="13" t="s">
        <v>72</v>
      </c>
      <c r="AY1831" s="258" t="s">
        <v>240</v>
      </c>
    </row>
    <row r="1832" s="13" customFormat="1">
      <c r="A1832" s="13"/>
      <c r="B1832" s="248"/>
      <c r="C1832" s="249"/>
      <c r="D1832" s="227" t="s">
        <v>801</v>
      </c>
      <c r="E1832" s="250" t="s">
        <v>19</v>
      </c>
      <c r="F1832" s="251" t="s">
        <v>2711</v>
      </c>
      <c r="G1832" s="249"/>
      <c r="H1832" s="252">
        <v>242.97999999999999</v>
      </c>
      <c r="I1832" s="253"/>
      <c r="J1832" s="249"/>
      <c r="K1832" s="249"/>
      <c r="L1832" s="254"/>
      <c r="M1832" s="255"/>
      <c r="N1832" s="256"/>
      <c r="O1832" s="256"/>
      <c r="P1832" s="256"/>
      <c r="Q1832" s="256"/>
      <c r="R1832" s="256"/>
      <c r="S1832" s="256"/>
      <c r="T1832" s="257"/>
      <c r="U1832" s="13"/>
      <c r="V1832" s="13"/>
      <c r="W1832" s="13"/>
      <c r="X1832" s="13"/>
      <c r="Y1832" s="13"/>
      <c r="Z1832" s="13"/>
      <c r="AA1832" s="13"/>
      <c r="AB1832" s="13"/>
      <c r="AC1832" s="13"/>
      <c r="AD1832" s="13"/>
      <c r="AE1832" s="13"/>
      <c r="AT1832" s="258" t="s">
        <v>801</v>
      </c>
      <c r="AU1832" s="258" t="s">
        <v>81</v>
      </c>
      <c r="AV1832" s="13" t="s">
        <v>81</v>
      </c>
      <c r="AW1832" s="13" t="s">
        <v>33</v>
      </c>
      <c r="AX1832" s="13" t="s">
        <v>72</v>
      </c>
      <c r="AY1832" s="258" t="s">
        <v>240</v>
      </c>
    </row>
    <row r="1833" s="13" customFormat="1">
      <c r="A1833" s="13"/>
      <c r="B1833" s="248"/>
      <c r="C1833" s="249"/>
      <c r="D1833" s="227" t="s">
        <v>801</v>
      </c>
      <c r="E1833" s="250" t="s">
        <v>19</v>
      </c>
      <c r="F1833" s="251" t="s">
        <v>2712</v>
      </c>
      <c r="G1833" s="249"/>
      <c r="H1833" s="252">
        <v>17.600000000000001</v>
      </c>
      <c r="I1833" s="253"/>
      <c r="J1833" s="249"/>
      <c r="K1833" s="249"/>
      <c r="L1833" s="254"/>
      <c r="M1833" s="255"/>
      <c r="N1833" s="256"/>
      <c r="O1833" s="256"/>
      <c r="P1833" s="256"/>
      <c r="Q1833" s="256"/>
      <c r="R1833" s="256"/>
      <c r="S1833" s="256"/>
      <c r="T1833" s="257"/>
      <c r="U1833" s="13"/>
      <c r="V1833" s="13"/>
      <c r="W1833" s="13"/>
      <c r="X1833" s="13"/>
      <c r="Y1833" s="13"/>
      <c r="Z1833" s="13"/>
      <c r="AA1833" s="13"/>
      <c r="AB1833" s="13"/>
      <c r="AC1833" s="13"/>
      <c r="AD1833" s="13"/>
      <c r="AE1833" s="13"/>
      <c r="AT1833" s="258" t="s">
        <v>801</v>
      </c>
      <c r="AU1833" s="258" t="s">
        <v>81</v>
      </c>
      <c r="AV1833" s="13" t="s">
        <v>81</v>
      </c>
      <c r="AW1833" s="13" t="s">
        <v>33</v>
      </c>
      <c r="AX1833" s="13" t="s">
        <v>72</v>
      </c>
      <c r="AY1833" s="258" t="s">
        <v>240</v>
      </c>
    </row>
    <row r="1834" s="13" customFormat="1">
      <c r="A1834" s="13"/>
      <c r="B1834" s="248"/>
      <c r="C1834" s="249"/>
      <c r="D1834" s="227" t="s">
        <v>801</v>
      </c>
      <c r="E1834" s="250" t="s">
        <v>19</v>
      </c>
      <c r="F1834" s="251" t="s">
        <v>2713</v>
      </c>
      <c r="G1834" s="249"/>
      <c r="H1834" s="252">
        <v>126.45999999999999</v>
      </c>
      <c r="I1834" s="253"/>
      <c r="J1834" s="249"/>
      <c r="K1834" s="249"/>
      <c r="L1834" s="254"/>
      <c r="M1834" s="255"/>
      <c r="N1834" s="256"/>
      <c r="O1834" s="256"/>
      <c r="P1834" s="256"/>
      <c r="Q1834" s="256"/>
      <c r="R1834" s="256"/>
      <c r="S1834" s="256"/>
      <c r="T1834" s="257"/>
      <c r="U1834" s="13"/>
      <c r="V1834" s="13"/>
      <c r="W1834" s="13"/>
      <c r="X1834" s="13"/>
      <c r="Y1834" s="13"/>
      <c r="Z1834" s="13"/>
      <c r="AA1834" s="13"/>
      <c r="AB1834" s="13"/>
      <c r="AC1834" s="13"/>
      <c r="AD1834" s="13"/>
      <c r="AE1834" s="13"/>
      <c r="AT1834" s="258" t="s">
        <v>801</v>
      </c>
      <c r="AU1834" s="258" t="s">
        <v>81</v>
      </c>
      <c r="AV1834" s="13" t="s">
        <v>81</v>
      </c>
      <c r="AW1834" s="13" t="s">
        <v>33</v>
      </c>
      <c r="AX1834" s="13" t="s">
        <v>72</v>
      </c>
      <c r="AY1834" s="258" t="s">
        <v>240</v>
      </c>
    </row>
    <row r="1835" s="13" customFormat="1">
      <c r="A1835" s="13"/>
      <c r="B1835" s="248"/>
      <c r="C1835" s="249"/>
      <c r="D1835" s="227" t="s">
        <v>801</v>
      </c>
      <c r="E1835" s="250" t="s">
        <v>19</v>
      </c>
      <c r="F1835" s="251" t="s">
        <v>2714</v>
      </c>
      <c r="G1835" s="249"/>
      <c r="H1835" s="252">
        <v>27.850000000000001</v>
      </c>
      <c r="I1835" s="253"/>
      <c r="J1835" s="249"/>
      <c r="K1835" s="249"/>
      <c r="L1835" s="254"/>
      <c r="M1835" s="255"/>
      <c r="N1835" s="256"/>
      <c r="O1835" s="256"/>
      <c r="P1835" s="256"/>
      <c r="Q1835" s="256"/>
      <c r="R1835" s="256"/>
      <c r="S1835" s="256"/>
      <c r="T1835" s="257"/>
      <c r="U1835" s="13"/>
      <c r="V1835" s="13"/>
      <c r="W1835" s="13"/>
      <c r="X1835" s="13"/>
      <c r="Y1835" s="13"/>
      <c r="Z1835" s="13"/>
      <c r="AA1835" s="13"/>
      <c r="AB1835" s="13"/>
      <c r="AC1835" s="13"/>
      <c r="AD1835" s="13"/>
      <c r="AE1835" s="13"/>
      <c r="AT1835" s="258" t="s">
        <v>801</v>
      </c>
      <c r="AU1835" s="258" t="s">
        <v>81</v>
      </c>
      <c r="AV1835" s="13" t="s">
        <v>81</v>
      </c>
      <c r="AW1835" s="13" t="s">
        <v>33</v>
      </c>
      <c r="AX1835" s="13" t="s">
        <v>72</v>
      </c>
      <c r="AY1835" s="258" t="s">
        <v>240</v>
      </c>
    </row>
    <row r="1836" s="13" customFormat="1">
      <c r="A1836" s="13"/>
      <c r="B1836" s="248"/>
      <c r="C1836" s="249"/>
      <c r="D1836" s="227" t="s">
        <v>801</v>
      </c>
      <c r="E1836" s="250" t="s">
        <v>19</v>
      </c>
      <c r="F1836" s="251" t="s">
        <v>2748</v>
      </c>
      <c r="G1836" s="249"/>
      <c r="H1836" s="252">
        <v>164.71000000000001</v>
      </c>
      <c r="I1836" s="253"/>
      <c r="J1836" s="249"/>
      <c r="K1836" s="249"/>
      <c r="L1836" s="254"/>
      <c r="M1836" s="255"/>
      <c r="N1836" s="256"/>
      <c r="O1836" s="256"/>
      <c r="P1836" s="256"/>
      <c r="Q1836" s="256"/>
      <c r="R1836" s="256"/>
      <c r="S1836" s="256"/>
      <c r="T1836" s="257"/>
      <c r="U1836" s="13"/>
      <c r="V1836" s="13"/>
      <c r="W1836" s="13"/>
      <c r="X1836" s="13"/>
      <c r="Y1836" s="13"/>
      <c r="Z1836" s="13"/>
      <c r="AA1836" s="13"/>
      <c r="AB1836" s="13"/>
      <c r="AC1836" s="13"/>
      <c r="AD1836" s="13"/>
      <c r="AE1836" s="13"/>
      <c r="AT1836" s="258" t="s">
        <v>801</v>
      </c>
      <c r="AU1836" s="258" t="s">
        <v>81</v>
      </c>
      <c r="AV1836" s="13" t="s">
        <v>81</v>
      </c>
      <c r="AW1836" s="13" t="s">
        <v>33</v>
      </c>
      <c r="AX1836" s="13" t="s">
        <v>72</v>
      </c>
      <c r="AY1836" s="258" t="s">
        <v>240</v>
      </c>
    </row>
    <row r="1837" s="14" customFormat="1">
      <c r="A1837" s="14"/>
      <c r="B1837" s="259"/>
      <c r="C1837" s="260"/>
      <c r="D1837" s="227" t="s">
        <v>801</v>
      </c>
      <c r="E1837" s="261" t="s">
        <v>19</v>
      </c>
      <c r="F1837" s="262" t="s">
        <v>2715</v>
      </c>
      <c r="G1837" s="260"/>
      <c r="H1837" s="261" t="s">
        <v>19</v>
      </c>
      <c r="I1837" s="263"/>
      <c r="J1837" s="260"/>
      <c r="K1837" s="260"/>
      <c r="L1837" s="264"/>
      <c r="M1837" s="265"/>
      <c r="N1837" s="266"/>
      <c r="O1837" s="266"/>
      <c r="P1837" s="266"/>
      <c r="Q1837" s="266"/>
      <c r="R1837" s="266"/>
      <c r="S1837" s="266"/>
      <c r="T1837" s="267"/>
      <c r="U1837" s="14"/>
      <c r="V1837" s="14"/>
      <c r="W1837" s="14"/>
      <c r="X1837" s="14"/>
      <c r="Y1837" s="14"/>
      <c r="Z1837" s="14"/>
      <c r="AA1837" s="14"/>
      <c r="AB1837" s="14"/>
      <c r="AC1837" s="14"/>
      <c r="AD1837" s="14"/>
      <c r="AE1837" s="14"/>
      <c r="AT1837" s="268" t="s">
        <v>801</v>
      </c>
      <c r="AU1837" s="268" t="s">
        <v>81</v>
      </c>
      <c r="AV1837" s="14" t="s">
        <v>79</v>
      </c>
      <c r="AW1837" s="14" t="s">
        <v>33</v>
      </c>
      <c r="AX1837" s="14" t="s">
        <v>72</v>
      </c>
      <c r="AY1837" s="268" t="s">
        <v>240</v>
      </c>
    </row>
    <row r="1838" s="13" customFormat="1">
      <c r="A1838" s="13"/>
      <c r="B1838" s="248"/>
      <c r="C1838" s="249"/>
      <c r="D1838" s="227" t="s">
        <v>801</v>
      </c>
      <c r="E1838" s="250" t="s">
        <v>19</v>
      </c>
      <c r="F1838" s="251" t="s">
        <v>2716</v>
      </c>
      <c r="G1838" s="249"/>
      <c r="H1838" s="252">
        <v>160.42400000000001</v>
      </c>
      <c r="I1838" s="253"/>
      <c r="J1838" s="249"/>
      <c r="K1838" s="249"/>
      <c r="L1838" s="254"/>
      <c r="M1838" s="255"/>
      <c r="N1838" s="256"/>
      <c r="O1838" s="256"/>
      <c r="P1838" s="256"/>
      <c r="Q1838" s="256"/>
      <c r="R1838" s="256"/>
      <c r="S1838" s="256"/>
      <c r="T1838" s="257"/>
      <c r="U1838" s="13"/>
      <c r="V1838" s="13"/>
      <c r="W1838" s="13"/>
      <c r="X1838" s="13"/>
      <c r="Y1838" s="13"/>
      <c r="Z1838" s="13"/>
      <c r="AA1838" s="13"/>
      <c r="AB1838" s="13"/>
      <c r="AC1838" s="13"/>
      <c r="AD1838" s="13"/>
      <c r="AE1838" s="13"/>
      <c r="AT1838" s="258" t="s">
        <v>801</v>
      </c>
      <c r="AU1838" s="258" t="s">
        <v>81</v>
      </c>
      <c r="AV1838" s="13" t="s">
        <v>81</v>
      </c>
      <c r="AW1838" s="13" t="s">
        <v>33</v>
      </c>
      <c r="AX1838" s="13" t="s">
        <v>72</v>
      </c>
      <c r="AY1838" s="258" t="s">
        <v>240</v>
      </c>
    </row>
    <row r="1839" s="13" customFormat="1">
      <c r="A1839" s="13"/>
      <c r="B1839" s="248"/>
      <c r="C1839" s="249"/>
      <c r="D1839" s="227" t="s">
        <v>801</v>
      </c>
      <c r="E1839" s="250" t="s">
        <v>19</v>
      </c>
      <c r="F1839" s="251" t="s">
        <v>2717</v>
      </c>
      <c r="G1839" s="249"/>
      <c r="H1839" s="252">
        <v>269</v>
      </c>
      <c r="I1839" s="253"/>
      <c r="J1839" s="249"/>
      <c r="K1839" s="249"/>
      <c r="L1839" s="254"/>
      <c r="M1839" s="255"/>
      <c r="N1839" s="256"/>
      <c r="O1839" s="256"/>
      <c r="P1839" s="256"/>
      <c r="Q1839" s="256"/>
      <c r="R1839" s="256"/>
      <c r="S1839" s="256"/>
      <c r="T1839" s="257"/>
      <c r="U1839" s="13"/>
      <c r="V1839" s="13"/>
      <c r="W1839" s="13"/>
      <c r="X1839" s="13"/>
      <c r="Y1839" s="13"/>
      <c r="Z1839" s="13"/>
      <c r="AA1839" s="13"/>
      <c r="AB1839" s="13"/>
      <c r="AC1839" s="13"/>
      <c r="AD1839" s="13"/>
      <c r="AE1839" s="13"/>
      <c r="AT1839" s="258" t="s">
        <v>801</v>
      </c>
      <c r="AU1839" s="258" t="s">
        <v>81</v>
      </c>
      <c r="AV1839" s="13" t="s">
        <v>81</v>
      </c>
      <c r="AW1839" s="13" t="s">
        <v>33</v>
      </c>
      <c r="AX1839" s="13" t="s">
        <v>72</v>
      </c>
      <c r="AY1839" s="258" t="s">
        <v>240</v>
      </c>
    </row>
    <row r="1840" s="13" customFormat="1">
      <c r="A1840" s="13"/>
      <c r="B1840" s="248"/>
      <c r="C1840" s="249"/>
      <c r="D1840" s="227" t="s">
        <v>801</v>
      </c>
      <c r="E1840" s="250" t="s">
        <v>19</v>
      </c>
      <c r="F1840" s="251" t="s">
        <v>2718</v>
      </c>
      <c r="G1840" s="249"/>
      <c r="H1840" s="252">
        <v>34.539999999999999</v>
      </c>
      <c r="I1840" s="253"/>
      <c r="J1840" s="249"/>
      <c r="K1840" s="249"/>
      <c r="L1840" s="254"/>
      <c r="M1840" s="255"/>
      <c r="N1840" s="256"/>
      <c r="O1840" s="256"/>
      <c r="P1840" s="256"/>
      <c r="Q1840" s="256"/>
      <c r="R1840" s="256"/>
      <c r="S1840" s="256"/>
      <c r="T1840" s="257"/>
      <c r="U1840" s="13"/>
      <c r="V1840" s="13"/>
      <c r="W1840" s="13"/>
      <c r="X1840" s="13"/>
      <c r="Y1840" s="13"/>
      <c r="Z1840" s="13"/>
      <c r="AA1840" s="13"/>
      <c r="AB1840" s="13"/>
      <c r="AC1840" s="13"/>
      <c r="AD1840" s="13"/>
      <c r="AE1840" s="13"/>
      <c r="AT1840" s="258" t="s">
        <v>801</v>
      </c>
      <c r="AU1840" s="258" t="s">
        <v>81</v>
      </c>
      <c r="AV1840" s="13" t="s">
        <v>81</v>
      </c>
      <c r="AW1840" s="13" t="s">
        <v>33</v>
      </c>
      <c r="AX1840" s="13" t="s">
        <v>72</v>
      </c>
      <c r="AY1840" s="258" t="s">
        <v>240</v>
      </c>
    </row>
    <row r="1841" s="13" customFormat="1">
      <c r="A1841" s="13"/>
      <c r="B1841" s="248"/>
      <c r="C1841" s="249"/>
      <c r="D1841" s="227" t="s">
        <v>801</v>
      </c>
      <c r="E1841" s="250" t="s">
        <v>19</v>
      </c>
      <c r="F1841" s="251" t="s">
        <v>2719</v>
      </c>
      <c r="G1841" s="249"/>
      <c r="H1841" s="252">
        <v>33.670000000000002</v>
      </c>
      <c r="I1841" s="253"/>
      <c r="J1841" s="249"/>
      <c r="K1841" s="249"/>
      <c r="L1841" s="254"/>
      <c r="M1841" s="255"/>
      <c r="N1841" s="256"/>
      <c r="O1841" s="256"/>
      <c r="P1841" s="256"/>
      <c r="Q1841" s="256"/>
      <c r="R1841" s="256"/>
      <c r="S1841" s="256"/>
      <c r="T1841" s="257"/>
      <c r="U1841" s="13"/>
      <c r="V1841" s="13"/>
      <c r="W1841" s="13"/>
      <c r="X1841" s="13"/>
      <c r="Y1841" s="13"/>
      <c r="Z1841" s="13"/>
      <c r="AA1841" s="13"/>
      <c r="AB1841" s="13"/>
      <c r="AC1841" s="13"/>
      <c r="AD1841" s="13"/>
      <c r="AE1841" s="13"/>
      <c r="AT1841" s="258" t="s">
        <v>801</v>
      </c>
      <c r="AU1841" s="258" t="s">
        <v>81</v>
      </c>
      <c r="AV1841" s="13" t="s">
        <v>81</v>
      </c>
      <c r="AW1841" s="13" t="s">
        <v>33</v>
      </c>
      <c r="AX1841" s="13" t="s">
        <v>72</v>
      </c>
      <c r="AY1841" s="258" t="s">
        <v>240</v>
      </c>
    </row>
    <row r="1842" s="13" customFormat="1">
      <c r="A1842" s="13"/>
      <c r="B1842" s="248"/>
      <c r="C1842" s="249"/>
      <c r="D1842" s="227" t="s">
        <v>801</v>
      </c>
      <c r="E1842" s="250" t="s">
        <v>19</v>
      </c>
      <c r="F1842" s="251" t="s">
        <v>2720</v>
      </c>
      <c r="G1842" s="249"/>
      <c r="H1842" s="252">
        <v>16.629999999999999</v>
      </c>
      <c r="I1842" s="253"/>
      <c r="J1842" s="249"/>
      <c r="K1842" s="249"/>
      <c r="L1842" s="254"/>
      <c r="M1842" s="255"/>
      <c r="N1842" s="256"/>
      <c r="O1842" s="256"/>
      <c r="P1842" s="256"/>
      <c r="Q1842" s="256"/>
      <c r="R1842" s="256"/>
      <c r="S1842" s="256"/>
      <c r="T1842" s="257"/>
      <c r="U1842" s="13"/>
      <c r="V1842" s="13"/>
      <c r="W1842" s="13"/>
      <c r="X1842" s="13"/>
      <c r="Y1842" s="13"/>
      <c r="Z1842" s="13"/>
      <c r="AA1842" s="13"/>
      <c r="AB1842" s="13"/>
      <c r="AC1842" s="13"/>
      <c r="AD1842" s="13"/>
      <c r="AE1842" s="13"/>
      <c r="AT1842" s="258" t="s">
        <v>801</v>
      </c>
      <c r="AU1842" s="258" t="s">
        <v>81</v>
      </c>
      <c r="AV1842" s="13" t="s">
        <v>81</v>
      </c>
      <c r="AW1842" s="13" t="s">
        <v>33</v>
      </c>
      <c r="AX1842" s="13" t="s">
        <v>72</v>
      </c>
      <c r="AY1842" s="258" t="s">
        <v>240</v>
      </c>
    </row>
    <row r="1843" s="13" customFormat="1">
      <c r="A1843" s="13"/>
      <c r="B1843" s="248"/>
      <c r="C1843" s="249"/>
      <c r="D1843" s="227" t="s">
        <v>801</v>
      </c>
      <c r="E1843" s="250" t="s">
        <v>19</v>
      </c>
      <c r="F1843" s="251" t="s">
        <v>2721</v>
      </c>
      <c r="G1843" s="249"/>
      <c r="H1843" s="252">
        <v>41.5</v>
      </c>
      <c r="I1843" s="253"/>
      <c r="J1843" s="249"/>
      <c r="K1843" s="249"/>
      <c r="L1843" s="254"/>
      <c r="M1843" s="255"/>
      <c r="N1843" s="256"/>
      <c r="O1843" s="256"/>
      <c r="P1843" s="256"/>
      <c r="Q1843" s="256"/>
      <c r="R1843" s="256"/>
      <c r="S1843" s="256"/>
      <c r="T1843" s="257"/>
      <c r="U1843" s="13"/>
      <c r="V1843" s="13"/>
      <c r="W1843" s="13"/>
      <c r="X1843" s="13"/>
      <c r="Y1843" s="13"/>
      <c r="Z1843" s="13"/>
      <c r="AA1843" s="13"/>
      <c r="AB1843" s="13"/>
      <c r="AC1843" s="13"/>
      <c r="AD1843" s="13"/>
      <c r="AE1843" s="13"/>
      <c r="AT1843" s="258" t="s">
        <v>801</v>
      </c>
      <c r="AU1843" s="258" t="s">
        <v>81</v>
      </c>
      <c r="AV1843" s="13" t="s">
        <v>81</v>
      </c>
      <c r="AW1843" s="13" t="s">
        <v>33</v>
      </c>
      <c r="AX1843" s="13" t="s">
        <v>72</v>
      </c>
      <c r="AY1843" s="258" t="s">
        <v>240</v>
      </c>
    </row>
    <row r="1844" s="13" customFormat="1">
      <c r="A1844" s="13"/>
      <c r="B1844" s="248"/>
      <c r="C1844" s="249"/>
      <c r="D1844" s="227" t="s">
        <v>801</v>
      </c>
      <c r="E1844" s="250" t="s">
        <v>19</v>
      </c>
      <c r="F1844" s="251" t="s">
        <v>2722</v>
      </c>
      <c r="G1844" s="249"/>
      <c r="H1844" s="252">
        <v>6.5</v>
      </c>
      <c r="I1844" s="253"/>
      <c r="J1844" s="249"/>
      <c r="K1844" s="249"/>
      <c r="L1844" s="254"/>
      <c r="M1844" s="255"/>
      <c r="N1844" s="256"/>
      <c r="O1844" s="256"/>
      <c r="P1844" s="256"/>
      <c r="Q1844" s="256"/>
      <c r="R1844" s="256"/>
      <c r="S1844" s="256"/>
      <c r="T1844" s="257"/>
      <c r="U1844" s="13"/>
      <c r="V1844" s="13"/>
      <c r="W1844" s="13"/>
      <c r="X1844" s="13"/>
      <c r="Y1844" s="13"/>
      <c r="Z1844" s="13"/>
      <c r="AA1844" s="13"/>
      <c r="AB1844" s="13"/>
      <c r="AC1844" s="13"/>
      <c r="AD1844" s="13"/>
      <c r="AE1844" s="13"/>
      <c r="AT1844" s="258" t="s">
        <v>801</v>
      </c>
      <c r="AU1844" s="258" t="s">
        <v>81</v>
      </c>
      <c r="AV1844" s="13" t="s">
        <v>81</v>
      </c>
      <c r="AW1844" s="13" t="s">
        <v>33</v>
      </c>
      <c r="AX1844" s="13" t="s">
        <v>72</v>
      </c>
      <c r="AY1844" s="258" t="s">
        <v>240</v>
      </c>
    </row>
    <row r="1845" s="13" customFormat="1">
      <c r="A1845" s="13"/>
      <c r="B1845" s="248"/>
      <c r="C1845" s="249"/>
      <c r="D1845" s="227" t="s">
        <v>801</v>
      </c>
      <c r="E1845" s="250" t="s">
        <v>19</v>
      </c>
      <c r="F1845" s="251" t="s">
        <v>2696</v>
      </c>
      <c r="G1845" s="249"/>
      <c r="H1845" s="252">
        <v>238.74000000000001</v>
      </c>
      <c r="I1845" s="253"/>
      <c r="J1845" s="249"/>
      <c r="K1845" s="249"/>
      <c r="L1845" s="254"/>
      <c r="M1845" s="255"/>
      <c r="N1845" s="256"/>
      <c r="O1845" s="256"/>
      <c r="P1845" s="256"/>
      <c r="Q1845" s="256"/>
      <c r="R1845" s="256"/>
      <c r="S1845" s="256"/>
      <c r="T1845" s="257"/>
      <c r="U1845" s="13"/>
      <c r="V1845" s="13"/>
      <c r="W1845" s="13"/>
      <c r="X1845" s="13"/>
      <c r="Y1845" s="13"/>
      <c r="Z1845" s="13"/>
      <c r="AA1845" s="13"/>
      <c r="AB1845" s="13"/>
      <c r="AC1845" s="13"/>
      <c r="AD1845" s="13"/>
      <c r="AE1845" s="13"/>
      <c r="AT1845" s="258" t="s">
        <v>801</v>
      </c>
      <c r="AU1845" s="258" t="s">
        <v>81</v>
      </c>
      <c r="AV1845" s="13" t="s">
        <v>81</v>
      </c>
      <c r="AW1845" s="13" t="s">
        <v>33</v>
      </c>
      <c r="AX1845" s="13" t="s">
        <v>72</v>
      </c>
      <c r="AY1845" s="258" t="s">
        <v>240</v>
      </c>
    </row>
    <row r="1846" s="13" customFormat="1">
      <c r="A1846" s="13"/>
      <c r="B1846" s="248"/>
      <c r="C1846" s="249"/>
      <c r="D1846" s="227" t="s">
        <v>801</v>
      </c>
      <c r="E1846" s="250" t="s">
        <v>19</v>
      </c>
      <c r="F1846" s="251" t="s">
        <v>2697</v>
      </c>
      <c r="G1846" s="249"/>
      <c r="H1846" s="252">
        <v>340.06</v>
      </c>
      <c r="I1846" s="253"/>
      <c r="J1846" s="249"/>
      <c r="K1846" s="249"/>
      <c r="L1846" s="254"/>
      <c r="M1846" s="255"/>
      <c r="N1846" s="256"/>
      <c r="O1846" s="256"/>
      <c r="P1846" s="256"/>
      <c r="Q1846" s="256"/>
      <c r="R1846" s="256"/>
      <c r="S1846" s="256"/>
      <c r="T1846" s="257"/>
      <c r="U1846" s="13"/>
      <c r="V1846" s="13"/>
      <c r="W1846" s="13"/>
      <c r="X1846" s="13"/>
      <c r="Y1846" s="13"/>
      <c r="Z1846" s="13"/>
      <c r="AA1846" s="13"/>
      <c r="AB1846" s="13"/>
      <c r="AC1846" s="13"/>
      <c r="AD1846" s="13"/>
      <c r="AE1846" s="13"/>
      <c r="AT1846" s="258" t="s">
        <v>801</v>
      </c>
      <c r="AU1846" s="258" t="s">
        <v>81</v>
      </c>
      <c r="AV1846" s="13" t="s">
        <v>81</v>
      </c>
      <c r="AW1846" s="13" t="s">
        <v>33</v>
      </c>
      <c r="AX1846" s="13" t="s">
        <v>72</v>
      </c>
      <c r="AY1846" s="258" t="s">
        <v>240</v>
      </c>
    </row>
    <row r="1847" s="13" customFormat="1">
      <c r="A1847" s="13"/>
      <c r="B1847" s="248"/>
      <c r="C1847" s="249"/>
      <c r="D1847" s="227" t="s">
        <v>801</v>
      </c>
      <c r="E1847" s="250" t="s">
        <v>19</v>
      </c>
      <c r="F1847" s="251" t="s">
        <v>2723</v>
      </c>
      <c r="G1847" s="249"/>
      <c r="H1847" s="252">
        <v>318</v>
      </c>
      <c r="I1847" s="253"/>
      <c r="J1847" s="249"/>
      <c r="K1847" s="249"/>
      <c r="L1847" s="254"/>
      <c r="M1847" s="255"/>
      <c r="N1847" s="256"/>
      <c r="O1847" s="256"/>
      <c r="P1847" s="256"/>
      <c r="Q1847" s="256"/>
      <c r="R1847" s="256"/>
      <c r="S1847" s="256"/>
      <c r="T1847" s="257"/>
      <c r="U1847" s="13"/>
      <c r="V1847" s="13"/>
      <c r="W1847" s="13"/>
      <c r="X1847" s="13"/>
      <c r="Y1847" s="13"/>
      <c r="Z1847" s="13"/>
      <c r="AA1847" s="13"/>
      <c r="AB1847" s="13"/>
      <c r="AC1847" s="13"/>
      <c r="AD1847" s="13"/>
      <c r="AE1847" s="13"/>
      <c r="AT1847" s="258" t="s">
        <v>801</v>
      </c>
      <c r="AU1847" s="258" t="s">
        <v>81</v>
      </c>
      <c r="AV1847" s="13" t="s">
        <v>81</v>
      </c>
      <c r="AW1847" s="13" t="s">
        <v>33</v>
      </c>
      <c r="AX1847" s="13" t="s">
        <v>72</v>
      </c>
      <c r="AY1847" s="258" t="s">
        <v>240</v>
      </c>
    </row>
    <row r="1848" s="13" customFormat="1">
      <c r="A1848" s="13"/>
      <c r="B1848" s="248"/>
      <c r="C1848" s="249"/>
      <c r="D1848" s="227" t="s">
        <v>801</v>
      </c>
      <c r="E1848" s="250" t="s">
        <v>19</v>
      </c>
      <c r="F1848" s="251" t="s">
        <v>2724</v>
      </c>
      <c r="G1848" s="249"/>
      <c r="H1848" s="252">
        <v>20.449999999999999</v>
      </c>
      <c r="I1848" s="253"/>
      <c r="J1848" s="249"/>
      <c r="K1848" s="249"/>
      <c r="L1848" s="254"/>
      <c r="M1848" s="255"/>
      <c r="N1848" s="256"/>
      <c r="O1848" s="256"/>
      <c r="P1848" s="256"/>
      <c r="Q1848" s="256"/>
      <c r="R1848" s="256"/>
      <c r="S1848" s="256"/>
      <c r="T1848" s="257"/>
      <c r="U1848" s="13"/>
      <c r="V1848" s="13"/>
      <c r="W1848" s="13"/>
      <c r="X1848" s="13"/>
      <c r="Y1848" s="13"/>
      <c r="Z1848" s="13"/>
      <c r="AA1848" s="13"/>
      <c r="AB1848" s="13"/>
      <c r="AC1848" s="13"/>
      <c r="AD1848" s="13"/>
      <c r="AE1848" s="13"/>
      <c r="AT1848" s="258" t="s">
        <v>801</v>
      </c>
      <c r="AU1848" s="258" t="s">
        <v>81</v>
      </c>
      <c r="AV1848" s="13" t="s">
        <v>81</v>
      </c>
      <c r="AW1848" s="13" t="s">
        <v>33</v>
      </c>
      <c r="AX1848" s="13" t="s">
        <v>72</v>
      </c>
      <c r="AY1848" s="258" t="s">
        <v>240</v>
      </c>
    </row>
    <row r="1849" s="13" customFormat="1">
      <c r="A1849" s="13"/>
      <c r="B1849" s="248"/>
      <c r="C1849" s="249"/>
      <c r="D1849" s="227" t="s">
        <v>801</v>
      </c>
      <c r="E1849" s="250" t="s">
        <v>19</v>
      </c>
      <c r="F1849" s="251" t="s">
        <v>2725</v>
      </c>
      <c r="G1849" s="249"/>
      <c r="H1849" s="252">
        <v>147.19999999999999</v>
      </c>
      <c r="I1849" s="253"/>
      <c r="J1849" s="249"/>
      <c r="K1849" s="249"/>
      <c r="L1849" s="254"/>
      <c r="M1849" s="255"/>
      <c r="N1849" s="256"/>
      <c r="O1849" s="256"/>
      <c r="P1849" s="256"/>
      <c r="Q1849" s="256"/>
      <c r="R1849" s="256"/>
      <c r="S1849" s="256"/>
      <c r="T1849" s="257"/>
      <c r="U1849" s="13"/>
      <c r="V1849" s="13"/>
      <c r="W1849" s="13"/>
      <c r="X1849" s="13"/>
      <c r="Y1849" s="13"/>
      <c r="Z1849" s="13"/>
      <c r="AA1849" s="13"/>
      <c r="AB1849" s="13"/>
      <c r="AC1849" s="13"/>
      <c r="AD1849" s="13"/>
      <c r="AE1849" s="13"/>
      <c r="AT1849" s="258" t="s">
        <v>801</v>
      </c>
      <c r="AU1849" s="258" t="s">
        <v>81</v>
      </c>
      <c r="AV1849" s="13" t="s">
        <v>81</v>
      </c>
      <c r="AW1849" s="13" t="s">
        <v>33</v>
      </c>
      <c r="AX1849" s="13" t="s">
        <v>72</v>
      </c>
      <c r="AY1849" s="258" t="s">
        <v>240</v>
      </c>
    </row>
    <row r="1850" s="13" customFormat="1">
      <c r="A1850" s="13"/>
      <c r="B1850" s="248"/>
      <c r="C1850" s="249"/>
      <c r="D1850" s="227" t="s">
        <v>801</v>
      </c>
      <c r="E1850" s="250" t="s">
        <v>19</v>
      </c>
      <c r="F1850" s="251" t="s">
        <v>2726</v>
      </c>
      <c r="G1850" s="249"/>
      <c r="H1850" s="252">
        <v>23.27</v>
      </c>
      <c r="I1850" s="253"/>
      <c r="J1850" s="249"/>
      <c r="K1850" s="249"/>
      <c r="L1850" s="254"/>
      <c r="M1850" s="255"/>
      <c r="N1850" s="256"/>
      <c r="O1850" s="256"/>
      <c r="P1850" s="256"/>
      <c r="Q1850" s="256"/>
      <c r="R1850" s="256"/>
      <c r="S1850" s="256"/>
      <c r="T1850" s="257"/>
      <c r="U1850" s="13"/>
      <c r="V1850" s="13"/>
      <c r="W1850" s="13"/>
      <c r="X1850" s="13"/>
      <c r="Y1850" s="13"/>
      <c r="Z1850" s="13"/>
      <c r="AA1850" s="13"/>
      <c r="AB1850" s="13"/>
      <c r="AC1850" s="13"/>
      <c r="AD1850" s="13"/>
      <c r="AE1850" s="13"/>
      <c r="AT1850" s="258" t="s">
        <v>801</v>
      </c>
      <c r="AU1850" s="258" t="s">
        <v>81</v>
      </c>
      <c r="AV1850" s="13" t="s">
        <v>81</v>
      </c>
      <c r="AW1850" s="13" t="s">
        <v>33</v>
      </c>
      <c r="AX1850" s="13" t="s">
        <v>72</v>
      </c>
      <c r="AY1850" s="258" t="s">
        <v>240</v>
      </c>
    </row>
    <row r="1851" s="14" customFormat="1">
      <c r="A1851" s="14"/>
      <c r="B1851" s="259"/>
      <c r="C1851" s="260"/>
      <c r="D1851" s="227" t="s">
        <v>801</v>
      </c>
      <c r="E1851" s="261" t="s">
        <v>19</v>
      </c>
      <c r="F1851" s="262" t="s">
        <v>2727</v>
      </c>
      <c r="G1851" s="260"/>
      <c r="H1851" s="261" t="s">
        <v>19</v>
      </c>
      <c r="I1851" s="263"/>
      <c r="J1851" s="260"/>
      <c r="K1851" s="260"/>
      <c r="L1851" s="264"/>
      <c r="M1851" s="265"/>
      <c r="N1851" s="266"/>
      <c r="O1851" s="266"/>
      <c r="P1851" s="266"/>
      <c r="Q1851" s="266"/>
      <c r="R1851" s="266"/>
      <c r="S1851" s="266"/>
      <c r="T1851" s="267"/>
      <c r="U1851" s="14"/>
      <c r="V1851" s="14"/>
      <c r="W1851" s="14"/>
      <c r="X1851" s="14"/>
      <c r="Y1851" s="14"/>
      <c r="Z1851" s="14"/>
      <c r="AA1851" s="14"/>
      <c r="AB1851" s="14"/>
      <c r="AC1851" s="14"/>
      <c r="AD1851" s="14"/>
      <c r="AE1851" s="14"/>
      <c r="AT1851" s="268" t="s">
        <v>801</v>
      </c>
      <c r="AU1851" s="268" t="s">
        <v>81</v>
      </c>
      <c r="AV1851" s="14" t="s">
        <v>79</v>
      </c>
      <c r="AW1851" s="14" t="s">
        <v>33</v>
      </c>
      <c r="AX1851" s="14" t="s">
        <v>72</v>
      </c>
      <c r="AY1851" s="268" t="s">
        <v>240</v>
      </c>
    </row>
    <row r="1852" s="13" customFormat="1">
      <c r="A1852" s="13"/>
      <c r="B1852" s="248"/>
      <c r="C1852" s="249"/>
      <c r="D1852" s="227" t="s">
        <v>801</v>
      </c>
      <c r="E1852" s="250" t="s">
        <v>19</v>
      </c>
      <c r="F1852" s="251" t="s">
        <v>2728</v>
      </c>
      <c r="G1852" s="249"/>
      <c r="H1852" s="252">
        <v>260.714</v>
      </c>
      <c r="I1852" s="253"/>
      <c r="J1852" s="249"/>
      <c r="K1852" s="249"/>
      <c r="L1852" s="254"/>
      <c r="M1852" s="255"/>
      <c r="N1852" s="256"/>
      <c r="O1852" s="256"/>
      <c r="P1852" s="256"/>
      <c r="Q1852" s="256"/>
      <c r="R1852" s="256"/>
      <c r="S1852" s="256"/>
      <c r="T1852" s="257"/>
      <c r="U1852" s="13"/>
      <c r="V1852" s="13"/>
      <c r="W1852" s="13"/>
      <c r="X1852" s="13"/>
      <c r="Y1852" s="13"/>
      <c r="Z1852" s="13"/>
      <c r="AA1852" s="13"/>
      <c r="AB1852" s="13"/>
      <c r="AC1852" s="13"/>
      <c r="AD1852" s="13"/>
      <c r="AE1852" s="13"/>
      <c r="AT1852" s="258" t="s">
        <v>801</v>
      </c>
      <c r="AU1852" s="258" t="s">
        <v>81</v>
      </c>
      <c r="AV1852" s="13" t="s">
        <v>81</v>
      </c>
      <c r="AW1852" s="13" t="s">
        <v>33</v>
      </c>
      <c r="AX1852" s="13" t="s">
        <v>72</v>
      </c>
      <c r="AY1852" s="258" t="s">
        <v>240</v>
      </c>
    </row>
    <row r="1853" s="13" customFormat="1">
      <c r="A1853" s="13"/>
      <c r="B1853" s="248"/>
      <c r="C1853" s="249"/>
      <c r="D1853" s="227" t="s">
        <v>801</v>
      </c>
      <c r="E1853" s="250" t="s">
        <v>19</v>
      </c>
      <c r="F1853" s="251" t="s">
        <v>2729</v>
      </c>
      <c r="G1853" s="249"/>
      <c r="H1853" s="252">
        <v>25.120000000000001</v>
      </c>
      <c r="I1853" s="253"/>
      <c r="J1853" s="249"/>
      <c r="K1853" s="249"/>
      <c r="L1853" s="254"/>
      <c r="M1853" s="255"/>
      <c r="N1853" s="256"/>
      <c r="O1853" s="256"/>
      <c r="P1853" s="256"/>
      <c r="Q1853" s="256"/>
      <c r="R1853" s="256"/>
      <c r="S1853" s="256"/>
      <c r="T1853" s="257"/>
      <c r="U1853" s="13"/>
      <c r="V1853" s="13"/>
      <c r="W1853" s="13"/>
      <c r="X1853" s="13"/>
      <c r="Y1853" s="13"/>
      <c r="Z1853" s="13"/>
      <c r="AA1853" s="13"/>
      <c r="AB1853" s="13"/>
      <c r="AC1853" s="13"/>
      <c r="AD1853" s="13"/>
      <c r="AE1853" s="13"/>
      <c r="AT1853" s="258" t="s">
        <v>801</v>
      </c>
      <c r="AU1853" s="258" t="s">
        <v>81</v>
      </c>
      <c r="AV1853" s="13" t="s">
        <v>81</v>
      </c>
      <c r="AW1853" s="13" t="s">
        <v>33</v>
      </c>
      <c r="AX1853" s="13" t="s">
        <v>72</v>
      </c>
      <c r="AY1853" s="258" t="s">
        <v>240</v>
      </c>
    </row>
    <row r="1854" s="14" customFormat="1">
      <c r="A1854" s="14"/>
      <c r="B1854" s="259"/>
      <c r="C1854" s="260"/>
      <c r="D1854" s="227" t="s">
        <v>801</v>
      </c>
      <c r="E1854" s="261" t="s">
        <v>19</v>
      </c>
      <c r="F1854" s="262" t="s">
        <v>2377</v>
      </c>
      <c r="G1854" s="260"/>
      <c r="H1854" s="261" t="s">
        <v>19</v>
      </c>
      <c r="I1854" s="263"/>
      <c r="J1854" s="260"/>
      <c r="K1854" s="260"/>
      <c r="L1854" s="264"/>
      <c r="M1854" s="265"/>
      <c r="N1854" s="266"/>
      <c r="O1854" s="266"/>
      <c r="P1854" s="266"/>
      <c r="Q1854" s="266"/>
      <c r="R1854" s="266"/>
      <c r="S1854" s="266"/>
      <c r="T1854" s="267"/>
      <c r="U1854" s="14"/>
      <c r="V1854" s="14"/>
      <c r="W1854" s="14"/>
      <c r="X1854" s="14"/>
      <c r="Y1854" s="14"/>
      <c r="Z1854" s="14"/>
      <c r="AA1854" s="14"/>
      <c r="AB1854" s="14"/>
      <c r="AC1854" s="14"/>
      <c r="AD1854" s="14"/>
      <c r="AE1854" s="14"/>
      <c r="AT1854" s="268" t="s">
        <v>801</v>
      </c>
      <c r="AU1854" s="268" t="s">
        <v>81</v>
      </c>
      <c r="AV1854" s="14" t="s">
        <v>79</v>
      </c>
      <c r="AW1854" s="14" t="s">
        <v>33</v>
      </c>
      <c r="AX1854" s="14" t="s">
        <v>72</v>
      </c>
      <c r="AY1854" s="268" t="s">
        <v>240</v>
      </c>
    </row>
    <row r="1855" s="13" customFormat="1">
      <c r="A1855" s="13"/>
      <c r="B1855" s="248"/>
      <c r="C1855" s="249"/>
      <c r="D1855" s="227" t="s">
        <v>801</v>
      </c>
      <c r="E1855" s="250" t="s">
        <v>19</v>
      </c>
      <c r="F1855" s="251" t="s">
        <v>4581</v>
      </c>
      <c r="G1855" s="249"/>
      <c r="H1855" s="252">
        <v>30.82</v>
      </c>
      <c r="I1855" s="253"/>
      <c r="J1855" s="249"/>
      <c r="K1855" s="249"/>
      <c r="L1855" s="254"/>
      <c r="M1855" s="255"/>
      <c r="N1855" s="256"/>
      <c r="O1855" s="256"/>
      <c r="P1855" s="256"/>
      <c r="Q1855" s="256"/>
      <c r="R1855" s="256"/>
      <c r="S1855" s="256"/>
      <c r="T1855" s="257"/>
      <c r="U1855" s="13"/>
      <c r="V1855" s="13"/>
      <c r="W1855" s="13"/>
      <c r="X1855" s="13"/>
      <c r="Y1855" s="13"/>
      <c r="Z1855" s="13"/>
      <c r="AA1855" s="13"/>
      <c r="AB1855" s="13"/>
      <c r="AC1855" s="13"/>
      <c r="AD1855" s="13"/>
      <c r="AE1855" s="13"/>
      <c r="AT1855" s="258" t="s">
        <v>801</v>
      </c>
      <c r="AU1855" s="258" t="s">
        <v>81</v>
      </c>
      <c r="AV1855" s="13" t="s">
        <v>81</v>
      </c>
      <c r="AW1855" s="13" t="s">
        <v>33</v>
      </c>
      <c r="AX1855" s="13" t="s">
        <v>72</v>
      </c>
      <c r="AY1855" s="258" t="s">
        <v>240</v>
      </c>
    </row>
    <row r="1856" s="13" customFormat="1">
      <c r="A1856" s="13"/>
      <c r="B1856" s="248"/>
      <c r="C1856" s="249"/>
      <c r="D1856" s="227" t="s">
        <v>801</v>
      </c>
      <c r="E1856" s="250" t="s">
        <v>19</v>
      </c>
      <c r="F1856" s="251" t="s">
        <v>4582</v>
      </c>
      <c r="G1856" s="249"/>
      <c r="H1856" s="252">
        <v>65.920000000000002</v>
      </c>
      <c r="I1856" s="253"/>
      <c r="J1856" s="249"/>
      <c r="K1856" s="249"/>
      <c r="L1856" s="254"/>
      <c r="M1856" s="255"/>
      <c r="N1856" s="256"/>
      <c r="O1856" s="256"/>
      <c r="P1856" s="256"/>
      <c r="Q1856" s="256"/>
      <c r="R1856" s="256"/>
      <c r="S1856" s="256"/>
      <c r="T1856" s="257"/>
      <c r="U1856" s="13"/>
      <c r="V1856" s="13"/>
      <c r="W1856" s="13"/>
      <c r="X1856" s="13"/>
      <c r="Y1856" s="13"/>
      <c r="Z1856" s="13"/>
      <c r="AA1856" s="13"/>
      <c r="AB1856" s="13"/>
      <c r="AC1856" s="13"/>
      <c r="AD1856" s="13"/>
      <c r="AE1856" s="13"/>
      <c r="AT1856" s="258" t="s">
        <v>801</v>
      </c>
      <c r="AU1856" s="258" t="s">
        <v>81</v>
      </c>
      <c r="AV1856" s="13" t="s">
        <v>81</v>
      </c>
      <c r="AW1856" s="13" t="s">
        <v>33</v>
      </c>
      <c r="AX1856" s="13" t="s">
        <v>72</v>
      </c>
      <c r="AY1856" s="258" t="s">
        <v>240</v>
      </c>
    </row>
    <row r="1857" s="13" customFormat="1">
      <c r="A1857" s="13"/>
      <c r="B1857" s="248"/>
      <c r="C1857" s="249"/>
      <c r="D1857" s="227" t="s">
        <v>801</v>
      </c>
      <c r="E1857" s="250" t="s">
        <v>19</v>
      </c>
      <c r="F1857" s="251" t="s">
        <v>4583</v>
      </c>
      <c r="G1857" s="249"/>
      <c r="H1857" s="252">
        <v>28.920000000000002</v>
      </c>
      <c r="I1857" s="253"/>
      <c r="J1857" s="249"/>
      <c r="K1857" s="249"/>
      <c r="L1857" s="254"/>
      <c r="M1857" s="255"/>
      <c r="N1857" s="256"/>
      <c r="O1857" s="256"/>
      <c r="P1857" s="256"/>
      <c r="Q1857" s="256"/>
      <c r="R1857" s="256"/>
      <c r="S1857" s="256"/>
      <c r="T1857" s="257"/>
      <c r="U1857" s="13"/>
      <c r="V1857" s="13"/>
      <c r="W1857" s="13"/>
      <c r="X1857" s="13"/>
      <c r="Y1857" s="13"/>
      <c r="Z1857" s="13"/>
      <c r="AA1857" s="13"/>
      <c r="AB1857" s="13"/>
      <c r="AC1857" s="13"/>
      <c r="AD1857" s="13"/>
      <c r="AE1857" s="13"/>
      <c r="AT1857" s="258" t="s">
        <v>801</v>
      </c>
      <c r="AU1857" s="258" t="s">
        <v>81</v>
      </c>
      <c r="AV1857" s="13" t="s">
        <v>81</v>
      </c>
      <c r="AW1857" s="13" t="s">
        <v>33</v>
      </c>
      <c r="AX1857" s="13" t="s">
        <v>72</v>
      </c>
      <c r="AY1857" s="258" t="s">
        <v>240</v>
      </c>
    </row>
    <row r="1858" s="15" customFormat="1">
      <c r="A1858" s="15"/>
      <c r="B1858" s="269"/>
      <c r="C1858" s="270"/>
      <c r="D1858" s="227" t="s">
        <v>801</v>
      </c>
      <c r="E1858" s="271" t="s">
        <v>19</v>
      </c>
      <c r="F1858" s="272" t="s">
        <v>1356</v>
      </c>
      <c r="G1858" s="270"/>
      <c r="H1858" s="273">
        <v>4685.8580000000002</v>
      </c>
      <c r="I1858" s="274"/>
      <c r="J1858" s="270"/>
      <c r="K1858" s="270"/>
      <c r="L1858" s="275"/>
      <c r="M1858" s="276"/>
      <c r="N1858" s="277"/>
      <c r="O1858" s="277"/>
      <c r="P1858" s="277"/>
      <c r="Q1858" s="277"/>
      <c r="R1858" s="277"/>
      <c r="S1858" s="277"/>
      <c r="T1858" s="278"/>
      <c r="U1858" s="15"/>
      <c r="V1858" s="15"/>
      <c r="W1858" s="15"/>
      <c r="X1858" s="15"/>
      <c r="Y1858" s="15"/>
      <c r="Z1858" s="15"/>
      <c r="AA1858" s="15"/>
      <c r="AB1858" s="15"/>
      <c r="AC1858" s="15"/>
      <c r="AD1858" s="15"/>
      <c r="AE1858" s="15"/>
      <c r="AT1858" s="279" t="s">
        <v>801</v>
      </c>
      <c r="AU1858" s="279" t="s">
        <v>81</v>
      </c>
      <c r="AV1858" s="15" t="s">
        <v>149</v>
      </c>
      <c r="AW1858" s="15" t="s">
        <v>33</v>
      </c>
      <c r="AX1858" s="15" t="s">
        <v>79</v>
      </c>
      <c r="AY1858" s="279" t="s">
        <v>240</v>
      </c>
    </row>
    <row r="1859" s="2" customFormat="1" ht="33" customHeight="1">
      <c r="A1859" s="39"/>
      <c r="B1859" s="40"/>
      <c r="C1859" s="214" t="s">
        <v>4588</v>
      </c>
      <c r="D1859" s="214" t="s">
        <v>243</v>
      </c>
      <c r="E1859" s="215" t="s">
        <v>4589</v>
      </c>
      <c r="F1859" s="216" t="s">
        <v>4590</v>
      </c>
      <c r="G1859" s="217" t="s">
        <v>251</v>
      </c>
      <c r="H1859" s="218">
        <v>3553.518</v>
      </c>
      <c r="I1859" s="219"/>
      <c r="J1859" s="220">
        <f>ROUND(I1859*H1859,2)</f>
        <v>0</v>
      </c>
      <c r="K1859" s="216" t="s">
        <v>1343</v>
      </c>
      <c r="L1859" s="45"/>
      <c r="M1859" s="221" t="s">
        <v>19</v>
      </c>
      <c r="N1859" s="222" t="s">
        <v>43</v>
      </c>
      <c r="O1859" s="85"/>
      <c r="P1859" s="223">
        <f>O1859*H1859</f>
        <v>0</v>
      </c>
      <c r="Q1859" s="223">
        <v>0</v>
      </c>
      <c r="R1859" s="223">
        <f>Q1859*H1859</f>
        <v>0</v>
      </c>
      <c r="S1859" s="223">
        <v>0</v>
      </c>
      <c r="T1859" s="224">
        <f>S1859*H1859</f>
        <v>0</v>
      </c>
      <c r="U1859" s="39"/>
      <c r="V1859" s="39"/>
      <c r="W1859" s="39"/>
      <c r="X1859" s="39"/>
      <c r="Y1859" s="39"/>
      <c r="Z1859" s="39"/>
      <c r="AA1859" s="39"/>
      <c r="AB1859" s="39"/>
      <c r="AC1859" s="39"/>
      <c r="AD1859" s="39"/>
      <c r="AE1859" s="39"/>
      <c r="AR1859" s="225" t="s">
        <v>248</v>
      </c>
      <c r="AT1859" s="225" t="s">
        <v>243</v>
      </c>
      <c r="AU1859" s="225" t="s">
        <v>81</v>
      </c>
      <c r="AY1859" s="18" t="s">
        <v>240</v>
      </c>
      <c r="BE1859" s="226">
        <f>IF(N1859="základní",J1859,0)</f>
        <v>0</v>
      </c>
      <c r="BF1859" s="226">
        <f>IF(N1859="snížená",J1859,0)</f>
        <v>0</v>
      </c>
      <c r="BG1859" s="226">
        <f>IF(N1859="zákl. přenesená",J1859,0)</f>
        <v>0</v>
      </c>
      <c r="BH1859" s="226">
        <f>IF(N1859="sníž. přenesená",J1859,0)</f>
        <v>0</v>
      </c>
      <c r="BI1859" s="226">
        <f>IF(N1859="nulová",J1859,0)</f>
        <v>0</v>
      </c>
      <c r="BJ1859" s="18" t="s">
        <v>79</v>
      </c>
      <c r="BK1859" s="226">
        <f>ROUND(I1859*H1859,2)</f>
        <v>0</v>
      </c>
      <c r="BL1859" s="18" t="s">
        <v>248</v>
      </c>
      <c r="BM1859" s="225" t="s">
        <v>4591</v>
      </c>
    </row>
    <row r="1860" s="14" customFormat="1">
      <c r="A1860" s="14"/>
      <c r="B1860" s="259"/>
      <c r="C1860" s="260"/>
      <c r="D1860" s="227" t="s">
        <v>801</v>
      </c>
      <c r="E1860" s="261" t="s">
        <v>19</v>
      </c>
      <c r="F1860" s="262" t="s">
        <v>2658</v>
      </c>
      <c r="G1860" s="260"/>
      <c r="H1860" s="261" t="s">
        <v>19</v>
      </c>
      <c r="I1860" s="263"/>
      <c r="J1860" s="260"/>
      <c r="K1860" s="260"/>
      <c r="L1860" s="264"/>
      <c r="M1860" s="265"/>
      <c r="N1860" s="266"/>
      <c r="O1860" s="266"/>
      <c r="P1860" s="266"/>
      <c r="Q1860" s="266"/>
      <c r="R1860" s="266"/>
      <c r="S1860" s="266"/>
      <c r="T1860" s="267"/>
      <c r="U1860" s="14"/>
      <c r="V1860" s="14"/>
      <c r="W1860" s="14"/>
      <c r="X1860" s="14"/>
      <c r="Y1860" s="14"/>
      <c r="Z1860" s="14"/>
      <c r="AA1860" s="14"/>
      <c r="AB1860" s="14"/>
      <c r="AC1860" s="14"/>
      <c r="AD1860" s="14"/>
      <c r="AE1860" s="14"/>
      <c r="AT1860" s="268" t="s">
        <v>801</v>
      </c>
      <c r="AU1860" s="268" t="s">
        <v>81</v>
      </c>
      <c r="AV1860" s="14" t="s">
        <v>79</v>
      </c>
      <c r="AW1860" s="14" t="s">
        <v>33</v>
      </c>
      <c r="AX1860" s="14" t="s">
        <v>72</v>
      </c>
      <c r="AY1860" s="268" t="s">
        <v>240</v>
      </c>
    </row>
    <row r="1861" s="13" customFormat="1">
      <c r="A1861" s="13"/>
      <c r="B1861" s="248"/>
      <c r="C1861" s="249"/>
      <c r="D1861" s="227" t="s">
        <v>801</v>
      </c>
      <c r="E1861" s="250" t="s">
        <v>19</v>
      </c>
      <c r="F1861" s="251" t="s">
        <v>2707</v>
      </c>
      <c r="G1861" s="249"/>
      <c r="H1861" s="252">
        <v>476.74000000000001</v>
      </c>
      <c r="I1861" s="253"/>
      <c r="J1861" s="249"/>
      <c r="K1861" s="249"/>
      <c r="L1861" s="254"/>
      <c r="M1861" s="255"/>
      <c r="N1861" s="256"/>
      <c r="O1861" s="256"/>
      <c r="P1861" s="256"/>
      <c r="Q1861" s="256"/>
      <c r="R1861" s="256"/>
      <c r="S1861" s="256"/>
      <c r="T1861" s="257"/>
      <c r="U1861" s="13"/>
      <c r="V1861" s="13"/>
      <c r="W1861" s="13"/>
      <c r="X1861" s="13"/>
      <c r="Y1861" s="13"/>
      <c r="Z1861" s="13"/>
      <c r="AA1861" s="13"/>
      <c r="AB1861" s="13"/>
      <c r="AC1861" s="13"/>
      <c r="AD1861" s="13"/>
      <c r="AE1861" s="13"/>
      <c r="AT1861" s="258" t="s">
        <v>801</v>
      </c>
      <c r="AU1861" s="258" t="s">
        <v>81</v>
      </c>
      <c r="AV1861" s="13" t="s">
        <v>81</v>
      </c>
      <c r="AW1861" s="13" t="s">
        <v>33</v>
      </c>
      <c r="AX1861" s="13" t="s">
        <v>72</v>
      </c>
      <c r="AY1861" s="258" t="s">
        <v>240</v>
      </c>
    </row>
    <row r="1862" s="13" customFormat="1">
      <c r="A1862" s="13"/>
      <c r="B1862" s="248"/>
      <c r="C1862" s="249"/>
      <c r="D1862" s="227" t="s">
        <v>801</v>
      </c>
      <c r="E1862" s="250" t="s">
        <v>19</v>
      </c>
      <c r="F1862" s="251" t="s">
        <v>2708</v>
      </c>
      <c r="G1862" s="249"/>
      <c r="H1862" s="252">
        <v>18.5</v>
      </c>
      <c r="I1862" s="253"/>
      <c r="J1862" s="249"/>
      <c r="K1862" s="249"/>
      <c r="L1862" s="254"/>
      <c r="M1862" s="255"/>
      <c r="N1862" s="256"/>
      <c r="O1862" s="256"/>
      <c r="P1862" s="256"/>
      <c r="Q1862" s="256"/>
      <c r="R1862" s="256"/>
      <c r="S1862" s="256"/>
      <c r="T1862" s="257"/>
      <c r="U1862" s="13"/>
      <c r="V1862" s="13"/>
      <c r="W1862" s="13"/>
      <c r="X1862" s="13"/>
      <c r="Y1862" s="13"/>
      <c r="Z1862" s="13"/>
      <c r="AA1862" s="13"/>
      <c r="AB1862" s="13"/>
      <c r="AC1862" s="13"/>
      <c r="AD1862" s="13"/>
      <c r="AE1862" s="13"/>
      <c r="AT1862" s="258" t="s">
        <v>801</v>
      </c>
      <c r="AU1862" s="258" t="s">
        <v>81</v>
      </c>
      <c r="AV1862" s="13" t="s">
        <v>81</v>
      </c>
      <c r="AW1862" s="13" t="s">
        <v>33</v>
      </c>
      <c r="AX1862" s="13" t="s">
        <v>72</v>
      </c>
      <c r="AY1862" s="258" t="s">
        <v>240</v>
      </c>
    </row>
    <row r="1863" s="13" customFormat="1">
      <c r="A1863" s="13"/>
      <c r="B1863" s="248"/>
      <c r="C1863" s="249"/>
      <c r="D1863" s="227" t="s">
        <v>801</v>
      </c>
      <c r="E1863" s="250" t="s">
        <v>19</v>
      </c>
      <c r="F1863" s="251" t="s">
        <v>2709</v>
      </c>
      <c r="G1863" s="249"/>
      <c r="H1863" s="252">
        <v>6.6550000000000002</v>
      </c>
      <c r="I1863" s="253"/>
      <c r="J1863" s="249"/>
      <c r="K1863" s="249"/>
      <c r="L1863" s="254"/>
      <c r="M1863" s="255"/>
      <c r="N1863" s="256"/>
      <c r="O1863" s="256"/>
      <c r="P1863" s="256"/>
      <c r="Q1863" s="256"/>
      <c r="R1863" s="256"/>
      <c r="S1863" s="256"/>
      <c r="T1863" s="257"/>
      <c r="U1863" s="13"/>
      <c r="V1863" s="13"/>
      <c r="W1863" s="13"/>
      <c r="X1863" s="13"/>
      <c r="Y1863" s="13"/>
      <c r="Z1863" s="13"/>
      <c r="AA1863" s="13"/>
      <c r="AB1863" s="13"/>
      <c r="AC1863" s="13"/>
      <c r="AD1863" s="13"/>
      <c r="AE1863" s="13"/>
      <c r="AT1863" s="258" t="s">
        <v>801</v>
      </c>
      <c r="AU1863" s="258" t="s">
        <v>81</v>
      </c>
      <c r="AV1863" s="13" t="s">
        <v>81</v>
      </c>
      <c r="AW1863" s="13" t="s">
        <v>33</v>
      </c>
      <c r="AX1863" s="13" t="s">
        <v>72</v>
      </c>
      <c r="AY1863" s="258" t="s">
        <v>240</v>
      </c>
    </row>
    <row r="1864" s="13" customFormat="1">
      <c r="A1864" s="13"/>
      <c r="B1864" s="248"/>
      <c r="C1864" s="249"/>
      <c r="D1864" s="227" t="s">
        <v>801</v>
      </c>
      <c r="E1864" s="250" t="s">
        <v>19</v>
      </c>
      <c r="F1864" s="251" t="s">
        <v>2710</v>
      </c>
      <c r="G1864" s="249"/>
      <c r="H1864" s="252">
        <v>11.145</v>
      </c>
      <c r="I1864" s="253"/>
      <c r="J1864" s="249"/>
      <c r="K1864" s="249"/>
      <c r="L1864" s="254"/>
      <c r="M1864" s="255"/>
      <c r="N1864" s="256"/>
      <c r="O1864" s="256"/>
      <c r="P1864" s="256"/>
      <c r="Q1864" s="256"/>
      <c r="R1864" s="256"/>
      <c r="S1864" s="256"/>
      <c r="T1864" s="257"/>
      <c r="U1864" s="13"/>
      <c r="V1864" s="13"/>
      <c r="W1864" s="13"/>
      <c r="X1864" s="13"/>
      <c r="Y1864" s="13"/>
      <c r="Z1864" s="13"/>
      <c r="AA1864" s="13"/>
      <c r="AB1864" s="13"/>
      <c r="AC1864" s="13"/>
      <c r="AD1864" s="13"/>
      <c r="AE1864" s="13"/>
      <c r="AT1864" s="258" t="s">
        <v>801</v>
      </c>
      <c r="AU1864" s="258" t="s">
        <v>81</v>
      </c>
      <c r="AV1864" s="13" t="s">
        <v>81</v>
      </c>
      <c r="AW1864" s="13" t="s">
        <v>33</v>
      </c>
      <c r="AX1864" s="13" t="s">
        <v>72</v>
      </c>
      <c r="AY1864" s="258" t="s">
        <v>240</v>
      </c>
    </row>
    <row r="1865" s="13" customFormat="1">
      <c r="A1865" s="13"/>
      <c r="B1865" s="248"/>
      <c r="C1865" s="249"/>
      <c r="D1865" s="227" t="s">
        <v>801</v>
      </c>
      <c r="E1865" s="250" t="s">
        <v>19</v>
      </c>
      <c r="F1865" s="251" t="s">
        <v>2745</v>
      </c>
      <c r="G1865" s="249"/>
      <c r="H1865" s="252">
        <v>54.240000000000002</v>
      </c>
      <c r="I1865" s="253"/>
      <c r="J1865" s="249"/>
      <c r="K1865" s="249"/>
      <c r="L1865" s="254"/>
      <c r="M1865" s="255"/>
      <c r="N1865" s="256"/>
      <c r="O1865" s="256"/>
      <c r="P1865" s="256"/>
      <c r="Q1865" s="256"/>
      <c r="R1865" s="256"/>
      <c r="S1865" s="256"/>
      <c r="T1865" s="257"/>
      <c r="U1865" s="13"/>
      <c r="V1865" s="13"/>
      <c r="W1865" s="13"/>
      <c r="X1865" s="13"/>
      <c r="Y1865" s="13"/>
      <c r="Z1865" s="13"/>
      <c r="AA1865" s="13"/>
      <c r="AB1865" s="13"/>
      <c r="AC1865" s="13"/>
      <c r="AD1865" s="13"/>
      <c r="AE1865" s="13"/>
      <c r="AT1865" s="258" t="s">
        <v>801</v>
      </c>
      <c r="AU1865" s="258" t="s">
        <v>81</v>
      </c>
      <c r="AV1865" s="13" t="s">
        <v>81</v>
      </c>
      <c r="AW1865" s="13" t="s">
        <v>33</v>
      </c>
      <c r="AX1865" s="13" t="s">
        <v>72</v>
      </c>
      <c r="AY1865" s="258" t="s">
        <v>240</v>
      </c>
    </row>
    <row r="1866" s="13" customFormat="1">
      <c r="A1866" s="13"/>
      <c r="B1866" s="248"/>
      <c r="C1866" s="249"/>
      <c r="D1866" s="227" t="s">
        <v>801</v>
      </c>
      <c r="E1866" s="250" t="s">
        <v>19</v>
      </c>
      <c r="F1866" s="251" t="s">
        <v>2746</v>
      </c>
      <c r="G1866" s="249"/>
      <c r="H1866" s="252">
        <v>56.200000000000003</v>
      </c>
      <c r="I1866" s="253"/>
      <c r="J1866" s="249"/>
      <c r="K1866" s="249"/>
      <c r="L1866" s="254"/>
      <c r="M1866" s="255"/>
      <c r="N1866" s="256"/>
      <c r="O1866" s="256"/>
      <c r="P1866" s="256"/>
      <c r="Q1866" s="256"/>
      <c r="R1866" s="256"/>
      <c r="S1866" s="256"/>
      <c r="T1866" s="257"/>
      <c r="U1866" s="13"/>
      <c r="V1866" s="13"/>
      <c r="W1866" s="13"/>
      <c r="X1866" s="13"/>
      <c r="Y1866" s="13"/>
      <c r="Z1866" s="13"/>
      <c r="AA1866" s="13"/>
      <c r="AB1866" s="13"/>
      <c r="AC1866" s="13"/>
      <c r="AD1866" s="13"/>
      <c r="AE1866" s="13"/>
      <c r="AT1866" s="258" t="s">
        <v>801</v>
      </c>
      <c r="AU1866" s="258" t="s">
        <v>81</v>
      </c>
      <c r="AV1866" s="13" t="s">
        <v>81</v>
      </c>
      <c r="AW1866" s="13" t="s">
        <v>33</v>
      </c>
      <c r="AX1866" s="13" t="s">
        <v>72</v>
      </c>
      <c r="AY1866" s="258" t="s">
        <v>240</v>
      </c>
    </row>
    <row r="1867" s="13" customFormat="1">
      <c r="A1867" s="13"/>
      <c r="B1867" s="248"/>
      <c r="C1867" s="249"/>
      <c r="D1867" s="227" t="s">
        <v>801</v>
      </c>
      <c r="E1867" s="250" t="s">
        <v>19</v>
      </c>
      <c r="F1867" s="251" t="s">
        <v>2747</v>
      </c>
      <c r="G1867" s="249"/>
      <c r="H1867" s="252">
        <v>163.30000000000001</v>
      </c>
      <c r="I1867" s="253"/>
      <c r="J1867" s="249"/>
      <c r="K1867" s="249"/>
      <c r="L1867" s="254"/>
      <c r="M1867" s="255"/>
      <c r="N1867" s="256"/>
      <c r="O1867" s="256"/>
      <c r="P1867" s="256"/>
      <c r="Q1867" s="256"/>
      <c r="R1867" s="256"/>
      <c r="S1867" s="256"/>
      <c r="T1867" s="257"/>
      <c r="U1867" s="13"/>
      <c r="V1867" s="13"/>
      <c r="W1867" s="13"/>
      <c r="X1867" s="13"/>
      <c r="Y1867" s="13"/>
      <c r="Z1867" s="13"/>
      <c r="AA1867" s="13"/>
      <c r="AB1867" s="13"/>
      <c r="AC1867" s="13"/>
      <c r="AD1867" s="13"/>
      <c r="AE1867" s="13"/>
      <c r="AT1867" s="258" t="s">
        <v>801</v>
      </c>
      <c r="AU1867" s="258" t="s">
        <v>81</v>
      </c>
      <c r="AV1867" s="13" t="s">
        <v>81</v>
      </c>
      <c r="AW1867" s="13" t="s">
        <v>33</v>
      </c>
      <c r="AX1867" s="13" t="s">
        <v>72</v>
      </c>
      <c r="AY1867" s="258" t="s">
        <v>240</v>
      </c>
    </row>
    <row r="1868" s="13" customFormat="1">
      <c r="A1868" s="13"/>
      <c r="B1868" s="248"/>
      <c r="C1868" s="249"/>
      <c r="D1868" s="227" t="s">
        <v>801</v>
      </c>
      <c r="E1868" s="250" t="s">
        <v>19</v>
      </c>
      <c r="F1868" s="251" t="s">
        <v>2711</v>
      </c>
      <c r="G1868" s="249"/>
      <c r="H1868" s="252">
        <v>242.97999999999999</v>
      </c>
      <c r="I1868" s="253"/>
      <c r="J1868" s="249"/>
      <c r="K1868" s="249"/>
      <c r="L1868" s="254"/>
      <c r="M1868" s="255"/>
      <c r="N1868" s="256"/>
      <c r="O1868" s="256"/>
      <c r="P1868" s="256"/>
      <c r="Q1868" s="256"/>
      <c r="R1868" s="256"/>
      <c r="S1868" s="256"/>
      <c r="T1868" s="257"/>
      <c r="U1868" s="13"/>
      <c r="V1868" s="13"/>
      <c r="W1868" s="13"/>
      <c r="X1868" s="13"/>
      <c r="Y1868" s="13"/>
      <c r="Z1868" s="13"/>
      <c r="AA1868" s="13"/>
      <c r="AB1868" s="13"/>
      <c r="AC1868" s="13"/>
      <c r="AD1868" s="13"/>
      <c r="AE1868" s="13"/>
      <c r="AT1868" s="258" t="s">
        <v>801</v>
      </c>
      <c r="AU1868" s="258" t="s">
        <v>81</v>
      </c>
      <c r="AV1868" s="13" t="s">
        <v>81</v>
      </c>
      <c r="AW1868" s="13" t="s">
        <v>33</v>
      </c>
      <c r="AX1868" s="13" t="s">
        <v>72</v>
      </c>
      <c r="AY1868" s="258" t="s">
        <v>240</v>
      </c>
    </row>
    <row r="1869" s="13" customFormat="1">
      <c r="A1869" s="13"/>
      <c r="B1869" s="248"/>
      <c r="C1869" s="249"/>
      <c r="D1869" s="227" t="s">
        <v>801</v>
      </c>
      <c r="E1869" s="250" t="s">
        <v>19</v>
      </c>
      <c r="F1869" s="251" t="s">
        <v>2712</v>
      </c>
      <c r="G1869" s="249"/>
      <c r="H1869" s="252">
        <v>17.600000000000001</v>
      </c>
      <c r="I1869" s="253"/>
      <c r="J1869" s="249"/>
      <c r="K1869" s="249"/>
      <c r="L1869" s="254"/>
      <c r="M1869" s="255"/>
      <c r="N1869" s="256"/>
      <c r="O1869" s="256"/>
      <c r="P1869" s="256"/>
      <c r="Q1869" s="256"/>
      <c r="R1869" s="256"/>
      <c r="S1869" s="256"/>
      <c r="T1869" s="257"/>
      <c r="U1869" s="13"/>
      <c r="V1869" s="13"/>
      <c r="W1869" s="13"/>
      <c r="X1869" s="13"/>
      <c r="Y1869" s="13"/>
      <c r="Z1869" s="13"/>
      <c r="AA1869" s="13"/>
      <c r="AB1869" s="13"/>
      <c r="AC1869" s="13"/>
      <c r="AD1869" s="13"/>
      <c r="AE1869" s="13"/>
      <c r="AT1869" s="258" t="s">
        <v>801</v>
      </c>
      <c r="AU1869" s="258" t="s">
        <v>81</v>
      </c>
      <c r="AV1869" s="13" t="s">
        <v>81</v>
      </c>
      <c r="AW1869" s="13" t="s">
        <v>33</v>
      </c>
      <c r="AX1869" s="13" t="s">
        <v>72</v>
      </c>
      <c r="AY1869" s="258" t="s">
        <v>240</v>
      </c>
    </row>
    <row r="1870" s="13" customFormat="1">
      <c r="A1870" s="13"/>
      <c r="B1870" s="248"/>
      <c r="C1870" s="249"/>
      <c r="D1870" s="227" t="s">
        <v>801</v>
      </c>
      <c r="E1870" s="250" t="s">
        <v>19</v>
      </c>
      <c r="F1870" s="251" t="s">
        <v>2713</v>
      </c>
      <c r="G1870" s="249"/>
      <c r="H1870" s="252">
        <v>126.45999999999999</v>
      </c>
      <c r="I1870" s="253"/>
      <c r="J1870" s="249"/>
      <c r="K1870" s="249"/>
      <c r="L1870" s="254"/>
      <c r="M1870" s="255"/>
      <c r="N1870" s="256"/>
      <c r="O1870" s="256"/>
      <c r="P1870" s="256"/>
      <c r="Q1870" s="256"/>
      <c r="R1870" s="256"/>
      <c r="S1870" s="256"/>
      <c r="T1870" s="257"/>
      <c r="U1870" s="13"/>
      <c r="V1870" s="13"/>
      <c r="W1870" s="13"/>
      <c r="X1870" s="13"/>
      <c r="Y1870" s="13"/>
      <c r="Z1870" s="13"/>
      <c r="AA1870" s="13"/>
      <c r="AB1870" s="13"/>
      <c r="AC1870" s="13"/>
      <c r="AD1870" s="13"/>
      <c r="AE1870" s="13"/>
      <c r="AT1870" s="258" t="s">
        <v>801</v>
      </c>
      <c r="AU1870" s="258" t="s">
        <v>81</v>
      </c>
      <c r="AV1870" s="13" t="s">
        <v>81</v>
      </c>
      <c r="AW1870" s="13" t="s">
        <v>33</v>
      </c>
      <c r="AX1870" s="13" t="s">
        <v>72</v>
      </c>
      <c r="AY1870" s="258" t="s">
        <v>240</v>
      </c>
    </row>
    <row r="1871" s="13" customFormat="1">
      <c r="A1871" s="13"/>
      <c r="B1871" s="248"/>
      <c r="C1871" s="249"/>
      <c r="D1871" s="227" t="s">
        <v>801</v>
      </c>
      <c r="E1871" s="250" t="s">
        <v>19</v>
      </c>
      <c r="F1871" s="251" t="s">
        <v>2714</v>
      </c>
      <c r="G1871" s="249"/>
      <c r="H1871" s="252">
        <v>27.850000000000001</v>
      </c>
      <c r="I1871" s="253"/>
      <c r="J1871" s="249"/>
      <c r="K1871" s="249"/>
      <c r="L1871" s="254"/>
      <c r="M1871" s="255"/>
      <c r="N1871" s="256"/>
      <c r="O1871" s="256"/>
      <c r="P1871" s="256"/>
      <c r="Q1871" s="256"/>
      <c r="R1871" s="256"/>
      <c r="S1871" s="256"/>
      <c r="T1871" s="257"/>
      <c r="U1871" s="13"/>
      <c r="V1871" s="13"/>
      <c r="W1871" s="13"/>
      <c r="X1871" s="13"/>
      <c r="Y1871" s="13"/>
      <c r="Z1871" s="13"/>
      <c r="AA1871" s="13"/>
      <c r="AB1871" s="13"/>
      <c r="AC1871" s="13"/>
      <c r="AD1871" s="13"/>
      <c r="AE1871" s="13"/>
      <c r="AT1871" s="258" t="s">
        <v>801</v>
      </c>
      <c r="AU1871" s="258" t="s">
        <v>81</v>
      </c>
      <c r="AV1871" s="13" t="s">
        <v>81</v>
      </c>
      <c r="AW1871" s="13" t="s">
        <v>33</v>
      </c>
      <c r="AX1871" s="13" t="s">
        <v>72</v>
      </c>
      <c r="AY1871" s="258" t="s">
        <v>240</v>
      </c>
    </row>
    <row r="1872" s="13" customFormat="1">
      <c r="A1872" s="13"/>
      <c r="B1872" s="248"/>
      <c r="C1872" s="249"/>
      <c r="D1872" s="227" t="s">
        <v>801</v>
      </c>
      <c r="E1872" s="250" t="s">
        <v>19</v>
      </c>
      <c r="F1872" s="251" t="s">
        <v>2748</v>
      </c>
      <c r="G1872" s="249"/>
      <c r="H1872" s="252">
        <v>164.71000000000001</v>
      </c>
      <c r="I1872" s="253"/>
      <c r="J1872" s="249"/>
      <c r="K1872" s="249"/>
      <c r="L1872" s="254"/>
      <c r="M1872" s="255"/>
      <c r="N1872" s="256"/>
      <c r="O1872" s="256"/>
      <c r="P1872" s="256"/>
      <c r="Q1872" s="256"/>
      <c r="R1872" s="256"/>
      <c r="S1872" s="256"/>
      <c r="T1872" s="257"/>
      <c r="U1872" s="13"/>
      <c r="V1872" s="13"/>
      <c r="W1872" s="13"/>
      <c r="X1872" s="13"/>
      <c r="Y1872" s="13"/>
      <c r="Z1872" s="13"/>
      <c r="AA1872" s="13"/>
      <c r="AB1872" s="13"/>
      <c r="AC1872" s="13"/>
      <c r="AD1872" s="13"/>
      <c r="AE1872" s="13"/>
      <c r="AT1872" s="258" t="s">
        <v>801</v>
      </c>
      <c r="AU1872" s="258" t="s">
        <v>81</v>
      </c>
      <c r="AV1872" s="13" t="s">
        <v>81</v>
      </c>
      <c r="AW1872" s="13" t="s">
        <v>33</v>
      </c>
      <c r="AX1872" s="13" t="s">
        <v>72</v>
      </c>
      <c r="AY1872" s="258" t="s">
        <v>240</v>
      </c>
    </row>
    <row r="1873" s="14" customFormat="1">
      <c r="A1873" s="14"/>
      <c r="B1873" s="259"/>
      <c r="C1873" s="260"/>
      <c r="D1873" s="227" t="s">
        <v>801</v>
      </c>
      <c r="E1873" s="261" t="s">
        <v>19</v>
      </c>
      <c r="F1873" s="262" t="s">
        <v>2715</v>
      </c>
      <c r="G1873" s="260"/>
      <c r="H1873" s="261" t="s">
        <v>19</v>
      </c>
      <c r="I1873" s="263"/>
      <c r="J1873" s="260"/>
      <c r="K1873" s="260"/>
      <c r="L1873" s="264"/>
      <c r="M1873" s="265"/>
      <c r="N1873" s="266"/>
      <c r="O1873" s="266"/>
      <c r="P1873" s="266"/>
      <c r="Q1873" s="266"/>
      <c r="R1873" s="266"/>
      <c r="S1873" s="266"/>
      <c r="T1873" s="267"/>
      <c r="U1873" s="14"/>
      <c r="V1873" s="14"/>
      <c r="W1873" s="14"/>
      <c r="X1873" s="14"/>
      <c r="Y1873" s="14"/>
      <c r="Z1873" s="14"/>
      <c r="AA1873" s="14"/>
      <c r="AB1873" s="14"/>
      <c r="AC1873" s="14"/>
      <c r="AD1873" s="14"/>
      <c r="AE1873" s="14"/>
      <c r="AT1873" s="268" t="s">
        <v>801</v>
      </c>
      <c r="AU1873" s="268" t="s">
        <v>81</v>
      </c>
      <c r="AV1873" s="14" t="s">
        <v>79</v>
      </c>
      <c r="AW1873" s="14" t="s">
        <v>33</v>
      </c>
      <c r="AX1873" s="14" t="s">
        <v>72</v>
      </c>
      <c r="AY1873" s="268" t="s">
        <v>240</v>
      </c>
    </row>
    <row r="1874" s="13" customFormat="1">
      <c r="A1874" s="13"/>
      <c r="B1874" s="248"/>
      <c r="C1874" s="249"/>
      <c r="D1874" s="227" t="s">
        <v>801</v>
      </c>
      <c r="E1874" s="250" t="s">
        <v>19</v>
      </c>
      <c r="F1874" s="251" t="s">
        <v>2716</v>
      </c>
      <c r="G1874" s="249"/>
      <c r="H1874" s="252">
        <v>160.42400000000001</v>
      </c>
      <c r="I1874" s="253"/>
      <c r="J1874" s="249"/>
      <c r="K1874" s="249"/>
      <c r="L1874" s="254"/>
      <c r="M1874" s="255"/>
      <c r="N1874" s="256"/>
      <c r="O1874" s="256"/>
      <c r="P1874" s="256"/>
      <c r="Q1874" s="256"/>
      <c r="R1874" s="256"/>
      <c r="S1874" s="256"/>
      <c r="T1874" s="257"/>
      <c r="U1874" s="13"/>
      <c r="V1874" s="13"/>
      <c r="W1874" s="13"/>
      <c r="X1874" s="13"/>
      <c r="Y1874" s="13"/>
      <c r="Z1874" s="13"/>
      <c r="AA1874" s="13"/>
      <c r="AB1874" s="13"/>
      <c r="AC1874" s="13"/>
      <c r="AD1874" s="13"/>
      <c r="AE1874" s="13"/>
      <c r="AT1874" s="258" t="s">
        <v>801</v>
      </c>
      <c r="AU1874" s="258" t="s">
        <v>81</v>
      </c>
      <c r="AV1874" s="13" t="s">
        <v>81</v>
      </c>
      <c r="AW1874" s="13" t="s">
        <v>33</v>
      </c>
      <c r="AX1874" s="13" t="s">
        <v>72</v>
      </c>
      <c r="AY1874" s="258" t="s">
        <v>240</v>
      </c>
    </row>
    <row r="1875" s="13" customFormat="1">
      <c r="A1875" s="13"/>
      <c r="B1875" s="248"/>
      <c r="C1875" s="249"/>
      <c r="D1875" s="227" t="s">
        <v>801</v>
      </c>
      <c r="E1875" s="250" t="s">
        <v>19</v>
      </c>
      <c r="F1875" s="251" t="s">
        <v>2717</v>
      </c>
      <c r="G1875" s="249"/>
      <c r="H1875" s="252">
        <v>269</v>
      </c>
      <c r="I1875" s="253"/>
      <c r="J1875" s="249"/>
      <c r="K1875" s="249"/>
      <c r="L1875" s="254"/>
      <c r="M1875" s="255"/>
      <c r="N1875" s="256"/>
      <c r="O1875" s="256"/>
      <c r="P1875" s="256"/>
      <c r="Q1875" s="256"/>
      <c r="R1875" s="256"/>
      <c r="S1875" s="256"/>
      <c r="T1875" s="257"/>
      <c r="U1875" s="13"/>
      <c r="V1875" s="13"/>
      <c r="W1875" s="13"/>
      <c r="X1875" s="13"/>
      <c r="Y1875" s="13"/>
      <c r="Z1875" s="13"/>
      <c r="AA1875" s="13"/>
      <c r="AB1875" s="13"/>
      <c r="AC1875" s="13"/>
      <c r="AD1875" s="13"/>
      <c r="AE1875" s="13"/>
      <c r="AT1875" s="258" t="s">
        <v>801</v>
      </c>
      <c r="AU1875" s="258" t="s">
        <v>81</v>
      </c>
      <c r="AV1875" s="13" t="s">
        <v>81</v>
      </c>
      <c r="AW1875" s="13" t="s">
        <v>33</v>
      </c>
      <c r="AX1875" s="13" t="s">
        <v>72</v>
      </c>
      <c r="AY1875" s="258" t="s">
        <v>240</v>
      </c>
    </row>
    <row r="1876" s="13" customFormat="1">
      <c r="A1876" s="13"/>
      <c r="B1876" s="248"/>
      <c r="C1876" s="249"/>
      <c r="D1876" s="227" t="s">
        <v>801</v>
      </c>
      <c r="E1876" s="250" t="s">
        <v>19</v>
      </c>
      <c r="F1876" s="251" t="s">
        <v>2718</v>
      </c>
      <c r="G1876" s="249"/>
      <c r="H1876" s="252">
        <v>34.539999999999999</v>
      </c>
      <c r="I1876" s="253"/>
      <c r="J1876" s="249"/>
      <c r="K1876" s="249"/>
      <c r="L1876" s="254"/>
      <c r="M1876" s="255"/>
      <c r="N1876" s="256"/>
      <c r="O1876" s="256"/>
      <c r="P1876" s="256"/>
      <c r="Q1876" s="256"/>
      <c r="R1876" s="256"/>
      <c r="S1876" s="256"/>
      <c r="T1876" s="257"/>
      <c r="U1876" s="13"/>
      <c r="V1876" s="13"/>
      <c r="W1876" s="13"/>
      <c r="X1876" s="13"/>
      <c r="Y1876" s="13"/>
      <c r="Z1876" s="13"/>
      <c r="AA1876" s="13"/>
      <c r="AB1876" s="13"/>
      <c r="AC1876" s="13"/>
      <c r="AD1876" s="13"/>
      <c r="AE1876" s="13"/>
      <c r="AT1876" s="258" t="s">
        <v>801</v>
      </c>
      <c r="AU1876" s="258" t="s">
        <v>81</v>
      </c>
      <c r="AV1876" s="13" t="s">
        <v>81</v>
      </c>
      <c r="AW1876" s="13" t="s">
        <v>33</v>
      </c>
      <c r="AX1876" s="13" t="s">
        <v>72</v>
      </c>
      <c r="AY1876" s="258" t="s">
        <v>240</v>
      </c>
    </row>
    <row r="1877" s="13" customFormat="1">
      <c r="A1877" s="13"/>
      <c r="B1877" s="248"/>
      <c r="C1877" s="249"/>
      <c r="D1877" s="227" t="s">
        <v>801</v>
      </c>
      <c r="E1877" s="250" t="s">
        <v>19</v>
      </c>
      <c r="F1877" s="251" t="s">
        <v>2719</v>
      </c>
      <c r="G1877" s="249"/>
      <c r="H1877" s="252">
        <v>33.670000000000002</v>
      </c>
      <c r="I1877" s="253"/>
      <c r="J1877" s="249"/>
      <c r="K1877" s="249"/>
      <c r="L1877" s="254"/>
      <c r="M1877" s="255"/>
      <c r="N1877" s="256"/>
      <c r="O1877" s="256"/>
      <c r="P1877" s="256"/>
      <c r="Q1877" s="256"/>
      <c r="R1877" s="256"/>
      <c r="S1877" s="256"/>
      <c r="T1877" s="257"/>
      <c r="U1877" s="13"/>
      <c r="V1877" s="13"/>
      <c r="W1877" s="13"/>
      <c r="X1877" s="13"/>
      <c r="Y1877" s="13"/>
      <c r="Z1877" s="13"/>
      <c r="AA1877" s="13"/>
      <c r="AB1877" s="13"/>
      <c r="AC1877" s="13"/>
      <c r="AD1877" s="13"/>
      <c r="AE1877" s="13"/>
      <c r="AT1877" s="258" t="s">
        <v>801</v>
      </c>
      <c r="AU1877" s="258" t="s">
        <v>81</v>
      </c>
      <c r="AV1877" s="13" t="s">
        <v>81</v>
      </c>
      <c r="AW1877" s="13" t="s">
        <v>33</v>
      </c>
      <c r="AX1877" s="13" t="s">
        <v>72</v>
      </c>
      <c r="AY1877" s="258" t="s">
        <v>240</v>
      </c>
    </row>
    <row r="1878" s="13" customFormat="1">
      <c r="A1878" s="13"/>
      <c r="B1878" s="248"/>
      <c r="C1878" s="249"/>
      <c r="D1878" s="227" t="s">
        <v>801</v>
      </c>
      <c r="E1878" s="250" t="s">
        <v>19</v>
      </c>
      <c r="F1878" s="251" t="s">
        <v>2720</v>
      </c>
      <c r="G1878" s="249"/>
      <c r="H1878" s="252">
        <v>16.629999999999999</v>
      </c>
      <c r="I1878" s="253"/>
      <c r="J1878" s="249"/>
      <c r="K1878" s="249"/>
      <c r="L1878" s="254"/>
      <c r="M1878" s="255"/>
      <c r="N1878" s="256"/>
      <c r="O1878" s="256"/>
      <c r="P1878" s="256"/>
      <c r="Q1878" s="256"/>
      <c r="R1878" s="256"/>
      <c r="S1878" s="256"/>
      <c r="T1878" s="257"/>
      <c r="U1878" s="13"/>
      <c r="V1878" s="13"/>
      <c r="W1878" s="13"/>
      <c r="X1878" s="13"/>
      <c r="Y1878" s="13"/>
      <c r="Z1878" s="13"/>
      <c r="AA1878" s="13"/>
      <c r="AB1878" s="13"/>
      <c r="AC1878" s="13"/>
      <c r="AD1878" s="13"/>
      <c r="AE1878" s="13"/>
      <c r="AT1878" s="258" t="s">
        <v>801</v>
      </c>
      <c r="AU1878" s="258" t="s">
        <v>81</v>
      </c>
      <c r="AV1878" s="13" t="s">
        <v>81</v>
      </c>
      <c r="AW1878" s="13" t="s">
        <v>33</v>
      </c>
      <c r="AX1878" s="13" t="s">
        <v>72</v>
      </c>
      <c r="AY1878" s="258" t="s">
        <v>240</v>
      </c>
    </row>
    <row r="1879" s="13" customFormat="1">
      <c r="A1879" s="13"/>
      <c r="B1879" s="248"/>
      <c r="C1879" s="249"/>
      <c r="D1879" s="227" t="s">
        <v>801</v>
      </c>
      <c r="E1879" s="250" t="s">
        <v>19</v>
      </c>
      <c r="F1879" s="251" t="s">
        <v>2721</v>
      </c>
      <c r="G1879" s="249"/>
      <c r="H1879" s="252">
        <v>41.5</v>
      </c>
      <c r="I1879" s="253"/>
      <c r="J1879" s="249"/>
      <c r="K1879" s="249"/>
      <c r="L1879" s="254"/>
      <c r="M1879" s="255"/>
      <c r="N1879" s="256"/>
      <c r="O1879" s="256"/>
      <c r="P1879" s="256"/>
      <c r="Q1879" s="256"/>
      <c r="R1879" s="256"/>
      <c r="S1879" s="256"/>
      <c r="T1879" s="257"/>
      <c r="U1879" s="13"/>
      <c r="V1879" s="13"/>
      <c r="W1879" s="13"/>
      <c r="X1879" s="13"/>
      <c r="Y1879" s="13"/>
      <c r="Z1879" s="13"/>
      <c r="AA1879" s="13"/>
      <c r="AB1879" s="13"/>
      <c r="AC1879" s="13"/>
      <c r="AD1879" s="13"/>
      <c r="AE1879" s="13"/>
      <c r="AT1879" s="258" t="s">
        <v>801</v>
      </c>
      <c r="AU1879" s="258" t="s">
        <v>81</v>
      </c>
      <c r="AV1879" s="13" t="s">
        <v>81</v>
      </c>
      <c r="AW1879" s="13" t="s">
        <v>33</v>
      </c>
      <c r="AX1879" s="13" t="s">
        <v>72</v>
      </c>
      <c r="AY1879" s="258" t="s">
        <v>240</v>
      </c>
    </row>
    <row r="1880" s="13" customFormat="1">
      <c r="A1880" s="13"/>
      <c r="B1880" s="248"/>
      <c r="C1880" s="249"/>
      <c r="D1880" s="227" t="s">
        <v>801</v>
      </c>
      <c r="E1880" s="250" t="s">
        <v>19</v>
      </c>
      <c r="F1880" s="251" t="s">
        <v>2722</v>
      </c>
      <c r="G1880" s="249"/>
      <c r="H1880" s="252">
        <v>6.5</v>
      </c>
      <c r="I1880" s="253"/>
      <c r="J1880" s="249"/>
      <c r="K1880" s="249"/>
      <c r="L1880" s="254"/>
      <c r="M1880" s="255"/>
      <c r="N1880" s="256"/>
      <c r="O1880" s="256"/>
      <c r="P1880" s="256"/>
      <c r="Q1880" s="256"/>
      <c r="R1880" s="256"/>
      <c r="S1880" s="256"/>
      <c r="T1880" s="257"/>
      <c r="U1880" s="13"/>
      <c r="V1880" s="13"/>
      <c r="W1880" s="13"/>
      <c r="X1880" s="13"/>
      <c r="Y1880" s="13"/>
      <c r="Z1880" s="13"/>
      <c r="AA1880" s="13"/>
      <c r="AB1880" s="13"/>
      <c r="AC1880" s="13"/>
      <c r="AD1880" s="13"/>
      <c r="AE1880" s="13"/>
      <c r="AT1880" s="258" t="s">
        <v>801</v>
      </c>
      <c r="AU1880" s="258" t="s">
        <v>81</v>
      </c>
      <c r="AV1880" s="13" t="s">
        <v>81</v>
      </c>
      <c r="AW1880" s="13" t="s">
        <v>33</v>
      </c>
      <c r="AX1880" s="13" t="s">
        <v>72</v>
      </c>
      <c r="AY1880" s="258" t="s">
        <v>240</v>
      </c>
    </row>
    <row r="1881" s="13" customFormat="1">
      <c r="A1881" s="13"/>
      <c r="B1881" s="248"/>
      <c r="C1881" s="249"/>
      <c r="D1881" s="227" t="s">
        <v>801</v>
      </c>
      <c r="E1881" s="250" t="s">
        <v>19</v>
      </c>
      <c r="F1881" s="251" t="s">
        <v>2696</v>
      </c>
      <c r="G1881" s="249"/>
      <c r="H1881" s="252">
        <v>238.74000000000001</v>
      </c>
      <c r="I1881" s="253"/>
      <c r="J1881" s="249"/>
      <c r="K1881" s="249"/>
      <c r="L1881" s="254"/>
      <c r="M1881" s="255"/>
      <c r="N1881" s="256"/>
      <c r="O1881" s="256"/>
      <c r="P1881" s="256"/>
      <c r="Q1881" s="256"/>
      <c r="R1881" s="256"/>
      <c r="S1881" s="256"/>
      <c r="T1881" s="257"/>
      <c r="U1881" s="13"/>
      <c r="V1881" s="13"/>
      <c r="W1881" s="13"/>
      <c r="X1881" s="13"/>
      <c r="Y1881" s="13"/>
      <c r="Z1881" s="13"/>
      <c r="AA1881" s="13"/>
      <c r="AB1881" s="13"/>
      <c r="AC1881" s="13"/>
      <c r="AD1881" s="13"/>
      <c r="AE1881" s="13"/>
      <c r="AT1881" s="258" t="s">
        <v>801</v>
      </c>
      <c r="AU1881" s="258" t="s">
        <v>81</v>
      </c>
      <c r="AV1881" s="13" t="s">
        <v>81</v>
      </c>
      <c r="AW1881" s="13" t="s">
        <v>33</v>
      </c>
      <c r="AX1881" s="13" t="s">
        <v>72</v>
      </c>
      <c r="AY1881" s="258" t="s">
        <v>240</v>
      </c>
    </row>
    <row r="1882" s="13" customFormat="1">
      <c r="A1882" s="13"/>
      <c r="B1882" s="248"/>
      <c r="C1882" s="249"/>
      <c r="D1882" s="227" t="s">
        <v>801</v>
      </c>
      <c r="E1882" s="250" t="s">
        <v>19</v>
      </c>
      <c r="F1882" s="251" t="s">
        <v>2697</v>
      </c>
      <c r="G1882" s="249"/>
      <c r="H1882" s="252">
        <v>340.06</v>
      </c>
      <c r="I1882" s="253"/>
      <c r="J1882" s="249"/>
      <c r="K1882" s="249"/>
      <c r="L1882" s="254"/>
      <c r="M1882" s="255"/>
      <c r="N1882" s="256"/>
      <c r="O1882" s="256"/>
      <c r="P1882" s="256"/>
      <c r="Q1882" s="256"/>
      <c r="R1882" s="256"/>
      <c r="S1882" s="256"/>
      <c r="T1882" s="257"/>
      <c r="U1882" s="13"/>
      <c r="V1882" s="13"/>
      <c r="W1882" s="13"/>
      <c r="X1882" s="13"/>
      <c r="Y1882" s="13"/>
      <c r="Z1882" s="13"/>
      <c r="AA1882" s="13"/>
      <c r="AB1882" s="13"/>
      <c r="AC1882" s="13"/>
      <c r="AD1882" s="13"/>
      <c r="AE1882" s="13"/>
      <c r="AT1882" s="258" t="s">
        <v>801</v>
      </c>
      <c r="AU1882" s="258" t="s">
        <v>81</v>
      </c>
      <c r="AV1882" s="13" t="s">
        <v>81</v>
      </c>
      <c r="AW1882" s="13" t="s">
        <v>33</v>
      </c>
      <c r="AX1882" s="13" t="s">
        <v>72</v>
      </c>
      <c r="AY1882" s="258" t="s">
        <v>240</v>
      </c>
    </row>
    <row r="1883" s="13" customFormat="1">
      <c r="A1883" s="13"/>
      <c r="B1883" s="248"/>
      <c r="C1883" s="249"/>
      <c r="D1883" s="227" t="s">
        <v>801</v>
      </c>
      <c r="E1883" s="250" t="s">
        <v>19</v>
      </c>
      <c r="F1883" s="251" t="s">
        <v>2723</v>
      </c>
      <c r="G1883" s="249"/>
      <c r="H1883" s="252">
        <v>318</v>
      </c>
      <c r="I1883" s="253"/>
      <c r="J1883" s="249"/>
      <c r="K1883" s="249"/>
      <c r="L1883" s="254"/>
      <c r="M1883" s="255"/>
      <c r="N1883" s="256"/>
      <c r="O1883" s="256"/>
      <c r="P1883" s="256"/>
      <c r="Q1883" s="256"/>
      <c r="R1883" s="256"/>
      <c r="S1883" s="256"/>
      <c r="T1883" s="257"/>
      <c r="U1883" s="13"/>
      <c r="V1883" s="13"/>
      <c r="W1883" s="13"/>
      <c r="X1883" s="13"/>
      <c r="Y1883" s="13"/>
      <c r="Z1883" s="13"/>
      <c r="AA1883" s="13"/>
      <c r="AB1883" s="13"/>
      <c r="AC1883" s="13"/>
      <c r="AD1883" s="13"/>
      <c r="AE1883" s="13"/>
      <c r="AT1883" s="258" t="s">
        <v>801</v>
      </c>
      <c r="AU1883" s="258" t="s">
        <v>81</v>
      </c>
      <c r="AV1883" s="13" t="s">
        <v>81</v>
      </c>
      <c r="AW1883" s="13" t="s">
        <v>33</v>
      </c>
      <c r="AX1883" s="13" t="s">
        <v>72</v>
      </c>
      <c r="AY1883" s="258" t="s">
        <v>240</v>
      </c>
    </row>
    <row r="1884" s="13" customFormat="1">
      <c r="A1884" s="13"/>
      <c r="B1884" s="248"/>
      <c r="C1884" s="249"/>
      <c r="D1884" s="227" t="s">
        <v>801</v>
      </c>
      <c r="E1884" s="250" t="s">
        <v>19</v>
      </c>
      <c r="F1884" s="251" t="s">
        <v>2724</v>
      </c>
      <c r="G1884" s="249"/>
      <c r="H1884" s="252">
        <v>20.449999999999999</v>
      </c>
      <c r="I1884" s="253"/>
      <c r="J1884" s="249"/>
      <c r="K1884" s="249"/>
      <c r="L1884" s="254"/>
      <c r="M1884" s="255"/>
      <c r="N1884" s="256"/>
      <c r="O1884" s="256"/>
      <c r="P1884" s="256"/>
      <c r="Q1884" s="256"/>
      <c r="R1884" s="256"/>
      <c r="S1884" s="256"/>
      <c r="T1884" s="257"/>
      <c r="U1884" s="13"/>
      <c r="V1884" s="13"/>
      <c r="W1884" s="13"/>
      <c r="X1884" s="13"/>
      <c r="Y1884" s="13"/>
      <c r="Z1884" s="13"/>
      <c r="AA1884" s="13"/>
      <c r="AB1884" s="13"/>
      <c r="AC1884" s="13"/>
      <c r="AD1884" s="13"/>
      <c r="AE1884" s="13"/>
      <c r="AT1884" s="258" t="s">
        <v>801</v>
      </c>
      <c r="AU1884" s="258" t="s">
        <v>81</v>
      </c>
      <c r="AV1884" s="13" t="s">
        <v>81</v>
      </c>
      <c r="AW1884" s="13" t="s">
        <v>33</v>
      </c>
      <c r="AX1884" s="13" t="s">
        <v>72</v>
      </c>
      <c r="AY1884" s="258" t="s">
        <v>240</v>
      </c>
    </row>
    <row r="1885" s="13" customFormat="1">
      <c r="A1885" s="13"/>
      <c r="B1885" s="248"/>
      <c r="C1885" s="249"/>
      <c r="D1885" s="227" t="s">
        <v>801</v>
      </c>
      <c r="E1885" s="250" t="s">
        <v>19</v>
      </c>
      <c r="F1885" s="251" t="s">
        <v>2725</v>
      </c>
      <c r="G1885" s="249"/>
      <c r="H1885" s="252">
        <v>147.19999999999999</v>
      </c>
      <c r="I1885" s="253"/>
      <c r="J1885" s="249"/>
      <c r="K1885" s="249"/>
      <c r="L1885" s="254"/>
      <c r="M1885" s="255"/>
      <c r="N1885" s="256"/>
      <c r="O1885" s="256"/>
      <c r="P1885" s="256"/>
      <c r="Q1885" s="256"/>
      <c r="R1885" s="256"/>
      <c r="S1885" s="256"/>
      <c r="T1885" s="257"/>
      <c r="U1885" s="13"/>
      <c r="V1885" s="13"/>
      <c r="W1885" s="13"/>
      <c r="X1885" s="13"/>
      <c r="Y1885" s="13"/>
      <c r="Z1885" s="13"/>
      <c r="AA1885" s="13"/>
      <c r="AB1885" s="13"/>
      <c r="AC1885" s="13"/>
      <c r="AD1885" s="13"/>
      <c r="AE1885" s="13"/>
      <c r="AT1885" s="258" t="s">
        <v>801</v>
      </c>
      <c r="AU1885" s="258" t="s">
        <v>81</v>
      </c>
      <c r="AV1885" s="13" t="s">
        <v>81</v>
      </c>
      <c r="AW1885" s="13" t="s">
        <v>33</v>
      </c>
      <c r="AX1885" s="13" t="s">
        <v>72</v>
      </c>
      <c r="AY1885" s="258" t="s">
        <v>240</v>
      </c>
    </row>
    <row r="1886" s="13" customFormat="1">
      <c r="A1886" s="13"/>
      <c r="B1886" s="248"/>
      <c r="C1886" s="249"/>
      <c r="D1886" s="227" t="s">
        <v>801</v>
      </c>
      <c r="E1886" s="250" t="s">
        <v>19</v>
      </c>
      <c r="F1886" s="251" t="s">
        <v>2726</v>
      </c>
      <c r="G1886" s="249"/>
      <c r="H1886" s="252">
        <v>23.27</v>
      </c>
      <c r="I1886" s="253"/>
      <c r="J1886" s="249"/>
      <c r="K1886" s="249"/>
      <c r="L1886" s="254"/>
      <c r="M1886" s="255"/>
      <c r="N1886" s="256"/>
      <c r="O1886" s="256"/>
      <c r="P1886" s="256"/>
      <c r="Q1886" s="256"/>
      <c r="R1886" s="256"/>
      <c r="S1886" s="256"/>
      <c r="T1886" s="257"/>
      <c r="U1886" s="13"/>
      <c r="V1886" s="13"/>
      <c r="W1886" s="13"/>
      <c r="X1886" s="13"/>
      <c r="Y1886" s="13"/>
      <c r="Z1886" s="13"/>
      <c r="AA1886" s="13"/>
      <c r="AB1886" s="13"/>
      <c r="AC1886" s="13"/>
      <c r="AD1886" s="13"/>
      <c r="AE1886" s="13"/>
      <c r="AT1886" s="258" t="s">
        <v>801</v>
      </c>
      <c r="AU1886" s="258" t="s">
        <v>81</v>
      </c>
      <c r="AV1886" s="13" t="s">
        <v>81</v>
      </c>
      <c r="AW1886" s="13" t="s">
        <v>33</v>
      </c>
      <c r="AX1886" s="13" t="s">
        <v>72</v>
      </c>
      <c r="AY1886" s="258" t="s">
        <v>240</v>
      </c>
    </row>
    <row r="1887" s="14" customFormat="1">
      <c r="A1887" s="14"/>
      <c r="B1887" s="259"/>
      <c r="C1887" s="260"/>
      <c r="D1887" s="227" t="s">
        <v>801</v>
      </c>
      <c r="E1887" s="261" t="s">
        <v>19</v>
      </c>
      <c r="F1887" s="262" t="s">
        <v>2727</v>
      </c>
      <c r="G1887" s="260"/>
      <c r="H1887" s="261" t="s">
        <v>19</v>
      </c>
      <c r="I1887" s="263"/>
      <c r="J1887" s="260"/>
      <c r="K1887" s="260"/>
      <c r="L1887" s="264"/>
      <c r="M1887" s="265"/>
      <c r="N1887" s="266"/>
      <c r="O1887" s="266"/>
      <c r="P1887" s="266"/>
      <c r="Q1887" s="266"/>
      <c r="R1887" s="266"/>
      <c r="S1887" s="266"/>
      <c r="T1887" s="267"/>
      <c r="U1887" s="14"/>
      <c r="V1887" s="14"/>
      <c r="W1887" s="14"/>
      <c r="X1887" s="14"/>
      <c r="Y1887" s="14"/>
      <c r="Z1887" s="14"/>
      <c r="AA1887" s="14"/>
      <c r="AB1887" s="14"/>
      <c r="AC1887" s="14"/>
      <c r="AD1887" s="14"/>
      <c r="AE1887" s="14"/>
      <c r="AT1887" s="268" t="s">
        <v>801</v>
      </c>
      <c r="AU1887" s="268" t="s">
        <v>81</v>
      </c>
      <c r="AV1887" s="14" t="s">
        <v>79</v>
      </c>
      <c r="AW1887" s="14" t="s">
        <v>33</v>
      </c>
      <c r="AX1887" s="14" t="s">
        <v>72</v>
      </c>
      <c r="AY1887" s="268" t="s">
        <v>240</v>
      </c>
    </row>
    <row r="1888" s="13" customFormat="1">
      <c r="A1888" s="13"/>
      <c r="B1888" s="248"/>
      <c r="C1888" s="249"/>
      <c r="D1888" s="227" t="s">
        <v>801</v>
      </c>
      <c r="E1888" s="250" t="s">
        <v>19</v>
      </c>
      <c r="F1888" s="251" t="s">
        <v>2728</v>
      </c>
      <c r="G1888" s="249"/>
      <c r="H1888" s="252">
        <v>260.714</v>
      </c>
      <c r="I1888" s="253"/>
      <c r="J1888" s="249"/>
      <c r="K1888" s="249"/>
      <c r="L1888" s="254"/>
      <c r="M1888" s="255"/>
      <c r="N1888" s="256"/>
      <c r="O1888" s="256"/>
      <c r="P1888" s="256"/>
      <c r="Q1888" s="256"/>
      <c r="R1888" s="256"/>
      <c r="S1888" s="256"/>
      <c r="T1888" s="257"/>
      <c r="U1888" s="13"/>
      <c r="V1888" s="13"/>
      <c r="W1888" s="13"/>
      <c r="X1888" s="13"/>
      <c r="Y1888" s="13"/>
      <c r="Z1888" s="13"/>
      <c r="AA1888" s="13"/>
      <c r="AB1888" s="13"/>
      <c r="AC1888" s="13"/>
      <c r="AD1888" s="13"/>
      <c r="AE1888" s="13"/>
      <c r="AT1888" s="258" t="s">
        <v>801</v>
      </c>
      <c r="AU1888" s="258" t="s">
        <v>81</v>
      </c>
      <c r="AV1888" s="13" t="s">
        <v>81</v>
      </c>
      <c r="AW1888" s="13" t="s">
        <v>33</v>
      </c>
      <c r="AX1888" s="13" t="s">
        <v>72</v>
      </c>
      <c r="AY1888" s="258" t="s">
        <v>240</v>
      </c>
    </row>
    <row r="1889" s="13" customFormat="1">
      <c r="A1889" s="13"/>
      <c r="B1889" s="248"/>
      <c r="C1889" s="249"/>
      <c r="D1889" s="227" t="s">
        <v>801</v>
      </c>
      <c r="E1889" s="250" t="s">
        <v>19</v>
      </c>
      <c r="F1889" s="251" t="s">
        <v>2729</v>
      </c>
      <c r="G1889" s="249"/>
      <c r="H1889" s="252">
        <v>25.120000000000001</v>
      </c>
      <c r="I1889" s="253"/>
      <c r="J1889" s="249"/>
      <c r="K1889" s="249"/>
      <c r="L1889" s="254"/>
      <c r="M1889" s="255"/>
      <c r="N1889" s="256"/>
      <c r="O1889" s="256"/>
      <c r="P1889" s="256"/>
      <c r="Q1889" s="256"/>
      <c r="R1889" s="256"/>
      <c r="S1889" s="256"/>
      <c r="T1889" s="257"/>
      <c r="U1889" s="13"/>
      <c r="V1889" s="13"/>
      <c r="W1889" s="13"/>
      <c r="X1889" s="13"/>
      <c r="Y1889" s="13"/>
      <c r="Z1889" s="13"/>
      <c r="AA1889" s="13"/>
      <c r="AB1889" s="13"/>
      <c r="AC1889" s="13"/>
      <c r="AD1889" s="13"/>
      <c r="AE1889" s="13"/>
      <c r="AT1889" s="258" t="s">
        <v>801</v>
      </c>
      <c r="AU1889" s="258" t="s">
        <v>81</v>
      </c>
      <c r="AV1889" s="13" t="s">
        <v>81</v>
      </c>
      <c r="AW1889" s="13" t="s">
        <v>33</v>
      </c>
      <c r="AX1889" s="13" t="s">
        <v>72</v>
      </c>
      <c r="AY1889" s="258" t="s">
        <v>240</v>
      </c>
    </row>
    <row r="1890" s="14" customFormat="1">
      <c r="A1890" s="14"/>
      <c r="B1890" s="259"/>
      <c r="C1890" s="260"/>
      <c r="D1890" s="227" t="s">
        <v>801</v>
      </c>
      <c r="E1890" s="261" t="s">
        <v>19</v>
      </c>
      <c r="F1890" s="262" t="s">
        <v>2377</v>
      </c>
      <c r="G1890" s="260"/>
      <c r="H1890" s="261" t="s">
        <v>19</v>
      </c>
      <c r="I1890" s="263"/>
      <c r="J1890" s="260"/>
      <c r="K1890" s="260"/>
      <c r="L1890" s="264"/>
      <c r="M1890" s="265"/>
      <c r="N1890" s="266"/>
      <c r="O1890" s="266"/>
      <c r="P1890" s="266"/>
      <c r="Q1890" s="266"/>
      <c r="R1890" s="266"/>
      <c r="S1890" s="266"/>
      <c r="T1890" s="267"/>
      <c r="U1890" s="14"/>
      <c r="V1890" s="14"/>
      <c r="W1890" s="14"/>
      <c r="X1890" s="14"/>
      <c r="Y1890" s="14"/>
      <c r="Z1890" s="14"/>
      <c r="AA1890" s="14"/>
      <c r="AB1890" s="14"/>
      <c r="AC1890" s="14"/>
      <c r="AD1890" s="14"/>
      <c r="AE1890" s="14"/>
      <c r="AT1890" s="268" t="s">
        <v>801</v>
      </c>
      <c r="AU1890" s="268" t="s">
        <v>81</v>
      </c>
      <c r="AV1890" s="14" t="s">
        <v>79</v>
      </c>
      <c r="AW1890" s="14" t="s">
        <v>33</v>
      </c>
      <c r="AX1890" s="14" t="s">
        <v>72</v>
      </c>
      <c r="AY1890" s="268" t="s">
        <v>240</v>
      </c>
    </row>
    <row r="1891" s="13" customFormat="1">
      <c r="A1891" s="13"/>
      <c r="B1891" s="248"/>
      <c r="C1891" s="249"/>
      <c r="D1891" s="227" t="s">
        <v>801</v>
      </c>
      <c r="E1891" s="250" t="s">
        <v>19</v>
      </c>
      <c r="F1891" s="251" t="s">
        <v>4592</v>
      </c>
      <c r="G1891" s="249"/>
      <c r="H1891" s="252">
        <v>61.640000000000001</v>
      </c>
      <c r="I1891" s="253"/>
      <c r="J1891" s="249"/>
      <c r="K1891" s="249"/>
      <c r="L1891" s="254"/>
      <c r="M1891" s="255"/>
      <c r="N1891" s="256"/>
      <c r="O1891" s="256"/>
      <c r="P1891" s="256"/>
      <c r="Q1891" s="256"/>
      <c r="R1891" s="256"/>
      <c r="S1891" s="256"/>
      <c r="T1891" s="257"/>
      <c r="U1891" s="13"/>
      <c r="V1891" s="13"/>
      <c r="W1891" s="13"/>
      <c r="X1891" s="13"/>
      <c r="Y1891" s="13"/>
      <c r="Z1891" s="13"/>
      <c r="AA1891" s="13"/>
      <c r="AB1891" s="13"/>
      <c r="AC1891" s="13"/>
      <c r="AD1891" s="13"/>
      <c r="AE1891" s="13"/>
      <c r="AT1891" s="258" t="s">
        <v>801</v>
      </c>
      <c r="AU1891" s="258" t="s">
        <v>81</v>
      </c>
      <c r="AV1891" s="13" t="s">
        <v>81</v>
      </c>
      <c r="AW1891" s="13" t="s">
        <v>33</v>
      </c>
      <c r="AX1891" s="13" t="s">
        <v>72</v>
      </c>
      <c r="AY1891" s="258" t="s">
        <v>240</v>
      </c>
    </row>
    <row r="1892" s="13" customFormat="1">
      <c r="A1892" s="13"/>
      <c r="B1892" s="248"/>
      <c r="C1892" s="249"/>
      <c r="D1892" s="227" t="s">
        <v>801</v>
      </c>
      <c r="E1892" s="250" t="s">
        <v>19</v>
      </c>
      <c r="F1892" s="251" t="s">
        <v>4593</v>
      </c>
      <c r="G1892" s="249"/>
      <c r="H1892" s="252">
        <v>131.84</v>
      </c>
      <c r="I1892" s="253"/>
      <c r="J1892" s="249"/>
      <c r="K1892" s="249"/>
      <c r="L1892" s="254"/>
      <c r="M1892" s="255"/>
      <c r="N1892" s="256"/>
      <c r="O1892" s="256"/>
      <c r="P1892" s="256"/>
      <c r="Q1892" s="256"/>
      <c r="R1892" s="256"/>
      <c r="S1892" s="256"/>
      <c r="T1892" s="257"/>
      <c r="U1892" s="13"/>
      <c r="V1892" s="13"/>
      <c r="W1892" s="13"/>
      <c r="X1892" s="13"/>
      <c r="Y1892" s="13"/>
      <c r="Z1892" s="13"/>
      <c r="AA1892" s="13"/>
      <c r="AB1892" s="13"/>
      <c r="AC1892" s="13"/>
      <c r="AD1892" s="13"/>
      <c r="AE1892" s="13"/>
      <c r="AT1892" s="258" t="s">
        <v>801</v>
      </c>
      <c r="AU1892" s="258" t="s">
        <v>81</v>
      </c>
      <c r="AV1892" s="13" t="s">
        <v>81</v>
      </c>
      <c r="AW1892" s="13" t="s">
        <v>33</v>
      </c>
      <c r="AX1892" s="13" t="s">
        <v>72</v>
      </c>
      <c r="AY1892" s="258" t="s">
        <v>240</v>
      </c>
    </row>
    <row r="1893" s="13" customFormat="1">
      <c r="A1893" s="13"/>
      <c r="B1893" s="248"/>
      <c r="C1893" s="249"/>
      <c r="D1893" s="227" t="s">
        <v>801</v>
      </c>
      <c r="E1893" s="250" t="s">
        <v>19</v>
      </c>
      <c r="F1893" s="251" t="s">
        <v>4594</v>
      </c>
      <c r="G1893" s="249"/>
      <c r="H1893" s="252">
        <v>57.840000000000003</v>
      </c>
      <c r="I1893" s="253"/>
      <c r="J1893" s="249"/>
      <c r="K1893" s="249"/>
      <c r="L1893" s="254"/>
      <c r="M1893" s="255"/>
      <c r="N1893" s="256"/>
      <c r="O1893" s="256"/>
      <c r="P1893" s="256"/>
      <c r="Q1893" s="256"/>
      <c r="R1893" s="256"/>
      <c r="S1893" s="256"/>
      <c r="T1893" s="257"/>
      <c r="U1893" s="13"/>
      <c r="V1893" s="13"/>
      <c r="W1893" s="13"/>
      <c r="X1893" s="13"/>
      <c r="Y1893" s="13"/>
      <c r="Z1893" s="13"/>
      <c r="AA1893" s="13"/>
      <c r="AB1893" s="13"/>
      <c r="AC1893" s="13"/>
      <c r="AD1893" s="13"/>
      <c r="AE1893" s="13"/>
      <c r="AT1893" s="258" t="s">
        <v>801</v>
      </c>
      <c r="AU1893" s="258" t="s">
        <v>81</v>
      </c>
      <c r="AV1893" s="13" t="s">
        <v>81</v>
      </c>
      <c r="AW1893" s="13" t="s">
        <v>33</v>
      </c>
      <c r="AX1893" s="13" t="s">
        <v>72</v>
      </c>
      <c r="AY1893" s="258" t="s">
        <v>240</v>
      </c>
    </row>
    <row r="1894" s="15" customFormat="1">
      <c r="A1894" s="15"/>
      <c r="B1894" s="269"/>
      <c r="C1894" s="270"/>
      <c r="D1894" s="227" t="s">
        <v>801</v>
      </c>
      <c r="E1894" s="271" t="s">
        <v>19</v>
      </c>
      <c r="F1894" s="272" t="s">
        <v>1356</v>
      </c>
      <c r="G1894" s="270"/>
      <c r="H1894" s="273">
        <v>3553.518</v>
      </c>
      <c r="I1894" s="274"/>
      <c r="J1894" s="270"/>
      <c r="K1894" s="270"/>
      <c r="L1894" s="275"/>
      <c r="M1894" s="276"/>
      <c r="N1894" s="277"/>
      <c r="O1894" s="277"/>
      <c r="P1894" s="277"/>
      <c r="Q1894" s="277"/>
      <c r="R1894" s="277"/>
      <c r="S1894" s="277"/>
      <c r="T1894" s="278"/>
      <c r="U1894" s="15"/>
      <c r="V1894" s="15"/>
      <c r="W1894" s="15"/>
      <c r="X1894" s="15"/>
      <c r="Y1894" s="15"/>
      <c r="Z1894" s="15"/>
      <c r="AA1894" s="15"/>
      <c r="AB1894" s="15"/>
      <c r="AC1894" s="15"/>
      <c r="AD1894" s="15"/>
      <c r="AE1894" s="15"/>
      <c r="AT1894" s="279" t="s">
        <v>801</v>
      </c>
      <c r="AU1894" s="279" t="s">
        <v>81</v>
      </c>
      <c r="AV1894" s="15" t="s">
        <v>149</v>
      </c>
      <c r="AW1894" s="15" t="s">
        <v>33</v>
      </c>
      <c r="AX1894" s="15" t="s">
        <v>79</v>
      </c>
      <c r="AY1894" s="279" t="s">
        <v>240</v>
      </c>
    </row>
    <row r="1895" s="2" customFormat="1" ht="33" customHeight="1">
      <c r="A1895" s="39"/>
      <c r="B1895" s="40"/>
      <c r="C1895" s="214" t="s">
        <v>4595</v>
      </c>
      <c r="D1895" s="214" t="s">
        <v>243</v>
      </c>
      <c r="E1895" s="215" t="s">
        <v>4596</v>
      </c>
      <c r="F1895" s="216" t="s">
        <v>4597</v>
      </c>
      <c r="G1895" s="217" t="s">
        <v>251</v>
      </c>
      <c r="H1895" s="218">
        <v>125.66</v>
      </c>
      <c r="I1895" s="219"/>
      <c r="J1895" s="220">
        <f>ROUND(I1895*H1895,2)</f>
        <v>0</v>
      </c>
      <c r="K1895" s="216" t="s">
        <v>1343</v>
      </c>
      <c r="L1895" s="45"/>
      <c r="M1895" s="221" t="s">
        <v>19</v>
      </c>
      <c r="N1895" s="222" t="s">
        <v>43</v>
      </c>
      <c r="O1895" s="85"/>
      <c r="P1895" s="223">
        <f>O1895*H1895</f>
        <v>0</v>
      </c>
      <c r="Q1895" s="223">
        <v>0.0074999999999999997</v>
      </c>
      <c r="R1895" s="223">
        <f>Q1895*H1895</f>
        <v>0.9424499999999999</v>
      </c>
      <c r="S1895" s="223">
        <v>0</v>
      </c>
      <c r="T1895" s="224">
        <f>S1895*H1895</f>
        <v>0</v>
      </c>
      <c r="U1895" s="39"/>
      <c r="V1895" s="39"/>
      <c r="W1895" s="39"/>
      <c r="X1895" s="39"/>
      <c r="Y1895" s="39"/>
      <c r="Z1895" s="39"/>
      <c r="AA1895" s="39"/>
      <c r="AB1895" s="39"/>
      <c r="AC1895" s="39"/>
      <c r="AD1895" s="39"/>
      <c r="AE1895" s="39"/>
      <c r="AR1895" s="225" t="s">
        <v>271</v>
      </c>
      <c r="AT1895" s="225" t="s">
        <v>243</v>
      </c>
      <c r="AU1895" s="225" t="s">
        <v>81</v>
      </c>
      <c r="AY1895" s="18" t="s">
        <v>240</v>
      </c>
      <c r="BE1895" s="226">
        <f>IF(N1895="základní",J1895,0)</f>
        <v>0</v>
      </c>
      <c r="BF1895" s="226">
        <f>IF(N1895="snížená",J1895,0)</f>
        <v>0</v>
      </c>
      <c r="BG1895" s="226">
        <f>IF(N1895="zákl. přenesená",J1895,0)</f>
        <v>0</v>
      </c>
      <c r="BH1895" s="226">
        <f>IF(N1895="sníž. přenesená",J1895,0)</f>
        <v>0</v>
      </c>
      <c r="BI1895" s="226">
        <f>IF(N1895="nulová",J1895,0)</f>
        <v>0</v>
      </c>
      <c r="BJ1895" s="18" t="s">
        <v>79</v>
      </c>
      <c r="BK1895" s="226">
        <f>ROUND(I1895*H1895,2)</f>
        <v>0</v>
      </c>
      <c r="BL1895" s="18" t="s">
        <v>271</v>
      </c>
      <c r="BM1895" s="225" t="s">
        <v>4598</v>
      </c>
    </row>
    <row r="1896" s="2" customFormat="1">
      <c r="A1896" s="39"/>
      <c r="B1896" s="40"/>
      <c r="C1896" s="41"/>
      <c r="D1896" s="227" t="s">
        <v>1979</v>
      </c>
      <c r="E1896" s="41"/>
      <c r="F1896" s="228" t="s">
        <v>4580</v>
      </c>
      <c r="G1896" s="41"/>
      <c r="H1896" s="41"/>
      <c r="I1896" s="229"/>
      <c r="J1896" s="41"/>
      <c r="K1896" s="41"/>
      <c r="L1896" s="45"/>
      <c r="M1896" s="291"/>
      <c r="N1896" s="292"/>
      <c r="O1896" s="85"/>
      <c r="P1896" s="85"/>
      <c r="Q1896" s="85"/>
      <c r="R1896" s="85"/>
      <c r="S1896" s="85"/>
      <c r="T1896" s="86"/>
      <c r="U1896" s="39"/>
      <c r="V1896" s="39"/>
      <c r="W1896" s="39"/>
      <c r="X1896" s="39"/>
      <c r="Y1896" s="39"/>
      <c r="Z1896" s="39"/>
      <c r="AA1896" s="39"/>
      <c r="AB1896" s="39"/>
      <c r="AC1896" s="39"/>
      <c r="AD1896" s="39"/>
      <c r="AE1896" s="39"/>
      <c r="AT1896" s="18" t="s">
        <v>1979</v>
      </c>
      <c r="AU1896" s="18" t="s">
        <v>81</v>
      </c>
    </row>
    <row r="1897" s="14" customFormat="1">
      <c r="A1897" s="14"/>
      <c r="B1897" s="259"/>
      <c r="C1897" s="260"/>
      <c r="D1897" s="227" t="s">
        <v>801</v>
      </c>
      <c r="E1897" s="261" t="s">
        <v>19</v>
      </c>
      <c r="F1897" s="262" t="s">
        <v>2377</v>
      </c>
      <c r="G1897" s="260"/>
      <c r="H1897" s="261" t="s">
        <v>19</v>
      </c>
      <c r="I1897" s="263"/>
      <c r="J1897" s="260"/>
      <c r="K1897" s="260"/>
      <c r="L1897" s="264"/>
      <c r="M1897" s="265"/>
      <c r="N1897" s="266"/>
      <c r="O1897" s="266"/>
      <c r="P1897" s="266"/>
      <c r="Q1897" s="266"/>
      <c r="R1897" s="266"/>
      <c r="S1897" s="266"/>
      <c r="T1897" s="267"/>
      <c r="U1897" s="14"/>
      <c r="V1897" s="14"/>
      <c r="W1897" s="14"/>
      <c r="X1897" s="14"/>
      <c r="Y1897" s="14"/>
      <c r="Z1897" s="14"/>
      <c r="AA1897" s="14"/>
      <c r="AB1897" s="14"/>
      <c r="AC1897" s="14"/>
      <c r="AD1897" s="14"/>
      <c r="AE1897" s="14"/>
      <c r="AT1897" s="268" t="s">
        <v>801</v>
      </c>
      <c r="AU1897" s="268" t="s">
        <v>81</v>
      </c>
      <c r="AV1897" s="14" t="s">
        <v>79</v>
      </c>
      <c r="AW1897" s="14" t="s">
        <v>33</v>
      </c>
      <c r="AX1897" s="14" t="s">
        <v>72</v>
      </c>
      <c r="AY1897" s="268" t="s">
        <v>240</v>
      </c>
    </row>
    <row r="1898" s="13" customFormat="1">
      <c r="A1898" s="13"/>
      <c r="B1898" s="248"/>
      <c r="C1898" s="249"/>
      <c r="D1898" s="227" t="s">
        <v>801</v>
      </c>
      <c r="E1898" s="250" t="s">
        <v>19</v>
      </c>
      <c r="F1898" s="251" t="s">
        <v>4581</v>
      </c>
      <c r="G1898" s="249"/>
      <c r="H1898" s="252">
        <v>30.82</v>
      </c>
      <c r="I1898" s="253"/>
      <c r="J1898" s="249"/>
      <c r="K1898" s="249"/>
      <c r="L1898" s="254"/>
      <c r="M1898" s="255"/>
      <c r="N1898" s="256"/>
      <c r="O1898" s="256"/>
      <c r="P1898" s="256"/>
      <c r="Q1898" s="256"/>
      <c r="R1898" s="256"/>
      <c r="S1898" s="256"/>
      <c r="T1898" s="257"/>
      <c r="U1898" s="13"/>
      <c r="V1898" s="13"/>
      <c r="W1898" s="13"/>
      <c r="X1898" s="13"/>
      <c r="Y1898" s="13"/>
      <c r="Z1898" s="13"/>
      <c r="AA1898" s="13"/>
      <c r="AB1898" s="13"/>
      <c r="AC1898" s="13"/>
      <c r="AD1898" s="13"/>
      <c r="AE1898" s="13"/>
      <c r="AT1898" s="258" t="s">
        <v>801</v>
      </c>
      <c r="AU1898" s="258" t="s">
        <v>81</v>
      </c>
      <c r="AV1898" s="13" t="s">
        <v>81</v>
      </c>
      <c r="AW1898" s="13" t="s">
        <v>33</v>
      </c>
      <c r="AX1898" s="13" t="s">
        <v>72</v>
      </c>
      <c r="AY1898" s="258" t="s">
        <v>240</v>
      </c>
    </row>
    <row r="1899" s="13" customFormat="1">
      <c r="A1899" s="13"/>
      <c r="B1899" s="248"/>
      <c r="C1899" s="249"/>
      <c r="D1899" s="227" t="s">
        <v>801</v>
      </c>
      <c r="E1899" s="250" t="s">
        <v>19</v>
      </c>
      <c r="F1899" s="251" t="s">
        <v>4582</v>
      </c>
      <c r="G1899" s="249"/>
      <c r="H1899" s="252">
        <v>65.920000000000002</v>
      </c>
      <c r="I1899" s="253"/>
      <c r="J1899" s="249"/>
      <c r="K1899" s="249"/>
      <c r="L1899" s="254"/>
      <c r="M1899" s="255"/>
      <c r="N1899" s="256"/>
      <c r="O1899" s="256"/>
      <c r="P1899" s="256"/>
      <c r="Q1899" s="256"/>
      <c r="R1899" s="256"/>
      <c r="S1899" s="256"/>
      <c r="T1899" s="257"/>
      <c r="U1899" s="13"/>
      <c r="V1899" s="13"/>
      <c r="W1899" s="13"/>
      <c r="X1899" s="13"/>
      <c r="Y1899" s="13"/>
      <c r="Z1899" s="13"/>
      <c r="AA1899" s="13"/>
      <c r="AB1899" s="13"/>
      <c r="AC1899" s="13"/>
      <c r="AD1899" s="13"/>
      <c r="AE1899" s="13"/>
      <c r="AT1899" s="258" t="s">
        <v>801</v>
      </c>
      <c r="AU1899" s="258" t="s">
        <v>81</v>
      </c>
      <c r="AV1899" s="13" t="s">
        <v>81</v>
      </c>
      <c r="AW1899" s="13" t="s">
        <v>33</v>
      </c>
      <c r="AX1899" s="13" t="s">
        <v>72</v>
      </c>
      <c r="AY1899" s="258" t="s">
        <v>240</v>
      </c>
    </row>
    <row r="1900" s="13" customFormat="1">
      <c r="A1900" s="13"/>
      <c r="B1900" s="248"/>
      <c r="C1900" s="249"/>
      <c r="D1900" s="227" t="s">
        <v>801</v>
      </c>
      <c r="E1900" s="250" t="s">
        <v>19</v>
      </c>
      <c r="F1900" s="251" t="s">
        <v>4583</v>
      </c>
      <c r="G1900" s="249"/>
      <c r="H1900" s="252">
        <v>28.920000000000002</v>
      </c>
      <c r="I1900" s="253"/>
      <c r="J1900" s="249"/>
      <c r="K1900" s="249"/>
      <c r="L1900" s="254"/>
      <c r="M1900" s="255"/>
      <c r="N1900" s="256"/>
      <c r="O1900" s="256"/>
      <c r="P1900" s="256"/>
      <c r="Q1900" s="256"/>
      <c r="R1900" s="256"/>
      <c r="S1900" s="256"/>
      <c r="T1900" s="257"/>
      <c r="U1900" s="13"/>
      <c r="V1900" s="13"/>
      <c r="W1900" s="13"/>
      <c r="X1900" s="13"/>
      <c r="Y1900" s="13"/>
      <c r="Z1900" s="13"/>
      <c r="AA1900" s="13"/>
      <c r="AB1900" s="13"/>
      <c r="AC1900" s="13"/>
      <c r="AD1900" s="13"/>
      <c r="AE1900" s="13"/>
      <c r="AT1900" s="258" t="s">
        <v>801</v>
      </c>
      <c r="AU1900" s="258" t="s">
        <v>81</v>
      </c>
      <c r="AV1900" s="13" t="s">
        <v>81</v>
      </c>
      <c r="AW1900" s="13" t="s">
        <v>33</v>
      </c>
      <c r="AX1900" s="13" t="s">
        <v>72</v>
      </c>
      <c r="AY1900" s="258" t="s">
        <v>240</v>
      </c>
    </row>
    <row r="1901" s="15" customFormat="1">
      <c r="A1901" s="15"/>
      <c r="B1901" s="269"/>
      <c r="C1901" s="270"/>
      <c r="D1901" s="227" t="s">
        <v>801</v>
      </c>
      <c r="E1901" s="271" t="s">
        <v>19</v>
      </c>
      <c r="F1901" s="272" t="s">
        <v>1356</v>
      </c>
      <c r="G1901" s="270"/>
      <c r="H1901" s="273">
        <v>125.66</v>
      </c>
      <c r="I1901" s="274"/>
      <c r="J1901" s="270"/>
      <c r="K1901" s="270"/>
      <c r="L1901" s="275"/>
      <c r="M1901" s="276"/>
      <c r="N1901" s="277"/>
      <c r="O1901" s="277"/>
      <c r="P1901" s="277"/>
      <c r="Q1901" s="277"/>
      <c r="R1901" s="277"/>
      <c r="S1901" s="277"/>
      <c r="T1901" s="278"/>
      <c r="U1901" s="15"/>
      <c r="V1901" s="15"/>
      <c r="W1901" s="15"/>
      <c r="X1901" s="15"/>
      <c r="Y1901" s="15"/>
      <c r="Z1901" s="15"/>
      <c r="AA1901" s="15"/>
      <c r="AB1901" s="15"/>
      <c r="AC1901" s="15"/>
      <c r="AD1901" s="15"/>
      <c r="AE1901" s="15"/>
      <c r="AT1901" s="279" t="s">
        <v>801</v>
      </c>
      <c r="AU1901" s="279" t="s">
        <v>81</v>
      </c>
      <c r="AV1901" s="15" t="s">
        <v>149</v>
      </c>
      <c r="AW1901" s="15" t="s">
        <v>33</v>
      </c>
      <c r="AX1901" s="15" t="s">
        <v>79</v>
      </c>
      <c r="AY1901" s="279" t="s">
        <v>240</v>
      </c>
    </row>
    <row r="1902" s="2" customFormat="1">
      <c r="A1902" s="39"/>
      <c r="B1902" s="40"/>
      <c r="C1902" s="214" t="s">
        <v>4599</v>
      </c>
      <c r="D1902" s="214" t="s">
        <v>243</v>
      </c>
      <c r="E1902" s="215" t="s">
        <v>4600</v>
      </c>
      <c r="F1902" s="216" t="s">
        <v>4601</v>
      </c>
      <c r="G1902" s="217" t="s">
        <v>1707</v>
      </c>
      <c r="H1902" s="218">
        <v>1</v>
      </c>
      <c r="I1902" s="219"/>
      <c r="J1902" s="220">
        <f>ROUND(I1902*H1902,2)</f>
        <v>0</v>
      </c>
      <c r="K1902" s="216" t="s">
        <v>247</v>
      </c>
      <c r="L1902" s="45"/>
      <c r="M1902" s="221" t="s">
        <v>19</v>
      </c>
      <c r="N1902" s="222" t="s">
        <v>43</v>
      </c>
      <c r="O1902" s="85"/>
      <c r="P1902" s="223">
        <f>O1902*H1902</f>
        <v>0</v>
      </c>
      <c r="Q1902" s="223">
        <v>0</v>
      </c>
      <c r="R1902" s="223">
        <f>Q1902*H1902</f>
        <v>0</v>
      </c>
      <c r="S1902" s="223">
        <v>0</v>
      </c>
      <c r="T1902" s="224">
        <f>S1902*H1902</f>
        <v>0</v>
      </c>
      <c r="U1902" s="39"/>
      <c r="V1902" s="39"/>
      <c r="W1902" s="39"/>
      <c r="X1902" s="39"/>
      <c r="Y1902" s="39"/>
      <c r="Z1902" s="39"/>
      <c r="AA1902" s="39"/>
      <c r="AB1902" s="39"/>
      <c r="AC1902" s="39"/>
      <c r="AD1902" s="39"/>
      <c r="AE1902" s="39"/>
      <c r="AR1902" s="225" t="s">
        <v>271</v>
      </c>
      <c r="AT1902" s="225" t="s">
        <v>243</v>
      </c>
      <c r="AU1902" s="225" t="s">
        <v>81</v>
      </c>
      <c r="AY1902" s="18" t="s">
        <v>240</v>
      </c>
      <c r="BE1902" s="226">
        <f>IF(N1902="základní",J1902,0)</f>
        <v>0</v>
      </c>
      <c r="BF1902" s="226">
        <f>IF(N1902="snížená",J1902,0)</f>
        <v>0</v>
      </c>
      <c r="BG1902" s="226">
        <f>IF(N1902="zákl. přenesená",J1902,0)</f>
        <v>0</v>
      </c>
      <c r="BH1902" s="226">
        <f>IF(N1902="sníž. přenesená",J1902,0)</f>
        <v>0</v>
      </c>
      <c r="BI1902" s="226">
        <f>IF(N1902="nulová",J1902,0)</f>
        <v>0</v>
      </c>
      <c r="BJ1902" s="18" t="s">
        <v>79</v>
      </c>
      <c r="BK1902" s="226">
        <f>ROUND(I1902*H1902,2)</f>
        <v>0</v>
      </c>
      <c r="BL1902" s="18" t="s">
        <v>271</v>
      </c>
      <c r="BM1902" s="225" t="s">
        <v>4602</v>
      </c>
    </row>
    <row r="1903" s="12" customFormat="1" ht="22.8" customHeight="1">
      <c r="A1903" s="12"/>
      <c r="B1903" s="198"/>
      <c r="C1903" s="199"/>
      <c r="D1903" s="200" t="s">
        <v>71</v>
      </c>
      <c r="E1903" s="212" t="s">
        <v>4603</v>
      </c>
      <c r="F1903" s="212" t="s">
        <v>4604</v>
      </c>
      <c r="G1903" s="199"/>
      <c r="H1903" s="199"/>
      <c r="I1903" s="202"/>
      <c r="J1903" s="213">
        <f>BK1903</f>
        <v>0</v>
      </c>
      <c r="K1903" s="199"/>
      <c r="L1903" s="204"/>
      <c r="M1903" s="205"/>
      <c r="N1903" s="206"/>
      <c r="O1903" s="206"/>
      <c r="P1903" s="207">
        <f>SUM(P1904:P1986)</f>
        <v>0</v>
      </c>
      <c r="Q1903" s="206"/>
      <c r="R1903" s="207">
        <f>SUM(R1904:R1986)</f>
        <v>11.510577850000001</v>
      </c>
      <c r="S1903" s="206"/>
      <c r="T1903" s="208">
        <f>SUM(T1904:T1986)</f>
        <v>0</v>
      </c>
      <c r="U1903" s="12"/>
      <c r="V1903" s="12"/>
      <c r="W1903" s="12"/>
      <c r="X1903" s="12"/>
      <c r="Y1903" s="12"/>
      <c r="Z1903" s="12"/>
      <c r="AA1903" s="12"/>
      <c r="AB1903" s="12"/>
      <c r="AC1903" s="12"/>
      <c r="AD1903" s="12"/>
      <c r="AE1903" s="12"/>
      <c r="AR1903" s="209" t="s">
        <v>79</v>
      </c>
      <c r="AT1903" s="210" t="s">
        <v>71</v>
      </c>
      <c r="AU1903" s="210" t="s">
        <v>79</v>
      </c>
      <c r="AY1903" s="209" t="s">
        <v>240</v>
      </c>
      <c r="BK1903" s="211">
        <f>SUM(BK1904:BK1986)</f>
        <v>0</v>
      </c>
    </row>
    <row r="1904" s="2" customFormat="1">
      <c r="A1904" s="39"/>
      <c r="B1904" s="40"/>
      <c r="C1904" s="214" t="s">
        <v>4605</v>
      </c>
      <c r="D1904" s="214" t="s">
        <v>243</v>
      </c>
      <c r="E1904" s="215" t="s">
        <v>4606</v>
      </c>
      <c r="F1904" s="216" t="s">
        <v>4607</v>
      </c>
      <c r="G1904" s="217" t="s">
        <v>251</v>
      </c>
      <c r="H1904" s="218">
        <v>1127.104</v>
      </c>
      <c r="I1904" s="219"/>
      <c r="J1904" s="220">
        <f>ROUND(I1904*H1904,2)</f>
        <v>0</v>
      </c>
      <c r="K1904" s="216" t="s">
        <v>749</v>
      </c>
      <c r="L1904" s="45"/>
      <c r="M1904" s="221" t="s">
        <v>19</v>
      </c>
      <c r="N1904" s="222" t="s">
        <v>43</v>
      </c>
      <c r="O1904" s="85"/>
      <c r="P1904" s="223">
        <f>O1904*H1904</f>
        <v>0</v>
      </c>
      <c r="Q1904" s="223">
        <v>0.00029999999999999997</v>
      </c>
      <c r="R1904" s="223">
        <f>Q1904*H1904</f>
        <v>0.33813119999999997</v>
      </c>
      <c r="S1904" s="223">
        <v>0</v>
      </c>
      <c r="T1904" s="224">
        <f>S1904*H1904</f>
        <v>0</v>
      </c>
      <c r="U1904" s="39"/>
      <c r="V1904" s="39"/>
      <c r="W1904" s="39"/>
      <c r="X1904" s="39"/>
      <c r="Y1904" s="39"/>
      <c r="Z1904" s="39"/>
      <c r="AA1904" s="39"/>
      <c r="AB1904" s="39"/>
      <c r="AC1904" s="39"/>
      <c r="AD1904" s="39"/>
      <c r="AE1904" s="39"/>
      <c r="AR1904" s="225" t="s">
        <v>248</v>
      </c>
      <c r="AT1904" s="225" t="s">
        <v>243</v>
      </c>
      <c r="AU1904" s="225" t="s">
        <v>81</v>
      </c>
      <c r="AY1904" s="18" t="s">
        <v>240</v>
      </c>
      <c r="BE1904" s="226">
        <f>IF(N1904="základní",J1904,0)</f>
        <v>0</v>
      </c>
      <c r="BF1904" s="226">
        <f>IF(N1904="snížená",J1904,0)</f>
        <v>0</v>
      </c>
      <c r="BG1904" s="226">
        <f>IF(N1904="zákl. přenesená",J1904,0)</f>
        <v>0</v>
      </c>
      <c r="BH1904" s="226">
        <f>IF(N1904="sníž. přenesená",J1904,0)</f>
        <v>0</v>
      </c>
      <c r="BI1904" s="226">
        <f>IF(N1904="nulová",J1904,0)</f>
        <v>0</v>
      </c>
      <c r="BJ1904" s="18" t="s">
        <v>79</v>
      </c>
      <c r="BK1904" s="226">
        <f>ROUND(I1904*H1904,2)</f>
        <v>0</v>
      </c>
      <c r="BL1904" s="18" t="s">
        <v>248</v>
      </c>
      <c r="BM1904" s="225" t="s">
        <v>4608</v>
      </c>
    </row>
    <row r="1905" s="14" customFormat="1">
      <c r="A1905" s="14"/>
      <c r="B1905" s="259"/>
      <c r="C1905" s="260"/>
      <c r="D1905" s="227" t="s">
        <v>801</v>
      </c>
      <c r="E1905" s="261" t="s">
        <v>19</v>
      </c>
      <c r="F1905" s="262" t="s">
        <v>2385</v>
      </c>
      <c r="G1905" s="260"/>
      <c r="H1905" s="261" t="s">
        <v>19</v>
      </c>
      <c r="I1905" s="263"/>
      <c r="J1905" s="260"/>
      <c r="K1905" s="260"/>
      <c r="L1905" s="264"/>
      <c r="M1905" s="265"/>
      <c r="N1905" s="266"/>
      <c r="O1905" s="266"/>
      <c r="P1905" s="266"/>
      <c r="Q1905" s="266"/>
      <c r="R1905" s="266"/>
      <c r="S1905" s="266"/>
      <c r="T1905" s="267"/>
      <c r="U1905" s="14"/>
      <c r="V1905" s="14"/>
      <c r="W1905" s="14"/>
      <c r="X1905" s="14"/>
      <c r="Y1905" s="14"/>
      <c r="Z1905" s="14"/>
      <c r="AA1905" s="14"/>
      <c r="AB1905" s="14"/>
      <c r="AC1905" s="14"/>
      <c r="AD1905" s="14"/>
      <c r="AE1905" s="14"/>
      <c r="AT1905" s="268" t="s">
        <v>801</v>
      </c>
      <c r="AU1905" s="268" t="s">
        <v>81</v>
      </c>
      <c r="AV1905" s="14" t="s">
        <v>79</v>
      </c>
      <c r="AW1905" s="14" t="s">
        <v>33</v>
      </c>
      <c r="AX1905" s="14" t="s">
        <v>72</v>
      </c>
      <c r="AY1905" s="268" t="s">
        <v>240</v>
      </c>
    </row>
    <row r="1906" s="13" customFormat="1">
      <c r="A1906" s="13"/>
      <c r="B1906" s="248"/>
      <c r="C1906" s="249"/>
      <c r="D1906" s="227" t="s">
        <v>801</v>
      </c>
      <c r="E1906" s="250" t="s">
        <v>19</v>
      </c>
      <c r="F1906" s="251" t="s">
        <v>2386</v>
      </c>
      <c r="G1906" s="249"/>
      <c r="H1906" s="252">
        <v>147.49500000000001</v>
      </c>
      <c r="I1906" s="253"/>
      <c r="J1906" s="249"/>
      <c r="K1906" s="249"/>
      <c r="L1906" s="254"/>
      <c r="M1906" s="255"/>
      <c r="N1906" s="256"/>
      <c r="O1906" s="256"/>
      <c r="P1906" s="256"/>
      <c r="Q1906" s="256"/>
      <c r="R1906" s="256"/>
      <c r="S1906" s="256"/>
      <c r="T1906" s="257"/>
      <c r="U1906" s="13"/>
      <c r="V1906" s="13"/>
      <c r="W1906" s="13"/>
      <c r="X1906" s="13"/>
      <c r="Y1906" s="13"/>
      <c r="Z1906" s="13"/>
      <c r="AA1906" s="13"/>
      <c r="AB1906" s="13"/>
      <c r="AC1906" s="13"/>
      <c r="AD1906" s="13"/>
      <c r="AE1906" s="13"/>
      <c r="AT1906" s="258" t="s">
        <v>801</v>
      </c>
      <c r="AU1906" s="258" t="s">
        <v>81</v>
      </c>
      <c r="AV1906" s="13" t="s">
        <v>81</v>
      </c>
      <c r="AW1906" s="13" t="s">
        <v>33</v>
      </c>
      <c r="AX1906" s="13" t="s">
        <v>72</v>
      </c>
      <c r="AY1906" s="258" t="s">
        <v>240</v>
      </c>
    </row>
    <row r="1907" s="13" customFormat="1">
      <c r="A1907" s="13"/>
      <c r="B1907" s="248"/>
      <c r="C1907" s="249"/>
      <c r="D1907" s="227" t="s">
        <v>801</v>
      </c>
      <c r="E1907" s="250" t="s">
        <v>19</v>
      </c>
      <c r="F1907" s="251" t="s">
        <v>4609</v>
      </c>
      <c r="G1907" s="249"/>
      <c r="H1907" s="252">
        <v>103.333</v>
      </c>
      <c r="I1907" s="253"/>
      <c r="J1907" s="249"/>
      <c r="K1907" s="249"/>
      <c r="L1907" s="254"/>
      <c r="M1907" s="255"/>
      <c r="N1907" s="256"/>
      <c r="O1907" s="256"/>
      <c r="P1907" s="256"/>
      <c r="Q1907" s="256"/>
      <c r="R1907" s="256"/>
      <c r="S1907" s="256"/>
      <c r="T1907" s="257"/>
      <c r="U1907" s="13"/>
      <c r="V1907" s="13"/>
      <c r="W1907" s="13"/>
      <c r="X1907" s="13"/>
      <c r="Y1907" s="13"/>
      <c r="Z1907" s="13"/>
      <c r="AA1907" s="13"/>
      <c r="AB1907" s="13"/>
      <c r="AC1907" s="13"/>
      <c r="AD1907" s="13"/>
      <c r="AE1907" s="13"/>
      <c r="AT1907" s="258" t="s">
        <v>801</v>
      </c>
      <c r="AU1907" s="258" t="s">
        <v>81</v>
      </c>
      <c r="AV1907" s="13" t="s">
        <v>81</v>
      </c>
      <c r="AW1907" s="13" t="s">
        <v>33</v>
      </c>
      <c r="AX1907" s="13" t="s">
        <v>72</v>
      </c>
      <c r="AY1907" s="258" t="s">
        <v>240</v>
      </c>
    </row>
    <row r="1908" s="13" customFormat="1">
      <c r="A1908" s="13"/>
      <c r="B1908" s="248"/>
      <c r="C1908" s="249"/>
      <c r="D1908" s="227" t="s">
        <v>801</v>
      </c>
      <c r="E1908" s="250" t="s">
        <v>19</v>
      </c>
      <c r="F1908" s="251" t="s">
        <v>2388</v>
      </c>
      <c r="G1908" s="249"/>
      <c r="H1908" s="252">
        <v>108.22799999999999</v>
      </c>
      <c r="I1908" s="253"/>
      <c r="J1908" s="249"/>
      <c r="K1908" s="249"/>
      <c r="L1908" s="254"/>
      <c r="M1908" s="255"/>
      <c r="N1908" s="256"/>
      <c r="O1908" s="256"/>
      <c r="P1908" s="256"/>
      <c r="Q1908" s="256"/>
      <c r="R1908" s="256"/>
      <c r="S1908" s="256"/>
      <c r="T1908" s="257"/>
      <c r="U1908" s="13"/>
      <c r="V1908" s="13"/>
      <c r="W1908" s="13"/>
      <c r="X1908" s="13"/>
      <c r="Y1908" s="13"/>
      <c r="Z1908" s="13"/>
      <c r="AA1908" s="13"/>
      <c r="AB1908" s="13"/>
      <c r="AC1908" s="13"/>
      <c r="AD1908" s="13"/>
      <c r="AE1908" s="13"/>
      <c r="AT1908" s="258" t="s">
        <v>801</v>
      </c>
      <c r="AU1908" s="258" t="s">
        <v>81</v>
      </c>
      <c r="AV1908" s="13" t="s">
        <v>81</v>
      </c>
      <c r="AW1908" s="13" t="s">
        <v>33</v>
      </c>
      <c r="AX1908" s="13" t="s">
        <v>72</v>
      </c>
      <c r="AY1908" s="258" t="s">
        <v>240</v>
      </c>
    </row>
    <row r="1909" s="13" customFormat="1">
      <c r="A1909" s="13"/>
      <c r="B1909" s="248"/>
      <c r="C1909" s="249"/>
      <c r="D1909" s="227" t="s">
        <v>801</v>
      </c>
      <c r="E1909" s="250" t="s">
        <v>19</v>
      </c>
      <c r="F1909" s="251" t="s">
        <v>2389</v>
      </c>
      <c r="G1909" s="249"/>
      <c r="H1909" s="252">
        <v>131.07900000000001</v>
      </c>
      <c r="I1909" s="253"/>
      <c r="J1909" s="249"/>
      <c r="K1909" s="249"/>
      <c r="L1909" s="254"/>
      <c r="M1909" s="255"/>
      <c r="N1909" s="256"/>
      <c r="O1909" s="256"/>
      <c r="P1909" s="256"/>
      <c r="Q1909" s="256"/>
      <c r="R1909" s="256"/>
      <c r="S1909" s="256"/>
      <c r="T1909" s="257"/>
      <c r="U1909" s="13"/>
      <c r="V1909" s="13"/>
      <c r="W1909" s="13"/>
      <c r="X1909" s="13"/>
      <c r="Y1909" s="13"/>
      <c r="Z1909" s="13"/>
      <c r="AA1909" s="13"/>
      <c r="AB1909" s="13"/>
      <c r="AC1909" s="13"/>
      <c r="AD1909" s="13"/>
      <c r="AE1909" s="13"/>
      <c r="AT1909" s="258" t="s">
        <v>801</v>
      </c>
      <c r="AU1909" s="258" t="s">
        <v>81</v>
      </c>
      <c r="AV1909" s="13" t="s">
        <v>81</v>
      </c>
      <c r="AW1909" s="13" t="s">
        <v>33</v>
      </c>
      <c r="AX1909" s="13" t="s">
        <v>72</v>
      </c>
      <c r="AY1909" s="258" t="s">
        <v>240</v>
      </c>
    </row>
    <row r="1910" s="13" customFormat="1">
      <c r="A1910" s="13"/>
      <c r="B1910" s="248"/>
      <c r="C1910" s="249"/>
      <c r="D1910" s="227" t="s">
        <v>801</v>
      </c>
      <c r="E1910" s="250" t="s">
        <v>19</v>
      </c>
      <c r="F1910" s="251" t="s">
        <v>2390</v>
      </c>
      <c r="G1910" s="249"/>
      <c r="H1910" s="252">
        <v>155.01400000000001</v>
      </c>
      <c r="I1910" s="253"/>
      <c r="J1910" s="249"/>
      <c r="K1910" s="249"/>
      <c r="L1910" s="254"/>
      <c r="M1910" s="255"/>
      <c r="N1910" s="256"/>
      <c r="O1910" s="256"/>
      <c r="P1910" s="256"/>
      <c r="Q1910" s="256"/>
      <c r="R1910" s="256"/>
      <c r="S1910" s="256"/>
      <c r="T1910" s="257"/>
      <c r="U1910" s="13"/>
      <c r="V1910" s="13"/>
      <c r="W1910" s="13"/>
      <c r="X1910" s="13"/>
      <c r="Y1910" s="13"/>
      <c r="Z1910" s="13"/>
      <c r="AA1910" s="13"/>
      <c r="AB1910" s="13"/>
      <c r="AC1910" s="13"/>
      <c r="AD1910" s="13"/>
      <c r="AE1910" s="13"/>
      <c r="AT1910" s="258" t="s">
        <v>801</v>
      </c>
      <c r="AU1910" s="258" t="s">
        <v>81</v>
      </c>
      <c r="AV1910" s="13" t="s">
        <v>81</v>
      </c>
      <c r="AW1910" s="13" t="s">
        <v>33</v>
      </c>
      <c r="AX1910" s="13" t="s">
        <v>72</v>
      </c>
      <c r="AY1910" s="258" t="s">
        <v>240</v>
      </c>
    </row>
    <row r="1911" s="13" customFormat="1">
      <c r="A1911" s="13"/>
      <c r="B1911" s="248"/>
      <c r="C1911" s="249"/>
      <c r="D1911" s="227" t="s">
        <v>801</v>
      </c>
      <c r="E1911" s="250" t="s">
        <v>19</v>
      </c>
      <c r="F1911" s="251" t="s">
        <v>4610</v>
      </c>
      <c r="G1911" s="249"/>
      <c r="H1911" s="252">
        <v>162.739</v>
      </c>
      <c r="I1911" s="253"/>
      <c r="J1911" s="249"/>
      <c r="K1911" s="249"/>
      <c r="L1911" s="254"/>
      <c r="M1911" s="255"/>
      <c r="N1911" s="256"/>
      <c r="O1911" s="256"/>
      <c r="P1911" s="256"/>
      <c r="Q1911" s="256"/>
      <c r="R1911" s="256"/>
      <c r="S1911" s="256"/>
      <c r="T1911" s="257"/>
      <c r="U1911" s="13"/>
      <c r="V1911" s="13"/>
      <c r="W1911" s="13"/>
      <c r="X1911" s="13"/>
      <c r="Y1911" s="13"/>
      <c r="Z1911" s="13"/>
      <c r="AA1911" s="13"/>
      <c r="AB1911" s="13"/>
      <c r="AC1911" s="13"/>
      <c r="AD1911" s="13"/>
      <c r="AE1911" s="13"/>
      <c r="AT1911" s="258" t="s">
        <v>801</v>
      </c>
      <c r="AU1911" s="258" t="s">
        <v>81</v>
      </c>
      <c r="AV1911" s="13" t="s">
        <v>81</v>
      </c>
      <c r="AW1911" s="13" t="s">
        <v>33</v>
      </c>
      <c r="AX1911" s="13" t="s">
        <v>72</v>
      </c>
      <c r="AY1911" s="258" t="s">
        <v>240</v>
      </c>
    </row>
    <row r="1912" s="14" customFormat="1">
      <c r="A1912" s="14"/>
      <c r="B1912" s="259"/>
      <c r="C1912" s="260"/>
      <c r="D1912" s="227" t="s">
        <v>801</v>
      </c>
      <c r="E1912" s="261" t="s">
        <v>19</v>
      </c>
      <c r="F1912" s="262" t="s">
        <v>4513</v>
      </c>
      <c r="G1912" s="260"/>
      <c r="H1912" s="261" t="s">
        <v>19</v>
      </c>
      <c r="I1912" s="263"/>
      <c r="J1912" s="260"/>
      <c r="K1912" s="260"/>
      <c r="L1912" s="264"/>
      <c r="M1912" s="265"/>
      <c r="N1912" s="266"/>
      <c r="O1912" s="266"/>
      <c r="P1912" s="266"/>
      <c r="Q1912" s="266"/>
      <c r="R1912" s="266"/>
      <c r="S1912" s="266"/>
      <c r="T1912" s="267"/>
      <c r="U1912" s="14"/>
      <c r="V1912" s="14"/>
      <c r="W1912" s="14"/>
      <c r="X1912" s="14"/>
      <c r="Y1912" s="14"/>
      <c r="Z1912" s="14"/>
      <c r="AA1912" s="14"/>
      <c r="AB1912" s="14"/>
      <c r="AC1912" s="14"/>
      <c r="AD1912" s="14"/>
      <c r="AE1912" s="14"/>
      <c r="AT1912" s="268" t="s">
        <v>801</v>
      </c>
      <c r="AU1912" s="268" t="s">
        <v>81</v>
      </c>
      <c r="AV1912" s="14" t="s">
        <v>79</v>
      </c>
      <c r="AW1912" s="14" t="s">
        <v>33</v>
      </c>
      <c r="AX1912" s="14" t="s">
        <v>72</v>
      </c>
      <c r="AY1912" s="268" t="s">
        <v>240</v>
      </c>
    </row>
    <row r="1913" s="13" customFormat="1">
      <c r="A1913" s="13"/>
      <c r="B1913" s="248"/>
      <c r="C1913" s="249"/>
      <c r="D1913" s="227" t="s">
        <v>801</v>
      </c>
      <c r="E1913" s="250" t="s">
        <v>19</v>
      </c>
      <c r="F1913" s="251" t="s">
        <v>2378</v>
      </c>
      <c r="G1913" s="249"/>
      <c r="H1913" s="252">
        <v>173.57400000000001</v>
      </c>
      <c r="I1913" s="253"/>
      <c r="J1913" s="249"/>
      <c r="K1913" s="249"/>
      <c r="L1913" s="254"/>
      <c r="M1913" s="255"/>
      <c r="N1913" s="256"/>
      <c r="O1913" s="256"/>
      <c r="P1913" s="256"/>
      <c r="Q1913" s="256"/>
      <c r="R1913" s="256"/>
      <c r="S1913" s="256"/>
      <c r="T1913" s="257"/>
      <c r="U1913" s="13"/>
      <c r="V1913" s="13"/>
      <c r="W1913" s="13"/>
      <c r="X1913" s="13"/>
      <c r="Y1913" s="13"/>
      <c r="Z1913" s="13"/>
      <c r="AA1913" s="13"/>
      <c r="AB1913" s="13"/>
      <c r="AC1913" s="13"/>
      <c r="AD1913" s="13"/>
      <c r="AE1913" s="13"/>
      <c r="AT1913" s="258" t="s">
        <v>801</v>
      </c>
      <c r="AU1913" s="258" t="s">
        <v>81</v>
      </c>
      <c r="AV1913" s="13" t="s">
        <v>81</v>
      </c>
      <c r="AW1913" s="13" t="s">
        <v>33</v>
      </c>
      <c r="AX1913" s="13" t="s">
        <v>72</v>
      </c>
      <c r="AY1913" s="258" t="s">
        <v>240</v>
      </c>
    </row>
    <row r="1914" s="13" customFormat="1">
      <c r="A1914" s="13"/>
      <c r="B1914" s="248"/>
      <c r="C1914" s="249"/>
      <c r="D1914" s="227" t="s">
        <v>801</v>
      </c>
      <c r="E1914" s="250" t="s">
        <v>19</v>
      </c>
      <c r="F1914" s="251" t="s">
        <v>2379</v>
      </c>
      <c r="G1914" s="249"/>
      <c r="H1914" s="252">
        <v>55.554000000000002</v>
      </c>
      <c r="I1914" s="253"/>
      <c r="J1914" s="249"/>
      <c r="K1914" s="249"/>
      <c r="L1914" s="254"/>
      <c r="M1914" s="255"/>
      <c r="N1914" s="256"/>
      <c r="O1914" s="256"/>
      <c r="P1914" s="256"/>
      <c r="Q1914" s="256"/>
      <c r="R1914" s="256"/>
      <c r="S1914" s="256"/>
      <c r="T1914" s="257"/>
      <c r="U1914" s="13"/>
      <c r="V1914" s="13"/>
      <c r="W1914" s="13"/>
      <c r="X1914" s="13"/>
      <c r="Y1914" s="13"/>
      <c r="Z1914" s="13"/>
      <c r="AA1914" s="13"/>
      <c r="AB1914" s="13"/>
      <c r="AC1914" s="13"/>
      <c r="AD1914" s="13"/>
      <c r="AE1914" s="13"/>
      <c r="AT1914" s="258" t="s">
        <v>801</v>
      </c>
      <c r="AU1914" s="258" t="s">
        <v>81</v>
      </c>
      <c r="AV1914" s="13" t="s">
        <v>81</v>
      </c>
      <c r="AW1914" s="13" t="s">
        <v>33</v>
      </c>
      <c r="AX1914" s="13" t="s">
        <v>72</v>
      </c>
      <c r="AY1914" s="258" t="s">
        <v>240</v>
      </c>
    </row>
    <row r="1915" s="13" customFormat="1">
      <c r="A1915" s="13"/>
      <c r="B1915" s="248"/>
      <c r="C1915" s="249"/>
      <c r="D1915" s="227" t="s">
        <v>801</v>
      </c>
      <c r="E1915" s="250" t="s">
        <v>19</v>
      </c>
      <c r="F1915" s="251" t="s">
        <v>2380</v>
      </c>
      <c r="G1915" s="249"/>
      <c r="H1915" s="252">
        <v>37.055999999999997</v>
      </c>
      <c r="I1915" s="253"/>
      <c r="J1915" s="249"/>
      <c r="K1915" s="249"/>
      <c r="L1915" s="254"/>
      <c r="M1915" s="255"/>
      <c r="N1915" s="256"/>
      <c r="O1915" s="256"/>
      <c r="P1915" s="256"/>
      <c r="Q1915" s="256"/>
      <c r="R1915" s="256"/>
      <c r="S1915" s="256"/>
      <c r="T1915" s="257"/>
      <c r="U1915" s="13"/>
      <c r="V1915" s="13"/>
      <c r="W1915" s="13"/>
      <c r="X1915" s="13"/>
      <c r="Y1915" s="13"/>
      <c r="Z1915" s="13"/>
      <c r="AA1915" s="13"/>
      <c r="AB1915" s="13"/>
      <c r="AC1915" s="13"/>
      <c r="AD1915" s="13"/>
      <c r="AE1915" s="13"/>
      <c r="AT1915" s="258" t="s">
        <v>801</v>
      </c>
      <c r="AU1915" s="258" t="s">
        <v>81</v>
      </c>
      <c r="AV1915" s="13" t="s">
        <v>81</v>
      </c>
      <c r="AW1915" s="13" t="s">
        <v>33</v>
      </c>
      <c r="AX1915" s="13" t="s">
        <v>72</v>
      </c>
      <c r="AY1915" s="258" t="s">
        <v>240</v>
      </c>
    </row>
    <row r="1916" s="13" customFormat="1">
      <c r="A1916" s="13"/>
      <c r="B1916" s="248"/>
      <c r="C1916" s="249"/>
      <c r="D1916" s="227" t="s">
        <v>801</v>
      </c>
      <c r="E1916" s="250" t="s">
        <v>19</v>
      </c>
      <c r="F1916" s="251" t="s">
        <v>2381</v>
      </c>
      <c r="G1916" s="249"/>
      <c r="H1916" s="252">
        <v>53.031999999999996</v>
      </c>
      <c r="I1916" s="253"/>
      <c r="J1916" s="249"/>
      <c r="K1916" s="249"/>
      <c r="L1916" s="254"/>
      <c r="M1916" s="255"/>
      <c r="N1916" s="256"/>
      <c r="O1916" s="256"/>
      <c r="P1916" s="256"/>
      <c r="Q1916" s="256"/>
      <c r="R1916" s="256"/>
      <c r="S1916" s="256"/>
      <c r="T1916" s="257"/>
      <c r="U1916" s="13"/>
      <c r="V1916" s="13"/>
      <c r="W1916" s="13"/>
      <c r="X1916" s="13"/>
      <c r="Y1916" s="13"/>
      <c r="Z1916" s="13"/>
      <c r="AA1916" s="13"/>
      <c r="AB1916" s="13"/>
      <c r="AC1916" s="13"/>
      <c r="AD1916" s="13"/>
      <c r="AE1916" s="13"/>
      <c r="AT1916" s="258" t="s">
        <v>801</v>
      </c>
      <c r="AU1916" s="258" t="s">
        <v>81</v>
      </c>
      <c r="AV1916" s="13" t="s">
        <v>81</v>
      </c>
      <c r="AW1916" s="13" t="s">
        <v>33</v>
      </c>
      <c r="AX1916" s="13" t="s">
        <v>72</v>
      </c>
      <c r="AY1916" s="258" t="s">
        <v>240</v>
      </c>
    </row>
    <row r="1917" s="15" customFormat="1">
      <c r="A1917" s="15"/>
      <c r="B1917" s="269"/>
      <c r="C1917" s="270"/>
      <c r="D1917" s="227" t="s">
        <v>801</v>
      </c>
      <c r="E1917" s="271" t="s">
        <v>19</v>
      </c>
      <c r="F1917" s="272" t="s">
        <v>1356</v>
      </c>
      <c r="G1917" s="270"/>
      <c r="H1917" s="273">
        <v>1127.104</v>
      </c>
      <c r="I1917" s="274"/>
      <c r="J1917" s="270"/>
      <c r="K1917" s="270"/>
      <c r="L1917" s="275"/>
      <c r="M1917" s="276"/>
      <c r="N1917" s="277"/>
      <c r="O1917" s="277"/>
      <c r="P1917" s="277"/>
      <c r="Q1917" s="277"/>
      <c r="R1917" s="277"/>
      <c r="S1917" s="277"/>
      <c r="T1917" s="278"/>
      <c r="U1917" s="15"/>
      <c r="V1917" s="15"/>
      <c r="W1917" s="15"/>
      <c r="X1917" s="15"/>
      <c r="Y1917" s="15"/>
      <c r="Z1917" s="15"/>
      <c r="AA1917" s="15"/>
      <c r="AB1917" s="15"/>
      <c r="AC1917" s="15"/>
      <c r="AD1917" s="15"/>
      <c r="AE1917" s="15"/>
      <c r="AT1917" s="279" t="s">
        <v>801</v>
      </c>
      <c r="AU1917" s="279" t="s">
        <v>81</v>
      </c>
      <c r="AV1917" s="15" t="s">
        <v>149</v>
      </c>
      <c r="AW1917" s="15" t="s">
        <v>33</v>
      </c>
      <c r="AX1917" s="15" t="s">
        <v>79</v>
      </c>
      <c r="AY1917" s="279" t="s">
        <v>240</v>
      </c>
    </row>
    <row r="1918" s="2" customFormat="1">
      <c r="A1918" s="39"/>
      <c r="B1918" s="40"/>
      <c r="C1918" s="214" t="s">
        <v>4611</v>
      </c>
      <c r="D1918" s="214" t="s">
        <v>243</v>
      </c>
      <c r="E1918" s="215" t="s">
        <v>4612</v>
      </c>
      <c r="F1918" s="216" t="s">
        <v>4613</v>
      </c>
      <c r="G1918" s="217" t="s">
        <v>251</v>
      </c>
      <c r="H1918" s="218">
        <v>1127.104</v>
      </c>
      <c r="I1918" s="219"/>
      <c r="J1918" s="220">
        <f>ROUND(I1918*H1918,2)</f>
        <v>0</v>
      </c>
      <c r="K1918" s="216" t="s">
        <v>749</v>
      </c>
      <c r="L1918" s="45"/>
      <c r="M1918" s="221" t="s">
        <v>19</v>
      </c>
      <c r="N1918" s="222" t="s">
        <v>43</v>
      </c>
      <c r="O1918" s="85"/>
      <c r="P1918" s="223">
        <f>O1918*H1918</f>
        <v>0</v>
      </c>
      <c r="Q1918" s="223">
        <v>0.0090299999999999998</v>
      </c>
      <c r="R1918" s="223">
        <f>Q1918*H1918</f>
        <v>10.17774912</v>
      </c>
      <c r="S1918" s="223">
        <v>0</v>
      </c>
      <c r="T1918" s="224">
        <f>S1918*H1918</f>
        <v>0</v>
      </c>
      <c r="U1918" s="39"/>
      <c r="V1918" s="39"/>
      <c r="W1918" s="39"/>
      <c r="X1918" s="39"/>
      <c r="Y1918" s="39"/>
      <c r="Z1918" s="39"/>
      <c r="AA1918" s="39"/>
      <c r="AB1918" s="39"/>
      <c r="AC1918" s="39"/>
      <c r="AD1918" s="39"/>
      <c r="AE1918" s="39"/>
      <c r="AR1918" s="225" t="s">
        <v>248</v>
      </c>
      <c r="AT1918" s="225" t="s">
        <v>243</v>
      </c>
      <c r="AU1918" s="225" t="s">
        <v>81</v>
      </c>
      <c r="AY1918" s="18" t="s">
        <v>240</v>
      </c>
      <c r="BE1918" s="226">
        <f>IF(N1918="základní",J1918,0)</f>
        <v>0</v>
      </c>
      <c r="BF1918" s="226">
        <f>IF(N1918="snížená",J1918,0)</f>
        <v>0</v>
      </c>
      <c r="BG1918" s="226">
        <f>IF(N1918="zákl. přenesená",J1918,0)</f>
        <v>0</v>
      </c>
      <c r="BH1918" s="226">
        <f>IF(N1918="sníž. přenesená",J1918,0)</f>
        <v>0</v>
      </c>
      <c r="BI1918" s="226">
        <f>IF(N1918="nulová",J1918,0)</f>
        <v>0</v>
      </c>
      <c r="BJ1918" s="18" t="s">
        <v>79</v>
      </c>
      <c r="BK1918" s="226">
        <f>ROUND(I1918*H1918,2)</f>
        <v>0</v>
      </c>
      <c r="BL1918" s="18" t="s">
        <v>248</v>
      </c>
      <c r="BM1918" s="225" t="s">
        <v>4614</v>
      </c>
    </row>
    <row r="1919" s="14" customFormat="1">
      <c r="A1919" s="14"/>
      <c r="B1919" s="259"/>
      <c r="C1919" s="260"/>
      <c r="D1919" s="227" t="s">
        <v>801</v>
      </c>
      <c r="E1919" s="261" t="s">
        <v>19</v>
      </c>
      <c r="F1919" s="262" t="s">
        <v>2385</v>
      </c>
      <c r="G1919" s="260"/>
      <c r="H1919" s="261" t="s">
        <v>19</v>
      </c>
      <c r="I1919" s="263"/>
      <c r="J1919" s="260"/>
      <c r="K1919" s="260"/>
      <c r="L1919" s="264"/>
      <c r="M1919" s="265"/>
      <c r="N1919" s="266"/>
      <c r="O1919" s="266"/>
      <c r="P1919" s="266"/>
      <c r="Q1919" s="266"/>
      <c r="R1919" s="266"/>
      <c r="S1919" s="266"/>
      <c r="T1919" s="267"/>
      <c r="U1919" s="14"/>
      <c r="V1919" s="14"/>
      <c r="W1919" s="14"/>
      <c r="X1919" s="14"/>
      <c r="Y1919" s="14"/>
      <c r="Z1919" s="14"/>
      <c r="AA1919" s="14"/>
      <c r="AB1919" s="14"/>
      <c r="AC1919" s="14"/>
      <c r="AD1919" s="14"/>
      <c r="AE1919" s="14"/>
      <c r="AT1919" s="268" t="s">
        <v>801</v>
      </c>
      <c r="AU1919" s="268" t="s">
        <v>81</v>
      </c>
      <c r="AV1919" s="14" t="s">
        <v>79</v>
      </c>
      <c r="AW1919" s="14" t="s">
        <v>33</v>
      </c>
      <c r="AX1919" s="14" t="s">
        <v>72</v>
      </c>
      <c r="AY1919" s="268" t="s">
        <v>240</v>
      </c>
    </row>
    <row r="1920" s="13" customFormat="1">
      <c r="A1920" s="13"/>
      <c r="B1920" s="248"/>
      <c r="C1920" s="249"/>
      <c r="D1920" s="227" t="s">
        <v>801</v>
      </c>
      <c r="E1920" s="250" t="s">
        <v>19</v>
      </c>
      <c r="F1920" s="251" t="s">
        <v>2386</v>
      </c>
      <c r="G1920" s="249"/>
      <c r="H1920" s="252">
        <v>147.49500000000001</v>
      </c>
      <c r="I1920" s="253"/>
      <c r="J1920" s="249"/>
      <c r="K1920" s="249"/>
      <c r="L1920" s="254"/>
      <c r="M1920" s="255"/>
      <c r="N1920" s="256"/>
      <c r="O1920" s="256"/>
      <c r="P1920" s="256"/>
      <c r="Q1920" s="256"/>
      <c r="R1920" s="256"/>
      <c r="S1920" s="256"/>
      <c r="T1920" s="257"/>
      <c r="U1920" s="13"/>
      <c r="V1920" s="13"/>
      <c r="W1920" s="13"/>
      <c r="X1920" s="13"/>
      <c r="Y1920" s="13"/>
      <c r="Z1920" s="13"/>
      <c r="AA1920" s="13"/>
      <c r="AB1920" s="13"/>
      <c r="AC1920" s="13"/>
      <c r="AD1920" s="13"/>
      <c r="AE1920" s="13"/>
      <c r="AT1920" s="258" t="s">
        <v>801</v>
      </c>
      <c r="AU1920" s="258" t="s">
        <v>81</v>
      </c>
      <c r="AV1920" s="13" t="s">
        <v>81</v>
      </c>
      <c r="AW1920" s="13" t="s">
        <v>33</v>
      </c>
      <c r="AX1920" s="13" t="s">
        <v>72</v>
      </c>
      <c r="AY1920" s="258" t="s">
        <v>240</v>
      </c>
    </row>
    <row r="1921" s="13" customFormat="1">
      <c r="A1921" s="13"/>
      <c r="B1921" s="248"/>
      <c r="C1921" s="249"/>
      <c r="D1921" s="227" t="s">
        <v>801</v>
      </c>
      <c r="E1921" s="250" t="s">
        <v>19</v>
      </c>
      <c r="F1921" s="251" t="s">
        <v>4609</v>
      </c>
      <c r="G1921" s="249"/>
      <c r="H1921" s="252">
        <v>103.333</v>
      </c>
      <c r="I1921" s="253"/>
      <c r="J1921" s="249"/>
      <c r="K1921" s="249"/>
      <c r="L1921" s="254"/>
      <c r="M1921" s="255"/>
      <c r="N1921" s="256"/>
      <c r="O1921" s="256"/>
      <c r="P1921" s="256"/>
      <c r="Q1921" s="256"/>
      <c r="R1921" s="256"/>
      <c r="S1921" s="256"/>
      <c r="T1921" s="257"/>
      <c r="U1921" s="13"/>
      <c r="V1921" s="13"/>
      <c r="W1921" s="13"/>
      <c r="X1921" s="13"/>
      <c r="Y1921" s="13"/>
      <c r="Z1921" s="13"/>
      <c r="AA1921" s="13"/>
      <c r="AB1921" s="13"/>
      <c r="AC1921" s="13"/>
      <c r="AD1921" s="13"/>
      <c r="AE1921" s="13"/>
      <c r="AT1921" s="258" t="s">
        <v>801</v>
      </c>
      <c r="AU1921" s="258" t="s">
        <v>81</v>
      </c>
      <c r="AV1921" s="13" t="s">
        <v>81</v>
      </c>
      <c r="AW1921" s="13" t="s">
        <v>33</v>
      </c>
      <c r="AX1921" s="13" t="s">
        <v>72</v>
      </c>
      <c r="AY1921" s="258" t="s">
        <v>240</v>
      </c>
    </row>
    <row r="1922" s="13" customFormat="1">
      <c r="A1922" s="13"/>
      <c r="B1922" s="248"/>
      <c r="C1922" s="249"/>
      <c r="D1922" s="227" t="s">
        <v>801</v>
      </c>
      <c r="E1922" s="250" t="s">
        <v>19</v>
      </c>
      <c r="F1922" s="251" t="s">
        <v>2388</v>
      </c>
      <c r="G1922" s="249"/>
      <c r="H1922" s="252">
        <v>108.22799999999999</v>
      </c>
      <c r="I1922" s="253"/>
      <c r="J1922" s="249"/>
      <c r="K1922" s="249"/>
      <c r="L1922" s="254"/>
      <c r="M1922" s="255"/>
      <c r="N1922" s="256"/>
      <c r="O1922" s="256"/>
      <c r="P1922" s="256"/>
      <c r="Q1922" s="256"/>
      <c r="R1922" s="256"/>
      <c r="S1922" s="256"/>
      <c r="T1922" s="257"/>
      <c r="U1922" s="13"/>
      <c r="V1922" s="13"/>
      <c r="W1922" s="13"/>
      <c r="X1922" s="13"/>
      <c r="Y1922" s="13"/>
      <c r="Z1922" s="13"/>
      <c r="AA1922" s="13"/>
      <c r="AB1922" s="13"/>
      <c r="AC1922" s="13"/>
      <c r="AD1922" s="13"/>
      <c r="AE1922" s="13"/>
      <c r="AT1922" s="258" t="s">
        <v>801</v>
      </c>
      <c r="AU1922" s="258" t="s">
        <v>81</v>
      </c>
      <c r="AV1922" s="13" t="s">
        <v>81</v>
      </c>
      <c r="AW1922" s="13" t="s">
        <v>33</v>
      </c>
      <c r="AX1922" s="13" t="s">
        <v>72</v>
      </c>
      <c r="AY1922" s="258" t="s">
        <v>240</v>
      </c>
    </row>
    <row r="1923" s="13" customFormat="1">
      <c r="A1923" s="13"/>
      <c r="B1923" s="248"/>
      <c r="C1923" s="249"/>
      <c r="D1923" s="227" t="s">
        <v>801</v>
      </c>
      <c r="E1923" s="250" t="s">
        <v>19</v>
      </c>
      <c r="F1923" s="251" t="s">
        <v>2389</v>
      </c>
      <c r="G1923" s="249"/>
      <c r="H1923" s="252">
        <v>131.07900000000001</v>
      </c>
      <c r="I1923" s="253"/>
      <c r="J1923" s="249"/>
      <c r="K1923" s="249"/>
      <c r="L1923" s="254"/>
      <c r="M1923" s="255"/>
      <c r="N1923" s="256"/>
      <c r="O1923" s="256"/>
      <c r="P1923" s="256"/>
      <c r="Q1923" s="256"/>
      <c r="R1923" s="256"/>
      <c r="S1923" s="256"/>
      <c r="T1923" s="257"/>
      <c r="U1923" s="13"/>
      <c r="V1923" s="13"/>
      <c r="W1923" s="13"/>
      <c r="X1923" s="13"/>
      <c r="Y1923" s="13"/>
      <c r="Z1923" s="13"/>
      <c r="AA1923" s="13"/>
      <c r="AB1923" s="13"/>
      <c r="AC1923" s="13"/>
      <c r="AD1923" s="13"/>
      <c r="AE1923" s="13"/>
      <c r="AT1923" s="258" t="s">
        <v>801</v>
      </c>
      <c r="AU1923" s="258" t="s">
        <v>81</v>
      </c>
      <c r="AV1923" s="13" t="s">
        <v>81</v>
      </c>
      <c r="AW1923" s="13" t="s">
        <v>33</v>
      </c>
      <c r="AX1923" s="13" t="s">
        <v>72</v>
      </c>
      <c r="AY1923" s="258" t="s">
        <v>240</v>
      </c>
    </row>
    <row r="1924" s="13" customFormat="1">
      <c r="A1924" s="13"/>
      <c r="B1924" s="248"/>
      <c r="C1924" s="249"/>
      <c r="D1924" s="227" t="s">
        <v>801</v>
      </c>
      <c r="E1924" s="250" t="s">
        <v>19</v>
      </c>
      <c r="F1924" s="251" t="s">
        <v>2390</v>
      </c>
      <c r="G1924" s="249"/>
      <c r="H1924" s="252">
        <v>155.01400000000001</v>
      </c>
      <c r="I1924" s="253"/>
      <c r="J1924" s="249"/>
      <c r="K1924" s="249"/>
      <c r="L1924" s="254"/>
      <c r="M1924" s="255"/>
      <c r="N1924" s="256"/>
      <c r="O1924" s="256"/>
      <c r="P1924" s="256"/>
      <c r="Q1924" s="256"/>
      <c r="R1924" s="256"/>
      <c r="S1924" s="256"/>
      <c r="T1924" s="257"/>
      <c r="U1924" s="13"/>
      <c r="V1924" s="13"/>
      <c r="W1924" s="13"/>
      <c r="X1924" s="13"/>
      <c r="Y1924" s="13"/>
      <c r="Z1924" s="13"/>
      <c r="AA1924" s="13"/>
      <c r="AB1924" s="13"/>
      <c r="AC1924" s="13"/>
      <c r="AD1924" s="13"/>
      <c r="AE1924" s="13"/>
      <c r="AT1924" s="258" t="s">
        <v>801</v>
      </c>
      <c r="AU1924" s="258" t="s">
        <v>81</v>
      </c>
      <c r="AV1924" s="13" t="s">
        <v>81</v>
      </c>
      <c r="AW1924" s="13" t="s">
        <v>33</v>
      </c>
      <c r="AX1924" s="13" t="s">
        <v>72</v>
      </c>
      <c r="AY1924" s="258" t="s">
        <v>240</v>
      </c>
    </row>
    <row r="1925" s="13" customFormat="1">
      <c r="A1925" s="13"/>
      <c r="B1925" s="248"/>
      <c r="C1925" s="249"/>
      <c r="D1925" s="227" t="s">
        <v>801</v>
      </c>
      <c r="E1925" s="250" t="s">
        <v>19</v>
      </c>
      <c r="F1925" s="251" t="s">
        <v>4610</v>
      </c>
      <c r="G1925" s="249"/>
      <c r="H1925" s="252">
        <v>162.739</v>
      </c>
      <c r="I1925" s="253"/>
      <c r="J1925" s="249"/>
      <c r="K1925" s="249"/>
      <c r="L1925" s="254"/>
      <c r="M1925" s="255"/>
      <c r="N1925" s="256"/>
      <c r="O1925" s="256"/>
      <c r="P1925" s="256"/>
      <c r="Q1925" s="256"/>
      <c r="R1925" s="256"/>
      <c r="S1925" s="256"/>
      <c r="T1925" s="257"/>
      <c r="U1925" s="13"/>
      <c r="V1925" s="13"/>
      <c r="W1925" s="13"/>
      <c r="X1925" s="13"/>
      <c r="Y1925" s="13"/>
      <c r="Z1925" s="13"/>
      <c r="AA1925" s="13"/>
      <c r="AB1925" s="13"/>
      <c r="AC1925" s="13"/>
      <c r="AD1925" s="13"/>
      <c r="AE1925" s="13"/>
      <c r="AT1925" s="258" t="s">
        <v>801</v>
      </c>
      <c r="AU1925" s="258" t="s">
        <v>81</v>
      </c>
      <c r="AV1925" s="13" t="s">
        <v>81</v>
      </c>
      <c r="AW1925" s="13" t="s">
        <v>33</v>
      </c>
      <c r="AX1925" s="13" t="s">
        <v>72</v>
      </c>
      <c r="AY1925" s="258" t="s">
        <v>240</v>
      </c>
    </row>
    <row r="1926" s="14" customFormat="1">
      <c r="A1926" s="14"/>
      <c r="B1926" s="259"/>
      <c r="C1926" s="260"/>
      <c r="D1926" s="227" t="s">
        <v>801</v>
      </c>
      <c r="E1926" s="261" t="s">
        <v>19</v>
      </c>
      <c r="F1926" s="262" t="s">
        <v>4513</v>
      </c>
      <c r="G1926" s="260"/>
      <c r="H1926" s="261" t="s">
        <v>19</v>
      </c>
      <c r="I1926" s="263"/>
      <c r="J1926" s="260"/>
      <c r="K1926" s="260"/>
      <c r="L1926" s="264"/>
      <c r="M1926" s="265"/>
      <c r="N1926" s="266"/>
      <c r="O1926" s="266"/>
      <c r="P1926" s="266"/>
      <c r="Q1926" s="266"/>
      <c r="R1926" s="266"/>
      <c r="S1926" s="266"/>
      <c r="T1926" s="267"/>
      <c r="U1926" s="14"/>
      <c r="V1926" s="14"/>
      <c r="W1926" s="14"/>
      <c r="X1926" s="14"/>
      <c r="Y1926" s="14"/>
      <c r="Z1926" s="14"/>
      <c r="AA1926" s="14"/>
      <c r="AB1926" s="14"/>
      <c r="AC1926" s="14"/>
      <c r="AD1926" s="14"/>
      <c r="AE1926" s="14"/>
      <c r="AT1926" s="268" t="s">
        <v>801</v>
      </c>
      <c r="AU1926" s="268" t="s">
        <v>81</v>
      </c>
      <c r="AV1926" s="14" t="s">
        <v>79</v>
      </c>
      <c r="AW1926" s="14" t="s">
        <v>33</v>
      </c>
      <c r="AX1926" s="14" t="s">
        <v>72</v>
      </c>
      <c r="AY1926" s="268" t="s">
        <v>240</v>
      </c>
    </row>
    <row r="1927" s="13" customFormat="1">
      <c r="A1927" s="13"/>
      <c r="B1927" s="248"/>
      <c r="C1927" s="249"/>
      <c r="D1927" s="227" t="s">
        <v>801</v>
      </c>
      <c r="E1927" s="250" t="s">
        <v>19</v>
      </c>
      <c r="F1927" s="251" t="s">
        <v>2378</v>
      </c>
      <c r="G1927" s="249"/>
      <c r="H1927" s="252">
        <v>173.57400000000001</v>
      </c>
      <c r="I1927" s="253"/>
      <c r="J1927" s="249"/>
      <c r="K1927" s="249"/>
      <c r="L1927" s="254"/>
      <c r="M1927" s="255"/>
      <c r="N1927" s="256"/>
      <c r="O1927" s="256"/>
      <c r="P1927" s="256"/>
      <c r="Q1927" s="256"/>
      <c r="R1927" s="256"/>
      <c r="S1927" s="256"/>
      <c r="T1927" s="257"/>
      <c r="U1927" s="13"/>
      <c r="V1927" s="13"/>
      <c r="W1927" s="13"/>
      <c r="X1927" s="13"/>
      <c r="Y1927" s="13"/>
      <c r="Z1927" s="13"/>
      <c r="AA1927" s="13"/>
      <c r="AB1927" s="13"/>
      <c r="AC1927" s="13"/>
      <c r="AD1927" s="13"/>
      <c r="AE1927" s="13"/>
      <c r="AT1927" s="258" t="s">
        <v>801</v>
      </c>
      <c r="AU1927" s="258" t="s">
        <v>81</v>
      </c>
      <c r="AV1927" s="13" t="s">
        <v>81</v>
      </c>
      <c r="AW1927" s="13" t="s">
        <v>33</v>
      </c>
      <c r="AX1927" s="13" t="s">
        <v>72</v>
      </c>
      <c r="AY1927" s="258" t="s">
        <v>240</v>
      </c>
    </row>
    <row r="1928" s="13" customFormat="1">
      <c r="A1928" s="13"/>
      <c r="B1928" s="248"/>
      <c r="C1928" s="249"/>
      <c r="D1928" s="227" t="s">
        <v>801</v>
      </c>
      <c r="E1928" s="250" t="s">
        <v>19</v>
      </c>
      <c r="F1928" s="251" t="s">
        <v>2379</v>
      </c>
      <c r="G1928" s="249"/>
      <c r="H1928" s="252">
        <v>55.554000000000002</v>
      </c>
      <c r="I1928" s="253"/>
      <c r="J1928" s="249"/>
      <c r="K1928" s="249"/>
      <c r="L1928" s="254"/>
      <c r="M1928" s="255"/>
      <c r="N1928" s="256"/>
      <c r="O1928" s="256"/>
      <c r="P1928" s="256"/>
      <c r="Q1928" s="256"/>
      <c r="R1928" s="256"/>
      <c r="S1928" s="256"/>
      <c r="T1928" s="257"/>
      <c r="U1928" s="13"/>
      <c r="V1928" s="13"/>
      <c r="W1928" s="13"/>
      <c r="X1928" s="13"/>
      <c r="Y1928" s="13"/>
      <c r="Z1928" s="13"/>
      <c r="AA1928" s="13"/>
      <c r="AB1928" s="13"/>
      <c r="AC1928" s="13"/>
      <c r="AD1928" s="13"/>
      <c r="AE1928" s="13"/>
      <c r="AT1928" s="258" t="s">
        <v>801</v>
      </c>
      <c r="AU1928" s="258" t="s">
        <v>81</v>
      </c>
      <c r="AV1928" s="13" t="s">
        <v>81</v>
      </c>
      <c r="AW1928" s="13" t="s">
        <v>33</v>
      </c>
      <c r="AX1928" s="13" t="s">
        <v>72</v>
      </c>
      <c r="AY1928" s="258" t="s">
        <v>240</v>
      </c>
    </row>
    <row r="1929" s="13" customFormat="1">
      <c r="A1929" s="13"/>
      <c r="B1929" s="248"/>
      <c r="C1929" s="249"/>
      <c r="D1929" s="227" t="s">
        <v>801</v>
      </c>
      <c r="E1929" s="250" t="s">
        <v>19</v>
      </c>
      <c r="F1929" s="251" t="s">
        <v>2380</v>
      </c>
      <c r="G1929" s="249"/>
      <c r="H1929" s="252">
        <v>37.055999999999997</v>
      </c>
      <c r="I1929" s="253"/>
      <c r="J1929" s="249"/>
      <c r="K1929" s="249"/>
      <c r="L1929" s="254"/>
      <c r="M1929" s="255"/>
      <c r="N1929" s="256"/>
      <c r="O1929" s="256"/>
      <c r="P1929" s="256"/>
      <c r="Q1929" s="256"/>
      <c r="R1929" s="256"/>
      <c r="S1929" s="256"/>
      <c r="T1929" s="257"/>
      <c r="U1929" s="13"/>
      <c r="V1929" s="13"/>
      <c r="W1929" s="13"/>
      <c r="X1929" s="13"/>
      <c r="Y1929" s="13"/>
      <c r="Z1929" s="13"/>
      <c r="AA1929" s="13"/>
      <c r="AB1929" s="13"/>
      <c r="AC1929" s="13"/>
      <c r="AD1929" s="13"/>
      <c r="AE1929" s="13"/>
      <c r="AT1929" s="258" t="s">
        <v>801</v>
      </c>
      <c r="AU1929" s="258" t="s">
        <v>81</v>
      </c>
      <c r="AV1929" s="13" t="s">
        <v>81</v>
      </c>
      <c r="AW1929" s="13" t="s">
        <v>33</v>
      </c>
      <c r="AX1929" s="13" t="s">
        <v>72</v>
      </c>
      <c r="AY1929" s="258" t="s">
        <v>240</v>
      </c>
    </row>
    <row r="1930" s="13" customFormat="1">
      <c r="A1930" s="13"/>
      <c r="B1930" s="248"/>
      <c r="C1930" s="249"/>
      <c r="D1930" s="227" t="s">
        <v>801</v>
      </c>
      <c r="E1930" s="250" t="s">
        <v>19</v>
      </c>
      <c r="F1930" s="251" t="s">
        <v>2381</v>
      </c>
      <c r="G1930" s="249"/>
      <c r="H1930" s="252">
        <v>53.031999999999996</v>
      </c>
      <c r="I1930" s="253"/>
      <c r="J1930" s="249"/>
      <c r="K1930" s="249"/>
      <c r="L1930" s="254"/>
      <c r="M1930" s="255"/>
      <c r="N1930" s="256"/>
      <c r="O1930" s="256"/>
      <c r="P1930" s="256"/>
      <c r="Q1930" s="256"/>
      <c r="R1930" s="256"/>
      <c r="S1930" s="256"/>
      <c r="T1930" s="257"/>
      <c r="U1930" s="13"/>
      <c r="V1930" s="13"/>
      <c r="W1930" s="13"/>
      <c r="X1930" s="13"/>
      <c r="Y1930" s="13"/>
      <c r="Z1930" s="13"/>
      <c r="AA1930" s="13"/>
      <c r="AB1930" s="13"/>
      <c r="AC1930" s="13"/>
      <c r="AD1930" s="13"/>
      <c r="AE1930" s="13"/>
      <c r="AT1930" s="258" t="s">
        <v>801</v>
      </c>
      <c r="AU1930" s="258" t="s">
        <v>81</v>
      </c>
      <c r="AV1930" s="13" t="s">
        <v>81</v>
      </c>
      <c r="AW1930" s="13" t="s">
        <v>33</v>
      </c>
      <c r="AX1930" s="13" t="s">
        <v>72</v>
      </c>
      <c r="AY1930" s="258" t="s">
        <v>240</v>
      </c>
    </row>
    <row r="1931" s="15" customFormat="1">
      <c r="A1931" s="15"/>
      <c r="B1931" s="269"/>
      <c r="C1931" s="270"/>
      <c r="D1931" s="227" t="s">
        <v>801</v>
      </c>
      <c r="E1931" s="271" t="s">
        <v>19</v>
      </c>
      <c r="F1931" s="272" t="s">
        <v>1356</v>
      </c>
      <c r="G1931" s="270"/>
      <c r="H1931" s="273">
        <v>1127.104</v>
      </c>
      <c r="I1931" s="274"/>
      <c r="J1931" s="270"/>
      <c r="K1931" s="270"/>
      <c r="L1931" s="275"/>
      <c r="M1931" s="276"/>
      <c r="N1931" s="277"/>
      <c r="O1931" s="277"/>
      <c r="P1931" s="277"/>
      <c r="Q1931" s="277"/>
      <c r="R1931" s="277"/>
      <c r="S1931" s="277"/>
      <c r="T1931" s="278"/>
      <c r="U1931" s="15"/>
      <c r="V1931" s="15"/>
      <c r="W1931" s="15"/>
      <c r="X1931" s="15"/>
      <c r="Y1931" s="15"/>
      <c r="Z1931" s="15"/>
      <c r="AA1931" s="15"/>
      <c r="AB1931" s="15"/>
      <c r="AC1931" s="15"/>
      <c r="AD1931" s="15"/>
      <c r="AE1931" s="15"/>
      <c r="AT1931" s="279" t="s">
        <v>801</v>
      </c>
      <c r="AU1931" s="279" t="s">
        <v>81</v>
      </c>
      <c r="AV1931" s="15" t="s">
        <v>149</v>
      </c>
      <c r="AW1931" s="15" t="s">
        <v>33</v>
      </c>
      <c r="AX1931" s="15" t="s">
        <v>79</v>
      </c>
      <c r="AY1931" s="279" t="s">
        <v>240</v>
      </c>
    </row>
    <row r="1932" s="2" customFormat="1" ht="21.75" customHeight="1">
      <c r="A1932" s="39"/>
      <c r="B1932" s="40"/>
      <c r="C1932" s="238" t="s">
        <v>4615</v>
      </c>
      <c r="D1932" s="238" t="s">
        <v>797</v>
      </c>
      <c r="E1932" s="239" t="s">
        <v>4616</v>
      </c>
      <c r="F1932" s="240" t="s">
        <v>4617</v>
      </c>
      <c r="G1932" s="241" t="s">
        <v>251</v>
      </c>
      <c r="H1932" s="242">
        <v>1206.001</v>
      </c>
      <c r="I1932" s="243"/>
      <c r="J1932" s="244">
        <f>ROUND(I1932*H1932,2)</f>
        <v>0</v>
      </c>
      <c r="K1932" s="240" t="s">
        <v>247</v>
      </c>
      <c r="L1932" s="245"/>
      <c r="M1932" s="246" t="s">
        <v>19</v>
      </c>
      <c r="N1932" s="247" t="s">
        <v>43</v>
      </c>
      <c r="O1932" s="85"/>
      <c r="P1932" s="223">
        <f>O1932*H1932</f>
        <v>0</v>
      </c>
      <c r="Q1932" s="223">
        <v>0</v>
      </c>
      <c r="R1932" s="223">
        <f>Q1932*H1932</f>
        <v>0</v>
      </c>
      <c r="S1932" s="223">
        <v>0</v>
      </c>
      <c r="T1932" s="224">
        <f>S1932*H1932</f>
        <v>0</v>
      </c>
      <c r="U1932" s="39"/>
      <c r="V1932" s="39"/>
      <c r="W1932" s="39"/>
      <c r="X1932" s="39"/>
      <c r="Y1932" s="39"/>
      <c r="Z1932" s="39"/>
      <c r="AA1932" s="39"/>
      <c r="AB1932" s="39"/>
      <c r="AC1932" s="39"/>
      <c r="AD1932" s="39"/>
      <c r="AE1932" s="39"/>
      <c r="AR1932" s="225" t="s">
        <v>257</v>
      </c>
      <c r="AT1932" s="225" t="s">
        <v>797</v>
      </c>
      <c r="AU1932" s="225" t="s">
        <v>81</v>
      </c>
      <c r="AY1932" s="18" t="s">
        <v>240</v>
      </c>
      <c r="BE1932" s="226">
        <f>IF(N1932="základní",J1932,0)</f>
        <v>0</v>
      </c>
      <c r="BF1932" s="226">
        <f>IF(N1932="snížená",J1932,0)</f>
        <v>0</v>
      </c>
      <c r="BG1932" s="226">
        <f>IF(N1932="zákl. přenesená",J1932,0)</f>
        <v>0</v>
      </c>
      <c r="BH1932" s="226">
        <f>IF(N1932="sníž. přenesená",J1932,0)</f>
        <v>0</v>
      </c>
      <c r="BI1932" s="226">
        <f>IF(N1932="nulová",J1932,0)</f>
        <v>0</v>
      </c>
      <c r="BJ1932" s="18" t="s">
        <v>79</v>
      </c>
      <c r="BK1932" s="226">
        <f>ROUND(I1932*H1932,2)</f>
        <v>0</v>
      </c>
      <c r="BL1932" s="18" t="s">
        <v>248</v>
      </c>
      <c r="BM1932" s="225" t="s">
        <v>4618</v>
      </c>
    </row>
    <row r="1933" s="13" customFormat="1">
      <c r="A1933" s="13"/>
      <c r="B1933" s="248"/>
      <c r="C1933" s="249"/>
      <c r="D1933" s="227" t="s">
        <v>801</v>
      </c>
      <c r="E1933" s="250" t="s">
        <v>19</v>
      </c>
      <c r="F1933" s="251" t="s">
        <v>4619</v>
      </c>
      <c r="G1933" s="249"/>
      <c r="H1933" s="252">
        <v>1206.001</v>
      </c>
      <c r="I1933" s="253"/>
      <c r="J1933" s="249"/>
      <c r="K1933" s="249"/>
      <c r="L1933" s="254"/>
      <c r="M1933" s="255"/>
      <c r="N1933" s="256"/>
      <c r="O1933" s="256"/>
      <c r="P1933" s="256"/>
      <c r="Q1933" s="256"/>
      <c r="R1933" s="256"/>
      <c r="S1933" s="256"/>
      <c r="T1933" s="257"/>
      <c r="U1933" s="13"/>
      <c r="V1933" s="13"/>
      <c r="W1933" s="13"/>
      <c r="X1933" s="13"/>
      <c r="Y1933" s="13"/>
      <c r="Z1933" s="13"/>
      <c r="AA1933" s="13"/>
      <c r="AB1933" s="13"/>
      <c r="AC1933" s="13"/>
      <c r="AD1933" s="13"/>
      <c r="AE1933" s="13"/>
      <c r="AT1933" s="258" t="s">
        <v>801</v>
      </c>
      <c r="AU1933" s="258" t="s">
        <v>81</v>
      </c>
      <c r="AV1933" s="13" t="s">
        <v>81</v>
      </c>
      <c r="AW1933" s="13" t="s">
        <v>33</v>
      </c>
      <c r="AX1933" s="13" t="s">
        <v>79</v>
      </c>
      <c r="AY1933" s="258" t="s">
        <v>240</v>
      </c>
    </row>
    <row r="1934" s="2" customFormat="1">
      <c r="A1934" s="39"/>
      <c r="B1934" s="40"/>
      <c r="C1934" s="214" t="s">
        <v>4620</v>
      </c>
      <c r="D1934" s="214" t="s">
        <v>243</v>
      </c>
      <c r="E1934" s="215" t="s">
        <v>4621</v>
      </c>
      <c r="F1934" s="216" t="s">
        <v>4622</v>
      </c>
      <c r="G1934" s="217" t="s">
        <v>251</v>
      </c>
      <c r="H1934" s="218">
        <v>15.66</v>
      </c>
      <c r="I1934" s="219"/>
      <c r="J1934" s="220">
        <f>ROUND(I1934*H1934,2)</f>
        <v>0</v>
      </c>
      <c r="K1934" s="216" t="s">
        <v>749</v>
      </c>
      <c r="L1934" s="45"/>
      <c r="M1934" s="221" t="s">
        <v>19</v>
      </c>
      <c r="N1934" s="222" t="s">
        <v>43</v>
      </c>
      <c r="O1934" s="85"/>
      <c r="P1934" s="223">
        <f>O1934*H1934</f>
        <v>0</v>
      </c>
      <c r="Q1934" s="223">
        <v>0.00149</v>
      </c>
      <c r="R1934" s="223">
        <f>Q1934*H1934</f>
        <v>0.023333400000000001</v>
      </c>
      <c r="S1934" s="223">
        <v>0</v>
      </c>
      <c r="T1934" s="224">
        <f>S1934*H1934</f>
        <v>0</v>
      </c>
      <c r="U1934" s="39"/>
      <c r="V1934" s="39"/>
      <c r="W1934" s="39"/>
      <c r="X1934" s="39"/>
      <c r="Y1934" s="39"/>
      <c r="Z1934" s="39"/>
      <c r="AA1934" s="39"/>
      <c r="AB1934" s="39"/>
      <c r="AC1934" s="39"/>
      <c r="AD1934" s="39"/>
      <c r="AE1934" s="39"/>
      <c r="AR1934" s="225" t="s">
        <v>248</v>
      </c>
      <c r="AT1934" s="225" t="s">
        <v>243</v>
      </c>
      <c r="AU1934" s="225" t="s">
        <v>81</v>
      </c>
      <c r="AY1934" s="18" t="s">
        <v>240</v>
      </c>
      <c r="BE1934" s="226">
        <f>IF(N1934="základní",J1934,0)</f>
        <v>0</v>
      </c>
      <c r="BF1934" s="226">
        <f>IF(N1934="snížená",J1934,0)</f>
        <v>0</v>
      </c>
      <c r="BG1934" s="226">
        <f>IF(N1934="zákl. přenesená",J1934,0)</f>
        <v>0</v>
      </c>
      <c r="BH1934" s="226">
        <f>IF(N1934="sníž. přenesená",J1934,0)</f>
        <v>0</v>
      </c>
      <c r="BI1934" s="226">
        <f>IF(N1934="nulová",J1934,0)</f>
        <v>0</v>
      </c>
      <c r="BJ1934" s="18" t="s">
        <v>79</v>
      </c>
      <c r="BK1934" s="226">
        <f>ROUND(I1934*H1934,2)</f>
        <v>0</v>
      </c>
      <c r="BL1934" s="18" t="s">
        <v>248</v>
      </c>
      <c r="BM1934" s="225" t="s">
        <v>4623</v>
      </c>
    </row>
    <row r="1935" s="14" customFormat="1">
      <c r="A1935" s="14"/>
      <c r="B1935" s="259"/>
      <c r="C1935" s="260"/>
      <c r="D1935" s="227" t="s">
        <v>801</v>
      </c>
      <c r="E1935" s="261" t="s">
        <v>19</v>
      </c>
      <c r="F1935" s="262" t="s">
        <v>2420</v>
      </c>
      <c r="G1935" s="260"/>
      <c r="H1935" s="261" t="s">
        <v>19</v>
      </c>
      <c r="I1935" s="263"/>
      <c r="J1935" s="260"/>
      <c r="K1935" s="260"/>
      <c r="L1935" s="264"/>
      <c r="M1935" s="265"/>
      <c r="N1935" s="266"/>
      <c r="O1935" s="266"/>
      <c r="P1935" s="266"/>
      <c r="Q1935" s="266"/>
      <c r="R1935" s="266"/>
      <c r="S1935" s="266"/>
      <c r="T1935" s="267"/>
      <c r="U1935" s="14"/>
      <c r="V1935" s="14"/>
      <c r="W1935" s="14"/>
      <c r="X1935" s="14"/>
      <c r="Y1935" s="14"/>
      <c r="Z1935" s="14"/>
      <c r="AA1935" s="14"/>
      <c r="AB1935" s="14"/>
      <c r="AC1935" s="14"/>
      <c r="AD1935" s="14"/>
      <c r="AE1935" s="14"/>
      <c r="AT1935" s="268" t="s">
        <v>801</v>
      </c>
      <c r="AU1935" s="268" t="s">
        <v>81</v>
      </c>
      <c r="AV1935" s="14" t="s">
        <v>79</v>
      </c>
      <c r="AW1935" s="14" t="s">
        <v>33</v>
      </c>
      <c r="AX1935" s="14" t="s">
        <v>72</v>
      </c>
      <c r="AY1935" s="268" t="s">
        <v>240</v>
      </c>
    </row>
    <row r="1936" s="13" customFormat="1">
      <c r="A1936" s="13"/>
      <c r="B1936" s="248"/>
      <c r="C1936" s="249"/>
      <c r="D1936" s="227" t="s">
        <v>801</v>
      </c>
      <c r="E1936" s="250" t="s">
        <v>19</v>
      </c>
      <c r="F1936" s="251" t="s">
        <v>4624</v>
      </c>
      <c r="G1936" s="249"/>
      <c r="H1936" s="252">
        <v>11.34</v>
      </c>
      <c r="I1936" s="253"/>
      <c r="J1936" s="249"/>
      <c r="K1936" s="249"/>
      <c r="L1936" s="254"/>
      <c r="M1936" s="255"/>
      <c r="N1936" s="256"/>
      <c r="O1936" s="256"/>
      <c r="P1936" s="256"/>
      <c r="Q1936" s="256"/>
      <c r="R1936" s="256"/>
      <c r="S1936" s="256"/>
      <c r="T1936" s="257"/>
      <c r="U1936" s="13"/>
      <c r="V1936" s="13"/>
      <c r="W1936" s="13"/>
      <c r="X1936" s="13"/>
      <c r="Y1936" s="13"/>
      <c r="Z1936" s="13"/>
      <c r="AA1936" s="13"/>
      <c r="AB1936" s="13"/>
      <c r="AC1936" s="13"/>
      <c r="AD1936" s="13"/>
      <c r="AE1936" s="13"/>
      <c r="AT1936" s="258" t="s">
        <v>801</v>
      </c>
      <c r="AU1936" s="258" t="s">
        <v>81</v>
      </c>
      <c r="AV1936" s="13" t="s">
        <v>81</v>
      </c>
      <c r="AW1936" s="13" t="s">
        <v>33</v>
      </c>
      <c r="AX1936" s="13" t="s">
        <v>72</v>
      </c>
      <c r="AY1936" s="258" t="s">
        <v>240</v>
      </c>
    </row>
    <row r="1937" s="13" customFormat="1">
      <c r="A1937" s="13"/>
      <c r="B1937" s="248"/>
      <c r="C1937" s="249"/>
      <c r="D1937" s="227" t="s">
        <v>801</v>
      </c>
      <c r="E1937" s="250" t="s">
        <v>19</v>
      </c>
      <c r="F1937" s="251" t="s">
        <v>4625</v>
      </c>
      <c r="G1937" s="249"/>
      <c r="H1937" s="252">
        <v>4.3200000000000003</v>
      </c>
      <c r="I1937" s="253"/>
      <c r="J1937" s="249"/>
      <c r="K1937" s="249"/>
      <c r="L1937" s="254"/>
      <c r="M1937" s="255"/>
      <c r="N1937" s="256"/>
      <c r="O1937" s="256"/>
      <c r="P1937" s="256"/>
      <c r="Q1937" s="256"/>
      <c r="R1937" s="256"/>
      <c r="S1937" s="256"/>
      <c r="T1937" s="257"/>
      <c r="U1937" s="13"/>
      <c r="V1937" s="13"/>
      <c r="W1937" s="13"/>
      <c r="X1937" s="13"/>
      <c r="Y1937" s="13"/>
      <c r="Z1937" s="13"/>
      <c r="AA1937" s="13"/>
      <c r="AB1937" s="13"/>
      <c r="AC1937" s="13"/>
      <c r="AD1937" s="13"/>
      <c r="AE1937" s="13"/>
      <c r="AT1937" s="258" t="s">
        <v>801</v>
      </c>
      <c r="AU1937" s="258" t="s">
        <v>81</v>
      </c>
      <c r="AV1937" s="13" t="s">
        <v>81</v>
      </c>
      <c r="AW1937" s="13" t="s">
        <v>33</v>
      </c>
      <c r="AX1937" s="13" t="s">
        <v>72</v>
      </c>
      <c r="AY1937" s="258" t="s">
        <v>240</v>
      </c>
    </row>
    <row r="1938" s="15" customFormat="1">
      <c r="A1938" s="15"/>
      <c r="B1938" s="269"/>
      <c r="C1938" s="270"/>
      <c r="D1938" s="227" t="s">
        <v>801</v>
      </c>
      <c r="E1938" s="271" t="s">
        <v>19</v>
      </c>
      <c r="F1938" s="272" t="s">
        <v>1356</v>
      </c>
      <c r="G1938" s="270"/>
      <c r="H1938" s="273">
        <v>15.66</v>
      </c>
      <c r="I1938" s="274"/>
      <c r="J1938" s="270"/>
      <c r="K1938" s="270"/>
      <c r="L1938" s="275"/>
      <c r="M1938" s="276"/>
      <c r="N1938" s="277"/>
      <c r="O1938" s="277"/>
      <c r="P1938" s="277"/>
      <c r="Q1938" s="277"/>
      <c r="R1938" s="277"/>
      <c r="S1938" s="277"/>
      <c r="T1938" s="278"/>
      <c r="U1938" s="15"/>
      <c r="V1938" s="15"/>
      <c r="W1938" s="15"/>
      <c r="X1938" s="15"/>
      <c r="Y1938" s="15"/>
      <c r="Z1938" s="15"/>
      <c r="AA1938" s="15"/>
      <c r="AB1938" s="15"/>
      <c r="AC1938" s="15"/>
      <c r="AD1938" s="15"/>
      <c r="AE1938" s="15"/>
      <c r="AT1938" s="279" t="s">
        <v>801</v>
      </c>
      <c r="AU1938" s="279" t="s">
        <v>81</v>
      </c>
      <c r="AV1938" s="15" t="s">
        <v>149</v>
      </c>
      <c r="AW1938" s="15" t="s">
        <v>33</v>
      </c>
      <c r="AX1938" s="15" t="s">
        <v>79</v>
      </c>
      <c r="AY1938" s="279" t="s">
        <v>240</v>
      </c>
    </row>
    <row r="1939" s="2" customFormat="1" ht="21.75" customHeight="1">
      <c r="A1939" s="39"/>
      <c r="B1939" s="40"/>
      <c r="C1939" s="238" t="s">
        <v>4626</v>
      </c>
      <c r="D1939" s="238" t="s">
        <v>797</v>
      </c>
      <c r="E1939" s="239" t="s">
        <v>4627</v>
      </c>
      <c r="F1939" s="240" t="s">
        <v>4628</v>
      </c>
      <c r="G1939" s="241" t="s">
        <v>251</v>
      </c>
      <c r="H1939" s="242">
        <v>5.2270000000000003</v>
      </c>
      <c r="I1939" s="243"/>
      <c r="J1939" s="244">
        <f>ROUND(I1939*H1939,2)</f>
        <v>0</v>
      </c>
      <c r="K1939" s="240" t="s">
        <v>247</v>
      </c>
      <c r="L1939" s="245"/>
      <c r="M1939" s="246" t="s">
        <v>19</v>
      </c>
      <c r="N1939" s="247" t="s">
        <v>43</v>
      </c>
      <c r="O1939" s="85"/>
      <c r="P1939" s="223">
        <f>O1939*H1939</f>
        <v>0</v>
      </c>
      <c r="Q1939" s="223">
        <v>0</v>
      </c>
      <c r="R1939" s="223">
        <f>Q1939*H1939</f>
        <v>0</v>
      </c>
      <c r="S1939" s="223">
        <v>0</v>
      </c>
      <c r="T1939" s="224">
        <f>S1939*H1939</f>
        <v>0</v>
      </c>
      <c r="U1939" s="39"/>
      <c r="V1939" s="39"/>
      <c r="W1939" s="39"/>
      <c r="X1939" s="39"/>
      <c r="Y1939" s="39"/>
      <c r="Z1939" s="39"/>
      <c r="AA1939" s="39"/>
      <c r="AB1939" s="39"/>
      <c r="AC1939" s="39"/>
      <c r="AD1939" s="39"/>
      <c r="AE1939" s="39"/>
      <c r="AR1939" s="225" t="s">
        <v>257</v>
      </c>
      <c r="AT1939" s="225" t="s">
        <v>797</v>
      </c>
      <c r="AU1939" s="225" t="s">
        <v>81</v>
      </c>
      <c r="AY1939" s="18" t="s">
        <v>240</v>
      </c>
      <c r="BE1939" s="226">
        <f>IF(N1939="základní",J1939,0)</f>
        <v>0</v>
      </c>
      <c r="BF1939" s="226">
        <f>IF(N1939="snížená",J1939,0)</f>
        <v>0</v>
      </c>
      <c r="BG1939" s="226">
        <f>IF(N1939="zákl. přenesená",J1939,0)</f>
        <v>0</v>
      </c>
      <c r="BH1939" s="226">
        <f>IF(N1939="sníž. přenesená",J1939,0)</f>
        <v>0</v>
      </c>
      <c r="BI1939" s="226">
        <f>IF(N1939="nulová",J1939,0)</f>
        <v>0</v>
      </c>
      <c r="BJ1939" s="18" t="s">
        <v>79</v>
      </c>
      <c r="BK1939" s="226">
        <f>ROUND(I1939*H1939,2)</f>
        <v>0</v>
      </c>
      <c r="BL1939" s="18" t="s">
        <v>248</v>
      </c>
      <c r="BM1939" s="225" t="s">
        <v>4629</v>
      </c>
    </row>
    <row r="1940" s="14" customFormat="1">
      <c r="A1940" s="14"/>
      <c r="B1940" s="259"/>
      <c r="C1940" s="260"/>
      <c r="D1940" s="227" t="s">
        <v>801</v>
      </c>
      <c r="E1940" s="261" t="s">
        <v>19</v>
      </c>
      <c r="F1940" s="262" t="s">
        <v>2420</v>
      </c>
      <c r="G1940" s="260"/>
      <c r="H1940" s="261" t="s">
        <v>19</v>
      </c>
      <c r="I1940" s="263"/>
      <c r="J1940" s="260"/>
      <c r="K1940" s="260"/>
      <c r="L1940" s="264"/>
      <c r="M1940" s="265"/>
      <c r="N1940" s="266"/>
      <c r="O1940" s="266"/>
      <c r="P1940" s="266"/>
      <c r="Q1940" s="266"/>
      <c r="R1940" s="266"/>
      <c r="S1940" s="266"/>
      <c r="T1940" s="267"/>
      <c r="U1940" s="14"/>
      <c r="V1940" s="14"/>
      <c r="W1940" s="14"/>
      <c r="X1940" s="14"/>
      <c r="Y1940" s="14"/>
      <c r="Z1940" s="14"/>
      <c r="AA1940" s="14"/>
      <c r="AB1940" s="14"/>
      <c r="AC1940" s="14"/>
      <c r="AD1940" s="14"/>
      <c r="AE1940" s="14"/>
      <c r="AT1940" s="268" t="s">
        <v>801</v>
      </c>
      <c r="AU1940" s="268" t="s">
        <v>81</v>
      </c>
      <c r="AV1940" s="14" t="s">
        <v>79</v>
      </c>
      <c r="AW1940" s="14" t="s">
        <v>33</v>
      </c>
      <c r="AX1940" s="14" t="s">
        <v>72</v>
      </c>
      <c r="AY1940" s="268" t="s">
        <v>240</v>
      </c>
    </row>
    <row r="1941" s="13" customFormat="1">
      <c r="A1941" s="13"/>
      <c r="B1941" s="248"/>
      <c r="C1941" s="249"/>
      <c r="D1941" s="227" t="s">
        <v>801</v>
      </c>
      <c r="E1941" s="250" t="s">
        <v>19</v>
      </c>
      <c r="F1941" s="251" t="s">
        <v>4630</v>
      </c>
      <c r="G1941" s="249"/>
      <c r="H1941" s="252">
        <v>12.474</v>
      </c>
      <c r="I1941" s="253"/>
      <c r="J1941" s="249"/>
      <c r="K1941" s="249"/>
      <c r="L1941" s="254"/>
      <c r="M1941" s="255"/>
      <c r="N1941" s="256"/>
      <c r="O1941" s="256"/>
      <c r="P1941" s="256"/>
      <c r="Q1941" s="256"/>
      <c r="R1941" s="256"/>
      <c r="S1941" s="256"/>
      <c r="T1941" s="257"/>
      <c r="U1941" s="13"/>
      <c r="V1941" s="13"/>
      <c r="W1941" s="13"/>
      <c r="X1941" s="13"/>
      <c r="Y1941" s="13"/>
      <c r="Z1941" s="13"/>
      <c r="AA1941" s="13"/>
      <c r="AB1941" s="13"/>
      <c r="AC1941" s="13"/>
      <c r="AD1941" s="13"/>
      <c r="AE1941" s="13"/>
      <c r="AT1941" s="258" t="s">
        <v>801</v>
      </c>
      <c r="AU1941" s="258" t="s">
        <v>81</v>
      </c>
      <c r="AV1941" s="13" t="s">
        <v>81</v>
      </c>
      <c r="AW1941" s="13" t="s">
        <v>33</v>
      </c>
      <c r="AX1941" s="13" t="s">
        <v>72</v>
      </c>
      <c r="AY1941" s="258" t="s">
        <v>240</v>
      </c>
    </row>
    <row r="1942" s="13" customFormat="1">
      <c r="A1942" s="13"/>
      <c r="B1942" s="248"/>
      <c r="C1942" s="249"/>
      <c r="D1942" s="227" t="s">
        <v>801</v>
      </c>
      <c r="E1942" s="250" t="s">
        <v>19</v>
      </c>
      <c r="F1942" s="251" t="s">
        <v>4631</v>
      </c>
      <c r="G1942" s="249"/>
      <c r="H1942" s="252">
        <v>4.7519999999999998</v>
      </c>
      <c r="I1942" s="253"/>
      <c r="J1942" s="249"/>
      <c r="K1942" s="249"/>
      <c r="L1942" s="254"/>
      <c r="M1942" s="255"/>
      <c r="N1942" s="256"/>
      <c r="O1942" s="256"/>
      <c r="P1942" s="256"/>
      <c r="Q1942" s="256"/>
      <c r="R1942" s="256"/>
      <c r="S1942" s="256"/>
      <c r="T1942" s="257"/>
      <c r="U1942" s="13"/>
      <c r="V1942" s="13"/>
      <c r="W1942" s="13"/>
      <c r="X1942" s="13"/>
      <c r="Y1942" s="13"/>
      <c r="Z1942" s="13"/>
      <c r="AA1942" s="13"/>
      <c r="AB1942" s="13"/>
      <c r="AC1942" s="13"/>
      <c r="AD1942" s="13"/>
      <c r="AE1942" s="13"/>
      <c r="AT1942" s="258" t="s">
        <v>801</v>
      </c>
      <c r="AU1942" s="258" t="s">
        <v>81</v>
      </c>
      <c r="AV1942" s="13" t="s">
        <v>81</v>
      </c>
      <c r="AW1942" s="13" t="s">
        <v>33</v>
      </c>
      <c r="AX1942" s="13" t="s">
        <v>79</v>
      </c>
      <c r="AY1942" s="258" t="s">
        <v>240</v>
      </c>
    </row>
    <row r="1943" s="15" customFormat="1">
      <c r="A1943" s="15"/>
      <c r="B1943" s="269"/>
      <c r="C1943" s="270"/>
      <c r="D1943" s="227" t="s">
        <v>801</v>
      </c>
      <c r="E1943" s="271" t="s">
        <v>19</v>
      </c>
      <c r="F1943" s="272" t="s">
        <v>1356</v>
      </c>
      <c r="G1943" s="270"/>
      <c r="H1943" s="273">
        <v>17.225999999999999</v>
      </c>
      <c r="I1943" s="274"/>
      <c r="J1943" s="270"/>
      <c r="K1943" s="270"/>
      <c r="L1943" s="275"/>
      <c r="M1943" s="276"/>
      <c r="N1943" s="277"/>
      <c r="O1943" s="277"/>
      <c r="P1943" s="277"/>
      <c r="Q1943" s="277"/>
      <c r="R1943" s="277"/>
      <c r="S1943" s="277"/>
      <c r="T1943" s="278"/>
      <c r="U1943" s="15"/>
      <c r="V1943" s="15"/>
      <c r="W1943" s="15"/>
      <c r="X1943" s="15"/>
      <c r="Y1943" s="15"/>
      <c r="Z1943" s="15"/>
      <c r="AA1943" s="15"/>
      <c r="AB1943" s="15"/>
      <c r="AC1943" s="15"/>
      <c r="AD1943" s="15"/>
      <c r="AE1943" s="15"/>
      <c r="AT1943" s="279" t="s">
        <v>801</v>
      </c>
      <c r="AU1943" s="279" t="s">
        <v>81</v>
      </c>
      <c r="AV1943" s="15" t="s">
        <v>149</v>
      </c>
      <c r="AW1943" s="15" t="s">
        <v>33</v>
      </c>
      <c r="AX1943" s="15" t="s">
        <v>72</v>
      </c>
      <c r="AY1943" s="279" t="s">
        <v>240</v>
      </c>
    </row>
    <row r="1944" s="13" customFormat="1">
      <c r="A1944" s="13"/>
      <c r="B1944" s="248"/>
      <c r="C1944" s="249"/>
      <c r="D1944" s="227" t="s">
        <v>801</v>
      </c>
      <c r="E1944" s="249"/>
      <c r="F1944" s="251" t="s">
        <v>4632</v>
      </c>
      <c r="G1944" s="249"/>
      <c r="H1944" s="252">
        <v>5.2270000000000003</v>
      </c>
      <c r="I1944" s="253"/>
      <c r="J1944" s="249"/>
      <c r="K1944" s="249"/>
      <c r="L1944" s="254"/>
      <c r="M1944" s="255"/>
      <c r="N1944" s="256"/>
      <c r="O1944" s="256"/>
      <c r="P1944" s="256"/>
      <c r="Q1944" s="256"/>
      <c r="R1944" s="256"/>
      <c r="S1944" s="256"/>
      <c r="T1944" s="257"/>
      <c r="U1944" s="13"/>
      <c r="V1944" s="13"/>
      <c r="W1944" s="13"/>
      <c r="X1944" s="13"/>
      <c r="Y1944" s="13"/>
      <c r="Z1944" s="13"/>
      <c r="AA1944" s="13"/>
      <c r="AB1944" s="13"/>
      <c r="AC1944" s="13"/>
      <c r="AD1944" s="13"/>
      <c r="AE1944" s="13"/>
      <c r="AT1944" s="258" t="s">
        <v>801</v>
      </c>
      <c r="AU1944" s="258" t="s">
        <v>81</v>
      </c>
      <c r="AV1944" s="13" t="s">
        <v>81</v>
      </c>
      <c r="AW1944" s="13" t="s">
        <v>4</v>
      </c>
      <c r="AX1944" s="13" t="s">
        <v>79</v>
      </c>
      <c r="AY1944" s="258" t="s">
        <v>240</v>
      </c>
    </row>
    <row r="1945" s="2" customFormat="1">
      <c r="A1945" s="39"/>
      <c r="B1945" s="40"/>
      <c r="C1945" s="214" t="s">
        <v>4633</v>
      </c>
      <c r="D1945" s="214" t="s">
        <v>243</v>
      </c>
      <c r="E1945" s="215" t="s">
        <v>4634</v>
      </c>
      <c r="F1945" s="216" t="s">
        <v>4635</v>
      </c>
      <c r="G1945" s="217" t="s">
        <v>251</v>
      </c>
      <c r="H1945" s="218">
        <v>72.503</v>
      </c>
      <c r="I1945" s="219"/>
      <c r="J1945" s="220">
        <f>ROUND(I1945*H1945,2)</f>
        <v>0</v>
      </c>
      <c r="K1945" s="216" t="s">
        <v>749</v>
      </c>
      <c r="L1945" s="45"/>
      <c r="M1945" s="221" t="s">
        <v>19</v>
      </c>
      <c r="N1945" s="222" t="s">
        <v>43</v>
      </c>
      <c r="O1945" s="85"/>
      <c r="P1945" s="223">
        <f>O1945*H1945</f>
        <v>0</v>
      </c>
      <c r="Q1945" s="223">
        <v>0.00131</v>
      </c>
      <c r="R1945" s="223">
        <f>Q1945*H1945</f>
        <v>0.094978930000000003</v>
      </c>
      <c r="S1945" s="223">
        <v>0</v>
      </c>
      <c r="T1945" s="224">
        <f>S1945*H1945</f>
        <v>0</v>
      </c>
      <c r="U1945" s="39"/>
      <c r="V1945" s="39"/>
      <c r="W1945" s="39"/>
      <c r="X1945" s="39"/>
      <c r="Y1945" s="39"/>
      <c r="Z1945" s="39"/>
      <c r="AA1945" s="39"/>
      <c r="AB1945" s="39"/>
      <c r="AC1945" s="39"/>
      <c r="AD1945" s="39"/>
      <c r="AE1945" s="39"/>
      <c r="AR1945" s="225" t="s">
        <v>248</v>
      </c>
      <c r="AT1945" s="225" t="s">
        <v>243</v>
      </c>
      <c r="AU1945" s="225" t="s">
        <v>81</v>
      </c>
      <c r="AY1945" s="18" t="s">
        <v>240</v>
      </c>
      <c r="BE1945" s="226">
        <f>IF(N1945="základní",J1945,0)</f>
        <v>0</v>
      </c>
      <c r="BF1945" s="226">
        <f>IF(N1945="snížená",J1945,0)</f>
        <v>0</v>
      </c>
      <c r="BG1945" s="226">
        <f>IF(N1945="zákl. přenesená",J1945,0)</f>
        <v>0</v>
      </c>
      <c r="BH1945" s="226">
        <f>IF(N1945="sníž. přenesená",J1945,0)</f>
        <v>0</v>
      </c>
      <c r="BI1945" s="226">
        <f>IF(N1945="nulová",J1945,0)</f>
        <v>0</v>
      </c>
      <c r="BJ1945" s="18" t="s">
        <v>79</v>
      </c>
      <c r="BK1945" s="226">
        <f>ROUND(I1945*H1945,2)</f>
        <v>0</v>
      </c>
      <c r="BL1945" s="18" t="s">
        <v>248</v>
      </c>
      <c r="BM1945" s="225" t="s">
        <v>4636</v>
      </c>
    </row>
    <row r="1946" s="13" customFormat="1">
      <c r="A1946" s="13"/>
      <c r="B1946" s="248"/>
      <c r="C1946" s="249"/>
      <c r="D1946" s="227" t="s">
        <v>801</v>
      </c>
      <c r="E1946" s="250" t="s">
        <v>19</v>
      </c>
      <c r="F1946" s="251" t="s">
        <v>4637</v>
      </c>
      <c r="G1946" s="249"/>
      <c r="H1946" s="252">
        <v>72.503</v>
      </c>
      <c r="I1946" s="253"/>
      <c r="J1946" s="249"/>
      <c r="K1946" s="249"/>
      <c r="L1946" s="254"/>
      <c r="M1946" s="255"/>
      <c r="N1946" s="256"/>
      <c r="O1946" s="256"/>
      <c r="P1946" s="256"/>
      <c r="Q1946" s="256"/>
      <c r="R1946" s="256"/>
      <c r="S1946" s="256"/>
      <c r="T1946" s="257"/>
      <c r="U1946" s="13"/>
      <c r="V1946" s="13"/>
      <c r="W1946" s="13"/>
      <c r="X1946" s="13"/>
      <c r="Y1946" s="13"/>
      <c r="Z1946" s="13"/>
      <c r="AA1946" s="13"/>
      <c r="AB1946" s="13"/>
      <c r="AC1946" s="13"/>
      <c r="AD1946" s="13"/>
      <c r="AE1946" s="13"/>
      <c r="AT1946" s="258" t="s">
        <v>801</v>
      </c>
      <c r="AU1946" s="258" t="s">
        <v>81</v>
      </c>
      <c r="AV1946" s="13" t="s">
        <v>81</v>
      </c>
      <c r="AW1946" s="13" t="s">
        <v>33</v>
      </c>
      <c r="AX1946" s="13" t="s">
        <v>79</v>
      </c>
      <c r="AY1946" s="258" t="s">
        <v>240</v>
      </c>
    </row>
    <row r="1947" s="2" customFormat="1">
      <c r="A1947" s="39"/>
      <c r="B1947" s="40"/>
      <c r="C1947" s="238" t="s">
        <v>4638</v>
      </c>
      <c r="D1947" s="238" t="s">
        <v>797</v>
      </c>
      <c r="E1947" s="239" t="s">
        <v>4639</v>
      </c>
      <c r="F1947" s="240" t="s">
        <v>4640</v>
      </c>
      <c r="G1947" s="241" t="s">
        <v>251</v>
      </c>
      <c r="H1947" s="242">
        <v>79.753</v>
      </c>
      <c r="I1947" s="243"/>
      <c r="J1947" s="244">
        <f>ROUND(I1947*H1947,2)</f>
        <v>0</v>
      </c>
      <c r="K1947" s="240" t="s">
        <v>749</v>
      </c>
      <c r="L1947" s="245"/>
      <c r="M1947" s="246" t="s">
        <v>19</v>
      </c>
      <c r="N1947" s="247" t="s">
        <v>43</v>
      </c>
      <c r="O1947" s="85"/>
      <c r="P1947" s="223">
        <f>O1947*H1947</f>
        <v>0</v>
      </c>
      <c r="Q1947" s="223">
        <v>0.01</v>
      </c>
      <c r="R1947" s="223">
        <f>Q1947*H1947</f>
        <v>0.79753000000000007</v>
      </c>
      <c r="S1947" s="223">
        <v>0</v>
      </c>
      <c r="T1947" s="224">
        <f>S1947*H1947</f>
        <v>0</v>
      </c>
      <c r="U1947" s="39"/>
      <c r="V1947" s="39"/>
      <c r="W1947" s="39"/>
      <c r="X1947" s="39"/>
      <c r="Y1947" s="39"/>
      <c r="Z1947" s="39"/>
      <c r="AA1947" s="39"/>
      <c r="AB1947" s="39"/>
      <c r="AC1947" s="39"/>
      <c r="AD1947" s="39"/>
      <c r="AE1947" s="39"/>
      <c r="AR1947" s="225" t="s">
        <v>257</v>
      </c>
      <c r="AT1947" s="225" t="s">
        <v>797</v>
      </c>
      <c r="AU1947" s="225" t="s">
        <v>81</v>
      </c>
      <c r="AY1947" s="18" t="s">
        <v>240</v>
      </c>
      <c r="BE1947" s="226">
        <f>IF(N1947="základní",J1947,0)</f>
        <v>0</v>
      </c>
      <c r="BF1947" s="226">
        <f>IF(N1947="snížená",J1947,0)</f>
        <v>0</v>
      </c>
      <c r="BG1947" s="226">
        <f>IF(N1947="zákl. přenesená",J1947,0)</f>
        <v>0</v>
      </c>
      <c r="BH1947" s="226">
        <f>IF(N1947="sníž. přenesená",J1947,0)</f>
        <v>0</v>
      </c>
      <c r="BI1947" s="226">
        <f>IF(N1947="nulová",J1947,0)</f>
        <v>0</v>
      </c>
      <c r="BJ1947" s="18" t="s">
        <v>79</v>
      </c>
      <c r="BK1947" s="226">
        <f>ROUND(I1947*H1947,2)</f>
        <v>0</v>
      </c>
      <c r="BL1947" s="18" t="s">
        <v>248</v>
      </c>
      <c r="BM1947" s="225" t="s">
        <v>4641</v>
      </c>
    </row>
    <row r="1948" s="13" customFormat="1">
      <c r="A1948" s="13"/>
      <c r="B1948" s="248"/>
      <c r="C1948" s="249"/>
      <c r="D1948" s="227" t="s">
        <v>801</v>
      </c>
      <c r="E1948" s="249"/>
      <c r="F1948" s="251" t="s">
        <v>4642</v>
      </c>
      <c r="G1948" s="249"/>
      <c r="H1948" s="252">
        <v>79.753</v>
      </c>
      <c r="I1948" s="253"/>
      <c r="J1948" s="249"/>
      <c r="K1948" s="249"/>
      <c r="L1948" s="254"/>
      <c r="M1948" s="255"/>
      <c r="N1948" s="256"/>
      <c r="O1948" s="256"/>
      <c r="P1948" s="256"/>
      <c r="Q1948" s="256"/>
      <c r="R1948" s="256"/>
      <c r="S1948" s="256"/>
      <c r="T1948" s="257"/>
      <c r="U1948" s="13"/>
      <c r="V1948" s="13"/>
      <c r="W1948" s="13"/>
      <c r="X1948" s="13"/>
      <c r="Y1948" s="13"/>
      <c r="Z1948" s="13"/>
      <c r="AA1948" s="13"/>
      <c r="AB1948" s="13"/>
      <c r="AC1948" s="13"/>
      <c r="AD1948" s="13"/>
      <c r="AE1948" s="13"/>
      <c r="AT1948" s="258" t="s">
        <v>801</v>
      </c>
      <c r="AU1948" s="258" t="s">
        <v>81</v>
      </c>
      <c r="AV1948" s="13" t="s">
        <v>81</v>
      </c>
      <c r="AW1948" s="13" t="s">
        <v>4</v>
      </c>
      <c r="AX1948" s="13" t="s">
        <v>79</v>
      </c>
      <c r="AY1948" s="258" t="s">
        <v>240</v>
      </c>
    </row>
    <row r="1949" s="2" customFormat="1">
      <c r="A1949" s="39"/>
      <c r="B1949" s="40"/>
      <c r="C1949" s="214" t="s">
        <v>4643</v>
      </c>
      <c r="D1949" s="214" t="s">
        <v>243</v>
      </c>
      <c r="E1949" s="215" t="s">
        <v>4644</v>
      </c>
      <c r="F1949" s="216" t="s">
        <v>4645</v>
      </c>
      <c r="G1949" s="217" t="s">
        <v>261</v>
      </c>
      <c r="H1949" s="218">
        <v>59</v>
      </c>
      <c r="I1949" s="219"/>
      <c r="J1949" s="220">
        <f>ROUND(I1949*H1949,2)</f>
        <v>0</v>
      </c>
      <c r="K1949" s="216" t="s">
        <v>1343</v>
      </c>
      <c r="L1949" s="45"/>
      <c r="M1949" s="221" t="s">
        <v>19</v>
      </c>
      <c r="N1949" s="222" t="s">
        <v>43</v>
      </c>
      <c r="O1949" s="85"/>
      <c r="P1949" s="223">
        <f>O1949*H1949</f>
        <v>0</v>
      </c>
      <c r="Q1949" s="223">
        <v>0</v>
      </c>
      <c r="R1949" s="223">
        <f>Q1949*H1949</f>
        <v>0</v>
      </c>
      <c r="S1949" s="223">
        <v>0</v>
      </c>
      <c r="T1949" s="224">
        <f>S1949*H1949</f>
        <v>0</v>
      </c>
      <c r="U1949" s="39"/>
      <c r="V1949" s="39"/>
      <c r="W1949" s="39"/>
      <c r="X1949" s="39"/>
      <c r="Y1949" s="39"/>
      <c r="Z1949" s="39"/>
      <c r="AA1949" s="39"/>
      <c r="AB1949" s="39"/>
      <c r="AC1949" s="39"/>
      <c r="AD1949" s="39"/>
      <c r="AE1949" s="39"/>
      <c r="AR1949" s="225" t="s">
        <v>248</v>
      </c>
      <c r="AT1949" s="225" t="s">
        <v>243</v>
      </c>
      <c r="AU1949" s="225" t="s">
        <v>81</v>
      </c>
      <c r="AY1949" s="18" t="s">
        <v>240</v>
      </c>
      <c r="BE1949" s="226">
        <f>IF(N1949="základní",J1949,0)</f>
        <v>0</v>
      </c>
      <c r="BF1949" s="226">
        <f>IF(N1949="snížená",J1949,0)</f>
        <v>0</v>
      </c>
      <c r="BG1949" s="226">
        <f>IF(N1949="zákl. přenesená",J1949,0)</f>
        <v>0</v>
      </c>
      <c r="BH1949" s="226">
        <f>IF(N1949="sníž. přenesená",J1949,0)</f>
        <v>0</v>
      </c>
      <c r="BI1949" s="226">
        <f>IF(N1949="nulová",J1949,0)</f>
        <v>0</v>
      </c>
      <c r="BJ1949" s="18" t="s">
        <v>79</v>
      </c>
      <c r="BK1949" s="226">
        <f>ROUND(I1949*H1949,2)</f>
        <v>0</v>
      </c>
      <c r="BL1949" s="18" t="s">
        <v>248</v>
      </c>
      <c r="BM1949" s="225" t="s">
        <v>4646</v>
      </c>
    </row>
    <row r="1950" s="14" customFormat="1">
      <c r="A1950" s="14"/>
      <c r="B1950" s="259"/>
      <c r="C1950" s="260"/>
      <c r="D1950" s="227" t="s">
        <v>801</v>
      </c>
      <c r="E1950" s="261" t="s">
        <v>19</v>
      </c>
      <c r="F1950" s="262" t="s">
        <v>4647</v>
      </c>
      <c r="G1950" s="260"/>
      <c r="H1950" s="261" t="s">
        <v>19</v>
      </c>
      <c r="I1950" s="263"/>
      <c r="J1950" s="260"/>
      <c r="K1950" s="260"/>
      <c r="L1950" s="264"/>
      <c r="M1950" s="265"/>
      <c r="N1950" s="266"/>
      <c r="O1950" s="266"/>
      <c r="P1950" s="266"/>
      <c r="Q1950" s="266"/>
      <c r="R1950" s="266"/>
      <c r="S1950" s="266"/>
      <c r="T1950" s="267"/>
      <c r="U1950" s="14"/>
      <c r="V1950" s="14"/>
      <c r="W1950" s="14"/>
      <c r="X1950" s="14"/>
      <c r="Y1950" s="14"/>
      <c r="Z1950" s="14"/>
      <c r="AA1950" s="14"/>
      <c r="AB1950" s="14"/>
      <c r="AC1950" s="14"/>
      <c r="AD1950" s="14"/>
      <c r="AE1950" s="14"/>
      <c r="AT1950" s="268" t="s">
        <v>801</v>
      </c>
      <c r="AU1950" s="268" t="s">
        <v>81</v>
      </c>
      <c r="AV1950" s="14" t="s">
        <v>79</v>
      </c>
      <c r="AW1950" s="14" t="s">
        <v>33</v>
      </c>
      <c r="AX1950" s="14" t="s">
        <v>72</v>
      </c>
      <c r="AY1950" s="268" t="s">
        <v>240</v>
      </c>
    </row>
    <row r="1951" s="13" customFormat="1">
      <c r="A1951" s="13"/>
      <c r="B1951" s="248"/>
      <c r="C1951" s="249"/>
      <c r="D1951" s="227" t="s">
        <v>801</v>
      </c>
      <c r="E1951" s="250" t="s">
        <v>19</v>
      </c>
      <c r="F1951" s="251" t="s">
        <v>4648</v>
      </c>
      <c r="G1951" s="249"/>
      <c r="H1951" s="252">
        <v>36.399999999999999</v>
      </c>
      <c r="I1951" s="253"/>
      <c r="J1951" s="249"/>
      <c r="K1951" s="249"/>
      <c r="L1951" s="254"/>
      <c r="M1951" s="255"/>
      <c r="N1951" s="256"/>
      <c r="O1951" s="256"/>
      <c r="P1951" s="256"/>
      <c r="Q1951" s="256"/>
      <c r="R1951" s="256"/>
      <c r="S1951" s="256"/>
      <c r="T1951" s="257"/>
      <c r="U1951" s="13"/>
      <c r="V1951" s="13"/>
      <c r="W1951" s="13"/>
      <c r="X1951" s="13"/>
      <c r="Y1951" s="13"/>
      <c r="Z1951" s="13"/>
      <c r="AA1951" s="13"/>
      <c r="AB1951" s="13"/>
      <c r="AC1951" s="13"/>
      <c r="AD1951" s="13"/>
      <c r="AE1951" s="13"/>
      <c r="AT1951" s="258" t="s">
        <v>801</v>
      </c>
      <c r="AU1951" s="258" t="s">
        <v>81</v>
      </c>
      <c r="AV1951" s="13" t="s">
        <v>81</v>
      </c>
      <c r="AW1951" s="13" t="s">
        <v>33</v>
      </c>
      <c r="AX1951" s="13" t="s">
        <v>72</v>
      </c>
      <c r="AY1951" s="258" t="s">
        <v>240</v>
      </c>
    </row>
    <row r="1952" s="13" customFormat="1">
      <c r="A1952" s="13"/>
      <c r="B1952" s="248"/>
      <c r="C1952" s="249"/>
      <c r="D1952" s="227" t="s">
        <v>801</v>
      </c>
      <c r="E1952" s="250" t="s">
        <v>19</v>
      </c>
      <c r="F1952" s="251" t="s">
        <v>4649</v>
      </c>
      <c r="G1952" s="249"/>
      <c r="H1952" s="252">
        <v>10.4</v>
      </c>
      <c r="I1952" s="253"/>
      <c r="J1952" s="249"/>
      <c r="K1952" s="249"/>
      <c r="L1952" s="254"/>
      <c r="M1952" s="255"/>
      <c r="N1952" s="256"/>
      <c r="O1952" s="256"/>
      <c r="P1952" s="256"/>
      <c r="Q1952" s="256"/>
      <c r="R1952" s="256"/>
      <c r="S1952" s="256"/>
      <c r="T1952" s="257"/>
      <c r="U1952" s="13"/>
      <c r="V1952" s="13"/>
      <c r="W1952" s="13"/>
      <c r="X1952" s="13"/>
      <c r="Y1952" s="13"/>
      <c r="Z1952" s="13"/>
      <c r="AA1952" s="13"/>
      <c r="AB1952" s="13"/>
      <c r="AC1952" s="13"/>
      <c r="AD1952" s="13"/>
      <c r="AE1952" s="13"/>
      <c r="AT1952" s="258" t="s">
        <v>801</v>
      </c>
      <c r="AU1952" s="258" t="s">
        <v>81</v>
      </c>
      <c r="AV1952" s="13" t="s">
        <v>81</v>
      </c>
      <c r="AW1952" s="13" t="s">
        <v>33</v>
      </c>
      <c r="AX1952" s="13" t="s">
        <v>72</v>
      </c>
      <c r="AY1952" s="258" t="s">
        <v>240</v>
      </c>
    </row>
    <row r="1953" s="13" customFormat="1">
      <c r="A1953" s="13"/>
      <c r="B1953" s="248"/>
      <c r="C1953" s="249"/>
      <c r="D1953" s="227" t="s">
        <v>801</v>
      </c>
      <c r="E1953" s="250" t="s">
        <v>19</v>
      </c>
      <c r="F1953" s="251" t="s">
        <v>4650</v>
      </c>
      <c r="G1953" s="249"/>
      <c r="H1953" s="252">
        <v>12.199999999999999</v>
      </c>
      <c r="I1953" s="253"/>
      <c r="J1953" s="249"/>
      <c r="K1953" s="249"/>
      <c r="L1953" s="254"/>
      <c r="M1953" s="255"/>
      <c r="N1953" s="256"/>
      <c r="O1953" s="256"/>
      <c r="P1953" s="256"/>
      <c r="Q1953" s="256"/>
      <c r="R1953" s="256"/>
      <c r="S1953" s="256"/>
      <c r="T1953" s="257"/>
      <c r="U1953" s="13"/>
      <c r="V1953" s="13"/>
      <c r="W1953" s="13"/>
      <c r="X1953" s="13"/>
      <c r="Y1953" s="13"/>
      <c r="Z1953" s="13"/>
      <c r="AA1953" s="13"/>
      <c r="AB1953" s="13"/>
      <c r="AC1953" s="13"/>
      <c r="AD1953" s="13"/>
      <c r="AE1953" s="13"/>
      <c r="AT1953" s="258" t="s">
        <v>801</v>
      </c>
      <c r="AU1953" s="258" t="s">
        <v>81</v>
      </c>
      <c r="AV1953" s="13" t="s">
        <v>81</v>
      </c>
      <c r="AW1953" s="13" t="s">
        <v>33</v>
      </c>
      <c r="AX1953" s="13" t="s">
        <v>72</v>
      </c>
      <c r="AY1953" s="258" t="s">
        <v>240</v>
      </c>
    </row>
    <row r="1954" s="15" customFormat="1">
      <c r="A1954" s="15"/>
      <c r="B1954" s="269"/>
      <c r="C1954" s="270"/>
      <c r="D1954" s="227" t="s">
        <v>801</v>
      </c>
      <c r="E1954" s="271" t="s">
        <v>19</v>
      </c>
      <c r="F1954" s="272" t="s">
        <v>1356</v>
      </c>
      <c r="G1954" s="270"/>
      <c r="H1954" s="273">
        <v>59</v>
      </c>
      <c r="I1954" s="274"/>
      <c r="J1954" s="270"/>
      <c r="K1954" s="270"/>
      <c r="L1954" s="275"/>
      <c r="M1954" s="276"/>
      <c r="N1954" s="277"/>
      <c r="O1954" s="277"/>
      <c r="P1954" s="277"/>
      <c r="Q1954" s="277"/>
      <c r="R1954" s="277"/>
      <c r="S1954" s="277"/>
      <c r="T1954" s="278"/>
      <c r="U1954" s="15"/>
      <c r="V1954" s="15"/>
      <c r="W1954" s="15"/>
      <c r="X1954" s="15"/>
      <c r="Y1954" s="15"/>
      <c r="Z1954" s="15"/>
      <c r="AA1954" s="15"/>
      <c r="AB1954" s="15"/>
      <c r="AC1954" s="15"/>
      <c r="AD1954" s="15"/>
      <c r="AE1954" s="15"/>
      <c r="AT1954" s="279" t="s">
        <v>801</v>
      </c>
      <c r="AU1954" s="279" t="s">
        <v>81</v>
      </c>
      <c r="AV1954" s="15" t="s">
        <v>149</v>
      </c>
      <c r="AW1954" s="15" t="s">
        <v>33</v>
      </c>
      <c r="AX1954" s="15" t="s">
        <v>79</v>
      </c>
      <c r="AY1954" s="279" t="s">
        <v>240</v>
      </c>
    </row>
    <row r="1955" s="2" customFormat="1">
      <c r="A1955" s="39"/>
      <c r="B1955" s="40"/>
      <c r="C1955" s="214" t="s">
        <v>4651</v>
      </c>
      <c r="D1955" s="214" t="s">
        <v>243</v>
      </c>
      <c r="E1955" s="215" t="s">
        <v>4652</v>
      </c>
      <c r="F1955" s="216" t="s">
        <v>4653</v>
      </c>
      <c r="G1955" s="217" t="s">
        <v>261</v>
      </c>
      <c r="H1955" s="218">
        <v>400.75999999999999</v>
      </c>
      <c r="I1955" s="219"/>
      <c r="J1955" s="220">
        <f>ROUND(I1955*H1955,2)</f>
        <v>0</v>
      </c>
      <c r="K1955" s="216" t="s">
        <v>4654</v>
      </c>
      <c r="L1955" s="45"/>
      <c r="M1955" s="221" t="s">
        <v>19</v>
      </c>
      <c r="N1955" s="222" t="s">
        <v>43</v>
      </c>
      <c r="O1955" s="85"/>
      <c r="P1955" s="223">
        <f>O1955*H1955</f>
        <v>0</v>
      </c>
      <c r="Q1955" s="223">
        <v>0</v>
      </c>
      <c r="R1955" s="223">
        <f>Q1955*H1955</f>
        <v>0</v>
      </c>
      <c r="S1955" s="223">
        <v>0</v>
      </c>
      <c r="T1955" s="224">
        <f>S1955*H1955</f>
        <v>0</v>
      </c>
      <c r="U1955" s="39"/>
      <c r="V1955" s="39"/>
      <c r="W1955" s="39"/>
      <c r="X1955" s="39"/>
      <c r="Y1955" s="39"/>
      <c r="Z1955" s="39"/>
      <c r="AA1955" s="39"/>
      <c r="AB1955" s="39"/>
      <c r="AC1955" s="39"/>
      <c r="AD1955" s="39"/>
      <c r="AE1955" s="39"/>
      <c r="AR1955" s="225" t="s">
        <v>248</v>
      </c>
      <c r="AT1955" s="225" t="s">
        <v>243</v>
      </c>
      <c r="AU1955" s="225" t="s">
        <v>81</v>
      </c>
      <c r="AY1955" s="18" t="s">
        <v>240</v>
      </c>
      <c r="BE1955" s="226">
        <f>IF(N1955="základní",J1955,0)</f>
        <v>0</v>
      </c>
      <c r="BF1955" s="226">
        <f>IF(N1955="snížená",J1955,0)</f>
        <v>0</v>
      </c>
      <c r="BG1955" s="226">
        <f>IF(N1955="zákl. přenesená",J1955,0)</f>
        <v>0</v>
      </c>
      <c r="BH1955" s="226">
        <f>IF(N1955="sníž. přenesená",J1955,0)</f>
        <v>0</v>
      </c>
      <c r="BI1955" s="226">
        <f>IF(N1955="nulová",J1955,0)</f>
        <v>0</v>
      </c>
      <c r="BJ1955" s="18" t="s">
        <v>79</v>
      </c>
      <c r="BK1955" s="226">
        <f>ROUND(I1955*H1955,2)</f>
        <v>0</v>
      </c>
      <c r="BL1955" s="18" t="s">
        <v>248</v>
      </c>
      <c r="BM1955" s="225" t="s">
        <v>4655</v>
      </c>
    </row>
    <row r="1956" s="14" customFormat="1">
      <c r="A1956" s="14"/>
      <c r="B1956" s="259"/>
      <c r="C1956" s="260"/>
      <c r="D1956" s="227" t="s">
        <v>801</v>
      </c>
      <c r="E1956" s="261" t="s">
        <v>19</v>
      </c>
      <c r="F1956" s="262" t="s">
        <v>4647</v>
      </c>
      <c r="G1956" s="260"/>
      <c r="H1956" s="261" t="s">
        <v>19</v>
      </c>
      <c r="I1956" s="263"/>
      <c r="J1956" s="260"/>
      <c r="K1956" s="260"/>
      <c r="L1956" s="264"/>
      <c r="M1956" s="265"/>
      <c r="N1956" s="266"/>
      <c r="O1956" s="266"/>
      <c r="P1956" s="266"/>
      <c r="Q1956" s="266"/>
      <c r="R1956" s="266"/>
      <c r="S1956" s="266"/>
      <c r="T1956" s="267"/>
      <c r="U1956" s="14"/>
      <c r="V1956" s="14"/>
      <c r="W1956" s="14"/>
      <c r="X1956" s="14"/>
      <c r="Y1956" s="14"/>
      <c r="Z1956" s="14"/>
      <c r="AA1956" s="14"/>
      <c r="AB1956" s="14"/>
      <c r="AC1956" s="14"/>
      <c r="AD1956" s="14"/>
      <c r="AE1956" s="14"/>
      <c r="AT1956" s="268" t="s">
        <v>801</v>
      </c>
      <c r="AU1956" s="268" t="s">
        <v>81</v>
      </c>
      <c r="AV1956" s="14" t="s">
        <v>79</v>
      </c>
      <c r="AW1956" s="14" t="s">
        <v>33</v>
      </c>
      <c r="AX1956" s="14" t="s">
        <v>72</v>
      </c>
      <c r="AY1956" s="268" t="s">
        <v>240</v>
      </c>
    </row>
    <row r="1957" s="13" customFormat="1">
      <c r="A1957" s="13"/>
      <c r="B1957" s="248"/>
      <c r="C1957" s="249"/>
      <c r="D1957" s="227" t="s">
        <v>801</v>
      </c>
      <c r="E1957" s="250" t="s">
        <v>19</v>
      </c>
      <c r="F1957" s="251" t="s">
        <v>4656</v>
      </c>
      <c r="G1957" s="249"/>
      <c r="H1957" s="252">
        <v>79.599999999999994</v>
      </c>
      <c r="I1957" s="253"/>
      <c r="J1957" s="249"/>
      <c r="K1957" s="249"/>
      <c r="L1957" s="254"/>
      <c r="M1957" s="255"/>
      <c r="N1957" s="256"/>
      <c r="O1957" s="256"/>
      <c r="P1957" s="256"/>
      <c r="Q1957" s="256"/>
      <c r="R1957" s="256"/>
      <c r="S1957" s="256"/>
      <c r="T1957" s="257"/>
      <c r="U1957" s="13"/>
      <c r="V1957" s="13"/>
      <c r="W1957" s="13"/>
      <c r="X1957" s="13"/>
      <c r="Y1957" s="13"/>
      <c r="Z1957" s="13"/>
      <c r="AA1957" s="13"/>
      <c r="AB1957" s="13"/>
      <c r="AC1957" s="13"/>
      <c r="AD1957" s="13"/>
      <c r="AE1957" s="13"/>
      <c r="AT1957" s="258" t="s">
        <v>801</v>
      </c>
      <c r="AU1957" s="258" t="s">
        <v>81</v>
      </c>
      <c r="AV1957" s="13" t="s">
        <v>81</v>
      </c>
      <c r="AW1957" s="13" t="s">
        <v>33</v>
      </c>
      <c r="AX1957" s="13" t="s">
        <v>72</v>
      </c>
      <c r="AY1957" s="258" t="s">
        <v>240</v>
      </c>
    </row>
    <row r="1958" s="13" customFormat="1">
      <c r="A1958" s="13"/>
      <c r="B1958" s="248"/>
      <c r="C1958" s="249"/>
      <c r="D1958" s="227" t="s">
        <v>801</v>
      </c>
      <c r="E1958" s="250" t="s">
        <v>19</v>
      </c>
      <c r="F1958" s="251" t="s">
        <v>4657</v>
      </c>
      <c r="G1958" s="249"/>
      <c r="H1958" s="252">
        <v>68.200000000000003</v>
      </c>
      <c r="I1958" s="253"/>
      <c r="J1958" s="249"/>
      <c r="K1958" s="249"/>
      <c r="L1958" s="254"/>
      <c r="M1958" s="255"/>
      <c r="N1958" s="256"/>
      <c r="O1958" s="256"/>
      <c r="P1958" s="256"/>
      <c r="Q1958" s="256"/>
      <c r="R1958" s="256"/>
      <c r="S1958" s="256"/>
      <c r="T1958" s="257"/>
      <c r="U1958" s="13"/>
      <c r="V1958" s="13"/>
      <c r="W1958" s="13"/>
      <c r="X1958" s="13"/>
      <c r="Y1958" s="13"/>
      <c r="Z1958" s="13"/>
      <c r="AA1958" s="13"/>
      <c r="AB1958" s="13"/>
      <c r="AC1958" s="13"/>
      <c r="AD1958" s="13"/>
      <c r="AE1958" s="13"/>
      <c r="AT1958" s="258" t="s">
        <v>801</v>
      </c>
      <c r="AU1958" s="258" t="s">
        <v>81</v>
      </c>
      <c r="AV1958" s="13" t="s">
        <v>81</v>
      </c>
      <c r="AW1958" s="13" t="s">
        <v>33</v>
      </c>
      <c r="AX1958" s="13" t="s">
        <v>72</v>
      </c>
      <c r="AY1958" s="258" t="s">
        <v>240</v>
      </c>
    </row>
    <row r="1959" s="13" customFormat="1">
      <c r="A1959" s="13"/>
      <c r="B1959" s="248"/>
      <c r="C1959" s="249"/>
      <c r="D1959" s="227" t="s">
        <v>801</v>
      </c>
      <c r="E1959" s="250" t="s">
        <v>19</v>
      </c>
      <c r="F1959" s="251" t="s">
        <v>4658</v>
      </c>
      <c r="G1959" s="249"/>
      <c r="H1959" s="252">
        <v>29.199999999999999</v>
      </c>
      <c r="I1959" s="253"/>
      <c r="J1959" s="249"/>
      <c r="K1959" s="249"/>
      <c r="L1959" s="254"/>
      <c r="M1959" s="255"/>
      <c r="N1959" s="256"/>
      <c r="O1959" s="256"/>
      <c r="P1959" s="256"/>
      <c r="Q1959" s="256"/>
      <c r="R1959" s="256"/>
      <c r="S1959" s="256"/>
      <c r="T1959" s="257"/>
      <c r="U1959" s="13"/>
      <c r="V1959" s="13"/>
      <c r="W1959" s="13"/>
      <c r="X1959" s="13"/>
      <c r="Y1959" s="13"/>
      <c r="Z1959" s="13"/>
      <c r="AA1959" s="13"/>
      <c r="AB1959" s="13"/>
      <c r="AC1959" s="13"/>
      <c r="AD1959" s="13"/>
      <c r="AE1959" s="13"/>
      <c r="AT1959" s="258" t="s">
        <v>801</v>
      </c>
      <c r="AU1959" s="258" t="s">
        <v>81</v>
      </c>
      <c r="AV1959" s="13" t="s">
        <v>81</v>
      </c>
      <c r="AW1959" s="13" t="s">
        <v>33</v>
      </c>
      <c r="AX1959" s="13" t="s">
        <v>72</v>
      </c>
      <c r="AY1959" s="258" t="s">
        <v>240</v>
      </c>
    </row>
    <row r="1960" s="14" customFormat="1">
      <c r="A1960" s="14"/>
      <c r="B1960" s="259"/>
      <c r="C1960" s="260"/>
      <c r="D1960" s="227" t="s">
        <v>801</v>
      </c>
      <c r="E1960" s="261" t="s">
        <v>19</v>
      </c>
      <c r="F1960" s="262" t="s">
        <v>2377</v>
      </c>
      <c r="G1960" s="260"/>
      <c r="H1960" s="261" t="s">
        <v>19</v>
      </c>
      <c r="I1960" s="263"/>
      <c r="J1960" s="260"/>
      <c r="K1960" s="260"/>
      <c r="L1960" s="264"/>
      <c r="M1960" s="265"/>
      <c r="N1960" s="266"/>
      <c r="O1960" s="266"/>
      <c r="P1960" s="266"/>
      <c r="Q1960" s="266"/>
      <c r="R1960" s="266"/>
      <c r="S1960" s="266"/>
      <c r="T1960" s="267"/>
      <c r="U1960" s="14"/>
      <c r="V1960" s="14"/>
      <c r="W1960" s="14"/>
      <c r="X1960" s="14"/>
      <c r="Y1960" s="14"/>
      <c r="Z1960" s="14"/>
      <c r="AA1960" s="14"/>
      <c r="AB1960" s="14"/>
      <c r="AC1960" s="14"/>
      <c r="AD1960" s="14"/>
      <c r="AE1960" s="14"/>
      <c r="AT1960" s="268" t="s">
        <v>801</v>
      </c>
      <c r="AU1960" s="268" t="s">
        <v>81</v>
      </c>
      <c r="AV1960" s="14" t="s">
        <v>79</v>
      </c>
      <c r="AW1960" s="14" t="s">
        <v>33</v>
      </c>
      <c r="AX1960" s="14" t="s">
        <v>72</v>
      </c>
      <c r="AY1960" s="268" t="s">
        <v>240</v>
      </c>
    </row>
    <row r="1961" s="13" customFormat="1">
      <c r="A1961" s="13"/>
      <c r="B1961" s="248"/>
      <c r="C1961" s="249"/>
      <c r="D1961" s="227" t="s">
        <v>801</v>
      </c>
      <c r="E1961" s="250" t="s">
        <v>19</v>
      </c>
      <c r="F1961" s="251" t="s">
        <v>4659</v>
      </c>
      <c r="G1961" s="249"/>
      <c r="H1961" s="252">
        <v>127.99</v>
      </c>
      <c r="I1961" s="253"/>
      <c r="J1961" s="249"/>
      <c r="K1961" s="249"/>
      <c r="L1961" s="254"/>
      <c r="M1961" s="255"/>
      <c r="N1961" s="256"/>
      <c r="O1961" s="256"/>
      <c r="P1961" s="256"/>
      <c r="Q1961" s="256"/>
      <c r="R1961" s="256"/>
      <c r="S1961" s="256"/>
      <c r="T1961" s="257"/>
      <c r="U1961" s="13"/>
      <c r="V1961" s="13"/>
      <c r="W1961" s="13"/>
      <c r="X1961" s="13"/>
      <c r="Y1961" s="13"/>
      <c r="Z1961" s="13"/>
      <c r="AA1961" s="13"/>
      <c r="AB1961" s="13"/>
      <c r="AC1961" s="13"/>
      <c r="AD1961" s="13"/>
      <c r="AE1961" s="13"/>
      <c r="AT1961" s="258" t="s">
        <v>801</v>
      </c>
      <c r="AU1961" s="258" t="s">
        <v>81</v>
      </c>
      <c r="AV1961" s="13" t="s">
        <v>81</v>
      </c>
      <c r="AW1961" s="13" t="s">
        <v>33</v>
      </c>
      <c r="AX1961" s="13" t="s">
        <v>72</v>
      </c>
      <c r="AY1961" s="258" t="s">
        <v>240</v>
      </c>
    </row>
    <row r="1962" s="13" customFormat="1">
      <c r="A1962" s="13"/>
      <c r="B1962" s="248"/>
      <c r="C1962" s="249"/>
      <c r="D1962" s="227" t="s">
        <v>801</v>
      </c>
      <c r="E1962" s="250" t="s">
        <v>19</v>
      </c>
      <c r="F1962" s="251" t="s">
        <v>4660</v>
      </c>
      <c r="G1962" s="249"/>
      <c r="H1962" s="252">
        <v>39.689999999999998</v>
      </c>
      <c r="I1962" s="253"/>
      <c r="J1962" s="249"/>
      <c r="K1962" s="249"/>
      <c r="L1962" s="254"/>
      <c r="M1962" s="255"/>
      <c r="N1962" s="256"/>
      <c r="O1962" s="256"/>
      <c r="P1962" s="256"/>
      <c r="Q1962" s="256"/>
      <c r="R1962" s="256"/>
      <c r="S1962" s="256"/>
      <c r="T1962" s="257"/>
      <c r="U1962" s="13"/>
      <c r="V1962" s="13"/>
      <c r="W1962" s="13"/>
      <c r="X1962" s="13"/>
      <c r="Y1962" s="13"/>
      <c r="Z1962" s="13"/>
      <c r="AA1962" s="13"/>
      <c r="AB1962" s="13"/>
      <c r="AC1962" s="13"/>
      <c r="AD1962" s="13"/>
      <c r="AE1962" s="13"/>
      <c r="AT1962" s="258" t="s">
        <v>801</v>
      </c>
      <c r="AU1962" s="258" t="s">
        <v>81</v>
      </c>
      <c r="AV1962" s="13" t="s">
        <v>81</v>
      </c>
      <c r="AW1962" s="13" t="s">
        <v>33</v>
      </c>
      <c r="AX1962" s="13" t="s">
        <v>72</v>
      </c>
      <c r="AY1962" s="258" t="s">
        <v>240</v>
      </c>
    </row>
    <row r="1963" s="13" customFormat="1">
      <c r="A1963" s="13"/>
      <c r="B1963" s="248"/>
      <c r="C1963" s="249"/>
      <c r="D1963" s="227" t="s">
        <v>801</v>
      </c>
      <c r="E1963" s="250" t="s">
        <v>19</v>
      </c>
      <c r="F1963" s="251" t="s">
        <v>4661</v>
      </c>
      <c r="G1963" s="249"/>
      <c r="H1963" s="252">
        <v>29.559999999999999</v>
      </c>
      <c r="I1963" s="253"/>
      <c r="J1963" s="249"/>
      <c r="K1963" s="249"/>
      <c r="L1963" s="254"/>
      <c r="M1963" s="255"/>
      <c r="N1963" s="256"/>
      <c r="O1963" s="256"/>
      <c r="P1963" s="256"/>
      <c r="Q1963" s="256"/>
      <c r="R1963" s="256"/>
      <c r="S1963" s="256"/>
      <c r="T1963" s="257"/>
      <c r="U1963" s="13"/>
      <c r="V1963" s="13"/>
      <c r="W1963" s="13"/>
      <c r="X1963" s="13"/>
      <c r="Y1963" s="13"/>
      <c r="Z1963" s="13"/>
      <c r="AA1963" s="13"/>
      <c r="AB1963" s="13"/>
      <c r="AC1963" s="13"/>
      <c r="AD1963" s="13"/>
      <c r="AE1963" s="13"/>
      <c r="AT1963" s="258" t="s">
        <v>801</v>
      </c>
      <c r="AU1963" s="258" t="s">
        <v>81</v>
      </c>
      <c r="AV1963" s="13" t="s">
        <v>81</v>
      </c>
      <c r="AW1963" s="13" t="s">
        <v>33</v>
      </c>
      <c r="AX1963" s="13" t="s">
        <v>72</v>
      </c>
      <c r="AY1963" s="258" t="s">
        <v>240</v>
      </c>
    </row>
    <row r="1964" s="13" customFormat="1">
      <c r="A1964" s="13"/>
      <c r="B1964" s="248"/>
      <c r="C1964" s="249"/>
      <c r="D1964" s="227" t="s">
        <v>801</v>
      </c>
      <c r="E1964" s="250" t="s">
        <v>19</v>
      </c>
      <c r="F1964" s="251" t="s">
        <v>4662</v>
      </c>
      <c r="G1964" s="249"/>
      <c r="H1964" s="252">
        <v>26.52</v>
      </c>
      <c r="I1964" s="253"/>
      <c r="J1964" s="249"/>
      <c r="K1964" s="249"/>
      <c r="L1964" s="254"/>
      <c r="M1964" s="255"/>
      <c r="N1964" s="256"/>
      <c r="O1964" s="256"/>
      <c r="P1964" s="256"/>
      <c r="Q1964" s="256"/>
      <c r="R1964" s="256"/>
      <c r="S1964" s="256"/>
      <c r="T1964" s="257"/>
      <c r="U1964" s="13"/>
      <c r="V1964" s="13"/>
      <c r="W1964" s="13"/>
      <c r="X1964" s="13"/>
      <c r="Y1964" s="13"/>
      <c r="Z1964" s="13"/>
      <c r="AA1964" s="13"/>
      <c r="AB1964" s="13"/>
      <c r="AC1964" s="13"/>
      <c r="AD1964" s="13"/>
      <c r="AE1964" s="13"/>
      <c r="AT1964" s="258" t="s">
        <v>801</v>
      </c>
      <c r="AU1964" s="258" t="s">
        <v>81</v>
      </c>
      <c r="AV1964" s="13" t="s">
        <v>81</v>
      </c>
      <c r="AW1964" s="13" t="s">
        <v>33</v>
      </c>
      <c r="AX1964" s="13" t="s">
        <v>72</v>
      </c>
      <c r="AY1964" s="258" t="s">
        <v>240</v>
      </c>
    </row>
    <row r="1965" s="15" customFormat="1">
      <c r="A1965" s="15"/>
      <c r="B1965" s="269"/>
      <c r="C1965" s="270"/>
      <c r="D1965" s="227" t="s">
        <v>801</v>
      </c>
      <c r="E1965" s="271" t="s">
        <v>19</v>
      </c>
      <c r="F1965" s="272" t="s">
        <v>1356</v>
      </c>
      <c r="G1965" s="270"/>
      <c r="H1965" s="273">
        <v>400.75999999999999</v>
      </c>
      <c r="I1965" s="274"/>
      <c r="J1965" s="270"/>
      <c r="K1965" s="270"/>
      <c r="L1965" s="275"/>
      <c r="M1965" s="276"/>
      <c r="N1965" s="277"/>
      <c r="O1965" s="277"/>
      <c r="P1965" s="277"/>
      <c r="Q1965" s="277"/>
      <c r="R1965" s="277"/>
      <c r="S1965" s="277"/>
      <c r="T1965" s="278"/>
      <c r="U1965" s="15"/>
      <c r="V1965" s="15"/>
      <c r="W1965" s="15"/>
      <c r="X1965" s="15"/>
      <c r="Y1965" s="15"/>
      <c r="Z1965" s="15"/>
      <c r="AA1965" s="15"/>
      <c r="AB1965" s="15"/>
      <c r="AC1965" s="15"/>
      <c r="AD1965" s="15"/>
      <c r="AE1965" s="15"/>
      <c r="AT1965" s="279" t="s">
        <v>801</v>
      </c>
      <c r="AU1965" s="279" t="s">
        <v>81</v>
      </c>
      <c r="AV1965" s="15" t="s">
        <v>149</v>
      </c>
      <c r="AW1965" s="15" t="s">
        <v>33</v>
      </c>
      <c r="AX1965" s="15" t="s">
        <v>79</v>
      </c>
      <c r="AY1965" s="279" t="s">
        <v>240</v>
      </c>
    </row>
    <row r="1966" s="2" customFormat="1">
      <c r="A1966" s="39"/>
      <c r="B1966" s="40"/>
      <c r="C1966" s="214" t="s">
        <v>4663</v>
      </c>
      <c r="D1966" s="214" t="s">
        <v>243</v>
      </c>
      <c r="E1966" s="215" t="s">
        <v>4664</v>
      </c>
      <c r="F1966" s="216" t="s">
        <v>4665</v>
      </c>
      <c r="G1966" s="217" t="s">
        <v>261</v>
      </c>
      <c r="H1966" s="218">
        <v>250</v>
      </c>
      <c r="I1966" s="219"/>
      <c r="J1966" s="220">
        <f>ROUND(I1966*H1966,2)</f>
        <v>0</v>
      </c>
      <c r="K1966" s="216" t="s">
        <v>749</v>
      </c>
      <c r="L1966" s="45"/>
      <c r="M1966" s="221" t="s">
        <v>19</v>
      </c>
      <c r="N1966" s="222" t="s">
        <v>43</v>
      </c>
      <c r="O1966" s="85"/>
      <c r="P1966" s="223">
        <f>O1966*H1966</f>
        <v>0</v>
      </c>
      <c r="Q1966" s="223">
        <v>9.0000000000000006E-05</v>
      </c>
      <c r="R1966" s="223">
        <f>Q1966*H1966</f>
        <v>0.022500000000000003</v>
      </c>
      <c r="S1966" s="223">
        <v>0</v>
      </c>
      <c r="T1966" s="224">
        <f>S1966*H1966</f>
        <v>0</v>
      </c>
      <c r="U1966" s="39"/>
      <c r="V1966" s="39"/>
      <c r="W1966" s="39"/>
      <c r="X1966" s="39"/>
      <c r="Y1966" s="39"/>
      <c r="Z1966" s="39"/>
      <c r="AA1966" s="39"/>
      <c r="AB1966" s="39"/>
      <c r="AC1966" s="39"/>
      <c r="AD1966" s="39"/>
      <c r="AE1966" s="39"/>
      <c r="AR1966" s="225" t="s">
        <v>248</v>
      </c>
      <c r="AT1966" s="225" t="s">
        <v>243</v>
      </c>
      <c r="AU1966" s="225" t="s">
        <v>81</v>
      </c>
      <c r="AY1966" s="18" t="s">
        <v>240</v>
      </c>
      <c r="BE1966" s="226">
        <f>IF(N1966="základní",J1966,0)</f>
        <v>0</v>
      </c>
      <c r="BF1966" s="226">
        <f>IF(N1966="snížená",J1966,0)</f>
        <v>0</v>
      </c>
      <c r="BG1966" s="226">
        <f>IF(N1966="zákl. přenesená",J1966,0)</f>
        <v>0</v>
      </c>
      <c r="BH1966" s="226">
        <f>IF(N1966="sníž. přenesená",J1966,0)</f>
        <v>0</v>
      </c>
      <c r="BI1966" s="226">
        <f>IF(N1966="nulová",J1966,0)</f>
        <v>0</v>
      </c>
      <c r="BJ1966" s="18" t="s">
        <v>79</v>
      </c>
      <c r="BK1966" s="226">
        <f>ROUND(I1966*H1966,2)</f>
        <v>0</v>
      </c>
      <c r="BL1966" s="18" t="s">
        <v>248</v>
      </c>
      <c r="BM1966" s="225" t="s">
        <v>4666</v>
      </c>
    </row>
    <row r="1967" s="13" customFormat="1">
      <c r="A1967" s="13"/>
      <c r="B1967" s="248"/>
      <c r="C1967" s="249"/>
      <c r="D1967" s="227" t="s">
        <v>801</v>
      </c>
      <c r="E1967" s="250" t="s">
        <v>19</v>
      </c>
      <c r="F1967" s="251" t="s">
        <v>4667</v>
      </c>
      <c r="G1967" s="249"/>
      <c r="H1967" s="252">
        <v>250</v>
      </c>
      <c r="I1967" s="253"/>
      <c r="J1967" s="249"/>
      <c r="K1967" s="249"/>
      <c r="L1967" s="254"/>
      <c r="M1967" s="255"/>
      <c r="N1967" s="256"/>
      <c r="O1967" s="256"/>
      <c r="P1967" s="256"/>
      <c r="Q1967" s="256"/>
      <c r="R1967" s="256"/>
      <c r="S1967" s="256"/>
      <c r="T1967" s="257"/>
      <c r="U1967" s="13"/>
      <c r="V1967" s="13"/>
      <c r="W1967" s="13"/>
      <c r="X1967" s="13"/>
      <c r="Y1967" s="13"/>
      <c r="Z1967" s="13"/>
      <c r="AA1967" s="13"/>
      <c r="AB1967" s="13"/>
      <c r="AC1967" s="13"/>
      <c r="AD1967" s="13"/>
      <c r="AE1967" s="13"/>
      <c r="AT1967" s="258" t="s">
        <v>801</v>
      </c>
      <c r="AU1967" s="258" t="s">
        <v>81</v>
      </c>
      <c r="AV1967" s="13" t="s">
        <v>81</v>
      </c>
      <c r="AW1967" s="13" t="s">
        <v>33</v>
      </c>
      <c r="AX1967" s="13" t="s">
        <v>79</v>
      </c>
      <c r="AY1967" s="258" t="s">
        <v>240</v>
      </c>
    </row>
    <row r="1968" s="2" customFormat="1">
      <c r="A1968" s="39"/>
      <c r="B1968" s="40"/>
      <c r="C1968" s="214" t="s">
        <v>4668</v>
      </c>
      <c r="D1968" s="214" t="s">
        <v>243</v>
      </c>
      <c r="E1968" s="215" t="s">
        <v>4669</v>
      </c>
      <c r="F1968" s="216" t="s">
        <v>4670</v>
      </c>
      <c r="G1968" s="217" t="s">
        <v>806</v>
      </c>
      <c r="H1968" s="218">
        <v>156</v>
      </c>
      <c r="I1968" s="219"/>
      <c r="J1968" s="220">
        <f>ROUND(I1968*H1968,2)</f>
        <v>0</v>
      </c>
      <c r="K1968" s="216" t="s">
        <v>749</v>
      </c>
      <c r="L1968" s="45"/>
      <c r="M1968" s="221" t="s">
        <v>19</v>
      </c>
      <c r="N1968" s="222" t="s">
        <v>43</v>
      </c>
      <c r="O1968" s="85"/>
      <c r="P1968" s="223">
        <f>O1968*H1968</f>
        <v>0</v>
      </c>
      <c r="Q1968" s="223">
        <v>0</v>
      </c>
      <c r="R1968" s="223">
        <f>Q1968*H1968</f>
        <v>0</v>
      </c>
      <c r="S1968" s="223">
        <v>0</v>
      </c>
      <c r="T1968" s="224">
        <f>S1968*H1968</f>
        <v>0</v>
      </c>
      <c r="U1968" s="39"/>
      <c r="V1968" s="39"/>
      <c r="W1968" s="39"/>
      <c r="X1968" s="39"/>
      <c r="Y1968" s="39"/>
      <c r="Z1968" s="39"/>
      <c r="AA1968" s="39"/>
      <c r="AB1968" s="39"/>
      <c r="AC1968" s="39"/>
      <c r="AD1968" s="39"/>
      <c r="AE1968" s="39"/>
      <c r="AR1968" s="225" t="s">
        <v>248</v>
      </c>
      <c r="AT1968" s="225" t="s">
        <v>243</v>
      </c>
      <c r="AU1968" s="225" t="s">
        <v>81</v>
      </c>
      <c r="AY1968" s="18" t="s">
        <v>240</v>
      </c>
      <c r="BE1968" s="226">
        <f>IF(N1968="základní",J1968,0)</f>
        <v>0</v>
      </c>
      <c r="BF1968" s="226">
        <f>IF(N1968="snížená",J1968,0)</f>
        <v>0</v>
      </c>
      <c r="BG1968" s="226">
        <f>IF(N1968="zákl. přenesená",J1968,0)</f>
        <v>0</v>
      </c>
      <c r="BH1968" s="226">
        <f>IF(N1968="sníž. přenesená",J1968,0)</f>
        <v>0</v>
      </c>
      <c r="BI1968" s="226">
        <f>IF(N1968="nulová",J1968,0)</f>
        <v>0</v>
      </c>
      <c r="BJ1968" s="18" t="s">
        <v>79</v>
      </c>
      <c r="BK1968" s="226">
        <f>ROUND(I1968*H1968,2)</f>
        <v>0</v>
      </c>
      <c r="BL1968" s="18" t="s">
        <v>248</v>
      </c>
      <c r="BM1968" s="225" t="s">
        <v>4671</v>
      </c>
    </row>
    <row r="1969" s="13" customFormat="1">
      <c r="A1969" s="13"/>
      <c r="B1969" s="248"/>
      <c r="C1969" s="249"/>
      <c r="D1969" s="227" t="s">
        <v>801</v>
      </c>
      <c r="E1969" s="250" t="s">
        <v>19</v>
      </c>
      <c r="F1969" s="251" t="s">
        <v>4672</v>
      </c>
      <c r="G1969" s="249"/>
      <c r="H1969" s="252">
        <v>76</v>
      </c>
      <c r="I1969" s="253"/>
      <c r="J1969" s="249"/>
      <c r="K1969" s="249"/>
      <c r="L1969" s="254"/>
      <c r="M1969" s="255"/>
      <c r="N1969" s="256"/>
      <c r="O1969" s="256"/>
      <c r="P1969" s="256"/>
      <c r="Q1969" s="256"/>
      <c r="R1969" s="256"/>
      <c r="S1969" s="256"/>
      <c r="T1969" s="257"/>
      <c r="U1969" s="13"/>
      <c r="V1969" s="13"/>
      <c r="W1969" s="13"/>
      <c r="X1969" s="13"/>
      <c r="Y1969" s="13"/>
      <c r="Z1969" s="13"/>
      <c r="AA1969" s="13"/>
      <c r="AB1969" s="13"/>
      <c r="AC1969" s="13"/>
      <c r="AD1969" s="13"/>
      <c r="AE1969" s="13"/>
      <c r="AT1969" s="258" t="s">
        <v>801</v>
      </c>
      <c r="AU1969" s="258" t="s">
        <v>81</v>
      </c>
      <c r="AV1969" s="13" t="s">
        <v>81</v>
      </c>
      <c r="AW1969" s="13" t="s">
        <v>33</v>
      </c>
      <c r="AX1969" s="13" t="s">
        <v>72</v>
      </c>
      <c r="AY1969" s="258" t="s">
        <v>240</v>
      </c>
    </row>
    <row r="1970" s="13" customFormat="1">
      <c r="A1970" s="13"/>
      <c r="B1970" s="248"/>
      <c r="C1970" s="249"/>
      <c r="D1970" s="227" t="s">
        <v>801</v>
      </c>
      <c r="E1970" s="250" t="s">
        <v>19</v>
      </c>
      <c r="F1970" s="251" t="s">
        <v>4673</v>
      </c>
      <c r="G1970" s="249"/>
      <c r="H1970" s="252">
        <v>14</v>
      </c>
      <c r="I1970" s="253"/>
      <c r="J1970" s="249"/>
      <c r="K1970" s="249"/>
      <c r="L1970" s="254"/>
      <c r="M1970" s="255"/>
      <c r="N1970" s="256"/>
      <c r="O1970" s="256"/>
      <c r="P1970" s="256"/>
      <c r="Q1970" s="256"/>
      <c r="R1970" s="256"/>
      <c r="S1970" s="256"/>
      <c r="T1970" s="257"/>
      <c r="U1970" s="13"/>
      <c r="V1970" s="13"/>
      <c r="W1970" s="13"/>
      <c r="X1970" s="13"/>
      <c r="Y1970" s="13"/>
      <c r="Z1970" s="13"/>
      <c r="AA1970" s="13"/>
      <c r="AB1970" s="13"/>
      <c r="AC1970" s="13"/>
      <c r="AD1970" s="13"/>
      <c r="AE1970" s="13"/>
      <c r="AT1970" s="258" t="s">
        <v>801</v>
      </c>
      <c r="AU1970" s="258" t="s">
        <v>81</v>
      </c>
      <c r="AV1970" s="13" t="s">
        <v>81</v>
      </c>
      <c r="AW1970" s="13" t="s">
        <v>33</v>
      </c>
      <c r="AX1970" s="13" t="s">
        <v>72</v>
      </c>
      <c r="AY1970" s="258" t="s">
        <v>240</v>
      </c>
    </row>
    <row r="1971" s="13" customFormat="1">
      <c r="A1971" s="13"/>
      <c r="B1971" s="248"/>
      <c r="C1971" s="249"/>
      <c r="D1971" s="227" t="s">
        <v>801</v>
      </c>
      <c r="E1971" s="250" t="s">
        <v>19</v>
      </c>
      <c r="F1971" s="251" t="s">
        <v>4674</v>
      </c>
      <c r="G1971" s="249"/>
      <c r="H1971" s="252">
        <v>4</v>
      </c>
      <c r="I1971" s="253"/>
      <c r="J1971" s="249"/>
      <c r="K1971" s="249"/>
      <c r="L1971" s="254"/>
      <c r="M1971" s="255"/>
      <c r="N1971" s="256"/>
      <c r="O1971" s="256"/>
      <c r="P1971" s="256"/>
      <c r="Q1971" s="256"/>
      <c r="R1971" s="256"/>
      <c r="S1971" s="256"/>
      <c r="T1971" s="257"/>
      <c r="U1971" s="13"/>
      <c r="V1971" s="13"/>
      <c r="W1971" s="13"/>
      <c r="X1971" s="13"/>
      <c r="Y1971" s="13"/>
      <c r="Z1971" s="13"/>
      <c r="AA1971" s="13"/>
      <c r="AB1971" s="13"/>
      <c r="AC1971" s="13"/>
      <c r="AD1971" s="13"/>
      <c r="AE1971" s="13"/>
      <c r="AT1971" s="258" t="s">
        <v>801</v>
      </c>
      <c r="AU1971" s="258" t="s">
        <v>81</v>
      </c>
      <c r="AV1971" s="13" t="s">
        <v>81</v>
      </c>
      <c r="AW1971" s="13" t="s">
        <v>33</v>
      </c>
      <c r="AX1971" s="13" t="s">
        <v>72</v>
      </c>
      <c r="AY1971" s="258" t="s">
        <v>240</v>
      </c>
    </row>
    <row r="1972" s="13" customFormat="1">
      <c r="A1972" s="13"/>
      <c r="B1972" s="248"/>
      <c r="C1972" s="249"/>
      <c r="D1972" s="227" t="s">
        <v>801</v>
      </c>
      <c r="E1972" s="250" t="s">
        <v>19</v>
      </c>
      <c r="F1972" s="251" t="s">
        <v>4675</v>
      </c>
      <c r="G1972" s="249"/>
      <c r="H1972" s="252">
        <v>52</v>
      </c>
      <c r="I1972" s="253"/>
      <c r="J1972" s="249"/>
      <c r="K1972" s="249"/>
      <c r="L1972" s="254"/>
      <c r="M1972" s="255"/>
      <c r="N1972" s="256"/>
      <c r="O1972" s="256"/>
      <c r="P1972" s="256"/>
      <c r="Q1972" s="256"/>
      <c r="R1972" s="256"/>
      <c r="S1972" s="256"/>
      <c r="T1972" s="257"/>
      <c r="U1972" s="13"/>
      <c r="V1972" s="13"/>
      <c r="W1972" s="13"/>
      <c r="X1972" s="13"/>
      <c r="Y1972" s="13"/>
      <c r="Z1972" s="13"/>
      <c r="AA1972" s="13"/>
      <c r="AB1972" s="13"/>
      <c r="AC1972" s="13"/>
      <c r="AD1972" s="13"/>
      <c r="AE1972" s="13"/>
      <c r="AT1972" s="258" t="s">
        <v>801</v>
      </c>
      <c r="AU1972" s="258" t="s">
        <v>81</v>
      </c>
      <c r="AV1972" s="13" t="s">
        <v>81</v>
      </c>
      <c r="AW1972" s="13" t="s">
        <v>33</v>
      </c>
      <c r="AX1972" s="13" t="s">
        <v>72</v>
      </c>
      <c r="AY1972" s="258" t="s">
        <v>240</v>
      </c>
    </row>
    <row r="1973" s="13" customFormat="1">
      <c r="A1973" s="13"/>
      <c r="B1973" s="248"/>
      <c r="C1973" s="249"/>
      <c r="D1973" s="227" t="s">
        <v>801</v>
      </c>
      <c r="E1973" s="250" t="s">
        <v>19</v>
      </c>
      <c r="F1973" s="251" t="s">
        <v>4676</v>
      </c>
      <c r="G1973" s="249"/>
      <c r="H1973" s="252">
        <v>10</v>
      </c>
      <c r="I1973" s="253"/>
      <c r="J1973" s="249"/>
      <c r="K1973" s="249"/>
      <c r="L1973" s="254"/>
      <c r="M1973" s="255"/>
      <c r="N1973" s="256"/>
      <c r="O1973" s="256"/>
      <c r="P1973" s="256"/>
      <c r="Q1973" s="256"/>
      <c r="R1973" s="256"/>
      <c r="S1973" s="256"/>
      <c r="T1973" s="257"/>
      <c r="U1973" s="13"/>
      <c r="V1973" s="13"/>
      <c r="W1973" s="13"/>
      <c r="X1973" s="13"/>
      <c r="Y1973" s="13"/>
      <c r="Z1973" s="13"/>
      <c r="AA1973" s="13"/>
      <c r="AB1973" s="13"/>
      <c r="AC1973" s="13"/>
      <c r="AD1973" s="13"/>
      <c r="AE1973" s="13"/>
      <c r="AT1973" s="258" t="s">
        <v>801</v>
      </c>
      <c r="AU1973" s="258" t="s">
        <v>81</v>
      </c>
      <c r="AV1973" s="13" t="s">
        <v>81</v>
      </c>
      <c r="AW1973" s="13" t="s">
        <v>33</v>
      </c>
      <c r="AX1973" s="13" t="s">
        <v>72</v>
      </c>
      <c r="AY1973" s="258" t="s">
        <v>240</v>
      </c>
    </row>
    <row r="1974" s="15" customFormat="1">
      <c r="A1974" s="15"/>
      <c r="B1974" s="269"/>
      <c r="C1974" s="270"/>
      <c r="D1974" s="227" t="s">
        <v>801</v>
      </c>
      <c r="E1974" s="271" t="s">
        <v>19</v>
      </c>
      <c r="F1974" s="272" t="s">
        <v>1356</v>
      </c>
      <c r="G1974" s="270"/>
      <c r="H1974" s="273">
        <v>156</v>
      </c>
      <c r="I1974" s="274"/>
      <c r="J1974" s="270"/>
      <c r="K1974" s="270"/>
      <c r="L1974" s="275"/>
      <c r="M1974" s="276"/>
      <c r="N1974" s="277"/>
      <c r="O1974" s="277"/>
      <c r="P1974" s="277"/>
      <c r="Q1974" s="277"/>
      <c r="R1974" s="277"/>
      <c r="S1974" s="277"/>
      <c r="T1974" s="278"/>
      <c r="U1974" s="15"/>
      <c r="V1974" s="15"/>
      <c r="W1974" s="15"/>
      <c r="X1974" s="15"/>
      <c r="Y1974" s="15"/>
      <c r="Z1974" s="15"/>
      <c r="AA1974" s="15"/>
      <c r="AB1974" s="15"/>
      <c r="AC1974" s="15"/>
      <c r="AD1974" s="15"/>
      <c r="AE1974" s="15"/>
      <c r="AT1974" s="279" t="s">
        <v>801</v>
      </c>
      <c r="AU1974" s="279" t="s">
        <v>81</v>
      </c>
      <c r="AV1974" s="15" t="s">
        <v>149</v>
      </c>
      <c r="AW1974" s="15" t="s">
        <v>33</v>
      </c>
      <c r="AX1974" s="15" t="s">
        <v>79</v>
      </c>
      <c r="AY1974" s="279" t="s">
        <v>240</v>
      </c>
    </row>
    <row r="1975" s="2" customFormat="1">
      <c r="A1975" s="39"/>
      <c r="B1975" s="40"/>
      <c r="C1975" s="214" t="s">
        <v>4677</v>
      </c>
      <c r="D1975" s="214" t="s">
        <v>243</v>
      </c>
      <c r="E1975" s="215" t="s">
        <v>4678</v>
      </c>
      <c r="F1975" s="216" t="s">
        <v>4679</v>
      </c>
      <c r="G1975" s="217" t="s">
        <v>806</v>
      </c>
      <c r="H1975" s="218">
        <v>91</v>
      </c>
      <c r="I1975" s="219"/>
      <c r="J1975" s="220">
        <f>ROUND(I1975*H1975,2)</f>
        <v>0</v>
      </c>
      <c r="K1975" s="216" t="s">
        <v>749</v>
      </c>
      <c r="L1975" s="45"/>
      <c r="M1975" s="221" t="s">
        <v>19</v>
      </c>
      <c r="N1975" s="222" t="s">
        <v>43</v>
      </c>
      <c r="O1975" s="85"/>
      <c r="P1975" s="223">
        <f>O1975*H1975</f>
        <v>0</v>
      </c>
      <c r="Q1975" s="223">
        <v>0</v>
      </c>
      <c r="R1975" s="223">
        <f>Q1975*H1975</f>
        <v>0</v>
      </c>
      <c r="S1975" s="223">
        <v>0</v>
      </c>
      <c r="T1975" s="224">
        <f>S1975*H1975</f>
        <v>0</v>
      </c>
      <c r="U1975" s="39"/>
      <c r="V1975" s="39"/>
      <c r="W1975" s="39"/>
      <c r="X1975" s="39"/>
      <c r="Y1975" s="39"/>
      <c r="Z1975" s="39"/>
      <c r="AA1975" s="39"/>
      <c r="AB1975" s="39"/>
      <c r="AC1975" s="39"/>
      <c r="AD1975" s="39"/>
      <c r="AE1975" s="39"/>
      <c r="AR1975" s="225" t="s">
        <v>248</v>
      </c>
      <c r="AT1975" s="225" t="s">
        <v>243</v>
      </c>
      <c r="AU1975" s="225" t="s">
        <v>81</v>
      </c>
      <c r="AY1975" s="18" t="s">
        <v>240</v>
      </c>
      <c r="BE1975" s="226">
        <f>IF(N1975="základní",J1975,0)</f>
        <v>0</v>
      </c>
      <c r="BF1975" s="226">
        <f>IF(N1975="snížená",J1975,0)</f>
        <v>0</v>
      </c>
      <c r="BG1975" s="226">
        <f>IF(N1975="zákl. přenesená",J1975,0)</f>
        <v>0</v>
      </c>
      <c r="BH1975" s="226">
        <f>IF(N1975="sníž. přenesená",J1975,0)</f>
        <v>0</v>
      </c>
      <c r="BI1975" s="226">
        <f>IF(N1975="nulová",J1975,0)</f>
        <v>0</v>
      </c>
      <c r="BJ1975" s="18" t="s">
        <v>79</v>
      </c>
      <c r="BK1975" s="226">
        <f>ROUND(I1975*H1975,2)</f>
        <v>0</v>
      </c>
      <c r="BL1975" s="18" t="s">
        <v>248</v>
      </c>
      <c r="BM1975" s="225" t="s">
        <v>4680</v>
      </c>
    </row>
    <row r="1976" s="13" customFormat="1">
      <c r="A1976" s="13"/>
      <c r="B1976" s="248"/>
      <c r="C1976" s="249"/>
      <c r="D1976" s="227" t="s">
        <v>801</v>
      </c>
      <c r="E1976" s="250" t="s">
        <v>19</v>
      </c>
      <c r="F1976" s="251" t="s">
        <v>4681</v>
      </c>
      <c r="G1976" s="249"/>
      <c r="H1976" s="252">
        <v>32</v>
      </c>
      <c r="I1976" s="253"/>
      <c r="J1976" s="249"/>
      <c r="K1976" s="249"/>
      <c r="L1976" s="254"/>
      <c r="M1976" s="255"/>
      <c r="N1976" s="256"/>
      <c r="O1976" s="256"/>
      <c r="P1976" s="256"/>
      <c r="Q1976" s="256"/>
      <c r="R1976" s="256"/>
      <c r="S1976" s="256"/>
      <c r="T1976" s="257"/>
      <c r="U1976" s="13"/>
      <c r="V1976" s="13"/>
      <c r="W1976" s="13"/>
      <c r="X1976" s="13"/>
      <c r="Y1976" s="13"/>
      <c r="Z1976" s="13"/>
      <c r="AA1976" s="13"/>
      <c r="AB1976" s="13"/>
      <c r="AC1976" s="13"/>
      <c r="AD1976" s="13"/>
      <c r="AE1976" s="13"/>
      <c r="AT1976" s="258" t="s">
        <v>801</v>
      </c>
      <c r="AU1976" s="258" t="s">
        <v>81</v>
      </c>
      <c r="AV1976" s="13" t="s">
        <v>81</v>
      </c>
      <c r="AW1976" s="13" t="s">
        <v>33</v>
      </c>
      <c r="AX1976" s="13" t="s">
        <v>72</v>
      </c>
      <c r="AY1976" s="258" t="s">
        <v>240</v>
      </c>
    </row>
    <row r="1977" s="13" customFormat="1">
      <c r="A1977" s="13"/>
      <c r="B1977" s="248"/>
      <c r="C1977" s="249"/>
      <c r="D1977" s="227" t="s">
        <v>801</v>
      </c>
      <c r="E1977" s="250" t="s">
        <v>19</v>
      </c>
      <c r="F1977" s="251" t="s">
        <v>4682</v>
      </c>
      <c r="G1977" s="249"/>
      <c r="H1977" s="252">
        <v>38</v>
      </c>
      <c r="I1977" s="253"/>
      <c r="J1977" s="249"/>
      <c r="K1977" s="249"/>
      <c r="L1977" s="254"/>
      <c r="M1977" s="255"/>
      <c r="N1977" s="256"/>
      <c r="O1977" s="256"/>
      <c r="P1977" s="256"/>
      <c r="Q1977" s="256"/>
      <c r="R1977" s="256"/>
      <c r="S1977" s="256"/>
      <c r="T1977" s="257"/>
      <c r="U1977" s="13"/>
      <c r="V1977" s="13"/>
      <c r="W1977" s="13"/>
      <c r="X1977" s="13"/>
      <c r="Y1977" s="13"/>
      <c r="Z1977" s="13"/>
      <c r="AA1977" s="13"/>
      <c r="AB1977" s="13"/>
      <c r="AC1977" s="13"/>
      <c r="AD1977" s="13"/>
      <c r="AE1977" s="13"/>
      <c r="AT1977" s="258" t="s">
        <v>801</v>
      </c>
      <c r="AU1977" s="258" t="s">
        <v>81</v>
      </c>
      <c r="AV1977" s="13" t="s">
        <v>81</v>
      </c>
      <c r="AW1977" s="13" t="s">
        <v>33</v>
      </c>
      <c r="AX1977" s="13" t="s">
        <v>72</v>
      </c>
      <c r="AY1977" s="258" t="s">
        <v>240</v>
      </c>
    </row>
    <row r="1978" s="13" customFormat="1">
      <c r="A1978" s="13"/>
      <c r="B1978" s="248"/>
      <c r="C1978" s="249"/>
      <c r="D1978" s="227" t="s">
        <v>801</v>
      </c>
      <c r="E1978" s="250" t="s">
        <v>19</v>
      </c>
      <c r="F1978" s="251" t="s">
        <v>4673</v>
      </c>
      <c r="G1978" s="249"/>
      <c r="H1978" s="252">
        <v>14</v>
      </c>
      <c r="I1978" s="253"/>
      <c r="J1978" s="249"/>
      <c r="K1978" s="249"/>
      <c r="L1978" s="254"/>
      <c r="M1978" s="255"/>
      <c r="N1978" s="256"/>
      <c r="O1978" s="256"/>
      <c r="P1978" s="256"/>
      <c r="Q1978" s="256"/>
      <c r="R1978" s="256"/>
      <c r="S1978" s="256"/>
      <c r="T1978" s="257"/>
      <c r="U1978" s="13"/>
      <c r="V1978" s="13"/>
      <c r="W1978" s="13"/>
      <c r="X1978" s="13"/>
      <c r="Y1978" s="13"/>
      <c r="Z1978" s="13"/>
      <c r="AA1978" s="13"/>
      <c r="AB1978" s="13"/>
      <c r="AC1978" s="13"/>
      <c r="AD1978" s="13"/>
      <c r="AE1978" s="13"/>
      <c r="AT1978" s="258" t="s">
        <v>801</v>
      </c>
      <c r="AU1978" s="258" t="s">
        <v>81</v>
      </c>
      <c r="AV1978" s="13" t="s">
        <v>81</v>
      </c>
      <c r="AW1978" s="13" t="s">
        <v>33</v>
      </c>
      <c r="AX1978" s="13" t="s">
        <v>72</v>
      </c>
      <c r="AY1978" s="258" t="s">
        <v>240</v>
      </c>
    </row>
    <row r="1979" s="13" customFormat="1">
      <c r="A1979" s="13"/>
      <c r="B1979" s="248"/>
      <c r="C1979" s="249"/>
      <c r="D1979" s="227" t="s">
        <v>801</v>
      </c>
      <c r="E1979" s="250" t="s">
        <v>19</v>
      </c>
      <c r="F1979" s="251" t="s">
        <v>4683</v>
      </c>
      <c r="G1979" s="249"/>
      <c r="H1979" s="252">
        <v>2</v>
      </c>
      <c r="I1979" s="253"/>
      <c r="J1979" s="249"/>
      <c r="K1979" s="249"/>
      <c r="L1979" s="254"/>
      <c r="M1979" s="255"/>
      <c r="N1979" s="256"/>
      <c r="O1979" s="256"/>
      <c r="P1979" s="256"/>
      <c r="Q1979" s="256"/>
      <c r="R1979" s="256"/>
      <c r="S1979" s="256"/>
      <c r="T1979" s="257"/>
      <c r="U1979" s="13"/>
      <c r="V1979" s="13"/>
      <c r="W1979" s="13"/>
      <c r="X1979" s="13"/>
      <c r="Y1979" s="13"/>
      <c r="Z1979" s="13"/>
      <c r="AA1979" s="13"/>
      <c r="AB1979" s="13"/>
      <c r="AC1979" s="13"/>
      <c r="AD1979" s="13"/>
      <c r="AE1979" s="13"/>
      <c r="AT1979" s="258" t="s">
        <v>801</v>
      </c>
      <c r="AU1979" s="258" t="s">
        <v>81</v>
      </c>
      <c r="AV1979" s="13" t="s">
        <v>81</v>
      </c>
      <c r="AW1979" s="13" t="s">
        <v>33</v>
      </c>
      <c r="AX1979" s="13" t="s">
        <v>72</v>
      </c>
      <c r="AY1979" s="258" t="s">
        <v>240</v>
      </c>
    </row>
    <row r="1980" s="13" customFormat="1">
      <c r="A1980" s="13"/>
      <c r="B1980" s="248"/>
      <c r="C1980" s="249"/>
      <c r="D1980" s="227" t="s">
        <v>801</v>
      </c>
      <c r="E1980" s="250" t="s">
        <v>19</v>
      </c>
      <c r="F1980" s="251" t="s">
        <v>4684</v>
      </c>
      <c r="G1980" s="249"/>
      <c r="H1980" s="252">
        <v>5</v>
      </c>
      <c r="I1980" s="253"/>
      <c r="J1980" s="249"/>
      <c r="K1980" s="249"/>
      <c r="L1980" s="254"/>
      <c r="M1980" s="255"/>
      <c r="N1980" s="256"/>
      <c r="O1980" s="256"/>
      <c r="P1980" s="256"/>
      <c r="Q1980" s="256"/>
      <c r="R1980" s="256"/>
      <c r="S1980" s="256"/>
      <c r="T1980" s="257"/>
      <c r="U1980" s="13"/>
      <c r="V1980" s="13"/>
      <c r="W1980" s="13"/>
      <c r="X1980" s="13"/>
      <c r="Y1980" s="13"/>
      <c r="Z1980" s="13"/>
      <c r="AA1980" s="13"/>
      <c r="AB1980" s="13"/>
      <c r="AC1980" s="13"/>
      <c r="AD1980" s="13"/>
      <c r="AE1980" s="13"/>
      <c r="AT1980" s="258" t="s">
        <v>801</v>
      </c>
      <c r="AU1980" s="258" t="s">
        <v>81</v>
      </c>
      <c r="AV1980" s="13" t="s">
        <v>81</v>
      </c>
      <c r="AW1980" s="13" t="s">
        <v>33</v>
      </c>
      <c r="AX1980" s="13" t="s">
        <v>72</v>
      </c>
      <c r="AY1980" s="258" t="s">
        <v>240</v>
      </c>
    </row>
    <row r="1981" s="15" customFormat="1">
      <c r="A1981" s="15"/>
      <c r="B1981" s="269"/>
      <c r="C1981" s="270"/>
      <c r="D1981" s="227" t="s">
        <v>801</v>
      </c>
      <c r="E1981" s="271" t="s">
        <v>19</v>
      </c>
      <c r="F1981" s="272" t="s">
        <v>1356</v>
      </c>
      <c r="G1981" s="270"/>
      <c r="H1981" s="273">
        <v>91</v>
      </c>
      <c r="I1981" s="274"/>
      <c r="J1981" s="270"/>
      <c r="K1981" s="270"/>
      <c r="L1981" s="275"/>
      <c r="M1981" s="276"/>
      <c r="N1981" s="277"/>
      <c r="O1981" s="277"/>
      <c r="P1981" s="277"/>
      <c r="Q1981" s="277"/>
      <c r="R1981" s="277"/>
      <c r="S1981" s="277"/>
      <c r="T1981" s="278"/>
      <c r="U1981" s="15"/>
      <c r="V1981" s="15"/>
      <c r="W1981" s="15"/>
      <c r="X1981" s="15"/>
      <c r="Y1981" s="15"/>
      <c r="Z1981" s="15"/>
      <c r="AA1981" s="15"/>
      <c r="AB1981" s="15"/>
      <c r="AC1981" s="15"/>
      <c r="AD1981" s="15"/>
      <c r="AE1981" s="15"/>
      <c r="AT1981" s="279" t="s">
        <v>801</v>
      </c>
      <c r="AU1981" s="279" t="s">
        <v>81</v>
      </c>
      <c r="AV1981" s="15" t="s">
        <v>149</v>
      </c>
      <c r="AW1981" s="15" t="s">
        <v>33</v>
      </c>
      <c r="AX1981" s="15" t="s">
        <v>79</v>
      </c>
      <c r="AY1981" s="279" t="s">
        <v>240</v>
      </c>
    </row>
    <row r="1982" s="2" customFormat="1" ht="33" customHeight="1">
      <c r="A1982" s="39"/>
      <c r="B1982" s="40"/>
      <c r="C1982" s="214" t="s">
        <v>4685</v>
      </c>
      <c r="D1982" s="214" t="s">
        <v>243</v>
      </c>
      <c r="E1982" s="215" t="s">
        <v>4686</v>
      </c>
      <c r="F1982" s="216" t="s">
        <v>4687</v>
      </c>
      <c r="G1982" s="217" t="s">
        <v>806</v>
      </c>
      <c r="H1982" s="218">
        <v>32</v>
      </c>
      <c r="I1982" s="219"/>
      <c r="J1982" s="220">
        <f>ROUND(I1982*H1982,2)</f>
        <v>0</v>
      </c>
      <c r="K1982" s="216" t="s">
        <v>749</v>
      </c>
      <c r="L1982" s="45"/>
      <c r="M1982" s="221" t="s">
        <v>19</v>
      </c>
      <c r="N1982" s="222" t="s">
        <v>43</v>
      </c>
      <c r="O1982" s="85"/>
      <c r="P1982" s="223">
        <f>O1982*H1982</f>
        <v>0</v>
      </c>
      <c r="Q1982" s="223">
        <v>0</v>
      </c>
      <c r="R1982" s="223">
        <f>Q1982*H1982</f>
        <v>0</v>
      </c>
      <c r="S1982" s="223">
        <v>0</v>
      </c>
      <c r="T1982" s="224">
        <f>S1982*H1982</f>
        <v>0</v>
      </c>
      <c r="U1982" s="39"/>
      <c r="V1982" s="39"/>
      <c r="W1982" s="39"/>
      <c r="X1982" s="39"/>
      <c r="Y1982" s="39"/>
      <c r="Z1982" s="39"/>
      <c r="AA1982" s="39"/>
      <c r="AB1982" s="39"/>
      <c r="AC1982" s="39"/>
      <c r="AD1982" s="39"/>
      <c r="AE1982" s="39"/>
      <c r="AR1982" s="225" t="s">
        <v>248</v>
      </c>
      <c r="AT1982" s="225" t="s">
        <v>243</v>
      </c>
      <c r="AU1982" s="225" t="s">
        <v>81</v>
      </c>
      <c r="AY1982" s="18" t="s">
        <v>240</v>
      </c>
      <c r="BE1982" s="226">
        <f>IF(N1982="základní",J1982,0)</f>
        <v>0</v>
      </c>
      <c r="BF1982" s="226">
        <f>IF(N1982="snížená",J1982,0)</f>
        <v>0</v>
      </c>
      <c r="BG1982" s="226">
        <f>IF(N1982="zákl. přenesená",J1982,0)</f>
        <v>0</v>
      </c>
      <c r="BH1982" s="226">
        <f>IF(N1982="sníž. přenesená",J1982,0)</f>
        <v>0</v>
      </c>
      <c r="BI1982" s="226">
        <f>IF(N1982="nulová",J1982,0)</f>
        <v>0</v>
      </c>
      <c r="BJ1982" s="18" t="s">
        <v>79</v>
      </c>
      <c r="BK1982" s="226">
        <f>ROUND(I1982*H1982,2)</f>
        <v>0</v>
      </c>
      <c r="BL1982" s="18" t="s">
        <v>248</v>
      </c>
      <c r="BM1982" s="225" t="s">
        <v>4688</v>
      </c>
    </row>
    <row r="1983" s="13" customFormat="1">
      <c r="A1983" s="13"/>
      <c r="B1983" s="248"/>
      <c r="C1983" s="249"/>
      <c r="D1983" s="227" t="s">
        <v>801</v>
      </c>
      <c r="E1983" s="250" t="s">
        <v>19</v>
      </c>
      <c r="F1983" s="251" t="s">
        <v>4681</v>
      </c>
      <c r="G1983" s="249"/>
      <c r="H1983" s="252">
        <v>32</v>
      </c>
      <c r="I1983" s="253"/>
      <c r="J1983" s="249"/>
      <c r="K1983" s="249"/>
      <c r="L1983" s="254"/>
      <c r="M1983" s="255"/>
      <c r="N1983" s="256"/>
      <c r="O1983" s="256"/>
      <c r="P1983" s="256"/>
      <c r="Q1983" s="256"/>
      <c r="R1983" s="256"/>
      <c r="S1983" s="256"/>
      <c r="T1983" s="257"/>
      <c r="U1983" s="13"/>
      <c r="V1983" s="13"/>
      <c r="W1983" s="13"/>
      <c r="X1983" s="13"/>
      <c r="Y1983" s="13"/>
      <c r="Z1983" s="13"/>
      <c r="AA1983" s="13"/>
      <c r="AB1983" s="13"/>
      <c r="AC1983" s="13"/>
      <c r="AD1983" s="13"/>
      <c r="AE1983" s="13"/>
      <c r="AT1983" s="258" t="s">
        <v>801</v>
      </c>
      <c r="AU1983" s="258" t="s">
        <v>81</v>
      </c>
      <c r="AV1983" s="13" t="s">
        <v>81</v>
      </c>
      <c r="AW1983" s="13" t="s">
        <v>33</v>
      </c>
      <c r="AX1983" s="13" t="s">
        <v>79</v>
      </c>
      <c r="AY1983" s="258" t="s">
        <v>240</v>
      </c>
    </row>
    <row r="1984" s="2" customFormat="1">
      <c r="A1984" s="39"/>
      <c r="B1984" s="40"/>
      <c r="C1984" s="214" t="s">
        <v>4689</v>
      </c>
      <c r="D1984" s="214" t="s">
        <v>243</v>
      </c>
      <c r="E1984" s="215" t="s">
        <v>4690</v>
      </c>
      <c r="F1984" s="216" t="s">
        <v>4691</v>
      </c>
      <c r="G1984" s="217" t="s">
        <v>251</v>
      </c>
      <c r="H1984" s="218">
        <v>1127.104</v>
      </c>
      <c r="I1984" s="219"/>
      <c r="J1984" s="220">
        <f>ROUND(I1984*H1984,2)</f>
        <v>0</v>
      </c>
      <c r="K1984" s="216" t="s">
        <v>749</v>
      </c>
      <c r="L1984" s="45"/>
      <c r="M1984" s="221" t="s">
        <v>19</v>
      </c>
      <c r="N1984" s="222" t="s">
        <v>43</v>
      </c>
      <c r="O1984" s="85"/>
      <c r="P1984" s="223">
        <f>O1984*H1984</f>
        <v>0</v>
      </c>
      <c r="Q1984" s="223">
        <v>5.0000000000000002E-05</v>
      </c>
      <c r="R1984" s="223">
        <f>Q1984*H1984</f>
        <v>0.056355200000000008</v>
      </c>
      <c r="S1984" s="223">
        <v>0</v>
      </c>
      <c r="T1984" s="224">
        <f>S1984*H1984</f>
        <v>0</v>
      </c>
      <c r="U1984" s="39"/>
      <c r="V1984" s="39"/>
      <c r="W1984" s="39"/>
      <c r="X1984" s="39"/>
      <c r="Y1984" s="39"/>
      <c r="Z1984" s="39"/>
      <c r="AA1984" s="39"/>
      <c r="AB1984" s="39"/>
      <c r="AC1984" s="39"/>
      <c r="AD1984" s="39"/>
      <c r="AE1984" s="39"/>
      <c r="AR1984" s="225" t="s">
        <v>248</v>
      </c>
      <c r="AT1984" s="225" t="s">
        <v>243</v>
      </c>
      <c r="AU1984" s="225" t="s">
        <v>81</v>
      </c>
      <c r="AY1984" s="18" t="s">
        <v>240</v>
      </c>
      <c r="BE1984" s="226">
        <f>IF(N1984="základní",J1984,0)</f>
        <v>0</v>
      </c>
      <c r="BF1984" s="226">
        <f>IF(N1984="snížená",J1984,0)</f>
        <v>0</v>
      </c>
      <c r="BG1984" s="226">
        <f>IF(N1984="zákl. přenesená",J1984,0)</f>
        <v>0</v>
      </c>
      <c r="BH1984" s="226">
        <f>IF(N1984="sníž. přenesená",J1984,0)</f>
        <v>0</v>
      </c>
      <c r="BI1984" s="226">
        <f>IF(N1984="nulová",J1984,0)</f>
        <v>0</v>
      </c>
      <c r="BJ1984" s="18" t="s">
        <v>79</v>
      </c>
      <c r="BK1984" s="226">
        <f>ROUND(I1984*H1984,2)</f>
        <v>0</v>
      </c>
      <c r="BL1984" s="18" t="s">
        <v>248</v>
      </c>
      <c r="BM1984" s="225" t="s">
        <v>4692</v>
      </c>
    </row>
    <row r="1985" s="13" customFormat="1">
      <c r="A1985" s="13"/>
      <c r="B1985" s="248"/>
      <c r="C1985" s="249"/>
      <c r="D1985" s="227" t="s">
        <v>801</v>
      </c>
      <c r="E1985" s="250" t="s">
        <v>19</v>
      </c>
      <c r="F1985" s="251" t="s">
        <v>4693</v>
      </c>
      <c r="G1985" s="249"/>
      <c r="H1985" s="252">
        <v>1127.104</v>
      </c>
      <c r="I1985" s="253"/>
      <c r="J1985" s="249"/>
      <c r="K1985" s="249"/>
      <c r="L1985" s="254"/>
      <c r="M1985" s="255"/>
      <c r="N1985" s="256"/>
      <c r="O1985" s="256"/>
      <c r="P1985" s="256"/>
      <c r="Q1985" s="256"/>
      <c r="R1985" s="256"/>
      <c r="S1985" s="256"/>
      <c r="T1985" s="257"/>
      <c r="U1985" s="13"/>
      <c r="V1985" s="13"/>
      <c r="W1985" s="13"/>
      <c r="X1985" s="13"/>
      <c r="Y1985" s="13"/>
      <c r="Z1985" s="13"/>
      <c r="AA1985" s="13"/>
      <c r="AB1985" s="13"/>
      <c r="AC1985" s="13"/>
      <c r="AD1985" s="13"/>
      <c r="AE1985" s="13"/>
      <c r="AT1985" s="258" t="s">
        <v>801</v>
      </c>
      <c r="AU1985" s="258" t="s">
        <v>81</v>
      </c>
      <c r="AV1985" s="13" t="s">
        <v>81</v>
      </c>
      <c r="AW1985" s="13" t="s">
        <v>33</v>
      </c>
      <c r="AX1985" s="13" t="s">
        <v>79</v>
      </c>
      <c r="AY1985" s="258" t="s">
        <v>240</v>
      </c>
    </row>
    <row r="1986" s="2" customFormat="1">
      <c r="A1986" s="39"/>
      <c r="B1986" s="40"/>
      <c r="C1986" s="214" t="s">
        <v>4694</v>
      </c>
      <c r="D1986" s="214" t="s">
        <v>243</v>
      </c>
      <c r="E1986" s="215" t="s">
        <v>4695</v>
      </c>
      <c r="F1986" s="216" t="s">
        <v>4696</v>
      </c>
      <c r="G1986" s="217" t="s">
        <v>1707</v>
      </c>
      <c r="H1986" s="218">
        <v>1</v>
      </c>
      <c r="I1986" s="219"/>
      <c r="J1986" s="220">
        <f>ROUND(I1986*H1986,2)</f>
        <v>0</v>
      </c>
      <c r="K1986" s="216" t="s">
        <v>4697</v>
      </c>
      <c r="L1986" s="45"/>
      <c r="M1986" s="221" t="s">
        <v>19</v>
      </c>
      <c r="N1986" s="222" t="s">
        <v>43</v>
      </c>
      <c r="O1986" s="85"/>
      <c r="P1986" s="223">
        <f>O1986*H1986</f>
        <v>0</v>
      </c>
      <c r="Q1986" s="223">
        <v>0</v>
      </c>
      <c r="R1986" s="223">
        <f>Q1986*H1986</f>
        <v>0</v>
      </c>
      <c r="S1986" s="223">
        <v>0</v>
      </c>
      <c r="T1986" s="224">
        <f>S1986*H1986</f>
        <v>0</v>
      </c>
      <c r="U1986" s="39"/>
      <c r="V1986" s="39"/>
      <c r="W1986" s="39"/>
      <c r="X1986" s="39"/>
      <c r="Y1986" s="39"/>
      <c r="Z1986" s="39"/>
      <c r="AA1986" s="39"/>
      <c r="AB1986" s="39"/>
      <c r="AC1986" s="39"/>
      <c r="AD1986" s="39"/>
      <c r="AE1986" s="39"/>
      <c r="AR1986" s="225" t="s">
        <v>271</v>
      </c>
      <c r="AT1986" s="225" t="s">
        <v>243</v>
      </c>
      <c r="AU1986" s="225" t="s">
        <v>81</v>
      </c>
      <c r="AY1986" s="18" t="s">
        <v>240</v>
      </c>
      <c r="BE1986" s="226">
        <f>IF(N1986="základní",J1986,0)</f>
        <v>0</v>
      </c>
      <c r="BF1986" s="226">
        <f>IF(N1986="snížená",J1986,0)</f>
        <v>0</v>
      </c>
      <c r="BG1986" s="226">
        <f>IF(N1986="zákl. přenesená",J1986,0)</f>
        <v>0</v>
      </c>
      <c r="BH1986" s="226">
        <f>IF(N1986="sníž. přenesená",J1986,0)</f>
        <v>0</v>
      </c>
      <c r="BI1986" s="226">
        <f>IF(N1986="nulová",J1986,0)</f>
        <v>0</v>
      </c>
      <c r="BJ1986" s="18" t="s">
        <v>79</v>
      </c>
      <c r="BK1986" s="226">
        <f>ROUND(I1986*H1986,2)</f>
        <v>0</v>
      </c>
      <c r="BL1986" s="18" t="s">
        <v>271</v>
      </c>
      <c r="BM1986" s="225" t="s">
        <v>4698</v>
      </c>
    </row>
    <row r="1987" s="12" customFormat="1" ht="22.8" customHeight="1">
      <c r="A1987" s="12"/>
      <c r="B1987" s="198"/>
      <c r="C1987" s="199"/>
      <c r="D1987" s="200" t="s">
        <v>71</v>
      </c>
      <c r="E1987" s="212" t="s">
        <v>4699</v>
      </c>
      <c r="F1987" s="212" t="s">
        <v>4700</v>
      </c>
      <c r="G1987" s="199"/>
      <c r="H1987" s="199"/>
      <c r="I1987" s="202"/>
      <c r="J1987" s="213">
        <f>BK1987</f>
        <v>0</v>
      </c>
      <c r="K1987" s="199"/>
      <c r="L1987" s="204"/>
      <c r="M1987" s="205"/>
      <c r="N1987" s="206"/>
      <c r="O1987" s="206"/>
      <c r="P1987" s="207">
        <f>SUM(P1988:P2029)</f>
        <v>0</v>
      </c>
      <c r="Q1987" s="206"/>
      <c r="R1987" s="207">
        <f>SUM(R1988:R2029)</f>
        <v>1.67907992</v>
      </c>
      <c r="S1987" s="206"/>
      <c r="T1987" s="208">
        <f>SUM(T1988:T2029)</f>
        <v>0</v>
      </c>
      <c r="U1987" s="12"/>
      <c r="V1987" s="12"/>
      <c r="W1987" s="12"/>
      <c r="X1987" s="12"/>
      <c r="Y1987" s="12"/>
      <c r="Z1987" s="12"/>
      <c r="AA1987" s="12"/>
      <c r="AB1987" s="12"/>
      <c r="AC1987" s="12"/>
      <c r="AD1987" s="12"/>
      <c r="AE1987" s="12"/>
      <c r="AR1987" s="209" t="s">
        <v>81</v>
      </c>
      <c r="AT1987" s="210" t="s">
        <v>71</v>
      </c>
      <c r="AU1987" s="210" t="s">
        <v>79</v>
      </c>
      <c r="AY1987" s="209" t="s">
        <v>240</v>
      </c>
      <c r="BK1987" s="211">
        <f>SUM(BK1988:BK2029)</f>
        <v>0</v>
      </c>
    </row>
    <row r="1988" s="2" customFormat="1">
      <c r="A1988" s="39"/>
      <c r="B1988" s="40"/>
      <c r="C1988" s="214" t="s">
        <v>4701</v>
      </c>
      <c r="D1988" s="214" t="s">
        <v>243</v>
      </c>
      <c r="E1988" s="215" t="s">
        <v>4702</v>
      </c>
      <c r="F1988" s="216" t="s">
        <v>4703</v>
      </c>
      <c r="G1988" s="217" t="s">
        <v>251</v>
      </c>
      <c r="H1988" s="218">
        <v>7851.7719999999999</v>
      </c>
      <c r="I1988" s="219"/>
      <c r="J1988" s="220">
        <f>ROUND(I1988*H1988,2)</f>
        <v>0</v>
      </c>
      <c r="K1988" s="216" t="s">
        <v>749</v>
      </c>
      <c r="L1988" s="45"/>
      <c r="M1988" s="221" t="s">
        <v>19</v>
      </c>
      <c r="N1988" s="222" t="s">
        <v>43</v>
      </c>
      <c r="O1988" s="85"/>
      <c r="P1988" s="223">
        <f>O1988*H1988</f>
        <v>0</v>
      </c>
      <c r="Q1988" s="223">
        <v>0.00021000000000000001</v>
      </c>
      <c r="R1988" s="223">
        <f>Q1988*H1988</f>
        <v>1.6488721200000001</v>
      </c>
      <c r="S1988" s="223">
        <v>0</v>
      </c>
      <c r="T1988" s="224">
        <f>S1988*H1988</f>
        <v>0</v>
      </c>
      <c r="U1988" s="39"/>
      <c r="V1988" s="39"/>
      <c r="W1988" s="39"/>
      <c r="X1988" s="39"/>
      <c r="Y1988" s="39"/>
      <c r="Z1988" s="39"/>
      <c r="AA1988" s="39"/>
      <c r="AB1988" s="39"/>
      <c r="AC1988" s="39"/>
      <c r="AD1988" s="39"/>
      <c r="AE1988" s="39"/>
      <c r="AR1988" s="225" t="s">
        <v>271</v>
      </c>
      <c r="AT1988" s="225" t="s">
        <v>243</v>
      </c>
      <c r="AU1988" s="225" t="s">
        <v>81</v>
      </c>
      <c r="AY1988" s="18" t="s">
        <v>240</v>
      </c>
      <c r="BE1988" s="226">
        <f>IF(N1988="základní",J1988,0)</f>
        <v>0</v>
      </c>
      <c r="BF1988" s="226">
        <f>IF(N1988="snížená",J1988,0)</f>
        <v>0</v>
      </c>
      <c r="BG1988" s="226">
        <f>IF(N1988="zákl. přenesená",J1988,0)</f>
        <v>0</v>
      </c>
      <c r="BH1988" s="226">
        <f>IF(N1988="sníž. přenesená",J1988,0)</f>
        <v>0</v>
      </c>
      <c r="BI1988" s="226">
        <f>IF(N1988="nulová",J1988,0)</f>
        <v>0</v>
      </c>
      <c r="BJ1988" s="18" t="s">
        <v>79</v>
      </c>
      <c r="BK1988" s="226">
        <f>ROUND(I1988*H1988,2)</f>
        <v>0</v>
      </c>
      <c r="BL1988" s="18" t="s">
        <v>271</v>
      </c>
      <c r="BM1988" s="225" t="s">
        <v>4704</v>
      </c>
    </row>
    <row r="1989" s="14" customFormat="1">
      <c r="A1989" s="14"/>
      <c r="B1989" s="259"/>
      <c r="C1989" s="260"/>
      <c r="D1989" s="227" t="s">
        <v>801</v>
      </c>
      <c r="E1989" s="261" t="s">
        <v>19</v>
      </c>
      <c r="F1989" s="262" t="s">
        <v>2392</v>
      </c>
      <c r="G1989" s="260"/>
      <c r="H1989" s="261" t="s">
        <v>19</v>
      </c>
      <c r="I1989" s="263"/>
      <c r="J1989" s="260"/>
      <c r="K1989" s="260"/>
      <c r="L1989" s="264"/>
      <c r="M1989" s="265"/>
      <c r="N1989" s="266"/>
      <c r="O1989" s="266"/>
      <c r="P1989" s="266"/>
      <c r="Q1989" s="266"/>
      <c r="R1989" s="266"/>
      <c r="S1989" s="266"/>
      <c r="T1989" s="267"/>
      <c r="U1989" s="14"/>
      <c r="V1989" s="14"/>
      <c r="W1989" s="14"/>
      <c r="X1989" s="14"/>
      <c r="Y1989" s="14"/>
      <c r="Z1989" s="14"/>
      <c r="AA1989" s="14"/>
      <c r="AB1989" s="14"/>
      <c r="AC1989" s="14"/>
      <c r="AD1989" s="14"/>
      <c r="AE1989" s="14"/>
      <c r="AT1989" s="268" t="s">
        <v>801</v>
      </c>
      <c r="AU1989" s="268" t="s">
        <v>81</v>
      </c>
      <c r="AV1989" s="14" t="s">
        <v>79</v>
      </c>
      <c r="AW1989" s="14" t="s">
        <v>33</v>
      </c>
      <c r="AX1989" s="14" t="s">
        <v>72</v>
      </c>
      <c r="AY1989" s="268" t="s">
        <v>240</v>
      </c>
    </row>
    <row r="1990" s="13" customFormat="1">
      <c r="A1990" s="13"/>
      <c r="B1990" s="248"/>
      <c r="C1990" s="249"/>
      <c r="D1990" s="227" t="s">
        <v>801</v>
      </c>
      <c r="E1990" s="250" t="s">
        <v>19</v>
      </c>
      <c r="F1990" s="251" t="s">
        <v>2355</v>
      </c>
      <c r="G1990" s="249"/>
      <c r="H1990" s="252">
        <v>699</v>
      </c>
      <c r="I1990" s="253"/>
      <c r="J1990" s="249"/>
      <c r="K1990" s="249"/>
      <c r="L1990" s="254"/>
      <c r="M1990" s="255"/>
      <c r="N1990" s="256"/>
      <c r="O1990" s="256"/>
      <c r="P1990" s="256"/>
      <c r="Q1990" s="256"/>
      <c r="R1990" s="256"/>
      <c r="S1990" s="256"/>
      <c r="T1990" s="257"/>
      <c r="U1990" s="13"/>
      <c r="V1990" s="13"/>
      <c r="W1990" s="13"/>
      <c r="X1990" s="13"/>
      <c r="Y1990" s="13"/>
      <c r="Z1990" s="13"/>
      <c r="AA1990" s="13"/>
      <c r="AB1990" s="13"/>
      <c r="AC1990" s="13"/>
      <c r="AD1990" s="13"/>
      <c r="AE1990" s="13"/>
      <c r="AT1990" s="258" t="s">
        <v>801</v>
      </c>
      <c r="AU1990" s="258" t="s">
        <v>81</v>
      </c>
      <c r="AV1990" s="13" t="s">
        <v>81</v>
      </c>
      <c r="AW1990" s="13" t="s">
        <v>33</v>
      </c>
      <c r="AX1990" s="13" t="s">
        <v>72</v>
      </c>
      <c r="AY1990" s="258" t="s">
        <v>240</v>
      </c>
    </row>
    <row r="1991" s="13" customFormat="1">
      <c r="A1991" s="13"/>
      <c r="B1991" s="248"/>
      <c r="C1991" s="249"/>
      <c r="D1991" s="227" t="s">
        <v>801</v>
      </c>
      <c r="E1991" s="250" t="s">
        <v>19</v>
      </c>
      <c r="F1991" s="251" t="s">
        <v>2393</v>
      </c>
      <c r="G1991" s="249"/>
      <c r="H1991" s="252">
        <v>193.40199999999999</v>
      </c>
      <c r="I1991" s="253"/>
      <c r="J1991" s="249"/>
      <c r="K1991" s="249"/>
      <c r="L1991" s="254"/>
      <c r="M1991" s="255"/>
      <c r="N1991" s="256"/>
      <c r="O1991" s="256"/>
      <c r="P1991" s="256"/>
      <c r="Q1991" s="256"/>
      <c r="R1991" s="256"/>
      <c r="S1991" s="256"/>
      <c r="T1991" s="257"/>
      <c r="U1991" s="13"/>
      <c r="V1991" s="13"/>
      <c r="W1991" s="13"/>
      <c r="X1991" s="13"/>
      <c r="Y1991" s="13"/>
      <c r="Z1991" s="13"/>
      <c r="AA1991" s="13"/>
      <c r="AB1991" s="13"/>
      <c r="AC1991" s="13"/>
      <c r="AD1991" s="13"/>
      <c r="AE1991" s="13"/>
      <c r="AT1991" s="258" t="s">
        <v>801</v>
      </c>
      <c r="AU1991" s="258" t="s">
        <v>81</v>
      </c>
      <c r="AV1991" s="13" t="s">
        <v>81</v>
      </c>
      <c r="AW1991" s="13" t="s">
        <v>33</v>
      </c>
      <c r="AX1991" s="13" t="s">
        <v>72</v>
      </c>
      <c r="AY1991" s="258" t="s">
        <v>240</v>
      </c>
    </row>
    <row r="1992" s="13" customFormat="1">
      <c r="A1992" s="13"/>
      <c r="B1992" s="248"/>
      <c r="C1992" s="249"/>
      <c r="D1992" s="227" t="s">
        <v>801</v>
      </c>
      <c r="E1992" s="250" t="s">
        <v>19</v>
      </c>
      <c r="F1992" s="251" t="s">
        <v>2394</v>
      </c>
      <c r="G1992" s="249"/>
      <c r="H1992" s="252">
        <v>100.893</v>
      </c>
      <c r="I1992" s="253"/>
      <c r="J1992" s="249"/>
      <c r="K1992" s="249"/>
      <c r="L1992" s="254"/>
      <c r="M1992" s="255"/>
      <c r="N1992" s="256"/>
      <c r="O1992" s="256"/>
      <c r="P1992" s="256"/>
      <c r="Q1992" s="256"/>
      <c r="R1992" s="256"/>
      <c r="S1992" s="256"/>
      <c r="T1992" s="257"/>
      <c r="U1992" s="13"/>
      <c r="V1992" s="13"/>
      <c r="W1992" s="13"/>
      <c r="X1992" s="13"/>
      <c r="Y1992" s="13"/>
      <c r="Z1992" s="13"/>
      <c r="AA1992" s="13"/>
      <c r="AB1992" s="13"/>
      <c r="AC1992" s="13"/>
      <c r="AD1992" s="13"/>
      <c r="AE1992" s="13"/>
      <c r="AT1992" s="258" t="s">
        <v>801</v>
      </c>
      <c r="AU1992" s="258" t="s">
        <v>81</v>
      </c>
      <c r="AV1992" s="13" t="s">
        <v>81</v>
      </c>
      <c r="AW1992" s="13" t="s">
        <v>33</v>
      </c>
      <c r="AX1992" s="13" t="s">
        <v>72</v>
      </c>
      <c r="AY1992" s="258" t="s">
        <v>240</v>
      </c>
    </row>
    <row r="1993" s="13" customFormat="1">
      <c r="A1993" s="13"/>
      <c r="B1993" s="248"/>
      <c r="C1993" s="249"/>
      <c r="D1993" s="227" t="s">
        <v>801</v>
      </c>
      <c r="E1993" s="250" t="s">
        <v>19</v>
      </c>
      <c r="F1993" s="251" t="s">
        <v>2395</v>
      </c>
      <c r="G1993" s="249"/>
      <c r="H1993" s="252">
        <v>51.116</v>
      </c>
      <c r="I1993" s="253"/>
      <c r="J1993" s="249"/>
      <c r="K1993" s="249"/>
      <c r="L1993" s="254"/>
      <c r="M1993" s="255"/>
      <c r="N1993" s="256"/>
      <c r="O1993" s="256"/>
      <c r="P1993" s="256"/>
      <c r="Q1993" s="256"/>
      <c r="R1993" s="256"/>
      <c r="S1993" s="256"/>
      <c r="T1993" s="257"/>
      <c r="U1993" s="13"/>
      <c r="V1993" s="13"/>
      <c r="W1993" s="13"/>
      <c r="X1993" s="13"/>
      <c r="Y1993" s="13"/>
      <c r="Z1993" s="13"/>
      <c r="AA1993" s="13"/>
      <c r="AB1993" s="13"/>
      <c r="AC1993" s="13"/>
      <c r="AD1993" s="13"/>
      <c r="AE1993" s="13"/>
      <c r="AT1993" s="258" t="s">
        <v>801</v>
      </c>
      <c r="AU1993" s="258" t="s">
        <v>81</v>
      </c>
      <c r="AV1993" s="13" t="s">
        <v>81</v>
      </c>
      <c r="AW1993" s="13" t="s">
        <v>33</v>
      </c>
      <c r="AX1993" s="13" t="s">
        <v>72</v>
      </c>
      <c r="AY1993" s="258" t="s">
        <v>240</v>
      </c>
    </row>
    <row r="1994" s="13" customFormat="1">
      <c r="A1994" s="13"/>
      <c r="B1994" s="248"/>
      <c r="C1994" s="249"/>
      <c r="D1994" s="227" t="s">
        <v>801</v>
      </c>
      <c r="E1994" s="250" t="s">
        <v>19</v>
      </c>
      <c r="F1994" s="251" t="s">
        <v>2396</v>
      </c>
      <c r="G1994" s="249"/>
      <c r="H1994" s="252">
        <v>52.515000000000001</v>
      </c>
      <c r="I1994" s="253"/>
      <c r="J1994" s="249"/>
      <c r="K1994" s="249"/>
      <c r="L1994" s="254"/>
      <c r="M1994" s="255"/>
      <c r="N1994" s="256"/>
      <c r="O1994" s="256"/>
      <c r="P1994" s="256"/>
      <c r="Q1994" s="256"/>
      <c r="R1994" s="256"/>
      <c r="S1994" s="256"/>
      <c r="T1994" s="257"/>
      <c r="U1994" s="13"/>
      <c r="V1994" s="13"/>
      <c r="W1994" s="13"/>
      <c r="X1994" s="13"/>
      <c r="Y1994" s="13"/>
      <c r="Z1994" s="13"/>
      <c r="AA1994" s="13"/>
      <c r="AB1994" s="13"/>
      <c r="AC1994" s="13"/>
      <c r="AD1994" s="13"/>
      <c r="AE1994" s="13"/>
      <c r="AT1994" s="258" t="s">
        <v>801</v>
      </c>
      <c r="AU1994" s="258" t="s">
        <v>81</v>
      </c>
      <c r="AV1994" s="13" t="s">
        <v>81</v>
      </c>
      <c r="AW1994" s="13" t="s">
        <v>33</v>
      </c>
      <c r="AX1994" s="13" t="s">
        <v>72</v>
      </c>
      <c r="AY1994" s="258" t="s">
        <v>240</v>
      </c>
    </row>
    <row r="1995" s="13" customFormat="1">
      <c r="A1995" s="13"/>
      <c r="B1995" s="248"/>
      <c r="C1995" s="249"/>
      <c r="D1995" s="227" t="s">
        <v>801</v>
      </c>
      <c r="E1995" s="250" t="s">
        <v>19</v>
      </c>
      <c r="F1995" s="251" t="s">
        <v>2397</v>
      </c>
      <c r="G1995" s="249"/>
      <c r="H1995" s="252">
        <v>205.11000000000001</v>
      </c>
      <c r="I1995" s="253"/>
      <c r="J1995" s="249"/>
      <c r="K1995" s="249"/>
      <c r="L1995" s="254"/>
      <c r="M1995" s="255"/>
      <c r="N1995" s="256"/>
      <c r="O1995" s="256"/>
      <c r="P1995" s="256"/>
      <c r="Q1995" s="256"/>
      <c r="R1995" s="256"/>
      <c r="S1995" s="256"/>
      <c r="T1995" s="257"/>
      <c r="U1995" s="13"/>
      <c r="V1995" s="13"/>
      <c r="W1995" s="13"/>
      <c r="X1995" s="13"/>
      <c r="Y1995" s="13"/>
      <c r="Z1995" s="13"/>
      <c r="AA1995" s="13"/>
      <c r="AB1995" s="13"/>
      <c r="AC1995" s="13"/>
      <c r="AD1995" s="13"/>
      <c r="AE1995" s="13"/>
      <c r="AT1995" s="258" t="s">
        <v>801</v>
      </c>
      <c r="AU1995" s="258" t="s">
        <v>81</v>
      </c>
      <c r="AV1995" s="13" t="s">
        <v>81</v>
      </c>
      <c r="AW1995" s="13" t="s">
        <v>33</v>
      </c>
      <c r="AX1995" s="13" t="s">
        <v>72</v>
      </c>
      <c r="AY1995" s="258" t="s">
        <v>240</v>
      </c>
    </row>
    <row r="1996" s="13" customFormat="1">
      <c r="A1996" s="13"/>
      <c r="B1996" s="248"/>
      <c r="C1996" s="249"/>
      <c r="D1996" s="227" t="s">
        <v>801</v>
      </c>
      <c r="E1996" s="250" t="s">
        <v>19</v>
      </c>
      <c r="F1996" s="251" t="s">
        <v>2398</v>
      </c>
      <c r="G1996" s="249"/>
      <c r="H1996" s="252">
        <v>129.94300000000001</v>
      </c>
      <c r="I1996" s="253"/>
      <c r="J1996" s="249"/>
      <c r="K1996" s="249"/>
      <c r="L1996" s="254"/>
      <c r="M1996" s="255"/>
      <c r="N1996" s="256"/>
      <c r="O1996" s="256"/>
      <c r="P1996" s="256"/>
      <c r="Q1996" s="256"/>
      <c r="R1996" s="256"/>
      <c r="S1996" s="256"/>
      <c r="T1996" s="257"/>
      <c r="U1996" s="13"/>
      <c r="V1996" s="13"/>
      <c r="W1996" s="13"/>
      <c r="X1996" s="13"/>
      <c r="Y1996" s="13"/>
      <c r="Z1996" s="13"/>
      <c r="AA1996" s="13"/>
      <c r="AB1996" s="13"/>
      <c r="AC1996" s="13"/>
      <c r="AD1996" s="13"/>
      <c r="AE1996" s="13"/>
      <c r="AT1996" s="258" t="s">
        <v>801</v>
      </c>
      <c r="AU1996" s="258" t="s">
        <v>81</v>
      </c>
      <c r="AV1996" s="13" t="s">
        <v>81</v>
      </c>
      <c r="AW1996" s="13" t="s">
        <v>33</v>
      </c>
      <c r="AX1996" s="13" t="s">
        <v>72</v>
      </c>
      <c r="AY1996" s="258" t="s">
        <v>240</v>
      </c>
    </row>
    <row r="1997" s="13" customFormat="1">
      <c r="A1997" s="13"/>
      <c r="B1997" s="248"/>
      <c r="C1997" s="249"/>
      <c r="D1997" s="227" t="s">
        <v>801</v>
      </c>
      <c r="E1997" s="250" t="s">
        <v>19</v>
      </c>
      <c r="F1997" s="251" t="s">
        <v>2399</v>
      </c>
      <c r="G1997" s="249"/>
      <c r="H1997" s="252">
        <v>325.77999999999997</v>
      </c>
      <c r="I1997" s="253"/>
      <c r="J1997" s="249"/>
      <c r="K1997" s="249"/>
      <c r="L1997" s="254"/>
      <c r="M1997" s="255"/>
      <c r="N1997" s="256"/>
      <c r="O1997" s="256"/>
      <c r="P1997" s="256"/>
      <c r="Q1997" s="256"/>
      <c r="R1997" s="256"/>
      <c r="S1997" s="256"/>
      <c r="T1997" s="257"/>
      <c r="U1997" s="13"/>
      <c r="V1997" s="13"/>
      <c r="W1997" s="13"/>
      <c r="X1997" s="13"/>
      <c r="Y1997" s="13"/>
      <c r="Z1997" s="13"/>
      <c r="AA1997" s="13"/>
      <c r="AB1997" s="13"/>
      <c r="AC1997" s="13"/>
      <c r="AD1997" s="13"/>
      <c r="AE1997" s="13"/>
      <c r="AT1997" s="258" t="s">
        <v>801</v>
      </c>
      <c r="AU1997" s="258" t="s">
        <v>81</v>
      </c>
      <c r="AV1997" s="13" t="s">
        <v>81</v>
      </c>
      <c r="AW1997" s="13" t="s">
        <v>33</v>
      </c>
      <c r="AX1997" s="13" t="s">
        <v>72</v>
      </c>
      <c r="AY1997" s="258" t="s">
        <v>240</v>
      </c>
    </row>
    <row r="1998" s="13" customFormat="1">
      <c r="A1998" s="13"/>
      <c r="B1998" s="248"/>
      <c r="C1998" s="249"/>
      <c r="D1998" s="227" t="s">
        <v>801</v>
      </c>
      <c r="E1998" s="250" t="s">
        <v>19</v>
      </c>
      <c r="F1998" s="251" t="s">
        <v>2400</v>
      </c>
      <c r="G1998" s="249"/>
      <c r="H1998" s="252">
        <v>95.992999999999995</v>
      </c>
      <c r="I1998" s="253"/>
      <c r="J1998" s="249"/>
      <c r="K1998" s="249"/>
      <c r="L1998" s="254"/>
      <c r="M1998" s="255"/>
      <c r="N1998" s="256"/>
      <c r="O1998" s="256"/>
      <c r="P1998" s="256"/>
      <c r="Q1998" s="256"/>
      <c r="R1998" s="256"/>
      <c r="S1998" s="256"/>
      <c r="T1998" s="257"/>
      <c r="U1998" s="13"/>
      <c r="V1998" s="13"/>
      <c r="W1998" s="13"/>
      <c r="X1998" s="13"/>
      <c r="Y1998" s="13"/>
      <c r="Z1998" s="13"/>
      <c r="AA1998" s="13"/>
      <c r="AB1998" s="13"/>
      <c r="AC1998" s="13"/>
      <c r="AD1998" s="13"/>
      <c r="AE1998" s="13"/>
      <c r="AT1998" s="258" t="s">
        <v>801</v>
      </c>
      <c r="AU1998" s="258" t="s">
        <v>81</v>
      </c>
      <c r="AV1998" s="13" t="s">
        <v>81</v>
      </c>
      <c r="AW1998" s="13" t="s">
        <v>33</v>
      </c>
      <c r="AX1998" s="13" t="s">
        <v>72</v>
      </c>
      <c r="AY1998" s="258" t="s">
        <v>240</v>
      </c>
    </row>
    <row r="1999" s="13" customFormat="1">
      <c r="A1999" s="13"/>
      <c r="B1999" s="248"/>
      <c r="C1999" s="249"/>
      <c r="D1999" s="227" t="s">
        <v>801</v>
      </c>
      <c r="E1999" s="250" t="s">
        <v>19</v>
      </c>
      <c r="F1999" s="251" t="s">
        <v>2401</v>
      </c>
      <c r="G1999" s="249"/>
      <c r="H1999" s="252">
        <v>472.993</v>
      </c>
      <c r="I1999" s="253"/>
      <c r="J1999" s="249"/>
      <c r="K1999" s="249"/>
      <c r="L1999" s="254"/>
      <c r="M1999" s="255"/>
      <c r="N1999" s="256"/>
      <c r="O1999" s="256"/>
      <c r="P1999" s="256"/>
      <c r="Q1999" s="256"/>
      <c r="R1999" s="256"/>
      <c r="S1999" s="256"/>
      <c r="T1999" s="257"/>
      <c r="U1999" s="13"/>
      <c r="V1999" s="13"/>
      <c r="W1999" s="13"/>
      <c r="X1999" s="13"/>
      <c r="Y1999" s="13"/>
      <c r="Z1999" s="13"/>
      <c r="AA1999" s="13"/>
      <c r="AB1999" s="13"/>
      <c r="AC1999" s="13"/>
      <c r="AD1999" s="13"/>
      <c r="AE1999" s="13"/>
      <c r="AT1999" s="258" t="s">
        <v>801</v>
      </c>
      <c r="AU1999" s="258" t="s">
        <v>81</v>
      </c>
      <c r="AV1999" s="13" t="s">
        <v>81</v>
      </c>
      <c r="AW1999" s="13" t="s">
        <v>33</v>
      </c>
      <c r="AX1999" s="13" t="s">
        <v>72</v>
      </c>
      <c r="AY1999" s="258" t="s">
        <v>240</v>
      </c>
    </row>
    <row r="2000" s="13" customFormat="1">
      <c r="A2000" s="13"/>
      <c r="B2000" s="248"/>
      <c r="C2000" s="249"/>
      <c r="D2000" s="227" t="s">
        <v>801</v>
      </c>
      <c r="E2000" s="250" t="s">
        <v>19</v>
      </c>
      <c r="F2000" s="251" t="s">
        <v>2402</v>
      </c>
      <c r="G2000" s="249"/>
      <c r="H2000" s="252">
        <v>157.31999999999999</v>
      </c>
      <c r="I2000" s="253"/>
      <c r="J2000" s="249"/>
      <c r="K2000" s="249"/>
      <c r="L2000" s="254"/>
      <c r="M2000" s="255"/>
      <c r="N2000" s="256"/>
      <c r="O2000" s="256"/>
      <c r="P2000" s="256"/>
      <c r="Q2000" s="256"/>
      <c r="R2000" s="256"/>
      <c r="S2000" s="256"/>
      <c r="T2000" s="257"/>
      <c r="U2000" s="13"/>
      <c r="V2000" s="13"/>
      <c r="W2000" s="13"/>
      <c r="X2000" s="13"/>
      <c r="Y2000" s="13"/>
      <c r="Z2000" s="13"/>
      <c r="AA2000" s="13"/>
      <c r="AB2000" s="13"/>
      <c r="AC2000" s="13"/>
      <c r="AD2000" s="13"/>
      <c r="AE2000" s="13"/>
      <c r="AT2000" s="258" t="s">
        <v>801</v>
      </c>
      <c r="AU2000" s="258" t="s">
        <v>81</v>
      </c>
      <c r="AV2000" s="13" t="s">
        <v>81</v>
      </c>
      <c r="AW2000" s="13" t="s">
        <v>33</v>
      </c>
      <c r="AX2000" s="13" t="s">
        <v>72</v>
      </c>
      <c r="AY2000" s="258" t="s">
        <v>240</v>
      </c>
    </row>
    <row r="2001" s="13" customFormat="1">
      <c r="A2001" s="13"/>
      <c r="B2001" s="248"/>
      <c r="C2001" s="249"/>
      <c r="D2001" s="227" t="s">
        <v>801</v>
      </c>
      <c r="E2001" s="250" t="s">
        <v>19</v>
      </c>
      <c r="F2001" s="251" t="s">
        <v>2403</v>
      </c>
      <c r="G2001" s="249"/>
      <c r="H2001" s="252">
        <v>230.803</v>
      </c>
      <c r="I2001" s="253"/>
      <c r="J2001" s="249"/>
      <c r="K2001" s="249"/>
      <c r="L2001" s="254"/>
      <c r="M2001" s="255"/>
      <c r="N2001" s="256"/>
      <c r="O2001" s="256"/>
      <c r="P2001" s="256"/>
      <c r="Q2001" s="256"/>
      <c r="R2001" s="256"/>
      <c r="S2001" s="256"/>
      <c r="T2001" s="257"/>
      <c r="U2001" s="13"/>
      <c r="V2001" s="13"/>
      <c r="W2001" s="13"/>
      <c r="X2001" s="13"/>
      <c r="Y2001" s="13"/>
      <c r="Z2001" s="13"/>
      <c r="AA2001" s="13"/>
      <c r="AB2001" s="13"/>
      <c r="AC2001" s="13"/>
      <c r="AD2001" s="13"/>
      <c r="AE2001" s="13"/>
      <c r="AT2001" s="258" t="s">
        <v>801</v>
      </c>
      <c r="AU2001" s="258" t="s">
        <v>81</v>
      </c>
      <c r="AV2001" s="13" t="s">
        <v>81</v>
      </c>
      <c r="AW2001" s="13" t="s">
        <v>33</v>
      </c>
      <c r="AX2001" s="13" t="s">
        <v>72</v>
      </c>
      <c r="AY2001" s="258" t="s">
        <v>240</v>
      </c>
    </row>
    <row r="2002" s="13" customFormat="1">
      <c r="A2002" s="13"/>
      <c r="B2002" s="248"/>
      <c r="C2002" s="249"/>
      <c r="D2002" s="227" t="s">
        <v>801</v>
      </c>
      <c r="E2002" s="250" t="s">
        <v>19</v>
      </c>
      <c r="F2002" s="251" t="s">
        <v>2404</v>
      </c>
      <c r="G2002" s="249"/>
      <c r="H2002" s="252">
        <v>303.096</v>
      </c>
      <c r="I2002" s="253"/>
      <c r="J2002" s="249"/>
      <c r="K2002" s="249"/>
      <c r="L2002" s="254"/>
      <c r="M2002" s="255"/>
      <c r="N2002" s="256"/>
      <c r="O2002" s="256"/>
      <c r="P2002" s="256"/>
      <c r="Q2002" s="256"/>
      <c r="R2002" s="256"/>
      <c r="S2002" s="256"/>
      <c r="T2002" s="257"/>
      <c r="U2002" s="13"/>
      <c r="V2002" s="13"/>
      <c r="W2002" s="13"/>
      <c r="X2002" s="13"/>
      <c r="Y2002" s="13"/>
      <c r="Z2002" s="13"/>
      <c r="AA2002" s="13"/>
      <c r="AB2002" s="13"/>
      <c r="AC2002" s="13"/>
      <c r="AD2002" s="13"/>
      <c r="AE2002" s="13"/>
      <c r="AT2002" s="258" t="s">
        <v>801</v>
      </c>
      <c r="AU2002" s="258" t="s">
        <v>81</v>
      </c>
      <c r="AV2002" s="13" t="s">
        <v>81</v>
      </c>
      <c r="AW2002" s="13" t="s">
        <v>33</v>
      </c>
      <c r="AX2002" s="13" t="s">
        <v>72</v>
      </c>
      <c r="AY2002" s="258" t="s">
        <v>240</v>
      </c>
    </row>
    <row r="2003" s="13" customFormat="1">
      <c r="A2003" s="13"/>
      <c r="B2003" s="248"/>
      <c r="C2003" s="249"/>
      <c r="D2003" s="227" t="s">
        <v>801</v>
      </c>
      <c r="E2003" s="250" t="s">
        <v>19</v>
      </c>
      <c r="F2003" s="251" t="s">
        <v>2405</v>
      </c>
      <c r="G2003" s="249"/>
      <c r="H2003" s="252">
        <v>79.141000000000005</v>
      </c>
      <c r="I2003" s="253"/>
      <c r="J2003" s="249"/>
      <c r="K2003" s="249"/>
      <c r="L2003" s="254"/>
      <c r="M2003" s="255"/>
      <c r="N2003" s="256"/>
      <c r="O2003" s="256"/>
      <c r="P2003" s="256"/>
      <c r="Q2003" s="256"/>
      <c r="R2003" s="256"/>
      <c r="S2003" s="256"/>
      <c r="T2003" s="257"/>
      <c r="U2003" s="13"/>
      <c r="V2003" s="13"/>
      <c r="W2003" s="13"/>
      <c r="X2003" s="13"/>
      <c r="Y2003" s="13"/>
      <c r="Z2003" s="13"/>
      <c r="AA2003" s="13"/>
      <c r="AB2003" s="13"/>
      <c r="AC2003" s="13"/>
      <c r="AD2003" s="13"/>
      <c r="AE2003" s="13"/>
      <c r="AT2003" s="258" t="s">
        <v>801</v>
      </c>
      <c r="AU2003" s="258" t="s">
        <v>81</v>
      </c>
      <c r="AV2003" s="13" t="s">
        <v>81</v>
      </c>
      <c r="AW2003" s="13" t="s">
        <v>33</v>
      </c>
      <c r="AX2003" s="13" t="s">
        <v>72</v>
      </c>
      <c r="AY2003" s="258" t="s">
        <v>240</v>
      </c>
    </row>
    <row r="2004" s="13" customFormat="1">
      <c r="A2004" s="13"/>
      <c r="B2004" s="248"/>
      <c r="C2004" s="249"/>
      <c r="D2004" s="227" t="s">
        <v>801</v>
      </c>
      <c r="E2004" s="250" t="s">
        <v>19</v>
      </c>
      <c r="F2004" s="251" t="s">
        <v>2406</v>
      </c>
      <c r="G2004" s="249"/>
      <c r="H2004" s="252">
        <v>231.69800000000001</v>
      </c>
      <c r="I2004" s="253"/>
      <c r="J2004" s="249"/>
      <c r="K2004" s="249"/>
      <c r="L2004" s="254"/>
      <c r="M2004" s="255"/>
      <c r="N2004" s="256"/>
      <c r="O2004" s="256"/>
      <c r="P2004" s="256"/>
      <c r="Q2004" s="256"/>
      <c r="R2004" s="256"/>
      <c r="S2004" s="256"/>
      <c r="T2004" s="257"/>
      <c r="U2004" s="13"/>
      <c r="V2004" s="13"/>
      <c r="W2004" s="13"/>
      <c r="X2004" s="13"/>
      <c r="Y2004" s="13"/>
      <c r="Z2004" s="13"/>
      <c r="AA2004" s="13"/>
      <c r="AB2004" s="13"/>
      <c r="AC2004" s="13"/>
      <c r="AD2004" s="13"/>
      <c r="AE2004" s="13"/>
      <c r="AT2004" s="258" t="s">
        <v>801</v>
      </c>
      <c r="AU2004" s="258" t="s">
        <v>81</v>
      </c>
      <c r="AV2004" s="13" t="s">
        <v>81</v>
      </c>
      <c r="AW2004" s="13" t="s">
        <v>33</v>
      </c>
      <c r="AX2004" s="13" t="s">
        <v>72</v>
      </c>
      <c r="AY2004" s="258" t="s">
        <v>240</v>
      </c>
    </row>
    <row r="2005" s="13" customFormat="1">
      <c r="A2005" s="13"/>
      <c r="B2005" s="248"/>
      <c r="C2005" s="249"/>
      <c r="D2005" s="227" t="s">
        <v>801</v>
      </c>
      <c r="E2005" s="250" t="s">
        <v>19</v>
      </c>
      <c r="F2005" s="251" t="s">
        <v>2407</v>
      </c>
      <c r="G2005" s="249"/>
      <c r="H2005" s="252">
        <v>210.28100000000001</v>
      </c>
      <c r="I2005" s="253"/>
      <c r="J2005" s="249"/>
      <c r="K2005" s="249"/>
      <c r="L2005" s="254"/>
      <c r="M2005" s="255"/>
      <c r="N2005" s="256"/>
      <c r="O2005" s="256"/>
      <c r="P2005" s="256"/>
      <c r="Q2005" s="256"/>
      <c r="R2005" s="256"/>
      <c r="S2005" s="256"/>
      <c r="T2005" s="257"/>
      <c r="U2005" s="13"/>
      <c r="V2005" s="13"/>
      <c r="W2005" s="13"/>
      <c r="X2005" s="13"/>
      <c r="Y2005" s="13"/>
      <c r="Z2005" s="13"/>
      <c r="AA2005" s="13"/>
      <c r="AB2005" s="13"/>
      <c r="AC2005" s="13"/>
      <c r="AD2005" s="13"/>
      <c r="AE2005" s="13"/>
      <c r="AT2005" s="258" t="s">
        <v>801</v>
      </c>
      <c r="AU2005" s="258" t="s">
        <v>81</v>
      </c>
      <c r="AV2005" s="13" t="s">
        <v>81</v>
      </c>
      <c r="AW2005" s="13" t="s">
        <v>33</v>
      </c>
      <c r="AX2005" s="13" t="s">
        <v>72</v>
      </c>
      <c r="AY2005" s="258" t="s">
        <v>240</v>
      </c>
    </row>
    <row r="2006" s="13" customFormat="1">
      <c r="A2006" s="13"/>
      <c r="B2006" s="248"/>
      <c r="C2006" s="249"/>
      <c r="D2006" s="227" t="s">
        <v>801</v>
      </c>
      <c r="E2006" s="250" t="s">
        <v>19</v>
      </c>
      <c r="F2006" s="251" t="s">
        <v>2408</v>
      </c>
      <c r="G2006" s="249"/>
      <c r="H2006" s="252">
        <v>444.82999999999998</v>
      </c>
      <c r="I2006" s="253"/>
      <c r="J2006" s="249"/>
      <c r="K2006" s="249"/>
      <c r="L2006" s="254"/>
      <c r="M2006" s="255"/>
      <c r="N2006" s="256"/>
      <c r="O2006" s="256"/>
      <c r="P2006" s="256"/>
      <c r="Q2006" s="256"/>
      <c r="R2006" s="256"/>
      <c r="S2006" s="256"/>
      <c r="T2006" s="257"/>
      <c r="U2006" s="13"/>
      <c r="V2006" s="13"/>
      <c r="W2006" s="13"/>
      <c r="X2006" s="13"/>
      <c r="Y2006" s="13"/>
      <c r="Z2006" s="13"/>
      <c r="AA2006" s="13"/>
      <c r="AB2006" s="13"/>
      <c r="AC2006" s="13"/>
      <c r="AD2006" s="13"/>
      <c r="AE2006" s="13"/>
      <c r="AT2006" s="258" t="s">
        <v>801</v>
      </c>
      <c r="AU2006" s="258" t="s">
        <v>81</v>
      </c>
      <c r="AV2006" s="13" t="s">
        <v>81</v>
      </c>
      <c r="AW2006" s="13" t="s">
        <v>33</v>
      </c>
      <c r="AX2006" s="13" t="s">
        <v>72</v>
      </c>
      <c r="AY2006" s="258" t="s">
        <v>240</v>
      </c>
    </row>
    <row r="2007" s="13" customFormat="1">
      <c r="A2007" s="13"/>
      <c r="B2007" s="248"/>
      <c r="C2007" s="249"/>
      <c r="D2007" s="227" t="s">
        <v>801</v>
      </c>
      <c r="E2007" s="250" t="s">
        <v>19</v>
      </c>
      <c r="F2007" s="251" t="s">
        <v>2409</v>
      </c>
      <c r="G2007" s="249"/>
      <c r="H2007" s="252">
        <v>143.952</v>
      </c>
      <c r="I2007" s="253"/>
      <c r="J2007" s="249"/>
      <c r="K2007" s="249"/>
      <c r="L2007" s="254"/>
      <c r="M2007" s="255"/>
      <c r="N2007" s="256"/>
      <c r="O2007" s="256"/>
      <c r="P2007" s="256"/>
      <c r="Q2007" s="256"/>
      <c r="R2007" s="256"/>
      <c r="S2007" s="256"/>
      <c r="T2007" s="257"/>
      <c r="U2007" s="13"/>
      <c r="V2007" s="13"/>
      <c r="W2007" s="13"/>
      <c r="X2007" s="13"/>
      <c r="Y2007" s="13"/>
      <c r="Z2007" s="13"/>
      <c r="AA2007" s="13"/>
      <c r="AB2007" s="13"/>
      <c r="AC2007" s="13"/>
      <c r="AD2007" s="13"/>
      <c r="AE2007" s="13"/>
      <c r="AT2007" s="258" t="s">
        <v>801</v>
      </c>
      <c r="AU2007" s="258" t="s">
        <v>81</v>
      </c>
      <c r="AV2007" s="13" t="s">
        <v>81</v>
      </c>
      <c r="AW2007" s="13" t="s">
        <v>33</v>
      </c>
      <c r="AX2007" s="13" t="s">
        <v>72</v>
      </c>
      <c r="AY2007" s="258" t="s">
        <v>240</v>
      </c>
    </row>
    <row r="2008" s="13" customFormat="1">
      <c r="A2008" s="13"/>
      <c r="B2008" s="248"/>
      <c r="C2008" s="249"/>
      <c r="D2008" s="227" t="s">
        <v>801</v>
      </c>
      <c r="E2008" s="250" t="s">
        <v>19</v>
      </c>
      <c r="F2008" s="251" t="s">
        <v>2410</v>
      </c>
      <c r="G2008" s="249"/>
      <c r="H2008" s="252">
        <v>118.078</v>
      </c>
      <c r="I2008" s="253"/>
      <c r="J2008" s="249"/>
      <c r="K2008" s="249"/>
      <c r="L2008" s="254"/>
      <c r="M2008" s="255"/>
      <c r="N2008" s="256"/>
      <c r="O2008" s="256"/>
      <c r="P2008" s="256"/>
      <c r="Q2008" s="256"/>
      <c r="R2008" s="256"/>
      <c r="S2008" s="256"/>
      <c r="T2008" s="257"/>
      <c r="U2008" s="13"/>
      <c r="V2008" s="13"/>
      <c r="W2008" s="13"/>
      <c r="X2008" s="13"/>
      <c r="Y2008" s="13"/>
      <c r="Z2008" s="13"/>
      <c r="AA2008" s="13"/>
      <c r="AB2008" s="13"/>
      <c r="AC2008" s="13"/>
      <c r="AD2008" s="13"/>
      <c r="AE2008" s="13"/>
      <c r="AT2008" s="258" t="s">
        <v>801</v>
      </c>
      <c r="AU2008" s="258" t="s">
        <v>81</v>
      </c>
      <c r="AV2008" s="13" t="s">
        <v>81</v>
      </c>
      <c r="AW2008" s="13" t="s">
        <v>33</v>
      </c>
      <c r="AX2008" s="13" t="s">
        <v>72</v>
      </c>
      <c r="AY2008" s="258" t="s">
        <v>240</v>
      </c>
    </row>
    <row r="2009" s="13" customFormat="1">
      <c r="A2009" s="13"/>
      <c r="B2009" s="248"/>
      <c r="C2009" s="249"/>
      <c r="D2009" s="227" t="s">
        <v>801</v>
      </c>
      <c r="E2009" s="250" t="s">
        <v>19</v>
      </c>
      <c r="F2009" s="251" t="s">
        <v>2411</v>
      </c>
      <c r="G2009" s="249"/>
      <c r="H2009" s="252">
        <v>166.18000000000001</v>
      </c>
      <c r="I2009" s="253"/>
      <c r="J2009" s="249"/>
      <c r="K2009" s="249"/>
      <c r="L2009" s="254"/>
      <c r="M2009" s="255"/>
      <c r="N2009" s="256"/>
      <c r="O2009" s="256"/>
      <c r="P2009" s="256"/>
      <c r="Q2009" s="256"/>
      <c r="R2009" s="256"/>
      <c r="S2009" s="256"/>
      <c r="T2009" s="257"/>
      <c r="U2009" s="13"/>
      <c r="V2009" s="13"/>
      <c r="W2009" s="13"/>
      <c r="X2009" s="13"/>
      <c r="Y2009" s="13"/>
      <c r="Z2009" s="13"/>
      <c r="AA2009" s="13"/>
      <c r="AB2009" s="13"/>
      <c r="AC2009" s="13"/>
      <c r="AD2009" s="13"/>
      <c r="AE2009" s="13"/>
      <c r="AT2009" s="258" t="s">
        <v>801</v>
      </c>
      <c r="AU2009" s="258" t="s">
        <v>81</v>
      </c>
      <c r="AV2009" s="13" t="s">
        <v>81</v>
      </c>
      <c r="AW2009" s="13" t="s">
        <v>33</v>
      </c>
      <c r="AX2009" s="13" t="s">
        <v>72</v>
      </c>
      <c r="AY2009" s="258" t="s">
        <v>240</v>
      </c>
    </row>
    <row r="2010" s="13" customFormat="1">
      <c r="A2010" s="13"/>
      <c r="B2010" s="248"/>
      <c r="C2010" s="249"/>
      <c r="D2010" s="227" t="s">
        <v>801</v>
      </c>
      <c r="E2010" s="250" t="s">
        <v>19</v>
      </c>
      <c r="F2010" s="251" t="s">
        <v>2412</v>
      </c>
      <c r="G2010" s="249"/>
      <c r="H2010" s="252">
        <v>154.55799999999999</v>
      </c>
      <c r="I2010" s="253"/>
      <c r="J2010" s="249"/>
      <c r="K2010" s="249"/>
      <c r="L2010" s="254"/>
      <c r="M2010" s="255"/>
      <c r="N2010" s="256"/>
      <c r="O2010" s="256"/>
      <c r="P2010" s="256"/>
      <c r="Q2010" s="256"/>
      <c r="R2010" s="256"/>
      <c r="S2010" s="256"/>
      <c r="T2010" s="257"/>
      <c r="U2010" s="13"/>
      <c r="V2010" s="13"/>
      <c r="W2010" s="13"/>
      <c r="X2010" s="13"/>
      <c r="Y2010" s="13"/>
      <c r="Z2010" s="13"/>
      <c r="AA2010" s="13"/>
      <c r="AB2010" s="13"/>
      <c r="AC2010" s="13"/>
      <c r="AD2010" s="13"/>
      <c r="AE2010" s="13"/>
      <c r="AT2010" s="258" t="s">
        <v>801</v>
      </c>
      <c r="AU2010" s="258" t="s">
        <v>81</v>
      </c>
      <c r="AV2010" s="13" t="s">
        <v>81</v>
      </c>
      <c r="AW2010" s="13" t="s">
        <v>33</v>
      </c>
      <c r="AX2010" s="13" t="s">
        <v>72</v>
      </c>
      <c r="AY2010" s="258" t="s">
        <v>240</v>
      </c>
    </row>
    <row r="2011" s="13" customFormat="1">
      <c r="A2011" s="13"/>
      <c r="B2011" s="248"/>
      <c r="C2011" s="249"/>
      <c r="D2011" s="227" t="s">
        <v>801</v>
      </c>
      <c r="E2011" s="250" t="s">
        <v>19</v>
      </c>
      <c r="F2011" s="251" t="s">
        <v>2413</v>
      </c>
      <c r="G2011" s="249"/>
      <c r="H2011" s="252">
        <v>62.380000000000003</v>
      </c>
      <c r="I2011" s="253"/>
      <c r="J2011" s="249"/>
      <c r="K2011" s="249"/>
      <c r="L2011" s="254"/>
      <c r="M2011" s="255"/>
      <c r="N2011" s="256"/>
      <c r="O2011" s="256"/>
      <c r="P2011" s="256"/>
      <c r="Q2011" s="256"/>
      <c r="R2011" s="256"/>
      <c r="S2011" s="256"/>
      <c r="T2011" s="257"/>
      <c r="U2011" s="13"/>
      <c r="V2011" s="13"/>
      <c r="W2011" s="13"/>
      <c r="X2011" s="13"/>
      <c r="Y2011" s="13"/>
      <c r="Z2011" s="13"/>
      <c r="AA2011" s="13"/>
      <c r="AB2011" s="13"/>
      <c r="AC2011" s="13"/>
      <c r="AD2011" s="13"/>
      <c r="AE2011" s="13"/>
      <c r="AT2011" s="258" t="s">
        <v>801</v>
      </c>
      <c r="AU2011" s="258" t="s">
        <v>81</v>
      </c>
      <c r="AV2011" s="13" t="s">
        <v>81</v>
      </c>
      <c r="AW2011" s="13" t="s">
        <v>33</v>
      </c>
      <c r="AX2011" s="13" t="s">
        <v>72</v>
      </c>
      <c r="AY2011" s="258" t="s">
        <v>240</v>
      </c>
    </row>
    <row r="2012" s="13" customFormat="1">
      <c r="A2012" s="13"/>
      <c r="B2012" s="248"/>
      <c r="C2012" s="249"/>
      <c r="D2012" s="227" t="s">
        <v>801</v>
      </c>
      <c r="E2012" s="250" t="s">
        <v>19</v>
      </c>
      <c r="F2012" s="251" t="s">
        <v>2414</v>
      </c>
      <c r="G2012" s="249"/>
      <c r="H2012" s="252">
        <v>512.58000000000004</v>
      </c>
      <c r="I2012" s="253"/>
      <c r="J2012" s="249"/>
      <c r="K2012" s="249"/>
      <c r="L2012" s="254"/>
      <c r="M2012" s="255"/>
      <c r="N2012" s="256"/>
      <c r="O2012" s="256"/>
      <c r="P2012" s="256"/>
      <c r="Q2012" s="256"/>
      <c r="R2012" s="256"/>
      <c r="S2012" s="256"/>
      <c r="T2012" s="257"/>
      <c r="U2012" s="13"/>
      <c r="V2012" s="13"/>
      <c r="W2012" s="13"/>
      <c r="X2012" s="13"/>
      <c r="Y2012" s="13"/>
      <c r="Z2012" s="13"/>
      <c r="AA2012" s="13"/>
      <c r="AB2012" s="13"/>
      <c r="AC2012" s="13"/>
      <c r="AD2012" s="13"/>
      <c r="AE2012" s="13"/>
      <c r="AT2012" s="258" t="s">
        <v>801</v>
      </c>
      <c r="AU2012" s="258" t="s">
        <v>81</v>
      </c>
      <c r="AV2012" s="13" t="s">
        <v>81</v>
      </c>
      <c r="AW2012" s="13" t="s">
        <v>33</v>
      </c>
      <c r="AX2012" s="13" t="s">
        <v>72</v>
      </c>
      <c r="AY2012" s="258" t="s">
        <v>240</v>
      </c>
    </row>
    <row r="2013" s="13" customFormat="1">
      <c r="A2013" s="13"/>
      <c r="B2013" s="248"/>
      <c r="C2013" s="249"/>
      <c r="D2013" s="227" t="s">
        <v>801</v>
      </c>
      <c r="E2013" s="250" t="s">
        <v>19</v>
      </c>
      <c r="F2013" s="251" t="s">
        <v>4705</v>
      </c>
      <c r="G2013" s="249"/>
      <c r="H2013" s="252">
        <v>2710.1300000000001</v>
      </c>
      <c r="I2013" s="253"/>
      <c r="J2013" s="249"/>
      <c r="K2013" s="249"/>
      <c r="L2013" s="254"/>
      <c r="M2013" s="255"/>
      <c r="N2013" s="256"/>
      <c r="O2013" s="256"/>
      <c r="P2013" s="256"/>
      <c r="Q2013" s="256"/>
      <c r="R2013" s="256"/>
      <c r="S2013" s="256"/>
      <c r="T2013" s="257"/>
      <c r="U2013" s="13"/>
      <c r="V2013" s="13"/>
      <c r="W2013" s="13"/>
      <c r="X2013" s="13"/>
      <c r="Y2013" s="13"/>
      <c r="Z2013" s="13"/>
      <c r="AA2013" s="13"/>
      <c r="AB2013" s="13"/>
      <c r="AC2013" s="13"/>
      <c r="AD2013" s="13"/>
      <c r="AE2013" s="13"/>
      <c r="AT2013" s="258" t="s">
        <v>801</v>
      </c>
      <c r="AU2013" s="258" t="s">
        <v>81</v>
      </c>
      <c r="AV2013" s="13" t="s">
        <v>81</v>
      </c>
      <c r="AW2013" s="13" t="s">
        <v>33</v>
      </c>
      <c r="AX2013" s="13" t="s">
        <v>72</v>
      </c>
      <c r="AY2013" s="258" t="s">
        <v>240</v>
      </c>
    </row>
    <row r="2014" s="15" customFormat="1">
      <c r="A2014" s="15"/>
      <c r="B2014" s="269"/>
      <c r="C2014" s="270"/>
      <c r="D2014" s="227" t="s">
        <v>801</v>
      </c>
      <c r="E2014" s="271" t="s">
        <v>19</v>
      </c>
      <c r="F2014" s="272" t="s">
        <v>1356</v>
      </c>
      <c r="G2014" s="270"/>
      <c r="H2014" s="273">
        <v>7851.7719999999999</v>
      </c>
      <c r="I2014" s="274"/>
      <c r="J2014" s="270"/>
      <c r="K2014" s="270"/>
      <c r="L2014" s="275"/>
      <c r="M2014" s="276"/>
      <c r="N2014" s="277"/>
      <c r="O2014" s="277"/>
      <c r="P2014" s="277"/>
      <c r="Q2014" s="277"/>
      <c r="R2014" s="277"/>
      <c r="S2014" s="277"/>
      <c r="T2014" s="278"/>
      <c r="U2014" s="15"/>
      <c r="V2014" s="15"/>
      <c r="W2014" s="15"/>
      <c r="X2014" s="15"/>
      <c r="Y2014" s="15"/>
      <c r="Z2014" s="15"/>
      <c r="AA2014" s="15"/>
      <c r="AB2014" s="15"/>
      <c r="AC2014" s="15"/>
      <c r="AD2014" s="15"/>
      <c r="AE2014" s="15"/>
      <c r="AT2014" s="279" t="s">
        <v>801</v>
      </c>
      <c r="AU2014" s="279" t="s">
        <v>81</v>
      </c>
      <c r="AV2014" s="15" t="s">
        <v>149</v>
      </c>
      <c r="AW2014" s="15" t="s">
        <v>33</v>
      </c>
      <c r="AX2014" s="15" t="s">
        <v>79</v>
      </c>
      <c r="AY2014" s="279" t="s">
        <v>240</v>
      </c>
    </row>
    <row r="2015" s="2" customFormat="1" ht="33" customHeight="1">
      <c r="A2015" s="39"/>
      <c r="B2015" s="40"/>
      <c r="C2015" s="214" t="s">
        <v>4706</v>
      </c>
      <c r="D2015" s="214" t="s">
        <v>243</v>
      </c>
      <c r="E2015" s="215" t="s">
        <v>4707</v>
      </c>
      <c r="F2015" s="216" t="s">
        <v>4708</v>
      </c>
      <c r="G2015" s="217" t="s">
        <v>251</v>
      </c>
      <c r="H2015" s="218">
        <v>9070.7849999999999</v>
      </c>
      <c r="I2015" s="219"/>
      <c r="J2015" s="220">
        <f>ROUND(I2015*H2015,2)</f>
        <v>0</v>
      </c>
      <c r="K2015" s="216" t="s">
        <v>247</v>
      </c>
      <c r="L2015" s="45"/>
      <c r="M2015" s="221" t="s">
        <v>19</v>
      </c>
      <c r="N2015" s="222" t="s">
        <v>43</v>
      </c>
      <c r="O2015" s="85"/>
      <c r="P2015" s="223">
        <f>O2015*H2015</f>
        <v>0</v>
      </c>
      <c r="Q2015" s="223">
        <v>0</v>
      </c>
      <c r="R2015" s="223">
        <f>Q2015*H2015</f>
        <v>0</v>
      </c>
      <c r="S2015" s="223">
        <v>0</v>
      </c>
      <c r="T2015" s="224">
        <f>S2015*H2015</f>
        <v>0</v>
      </c>
      <c r="U2015" s="39"/>
      <c r="V2015" s="39"/>
      <c r="W2015" s="39"/>
      <c r="X2015" s="39"/>
      <c r="Y2015" s="39"/>
      <c r="Z2015" s="39"/>
      <c r="AA2015" s="39"/>
      <c r="AB2015" s="39"/>
      <c r="AC2015" s="39"/>
      <c r="AD2015" s="39"/>
      <c r="AE2015" s="39"/>
      <c r="AR2015" s="225" t="s">
        <v>271</v>
      </c>
      <c r="AT2015" s="225" t="s">
        <v>243</v>
      </c>
      <c r="AU2015" s="225" t="s">
        <v>81</v>
      </c>
      <c r="AY2015" s="18" t="s">
        <v>240</v>
      </c>
      <c r="BE2015" s="226">
        <f>IF(N2015="základní",J2015,0)</f>
        <v>0</v>
      </c>
      <c r="BF2015" s="226">
        <f>IF(N2015="snížená",J2015,0)</f>
        <v>0</v>
      </c>
      <c r="BG2015" s="226">
        <f>IF(N2015="zákl. přenesená",J2015,0)</f>
        <v>0</v>
      </c>
      <c r="BH2015" s="226">
        <f>IF(N2015="sníž. přenesená",J2015,0)</f>
        <v>0</v>
      </c>
      <c r="BI2015" s="226">
        <f>IF(N2015="nulová",J2015,0)</f>
        <v>0</v>
      </c>
      <c r="BJ2015" s="18" t="s">
        <v>79</v>
      </c>
      <c r="BK2015" s="226">
        <f>ROUND(I2015*H2015,2)</f>
        <v>0</v>
      </c>
      <c r="BL2015" s="18" t="s">
        <v>271</v>
      </c>
      <c r="BM2015" s="225" t="s">
        <v>4709</v>
      </c>
    </row>
    <row r="2016" s="13" customFormat="1">
      <c r="A2016" s="13"/>
      <c r="B2016" s="248"/>
      <c r="C2016" s="249"/>
      <c r="D2016" s="227" t="s">
        <v>801</v>
      </c>
      <c r="E2016" s="250" t="s">
        <v>19</v>
      </c>
      <c r="F2016" s="251" t="s">
        <v>4710</v>
      </c>
      <c r="G2016" s="249"/>
      <c r="H2016" s="252">
        <v>8415.9709999999995</v>
      </c>
      <c r="I2016" s="253"/>
      <c r="J2016" s="249"/>
      <c r="K2016" s="249"/>
      <c r="L2016" s="254"/>
      <c r="M2016" s="255"/>
      <c r="N2016" s="256"/>
      <c r="O2016" s="256"/>
      <c r="P2016" s="256"/>
      <c r="Q2016" s="256"/>
      <c r="R2016" s="256"/>
      <c r="S2016" s="256"/>
      <c r="T2016" s="257"/>
      <c r="U2016" s="13"/>
      <c r="V2016" s="13"/>
      <c r="W2016" s="13"/>
      <c r="X2016" s="13"/>
      <c r="Y2016" s="13"/>
      <c r="Z2016" s="13"/>
      <c r="AA2016" s="13"/>
      <c r="AB2016" s="13"/>
      <c r="AC2016" s="13"/>
      <c r="AD2016" s="13"/>
      <c r="AE2016" s="13"/>
      <c r="AT2016" s="258" t="s">
        <v>801</v>
      </c>
      <c r="AU2016" s="258" t="s">
        <v>81</v>
      </c>
      <c r="AV2016" s="13" t="s">
        <v>81</v>
      </c>
      <c r="AW2016" s="13" t="s">
        <v>33</v>
      </c>
      <c r="AX2016" s="13" t="s">
        <v>72</v>
      </c>
      <c r="AY2016" s="258" t="s">
        <v>240</v>
      </c>
    </row>
    <row r="2017" s="13" customFormat="1">
      <c r="A2017" s="13"/>
      <c r="B2017" s="248"/>
      <c r="C2017" s="249"/>
      <c r="D2017" s="227" t="s">
        <v>801</v>
      </c>
      <c r="E2017" s="250" t="s">
        <v>19</v>
      </c>
      <c r="F2017" s="251" t="s">
        <v>4711</v>
      </c>
      <c r="G2017" s="249"/>
      <c r="H2017" s="252">
        <v>465.19999999999999</v>
      </c>
      <c r="I2017" s="253"/>
      <c r="J2017" s="249"/>
      <c r="K2017" s="249"/>
      <c r="L2017" s="254"/>
      <c r="M2017" s="255"/>
      <c r="N2017" s="256"/>
      <c r="O2017" s="256"/>
      <c r="P2017" s="256"/>
      <c r="Q2017" s="256"/>
      <c r="R2017" s="256"/>
      <c r="S2017" s="256"/>
      <c r="T2017" s="257"/>
      <c r="U2017" s="13"/>
      <c r="V2017" s="13"/>
      <c r="W2017" s="13"/>
      <c r="X2017" s="13"/>
      <c r="Y2017" s="13"/>
      <c r="Z2017" s="13"/>
      <c r="AA2017" s="13"/>
      <c r="AB2017" s="13"/>
      <c r="AC2017" s="13"/>
      <c r="AD2017" s="13"/>
      <c r="AE2017" s="13"/>
      <c r="AT2017" s="258" t="s">
        <v>801</v>
      </c>
      <c r="AU2017" s="258" t="s">
        <v>81</v>
      </c>
      <c r="AV2017" s="13" t="s">
        <v>81</v>
      </c>
      <c r="AW2017" s="13" t="s">
        <v>33</v>
      </c>
      <c r="AX2017" s="13" t="s">
        <v>72</v>
      </c>
      <c r="AY2017" s="258" t="s">
        <v>240</v>
      </c>
    </row>
    <row r="2018" s="14" customFormat="1">
      <c r="A2018" s="14"/>
      <c r="B2018" s="259"/>
      <c r="C2018" s="260"/>
      <c r="D2018" s="227" t="s">
        <v>801</v>
      </c>
      <c r="E2018" s="261" t="s">
        <v>19</v>
      </c>
      <c r="F2018" s="262" t="s">
        <v>2377</v>
      </c>
      <c r="G2018" s="260"/>
      <c r="H2018" s="261" t="s">
        <v>19</v>
      </c>
      <c r="I2018" s="263"/>
      <c r="J2018" s="260"/>
      <c r="K2018" s="260"/>
      <c r="L2018" s="264"/>
      <c r="M2018" s="265"/>
      <c r="N2018" s="266"/>
      <c r="O2018" s="266"/>
      <c r="P2018" s="266"/>
      <c r="Q2018" s="266"/>
      <c r="R2018" s="266"/>
      <c r="S2018" s="266"/>
      <c r="T2018" s="267"/>
      <c r="U2018" s="14"/>
      <c r="V2018" s="14"/>
      <c r="W2018" s="14"/>
      <c r="X2018" s="14"/>
      <c r="Y2018" s="14"/>
      <c r="Z2018" s="14"/>
      <c r="AA2018" s="14"/>
      <c r="AB2018" s="14"/>
      <c r="AC2018" s="14"/>
      <c r="AD2018" s="14"/>
      <c r="AE2018" s="14"/>
      <c r="AT2018" s="268" t="s">
        <v>801</v>
      </c>
      <c r="AU2018" s="268" t="s">
        <v>81</v>
      </c>
      <c r="AV2018" s="14" t="s">
        <v>79</v>
      </c>
      <c r="AW2018" s="14" t="s">
        <v>33</v>
      </c>
      <c r="AX2018" s="14" t="s">
        <v>72</v>
      </c>
      <c r="AY2018" s="268" t="s">
        <v>240</v>
      </c>
    </row>
    <row r="2019" s="13" customFormat="1">
      <c r="A2019" s="13"/>
      <c r="B2019" s="248"/>
      <c r="C2019" s="249"/>
      <c r="D2019" s="227" t="s">
        <v>801</v>
      </c>
      <c r="E2019" s="250" t="s">
        <v>19</v>
      </c>
      <c r="F2019" s="251" t="s">
        <v>4514</v>
      </c>
      <c r="G2019" s="249"/>
      <c r="H2019" s="252">
        <v>30.82</v>
      </c>
      <c r="I2019" s="253"/>
      <c r="J2019" s="249"/>
      <c r="K2019" s="249"/>
      <c r="L2019" s="254"/>
      <c r="M2019" s="255"/>
      <c r="N2019" s="256"/>
      <c r="O2019" s="256"/>
      <c r="P2019" s="256"/>
      <c r="Q2019" s="256"/>
      <c r="R2019" s="256"/>
      <c r="S2019" s="256"/>
      <c r="T2019" s="257"/>
      <c r="U2019" s="13"/>
      <c r="V2019" s="13"/>
      <c r="W2019" s="13"/>
      <c r="X2019" s="13"/>
      <c r="Y2019" s="13"/>
      <c r="Z2019" s="13"/>
      <c r="AA2019" s="13"/>
      <c r="AB2019" s="13"/>
      <c r="AC2019" s="13"/>
      <c r="AD2019" s="13"/>
      <c r="AE2019" s="13"/>
      <c r="AT2019" s="258" t="s">
        <v>801</v>
      </c>
      <c r="AU2019" s="258" t="s">
        <v>81</v>
      </c>
      <c r="AV2019" s="13" t="s">
        <v>81</v>
      </c>
      <c r="AW2019" s="13" t="s">
        <v>33</v>
      </c>
      <c r="AX2019" s="13" t="s">
        <v>72</v>
      </c>
      <c r="AY2019" s="258" t="s">
        <v>240</v>
      </c>
    </row>
    <row r="2020" s="13" customFormat="1">
      <c r="A2020" s="13"/>
      <c r="B2020" s="248"/>
      <c r="C2020" s="249"/>
      <c r="D2020" s="227" t="s">
        <v>801</v>
      </c>
      <c r="E2020" s="250" t="s">
        <v>19</v>
      </c>
      <c r="F2020" s="251" t="s">
        <v>4712</v>
      </c>
      <c r="G2020" s="249"/>
      <c r="H2020" s="252">
        <v>129.874</v>
      </c>
      <c r="I2020" s="253"/>
      <c r="J2020" s="249"/>
      <c r="K2020" s="249"/>
      <c r="L2020" s="254"/>
      <c r="M2020" s="255"/>
      <c r="N2020" s="256"/>
      <c r="O2020" s="256"/>
      <c r="P2020" s="256"/>
      <c r="Q2020" s="256"/>
      <c r="R2020" s="256"/>
      <c r="S2020" s="256"/>
      <c r="T2020" s="257"/>
      <c r="U2020" s="13"/>
      <c r="V2020" s="13"/>
      <c r="W2020" s="13"/>
      <c r="X2020" s="13"/>
      <c r="Y2020" s="13"/>
      <c r="Z2020" s="13"/>
      <c r="AA2020" s="13"/>
      <c r="AB2020" s="13"/>
      <c r="AC2020" s="13"/>
      <c r="AD2020" s="13"/>
      <c r="AE2020" s="13"/>
      <c r="AT2020" s="258" t="s">
        <v>801</v>
      </c>
      <c r="AU2020" s="258" t="s">
        <v>81</v>
      </c>
      <c r="AV2020" s="13" t="s">
        <v>81</v>
      </c>
      <c r="AW2020" s="13" t="s">
        <v>33</v>
      </c>
      <c r="AX2020" s="13" t="s">
        <v>72</v>
      </c>
      <c r="AY2020" s="258" t="s">
        <v>240</v>
      </c>
    </row>
    <row r="2021" s="13" customFormat="1">
      <c r="A2021" s="13"/>
      <c r="B2021" s="248"/>
      <c r="C2021" s="249"/>
      <c r="D2021" s="227" t="s">
        <v>801</v>
      </c>
      <c r="E2021" s="250" t="s">
        <v>19</v>
      </c>
      <c r="F2021" s="251" t="s">
        <v>4713</v>
      </c>
      <c r="G2021" s="249"/>
      <c r="H2021" s="252">
        <v>28.920000000000002</v>
      </c>
      <c r="I2021" s="253"/>
      <c r="J2021" s="249"/>
      <c r="K2021" s="249"/>
      <c r="L2021" s="254"/>
      <c r="M2021" s="255"/>
      <c r="N2021" s="256"/>
      <c r="O2021" s="256"/>
      <c r="P2021" s="256"/>
      <c r="Q2021" s="256"/>
      <c r="R2021" s="256"/>
      <c r="S2021" s="256"/>
      <c r="T2021" s="257"/>
      <c r="U2021" s="13"/>
      <c r="V2021" s="13"/>
      <c r="W2021" s="13"/>
      <c r="X2021" s="13"/>
      <c r="Y2021" s="13"/>
      <c r="Z2021" s="13"/>
      <c r="AA2021" s="13"/>
      <c r="AB2021" s="13"/>
      <c r="AC2021" s="13"/>
      <c r="AD2021" s="13"/>
      <c r="AE2021" s="13"/>
      <c r="AT2021" s="258" t="s">
        <v>801</v>
      </c>
      <c r="AU2021" s="258" t="s">
        <v>81</v>
      </c>
      <c r="AV2021" s="13" t="s">
        <v>81</v>
      </c>
      <c r="AW2021" s="13" t="s">
        <v>33</v>
      </c>
      <c r="AX2021" s="13" t="s">
        <v>72</v>
      </c>
      <c r="AY2021" s="258" t="s">
        <v>240</v>
      </c>
    </row>
    <row r="2022" s="15" customFormat="1">
      <c r="A2022" s="15"/>
      <c r="B2022" s="269"/>
      <c r="C2022" s="270"/>
      <c r="D2022" s="227" t="s">
        <v>801</v>
      </c>
      <c r="E2022" s="271" t="s">
        <v>19</v>
      </c>
      <c r="F2022" s="272" t="s">
        <v>1356</v>
      </c>
      <c r="G2022" s="270"/>
      <c r="H2022" s="273">
        <v>9070.7849999999999</v>
      </c>
      <c r="I2022" s="274"/>
      <c r="J2022" s="270"/>
      <c r="K2022" s="270"/>
      <c r="L2022" s="275"/>
      <c r="M2022" s="276"/>
      <c r="N2022" s="277"/>
      <c r="O2022" s="277"/>
      <c r="P2022" s="277"/>
      <c r="Q2022" s="277"/>
      <c r="R2022" s="277"/>
      <c r="S2022" s="277"/>
      <c r="T2022" s="278"/>
      <c r="U2022" s="15"/>
      <c r="V2022" s="15"/>
      <c r="W2022" s="15"/>
      <c r="X2022" s="15"/>
      <c r="Y2022" s="15"/>
      <c r="Z2022" s="15"/>
      <c r="AA2022" s="15"/>
      <c r="AB2022" s="15"/>
      <c r="AC2022" s="15"/>
      <c r="AD2022" s="15"/>
      <c r="AE2022" s="15"/>
      <c r="AT2022" s="279" t="s">
        <v>801</v>
      </c>
      <c r="AU2022" s="279" t="s">
        <v>81</v>
      </c>
      <c r="AV2022" s="15" t="s">
        <v>149</v>
      </c>
      <c r="AW2022" s="15" t="s">
        <v>33</v>
      </c>
      <c r="AX2022" s="15" t="s">
        <v>79</v>
      </c>
      <c r="AY2022" s="279" t="s">
        <v>240</v>
      </c>
    </row>
    <row r="2023" s="2" customFormat="1">
      <c r="A2023" s="39"/>
      <c r="B2023" s="40"/>
      <c r="C2023" s="214" t="s">
        <v>4714</v>
      </c>
      <c r="D2023" s="214" t="s">
        <v>243</v>
      </c>
      <c r="E2023" s="215" t="s">
        <v>4715</v>
      </c>
      <c r="F2023" s="216" t="s">
        <v>4716</v>
      </c>
      <c r="G2023" s="217" t="s">
        <v>251</v>
      </c>
      <c r="H2023" s="218">
        <v>3020.7800000000002</v>
      </c>
      <c r="I2023" s="219"/>
      <c r="J2023" s="220">
        <f>ROUND(I2023*H2023,2)</f>
        <v>0</v>
      </c>
      <c r="K2023" s="216" t="s">
        <v>749</v>
      </c>
      <c r="L2023" s="45"/>
      <c r="M2023" s="221" t="s">
        <v>19</v>
      </c>
      <c r="N2023" s="222" t="s">
        <v>43</v>
      </c>
      <c r="O2023" s="85"/>
      <c r="P2023" s="223">
        <f>O2023*H2023</f>
        <v>0</v>
      </c>
      <c r="Q2023" s="223">
        <v>1.0000000000000001E-05</v>
      </c>
      <c r="R2023" s="223">
        <f>Q2023*H2023</f>
        <v>0.030207800000000003</v>
      </c>
      <c r="S2023" s="223">
        <v>0</v>
      </c>
      <c r="T2023" s="224">
        <f>S2023*H2023</f>
        <v>0</v>
      </c>
      <c r="U2023" s="39"/>
      <c r="V2023" s="39"/>
      <c r="W2023" s="39"/>
      <c r="X2023" s="39"/>
      <c r="Y2023" s="39"/>
      <c r="Z2023" s="39"/>
      <c r="AA2023" s="39"/>
      <c r="AB2023" s="39"/>
      <c r="AC2023" s="39"/>
      <c r="AD2023" s="39"/>
      <c r="AE2023" s="39"/>
      <c r="AR2023" s="225" t="s">
        <v>271</v>
      </c>
      <c r="AT2023" s="225" t="s">
        <v>243</v>
      </c>
      <c r="AU2023" s="225" t="s">
        <v>81</v>
      </c>
      <c r="AY2023" s="18" t="s">
        <v>240</v>
      </c>
      <c r="BE2023" s="226">
        <f>IF(N2023="základní",J2023,0)</f>
        <v>0</v>
      </c>
      <c r="BF2023" s="226">
        <f>IF(N2023="snížená",J2023,0)</f>
        <v>0</v>
      </c>
      <c r="BG2023" s="226">
        <f>IF(N2023="zákl. přenesená",J2023,0)</f>
        <v>0</v>
      </c>
      <c r="BH2023" s="226">
        <f>IF(N2023="sníž. přenesená",J2023,0)</f>
        <v>0</v>
      </c>
      <c r="BI2023" s="226">
        <f>IF(N2023="nulová",J2023,0)</f>
        <v>0</v>
      </c>
      <c r="BJ2023" s="18" t="s">
        <v>79</v>
      </c>
      <c r="BK2023" s="226">
        <f>ROUND(I2023*H2023,2)</f>
        <v>0</v>
      </c>
      <c r="BL2023" s="18" t="s">
        <v>271</v>
      </c>
      <c r="BM2023" s="225" t="s">
        <v>4717</v>
      </c>
    </row>
    <row r="2024" s="13" customFormat="1">
      <c r="A2024" s="13"/>
      <c r="B2024" s="248"/>
      <c r="C2024" s="249"/>
      <c r="D2024" s="227" t="s">
        <v>801</v>
      </c>
      <c r="E2024" s="250" t="s">
        <v>19</v>
      </c>
      <c r="F2024" s="251" t="s">
        <v>4718</v>
      </c>
      <c r="G2024" s="249"/>
      <c r="H2024" s="252">
        <v>1013.5</v>
      </c>
      <c r="I2024" s="253"/>
      <c r="J2024" s="249"/>
      <c r="K2024" s="249"/>
      <c r="L2024" s="254"/>
      <c r="M2024" s="255"/>
      <c r="N2024" s="256"/>
      <c r="O2024" s="256"/>
      <c r="P2024" s="256"/>
      <c r="Q2024" s="256"/>
      <c r="R2024" s="256"/>
      <c r="S2024" s="256"/>
      <c r="T2024" s="257"/>
      <c r="U2024" s="13"/>
      <c r="V2024" s="13"/>
      <c r="W2024" s="13"/>
      <c r="X2024" s="13"/>
      <c r="Y2024" s="13"/>
      <c r="Z2024" s="13"/>
      <c r="AA2024" s="13"/>
      <c r="AB2024" s="13"/>
      <c r="AC2024" s="13"/>
      <c r="AD2024" s="13"/>
      <c r="AE2024" s="13"/>
      <c r="AT2024" s="258" t="s">
        <v>801</v>
      </c>
      <c r="AU2024" s="258" t="s">
        <v>81</v>
      </c>
      <c r="AV2024" s="13" t="s">
        <v>81</v>
      </c>
      <c r="AW2024" s="13" t="s">
        <v>33</v>
      </c>
      <c r="AX2024" s="13" t="s">
        <v>72</v>
      </c>
      <c r="AY2024" s="258" t="s">
        <v>240</v>
      </c>
    </row>
    <row r="2025" s="13" customFormat="1">
      <c r="A2025" s="13"/>
      <c r="B2025" s="248"/>
      <c r="C2025" s="249"/>
      <c r="D2025" s="227" t="s">
        <v>801</v>
      </c>
      <c r="E2025" s="250" t="s">
        <v>19</v>
      </c>
      <c r="F2025" s="251" t="s">
        <v>4719</v>
      </c>
      <c r="G2025" s="249"/>
      <c r="H2025" s="252">
        <v>201.52000000000001</v>
      </c>
      <c r="I2025" s="253"/>
      <c r="J2025" s="249"/>
      <c r="K2025" s="249"/>
      <c r="L2025" s="254"/>
      <c r="M2025" s="255"/>
      <c r="N2025" s="256"/>
      <c r="O2025" s="256"/>
      <c r="P2025" s="256"/>
      <c r="Q2025" s="256"/>
      <c r="R2025" s="256"/>
      <c r="S2025" s="256"/>
      <c r="T2025" s="257"/>
      <c r="U2025" s="13"/>
      <c r="V2025" s="13"/>
      <c r="W2025" s="13"/>
      <c r="X2025" s="13"/>
      <c r="Y2025" s="13"/>
      <c r="Z2025" s="13"/>
      <c r="AA2025" s="13"/>
      <c r="AB2025" s="13"/>
      <c r="AC2025" s="13"/>
      <c r="AD2025" s="13"/>
      <c r="AE2025" s="13"/>
      <c r="AT2025" s="258" t="s">
        <v>801</v>
      </c>
      <c r="AU2025" s="258" t="s">
        <v>81</v>
      </c>
      <c r="AV2025" s="13" t="s">
        <v>81</v>
      </c>
      <c r="AW2025" s="13" t="s">
        <v>33</v>
      </c>
      <c r="AX2025" s="13" t="s">
        <v>72</v>
      </c>
      <c r="AY2025" s="258" t="s">
        <v>240</v>
      </c>
    </row>
    <row r="2026" s="13" customFormat="1">
      <c r="A2026" s="13"/>
      <c r="B2026" s="248"/>
      <c r="C2026" s="249"/>
      <c r="D2026" s="227" t="s">
        <v>801</v>
      </c>
      <c r="E2026" s="250" t="s">
        <v>19</v>
      </c>
      <c r="F2026" s="251" t="s">
        <v>4720</v>
      </c>
      <c r="G2026" s="249"/>
      <c r="H2026" s="252">
        <v>1068.23</v>
      </c>
      <c r="I2026" s="253"/>
      <c r="J2026" s="249"/>
      <c r="K2026" s="249"/>
      <c r="L2026" s="254"/>
      <c r="M2026" s="255"/>
      <c r="N2026" s="256"/>
      <c r="O2026" s="256"/>
      <c r="P2026" s="256"/>
      <c r="Q2026" s="256"/>
      <c r="R2026" s="256"/>
      <c r="S2026" s="256"/>
      <c r="T2026" s="257"/>
      <c r="U2026" s="13"/>
      <c r="V2026" s="13"/>
      <c r="W2026" s="13"/>
      <c r="X2026" s="13"/>
      <c r="Y2026" s="13"/>
      <c r="Z2026" s="13"/>
      <c r="AA2026" s="13"/>
      <c r="AB2026" s="13"/>
      <c r="AC2026" s="13"/>
      <c r="AD2026" s="13"/>
      <c r="AE2026" s="13"/>
      <c r="AT2026" s="258" t="s">
        <v>801</v>
      </c>
      <c r="AU2026" s="258" t="s">
        <v>81</v>
      </c>
      <c r="AV2026" s="13" t="s">
        <v>81</v>
      </c>
      <c r="AW2026" s="13" t="s">
        <v>33</v>
      </c>
      <c r="AX2026" s="13" t="s">
        <v>72</v>
      </c>
      <c r="AY2026" s="258" t="s">
        <v>240</v>
      </c>
    </row>
    <row r="2027" s="13" customFormat="1">
      <c r="A2027" s="13"/>
      <c r="B2027" s="248"/>
      <c r="C2027" s="249"/>
      <c r="D2027" s="227" t="s">
        <v>801</v>
      </c>
      <c r="E2027" s="250" t="s">
        <v>19</v>
      </c>
      <c r="F2027" s="251" t="s">
        <v>4721</v>
      </c>
      <c r="G2027" s="249"/>
      <c r="H2027" s="252">
        <v>272.32999999999998</v>
      </c>
      <c r="I2027" s="253"/>
      <c r="J2027" s="249"/>
      <c r="K2027" s="249"/>
      <c r="L2027" s="254"/>
      <c r="M2027" s="255"/>
      <c r="N2027" s="256"/>
      <c r="O2027" s="256"/>
      <c r="P2027" s="256"/>
      <c r="Q2027" s="256"/>
      <c r="R2027" s="256"/>
      <c r="S2027" s="256"/>
      <c r="T2027" s="257"/>
      <c r="U2027" s="13"/>
      <c r="V2027" s="13"/>
      <c r="W2027" s="13"/>
      <c r="X2027" s="13"/>
      <c r="Y2027" s="13"/>
      <c r="Z2027" s="13"/>
      <c r="AA2027" s="13"/>
      <c r="AB2027" s="13"/>
      <c r="AC2027" s="13"/>
      <c r="AD2027" s="13"/>
      <c r="AE2027" s="13"/>
      <c r="AT2027" s="258" t="s">
        <v>801</v>
      </c>
      <c r="AU2027" s="258" t="s">
        <v>81</v>
      </c>
      <c r="AV2027" s="13" t="s">
        <v>81</v>
      </c>
      <c r="AW2027" s="13" t="s">
        <v>33</v>
      </c>
      <c r="AX2027" s="13" t="s">
        <v>72</v>
      </c>
      <c r="AY2027" s="258" t="s">
        <v>240</v>
      </c>
    </row>
    <row r="2028" s="13" customFormat="1">
      <c r="A2028" s="13"/>
      <c r="B2028" s="248"/>
      <c r="C2028" s="249"/>
      <c r="D2028" s="227" t="s">
        <v>801</v>
      </c>
      <c r="E2028" s="250" t="s">
        <v>19</v>
      </c>
      <c r="F2028" s="251" t="s">
        <v>4711</v>
      </c>
      <c r="G2028" s="249"/>
      <c r="H2028" s="252">
        <v>465.19999999999999</v>
      </c>
      <c r="I2028" s="253"/>
      <c r="J2028" s="249"/>
      <c r="K2028" s="249"/>
      <c r="L2028" s="254"/>
      <c r="M2028" s="255"/>
      <c r="N2028" s="256"/>
      <c r="O2028" s="256"/>
      <c r="P2028" s="256"/>
      <c r="Q2028" s="256"/>
      <c r="R2028" s="256"/>
      <c r="S2028" s="256"/>
      <c r="T2028" s="257"/>
      <c r="U2028" s="13"/>
      <c r="V2028" s="13"/>
      <c r="W2028" s="13"/>
      <c r="X2028" s="13"/>
      <c r="Y2028" s="13"/>
      <c r="Z2028" s="13"/>
      <c r="AA2028" s="13"/>
      <c r="AB2028" s="13"/>
      <c r="AC2028" s="13"/>
      <c r="AD2028" s="13"/>
      <c r="AE2028" s="13"/>
      <c r="AT2028" s="258" t="s">
        <v>801</v>
      </c>
      <c r="AU2028" s="258" t="s">
        <v>81</v>
      </c>
      <c r="AV2028" s="13" t="s">
        <v>81</v>
      </c>
      <c r="AW2028" s="13" t="s">
        <v>33</v>
      </c>
      <c r="AX2028" s="13" t="s">
        <v>72</v>
      </c>
      <c r="AY2028" s="258" t="s">
        <v>240</v>
      </c>
    </row>
    <row r="2029" s="15" customFormat="1">
      <c r="A2029" s="15"/>
      <c r="B2029" s="269"/>
      <c r="C2029" s="270"/>
      <c r="D2029" s="227" t="s">
        <v>801</v>
      </c>
      <c r="E2029" s="271" t="s">
        <v>19</v>
      </c>
      <c r="F2029" s="272" t="s">
        <v>1356</v>
      </c>
      <c r="G2029" s="270"/>
      <c r="H2029" s="273">
        <v>3020.7800000000002</v>
      </c>
      <c r="I2029" s="274"/>
      <c r="J2029" s="270"/>
      <c r="K2029" s="270"/>
      <c r="L2029" s="275"/>
      <c r="M2029" s="276"/>
      <c r="N2029" s="277"/>
      <c r="O2029" s="277"/>
      <c r="P2029" s="277"/>
      <c r="Q2029" s="277"/>
      <c r="R2029" s="277"/>
      <c r="S2029" s="277"/>
      <c r="T2029" s="278"/>
      <c r="U2029" s="15"/>
      <c r="V2029" s="15"/>
      <c r="W2029" s="15"/>
      <c r="X2029" s="15"/>
      <c r="Y2029" s="15"/>
      <c r="Z2029" s="15"/>
      <c r="AA2029" s="15"/>
      <c r="AB2029" s="15"/>
      <c r="AC2029" s="15"/>
      <c r="AD2029" s="15"/>
      <c r="AE2029" s="15"/>
      <c r="AT2029" s="279" t="s">
        <v>801</v>
      </c>
      <c r="AU2029" s="279" t="s">
        <v>81</v>
      </c>
      <c r="AV2029" s="15" t="s">
        <v>149</v>
      </c>
      <c r="AW2029" s="15" t="s">
        <v>33</v>
      </c>
      <c r="AX2029" s="15" t="s">
        <v>79</v>
      </c>
      <c r="AY2029" s="279" t="s">
        <v>240</v>
      </c>
    </row>
    <row r="2030" s="12" customFormat="1" ht="22.8" customHeight="1">
      <c r="A2030" s="12"/>
      <c r="B2030" s="198"/>
      <c r="C2030" s="199"/>
      <c r="D2030" s="200" t="s">
        <v>71</v>
      </c>
      <c r="E2030" s="212" t="s">
        <v>4722</v>
      </c>
      <c r="F2030" s="212" t="s">
        <v>4723</v>
      </c>
      <c r="G2030" s="199"/>
      <c r="H2030" s="199"/>
      <c r="I2030" s="202"/>
      <c r="J2030" s="213">
        <f>BK2030</f>
        <v>0</v>
      </c>
      <c r="K2030" s="199"/>
      <c r="L2030" s="204"/>
      <c r="M2030" s="205"/>
      <c r="N2030" s="206"/>
      <c r="O2030" s="206"/>
      <c r="P2030" s="207">
        <f>P2031</f>
        <v>0</v>
      </c>
      <c r="Q2030" s="206"/>
      <c r="R2030" s="207">
        <f>R2031</f>
        <v>0</v>
      </c>
      <c r="S2030" s="206"/>
      <c r="T2030" s="208">
        <f>T2031</f>
        <v>0</v>
      </c>
      <c r="U2030" s="12"/>
      <c r="V2030" s="12"/>
      <c r="W2030" s="12"/>
      <c r="X2030" s="12"/>
      <c r="Y2030" s="12"/>
      <c r="Z2030" s="12"/>
      <c r="AA2030" s="12"/>
      <c r="AB2030" s="12"/>
      <c r="AC2030" s="12"/>
      <c r="AD2030" s="12"/>
      <c r="AE2030" s="12"/>
      <c r="AR2030" s="209" t="s">
        <v>81</v>
      </c>
      <c r="AT2030" s="210" t="s">
        <v>71</v>
      </c>
      <c r="AU2030" s="210" t="s">
        <v>79</v>
      </c>
      <c r="AY2030" s="209" t="s">
        <v>240</v>
      </c>
      <c r="BK2030" s="211">
        <f>BK2031</f>
        <v>0</v>
      </c>
    </row>
    <row r="2031" s="2" customFormat="1" ht="33" customHeight="1">
      <c r="A2031" s="39"/>
      <c r="B2031" s="40"/>
      <c r="C2031" s="214" t="s">
        <v>4724</v>
      </c>
      <c r="D2031" s="214" t="s">
        <v>243</v>
      </c>
      <c r="E2031" s="215" t="s">
        <v>4725</v>
      </c>
      <c r="F2031" s="216" t="s">
        <v>4726</v>
      </c>
      <c r="G2031" s="217" t="s">
        <v>381</v>
      </c>
      <c r="H2031" s="218">
        <v>1</v>
      </c>
      <c r="I2031" s="219"/>
      <c r="J2031" s="220">
        <f>ROUND(I2031*H2031,2)</f>
        <v>0</v>
      </c>
      <c r="K2031" s="216" t="s">
        <v>247</v>
      </c>
      <c r="L2031" s="45"/>
      <c r="M2031" s="221" t="s">
        <v>19</v>
      </c>
      <c r="N2031" s="222" t="s">
        <v>43</v>
      </c>
      <c r="O2031" s="85"/>
      <c r="P2031" s="223">
        <f>O2031*H2031</f>
        <v>0</v>
      </c>
      <c r="Q2031" s="223">
        <v>0</v>
      </c>
      <c r="R2031" s="223">
        <f>Q2031*H2031</f>
        <v>0</v>
      </c>
      <c r="S2031" s="223">
        <v>0</v>
      </c>
      <c r="T2031" s="224">
        <f>S2031*H2031</f>
        <v>0</v>
      </c>
      <c r="U2031" s="39"/>
      <c r="V2031" s="39"/>
      <c r="W2031" s="39"/>
      <c r="X2031" s="39"/>
      <c r="Y2031" s="39"/>
      <c r="Z2031" s="39"/>
      <c r="AA2031" s="39"/>
      <c r="AB2031" s="39"/>
      <c r="AC2031" s="39"/>
      <c r="AD2031" s="39"/>
      <c r="AE2031" s="39"/>
      <c r="AR2031" s="225" t="s">
        <v>271</v>
      </c>
      <c r="AT2031" s="225" t="s">
        <v>243</v>
      </c>
      <c r="AU2031" s="225" t="s">
        <v>81</v>
      </c>
      <c r="AY2031" s="18" t="s">
        <v>240</v>
      </c>
      <c r="BE2031" s="226">
        <f>IF(N2031="základní",J2031,0)</f>
        <v>0</v>
      </c>
      <c r="BF2031" s="226">
        <f>IF(N2031="snížená",J2031,0)</f>
        <v>0</v>
      </c>
      <c r="BG2031" s="226">
        <f>IF(N2031="zákl. přenesená",J2031,0)</f>
        <v>0</v>
      </c>
      <c r="BH2031" s="226">
        <f>IF(N2031="sníž. přenesená",J2031,0)</f>
        <v>0</v>
      </c>
      <c r="BI2031" s="226">
        <f>IF(N2031="nulová",J2031,0)</f>
        <v>0</v>
      </c>
      <c r="BJ2031" s="18" t="s">
        <v>79</v>
      </c>
      <c r="BK2031" s="226">
        <f>ROUND(I2031*H2031,2)</f>
        <v>0</v>
      </c>
      <c r="BL2031" s="18" t="s">
        <v>271</v>
      </c>
      <c r="BM2031" s="225" t="s">
        <v>4727</v>
      </c>
    </row>
    <row r="2032" s="12" customFormat="1" ht="25.92" customHeight="1">
      <c r="A2032" s="12"/>
      <c r="B2032" s="198"/>
      <c r="C2032" s="199"/>
      <c r="D2032" s="200" t="s">
        <v>71</v>
      </c>
      <c r="E2032" s="201" t="s">
        <v>4728</v>
      </c>
      <c r="F2032" s="201" t="s">
        <v>405</v>
      </c>
      <c r="G2032" s="199"/>
      <c r="H2032" s="199"/>
      <c r="I2032" s="202"/>
      <c r="J2032" s="203">
        <f>BK2032</f>
        <v>0</v>
      </c>
      <c r="K2032" s="199"/>
      <c r="L2032" s="204"/>
      <c r="M2032" s="205"/>
      <c r="N2032" s="206"/>
      <c r="O2032" s="206"/>
      <c r="P2032" s="207">
        <f>SUM(P2033:P2053)</f>
        <v>0</v>
      </c>
      <c r="Q2032" s="206"/>
      <c r="R2032" s="207">
        <f>SUM(R2033:R2053)</f>
        <v>0</v>
      </c>
      <c r="S2032" s="206"/>
      <c r="T2032" s="208">
        <f>SUM(T2033:T2053)</f>
        <v>0</v>
      </c>
      <c r="U2032" s="12"/>
      <c r="V2032" s="12"/>
      <c r="W2032" s="12"/>
      <c r="X2032" s="12"/>
      <c r="Y2032" s="12"/>
      <c r="Z2032" s="12"/>
      <c r="AA2032" s="12"/>
      <c r="AB2032" s="12"/>
      <c r="AC2032" s="12"/>
      <c r="AD2032" s="12"/>
      <c r="AE2032" s="12"/>
      <c r="AR2032" s="209" t="s">
        <v>79</v>
      </c>
      <c r="AT2032" s="210" t="s">
        <v>71</v>
      </c>
      <c r="AU2032" s="210" t="s">
        <v>72</v>
      </c>
      <c r="AY2032" s="209" t="s">
        <v>240</v>
      </c>
      <c r="BK2032" s="211">
        <f>SUM(BK2033:BK2053)</f>
        <v>0</v>
      </c>
    </row>
    <row r="2033" s="2" customFormat="1" ht="16.5" customHeight="1">
      <c r="A2033" s="39"/>
      <c r="B2033" s="40"/>
      <c r="C2033" s="214" t="s">
        <v>4729</v>
      </c>
      <c r="D2033" s="214" t="s">
        <v>243</v>
      </c>
      <c r="E2033" s="215" t="s">
        <v>4730</v>
      </c>
      <c r="F2033" s="216" t="s">
        <v>4731</v>
      </c>
      <c r="G2033" s="217" t="s">
        <v>4732</v>
      </c>
      <c r="H2033" s="218">
        <v>150</v>
      </c>
      <c r="I2033" s="219"/>
      <c r="J2033" s="220">
        <f>ROUND(I2033*H2033,2)</f>
        <v>0</v>
      </c>
      <c r="K2033" s="216" t="s">
        <v>247</v>
      </c>
      <c r="L2033" s="45"/>
      <c r="M2033" s="221" t="s">
        <v>19</v>
      </c>
      <c r="N2033" s="222" t="s">
        <v>43</v>
      </c>
      <c r="O2033" s="85"/>
      <c r="P2033" s="223">
        <f>O2033*H2033</f>
        <v>0</v>
      </c>
      <c r="Q2033" s="223">
        <v>0</v>
      </c>
      <c r="R2033" s="223">
        <f>Q2033*H2033</f>
        <v>0</v>
      </c>
      <c r="S2033" s="223">
        <v>0</v>
      </c>
      <c r="T2033" s="224">
        <f>S2033*H2033</f>
        <v>0</v>
      </c>
      <c r="U2033" s="39"/>
      <c r="V2033" s="39"/>
      <c r="W2033" s="39"/>
      <c r="X2033" s="39"/>
      <c r="Y2033" s="39"/>
      <c r="Z2033" s="39"/>
      <c r="AA2033" s="39"/>
      <c r="AB2033" s="39"/>
      <c r="AC2033" s="39"/>
      <c r="AD2033" s="39"/>
      <c r="AE2033" s="39"/>
      <c r="AR2033" s="225" t="s">
        <v>248</v>
      </c>
      <c r="AT2033" s="225" t="s">
        <v>243</v>
      </c>
      <c r="AU2033" s="225" t="s">
        <v>79</v>
      </c>
      <c r="AY2033" s="18" t="s">
        <v>240</v>
      </c>
      <c r="BE2033" s="226">
        <f>IF(N2033="základní",J2033,0)</f>
        <v>0</v>
      </c>
      <c r="BF2033" s="226">
        <f>IF(N2033="snížená",J2033,0)</f>
        <v>0</v>
      </c>
      <c r="BG2033" s="226">
        <f>IF(N2033="zákl. přenesená",J2033,0)</f>
        <v>0</v>
      </c>
      <c r="BH2033" s="226">
        <f>IF(N2033="sníž. přenesená",J2033,0)</f>
        <v>0</v>
      </c>
      <c r="BI2033" s="226">
        <f>IF(N2033="nulová",J2033,0)</f>
        <v>0</v>
      </c>
      <c r="BJ2033" s="18" t="s">
        <v>79</v>
      </c>
      <c r="BK2033" s="226">
        <f>ROUND(I2033*H2033,2)</f>
        <v>0</v>
      </c>
      <c r="BL2033" s="18" t="s">
        <v>248</v>
      </c>
      <c r="BM2033" s="225" t="s">
        <v>4733</v>
      </c>
    </row>
    <row r="2034" s="2" customFormat="1" ht="16.5" customHeight="1">
      <c r="A2034" s="39"/>
      <c r="B2034" s="40"/>
      <c r="C2034" s="214" t="s">
        <v>4734</v>
      </c>
      <c r="D2034" s="214" t="s">
        <v>243</v>
      </c>
      <c r="E2034" s="215" t="s">
        <v>4735</v>
      </c>
      <c r="F2034" s="216" t="s">
        <v>4736</v>
      </c>
      <c r="G2034" s="217" t="s">
        <v>1707</v>
      </c>
      <c r="H2034" s="218">
        <v>1</v>
      </c>
      <c r="I2034" s="219"/>
      <c r="J2034" s="220">
        <f>ROUND(I2034*H2034,2)</f>
        <v>0</v>
      </c>
      <c r="K2034" s="216" t="s">
        <v>247</v>
      </c>
      <c r="L2034" s="45"/>
      <c r="M2034" s="221" t="s">
        <v>19</v>
      </c>
      <c r="N2034" s="222" t="s">
        <v>43</v>
      </c>
      <c r="O2034" s="85"/>
      <c r="P2034" s="223">
        <f>O2034*H2034</f>
        <v>0</v>
      </c>
      <c r="Q2034" s="223">
        <v>0</v>
      </c>
      <c r="R2034" s="223">
        <f>Q2034*H2034</f>
        <v>0</v>
      </c>
      <c r="S2034" s="223">
        <v>0</v>
      </c>
      <c r="T2034" s="224">
        <f>S2034*H2034</f>
        <v>0</v>
      </c>
      <c r="U2034" s="39"/>
      <c r="V2034" s="39"/>
      <c r="W2034" s="39"/>
      <c r="X2034" s="39"/>
      <c r="Y2034" s="39"/>
      <c r="Z2034" s="39"/>
      <c r="AA2034" s="39"/>
      <c r="AB2034" s="39"/>
      <c r="AC2034" s="39"/>
      <c r="AD2034" s="39"/>
      <c r="AE2034" s="39"/>
      <c r="AR2034" s="225" t="s">
        <v>248</v>
      </c>
      <c r="AT2034" s="225" t="s">
        <v>243</v>
      </c>
      <c r="AU2034" s="225" t="s">
        <v>79</v>
      </c>
      <c r="AY2034" s="18" t="s">
        <v>240</v>
      </c>
      <c r="BE2034" s="226">
        <f>IF(N2034="základní",J2034,0)</f>
        <v>0</v>
      </c>
      <c r="BF2034" s="226">
        <f>IF(N2034="snížená",J2034,0)</f>
        <v>0</v>
      </c>
      <c r="BG2034" s="226">
        <f>IF(N2034="zákl. přenesená",J2034,0)</f>
        <v>0</v>
      </c>
      <c r="BH2034" s="226">
        <f>IF(N2034="sníž. přenesená",J2034,0)</f>
        <v>0</v>
      </c>
      <c r="BI2034" s="226">
        <f>IF(N2034="nulová",J2034,0)</f>
        <v>0</v>
      </c>
      <c r="BJ2034" s="18" t="s">
        <v>79</v>
      </c>
      <c r="BK2034" s="226">
        <f>ROUND(I2034*H2034,2)</f>
        <v>0</v>
      </c>
      <c r="BL2034" s="18" t="s">
        <v>248</v>
      </c>
      <c r="BM2034" s="225" t="s">
        <v>4737</v>
      </c>
    </row>
    <row r="2035" s="2" customFormat="1" ht="16.5" customHeight="1">
      <c r="A2035" s="39"/>
      <c r="B2035" s="40"/>
      <c r="C2035" s="214" t="s">
        <v>4738</v>
      </c>
      <c r="D2035" s="214" t="s">
        <v>243</v>
      </c>
      <c r="E2035" s="215" t="s">
        <v>4739</v>
      </c>
      <c r="F2035" s="216" t="s">
        <v>4740</v>
      </c>
      <c r="G2035" s="217" t="s">
        <v>1707</v>
      </c>
      <c r="H2035" s="218">
        <v>1</v>
      </c>
      <c r="I2035" s="219"/>
      <c r="J2035" s="220">
        <f>ROUND(I2035*H2035,2)</f>
        <v>0</v>
      </c>
      <c r="K2035" s="216" t="s">
        <v>247</v>
      </c>
      <c r="L2035" s="45"/>
      <c r="M2035" s="221" t="s">
        <v>19</v>
      </c>
      <c r="N2035" s="222" t="s">
        <v>43</v>
      </c>
      <c r="O2035" s="85"/>
      <c r="P2035" s="223">
        <f>O2035*H2035</f>
        <v>0</v>
      </c>
      <c r="Q2035" s="223">
        <v>0</v>
      </c>
      <c r="R2035" s="223">
        <f>Q2035*H2035</f>
        <v>0</v>
      </c>
      <c r="S2035" s="223">
        <v>0</v>
      </c>
      <c r="T2035" s="224">
        <f>S2035*H2035</f>
        <v>0</v>
      </c>
      <c r="U2035" s="39"/>
      <c r="V2035" s="39"/>
      <c r="W2035" s="39"/>
      <c r="X2035" s="39"/>
      <c r="Y2035" s="39"/>
      <c r="Z2035" s="39"/>
      <c r="AA2035" s="39"/>
      <c r="AB2035" s="39"/>
      <c r="AC2035" s="39"/>
      <c r="AD2035" s="39"/>
      <c r="AE2035" s="39"/>
      <c r="AR2035" s="225" t="s">
        <v>248</v>
      </c>
      <c r="AT2035" s="225" t="s">
        <v>243</v>
      </c>
      <c r="AU2035" s="225" t="s">
        <v>79</v>
      </c>
      <c r="AY2035" s="18" t="s">
        <v>240</v>
      </c>
      <c r="BE2035" s="226">
        <f>IF(N2035="základní",J2035,0)</f>
        <v>0</v>
      </c>
      <c r="BF2035" s="226">
        <f>IF(N2035="snížená",J2035,0)</f>
        <v>0</v>
      </c>
      <c r="BG2035" s="226">
        <f>IF(N2035="zákl. přenesená",J2035,0)</f>
        <v>0</v>
      </c>
      <c r="BH2035" s="226">
        <f>IF(N2035="sníž. přenesená",J2035,0)</f>
        <v>0</v>
      </c>
      <c r="BI2035" s="226">
        <f>IF(N2035="nulová",J2035,0)</f>
        <v>0</v>
      </c>
      <c r="BJ2035" s="18" t="s">
        <v>79</v>
      </c>
      <c r="BK2035" s="226">
        <f>ROUND(I2035*H2035,2)</f>
        <v>0</v>
      </c>
      <c r="BL2035" s="18" t="s">
        <v>248</v>
      </c>
      <c r="BM2035" s="225" t="s">
        <v>4741</v>
      </c>
    </row>
    <row r="2036" s="2" customFormat="1" ht="16.5" customHeight="1">
      <c r="A2036" s="39"/>
      <c r="B2036" s="40"/>
      <c r="C2036" s="214" t="s">
        <v>4742</v>
      </c>
      <c r="D2036" s="214" t="s">
        <v>243</v>
      </c>
      <c r="E2036" s="215" t="s">
        <v>4743</v>
      </c>
      <c r="F2036" s="216" t="s">
        <v>4744</v>
      </c>
      <c r="G2036" s="217" t="s">
        <v>381</v>
      </c>
      <c r="H2036" s="218">
        <v>1</v>
      </c>
      <c r="I2036" s="219"/>
      <c r="J2036" s="220">
        <f>ROUND(I2036*H2036,2)</f>
        <v>0</v>
      </c>
      <c r="K2036" s="216" t="s">
        <v>247</v>
      </c>
      <c r="L2036" s="45"/>
      <c r="M2036" s="221" t="s">
        <v>19</v>
      </c>
      <c r="N2036" s="222" t="s">
        <v>43</v>
      </c>
      <c r="O2036" s="85"/>
      <c r="P2036" s="223">
        <f>O2036*H2036</f>
        <v>0</v>
      </c>
      <c r="Q2036" s="223">
        <v>0</v>
      </c>
      <c r="R2036" s="223">
        <f>Q2036*H2036</f>
        <v>0</v>
      </c>
      <c r="S2036" s="223">
        <v>0</v>
      </c>
      <c r="T2036" s="224">
        <f>S2036*H2036</f>
        <v>0</v>
      </c>
      <c r="U2036" s="39"/>
      <c r="V2036" s="39"/>
      <c r="W2036" s="39"/>
      <c r="X2036" s="39"/>
      <c r="Y2036" s="39"/>
      <c r="Z2036" s="39"/>
      <c r="AA2036" s="39"/>
      <c r="AB2036" s="39"/>
      <c r="AC2036" s="39"/>
      <c r="AD2036" s="39"/>
      <c r="AE2036" s="39"/>
      <c r="AR2036" s="225" t="s">
        <v>248</v>
      </c>
      <c r="AT2036" s="225" t="s">
        <v>243</v>
      </c>
      <c r="AU2036" s="225" t="s">
        <v>79</v>
      </c>
      <c r="AY2036" s="18" t="s">
        <v>240</v>
      </c>
      <c r="BE2036" s="226">
        <f>IF(N2036="základní",J2036,0)</f>
        <v>0</v>
      </c>
      <c r="BF2036" s="226">
        <f>IF(N2036="snížená",J2036,0)</f>
        <v>0</v>
      </c>
      <c r="BG2036" s="226">
        <f>IF(N2036="zákl. přenesená",J2036,0)</f>
        <v>0</v>
      </c>
      <c r="BH2036" s="226">
        <f>IF(N2036="sníž. přenesená",J2036,0)</f>
        <v>0</v>
      </c>
      <c r="BI2036" s="226">
        <f>IF(N2036="nulová",J2036,0)</f>
        <v>0</v>
      </c>
      <c r="BJ2036" s="18" t="s">
        <v>79</v>
      </c>
      <c r="BK2036" s="226">
        <f>ROUND(I2036*H2036,2)</f>
        <v>0</v>
      </c>
      <c r="BL2036" s="18" t="s">
        <v>248</v>
      </c>
      <c r="BM2036" s="225" t="s">
        <v>4745</v>
      </c>
    </row>
    <row r="2037" s="2" customFormat="1">
      <c r="A2037" s="39"/>
      <c r="B2037" s="40"/>
      <c r="C2037" s="214" t="s">
        <v>4746</v>
      </c>
      <c r="D2037" s="214" t="s">
        <v>243</v>
      </c>
      <c r="E2037" s="215" t="s">
        <v>4747</v>
      </c>
      <c r="F2037" s="216" t="s">
        <v>4748</v>
      </c>
      <c r="G2037" s="217" t="s">
        <v>806</v>
      </c>
      <c r="H2037" s="218">
        <v>2</v>
      </c>
      <c r="I2037" s="219"/>
      <c r="J2037" s="220">
        <f>ROUND(I2037*H2037,2)</f>
        <v>0</v>
      </c>
      <c r="K2037" s="216" t="s">
        <v>247</v>
      </c>
      <c r="L2037" s="45"/>
      <c r="M2037" s="221" t="s">
        <v>19</v>
      </c>
      <c r="N2037" s="222" t="s">
        <v>43</v>
      </c>
      <c r="O2037" s="85"/>
      <c r="P2037" s="223">
        <f>O2037*H2037</f>
        <v>0</v>
      </c>
      <c r="Q2037" s="223">
        <v>0</v>
      </c>
      <c r="R2037" s="223">
        <f>Q2037*H2037</f>
        <v>0</v>
      </c>
      <c r="S2037" s="223">
        <v>0</v>
      </c>
      <c r="T2037" s="224">
        <f>S2037*H2037</f>
        <v>0</v>
      </c>
      <c r="U2037" s="39"/>
      <c r="V2037" s="39"/>
      <c r="W2037" s="39"/>
      <c r="X2037" s="39"/>
      <c r="Y2037" s="39"/>
      <c r="Z2037" s="39"/>
      <c r="AA2037" s="39"/>
      <c r="AB2037" s="39"/>
      <c r="AC2037" s="39"/>
      <c r="AD2037" s="39"/>
      <c r="AE2037" s="39"/>
      <c r="AR2037" s="225" t="s">
        <v>248</v>
      </c>
      <c r="AT2037" s="225" t="s">
        <v>243</v>
      </c>
      <c r="AU2037" s="225" t="s">
        <v>79</v>
      </c>
      <c r="AY2037" s="18" t="s">
        <v>240</v>
      </c>
      <c r="BE2037" s="226">
        <f>IF(N2037="základní",J2037,0)</f>
        <v>0</v>
      </c>
      <c r="BF2037" s="226">
        <f>IF(N2037="snížená",J2037,0)</f>
        <v>0</v>
      </c>
      <c r="BG2037" s="226">
        <f>IF(N2037="zákl. přenesená",J2037,0)</f>
        <v>0</v>
      </c>
      <c r="BH2037" s="226">
        <f>IF(N2037="sníž. přenesená",J2037,0)</f>
        <v>0</v>
      </c>
      <c r="BI2037" s="226">
        <f>IF(N2037="nulová",J2037,0)</f>
        <v>0</v>
      </c>
      <c r="BJ2037" s="18" t="s">
        <v>79</v>
      </c>
      <c r="BK2037" s="226">
        <f>ROUND(I2037*H2037,2)</f>
        <v>0</v>
      </c>
      <c r="BL2037" s="18" t="s">
        <v>248</v>
      </c>
      <c r="BM2037" s="225" t="s">
        <v>4749</v>
      </c>
    </row>
    <row r="2038" s="2" customFormat="1" ht="66.75" customHeight="1">
      <c r="A2038" s="39"/>
      <c r="B2038" s="40"/>
      <c r="C2038" s="214" t="s">
        <v>4750</v>
      </c>
      <c r="D2038" s="214" t="s">
        <v>243</v>
      </c>
      <c r="E2038" s="215" t="s">
        <v>4751</v>
      </c>
      <c r="F2038" s="216" t="s">
        <v>4752</v>
      </c>
      <c r="G2038" s="217" t="s">
        <v>806</v>
      </c>
      <c r="H2038" s="218">
        <v>1</v>
      </c>
      <c r="I2038" s="219"/>
      <c r="J2038" s="220">
        <f>ROUND(I2038*H2038,2)</f>
        <v>0</v>
      </c>
      <c r="K2038" s="216" t="s">
        <v>247</v>
      </c>
      <c r="L2038" s="45"/>
      <c r="M2038" s="221" t="s">
        <v>19</v>
      </c>
      <c r="N2038" s="222" t="s">
        <v>43</v>
      </c>
      <c r="O2038" s="85"/>
      <c r="P2038" s="223">
        <f>O2038*H2038</f>
        <v>0</v>
      </c>
      <c r="Q2038" s="223">
        <v>0</v>
      </c>
      <c r="R2038" s="223">
        <f>Q2038*H2038</f>
        <v>0</v>
      </c>
      <c r="S2038" s="223">
        <v>0</v>
      </c>
      <c r="T2038" s="224">
        <f>S2038*H2038</f>
        <v>0</v>
      </c>
      <c r="U2038" s="39"/>
      <c r="V2038" s="39"/>
      <c r="W2038" s="39"/>
      <c r="X2038" s="39"/>
      <c r="Y2038" s="39"/>
      <c r="Z2038" s="39"/>
      <c r="AA2038" s="39"/>
      <c r="AB2038" s="39"/>
      <c r="AC2038" s="39"/>
      <c r="AD2038" s="39"/>
      <c r="AE2038" s="39"/>
      <c r="AR2038" s="225" t="s">
        <v>248</v>
      </c>
      <c r="AT2038" s="225" t="s">
        <v>243</v>
      </c>
      <c r="AU2038" s="225" t="s">
        <v>79</v>
      </c>
      <c r="AY2038" s="18" t="s">
        <v>240</v>
      </c>
      <c r="BE2038" s="226">
        <f>IF(N2038="základní",J2038,0)</f>
        <v>0</v>
      </c>
      <c r="BF2038" s="226">
        <f>IF(N2038="snížená",J2038,0)</f>
        <v>0</v>
      </c>
      <c r="BG2038" s="226">
        <f>IF(N2038="zákl. přenesená",J2038,0)</f>
        <v>0</v>
      </c>
      <c r="BH2038" s="226">
        <f>IF(N2038="sníž. přenesená",J2038,0)</f>
        <v>0</v>
      </c>
      <c r="BI2038" s="226">
        <f>IF(N2038="nulová",J2038,0)</f>
        <v>0</v>
      </c>
      <c r="BJ2038" s="18" t="s">
        <v>79</v>
      </c>
      <c r="BK2038" s="226">
        <f>ROUND(I2038*H2038,2)</f>
        <v>0</v>
      </c>
      <c r="BL2038" s="18" t="s">
        <v>248</v>
      </c>
      <c r="BM2038" s="225" t="s">
        <v>4753</v>
      </c>
    </row>
    <row r="2039" s="2" customFormat="1" ht="55.5" customHeight="1">
      <c r="A2039" s="39"/>
      <c r="B2039" s="40"/>
      <c r="C2039" s="214" t="s">
        <v>4754</v>
      </c>
      <c r="D2039" s="214" t="s">
        <v>243</v>
      </c>
      <c r="E2039" s="215" t="s">
        <v>4755</v>
      </c>
      <c r="F2039" s="216" t="s">
        <v>4756</v>
      </c>
      <c r="G2039" s="217" t="s">
        <v>806</v>
      </c>
      <c r="H2039" s="218">
        <v>8</v>
      </c>
      <c r="I2039" s="219"/>
      <c r="J2039" s="220">
        <f>ROUND(I2039*H2039,2)</f>
        <v>0</v>
      </c>
      <c r="K2039" s="216" t="s">
        <v>247</v>
      </c>
      <c r="L2039" s="45"/>
      <c r="M2039" s="221" t="s">
        <v>19</v>
      </c>
      <c r="N2039" s="222" t="s">
        <v>43</v>
      </c>
      <c r="O2039" s="85"/>
      <c r="P2039" s="223">
        <f>O2039*H2039</f>
        <v>0</v>
      </c>
      <c r="Q2039" s="223">
        <v>0</v>
      </c>
      <c r="R2039" s="223">
        <f>Q2039*H2039</f>
        <v>0</v>
      </c>
      <c r="S2039" s="223">
        <v>0</v>
      </c>
      <c r="T2039" s="224">
        <f>S2039*H2039</f>
        <v>0</v>
      </c>
      <c r="U2039" s="39"/>
      <c r="V2039" s="39"/>
      <c r="W2039" s="39"/>
      <c r="X2039" s="39"/>
      <c r="Y2039" s="39"/>
      <c r="Z2039" s="39"/>
      <c r="AA2039" s="39"/>
      <c r="AB2039" s="39"/>
      <c r="AC2039" s="39"/>
      <c r="AD2039" s="39"/>
      <c r="AE2039" s="39"/>
      <c r="AR2039" s="225" t="s">
        <v>248</v>
      </c>
      <c r="AT2039" s="225" t="s">
        <v>243</v>
      </c>
      <c r="AU2039" s="225" t="s">
        <v>79</v>
      </c>
      <c r="AY2039" s="18" t="s">
        <v>240</v>
      </c>
      <c r="BE2039" s="226">
        <f>IF(N2039="základní",J2039,0)</f>
        <v>0</v>
      </c>
      <c r="BF2039" s="226">
        <f>IF(N2039="snížená",J2039,0)</f>
        <v>0</v>
      </c>
      <c r="BG2039" s="226">
        <f>IF(N2039="zákl. přenesená",J2039,0)</f>
        <v>0</v>
      </c>
      <c r="BH2039" s="226">
        <f>IF(N2039="sníž. přenesená",J2039,0)</f>
        <v>0</v>
      </c>
      <c r="BI2039" s="226">
        <f>IF(N2039="nulová",J2039,0)</f>
        <v>0</v>
      </c>
      <c r="BJ2039" s="18" t="s">
        <v>79</v>
      </c>
      <c r="BK2039" s="226">
        <f>ROUND(I2039*H2039,2)</f>
        <v>0</v>
      </c>
      <c r="BL2039" s="18" t="s">
        <v>248</v>
      </c>
      <c r="BM2039" s="225" t="s">
        <v>4757</v>
      </c>
    </row>
    <row r="2040" s="2" customFormat="1" ht="66.75" customHeight="1">
      <c r="A2040" s="39"/>
      <c r="B2040" s="40"/>
      <c r="C2040" s="214" t="s">
        <v>4758</v>
      </c>
      <c r="D2040" s="214" t="s">
        <v>243</v>
      </c>
      <c r="E2040" s="215" t="s">
        <v>4759</v>
      </c>
      <c r="F2040" s="216" t="s">
        <v>4760</v>
      </c>
      <c r="G2040" s="217" t="s">
        <v>806</v>
      </c>
      <c r="H2040" s="218">
        <v>2</v>
      </c>
      <c r="I2040" s="219"/>
      <c r="J2040" s="220">
        <f>ROUND(I2040*H2040,2)</f>
        <v>0</v>
      </c>
      <c r="K2040" s="216" t="s">
        <v>247</v>
      </c>
      <c r="L2040" s="45"/>
      <c r="M2040" s="221" t="s">
        <v>19</v>
      </c>
      <c r="N2040" s="222" t="s">
        <v>43</v>
      </c>
      <c r="O2040" s="85"/>
      <c r="P2040" s="223">
        <f>O2040*H2040</f>
        <v>0</v>
      </c>
      <c r="Q2040" s="223">
        <v>0</v>
      </c>
      <c r="R2040" s="223">
        <f>Q2040*H2040</f>
        <v>0</v>
      </c>
      <c r="S2040" s="223">
        <v>0</v>
      </c>
      <c r="T2040" s="224">
        <f>S2040*H2040</f>
        <v>0</v>
      </c>
      <c r="U2040" s="39"/>
      <c r="V2040" s="39"/>
      <c r="W2040" s="39"/>
      <c r="X2040" s="39"/>
      <c r="Y2040" s="39"/>
      <c r="Z2040" s="39"/>
      <c r="AA2040" s="39"/>
      <c r="AB2040" s="39"/>
      <c r="AC2040" s="39"/>
      <c r="AD2040" s="39"/>
      <c r="AE2040" s="39"/>
      <c r="AR2040" s="225" t="s">
        <v>248</v>
      </c>
      <c r="AT2040" s="225" t="s">
        <v>243</v>
      </c>
      <c r="AU2040" s="225" t="s">
        <v>79</v>
      </c>
      <c r="AY2040" s="18" t="s">
        <v>240</v>
      </c>
      <c r="BE2040" s="226">
        <f>IF(N2040="základní",J2040,0)</f>
        <v>0</v>
      </c>
      <c r="BF2040" s="226">
        <f>IF(N2040="snížená",J2040,0)</f>
        <v>0</v>
      </c>
      <c r="BG2040" s="226">
        <f>IF(N2040="zákl. přenesená",J2040,0)</f>
        <v>0</v>
      </c>
      <c r="BH2040" s="226">
        <f>IF(N2040="sníž. přenesená",J2040,0)</f>
        <v>0</v>
      </c>
      <c r="BI2040" s="226">
        <f>IF(N2040="nulová",J2040,0)</f>
        <v>0</v>
      </c>
      <c r="BJ2040" s="18" t="s">
        <v>79</v>
      </c>
      <c r="BK2040" s="226">
        <f>ROUND(I2040*H2040,2)</f>
        <v>0</v>
      </c>
      <c r="BL2040" s="18" t="s">
        <v>248</v>
      </c>
      <c r="BM2040" s="225" t="s">
        <v>4761</v>
      </c>
    </row>
    <row r="2041" s="2" customFormat="1">
      <c r="A2041" s="39"/>
      <c r="B2041" s="40"/>
      <c r="C2041" s="214" t="s">
        <v>4762</v>
      </c>
      <c r="D2041" s="214" t="s">
        <v>243</v>
      </c>
      <c r="E2041" s="215" t="s">
        <v>4763</v>
      </c>
      <c r="F2041" s="216" t="s">
        <v>4764</v>
      </c>
      <c r="G2041" s="217" t="s">
        <v>4765</v>
      </c>
      <c r="H2041" s="218">
        <v>6</v>
      </c>
      <c r="I2041" s="219"/>
      <c r="J2041" s="220">
        <f>ROUND(I2041*H2041,2)</f>
        <v>0</v>
      </c>
      <c r="K2041" s="216" t="s">
        <v>247</v>
      </c>
      <c r="L2041" s="45"/>
      <c r="M2041" s="221" t="s">
        <v>19</v>
      </c>
      <c r="N2041" s="222" t="s">
        <v>43</v>
      </c>
      <c r="O2041" s="85"/>
      <c r="P2041" s="223">
        <f>O2041*H2041</f>
        <v>0</v>
      </c>
      <c r="Q2041" s="223">
        <v>0</v>
      </c>
      <c r="R2041" s="223">
        <f>Q2041*H2041</f>
        <v>0</v>
      </c>
      <c r="S2041" s="223">
        <v>0</v>
      </c>
      <c r="T2041" s="224">
        <f>S2041*H2041</f>
        <v>0</v>
      </c>
      <c r="U2041" s="39"/>
      <c r="V2041" s="39"/>
      <c r="W2041" s="39"/>
      <c r="X2041" s="39"/>
      <c r="Y2041" s="39"/>
      <c r="Z2041" s="39"/>
      <c r="AA2041" s="39"/>
      <c r="AB2041" s="39"/>
      <c r="AC2041" s="39"/>
      <c r="AD2041" s="39"/>
      <c r="AE2041" s="39"/>
      <c r="AR2041" s="225" t="s">
        <v>248</v>
      </c>
      <c r="AT2041" s="225" t="s">
        <v>243</v>
      </c>
      <c r="AU2041" s="225" t="s">
        <v>79</v>
      </c>
      <c r="AY2041" s="18" t="s">
        <v>240</v>
      </c>
      <c r="BE2041" s="226">
        <f>IF(N2041="základní",J2041,0)</f>
        <v>0</v>
      </c>
      <c r="BF2041" s="226">
        <f>IF(N2041="snížená",J2041,0)</f>
        <v>0</v>
      </c>
      <c r="BG2041" s="226">
        <f>IF(N2041="zákl. přenesená",J2041,0)</f>
        <v>0</v>
      </c>
      <c r="BH2041" s="226">
        <f>IF(N2041="sníž. přenesená",J2041,0)</f>
        <v>0</v>
      </c>
      <c r="BI2041" s="226">
        <f>IF(N2041="nulová",J2041,0)</f>
        <v>0</v>
      </c>
      <c r="BJ2041" s="18" t="s">
        <v>79</v>
      </c>
      <c r="BK2041" s="226">
        <f>ROUND(I2041*H2041,2)</f>
        <v>0</v>
      </c>
      <c r="BL2041" s="18" t="s">
        <v>248</v>
      </c>
      <c r="BM2041" s="225" t="s">
        <v>4766</v>
      </c>
    </row>
    <row r="2042" s="2" customFormat="1" ht="123" customHeight="1">
      <c r="A2042" s="39"/>
      <c r="B2042" s="40"/>
      <c r="C2042" s="214" t="s">
        <v>4767</v>
      </c>
      <c r="D2042" s="214" t="s">
        <v>243</v>
      </c>
      <c r="E2042" s="215" t="s">
        <v>4768</v>
      </c>
      <c r="F2042" s="216" t="s">
        <v>4769</v>
      </c>
      <c r="G2042" s="217" t="s">
        <v>806</v>
      </c>
      <c r="H2042" s="218">
        <v>2</v>
      </c>
      <c r="I2042" s="219"/>
      <c r="J2042" s="220">
        <f>ROUND(I2042*H2042,2)</f>
        <v>0</v>
      </c>
      <c r="K2042" s="216" t="s">
        <v>247</v>
      </c>
      <c r="L2042" s="45"/>
      <c r="M2042" s="221" t="s">
        <v>19</v>
      </c>
      <c r="N2042" s="222" t="s">
        <v>43</v>
      </c>
      <c r="O2042" s="85"/>
      <c r="P2042" s="223">
        <f>O2042*H2042</f>
        <v>0</v>
      </c>
      <c r="Q2042" s="223">
        <v>0</v>
      </c>
      <c r="R2042" s="223">
        <f>Q2042*H2042</f>
        <v>0</v>
      </c>
      <c r="S2042" s="223">
        <v>0</v>
      </c>
      <c r="T2042" s="224">
        <f>S2042*H2042</f>
        <v>0</v>
      </c>
      <c r="U2042" s="39"/>
      <c r="V2042" s="39"/>
      <c r="W2042" s="39"/>
      <c r="X2042" s="39"/>
      <c r="Y2042" s="39"/>
      <c r="Z2042" s="39"/>
      <c r="AA2042" s="39"/>
      <c r="AB2042" s="39"/>
      <c r="AC2042" s="39"/>
      <c r="AD2042" s="39"/>
      <c r="AE2042" s="39"/>
      <c r="AR2042" s="225" t="s">
        <v>248</v>
      </c>
      <c r="AT2042" s="225" t="s">
        <v>243</v>
      </c>
      <c r="AU2042" s="225" t="s">
        <v>79</v>
      </c>
      <c r="AY2042" s="18" t="s">
        <v>240</v>
      </c>
      <c r="BE2042" s="226">
        <f>IF(N2042="základní",J2042,0)</f>
        <v>0</v>
      </c>
      <c r="BF2042" s="226">
        <f>IF(N2042="snížená",J2042,0)</f>
        <v>0</v>
      </c>
      <c r="BG2042" s="226">
        <f>IF(N2042="zákl. přenesená",J2042,0)</f>
        <v>0</v>
      </c>
      <c r="BH2042" s="226">
        <f>IF(N2042="sníž. přenesená",J2042,0)</f>
        <v>0</v>
      </c>
      <c r="BI2042" s="226">
        <f>IF(N2042="nulová",J2042,0)</f>
        <v>0</v>
      </c>
      <c r="BJ2042" s="18" t="s">
        <v>79</v>
      </c>
      <c r="BK2042" s="226">
        <f>ROUND(I2042*H2042,2)</f>
        <v>0</v>
      </c>
      <c r="BL2042" s="18" t="s">
        <v>248</v>
      </c>
      <c r="BM2042" s="225" t="s">
        <v>4770</v>
      </c>
    </row>
    <row r="2043" s="2" customFormat="1" ht="44.25" customHeight="1">
      <c r="A2043" s="39"/>
      <c r="B2043" s="40"/>
      <c r="C2043" s="214" t="s">
        <v>4771</v>
      </c>
      <c r="D2043" s="214" t="s">
        <v>243</v>
      </c>
      <c r="E2043" s="215" t="s">
        <v>4772</v>
      </c>
      <c r="F2043" s="216" t="s">
        <v>4773</v>
      </c>
      <c r="G2043" s="217" t="s">
        <v>806</v>
      </c>
      <c r="H2043" s="218">
        <v>172</v>
      </c>
      <c r="I2043" s="219"/>
      <c r="J2043" s="220">
        <f>ROUND(I2043*H2043,2)</f>
        <v>0</v>
      </c>
      <c r="K2043" s="216" t="s">
        <v>247</v>
      </c>
      <c r="L2043" s="45"/>
      <c r="M2043" s="221" t="s">
        <v>19</v>
      </c>
      <c r="N2043" s="222" t="s">
        <v>43</v>
      </c>
      <c r="O2043" s="85"/>
      <c r="P2043" s="223">
        <f>O2043*H2043</f>
        <v>0</v>
      </c>
      <c r="Q2043" s="223">
        <v>0</v>
      </c>
      <c r="R2043" s="223">
        <f>Q2043*H2043</f>
        <v>0</v>
      </c>
      <c r="S2043" s="223">
        <v>0</v>
      </c>
      <c r="T2043" s="224">
        <f>S2043*H2043</f>
        <v>0</v>
      </c>
      <c r="U2043" s="39"/>
      <c r="V2043" s="39"/>
      <c r="W2043" s="39"/>
      <c r="X2043" s="39"/>
      <c r="Y2043" s="39"/>
      <c r="Z2043" s="39"/>
      <c r="AA2043" s="39"/>
      <c r="AB2043" s="39"/>
      <c r="AC2043" s="39"/>
      <c r="AD2043" s="39"/>
      <c r="AE2043" s="39"/>
      <c r="AR2043" s="225" t="s">
        <v>248</v>
      </c>
      <c r="AT2043" s="225" t="s">
        <v>243</v>
      </c>
      <c r="AU2043" s="225" t="s">
        <v>79</v>
      </c>
      <c r="AY2043" s="18" t="s">
        <v>240</v>
      </c>
      <c r="BE2043" s="226">
        <f>IF(N2043="základní",J2043,0)</f>
        <v>0</v>
      </c>
      <c r="BF2043" s="226">
        <f>IF(N2043="snížená",J2043,0)</f>
        <v>0</v>
      </c>
      <c r="BG2043" s="226">
        <f>IF(N2043="zákl. přenesená",J2043,0)</f>
        <v>0</v>
      </c>
      <c r="BH2043" s="226">
        <f>IF(N2043="sníž. přenesená",J2043,0)</f>
        <v>0</v>
      </c>
      <c r="BI2043" s="226">
        <f>IF(N2043="nulová",J2043,0)</f>
        <v>0</v>
      </c>
      <c r="BJ2043" s="18" t="s">
        <v>79</v>
      </c>
      <c r="BK2043" s="226">
        <f>ROUND(I2043*H2043,2)</f>
        <v>0</v>
      </c>
      <c r="BL2043" s="18" t="s">
        <v>248</v>
      </c>
      <c r="BM2043" s="225" t="s">
        <v>4774</v>
      </c>
    </row>
    <row r="2044" s="2" customFormat="1" ht="55.5" customHeight="1">
      <c r="A2044" s="39"/>
      <c r="B2044" s="40"/>
      <c r="C2044" s="214" t="s">
        <v>4775</v>
      </c>
      <c r="D2044" s="214" t="s">
        <v>243</v>
      </c>
      <c r="E2044" s="215" t="s">
        <v>4776</v>
      </c>
      <c r="F2044" s="216" t="s">
        <v>4777</v>
      </c>
      <c r="G2044" s="217" t="s">
        <v>806</v>
      </c>
      <c r="H2044" s="218">
        <v>16</v>
      </c>
      <c r="I2044" s="219"/>
      <c r="J2044" s="220">
        <f>ROUND(I2044*H2044,2)</f>
        <v>0</v>
      </c>
      <c r="K2044" s="216" t="s">
        <v>247</v>
      </c>
      <c r="L2044" s="45"/>
      <c r="M2044" s="221" t="s">
        <v>19</v>
      </c>
      <c r="N2044" s="222" t="s">
        <v>43</v>
      </c>
      <c r="O2044" s="85"/>
      <c r="P2044" s="223">
        <f>O2044*H2044</f>
        <v>0</v>
      </c>
      <c r="Q2044" s="223">
        <v>0</v>
      </c>
      <c r="R2044" s="223">
        <f>Q2044*H2044</f>
        <v>0</v>
      </c>
      <c r="S2044" s="223">
        <v>0</v>
      </c>
      <c r="T2044" s="224">
        <f>S2044*H2044</f>
        <v>0</v>
      </c>
      <c r="U2044" s="39"/>
      <c r="V2044" s="39"/>
      <c r="W2044" s="39"/>
      <c r="X2044" s="39"/>
      <c r="Y2044" s="39"/>
      <c r="Z2044" s="39"/>
      <c r="AA2044" s="39"/>
      <c r="AB2044" s="39"/>
      <c r="AC2044" s="39"/>
      <c r="AD2044" s="39"/>
      <c r="AE2044" s="39"/>
      <c r="AR2044" s="225" t="s">
        <v>248</v>
      </c>
      <c r="AT2044" s="225" t="s">
        <v>243</v>
      </c>
      <c r="AU2044" s="225" t="s">
        <v>79</v>
      </c>
      <c r="AY2044" s="18" t="s">
        <v>240</v>
      </c>
      <c r="BE2044" s="226">
        <f>IF(N2044="základní",J2044,0)</f>
        <v>0</v>
      </c>
      <c r="BF2044" s="226">
        <f>IF(N2044="snížená",J2044,0)</f>
        <v>0</v>
      </c>
      <c r="BG2044" s="226">
        <f>IF(N2044="zákl. přenesená",J2044,0)</f>
        <v>0</v>
      </c>
      <c r="BH2044" s="226">
        <f>IF(N2044="sníž. přenesená",J2044,0)</f>
        <v>0</v>
      </c>
      <c r="BI2044" s="226">
        <f>IF(N2044="nulová",J2044,0)</f>
        <v>0</v>
      </c>
      <c r="BJ2044" s="18" t="s">
        <v>79</v>
      </c>
      <c r="BK2044" s="226">
        <f>ROUND(I2044*H2044,2)</f>
        <v>0</v>
      </c>
      <c r="BL2044" s="18" t="s">
        <v>248</v>
      </c>
      <c r="BM2044" s="225" t="s">
        <v>4778</v>
      </c>
    </row>
    <row r="2045" s="2" customFormat="1" ht="66.75" customHeight="1">
      <c r="A2045" s="39"/>
      <c r="B2045" s="40"/>
      <c r="C2045" s="214" t="s">
        <v>4779</v>
      </c>
      <c r="D2045" s="214" t="s">
        <v>243</v>
      </c>
      <c r="E2045" s="215" t="s">
        <v>4780</v>
      </c>
      <c r="F2045" s="216" t="s">
        <v>4781</v>
      </c>
      <c r="G2045" s="217" t="s">
        <v>4782</v>
      </c>
      <c r="H2045" s="218">
        <v>5</v>
      </c>
      <c r="I2045" s="219"/>
      <c r="J2045" s="220">
        <f>ROUND(I2045*H2045,2)</f>
        <v>0</v>
      </c>
      <c r="K2045" s="216" t="s">
        <v>247</v>
      </c>
      <c r="L2045" s="45"/>
      <c r="M2045" s="221" t="s">
        <v>19</v>
      </c>
      <c r="N2045" s="222" t="s">
        <v>43</v>
      </c>
      <c r="O2045" s="85"/>
      <c r="P2045" s="223">
        <f>O2045*H2045</f>
        <v>0</v>
      </c>
      <c r="Q2045" s="223">
        <v>0</v>
      </c>
      <c r="R2045" s="223">
        <f>Q2045*H2045</f>
        <v>0</v>
      </c>
      <c r="S2045" s="223">
        <v>0</v>
      </c>
      <c r="T2045" s="224">
        <f>S2045*H2045</f>
        <v>0</v>
      </c>
      <c r="U2045" s="39"/>
      <c r="V2045" s="39"/>
      <c r="W2045" s="39"/>
      <c r="X2045" s="39"/>
      <c r="Y2045" s="39"/>
      <c r="Z2045" s="39"/>
      <c r="AA2045" s="39"/>
      <c r="AB2045" s="39"/>
      <c r="AC2045" s="39"/>
      <c r="AD2045" s="39"/>
      <c r="AE2045" s="39"/>
      <c r="AR2045" s="225" t="s">
        <v>248</v>
      </c>
      <c r="AT2045" s="225" t="s">
        <v>243</v>
      </c>
      <c r="AU2045" s="225" t="s">
        <v>79</v>
      </c>
      <c r="AY2045" s="18" t="s">
        <v>240</v>
      </c>
      <c r="BE2045" s="226">
        <f>IF(N2045="základní",J2045,0)</f>
        <v>0</v>
      </c>
      <c r="BF2045" s="226">
        <f>IF(N2045="snížená",J2045,0)</f>
        <v>0</v>
      </c>
      <c r="BG2045" s="226">
        <f>IF(N2045="zákl. přenesená",J2045,0)</f>
        <v>0</v>
      </c>
      <c r="BH2045" s="226">
        <f>IF(N2045="sníž. přenesená",J2045,0)</f>
        <v>0</v>
      </c>
      <c r="BI2045" s="226">
        <f>IF(N2045="nulová",J2045,0)</f>
        <v>0</v>
      </c>
      <c r="BJ2045" s="18" t="s">
        <v>79</v>
      </c>
      <c r="BK2045" s="226">
        <f>ROUND(I2045*H2045,2)</f>
        <v>0</v>
      </c>
      <c r="BL2045" s="18" t="s">
        <v>248</v>
      </c>
      <c r="BM2045" s="225" t="s">
        <v>4783</v>
      </c>
    </row>
    <row r="2046" s="2" customFormat="1" ht="44.25" customHeight="1">
      <c r="A2046" s="39"/>
      <c r="B2046" s="40"/>
      <c r="C2046" s="214" t="s">
        <v>4784</v>
      </c>
      <c r="D2046" s="214" t="s">
        <v>243</v>
      </c>
      <c r="E2046" s="215" t="s">
        <v>4785</v>
      </c>
      <c r="F2046" s="216" t="s">
        <v>4786</v>
      </c>
      <c r="G2046" s="217" t="s">
        <v>806</v>
      </c>
      <c r="H2046" s="218">
        <v>1</v>
      </c>
      <c r="I2046" s="219"/>
      <c r="J2046" s="220">
        <f>ROUND(I2046*H2046,2)</f>
        <v>0</v>
      </c>
      <c r="K2046" s="216" t="s">
        <v>247</v>
      </c>
      <c r="L2046" s="45"/>
      <c r="M2046" s="221" t="s">
        <v>19</v>
      </c>
      <c r="N2046" s="222" t="s">
        <v>43</v>
      </c>
      <c r="O2046" s="85"/>
      <c r="P2046" s="223">
        <f>O2046*H2046</f>
        <v>0</v>
      </c>
      <c r="Q2046" s="223">
        <v>0</v>
      </c>
      <c r="R2046" s="223">
        <f>Q2046*H2046</f>
        <v>0</v>
      </c>
      <c r="S2046" s="223">
        <v>0</v>
      </c>
      <c r="T2046" s="224">
        <f>S2046*H2046</f>
        <v>0</v>
      </c>
      <c r="U2046" s="39"/>
      <c r="V2046" s="39"/>
      <c r="W2046" s="39"/>
      <c r="X2046" s="39"/>
      <c r="Y2046" s="39"/>
      <c r="Z2046" s="39"/>
      <c r="AA2046" s="39"/>
      <c r="AB2046" s="39"/>
      <c r="AC2046" s="39"/>
      <c r="AD2046" s="39"/>
      <c r="AE2046" s="39"/>
      <c r="AR2046" s="225" t="s">
        <v>248</v>
      </c>
      <c r="AT2046" s="225" t="s">
        <v>243</v>
      </c>
      <c r="AU2046" s="225" t="s">
        <v>79</v>
      </c>
      <c r="AY2046" s="18" t="s">
        <v>240</v>
      </c>
      <c r="BE2046" s="226">
        <f>IF(N2046="základní",J2046,0)</f>
        <v>0</v>
      </c>
      <c r="BF2046" s="226">
        <f>IF(N2046="snížená",J2046,0)</f>
        <v>0</v>
      </c>
      <c r="BG2046" s="226">
        <f>IF(N2046="zákl. přenesená",J2046,0)</f>
        <v>0</v>
      </c>
      <c r="BH2046" s="226">
        <f>IF(N2046="sníž. přenesená",J2046,0)</f>
        <v>0</v>
      </c>
      <c r="BI2046" s="226">
        <f>IF(N2046="nulová",J2046,0)</f>
        <v>0</v>
      </c>
      <c r="BJ2046" s="18" t="s">
        <v>79</v>
      </c>
      <c r="BK2046" s="226">
        <f>ROUND(I2046*H2046,2)</f>
        <v>0</v>
      </c>
      <c r="BL2046" s="18" t="s">
        <v>248</v>
      </c>
      <c r="BM2046" s="225" t="s">
        <v>4787</v>
      </c>
    </row>
    <row r="2047" s="2" customFormat="1" ht="66.75" customHeight="1">
      <c r="A2047" s="39"/>
      <c r="B2047" s="40"/>
      <c r="C2047" s="214" t="s">
        <v>4788</v>
      </c>
      <c r="D2047" s="214" t="s">
        <v>243</v>
      </c>
      <c r="E2047" s="215" t="s">
        <v>4789</v>
      </c>
      <c r="F2047" s="216" t="s">
        <v>4790</v>
      </c>
      <c r="G2047" s="217" t="s">
        <v>1418</v>
      </c>
      <c r="H2047" s="218">
        <v>65</v>
      </c>
      <c r="I2047" s="219"/>
      <c r="J2047" s="220">
        <f>ROUND(I2047*H2047,2)</f>
        <v>0</v>
      </c>
      <c r="K2047" s="216" t="s">
        <v>247</v>
      </c>
      <c r="L2047" s="45"/>
      <c r="M2047" s="221" t="s">
        <v>19</v>
      </c>
      <c r="N2047" s="222" t="s">
        <v>43</v>
      </c>
      <c r="O2047" s="85"/>
      <c r="P2047" s="223">
        <f>O2047*H2047</f>
        <v>0</v>
      </c>
      <c r="Q2047" s="223">
        <v>0</v>
      </c>
      <c r="R2047" s="223">
        <f>Q2047*H2047</f>
        <v>0</v>
      </c>
      <c r="S2047" s="223">
        <v>0</v>
      </c>
      <c r="T2047" s="224">
        <f>S2047*H2047</f>
        <v>0</v>
      </c>
      <c r="U2047" s="39"/>
      <c r="V2047" s="39"/>
      <c r="W2047" s="39"/>
      <c r="X2047" s="39"/>
      <c r="Y2047" s="39"/>
      <c r="Z2047" s="39"/>
      <c r="AA2047" s="39"/>
      <c r="AB2047" s="39"/>
      <c r="AC2047" s="39"/>
      <c r="AD2047" s="39"/>
      <c r="AE2047" s="39"/>
      <c r="AR2047" s="225" t="s">
        <v>248</v>
      </c>
      <c r="AT2047" s="225" t="s">
        <v>243</v>
      </c>
      <c r="AU2047" s="225" t="s">
        <v>79</v>
      </c>
      <c r="AY2047" s="18" t="s">
        <v>240</v>
      </c>
      <c r="BE2047" s="226">
        <f>IF(N2047="základní",J2047,0)</f>
        <v>0</v>
      </c>
      <c r="BF2047" s="226">
        <f>IF(N2047="snížená",J2047,0)</f>
        <v>0</v>
      </c>
      <c r="BG2047" s="226">
        <f>IF(N2047="zákl. přenesená",J2047,0)</f>
        <v>0</v>
      </c>
      <c r="BH2047" s="226">
        <f>IF(N2047="sníž. přenesená",J2047,0)</f>
        <v>0</v>
      </c>
      <c r="BI2047" s="226">
        <f>IF(N2047="nulová",J2047,0)</f>
        <v>0</v>
      </c>
      <c r="BJ2047" s="18" t="s">
        <v>79</v>
      </c>
      <c r="BK2047" s="226">
        <f>ROUND(I2047*H2047,2)</f>
        <v>0</v>
      </c>
      <c r="BL2047" s="18" t="s">
        <v>248</v>
      </c>
      <c r="BM2047" s="225" t="s">
        <v>4791</v>
      </c>
    </row>
    <row r="2048" s="2" customFormat="1">
      <c r="A2048" s="39"/>
      <c r="B2048" s="40"/>
      <c r="C2048" s="214" t="s">
        <v>4792</v>
      </c>
      <c r="D2048" s="214" t="s">
        <v>243</v>
      </c>
      <c r="E2048" s="215" t="s">
        <v>4793</v>
      </c>
      <c r="F2048" s="216" t="s">
        <v>4794</v>
      </c>
      <c r="G2048" s="217" t="s">
        <v>806</v>
      </c>
      <c r="H2048" s="218">
        <v>1</v>
      </c>
      <c r="I2048" s="219"/>
      <c r="J2048" s="220">
        <f>ROUND(I2048*H2048,2)</f>
        <v>0</v>
      </c>
      <c r="K2048" s="216" t="s">
        <v>247</v>
      </c>
      <c r="L2048" s="45"/>
      <c r="M2048" s="221" t="s">
        <v>19</v>
      </c>
      <c r="N2048" s="222" t="s">
        <v>43</v>
      </c>
      <c r="O2048" s="85"/>
      <c r="P2048" s="223">
        <f>O2048*H2048</f>
        <v>0</v>
      </c>
      <c r="Q2048" s="223">
        <v>0</v>
      </c>
      <c r="R2048" s="223">
        <f>Q2048*H2048</f>
        <v>0</v>
      </c>
      <c r="S2048" s="223">
        <v>0</v>
      </c>
      <c r="T2048" s="224">
        <f>S2048*H2048</f>
        <v>0</v>
      </c>
      <c r="U2048" s="39"/>
      <c r="V2048" s="39"/>
      <c r="W2048" s="39"/>
      <c r="X2048" s="39"/>
      <c r="Y2048" s="39"/>
      <c r="Z2048" s="39"/>
      <c r="AA2048" s="39"/>
      <c r="AB2048" s="39"/>
      <c r="AC2048" s="39"/>
      <c r="AD2048" s="39"/>
      <c r="AE2048" s="39"/>
      <c r="AR2048" s="225" t="s">
        <v>248</v>
      </c>
      <c r="AT2048" s="225" t="s">
        <v>243</v>
      </c>
      <c r="AU2048" s="225" t="s">
        <v>79</v>
      </c>
      <c r="AY2048" s="18" t="s">
        <v>240</v>
      </c>
      <c r="BE2048" s="226">
        <f>IF(N2048="základní",J2048,0)</f>
        <v>0</v>
      </c>
      <c r="BF2048" s="226">
        <f>IF(N2048="snížená",J2048,0)</f>
        <v>0</v>
      </c>
      <c r="BG2048" s="226">
        <f>IF(N2048="zákl. přenesená",J2048,0)</f>
        <v>0</v>
      </c>
      <c r="BH2048" s="226">
        <f>IF(N2048="sníž. přenesená",J2048,0)</f>
        <v>0</v>
      </c>
      <c r="BI2048" s="226">
        <f>IF(N2048="nulová",J2048,0)</f>
        <v>0</v>
      </c>
      <c r="BJ2048" s="18" t="s">
        <v>79</v>
      </c>
      <c r="BK2048" s="226">
        <f>ROUND(I2048*H2048,2)</f>
        <v>0</v>
      </c>
      <c r="BL2048" s="18" t="s">
        <v>248</v>
      </c>
      <c r="BM2048" s="225" t="s">
        <v>4795</v>
      </c>
    </row>
    <row r="2049" s="2" customFormat="1" ht="66.75" customHeight="1">
      <c r="A2049" s="39"/>
      <c r="B2049" s="40"/>
      <c r="C2049" s="214" t="s">
        <v>4796</v>
      </c>
      <c r="D2049" s="214" t="s">
        <v>243</v>
      </c>
      <c r="E2049" s="215" t="s">
        <v>4797</v>
      </c>
      <c r="F2049" s="216" t="s">
        <v>4798</v>
      </c>
      <c r="G2049" s="217" t="s">
        <v>806</v>
      </c>
      <c r="H2049" s="218">
        <v>1</v>
      </c>
      <c r="I2049" s="219"/>
      <c r="J2049" s="220">
        <f>ROUND(I2049*H2049,2)</f>
        <v>0</v>
      </c>
      <c r="K2049" s="216" t="s">
        <v>247</v>
      </c>
      <c r="L2049" s="45"/>
      <c r="M2049" s="221" t="s">
        <v>19</v>
      </c>
      <c r="N2049" s="222" t="s">
        <v>43</v>
      </c>
      <c r="O2049" s="85"/>
      <c r="P2049" s="223">
        <f>O2049*H2049</f>
        <v>0</v>
      </c>
      <c r="Q2049" s="223">
        <v>0</v>
      </c>
      <c r="R2049" s="223">
        <f>Q2049*H2049</f>
        <v>0</v>
      </c>
      <c r="S2049" s="223">
        <v>0</v>
      </c>
      <c r="T2049" s="224">
        <f>S2049*H2049</f>
        <v>0</v>
      </c>
      <c r="U2049" s="39"/>
      <c r="V2049" s="39"/>
      <c r="W2049" s="39"/>
      <c r="X2049" s="39"/>
      <c r="Y2049" s="39"/>
      <c r="Z2049" s="39"/>
      <c r="AA2049" s="39"/>
      <c r="AB2049" s="39"/>
      <c r="AC2049" s="39"/>
      <c r="AD2049" s="39"/>
      <c r="AE2049" s="39"/>
      <c r="AR2049" s="225" t="s">
        <v>248</v>
      </c>
      <c r="AT2049" s="225" t="s">
        <v>243</v>
      </c>
      <c r="AU2049" s="225" t="s">
        <v>79</v>
      </c>
      <c r="AY2049" s="18" t="s">
        <v>240</v>
      </c>
      <c r="BE2049" s="226">
        <f>IF(N2049="základní",J2049,0)</f>
        <v>0</v>
      </c>
      <c r="BF2049" s="226">
        <f>IF(N2049="snížená",J2049,0)</f>
        <v>0</v>
      </c>
      <c r="BG2049" s="226">
        <f>IF(N2049="zákl. přenesená",J2049,0)</f>
        <v>0</v>
      </c>
      <c r="BH2049" s="226">
        <f>IF(N2049="sníž. přenesená",J2049,0)</f>
        <v>0</v>
      </c>
      <c r="BI2049" s="226">
        <f>IF(N2049="nulová",J2049,0)</f>
        <v>0</v>
      </c>
      <c r="BJ2049" s="18" t="s">
        <v>79</v>
      </c>
      <c r="BK2049" s="226">
        <f>ROUND(I2049*H2049,2)</f>
        <v>0</v>
      </c>
      <c r="BL2049" s="18" t="s">
        <v>248</v>
      </c>
      <c r="BM2049" s="225" t="s">
        <v>4799</v>
      </c>
    </row>
    <row r="2050" s="2" customFormat="1">
      <c r="A2050" s="39"/>
      <c r="B2050" s="40"/>
      <c r="C2050" s="214" t="s">
        <v>4800</v>
      </c>
      <c r="D2050" s="214" t="s">
        <v>243</v>
      </c>
      <c r="E2050" s="215" t="s">
        <v>4801</v>
      </c>
      <c r="F2050" s="216" t="s">
        <v>4802</v>
      </c>
      <c r="G2050" s="217" t="s">
        <v>806</v>
      </c>
      <c r="H2050" s="218">
        <v>1</v>
      </c>
      <c r="I2050" s="219"/>
      <c r="J2050" s="220">
        <f>ROUND(I2050*H2050,2)</f>
        <v>0</v>
      </c>
      <c r="K2050" s="216" t="s">
        <v>247</v>
      </c>
      <c r="L2050" s="45"/>
      <c r="M2050" s="221" t="s">
        <v>19</v>
      </c>
      <c r="N2050" s="222" t="s">
        <v>43</v>
      </c>
      <c r="O2050" s="85"/>
      <c r="P2050" s="223">
        <f>O2050*H2050</f>
        <v>0</v>
      </c>
      <c r="Q2050" s="223">
        <v>0</v>
      </c>
      <c r="R2050" s="223">
        <f>Q2050*H2050</f>
        <v>0</v>
      </c>
      <c r="S2050" s="223">
        <v>0</v>
      </c>
      <c r="T2050" s="224">
        <f>S2050*H2050</f>
        <v>0</v>
      </c>
      <c r="U2050" s="39"/>
      <c r="V2050" s="39"/>
      <c r="W2050" s="39"/>
      <c r="X2050" s="39"/>
      <c r="Y2050" s="39"/>
      <c r="Z2050" s="39"/>
      <c r="AA2050" s="39"/>
      <c r="AB2050" s="39"/>
      <c r="AC2050" s="39"/>
      <c r="AD2050" s="39"/>
      <c r="AE2050" s="39"/>
      <c r="AR2050" s="225" t="s">
        <v>248</v>
      </c>
      <c r="AT2050" s="225" t="s">
        <v>243</v>
      </c>
      <c r="AU2050" s="225" t="s">
        <v>79</v>
      </c>
      <c r="AY2050" s="18" t="s">
        <v>240</v>
      </c>
      <c r="BE2050" s="226">
        <f>IF(N2050="základní",J2050,0)</f>
        <v>0</v>
      </c>
      <c r="BF2050" s="226">
        <f>IF(N2050="snížená",J2050,0)</f>
        <v>0</v>
      </c>
      <c r="BG2050" s="226">
        <f>IF(N2050="zákl. přenesená",J2050,0)</f>
        <v>0</v>
      </c>
      <c r="BH2050" s="226">
        <f>IF(N2050="sníž. přenesená",J2050,0)</f>
        <v>0</v>
      </c>
      <c r="BI2050" s="226">
        <f>IF(N2050="nulová",J2050,0)</f>
        <v>0</v>
      </c>
      <c r="BJ2050" s="18" t="s">
        <v>79</v>
      </c>
      <c r="BK2050" s="226">
        <f>ROUND(I2050*H2050,2)</f>
        <v>0</v>
      </c>
      <c r="BL2050" s="18" t="s">
        <v>248</v>
      </c>
      <c r="BM2050" s="225" t="s">
        <v>4803</v>
      </c>
    </row>
    <row r="2051" s="2" customFormat="1">
      <c r="A2051" s="39"/>
      <c r="B2051" s="40"/>
      <c r="C2051" s="214" t="s">
        <v>4804</v>
      </c>
      <c r="D2051" s="214" t="s">
        <v>243</v>
      </c>
      <c r="E2051" s="215" t="s">
        <v>4805</v>
      </c>
      <c r="F2051" s="216" t="s">
        <v>4806</v>
      </c>
      <c r="G2051" s="217" t="s">
        <v>806</v>
      </c>
      <c r="H2051" s="218">
        <v>9</v>
      </c>
      <c r="I2051" s="219"/>
      <c r="J2051" s="220">
        <f>ROUND(I2051*H2051,2)</f>
        <v>0</v>
      </c>
      <c r="K2051" s="216" t="s">
        <v>247</v>
      </c>
      <c r="L2051" s="45"/>
      <c r="M2051" s="221" t="s">
        <v>19</v>
      </c>
      <c r="N2051" s="222" t="s">
        <v>43</v>
      </c>
      <c r="O2051" s="85"/>
      <c r="P2051" s="223">
        <f>O2051*H2051</f>
        <v>0</v>
      </c>
      <c r="Q2051" s="223">
        <v>0</v>
      </c>
      <c r="R2051" s="223">
        <f>Q2051*H2051</f>
        <v>0</v>
      </c>
      <c r="S2051" s="223">
        <v>0</v>
      </c>
      <c r="T2051" s="224">
        <f>S2051*H2051</f>
        <v>0</v>
      </c>
      <c r="U2051" s="39"/>
      <c r="V2051" s="39"/>
      <c r="W2051" s="39"/>
      <c r="X2051" s="39"/>
      <c r="Y2051" s="39"/>
      <c r="Z2051" s="39"/>
      <c r="AA2051" s="39"/>
      <c r="AB2051" s="39"/>
      <c r="AC2051" s="39"/>
      <c r="AD2051" s="39"/>
      <c r="AE2051" s="39"/>
      <c r="AR2051" s="225" t="s">
        <v>248</v>
      </c>
      <c r="AT2051" s="225" t="s">
        <v>243</v>
      </c>
      <c r="AU2051" s="225" t="s">
        <v>79</v>
      </c>
      <c r="AY2051" s="18" t="s">
        <v>240</v>
      </c>
      <c r="BE2051" s="226">
        <f>IF(N2051="základní",J2051,0)</f>
        <v>0</v>
      </c>
      <c r="BF2051" s="226">
        <f>IF(N2051="snížená",J2051,0)</f>
        <v>0</v>
      </c>
      <c r="BG2051" s="226">
        <f>IF(N2051="zákl. přenesená",J2051,0)</f>
        <v>0</v>
      </c>
      <c r="BH2051" s="226">
        <f>IF(N2051="sníž. přenesená",J2051,0)</f>
        <v>0</v>
      </c>
      <c r="BI2051" s="226">
        <f>IF(N2051="nulová",J2051,0)</f>
        <v>0</v>
      </c>
      <c r="BJ2051" s="18" t="s">
        <v>79</v>
      </c>
      <c r="BK2051" s="226">
        <f>ROUND(I2051*H2051,2)</f>
        <v>0</v>
      </c>
      <c r="BL2051" s="18" t="s">
        <v>248</v>
      </c>
      <c r="BM2051" s="225" t="s">
        <v>4807</v>
      </c>
    </row>
    <row r="2052" s="2" customFormat="1">
      <c r="A2052" s="39"/>
      <c r="B2052" s="40"/>
      <c r="C2052" s="214" t="s">
        <v>4808</v>
      </c>
      <c r="D2052" s="214" t="s">
        <v>243</v>
      </c>
      <c r="E2052" s="215" t="s">
        <v>4809</v>
      </c>
      <c r="F2052" s="216" t="s">
        <v>4810</v>
      </c>
      <c r="G2052" s="217" t="s">
        <v>806</v>
      </c>
      <c r="H2052" s="218">
        <v>3</v>
      </c>
      <c r="I2052" s="219"/>
      <c r="J2052" s="220">
        <f>ROUND(I2052*H2052,2)</f>
        <v>0</v>
      </c>
      <c r="K2052" s="216" t="s">
        <v>247</v>
      </c>
      <c r="L2052" s="45"/>
      <c r="M2052" s="221" t="s">
        <v>19</v>
      </c>
      <c r="N2052" s="222" t="s">
        <v>43</v>
      </c>
      <c r="O2052" s="85"/>
      <c r="P2052" s="223">
        <f>O2052*H2052</f>
        <v>0</v>
      </c>
      <c r="Q2052" s="223">
        <v>0</v>
      </c>
      <c r="R2052" s="223">
        <f>Q2052*H2052</f>
        <v>0</v>
      </c>
      <c r="S2052" s="223">
        <v>0</v>
      </c>
      <c r="T2052" s="224">
        <f>S2052*H2052</f>
        <v>0</v>
      </c>
      <c r="U2052" s="39"/>
      <c r="V2052" s="39"/>
      <c r="W2052" s="39"/>
      <c r="X2052" s="39"/>
      <c r="Y2052" s="39"/>
      <c r="Z2052" s="39"/>
      <c r="AA2052" s="39"/>
      <c r="AB2052" s="39"/>
      <c r="AC2052" s="39"/>
      <c r="AD2052" s="39"/>
      <c r="AE2052" s="39"/>
      <c r="AR2052" s="225" t="s">
        <v>248</v>
      </c>
      <c r="AT2052" s="225" t="s">
        <v>243</v>
      </c>
      <c r="AU2052" s="225" t="s">
        <v>79</v>
      </c>
      <c r="AY2052" s="18" t="s">
        <v>240</v>
      </c>
      <c r="BE2052" s="226">
        <f>IF(N2052="základní",J2052,0)</f>
        <v>0</v>
      </c>
      <c r="BF2052" s="226">
        <f>IF(N2052="snížená",J2052,0)</f>
        <v>0</v>
      </c>
      <c r="BG2052" s="226">
        <f>IF(N2052="zákl. přenesená",J2052,0)</f>
        <v>0</v>
      </c>
      <c r="BH2052" s="226">
        <f>IF(N2052="sníž. přenesená",J2052,0)</f>
        <v>0</v>
      </c>
      <c r="BI2052" s="226">
        <f>IF(N2052="nulová",J2052,0)</f>
        <v>0</v>
      </c>
      <c r="BJ2052" s="18" t="s">
        <v>79</v>
      </c>
      <c r="BK2052" s="226">
        <f>ROUND(I2052*H2052,2)</f>
        <v>0</v>
      </c>
      <c r="BL2052" s="18" t="s">
        <v>248</v>
      </c>
      <c r="BM2052" s="225" t="s">
        <v>4811</v>
      </c>
    </row>
    <row r="2053" s="2" customFormat="1" ht="33" customHeight="1">
      <c r="A2053" s="39"/>
      <c r="B2053" s="40"/>
      <c r="C2053" s="214" t="s">
        <v>4812</v>
      </c>
      <c r="D2053" s="214" t="s">
        <v>243</v>
      </c>
      <c r="E2053" s="215" t="s">
        <v>4813</v>
      </c>
      <c r="F2053" s="216" t="s">
        <v>4814</v>
      </c>
      <c r="G2053" s="217" t="s">
        <v>806</v>
      </c>
      <c r="H2053" s="218">
        <v>3</v>
      </c>
      <c r="I2053" s="219"/>
      <c r="J2053" s="220">
        <f>ROUND(I2053*H2053,2)</f>
        <v>0</v>
      </c>
      <c r="K2053" s="216" t="s">
        <v>247</v>
      </c>
      <c r="L2053" s="45"/>
      <c r="M2053" s="234" t="s">
        <v>19</v>
      </c>
      <c r="N2053" s="235" t="s">
        <v>43</v>
      </c>
      <c r="O2053" s="232"/>
      <c r="P2053" s="236">
        <f>O2053*H2053</f>
        <v>0</v>
      </c>
      <c r="Q2053" s="236">
        <v>0</v>
      </c>
      <c r="R2053" s="236">
        <f>Q2053*H2053</f>
        <v>0</v>
      </c>
      <c r="S2053" s="236">
        <v>0</v>
      </c>
      <c r="T2053" s="237">
        <f>S2053*H2053</f>
        <v>0</v>
      </c>
      <c r="U2053" s="39"/>
      <c r="V2053" s="39"/>
      <c r="W2053" s="39"/>
      <c r="X2053" s="39"/>
      <c r="Y2053" s="39"/>
      <c r="Z2053" s="39"/>
      <c r="AA2053" s="39"/>
      <c r="AB2053" s="39"/>
      <c r="AC2053" s="39"/>
      <c r="AD2053" s="39"/>
      <c r="AE2053" s="39"/>
      <c r="AR2053" s="225" t="s">
        <v>248</v>
      </c>
      <c r="AT2053" s="225" t="s">
        <v>243</v>
      </c>
      <c r="AU2053" s="225" t="s">
        <v>79</v>
      </c>
      <c r="AY2053" s="18" t="s">
        <v>240</v>
      </c>
      <c r="BE2053" s="226">
        <f>IF(N2053="základní",J2053,0)</f>
        <v>0</v>
      </c>
      <c r="BF2053" s="226">
        <f>IF(N2053="snížená",J2053,0)</f>
        <v>0</v>
      </c>
      <c r="BG2053" s="226">
        <f>IF(N2053="zákl. přenesená",J2053,0)</f>
        <v>0</v>
      </c>
      <c r="BH2053" s="226">
        <f>IF(N2053="sníž. přenesená",J2053,0)</f>
        <v>0</v>
      </c>
      <c r="BI2053" s="226">
        <f>IF(N2053="nulová",J2053,0)</f>
        <v>0</v>
      </c>
      <c r="BJ2053" s="18" t="s">
        <v>79</v>
      </c>
      <c r="BK2053" s="226">
        <f>ROUND(I2053*H2053,2)</f>
        <v>0</v>
      </c>
      <c r="BL2053" s="18" t="s">
        <v>248</v>
      </c>
      <c r="BM2053" s="225" t="s">
        <v>4815</v>
      </c>
    </row>
    <row r="2054" s="2" customFormat="1" ht="6.96" customHeight="1">
      <c r="A2054" s="39"/>
      <c r="B2054" s="60"/>
      <c r="C2054" s="61"/>
      <c r="D2054" s="61"/>
      <c r="E2054" s="61"/>
      <c r="F2054" s="61"/>
      <c r="G2054" s="61"/>
      <c r="H2054" s="61"/>
      <c r="I2054" s="61"/>
      <c r="J2054" s="61"/>
      <c r="K2054" s="61"/>
      <c r="L2054" s="45"/>
      <c r="M2054" s="39"/>
      <c r="O2054" s="39"/>
      <c r="P2054" s="39"/>
      <c r="Q2054" s="39"/>
      <c r="R2054" s="39"/>
      <c r="S2054" s="39"/>
      <c r="T2054" s="39"/>
      <c r="U2054" s="39"/>
      <c r="V2054" s="39"/>
      <c r="W2054" s="39"/>
      <c r="X2054" s="39"/>
      <c r="Y2054" s="39"/>
      <c r="Z2054" s="39"/>
      <c r="AA2054" s="39"/>
      <c r="AB2054" s="39"/>
      <c r="AC2054" s="39"/>
      <c r="AD2054" s="39"/>
      <c r="AE2054" s="39"/>
    </row>
  </sheetData>
  <sheetProtection sheet="1" autoFilter="0" formatColumns="0" formatRows="0" objects="1" scenarios="1" spinCount="100000" saltValue="6xTuHPhsamMCR3WB846p3RLzix0a9apzkXPzw4IFLPlcOayB9O+K4Z0zwhTjQ3dnTjiH4wyYd8o5p13fEBY9zA==" hashValue="6st55pAX2Jmw5Omp+gcpBsgfJ9BcAp4NDj8A7VfaVWAtSLnyv2Rilm1TMsb/3voqnO0El6ZDyUIUYyxLyggRYg==" algorithmName="SHA-512" password="CC35"/>
  <autoFilter ref="C110:K2053"/>
  <mergeCells count="12">
    <mergeCell ref="E7:H7"/>
    <mergeCell ref="E9:H9"/>
    <mergeCell ref="E11:H11"/>
    <mergeCell ref="E20:H20"/>
    <mergeCell ref="E29:H29"/>
    <mergeCell ref="E50:H50"/>
    <mergeCell ref="E52:H52"/>
    <mergeCell ref="E54:H54"/>
    <mergeCell ref="E99:H99"/>
    <mergeCell ref="E101:H101"/>
    <mergeCell ref="E103:H10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128</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1" customFormat="1" ht="12" customHeight="1">
      <c r="B8" s="21"/>
      <c r="D8" s="144" t="s">
        <v>209</v>
      </c>
      <c r="L8" s="21"/>
    </row>
    <row r="9" s="2" customFormat="1" ht="16.5" customHeight="1">
      <c r="A9" s="39"/>
      <c r="B9" s="45"/>
      <c r="C9" s="39"/>
      <c r="D9" s="39"/>
      <c r="E9" s="145" t="s">
        <v>1333</v>
      </c>
      <c r="F9" s="39"/>
      <c r="G9" s="39"/>
      <c r="H9" s="39"/>
      <c r="I9" s="39"/>
      <c r="J9" s="39"/>
      <c r="K9" s="39"/>
      <c r="L9" s="146"/>
      <c r="S9" s="39"/>
      <c r="T9" s="39"/>
      <c r="U9" s="39"/>
      <c r="V9" s="39"/>
      <c r="W9" s="39"/>
      <c r="X9" s="39"/>
      <c r="Y9" s="39"/>
      <c r="Z9" s="39"/>
      <c r="AA9" s="39"/>
      <c r="AB9" s="39"/>
      <c r="AC9" s="39"/>
      <c r="AD9" s="39"/>
      <c r="AE9" s="39"/>
    </row>
    <row r="10" s="2" customFormat="1" ht="12" customHeight="1">
      <c r="A10" s="39"/>
      <c r="B10" s="45"/>
      <c r="C10" s="39"/>
      <c r="D10" s="144" t="s">
        <v>211</v>
      </c>
      <c r="E10" s="39"/>
      <c r="F10" s="39"/>
      <c r="G10" s="39"/>
      <c r="H10" s="39"/>
      <c r="I10" s="39"/>
      <c r="J10" s="39"/>
      <c r="K10" s="39"/>
      <c r="L10" s="146"/>
      <c r="S10" s="39"/>
      <c r="T10" s="39"/>
      <c r="U10" s="39"/>
      <c r="V10" s="39"/>
      <c r="W10" s="39"/>
      <c r="X10" s="39"/>
      <c r="Y10" s="39"/>
      <c r="Z10" s="39"/>
      <c r="AA10" s="39"/>
      <c r="AB10" s="39"/>
      <c r="AC10" s="39"/>
      <c r="AD10" s="39"/>
      <c r="AE10" s="39"/>
    </row>
    <row r="11" s="2" customFormat="1" ht="16.5" customHeight="1">
      <c r="A11" s="39"/>
      <c r="B11" s="45"/>
      <c r="C11" s="39"/>
      <c r="D11" s="39"/>
      <c r="E11" s="147" t="s">
        <v>4816</v>
      </c>
      <c r="F11" s="39"/>
      <c r="G11" s="39"/>
      <c r="H11" s="39"/>
      <c r="I11" s="39"/>
      <c r="J11" s="39"/>
      <c r="K11" s="39"/>
      <c r="L11" s="146"/>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s="2" customFormat="1" ht="12" customHeight="1">
      <c r="A14" s="39"/>
      <c r="B14" s="45"/>
      <c r="C14" s="39"/>
      <c r="D14" s="144" t="s">
        <v>21</v>
      </c>
      <c r="E14" s="39"/>
      <c r="F14" s="134" t="s">
        <v>22</v>
      </c>
      <c r="G14" s="39"/>
      <c r="H14" s="39"/>
      <c r="I14" s="144" t="s">
        <v>23</v>
      </c>
      <c r="J14" s="148" t="str">
        <f>'Rekapitulace stavby'!AN8</f>
        <v>19. 10. 2024</v>
      </c>
      <c r="K14" s="39"/>
      <c r="L14" s="146"/>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s="2" customFormat="1" ht="18" customHeight="1">
      <c r="A17" s="39"/>
      <c r="B17" s="45"/>
      <c r="C17" s="39"/>
      <c r="D17" s="39"/>
      <c r="E17" s="134" t="s">
        <v>27</v>
      </c>
      <c r="F17" s="39"/>
      <c r="G17" s="39"/>
      <c r="H17" s="39"/>
      <c r="I17" s="144" t="s">
        <v>28</v>
      </c>
      <c r="J17" s="134" t="s">
        <v>19</v>
      </c>
      <c r="K17" s="39"/>
      <c r="L17" s="146"/>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s="2" customFormat="1" ht="12" customHeight="1">
      <c r="A19" s="39"/>
      <c r="B19" s="45"/>
      <c r="C19" s="39"/>
      <c r="D19" s="144" t="s">
        <v>29</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34"/>
      <c r="G20" s="134"/>
      <c r="H20" s="134"/>
      <c r="I20" s="144" t="s">
        <v>28</v>
      </c>
      <c r="J20" s="34" t="str">
        <f>'Rekapitulace stavby'!AN14</f>
        <v>Vyplň údaj</v>
      </c>
      <c r="K20" s="39"/>
      <c r="L20" s="146"/>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s="2" customFormat="1" ht="12" customHeight="1">
      <c r="A22" s="39"/>
      <c r="B22" s="45"/>
      <c r="C22" s="39"/>
      <c r="D22" s="144" t="s">
        <v>31</v>
      </c>
      <c r="E22" s="39"/>
      <c r="F22" s="39"/>
      <c r="G22" s="39"/>
      <c r="H22" s="39"/>
      <c r="I22" s="144" t="s">
        <v>26</v>
      </c>
      <c r="J22" s="134" t="s">
        <v>19</v>
      </c>
      <c r="K22" s="39"/>
      <c r="L22" s="146"/>
      <c r="S22" s="39"/>
      <c r="T22" s="39"/>
      <c r="U22" s="39"/>
      <c r="V22" s="39"/>
      <c r="W22" s="39"/>
      <c r="X22" s="39"/>
      <c r="Y22" s="39"/>
      <c r="Z22" s="39"/>
      <c r="AA22" s="39"/>
      <c r="AB22" s="39"/>
      <c r="AC22" s="39"/>
      <c r="AD22" s="39"/>
      <c r="AE22" s="39"/>
    </row>
    <row r="23" s="2" customFormat="1" ht="18" customHeight="1">
      <c r="A23" s="39"/>
      <c r="B23" s="45"/>
      <c r="C23" s="39"/>
      <c r="D23" s="39"/>
      <c r="E23" s="134" t="s">
        <v>32</v>
      </c>
      <c r="F23" s="39"/>
      <c r="G23" s="39"/>
      <c r="H23" s="39"/>
      <c r="I23" s="144" t="s">
        <v>28</v>
      </c>
      <c r="J23" s="134" t="s">
        <v>19</v>
      </c>
      <c r="K23" s="39"/>
      <c r="L23" s="146"/>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s="2" customFormat="1" ht="12" customHeight="1">
      <c r="A25" s="39"/>
      <c r="B25" s="45"/>
      <c r="C25" s="39"/>
      <c r="D25" s="144" t="s">
        <v>34</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s="2" customFormat="1" ht="18" customHeight="1">
      <c r="A26" s="39"/>
      <c r="B26" s="45"/>
      <c r="C26" s="39"/>
      <c r="D26" s="39"/>
      <c r="E26" s="134" t="str">
        <f>IF('Rekapitulace stavby'!E20="","",'Rekapitulace stavby'!E20)</f>
        <v>Ing.R. Hladký</v>
      </c>
      <c r="F26" s="39"/>
      <c r="G26" s="39"/>
      <c r="H26" s="39"/>
      <c r="I26" s="144" t="s">
        <v>28</v>
      </c>
      <c r="J26" s="134" t="str">
        <f>IF('Rekapitulace stavby'!AN20="","",'Rekapitulace stavby'!AN20)</f>
        <v/>
      </c>
      <c r="K26" s="39"/>
      <c r="L26" s="146"/>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s="2" customFormat="1" ht="12" customHeight="1">
      <c r="A28" s="39"/>
      <c r="B28" s="45"/>
      <c r="C28" s="39"/>
      <c r="D28" s="144" t="s">
        <v>36</v>
      </c>
      <c r="E28" s="39"/>
      <c r="F28" s="39"/>
      <c r="G28" s="39"/>
      <c r="H28" s="39"/>
      <c r="I28" s="39"/>
      <c r="J28" s="39"/>
      <c r="K28" s="39"/>
      <c r="L28" s="146"/>
      <c r="S28" s="39"/>
      <c r="T28" s="39"/>
      <c r="U28" s="39"/>
      <c r="V28" s="39"/>
      <c r="W28" s="39"/>
      <c r="X28" s="39"/>
      <c r="Y28" s="39"/>
      <c r="Z28" s="39"/>
      <c r="AA28" s="39"/>
      <c r="AB28" s="39"/>
      <c r="AC28" s="39"/>
      <c r="AD28" s="39"/>
      <c r="AE28" s="39"/>
    </row>
    <row r="29"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25.44" customHeight="1">
      <c r="A32" s="39"/>
      <c r="B32" s="45"/>
      <c r="C32" s="39"/>
      <c r="D32" s="154" t="s">
        <v>38</v>
      </c>
      <c r="E32" s="39"/>
      <c r="F32" s="39"/>
      <c r="G32" s="39"/>
      <c r="H32" s="39"/>
      <c r="I32" s="39"/>
      <c r="J32" s="155">
        <f>ROUND(J96, 2)</f>
        <v>0</v>
      </c>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14.4" customHeight="1">
      <c r="A34" s="39"/>
      <c r="B34" s="45"/>
      <c r="C34" s="39"/>
      <c r="D34" s="39"/>
      <c r="E34" s="39"/>
      <c r="F34" s="156" t="s">
        <v>40</v>
      </c>
      <c r="G34" s="39"/>
      <c r="H34" s="39"/>
      <c r="I34" s="156" t="s">
        <v>39</v>
      </c>
      <c r="J34" s="156" t="s">
        <v>41</v>
      </c>
      <c r="K34" s="39"/>
      <c r="L34" s="146"/>
      <c r="S34" s="39"/>
      <c r="T34" s="39"/>
      <c r="U34" s="39"/>
      <c r="V34" s="39"/>
      <c r="W34" s="39"/>
      <c r="X34" s="39"/>
      <c r="Y34" s="39"/>
      <c r="Z34" s="39"/>
      <c r="AA34" s="39"/>
      <c r="AB34" s="39"/>
      <c r="AC34" s="39"/>
      <c r="AD34" s="39"/>
      <c r="AE34" s="39"/>
    </row>
    <row r="35" s="2" customFormat="1" ht="14.4" customHeight="1">
      <c r="A35" s="39"/>
      <c r="B35" s="45"/>
      <c r="C35" s="39"/>
      <c r="D35" s="157" t="s">
        <v>42</v>
      </c>
      <c r="E35" s="144" t="s">
        <v>43</v>
      </c>
      <c r="F35" s="158">
        <f>ROUND((SUM(BE96:BE334)),  2)</f>
        <v>0</v>
      </c>
      <c r="G35" s="39"/>
      <c r="H35" s="39"/>
      <c r="I35" s="159">
        <v>0.20999999999999999</v>
      </c>
      <c r="J35" s="158">
        <f>ROUND(((SUM(BE96:BE334))*I35),  2)</f>
        <v>0</v>
      </c>
      <c r="K35" s="39"/>
      <c r="L35" s="146"/>
      <c r="S35" s="39"/>
      <c r="T35" s="39"/>
      <c r="U35" s="39"/>
      <c r="V35" s="39"/>
      <c r="W35" s="39"/>
      <c r="X35" s="39"/>
      <c r="Y35" s="39"/>
      <c r="Z35" s="39"/>
      <c r="AA35" s="39"/>
      <c r="AB35" s="39"/>
      <c r="AC35" s="39"/>
      <c r="AD35" s="39"/>
      <c r="AE35" s="39"/>
    </row>
    <row r="36" s="2" customFormat="1" ht="14.4" customHeight="1">
      <c r="A36" s="39"/>
      <c r="B36" s="45"/>
      <c r="C36" s="39"/>
      <c r="D36" s="39"/>
      <c r="E36" s="144" t="s">
        <v>44</v>
      </c>
      <c r="F36" s="158">
        <f>ROUND((SUM(BF96:BF334)),  2)</f>
        <v>0</v>
      </c>
      <c r="G36" s="39"/>
      <c r="H36" s="39"/>
      <c r="I36" s="159">
        <v>0.12</v>
      </c>
      <c r="J36" s="158">
        <f>ROUND(((SUM(BF96:BF334))*I36),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45</v>
      </c>
      <c r="F37" s="158">
        <f>ROUND((SUM(BG96:BG334)),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46</v>
      </c>
      <c r="F38" s="158">
        <f>ROUND((SUM(BH96:BH334)),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47</v>
      </c>
      <c r="F39" s="158">
        <f>ROUND((SUM(BI96:BI334)),  2)</f>
        <v>0</v>
      </c>
      <c r="G39" s="39"/>
      <c r="H39" s="39"/>
      <c r="I39" s="159">
        <v>0</v>
      </c>
      <c r="J39" s="158">
        <f>0</f>
        <v>0</v>
      </c>
      <c r="K39" s="39"/>
      <c r="L39" s="146"/>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s="2" customFormat="1" ht="25.44" customHeight="1">
      <c r="A41" s="39"/>
      <c r="B41" s="45"/>
      <c r="C41" s="160"/>
      <c r="D41" s="161" t="s">
        <v>48</v>
      </c>
      <c r="E41" s="162"/>
      <c r="F41" s="162"/>
      <c r="G41" s="163" t="s">
        <v>49</v>
      </c>
      <c r="H41" s="164" t="s">
        <v>50</v>
      </c>
      <c r="I41" s="162"/>
      <c r="J41" s="165">
        <f>SUM(J32:J39)</f>
        <v>0</v>
      </c>
      <c r="K41" s="166"/>
      <c r="L41" s="146"/>
      <c r="S41" s="39"/>
      <c r="T41" s="39"/>
      <c r="U41" s="39"/>
      <c r="V41" s="39"/>
      <c r="W41" s="39"/>
      <c r="X41" s="39"/>
      <c r="Y41" s="39"/>
      <c r="Z41" s="39"/>
      <c r="AA41" s="39"/>
      <c r="AB41" s="39"/>
      <c r="AC41" s="39"/>
      <c r="AD41" s="39"/>
      <c r="AE41" s="39"/>
    </row>
    <row r="42"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214</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Sportovní hala Turnov</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209</v>
      </c>
      <c r="D51" s="23"/>
      <c r="E51" s="23"/>
      <c r="F51" s="23"/>
      <c r="G51" s="23"/>
      <c r="H51" s="23"/>
      <c r="I51" s="23"/>
      <c r="J51" s="23"/>
      <c r="K51" s="23"/>
      <c r="L51" s="21"/>
    </row>
    <row r="52" hidden="1" s="2" customFormat="1" ht="16.5" customHeight="1">
      <c r="A52" s="39"/>
      <c r="B52" s="40"/>
      <c r="C52" s="41"/>
      <c r="D52" s="41"/>
      <c r="E52" s="171" t="s">
        <v>1333</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211</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24_099_1405 - D1.4.a_Zařízení pro vytápění budov</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19. 10. 2024</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Městská sportovní Turnov</v>
      </c>
      <c r="G58" s="41"/>
      <c r="H58" s="41"/>
      <c r="I58" s="33" t="s">
        <v>31</v>
      </c>
      <c r="J58" s="37" t="str">
        <f>E23</f>
        <v>RESTYL Plan s.r.o.</v>
      </c>
      <c r="K58" s="41"/>
      <c r="L58" s="146"/>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34</v>
      </c>
      <c r="J59" s="37" t="str">
        <f>E26</f>
        <v>Ing.R. Hladký</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215</v>
      </c>
      <c r="D61" s="173"/>
      <c r="E61" s="173"/>
      <c r="F61" s="173"/>
      <c r="G61" s="173"/>
      <c r="H61" s="173"/>
      <c r="I61" s="173"/>
      <c r="J61" s="174" t="s">
        <v>216</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70</v>
      </c>
      <c r="D63" s="41"/>
      <c r="E63" s="41"/>
      <c r="F63" s="41"/>
      <c r="G63" s="41"/>
      <c r="H63" s="41"/>
      <c r="I63" s="41"/>
      <c r="J63" s="103">
        <f>J96</f>
        <v>0</v>
      </c>
      <c r="K63" s="41"/>
      <c r="L63" s="146"/>
      <c r="S63" s="39"/>
      <c r="T63" s="39"/>
      <c r="U63" s="39"/>
      <c r="V63" s="39"/>
      <c r="W63" s="39"/>
      <c r="X63" s="39"/>
      <c r="Y63" s="39"/>
      <c r="Z63" s="39"/>
      <c r="AA63" s="39"/>
      <c r="AB63" s="39"/>
      <c r="AC63" s="39"/>
      <c r="AD63" s="39"/>
      <c r="AE63" s="39"/>
      <c r="AU63" s="18" t="s">
        <v>217</v>
      </c>
    </row>
    <row r="64" hidden="1" s="9" customFormat="1" ht="24.96" customHeight="1">
      <c r="A64" s="9"/>
      <c r="B64" s="176"/>
      <c r="C64" s="177"/>
      <c r="D64" s="178" t="s">
        <v>1337</v>
      </c>
      <c r="E64" s="179"/>
      <c r="F64" s="179"/>
      <c r="G64" s="179"/>
      <c r="H64" s="179"/>
      <c r="I64" s="179"/>
      <c r="J64" s="180">
        <f>J97</f>
        <v>0</v>
      </c>
      <c r="K64" s="177"/>
      <c r="L64" s="181"/>
      <c r="S64" s="9"/>
      <c r="T64" s="9"/>
      <c r="U64" s="9"/>
      <c r="V64" s="9"/>
      <c r="W64" s="9"/>
      <c r="X64" s="9"/>
      <c r="Y64" s="9"/>
      <c r="Z64" s="9"/>
      <c r="AA64" s="9"/>
      <c r="AB64" s="9"/>
      <c r="AC64" s="9"/>
      <c r="AD64" s="9"/>
      <c r="AE64" s="9"/>
    </row>
    <row r="65" hidden="1" s="10" customFormat="1" ht="19.92" customHeight="1">
      <c r="A65" s="10"/>
      <c r="B65" s="182"/>
      <c r="C65" s="126"/>
      <c r="D65" s="183" t="s">
        <v>1957</v>
      </c>
      <c r="E65" s="184"/>
      <c r="F65" s="184"/>
      <c r="G65" s="184"/>
      <c r="H65" s="184"/>
      <c r="I65" s="184"/>
      <c r="J65" s="185">
        <f>J98</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4817</v>
      </c>
      <c r="E66" s="184"/>
      <c r="F66" s="184"/>
      <c r="G66" s="184"/>
      <c r="H66" s="184"/>
      <c r="I66" s="184"/>
      <c r="J66" s="185">
        <f>J114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4818</v>
      </c>
      <c r="E67" s="184"/>
      <c r="F67" s="184"/>
      <c r="G67" s="184"/>
      <c r="H67" s="184"/>
      <c r="I67" s="184"/>
      <c r="J67" s="185">
        <f>J123</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4819</v>
      </c>
      <c r="E68" s="184"/>
      <c r="F68" s="184"/>
      <c r="G68" s="184"/>
      <c r="H68" s="184"/>
      <c r="I68" s="184"/>
      <c r="J68" s="185">
        <f>J163</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4820</v>
      </c>
      <c r="E69" s="184"/>
      <c r="F69" s="184"/>
      <c r="G69" s="184"/>
      <c r="H69" s="184"/>
      <c r="I69" s="184"/>
      <c r="J69" s="185">
        <f>J191</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4821</v>
      </c>
      <c r="E70" s="184"/>
      <c r="F70" s="184"/>
      <c r="G70" s="184"/>
      <c r="H70" s="184"/>
      <c r="I70" s="184"/>
      <c r="J70" s="185">
        <f>J253</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4822</v>
      </c>
      <c r="E71" s="184"/>
      <c r="F71" s="184"/>
      <c r="G71" s="184"/>
      <c r="H71" s="184"/>
      <c r="I71" s="184"/>
      <c r="J71" s="185">
        <f>J316</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4823</v>
      </c>
      <c r="E72" s="184"/>
      <c r="F72" s="184"/>
      <c r="G72" s="184"/>
      <c r="H72" s="184"/>
      <c r="I72" s="184"/>
      <c r="J72" s="185">
        <f>J320</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4824</v>
      </c>
      <c r="E73" s="179"/>
      <c r="F73" s="179"/>
      <c r="G73" s="179"/>
      <c r="H73" s="179"/>
      <c r="I73" s="179"/>
      <c r="J73" s="180">
        <f>J325</f>
        <v>0</v>
      </c>
      <c r="K73" s="177"/>
      <c r="L73" s="181"/>
      <c r="S73" s="9"/>
      <c r="T73" s="9"/>
      <c r="U73" s="9"/>
      <c r="V73" s="9"/>
      <c r="W73" s="9"/>
      <c r="X73" s="9"/>
      <c r="Y73" s="9"/>
      <c r="Z73" s="9"/>
      <c r="AA73" s="9"/>
      <c r="AB73" s="9"/>
      <c r="AC73" s="9"/>
      <c r="AD73" s="9"/>
      <c r="AE73" s="9"/>
    </row>
    <row r="74" hidden="1" s="9" customFormat="1" ht="24.96" customHeight="1">
      <c r="A74" s="9"/>
      <c r="B74" s="176"/>
      <c r="C74" s="177"/>
      <c r="D74" s="178" t="s">
        <v>4825</v>
      </c>
      <c r="E74" s="179"/>
      <c r="F74" s="179"/>
      <c r="G74" s="179"/>
      <c r="H74" s="179"/>
      <c r="I74" s="179"/>
      <c r="J74" s="180">
        <f>J330</f>
        <v>0</v>
      </c>
      <c r="K74" s="177"/>
      <c r="L74" s="181"/>
      <c r="S74" s="9"/>
      <c r="T74" s="9"/>
      <c r="U74" s="9"/>
      <c r="V74" s="9"/>
      <c r="W74" s="9"/>
      <c r="X74" s="9"/>
      <c r="Y74" s="9"/>
      <c r="Z74" s="9"/>
      <c r="AA74" s="9"/>
      <c r="AB74" s="9"/>
      <c r="AC74" s="9"/>
      <c r="AD74" s="9"/>
      <c r="AE74" s="9"/>
    </row>
    <row r="75" hidden="1" s="2" customFormat="1" ht="21.84"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hidden="1" s="2" customFormat="1" ht="6.96" customHeight="1">
      <c r="A76" s="39"/>
      <c r="B76" s="60"/>
      <c r="C76" s="61"/>
      <c r="D76" s="61"/>
      <c r="E76" s="61"/>
      <c r="F76" s="61"/>
      <c r="G76" s="61"/>
      <c r="H76" s="61"/>
      <c r="I76" s="61"/>
      <c r="J76" s="61"/>
      <c r="K76" s="61"/>
      <c r="L76" s="146"/>
      <c r="S76" s="39"/>
      <c r="T76" s="39"/>
      <c r="U76" s="39"/>
      <c r="V76" s="39"/>
      <c r="W76" s="39"/>
      <c r="X76" s="39"/>
      <c r="Y76" s="39"/>
      <c r="Z76" s="39"/>
      <c r="AA76" s="39"/>
      <c r="AB76" s="39"/>
      <c r="AC76" s="39"/>
      <c r="AD76" s="39"/>
      <c r="AE76" s="39"/>
    </row>
    <row r="77" hidden="1"/>
    <row r="78" hidden="1"/>
    <row r="79" hidden="1"/>
    <row r="80" s="2" customFormat="1" ht="6.96" customHeight="1">
      <c r="A80" s="39"/>
      <c r="B80" s="62"/>
      <c r="C80" s="63"/>
      <c r="D80" s="63"/>
      <c r="E80" s="63"/>
      <c r="F80" s="63"/>
      <c r="G80" s="63"/>
      <c r="H80" s="63"/>
      <c r="I80" s="63"/>
      <c r="J80" s="63"/>
      <c r="K80" s="63"/>
      <c r="L80" s="146"/>
      <c r="S80" s="39"/>
      <c r="T80" s="39"/>
      <c r="U80" s="39"/>
      <c r="V80" s="39"/>
      <c r="W80" s="39"/>
      <c r="X80" s="39"/>
      <c r="Y80" s="39"/>
      <c r="Z80" s="39"/>
      <c r="AA80" s="39"/>
      <c r="AB80" s="39"/>
      <c r="AC80" s="39"/>
      <c r="AD80" s="39"/>
      <c r="AE80" s="39"/>
    </row>
    <row r="81" s="2" customFormat="1" ht="24.96" customHeight="1">
      <c r="A81" s="39"/>
      <c r="B81" s="40"/>
      <c r="C81" s="24" t="s">
        <v>226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16</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171" t="str">
        <f>E7</f>
        <v>Sportovní hala Turnov</v>
      </c>
      <c r="F84" s="33"/>
      <c r="G84" s="33"/>
      <c r="H84" s="33"/>
      <c r="I84" s="41"/>
      <c r="J84" s="41"/>
      <c r="K84" s="41"/>
      <c r="L84" s="146"/>
      <c r="S84" s="39"/>
      <c r="T84" s="39"/>
      <c r="U84" s="39"/>
      <c r="V84" s="39"/>
      <c r="W84" s="39"/>
      <c r="X84" s="39"/>
      <c r="Y84" s="39"/>
      <c r="Z84" s="39"/>
      <c r="AA84" s="39"/>
      <c r="AB84" s="39"/>
      <c r="AC84" s="39"/>
      <c r="AD84" s="39"/>
      <c r="AE84" s="39"/>
    </row>
    <row r="85" s="1" customFormat="1" ht="12" customHeight="1">
      <c r="B85" s="22"/>
      <c r="C85" s="33" t="s">
        <v>209</v>
      </c>
      <c r="D85" s="23"/>
      <c r="E85" s="23"/>
      <c r="F85" s="23"/>
      <c r="G85" s="23"/>
      <c r="H85" s="23"/>
      <c r="I85" s="23"/>
      <c r="J85" s="23"/>
      <c r="K85" s="23"/>
      <c r="L85" s="21"/>
    </row>
    <row r="86" s="2" customFormat="1" ht="16.5" customHeight="1">
      <c r="A86" s="39"/>
      <c r="B86" s="40"/>
      <c r="C86" s="41"/>
      <c r="D86" s="41"/>
      <c r="E86" s="171" t="s">
        <v>1333</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211</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E11</f>
        <v>24_099_1405 - D1.4.a_Zařízení pro vytápění budov</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F14</f>
        <v xml:space="preserve"> </v>
      </c>
      <c r="G90" s="41"/>
      <c r="H90" s="41"/>
      <c r="I90" s="33" t="s">
        <v>23</v>
      </c>
      <c r="J90" s="73" t="str">
        <f>IF(J14="","",J14)</f>
        <v>19. 10. 2024</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E17</f>
        <v>Městská sportovní Turnov</v>
      </c>
      <c r="G92" s="41"/>
      <c r="H92" s="41"/>
      <c r="I92" s="33" t="s">
        <v>31</v>
      </c>
      <c r="J92" s="37" t="str">
        <f>E23</f>
        <v>RESTYL Plan s.r.o.</v>
      </c>
      <c r="K92" s="41"/>
      <c r="L92" s="146"/>
      <c r="S92" s="39"/>
      <c r="T92" s="39"/>
      <c r="U92" s="39"/>
      <c r="V92" s="39"/>
      <c r="W92" s="39"/>
      <c r="X92" s="39"/>
      <c r="Y92" s="39"/>
      <c r="Z92" s="39"/>
      <c r="AA92" s="39"/>
      <c r="AB92" s="39"/>
      <c r="AC92" s="39"/>
      <c r="AD92" s="39"/>
      <c r="AE92" s="39"/>
    </row>
    <row r="93" s="2" customFormat="1" ht="15.15" customHeight="1">
      <c r="A93" s="39"/>
      <c r="B93" s="40"/>
      <c r="C93" s="33" t="s">
        <v>29</v>
      </c>
      <c r="D93" s="41"/>
      <c r="E93" s="41"/>
      <c r="F93" s="28" t="str">
        <f>IF(E20="","",E20)</f>
        <v>Vyplň údaj</v>
      </c>
      <c r="G93" s="41"/>
      <c r="H93" s="41"/>
      <c r="I93" s="33" t="s">
        <v>34</v>
      </c>
      <c r="J93" s="37" t="str">
        <f>E26</f>
        <v>Ing.R. Hladký</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227</v>
      </c>
      <c r="D95" s="190" t="s">
        <v>57</v>
      </c>
      <c r="E95" s="190" t="s">
        <v>53</v>
      </c>
      <c r="F95" s="190" t="s">
        <v>54</v>
      </c>
      <c r="G95" s="190" t="s">
        <v>228</v>
      </c>
      <c r="H95" s="190" t="s">
        <v>229</v>
      </c>
      <c r="I95" s="190" t="s">
        <v>230</v>
      </c>
      <c r="J95" s="190" t="s">
        <v>216</v>
      </c>
      <c r="K95" s="191" t="s">
        <v>231</v>
      </c>
      <c r="L95" s="192"/>
      <c r="M95" s="93" t="s">
        <v>19</v>
      </c>
      <c r="N95" s="94" t="s">
        <v>42</v>
      </c>
      <c r="O95" s="94" t="s">
        <v>232</v>
      </c>
      <c r="P95" s="94" t="s">
        <v>233</v>
      </c>
      <c r="Q95" s="94" t="s">
        <v>234</v>
      </c>
      <c r="R95" s="94" t="s">
        <v>235</v>
      </c>
      <c r="S95" s="94" t="s">
        <v>236</v>
      </c>
      <c r="T95" s="95" t="s">
        <v>237</v>
      </c>
      <c r="U95" s="187"/>
      <c r="V95" s="187"/>
      <c r="W95" s="187"/>
      <c r="X95" s="187"/>
      <c r="Y95" s="187"/>
      <c r="Z95" s="187"/>
      <c r="AA95" s="187"/>
      <c r="AB95" s="187"/>
      <c r="AC95" s="187"/>
      <c r="AD95" s="187"/>
      <c r="AE95" s="187"/>
    </row>
    <row r="96" s="2" customFormat="1" ht="22.8" customHeight="1">
      <c r="A96" s="39"/>
      <c r="B96" s="40"/>
      <c r="C96" s="100" t="s">
        <v>238</v>
      </c>
      <c r="D96" s="41"/>
      <c r="E96" s="41"/>
      <c r="F96" s="41"/>
      <c r="G96" s="41"/>
      <c r="H96" s="41"/>
      <c r="I96" s="41"/>
      <c r="J96" s="193">
        <f>BK96</f>
        <v>0</v>
      </c>
      <c r="K96" s="41"/>
      <c r="L96" s="45"/>
      <c r="M96" s="96"/>
      <c r="N96" s="194"/>
      <c r="O96" s="97"/>
      <c r="P96" s="195">
        <f>P97+P325+P330</f>
        <v>0</v>
      </c>
      <c r="Q96" s="97"/>
      <c r="R96" s="195">
        <f>R97+R325+R330</f>
        <v>0</v>
      </c>
      <c r="S96" s="97"/>
      <c r="T96" s="196">
        <f>T97+T325+T330</f>
        <v>0</v>
      </c>
      <c r="U96" s="39"/>
      <c r="V96" s="39"/>
      <c r="W96" s="39"/>
      <c r="X96" s="39"/>
      <c r="Y96" s="39"/>
      <c r="Z96" s="39"/>
      <c r="AA96" s="39"/>
      <c r="AB96" s="39"/>
      <c r="AC96" s="39"/>
      <c r="AD96" s="39"/>
      <c r="AE96" s="39"/>
      <c r="AT96" s="18" t="s">
        <v>71</v>
      </c>
      <c r="AU96" s="18" t="s">
        <v>217</v>
      </c>
      <c r="BK96" s="197">
        <f>BK97+BK325+BK330</f>
        <v>0</v>
      </c>
    </row>
    <row r="97" s="12" customFormat="1" ht="25.92" customHeight="1">
      <c r="A97" s="12"/>
      <c r="B97" s="198"/>
      <c r="C97" s="199"/>
      <c r="D97" s="200" t="s">
        <v>71</v>
      </c>
      <c r="E97" s="201" t="s">
        <v>1653</v>
      </c>
      <c r="F97" s="201" t="s">
        <v>1654</v>
      </c>
      <c r="G97" s="199"/>
      <c r="H97" s="199"/>
      <c r="I97" s="202"/>
      <c r="J97" s="203">
        <f>BK97</f>
        <v>0</v>
      </c>
      <c r="K97" s="199"/>
      <c r="L97" s="204"/>
      <c r="M97" s="205"/>
      <c r="N97" s="206"/>
      <c r="O97" s="206"/>
      <c r="P97" s="207">
        <f>P98+P114+P123+P163+P191+P253+P316+P320</f>
        <v>0</v>
      </c>
      <c r="Q97" s="206"/>
      <c r="R97" s="207">
        <f>R98+R114+R123+R163+R191+R253+R316+R320</f>
        <v>0</v>
      </c>
      <c r="S97" s="206"/>
      <c r="T97" s="208">
        <f>T98+T114+T123+T163+T191+T253+T316+T320</f>
        <v>0</v>
      </c>
      <c r="U97" s="12"/>
      <c r="V97" s="12"/>
      <c r="W97" s="12"/>
      <c r="X97" s="12"/>
      <c r="Y97" s="12"/>
      <c r="Z97" s="12"/>
      <c r="AA97" s="12"/>
      <c r="AB97" s="12"/>
      <c r="AC97" s="12"/>
      <c r="AD97" s="12"/>
      <c r="AE97" s="12"/>
      <c r="AR97" s="209" t="s">
        <v>81</v>
      </c>
      <c r="AT97" s="210" t="s">
        <v>71</v>
      </c>
      <c r="AU97" s="210" t="s">
        <v>72</v>
      </c>
      <c r="AY97" s="209" t="s">
        <v>240</v>
      </c>
      <c r="BK97" s="211">
        <f>BK98+BK114+BK123+BK163+BK191+BK253+BK316+BK320</f>
        <v>0</v>
      </c>
    </row>
    <row r="98" s="12" customFormat="1" ht="22.8" customHeight="1">
      <c r="A98" s="12"/>
      <c r="B98" s="198"/>
      <c r="C98" s="199"/>
      <c r="D98" s="200" t="s">
        <v>71</v>
      </c>
      <c r="E98" s="212" t="s">
        <v>3124</v>
      </c>
      <c r="F98" s="212" t="s">
        <v>3125</v>
      </c>
      <c r="G98" s="199"/>
      <c r="H98" s="199"/>
      <c r="I98" s="202"/>
      <c r="J98" s="213">
        <f>BK98</f>
        <v>0</v>
      </c>
      <c r="K98" s="199"/>
      <c r="L98" s="204"/>
      <c r="M98" s="205"/>
      <c r="N98" s="206"/>
      <c r="O98" s="206"/>
      <c r="P98" s="207">
        <f>SUM(P99:P113)</f>
        <v>0</v>
      </c>
      <c r="Q98" s="206"/>
      <c r="R98" s="207">
        <f>SUM(R99:R113)</f>
        <v>0</v>
      </c>
      <c r="S98" s="206"/>
      <c r="T98" s="208">
        <f>SUM(T99:T113)</f>
        <v>0</v>
      </c>
      <c r="U98" s="12"/>
      <c r="V98" s="12"/>
      <c r="W98" s="12"/>
      <c r="X98" s="12"/>
      <c r="Y98" s="12"/>
      <c r="Z98" s="12"/>
      <c r="AA98" s="12"/>
      <c r="AB98" s="12"/>
      <c r="AC98" s="12"/>
      <c r="AD98" s="12"/>
      <c r="AE98" s="12"/>
      <c r="AR98" s="209" t="s">
        <v>81</v>
      </c>
      <c r="AT98" s="210" t="s">
        <v>71</v>
      </c>
      <c r="AU98" s="210" t="s">
        <v>79</v>
      </c>
      <c r="AY98" s="209" t="s">
        <v>240</v>
      </c>
      <c r="BK98" s="211">
        <f>SUM(BK99:BK113)</f>
        <v>0</v>
      </c>
    </row>
    <row r="99" s="2" customFormat="1">
      <c r="A99" s="39"/>
      <c r="B99" s="40"/>
      <c r="C99" s="214" t="s">
        <v>79</v>
      </c>
      <c r="D99" s="214" t="s">
        <v>243</v>
      </c>
      <c r="E99" s="215" t="s">
        <v>4826</v>
      </c>
      <c r="F99" s="216" t="s">
        <v>4827</v>
      </c>
      <c r="G99" s="217" t="s">
        <v>251</v>
      </c>
      <c r="H99" s="218">
        <v>2</v>
      </c>
      <c r="I99" s="219"/>
      <c r="J99" s="220">
        <f>ROUND(I99*H99,2)</f>
        <v>0</v>
      </c>
      <c r="K99" s="216" t="s">
        <v>4828</v>
      </c>
      <c r="L99" s="45"/>
      <c r="M99" s="221" t="s">
        <v>19</v>
      </c>
      <c r="N99" s="222" t="s">
        <v>43</v>
      </c>
      <c r="O99" s="85"/>
      <c r="P99" s="223">
        <f>O99*H99</f>
        <v>0</v>
      </c>
      <c r="Q99" s="223">
        <v>0</v>
      </c>
      <c r="R99" s="223">
        <f>Q99*H99</f>
        <v>0</v>
      </c>
      <c r="S99" s="223">
        <v>0</v>
      </c>
      <c r="T99" s="224">
        <f>S99*H99</f>
        <v>0</v>
      </c>
      <c r="U99" s="39"/>
      <c r="V99" s="39"/>
      <c r="W99" s="39"/>
      <c r="X99" s="39"/>
      <c r="Y99" s="39"/>
      <c r="Z99" s="39"/>
      <c r="AA99" s="39"/>
      <c r="AB99" s="39"/>
      <c r="AC99" s="39"/>
      <c r="AD99" s="39"/>
      <c r="AE99" s="39"/>
      <c r="AR99" s="225" t="s">
        <v>271</v>
      </c>
      <c r="AT99" s="225" t="s">
        <v>243</v>
      </c>
      <c r="AU99" s="225" t="s">
        <v>81</v>
      </c>
      <c r="AY99" s="18" t="s">
        <v>240</v>
      </c>
      <c r="BE99" s="226">
        <f>IF(N99="základní",J99,0)</f>
        <v>0</v>
      </c>
      <c r="BF99" s="226">
        <f>IF(N99="snížená",J99,0)</f>
        <v>0</v>
      </c>
      <c r="BG99" s="226">
        <f>IF(N99="zákl. přenesená",J99,0)</f>
        <v>0</v>
      </c>
      <c r="BH99" s="226">
        <f>IF(N99="sníž. přenesená",J99,0)</f>
        <v>0</v>
      </c>
      <c r="BI99" s="226">
        <f>IF(N99="nulová",J99,0)</f>
        <v>0</v>
      </c>
      <c r="BJ99" s="18" t="s">
        <v>79</v>
      </c>
      <c r="BK99" s="226">
        <f>ROUND(I99*H99,2)</f>
        <v>0</v>
      </c>
      <c r="BL99" s="18" t="s">
        <v>271</v>
      </c>
      <c r="BM99" s="225" t="s">
        <v>254</v>
      </c>
    </row>
    <row r="100" s="2" customFormat="1">
      <c r="A100" s="39"/>
      <c r="B100" s="40"/>
      <c r="C100" s="238" t="s">
        <v>81</v>
      </c>
      <c r="D100" s="238" t="s">
        <v>797</v>
      </c>
      <c r="E100" s="239" t="s">
        <v>4829</v>
      </c>
      <c r="F100" s="240" t="s">
        <v>4830</v>
      </c>
      <c r="G100" s="241" t="s">
        <v>251</v>
      </c>
      <c r="H100" s="242">
        <v>2</v>
      </c>
      <c r="I100" s="243"/>
      <c r="J100" s="244">
        <f>ROUND(I100*H100,2)</f>
        <v>0</v>
      </c>
      <c r="K100" s="240" t="s">
        <v>4828</v>
      </c>
      <c r="L100" s="245"/>
      <c r="M100" s="246" t="s">
        <v>19</v>
      </c>
      <c r="N100" s="247" t="s">
        <v>43</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301</v>
      </c>
      <c r="AT100" s="225" t="s">
        <v>797</v>
      </c>
      <c r="AU100" s="225" t="s">
        <v>81</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271</v>
      </c>
      <c r="BM100" s="225" t="s">
        <v>257</v>
      </c>
    </row>
    <row r="101" s="2" customFormat="1" ht="33" customHeight="1">
      <c r="A101" s="39"/>
      <c r="B101" s="40"/>
      <c r="C101" s="214" t="s">
        <v>149</v>
      </c>
      <c r="D101" s="214" t="s">
        <v>243</v>
      </c>
      <c r="E101" s="215" t="s">
        <v>4831</v>
      </c>
      <c r="F101" s="216" t="s">
        <v>4832</v>
      </c>
      <c r="G101" s="217" t="s">
        <v>261</v>
      </c>
      <c r="H101" s="218">
        <v>390</v>
      </c>
      <c r="I101" s="219"/>
      <c r="J101" s="220">
        <f>ROUND(I101*H101,2)</f>
        <v>0</v>
      </c>
      <c r="K101" s="216" t="s">
        <v>4828</v>
      </c>
      <c r="L101" s="45"/>
      <c r="M101" s="221" t="s">
        <v>19</v>
      </c>
      <c r="N101" s="222" t="s">
        <v>43</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271</v>
      </c>
      <c r="AT101" s="225" t="s">
        <v>243</v>
      </c>
      <c r="AU101" s="225" t="s">
        <v>81</v>
      </c>
      <c r="AY101" s="18" t="s">
        <v>240</v>
      </c>
      <c r="BE101" s="226">
        <f>IF(N101="základní",J101,0)</f>
        <v>0</v>
      </c>
      <c r="BF101" s="226">
        <f>IF(N101="snížená",J101,0)</f>
        <v>0</v>
      </c>
      <c r="BG101" s="226">
        <f>IF(N101="zákl. přenesená",J101,0)</f>
        <v>0</v>
      </c>
      <c r="BH101" s="226">
        <f>IF(N101="sníž. přenesená",J101,0)</f>
        <v>0</v>
      </c>
      <c r="BI101" s="226">
        <f>IF(N101="nulová",J101,0)</f>
        <v>0</v>
      </c>
      <c r="BJ101" s="18" t="s">
        <v>79</v>
      </c>
      <c r="BK101" s="226">
        <f>ROUND(I101*H101,2)</f>
        <v>0</v>
      </c>
      <c r="BL101" s="18" t="s">
        <v>271</v>
      </c>
      <c r="BM101" s="225" t="s">
        <v>262</v>
      </c>
    </row>
    <row r="102" s="2" customFormat="1">
      <c r="A102" s="39"/>
      <c r="B102" s="40"/>
      <c r="C102" s="238" t="s">
        <v>248</v>
      </c>
      <c r="D102" s="238" t="s">
        <v>797</v>
      </c>
      <c r="E102" s="239" t="s">
        <v>4833</v>
      </c>
      <c r="F102" s="240" t="s">
        <v>4834</v>
      </c>
      <c r="G102" s="241" t="s">
        <v>261</v>
      </c>
      <c r="H102" s="242">
        <v>225</v>
      </c>
      <c r="I102" s="243"/>
      <c r="J102" s="244">
        <f>ROUND(I102*H102,2)</f>
        <v>0</v>
      </c>
      <c r="K102" s="240" t="s">
        <v>4828</v>
      </c>
      <c r="L102" s="245"/>
      <c r="M102" s="246" t="s">
        <v>19</v>
      </c>
      <c r="N102" s="247"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301</v>
      </c>
      <c r="AT102" s="225" t="s">
        <v>797</v>
      </c>
      <c r="AU102" s="225" t="s">
        <v>81</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271</v>
      </c>
      <c r="BM102" s="225" t="s">
        <v>8</v>
      </c>
    </row>
    <row r="103" s="2" customFormat="1">
      <c r="A103" s="39"/>
      <c r="B103" s="40"/>
      <c r="C103" s="238" t="s">
        <v>258</v>
      </c>
      <c r="D103" s="238" t="s">
        <v>797</v>
      </c>
      <c r="E103" s="239" t="s">
        <v>4835</v>
      </c>
      <c r="F103" s="240" t="s">
        <v>4834</v>
      </c>
      <c r="G103" s="241" t="s">
        <v>261</v>
      </c>
      <c r="H103" s="242">
        <v>165</v>
      </c>
      <c r="I103" s="243"/>
      <c r="J103" s="244">
        <f>ROUND(I103*H103,2)</f>
        <v>0</v>
      </c>
      <c r="K103" s="240" t="s">
        <v>4828</v>
      </c>
      <c r="L103" s="245"/>
      <c r="M103" s="246" t="s">
        <v>19</v>
      </c>
      <c r="N103" s="247" t="s">
        <v>43</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301</v>
      </c>
      <c r="AT103" s="225" t="s">
        <v>797</v>
      </c>
      <c r="AU103" s="225" t="s">
        <v>81</v>
      </c>
      <c r="AY103" s="18" t="s">
        <v>240</v>
      </c>
      <c r="BE103" s="226">
        <f>IF(N103="základní",J103,0)</f>
        <v>0</v>
      </c>
      <c r="BF103" s="226">
        <f>IF(N103="snížená",J103,0)</f>
        <v>0</v>
      </c>
      <c r="BG103" s="226">
        <f>IF(N103="zákl. přenesená",J103,0)</f>
        <v>0</v>
      </c>
      <c r="BH103" s="226">
        <f>IF(N103="sníž. přenesená",J103,0)</f>
        <v>0</v>
      </c>
      <c r="BI103" s="226">
        <f>IF(N103="nulová",J103,0)</f>
        <v>0</v>
      </c>
      <c r="BJ103" s="18" t="s">
        <v>79</v>
      </c>
      <c r="BK103" s="226">
        <f>ROUND(I103*H103,2)</f>
        <v>0</v>
      </c>
      <c r="BL103" s="18" t="s">
        <v>271</v>
      </c>
      <c r="BM103" s="225" t="s">
        <v>268</v>
      </c>
    </row>
    <row r="104" s="2" customFormat="1" ht="33" customHeight="1">
      <c r="A104" s="39"/>
      <c r="B104" s="40"/>
      <c r="C104" s="214" t="s">
        <v>254</v>
      </c>
      <c r="D104" s="214" t="s">
        <v>243</v>
      </c>
      <c r="E104" s="215" t="s">
        <v>4836</v>
      </c>
      <c r="F104" s="216" t="s">
        <v>4837</v>
      </c>
      <c r="G104" s="217" t="s">
        <v>261</v>
      </c>
      <c r="H104" s="218">
        <v>927</v>
      </c>
      <c r="I104" s="219"/>
      <c r="J104" s="220">
        <f>ROUND(I104*H104,2)</f>
        <v>0</v>
      </c>
      <c r="K104" s="216" t="s">
        <v>4828</v>
      </c>
      <c r="L104" s="45"/>
      <c r="M104" s="221" t="s">
        <v>19</v>
      </c>
      <c r="N104" s="222" t="s">
        <v>43</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271</v>
      </c>
      <c r="AT104" s="225" t="s">
        <v>243</v>
      </c>
      <c r="AU104" s="225" t="s">
        <v>81</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271</v>
      </c>
      <c r="BM104" s="225" t="s">
        <v>271</v>
      </c>
    </row>
    <row r="105" s="2" customFormat="1">
      <c r="A105" s="39"/>
      <c r="B105" s="40"/>
      <c r="C105" s="238" t="s">
        <v>265</v>
      </c>
      <c r="D105" s="238" t="s">
        <v>797</v>
      </c>
      <c r="E105" s="239" t="s">
        <v>4838</v>
      </c>
      <c r="F105" s="240" t="s">
        <v>4839</v>
      </c>
      <c r="G105" s="241" t="s">
        <v>261</v>
      </c>
      <c r="H105" s="242">
        <v>240</v>
      </c>
      <c r="I105" s="243"/>
      <c r="J105" s="244">
        <f>ROUND(I105*H105,2)</f>
        <v>0</v>
      </c>
      <c r="K105" s="240" t="s">
        <v>4828</v>
      </c>
      <c r="L105" s="245"/>
      <c r="M105" s="246" t="s">
        <v>19</v>
      </c>
      <c r="N105" s="247"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301</v>
      </c>
      <c r="AT105" s="225" t="s">
        <v>797</v>
      </c>
      <c r="AU105" s="225" t="s">
        <v>81</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271</v>
      </c>
      <c r="BM105" s="225" t="s">
        <v>275</v>
      </c>
    </row>
    <row r="106" s="2" customFormat="1">
      <c r="A106" s="39"/>
      <c r="B106" s="40"/>
      <c r="C106" s="238" t="s">
        <v>257</v>
      </c>
      <c r="D106" s="238" t="s">
        <v>797</v>
      </c>
      <c r="E106" s="239" t="s">
        <v>4840</v>
      </c>
      <c r="F106" s="240" t="s">
        <v>4841</v>
      </c>
      <c r="G106" s="241" t="s">
        <v>261</v>
      </c>
      <c r="H106" s="242">
        <v>132</v>
      </c>
      <c r="I106" s="243"/>
      <c r="J106" s="244">
        <f>ROUND(I106*H106,2)</f>
        <v>0</v>
      </c>
      <c r="K106" s="240" t="s">
        <v>4828</v>
      </c>
      <c r="L106" s="245"/>
      <c r="M106" s="246" t="s">
        <v>19</v>
      </c>
      <c r="N106" s="247"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301</v>
      </c>
      <c r="AT106" s="225" t="s">
        <v>797</v>
      </c>
      <c r="AU106" s="225" t="s">
        <v>81</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271</v>
      </c>
      <c r="BM106" s="225" t="s">
        <v>278</v>
      </c>
    </row>
    <row r="107" s="2" customFormat="1">
      <c r="A107" s="39"/>
      <c r="B107" s="40"/>
      <c r="C107" s="238" t="s">
        <v>272</v>
      </c>
      <c r="D107" s="238" t="s">
        <v>797</v>
      </c>
      <c r="E107" s="239" t="s">
        <v>4842</v>
      </c>
      <c r="F107" s="240" t="s">
        <v>4843</v>
      </c>
      <c r="G107" s="241" t="s">
        <v>261</v>
      </c>
      <c r="H107" s="242">
        <v>286</v>
      </c>
      <c r="I107" s="243"/>
      <c r="J107" s="244">
        <f>ROUND(I107*H107,2)</f>
        <v>0</v>
      </c>
      <c r="K107" s="240" t="s">
        <v>4828</v>
      </c>
      <c r="L107" s="245"/>
      <c r="M107" s="246" t="s">
        <v>19</v>
      </c>
      <c r="N107" s="247" t="s">
        <v>43</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301</v>
      </c>
      <c r="AT107" s="225" t="s">
        <v>797</v>
      </c>
      <c r="AU107" s="225" t="s">
        <v>81</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271</v>
      </c>
      <c r="BM107" s="225" t="s">
        <v>283</v>
      </c>
    </row>
    <row r="108" s="2" customFormat="1">
      <c r="A108" s="39"/>
      <c r="B108" s="40"/>
      <c r="C108" s="238" t="s">
        <v>262</v>
      </c>
      <c r="D108" s="238" t="s">
        <v>797</v>
      </c>
      <c r="E108" s="239" t="s">
        <v>4844</v>
      </c>
      <c r="F108" s="240" t="s">
        <v>4845</v>
      </c>
      <c r="G108" s="241" t="s">
        <v>261</v>
      </c>
      <c r="H108" s="242">
        <v>6</v>
      </c>
      <c r="I108" s="243"/>
      <c r="J108" s="244">
        <f>ROUND(I108*H108,2)</f>
        <v>0</v>
      </c>
      <c r="K108" s="240" t="s">
        <v>4828</v>
      </c>
      <c r="L108" s="245"/>
      <c r="M108" s="246" t="s">
        <v>19</v>
      </c>
      <c r="N108" s="247"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301</v>
      </c>
      <c r="AT108" s="225" t="s">
        <v>797</v>
      </c>
      <c r="AU108" s="225" t="s">
        <v>81</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271</v>
      </c>
      <c r="BM108" s="225" t="s">
        <v>286</v>
      </c>
    </row>
    <row r="109" s="2" customFormat="1">
      <c r="A109" s="39"/>
      <c r="B109" s="40"/>
      <c r="C109" s="238" t="s">
        <v>279</v>
      </c>
      <c r="D109" s="238" t="s">
        <v>797</v>
      </c>
      <c r="E109" s="239" t="s">
        <v>4846</v>
      </c>
      <c r="F109" s="240" t="s">
        <v>4847</v>
      </c>
      <c r="G109" s="241" t="s">
        <v>261</v>
      </c>
      <c r="H109" s="242">
        <v>85</v>
      </c>
      <c r="I109" s="243"/>
      <c r="J109" s="244">
        <f>ROUND(I109*H109,2)</f>
        <v>0</v>
      </c>
      <c r="K109" s="240" t="s">
        <v>4828</v>
      </c>
      <c r="L109" s="245"/>
      <c r="M109" s="246" t="s">
        <v>19</v>
      </c>
      <c r="N109" s="247" t="s">
        <v>43</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301</v>
      </c>
      <c r="AT109" s="225" t="s">
        <v>797</v>
      </c>
      <c r="AU109" s="225" t="s">
        <v>81</v>
      </c>
      <c r="AY109" s="18" t="s">
        <v>240</v>
      </c>
      <c r="BE109" s="226">
        <f>IF(N109="základní",J109,0)</f>
        <v>0</v>
      </c>
      <c r="BF109" s="226">
        <f>IF(N109="snížená",J109,0)</f>
        <v>0</v>
      </c>
      <c r="BG109" s="226">
        <f>IF(N109="zákl. přenesená",J109,0)</f>
        <v>0</v>
      </c>
      <c r="BH109" s="226">
        <f>IF(N109="sníž. přenesená",J109,0)</f>
        <v>0</v>
      </c>
      <c r="BI109" s="226">
        <f>IF(N109="nulová",J109,0)</f>
        <v>0</v>
      </c>
      <c r="BJ109" s="18" t="s">
        <v>79</v>
      </c>
      <c r="BK109" s="226">
        <f>ROUND(I109*H109,2)</f>
        <v>0</v>
      </c>
      <c r="BL109" s="18" t="s">
        <v>271</v>
      </c>
      <c r="BM109" s="225" t="s">
        <v>290</v>
      </c>
    </row>
    <row r="110" s="2" customFormat="1">
      <c r="A110" s="39"/>
      <c r="B110" s="40"/>
      <c r="C110" s="238" t="s">
        <v>8</v>
      </c>
      <c r="D110" s="238" t="s">
        <v>797</v>
      </c>
      <c r="E110" s="239" t="s">
        <v>4848</v>
      </c>
      <c r="F110" s="240" t="s">
        <v>4849</v>
      </c>
      <c r="G110" s="241" t="s">
        <v>261</v>
      </c>
      <c r="H110" s="242">
        <v>124</v>
      </c>
      <c r="I110" s="243"/>
      <c r="J110" s="244">
        <f>ROUND(I110*H110,2)</f>
        <v>0</v>
      </c>
      <c r="K110" s="240" t="s">
        <v>4828</v>
      </c>
      <c r="L110" s="245"/>
      <c r="M110" s="246" t="s">
        <v>19</v>
      </c>
      <c r="N110" s="247" t="s">
        <v>43</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301</v>
      </c>
      <c r="AT110" s="225" t="s">
        <v>797</v>
      </c>
      <c r="AU110" s="225" t="s">
        <v>81</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271</v>
      </c>
      <c r="BM110" s="225" t="s">
        <v>294</v>
      </c>
    </row>
    <row r="111" s="2" customFormat="1">
      <c r="A111" s="39"/>
      <c r="B111" s="40"/>
      <c r="C111" s="238" t="s">
        <v>287</v>
      </c>
      <c r="D111" s="238" t="s">
        <v>797</v>
      </c>
      <c r="E111" s="239" t="s">
        <v>4850</v>
      </c>
      <c r="F111" s="240" t="s">
        <v>4851</v>
      </c>
      <c r="G111" s="241" t="s">
        <v>261</v>
      </c>
      <c r="H111" s="242">
        <v>2</v>
      </c>
      <c r="I111" s="243"/>
      <c r="J111" s="244">
        <f>ROUND(I111*H111,2)</f>
        <v>0</v>
      </c>
      <c r="K111" s="240" t="s">
        <v>4828</v>
      </c>
      <c r="L111" s="245"/>
      <c r="M111" s="246" t="s">
        <v>19</v>
      </c>
      <c r="N111" s="247" t="s">
        <v>43</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301</v>
      </c>
      <c r="AT111" s="225" t="s">
        <v>797</v>
      </c>
      <c r="AU111" s="225" t="s">
        <v>81</v>
      </c>
      <c r="AY111" s="18" t="s">
        <v>240</v>
      </c>
      <c r="BE111" s="226">
        <f>IF(N111="základní",J111,0)</f>
        <v>0</v>
      </c>
      <c r="BF111" s="226">
        <f>IF(N111="snížená",J111,0)</f>
        <v>0</v>
      </c>
      <c r="BG111" s="226">
        <f>IF(N111="zákl. přenesená",J111,0)</f>
        <v>0</v>
      </c>
      <c r="BH111" s="226">
        <f>IF(N111="sníž. přenesená",J111,0)</f>
        <v>0</v>
      </c>
      <c r="BI111" s="226">
        <f>IF(N111="nulová",J111,0)</f>
        <v>0</v>
      </c>
      <c r="BJ111" s="18" t="s">
        <v>79</v>
      </c>
      <c r="BK111" s="226">
        <f>ROUND(I111*H111,2)</f>
        <v>0</v>
      </c>
      <c r="BL111" s="18" t="s">
        <v>271</v>
      </c>
      <c r="BM111" s="225" t="s">
        <v>298</v>
      </c>
    </row>
    <row r="112" s="2" customFormat="1">
      <c r="A112" s="39"/>
      <c r="B112" s="40"/>
      <c r="C112" s="238" t="s">
        <v>268</v>
      </c>
      <c r="D112" s="238" t="s">
        <v>797</v>
      </c>
      <c r="E112" s="239" t="s">
        <v>4852</v>
      </c>
      <c r="F112" s="240" t="s">
        <v>4853</v>
      </c>
      <c r="G112" s="241" t="s">
        <v>261</v>
      </c>
      <c r="H112" s="242">
        <v>52</v>
      </c>
      <c r="I112" s="243"/>
      <c r="J112" s="244">
        <f>ROUND(I112*H112,2)</f>
        <v>0</v>
      </c>
      <c r="K112" s="240" t="s">
        <v>4828</v>
      </c>
      <c r="L112" s="245"/>
      <c r="M112" s="246" t="s">
        <v>19</v>
      </c>
      <c r="N112" s="247" t="s">
        <v>43</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301</v>
      </c>
      <c r="AT112" s="225" t="s">
        <v>797</v>
      </c>
      <c r="AU112" s="225" t="s">
        <v>81</v>
      </c>
      <c r="AY112" s="18" t="s">
        <v>240</v>
      </c>
      <c r="BE112" s="226">
        <f>IF(N112="základní",J112,0)</f>
        <v>0</v>
      </c>
      <c r="BF112" s="226">
        <f>IF(N112="snížená",J112,0)</f>
        <v>0</v>
      </c>
      <c r="BG112" s="226">
        <f>IF(N112="zákl. přenesená",J112,0)</f>
        <v>0</v>
      </c>
      <c r="BH112" s="226">
        <f>IF(N112="sníž. přenesená",J112,0)</f>
        <v>0</v>
      </c>
      <c r="BI112" s="226">
        <f>IF(N112="nulová",J112,0)</f>
        <v>0</v>
      </c>
      <c r="BJ112" s="18" t="s">
        <v>79</v>
      </c>
      <c r="BK112" s="226">
        <f>ROUND(I112*H112,2)</f>
        <v>0</v>
      </c>
      <c r="BL112" s="18" t="s">
        <v>271</v>
      </c>
      <c r="BM112" s="225" t="s">
        <v>301</v>
      </c>
    </row>
    <row r="113" s="2" customFormat="1">
      <c r="A113" s="39"/>
      <c r="B113" s="40"/>
      <c r="C113" s="214" t="s">
        <v>295</v>
      </c>
      <c r="D113" s="214" t="s">
        <v>243</v>
      </c>
      <c r="E113" s="215" t="s">
        <v>4854</v>
      </c>
      <c r="F113" s="216" t="s">
        <v>4855</v>
      </c>
      <c r="G113" s="217" t="s">
        <v>786</v>
      </c>
      <c r="H113" s="218">
        <v>0.59999999999999998</v>
      </c>
      <c r="I113" s="219"/>
      <c r="J113" s="220">
        <f>ROUND(I113*H113,2)</f>
        <v>0</v>
      </c>
      <c r="K113" s="216" t="s">
        <v>4828</v>
      </c>
      <c r="L113" s="45"/>
      <c r="M113" s="221" t="s">
        <v>19</v>
      </c>
      <c r="N113" s="222" t="s">
        <v>43</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271</v>
      </c>
      <c r="AT113" s="225" t="s">
        <v>243</v>
      </c>
      <c r="AU113" s="225" t="s">
        <v>81</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271</v>
      </c>
      <c r="BM113" s="225" t="s">
        <v>306</v>
      </c>
    </row>
    <row r="114" s="12" customFormat="1" ht="22.8" customHeight="1">
      <c r="A114" s="12"/>
      <c r="B114" s="198"/>
      <c r="C114" s="199"/>
      <c r="D114" s="200" t="s">
        <v>71</v>
      </c>
      <c r="E114" s="212" t="s">
        <v>4856</v>
      </c>
      <c r="F114" s="212" t="s">
        <v>4857</v>
      </c>
      <c r="G114" s="199"/>
      <c r="H114" s="199"/>
      <c r="I114" s="202"/>
      <c r="J114" s="213">
        <f>BK114</f>
        <v>0</v>
      </c>
      <c r="K114" s="199"/>
      <c r="L114" s="204"/>
      <c r="M114" s="205"/>
      <c r="N114" s="206"/>
      <c r="O114" s="206"/>
      <c r="P114" s="207">
        <f>SUM(P115:P122)</f>
        <v>0</v>
      </c>
      <c r="Q114" s="206"/>
      <c r="R114" s="207">
        <f>SUM(R115:R122)</f>
        <v>0</v>
      </c>
      <c r="S114" s="206"/>
      <c r="T114" s="208">
        <f>SUM(T115:T122)</f>
        <v>0</v>
      </c>
      <c r="U114" s="12"/>
      <c r="V114" s="12"/>
      <c r="W114" s="12"/>
      <c r="X114" s="12"/>
      <c r="Y114" s="12"/>
      <c r="Z114" s="12"/>
      <c r="AA114" s="12"/>
      <c r="AB114" s="12"/>
      <c r="AC114" s="12"/>
      <c r="AD114" s="12"/>
      <c r="AE114" s="12"/>
      <c r="AR114" s="209" t="s">
        <v>81</v>
      </c>
      <c r="AT114" s="210" t="s">
        <v>71</v>
      </c>
      <c r="AU114" s="210" t="s">
        <v>79</v>
      </c>
      <c r="AY114" s="209" t="s">
        <v>240</v>
      </c>
      <c r="BK114" s="211">
        <f>SUM(BK115:BK122)</f>
        <v>0</v>
      </c>
    </row>
    <row r="115" s="2" customFormat="1">
      <c r="A115" s="39"/>
      <c r="B115" s="40"/>
      <c r="C115" s="214" t="s">
        <v>271</v>
      </c>
      <c r="D115" s="214" t="s">
        <v>243</v>
      </c>
      <c r="E115" s="215" t="s">
        <v>4858</v>
      </c>
      <c r="F115" s="216" t="s">
        <v>4859</v>
      </c>
      <c r="G115" s="217" t="s">
        <v>806</v>
      </c>
      <c r="H115" s="218">
        <v>2</v>
      </c>
      <c r="I115" s="219"/>
      <c r="J115" s="220">
        <f>ROUND(I115*H115,2)</f>
        <v>0</v>
      </c>
      <c r="K115" s="216" t="s">
        <v>4828</v>
      </c>
      <c r="L115" s="45"/>
      <c r="M115" s="221" t="s">
        <v>19</v>
      </c>
      <c r="N115" s="222" t="s">
        <v>43</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271</v>
      </c>
      <c r="AT115" s="225" t="s">
        <v>243</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271</v>
      </c>
      <c r="BM115" s="225" t="s">
        <v>308</v>
      </c>
    </row>
    <row r="116" s="2" customFormat="1">
      <c r="A116" s="39"/>
      <c r="B116" s="40"/>
      <c r="C116" s="214" t="s">
        <v>304</v>
      </c>
      <c r="D116" s="214" t="s">
        <v>243</v>
      </c>
      <c r="E116" s="215" t="s">
        <v>4860</v>
      </c>
      <c r="F116" s="216" t="s">
        <v>4861</v>
      </c>
      <c r="G116" s="217" t="s">
        <v>4862</v>
      </c>
      <c r="H116" s="218">
        <v>2</v>
      </c>
      <c r="I116" s="219"/>
      <c r="J116" s="220">
        <f>ROUND(I116*H116,2)</f>
        <v>0</v>
      </c>
      <c r="K116" s="216" t="s">
        <v>4828</v>
      </c>
      <c r="L116" s="45"/>
      <c r="M116" s="221" t="s">
        <v>19</v>
      </c>
      <c r="N116" s="222" t="s">
        <v>43</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271</v>
      </c>
      <c r="AT116" s="225" t="s">
        <v>243</v>
      </c>
      <c r="AU116" s="225" t="s">
        <v>81</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271</v>
      </c>
      <c r="BM116" s="225" t="s">
        <v>311</v>
      </c>
    </row>
    <row r="117" s="2" customFormat="1">
      <c r="A117" s="39"/>
      <c r="B117" s="40"/>
      <c r="C117" s="238" t="s">
        <v>275</v>
      </c>
      <c r="D117" s="238" t="s">
        <v>797</v>
      </c>
      <c r="E117" s="239" t="s">
        <v>4863</v>
      </c>
      <c r="F117" s="240" t="s">
        <v>4864</v>
      </c>
      <c r="G117" s="241" t="s">
        <v>4862</v>
      </c>
      <c r="H117" s="242">
        <v>2</v>
      </c>
      <c r="I117" s="243"/>
      <c r="J117" s="244">
        <f>ROUND(I117*H117,2)</f>
        <v>0</v>
      </c>
      <c r="K117" s="240" t="s">
        <v>247</v>
      </c>
      <c r="L117" s="245"/>
      <c r="M117" s="246" t="s">
        <v>19</v>
      </c>
      <c r="N117" s="247" t="s">
        <v>43</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301</v>
      </c>
      <c r="AT117" s="225" t="s">
        <v>797</v>
      </c>
      <c r="AU117" s="225" t="s">
        <v>81</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271</v>
      </c>
      <c r="BM117" s="225" t="s">
        <v>313</v>
      </c>
    </row>
    <row r="118" s="2" customFormat="1">
      <c r="A118" s="39"/>
      <c r="B118" s="40"/>
      <c r="C118" s="238" t="s">
        <v>309</v>
      </c>
      <c r="D118" s="238" t="s">
        <v>797</v>
      </c>
      <c r="E118" s="239" t="s">
        <v>4865</v>
      </c>
      <c r="F118" s="240" t="s">
        <v>4866</v>
      </c>
      <c r="G118" s="241" t="s">
        <v>806</v>
      </c>
      <c r="H118" s="242">
        <v>2</v>
      </c>
      <c r="I118" s="243"/>
      <c r="J118" s="244">
        <f>ROUND(I118*H118,2)</f>
        <v>0</v>
      </c>
      <c r="K118" s="240" t="s">
        <v>247</v>
      </c>
      <c r="L118" s="245"/>
      <c r="M118" s="246" t="s">
        <v>19</v>
      </c>
      <c r="N118" s="247" t="s">
        <v>43</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301</v>
      </c>
      <c r="AT118" s="225" t="s">
        <v>797</v>
      </c>
      <c r="AU118" s="225" t="s">
        <v>81</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271</v>
      </c>
      <c r="BM118" s="225" t="s">
        <v>315</v>
      </c>
    </row>
    <row r="119" s="2" customFormat="1">
      <c r="A119" s="39"/>
      <c r="B119" s="40"/>
      <c r="C119" s="238" t="s">
        <v>278</v>
      </c>
      <c r="D119" s="238" t="s">
        <v>797</v>
      </c>
      <c r="E119" s="239" t="s">
        <v>4867</v>
      </c>
      <c r="F119" s="240" t="s">
        <v>4868</v>
      </c>
      <c r="G119" s="241" t="s">
        <v>806</v>
      </c>
      <c r="H119" s="242">
        <v>2</v>
      </c>
      <c r="I119" s="243"/>
      <c r="J119" s="244">
        <f>ROUND(I119*H119,2)</f>
        <v>0</v>
      </c>
      <c r="K119" s="240" t="s">
        <v>247</v>
      </c>
      <c r="L119" s="245"/>
      <c r="M119" s="246" t="s">
        <v>19</v>
      </c>
      <c r="N119" s="247"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301</v>
      </c>
      <c r="AT119" s="225" t="s">
        <v>797</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271</v>
      </c>
      <c r="BM119" s="225" t="s">
        <v>317</v>
      </c>
    </row>
    <row r="120" s="2" customFormat="1">
      <c r="A120" s="39"/>
      <c r="B120" s="40"/>
      <c r="C120" s="214" t="s">
        <v>7</v>
      </c>
      <c r="D120" s="214" t="s">
        <v>243</v>
      </c>
      <c r="E120" s="215" t="s">
        <v>4869</v>
      </c>
      <c r="F120" s="216" t="s">
        <v>4870</v>
      </c>
      <c r="G120" s="217" t="s">
        <v>4862</v>
      </c>
      <c r="H120" s="218">
        <v>2</v>
      </c>
      <c r="I120" s="219"/>
      <c r="J120" s="220">
        <f>ROUND(I120*H120,2)</f>
        <v>0</v>
      </c>
      <c r="K120" s="216" t="s">
        <v>4828</v>
      </c>
      <c r="L120" s="45"/>
      <c r="M120" s="221" t="s">
        <v>19</v>
      </c>
      <c r="N120" s="222" t="s">
        <v>43</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271</v>
      </c>
      <c r="AT120" s="225" t="s">
        <v>243</v>
      </c>
      <c r="AU120" s="225" t="s">
        <v>81</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271</v>
      </c>
      <c r="BM120" s="225" t="s">
        <v>320</v>
      </c>
    </row>
    <row r="121" s="2" customFormat="1">
      <c r="A121" s="39"/>
      <c r="B121" s="40"/>
      <c r="C121" s="214" t="s">
        <v>283</v>
      </c>
      <c r="D121" s="214" t="s">
        <v>243</v>
      </c>
      <c r="E121" s="215" t="s">
        <v>4871</v>
      </c>
      <c r="F121" s="216" t="s">
        <v>4872</v>
      </c>
      <c r="G121" s="217" t="s">
        <v>261</v>
      </c>
      <c r="H121" s="218">
        <v>6</v>
      </c>
      <c r="I121" s="219"/>
      <c r="J121" s="220">
        <f>ROUND(I121*H121,2)</f>
        <v>0</v>
      </c>
      <c r="K121" s="216" t="s">
        <v>4828</v>
      </c>
      <c r="L121" s="45"/>
      <c r="M121" s="221" t="s">
        <v>19</v>
      </c>
      <c r="N121" s="222" t="s">
        <v>43</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271</v>
      </c>
      <c r="AT121" s="225" t="s">
        <v>243</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271</v>
      </c>
      <c r="BM121" s="225" t="s">
        <v>322</v>
      </c>
    </row>
    <row r="122" s="2" customFormat="1">
      <c r="A122" s="39"/>
      <c r="B122" s="40"/>
      <c r="C122" s="214" t="s">
        <v>318</v>
      </c>
      <c r="D122" s="214" t="s">
        <v>243</v>
      </c>
      <c r="E122" s="215" t="s">
        <v>4873</v>
      </c>
      <c r="F122" s="216" t="s">
        <v>4874</v>
      </c>
      <c r="G122" s="217" t="s">
        <v>786</v>
      </c>
      <c r="H122" s="218">
        <v>0.69999999999999996</v>
      </c>
      <c r="I122" s="219"/>
      <c r="J122" s="220">
        <f>ROUND(I122*H122,2)</f>
        <v>0</v>
      </c>
      <c r="K122" s="216" t="s">
        <v>4828</v>
      </c>
      <c r="L122" s="45"/>
      <c r="M122" s="221" t="s">
        <v>19</v>
      </c>
      <c r="N122" s="222" t="s">
        <v>43</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271</v>
      </c>
      <c r="AT122" s="225" t="s">
        <v>243</v>
      </c>
      <c r="AU122" s="225" t="s">
        <v>81</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271</v>
      </c>
      <c r="BM122" s="225" t="s">
        <v>325</v>
      </c>
    </row>
    <row r="123" s="12" customFormat="1" ht="22.8" customHeight="1">
      <c r="A123" s="12"/>
      <c r="B123" s="198"/>
      <c r="C123" s="199"/>
      <c r="D123" s="200" t="s">
        <v>71</v>
      </c>
      <c r="E123" s="212" t="s">
        <v>4875</v>
      </c>
      <c r="F123" s="212" t="s">
        <v>4876</v>
      </c>
      <c r="G123" s="199"/>
      <c r="H123" s="199"/>
      <c r="I123" s="202"/>
      <c r="J123" s="213">
        <f>BK123</f>
        <v>0</v>
      </c>
      <c r="K123" s="199"/>
      <c r="L123" s="204"/>
      <c r="M123" s="205"/>
      <c r="N123" s="206"/>
      <c r="O123" s="206"/>
      <c r="P123" s="207">
        <f>SUM(P124:P162)</f>
        <v>0</v>
      </c>
      <c r="Q123" s="206"/>
      <c r="R123" s="207">
        <f>SUM(R124:R162)</f>
        <v>0</v>
      </c>
      <c r="S123" s="206"/>
      <c r="T123" s="208">
        <f>SUM(T124:T162)</f>
        <v>0</v>
      </c>
      <c r="U123" s="12"/>
      <c r="V123" s="12"/>
      <c r="W123" s="12"/>
      <c r="X123" s="12"/>
      <c r="Y123" s="12"/>
      <c r="Z123" s="12"/>
      <c r="AA123" s="12"/>
      <c r="AB123" s="12"/>
      <c r="AC123" s="12"/>
      <c r="AD123" s="12"/>
      <c r="AE123" s="12"/>
      <c r="AR123" s="209" t="s">
        <v>81</v>
      </c>
      <c r="AT123" s="210" t="s">
        <v>71</v>
      </c>
      <c r="AU123" s="210" t="s">
        <v>79</v>
      </c>
      <c r="AY123" s="209" t="s">
        <v>240</v>
      </c>
      <c r="BK123" s="211">
        <f>SUM(BK124:BK162)</f>
        <v>0</v>
      </c>
    </row>
    <row r="124" s="2" customFormat="1">
      <c r="A124" s="39"/>
      <c r="B124" s="40"/>
      <c r="C124" s="214" t="s">
        <v>286</v>
      </c>
      <c r="D124" s="214" t="s">
        <v>243</v>
      </c>
      <c r="E124" s="215" t="s">
        <v>4877</v>
      </c>
      <c r="F124" s="216" t="s">
        <v>4878</v>
      </c>
      <c r="G124" s="217" t="s">
        <v>261</v>
      </c>
      <c r="H124" s="218">
        <v>5</v>
      </c>
      <c r="I124" s="219"/>
      <c r="J124" s="220">
        <f>ROUND(I124*H124,2)</f>
        <v>0</v>
      </c>
      <c r="K124" s="216" t="s">
        <v>4828</v>
      </c>
      <c r="L124" s="45"/>
      <c r="M124" s="221" t="s">
        <v>19</v>
      </c>
      <c r="N124" s="222" t="s">
        <v>43</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271</v>
      </c>
      <c r="AT124" s="225" t="s">
        <v>243</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271</v>
      </c>
      <c r="BM124" s="225" t="s">
        <v>327</v>
      </c>
    </row>
    <row r="125" s="2" customFormat="1">
      <c r="A125" s="39"/>
      <c r="B125" s="40"/>
      <c r="C125" s="214" t="s">
        <v>323</v>
      </c>
      <c r="D125" s="214" t="s">
        <v>243</v>
      </c>
      <c r="E125" s="215" t="s">
        <v>4879</v>
      </c>
      <c r="F125" s="216" t="s">
        <v>4880</v>
      </c>
      <c r="G125" s="217" t="s">
        <v>806</v>
      </c>
      <c r="H125" s="218">
        <v>1</v>
      </c>
      <c r="I125" s="219"/>
      <c r="J125" s="220">
        <f>ROUND(I125*H125,2)</f>
        <v>0</v>
      </c>
      <c r="K125" s="216" t="s">
        <v>4828</v>
      </c>
      <c r="L125" s="45"/>
      <c r="M125" s="221" t="s">
        <v>19</v>
      </c>
      <c r="N125" s="222" t="s">
        <v>43</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271</v>
      </c>
      <c r="AT125" s="225" t="s">
        <v>243</v>
      </c>
      <c r="AU125" s="225" t="s">
        <v>81</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271</v>
      </c>
      <c r="BM125" s="225" t="s">
        <v>331</v>
      </c>
    </row>
    <row r="126" s="2" customFormat="1" ht="16.5" customHeight="1">
      <c r="A126" s="39"/>
      <c r="B126" s="40"/>
      <c r="C126" s="214" t="s">
        <v>290</v>
      </c>
      <c r="D126" s="214" t="s">
        <v>243</v>
      </c>
      <c r="E126" s="215" t="s">
        <v>4881</v>
      </c>
      <c r="F126" s="216" t="s">
        <v>4882</v>
      </c>
      <c r="G126" s="217" t="s">
        <v>806</v>
      </c>
      <c r="H126" s="218">
        <v>1</v>
      </c>
      <c r="I126" s="219"/>
      <c r="J126" s="220">
        <f>ROUND(I126*H126,2)</f>
        <v>0</v>
      </c>
      <c r="K126" s="216" t="s">
        <v>4828</v>
      </c>
      <c r="L126" s="45"/>
      <c r="M126" s="221" t="s">
        <v>19</v>
      </c>
      <c r="N126" s="222" t="s">
        <v>43</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271</v>
      </c>
      <c r="AT126" s="225" t="s">
        <v>243</v>
      </c>
      <c r="AU126" s="225" t="s">
        <v>81</v>
      </c>
      <c r="AY126" s="18" t="s">
        <v>240</v>
      </c>
      <c r="BE126" s="226">
        <f>IF(N126="základní",J126,0)</f>
        <v>0</v>
      </c>
      <c r="BF126" s="226">
        <f>IF(N126="snížená",J126,0)</f>
        <v>0</v>
      </c>
      <c r="BG126" s="226">
        <f>IF(N126="zákl. přenesená",J126,0)</f>
        <v>0</v>
      </c>
      <c r="BH126" s="226">
        <f>IF(N126="sníž. přenesená",J126,0)</f>
        <v>0</v>
      </c>
      <c r="BI126" s="226">
        <f>IF(N126="nulová",J126,0)</f>
        <v>0</v>
      </c>
      <c r="BJ126" s="18" t="s">
        <v>79</v>
      </c>
      <c r="BK126" s="226">
        <f>ROUND(I126*H126,2)</f>
        <v>0</v>
      </c>
      <c r="BL126" s="18" t="s">
        <v>271</v>
      </c>
      <c r="BM126" s="225" t="s">
        <v>333</v>
      </c>
    </row>
    <row r="127" s="2" customFormat="1">
      <c r="A127" s="39"/>
      <c r="B127" s="40"/>
      <c r="C127" s="214" t="s">
        <v>328</v>
      </c>
      <c r="D127" s="214" t="s">
        <v>243</v>
      </c>
      <c r="E127" s="215" t="s">
        <v>4883</v>
      </c>
      <c r="F127" s="216" t="s">
        <v>4884</v>
      </c>
      <c r="G127" s="217" t="s">
        <v>806</v>
      </c>
      <c r="H127" s="218">
        <v>1</v>
      </c>
      <c r="I127" s="219"/>
      <c r="J127" s="220">
        <f>ROUND(I127*H127,2)</f>
        <v>0</v>
      </c>
      <c r="K127" s="216" t="s">
        <v>4828</v>
      </c>
      <c r="L127" s="45"/>
      <c r="M127" s="221" t="s">
        <v>19</v>
      </c>
      <c r="N127" s="222" t="s">
        <v>43</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271</v>
      </c>
      <c r="AT127" s="225" t="s">
        <v>243</v>
      </c>
      <c r="AU127" s="225" t="s">
        <v>81</v>
      </c>
      <c r="AY127" s="18" t="s">
        <v>240</v>
      </c>
      <c r="BE127" s="226">
        <f>IF(N127="základní",J127,0)</f>
        <v>0</v>
      </c>
      <c r="BF127" s="226">
        <f>IF(N127="snížená",J127,0)</f>
        <v>0</v>
      </c>
      <c r="BG127" s="226">
        <f>IF(N127="zákl. přenesená",J127,0)</f>
        <v>0</v>
      </c>
      <c r="BH127" s="226">
        <f>IF(N127="sníž. přenesená",J127,0)</f>
        <v>0</v>
      </c>
      <c r="BI127" s="226">
        <f>IF(N127="nulová",J127,0)</f>
        <v>0</v>
      </c>
      <c r="BJ127" s="18" t="s">
        <v>79</v>
      </c>
      <c r="BK127" s="226">
        <f>ROUND(I127*H127,2)</f>
        <v>0</v>
      </c>
      <c r="BL127" s="18" t="s">
        <v>271</v>
      </c>
      <c r="BM127" s="225" t="s">
        <v>336</v>
      </c>
    </row>
    <row r="128" s="2" customFormat="1" ht="16.5" customHeight="1">
      <c r="A128" s="39"/>
      <c r="B128" s="40"/>
      <c r="C128" s="214" t="s">
        <v>294</v>
      </c>
      <c r="D128" s="214" t="s">
        <v>243</v>
      </c>
      <c r="E128" s="215" t="s">
        <v>4885</v>
      </c>
      <c r="F128" s="216" t="s">
        <v>4886</v>
      </c>
      <c r="G128" s="217" t="s">
        <v>806</v>
      </c>
      <c r="H128" s="218">
        <v>9</v>
      </c>
      <c r="I128" s="219"/>
      <c r="J128" s="220">
        <f>ROUND(I128*H128,2)</f>
        <v>0</v>
      </c>
      <c r="K128" s="216" t="s">
        <v>4828</v>
      </c>
      <c r="L128" s="45"/>
      <c r="M128" s="221" t="s">
        <v>19</v>
      </c>
      <c r="N128" s="222" t="s">
        <v>43</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271</v>
      </c>
      <c r="AT128" s="225" t="s">
        <v>243</v>
      </c>
      <c r="AU128" s="225" t="s">
        <v>81</v>
      </c>
      <c r="AY128" s="18" t="s">
        <v>240</v>
      </c>
      <c r="BE128" s="226">
        <f>IF(N128="základní",J128,0)</f>
        <v>0</v>
      </c>
      <c r="BF128" s="226">
        <f>IF(N128="snížená",J128,0)</f>
        <v>0</v>
      </c>
      <c r="BG128" s="226">
        <f>IF(N128="zákl. přenesená",J128,0)</f>
        <v>0</v>
      </c>
      <c r="BH128" s="226">
        <f>IF(N128="sníž. přenesená",J128,0)</f>
        <v>0</v>
      </c>
      <c r="BI128" s="226">
        <f>IF(N128="nulová",J128,0)</f>
        <v>0</v>
      </c>
      <c r="BJ128" s="18" t="s">
        <v>79</v>
      </c>
      <c r="BK128" s="226">
        <f>ROUND(I128*H128,2)</f>
        <v>0</v>
      </c>
      <c r="BL128" s="18" t="s">
        <v>271</v>
      </c>
      <c r="BM128" s="225" t="s">
        <v>338</v>
      </c>
    </row>
    <row r="129" s="2" customFormat="1" ht="16.5" customHeight="1">
      <c r="A129" s="39"/>
      <c r="B129" s="40"/>
      <c r="C129" s="214" t="s">
        <v>334</v>
      </c>
      <c r="D129" s="214" t="s">
        <v>243</v>
      </c>
      <c r="E129" s="215" t="s">
        <v>4887</v>
      </c>
      <c r="F129" s="216" t="s">
        <v>4888</v>
      </c>
      <c r="G129" s="217" t="s">
        <v>806</v>
      </c>
      <c r="H129" s="218">
        <v>2</v>
      </c>
      <c r="I129" s="219"/>
      <c r="J129" s="220">
        <f>ROUND(I129*H129,2)</f>
        <v>0</v>
      </c>
      <c r="K129" s="216" t="s">
        <v>4828</v>
      </c>
      <c r="L129" s="45"/>
      <c r="M129" s="221" t="s">
        <v>19</v>
      </c>
      <c r="N129" s="222" t="s">
        <v>43</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271</v>
      </c>
      <c r="AT129" s="225" t="s">
        <v>243</v>
      </c>
      <c r="AU129" s="225" t="s">
        <v>81</v>
      </c>
      <c r="AY129" s="18" t="s">
        <v>240</v>
      </c>
      <c r="BE129" s="226">
        <f>IF(N129="základní",J129,0)</f>
        <v>0</v>
      </c>
      <c r="BF129" s="226">
        <f>IF(N129="snížená",J129,0)</f>
        <v>0</v>
      </c>
      <c r="BG129" s="226">
        <f>IF(N129="zákl. přenesená",J129,0)</f>
        <v>0</v>
      </c>
      <c r="BH129" s="226">
        <f>IF(N129="sníž. přenesená",J129,0)</f>
        <v>0</v>
      </c>
      <c r="BI129" s="226">
        <f>IF(N129="nulová",J129,0)</f>
        <v>0</v>
      </c>
      <c r="BJ129" s="18" t="s">
        <v>79</v>
      </c>
      <c r="BK129" s="226">
        <f>ROUND(I129*H129,2)</f>
        <v>0</v>
      </c>
      <c r="BL129" s="18" t="s">
        <v>271</v>
      </c>
      <c r="BM129" s="225" t="s">
        <v>344</v>
      </c>
    </row>
    <row r="130" s="2" customFormat="1">
      <c r="A130" s="39"/>
      <c r="B130" s="40"/>
      <c r="C130" s="214" t="s">
        <v>298</v>
      </c>
      <c r="D130" s="214" t="s">
        <v>243</v>
      </c>
      <c r="E130" s="215" t="s">
        <v>4889</v>
      </c>
      <c r="F130" s="216" t="s">
        <v>4890</v>
      </c>
      <c r="G130" s="217" t="s">
        <v>806</v>
      </c>
      <c r="H130" s="218">
        <v>3</v>
      </c>
      <c r="I130" s="219"/>
      <c r="J130" s="220">
        <f>ROUND(I130*H130,2)</f>
        <v>0</v>
      </c>
      <c r="K130" s="216" t="s">
        <v>4828</v>
      </c>
      <c r="L130" s="45"/>
      <c r="M130" s="221" t="s">
        <v>19</v>
      </c>
      <c r="N130" s="222" t="s">
        <v>43</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271</v>
      </c>
      <c r="AT130" s="225" t="s">
        <v>243</v>
      </c>
      <c r="AU130" s="225" t="s">
        <v>81</v>
      </c>
      <c r="AY130" s="18" t="s">
        <v>240</v>
      </c>
      <c r="BE130" s="226">
        <f>IF(N130="základní",J130,0)</f>
        <v>0</v>
      </c>
      <c r="BF130" s="226">
        <f>IF(N130="snížená",J130,0)</f>
        <v>0</v>
      </c>
      <c r="BG130" s="226">
        <f>IF(N130="zákl. přenesená",J130,0)</f>
        <v>0</v>
      </c>
      <c r="BH130" s="226">
        <f>IF(N130="sníž. přenesená",J130,0)</f>
        <v>0</v>
      </c>
      <c r="BI130" s="226">
        <f>IF(N130="nulová",J130,0)</f>
        <v>0</v>
      </c>
      <c r="BJ130" s="18" t="s">
        <v>79</v>
      </c>
      <c r="BK130" s="226">
        <f>ROUND(I130*H130,2)</f>
        <v>0</v>
      </c>
      <c r="BL130" s="18" t="s">
        <v>271</v>
      </c>
      <c r="BM130" s="225" t="s">
        <v>347</v>
      </c>
    </row>
    <row r="131" s="2" customFormat="1">
      <c r="A131" s="39"/>
      <c r="B131" s="40"/>
      <c r="C131" s="214" t="s">
        <v>341</v>
      </c>
      <c r="D131" s="214" t="s">
        <v>243</v>
      </c>
      <c r="E131" s="215" t="s">
        <v>4891</v>
      </c>
      <c r="F131" s="216" t="s">
        <v>4892</v>
      </c>
      <c r="G131" s="217" t="s">
        <v>806</v>
      </c>
      <c r="H131" s="218">
        <v>1</v>
      </c>
      <c r="I131" s="219"/>
      <c r="J131" s="220">
        <f>ROUND(I131*H131,2)</f>
        <v>0</v>
      </c>
      <c r="K131" s="216" t="s">
        <v>4828</v>
      </c>
      <c r="L131" s="45"/>
      <c r="M131" s="221" t="s">
        <v>19</v>
      </c>
      <c r="N131" s="222" t="s">
        <v>43</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271</v>
      </c>
      <c r="AT131" s="225" t="s">
        <v>243</v>
      </c>
      <c r="AU131" s="225" t="s">
        <v>81</v>
      </c>
      <c r="AY131" s="18" t="s">
        <v>240</v>
      </c>
      <c r="BE131" s="226">
        <f>IF(N131="základní",J131,0)</f>
        <v>0</v>
      </c>
      <c r="BF131" s="226">
        <f>IF(N131="snížená",J131,0)</f>
        <v>0</v>
      </c>
      <c r="BG131" s="226">
        <f>IF(N131="zákl. přenesená",J131,0)</f>
        <v>0</v>
      </c>
      <c r="BH131" s="226">
        <f>IF(N131="sníž. přenesená",J131,0)</f>
        <v>0</v>
      </c>
      <c r="BI131" s="226">
        <f>IF(N131="nulová",J131,0)</f>
        <v>0</v>
      </c>
      <c r="BJ131" s="18" t="s">
        <v>79</v>
      </c>
      <c r="BK131" s="226">
        <f>ROUND(I131*H131,2)</f>
        <v>0</v>
      </c>
      <c r="BL131" s="18" t="s">
        <v>271</v>
      </c>
      <c r="BM131" s="225" t="s">
        <v>351</v>
      </c>
    </row>
    <row r="132" s="2" customFormat="1">
      <c r="A132" s="39"/>
      <c r="B132" s="40"/>
      <c r="C132" s="214" t="s">
        <v>301</v>
      </c>
      <c r="D132" s="214" t="s">
        <v>243</v>
      </c>
      <c r="E132" s="215" t="s">
        <v>4893</v>
      </c>
      <c r="F132" s="216" t="s">
        <v>4894</v>
      </c>
      <c r="G132" s="217" t="s">
        <v>806</v>
      </c>
      <c r="H132" s="218">
        <v>1</v>
      </c>
      <c r="I132" s="219"/>
      <c r="J132" s="220">
        <f>ROUND(I132*H132,2)</f>
        <v>0</v>
      </c>
      <c r="K132" s="216" t="s">
        <v>4828</v>
      </c>
      <c r="L132" s="45"/>
      <c r="M132" s="221" t="s">
        <v>19</v>
      </c>
      <c r="N132" s="222" t="s">
        <v>43</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271</v>
      </c>
      <c r="AT132" s="225" t="s">
        <v>243</v>
      </c>
      <c r="AU132" s="225" t="s">
        <v>81</v>
      </c>
      <c r="AY132" s="18" t="s">
        <v>240</v>
      </c>
      <c r="BE132" s="226">
        <f>IF(N132="základní",J132,0)</f>
        <v>0</v>
      </c>
      <c r="BF132" s="226">
        <f>IF(N132="snížená",J132,0)</f>
        <v>0</v>
      </c>
      <c r="BG132" s="226">
        <f>IF(N132="zákl. přenesená",J132,0)</f>
        <v>0</v>
      </c>
      <c r="BH132" s="226">
        <f>IF(N132="sníž. přenesená",J132,0)</f>
        <v>0</v>
      </c>
      <c r="BI132" s="226">
        <f>IF(N132="nulová",J132,0)</f>
        <v>0</v>
      </c>
      <c r="BJ132" s="18" t="s">
        <v>79</v>
      </c>
      <c r="BK132" s="226">
        <f>ROUND(I132*H132,2)</f>
        <v>0</v>
      </c>
      <c r="BL132" s="18" t="s">
        <v>271</v>
      </c>
      <c r="BM132" s="225" t="s">
        <v>354</v>
      </c>
    </row>
    <row r="133" s="2" customFormat="1" ht="16.5" customHeight="1">
      <c r="A133" s="39"/>
      <c r="B133" s="40"/>
      <c r="C133" s="214" t="s">
        <v>348</v>
      </c>
      <c r="D133" s="214" t="s">
        <v>243</v>
      </c>
      <c r="E133" s="215" t="s">
        <v>4895</v>
      </c>
      <c r="F133" s="216" t="s">
        <v>4896</v>
      </c>
      <c r="G133" s="217" t="s">
        <v>806</v>
      </c>
      <c r="H133" s="218">
        <v>32</v>
      </c>
      <c r="I133" s="219"/>
      <c r="J133" s="220">
        <f>ROUND(I133*H133,2)</f>
        <v>0</v>
      </c>
      <c r="K133" s="216" t="s">
        <v>4828</v>
      </c>
      <c r="L133" s="45"/>
      <c r="M133" s="221" t="s">
        <v>19</v>
      </c>
      <c r="N133" s="222" t="s">
        <v>43</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271</v>
      </c>
      <c r="AT133" s="225" t="s">
        <v>243</v>
      </c>
      <c r="AU133" s="225" t="s">
        <v>81</v>
      </c>
      <c r="AY133" s="18" t="s">
        <v>240</v>
      </c>
      <c r="BE133" s="226">
        <f>IF(N133="základní",J133,0)</f>
        <v>0</v>
      </c>
      <c r="BF133" s="226">
        <f>IF(N133="snížená",J133,0)</f>
        <v>0</v>
      </c>
      <c r="BG133" s="226">
        <f>IF(N133="zákl. přenesená",J133,0)</f>
        <v>0</v>
      </c>
      <c r="BH133" s="226">
        <f>IF(N133="sníž. přenesená",J133,0)</f>
        <v>0</v>
      </c>
      <c r="BI133" s="226">
        <f>IF(N133="nulová",J133,0)</f>
        <v>0</v>
      </c>
      <c r="BJ133" s="18" t="s">
        <v>79</v>
      </c>
      <c r="BK133" s="226">
        <f>ROUND(I133*H133,2)</f>
        <v>0</v>
      </c>
      <c r="BL133" s="18" t="s">
        <v>271</v>
      </c>
      <c r="BM133" s="225" t="s">
        <v>358</v>
      </c>
    </row>
    <row r="134" s="2" customFormat="1" ht="33" customHeight="1">
      <c r="A134" s="39"/>
      <c r="B134" s="40"/>
      <c r="C134" s="214" t="s">
        <v>306</v>
      </c>
      <c r="D134" s="214" t="s">
        <v>243</v>
      </c>
      <c r="E134" s="215" t="s">
        <v>4897</v>
      </c>
      <c r="F134" s="216" t="s">
        <v>4898</v>
      </c>
      <c r="G134" s="217" t="s">
        <v>806</v>
      </c>
      <c r="H134" s="218">
        <v>4</v>
      </c>
      <c r="I134" s="219"/>
      <c r="J134" s="220">
        <f>ROUND(I134*H134,2)</f>
        <v>0</v>
      </c>
      <c r="K134" s="216" t="s">
        <v>247</v>
      </c>
      <c r="L134" s="45"/>
      <c r="M134" s="221" t="s">
        <v>19</v>
      </c>
      <c r="N134" s="222" t="s">
        <v>43</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271</v>
      </c>
      <c r="AT134" s="225" t="s">
        <v>243</v>
      </c>
      <c r="AU134" s="225" t="s">
        <v>81</v>
      </c>
      <c r="AY134" s="18" t="s">
        <v>240</v>
      </c>
      <c r="BE134" s="226">
        <f>IF(N134="základní",J134,0)</f>
        <v>0</v>
      </c>
      <c r="BF134" s="226">
        <f>IF(N134="snížená",J134,0)</f>
        <v>0</v>
      </c>
      <c r="BG134" s="226">
        <f>IF(N134="zákl. přenesená",J134,0)</f>
        <v>0</v>
      </c>
      <c r="BH134" s="226">
        <f>IF(N134="sníž. přenesená",J134,0)</f>
        <v>0</v>
      </c>
      <c r="BI134" s="226">
        <f>IF(N134="nulová",J134,0)</f>
        <v>0</v>
      </c>
      <c r="BJ134" s="18" t="s">
        <v>79</v>
      </c>
      <c r="BK134" s="226">
        <f>ROUND(I134*H134,2)</f>
        <v>0</v>
      </c>
      <c r="BL134" s="18" t="s">
        <v>271</v>
      </c>
      <c r="BM134" s="225" t="s">
        <v>363</v>
      </c>
    </row>
    <row r="135" s="2" customFormat="1">
      <c r="A135" s="39"/>
      <c r="B135" s="40"/>
      <c r="C135" s="214" t="s">
        <v>355</v>
      </c>
      <c r="D135" s="214" t="s">
        <v>243</v>
      </c>
      <c r="E135" s="215" t="s">
        <v>4899</v>
      </c>
      <c r="F135" s="216" t="s">
        <v>4900</v>
      </c>
      <c r="G135" s="217" t="s">
        <v>806</v>
      </c>
      <c r="H135" s="218">
        <v>1</v>
      </c>
      <c r="I135" s="219"/>
      <c r="J135" s="220">
        <f>ROUND(I135*H135,2)</f>
        <v>0</v>
      </c>
      <c r="K135" s="216" t="s">
        <v>247</v>
      </c>
      <c r="L135" s="45"/>
      <c r="M135" s="221" t="s">
        <v>19</v>
      </c>
      <c r="N135" s="222" t="s">
        <v>43</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271</v>
      </c>
      <c r="AT135" s="225" t="s">
        <v>243</v>
      </c>
      <c r="AU135" s="225" t="s">
        <v>81</v>
      </c>
      <c r="AY135" s="18" t="s">
        <v>240</v>
      </c>
      <c r="BE135" s="226">
        <f>IF(N135="základní",J135,0)</f>
        <v>0</v>
      </c>
      <c r="BF135" s="226">
        <f>IF(N135="snížená",J135,0)</f>
        <v>0</v>
      </c>
      <c r="BG135" s="226">
        <f>IF(N135="zákl. přenesená",J135,0)</f>
        <v>0</v>
      </c>
      <c r="BH135" s="226">
        <f>IF(N135="sníž. přenesená",J135,0)</f>
        <v>0</v>
      </c>
      <c r="BI135" s="226">
        <f>IF(N135="nulová",J135,0)</f>
        <v>0</v>
      </c>
      <c r="BJ135" s="18" t="s">
        <v>79</v>
      </c>
      <c r="BK135" s="226">
        <f>ROUND(I135*H135,2)</f>
        <v>0</v>
      </c>
      <c r="BL135" s="18" t="s">
        <v>271</v>
      </c>
      <c r="BM135" s="225" t="s">
        <v>367</v>
      </c>
    </row>
    <row r="136" s="2" customFormat="1" ht="21.75" customHeight="1">
      <c r="A136" s="39"/>
      <c r="B136" s="40"/>
      <c r="C136" s="214" t="s">
        <v>308</v>
      </c>
      <c r="D136" s="214" t="s">
        <v>243</v>
      </c>
      <c r="E136" s="215" t="s">
        <v>4901</v>
      </c>
      <c r="F136" s="216" t="s">
        <v>4902</v>
      </c>
      <c r="G136" s="217" t="s">
        <v>806</v>
      </c>
      <c r="H136" s="218">
        <v>10</v>
      </c>
      <c r="I136" s="219"/>
      <c r="J136" s="220">
        <f>ROUND(I136*H136,2)</f>
        <v>0</v>
      </c>
      <c r="K136" s="216" t="s">
        <v>247</v>
      </c>
      <c r="L136" s="45"/>
      <c r="M136" s="221" t="s">
        <v>19</v>
      </c>
      <c r="N136" s="222" t="s">
        <v>43</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271</v>
      </c>
      <c r="AT136" s="225" t="s">
        <v>243</v>
      </c>
      <c r="AU136" s="225" t="s">
        <v>81</v>
      </c>
      <c r="AY136" s="18" t="s">
        <v>240</v>
      </c>
      <c r="BE136" s="226">
        <f>IF(N136="základní",J136,0)</f>
        <v>0</v>
      </c>
      <c r="BF136" s="226">
        <f>IF(N136="snížená",J136,0)</f>
        <v>0</v>
      </c>
      <c r="BG136" s="226">
        <f>IF(N136="zákl. přenesená",J136,0)</f>
        <v>0</v>
      </c>
      <c r="BH136" s="226">
        <f>IF(N136="sníž. přenesená",J136,0)</f>
        <v>0</v>
      </c>
      <c r="BI136" s="226">
        <f>IF(N136="nulová",J136,0)</f>
        <v>0</v>
      </c>
      <c r="BJ136" s="18" t="s">
        <v>79</v>
      </c>
      <c r="BK136" s="226">
        <f>ROUND(I136*H136,2)</f>
        <v>0</v>
      </c>
      <c r="BL136" s="18" t="s">
        <v>271</v>
      </c>
      <c r="BM136" s="225" t="s">
        <v>370</v>
      </c>
    </row>
    <row r="137" s="2" customFormat="1">
      <c r="A137" s="39"/>
      <c r="B137" s="40"/>
      <c r="C137" s="214" t="s">
        <v>364</v>
      </c>
      <c r="D137" s="214" t="s">
        <v>243</v>
      </c>
      <c r="E137" s="215" t="s">
        <v>4903</v>
      </c>
      <c r="F137" s="216" t="s">
        <v>4904</v>
      </c>
      <c r="G137" s="217" t="s">
        <v>806</v>
      </c>
      <c r="H137" s="218">
        <v>2</v>
      </c>
      <c r="I137" s="219"/>
      <c r="J137" s="220">
        <f>ROUND(I137*H137,2)</f>
        <v>0</v>
      </c>
      <c r="K137" s="216" t="s">
        <v>247</v>
      </c>
      <c r="L137" s="45"/>
      <c r="M137" s="221" t="s">
        <v>19</v>
      </c>
      <c r="N137" s="222" t="s">
        <v>43</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271</v>
      </c>
      <c r="AT137" s="225" t="s">
        <v>243</v>
      </c>
      <c r="AU137" s="225" t="s">
        <v>81</v>
      </c>
      <c r="AY137" s="18" t="s">
        <v>240</v>
      </c>
      <c r="BE137" s="226">
        <f>IF(N137="základní",J137,0)</f>
        <v>0</v>
      </c>
      <c r="BF137" s="226">
        <f>IF(N137="snížená",J137,0)</f>
        <v>0</v>
      </c>
      <c r="BG137" s="226">
        <f>IF(N137="zákl. přenesená",J137,0)</f>
        <v>0</v>
      </c>
      <c r="BH137" s="226">
        <f>IF(N137="sníž. přenesená",J137,0)</f>
        <v>0</v>
      </c>
      <c r="BI137" s="226">
        <f>IF(N137="nulová",J137,0)</f>
        <v>0</v>
      </c>
      <c r="BJ137" s="18" t="s">
        <v>79</v>
      </c>
      <c r="BK137" s="226">
        <f>ROUND(I137*H137,2)</f>
        <v>0</v>
      </c>
      <c r="BL137" s="18" t="s">
        <v>271</v>
      </c>
      <c r="BM137" s="225" t="s">
        <v>374</v>
      </c>
    </row>
    <row r="138" s="2" customFormat="1">
      <c r="A138" s="39"/>
      <c r="B138" s="40"/>
      <c r="C138" s="214" t="s">
        <v>311</v>
      </c>
      <c r="D138" s="214" t="s">
        <v>243</v>
      </c>
      <c r="E138" s="215" t="s">
        <v>4905</v>
      </c>
      <c r="F138" s="216" t="s">
        <v>4906</v>
      </c>
      <c r="G138" s="217" t="s">
        <v>4862</v>
      </c>
      <c r="H138" s="218">
        <v>1</v>
      </c>
      <c r="I138" s="219"/>
      <c r="J138" s="220">
        <f>ROUND(I138*H138,2)</f>
        <v>0</v>
      </c>
      <c r="K138" s="216" t="s">
        <v>4828</v>
      </c>
      <c r="L138" s="45"/>
      <c r="M138" s="221" t="s">
        <v>19</v>
      </c>
      <c r="N138" s="222" t="s">
        <v>43</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271</v>
      </c>
      <c r="AT138" s="225" t="s">
        <v>243</v>
      </c>
      <c r="AU138" s="225" t="s">
        <v>81</v>
      </c>
      <c r="AY138" s="18" t="s">
        <v>240</v>
      </c>
      <c r="BE138" s="226">
        <f>IF(N138="základní",J138,0)</f>
        <v>0</v>
      </c>
      <c r="BF138" s="226">
        <f>IF(N138="snížená",J138,0)</f>
        <v>0</v>
      </c>
      <c r="BG138" s="226">
        <f>IF(N138="zákl. přenesená",J138,0)</f>
        <v>0</v>
      </c>
      <c r="BH138" s="226">
        <f>IF(N138="sníž. přenesená",J138,0)</f>
        <v>0</v>
      </c>
      <c r="BI138" s="226">
        <f>IF(N138="nulová",J138,0)</f>
        <v>0</v>
      </c>
      <c r="BJ138" s="18" t="s">
        <v>79</v>
      </c>
      <c r="BK138" s="226">
        <f>ROUND(I138*H138,2)</f>
        <v>0</v>
      </c>
      <c r="BL138" s="18" t="s">
        <v>271</v>
      </c>
      <c r="BM138" s="225" t="s">
        <v>377</v>
      </c>
    </row>
    <row r="139" s="2" customFormat="1">
      <c r="A139" s="39"/>
      <c r="B139" s="40"/>
      <c r="C139" s="214" t="s">
        <v>371</v>
      </c>
      <c r="D139" s="214" t="s">
        <v>243</v>
      </c>
      <c r="E139" s="215" t="s">
        <v>4907</v>
      </c>
      <c r="F139" s="216" t="s">
        <v>4908</v>
      </c>
      <c r="G139" s="217" t="s">
        <v>4862</v>
      </c>
      <c r="H139" s="218">
        <v>1</v>
      </c>
      <c r="I139" s="219"/>
      <c r="J139" s="220">
        <f>ROUND(I139*H139,2)</f>
        <v>0</v>
      </c>
      <c r="K139" s="216" t="s">
        <v>4828</v>
      </c>
      <c r="L139" s="45"/>
      <c r="M139" s="221" t="s">
        <v>19</v>
      </c>
      <c r="N139" s="222" t="s">
        <v>43</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271</v>
      </c>
      <c r="AT139" s="225" t="s">
        <v>243</v>
      </c>
      <c r="AU139" s="225" t="s">
        <v>81</v>
      </c>
      <c r="AY139" s="18" t="s">
        <v>240</v>
      </c>
      <c r="BE139" s="226">
        <f>IF(N139="základní",J139,0)</f>
        <v>0</v>
      </c>
      <c r="BF139" s="226">
        <f>IF(N139="snížená",J139,0)</f>
        <v>0</v>
      </c>
      <c r="BG139" s="226">
        <f>IF(N139="zákl. přenesená",J139,0)</f>
        <v>0</v>
      </c>
      <c r="BH139" s="226">
        <f>IF(N139="sníž. přenesená",J139,0)</f>
        <v>0</v>
      </c>
      <c r="BI139" s="226">
        <f>IF(N139="nulová",J139,0)</f>
        <v>0</v>
      </c>
      <c r="BJ139" s="18" t="s">
        <v>79</v>
      </c>
      <c r="BK139" s="226">
        <f>ROUND(I139*H139,2)</f>
        <v>0</v>
      </c>
      <c r="BL139" s="18" t="s">
        <v>271</v>
      </c>
      <c r="BM139" s="225" t="s">
        <v>382</v>
      </c>
    </row>
    <row r="140" s="2" customFormat="1">
      <c r="A140" s="39"/>
      <c r="B140" s="40"/>
      <c r="C140" s="214" t="s">
        <v>313</v>
      </c>
      <c r="D140" s="214" t="s">
        <v>243</v>
      </c>
      <c r="E140" s="215" t="s">
        <v>4909</v>
      </c>
      <c r="F140" s="216" t="s">
        <v>4910</v>
      </c>
      <c r="G140" s="217" t="s">
        <v>806</v>
      </c>
      <c r="H140" s="218">
        <v>2</v>
      </c>
      <c r="I140" s="219"/>
      <c r="J140" s="220">
        <f>ROUND(I140*H140,2)</f>
        <v>0</v>
      </c>
      <c r="K140" s="216" t="s">
        <v>4828</v>
      </c>
      <c r="L140" s="45"/>
      <c r="M140" s="221" t="s">
        <v>19</v>
      </c>
      <c r="N140" s="222" t="s">
        <v>43</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271</v>
      </c>
      <c r="AT140" s="225" t="s">
        <v>243</v>
      </c>
      <c r="AU140" s="225" t="s">
        <v>81</v>
      </c>
      <c r="AY140" s="18" t="s">
        <v>240</v>
      </c>
      <c r="BE140" s="226">
        <f>IF(N140="základní",J140,0)</f>
        <v>0</v>
      </c>
      <c r="BF140" s="226">
        <f>IF(N140="snížená",J140,0)</f>
        <v>0</v>
      </c>
      <c r="BG140" s="226">
        <f>IF(N140="zákl. přenesená",J140,0)</f>
        <v>0</v>
      </c>
      <c r="BH140" s="226">
        <f>IF(N140="sníž. přenesená",J140,0)</f>
        <v>0</v>
      </c>
      <c r="BI140" s="226">
        <f>IF(N140="nulová",J140,0)</f>
        <v>0</v>
      </c>
      <c r="BJ140" s="18" t="s">
        <v>79</v>
      </c>
      <c r="BK140" s="226">
        <f>ROUND(I140*H140,2)</f>
        <v>0</v>
      </c>
      <c r="BL140" s="18" t="s">
        <v>271</v>
      </c>
      <c r="BM140" s="225" t="s">
        <v>387</v>
      </c>
    </row>
    <row r="141" s="2" customFormat="1" ht="33" customHeight="1">
      <c r="A141" s="39"/>
      <c r="B141" s="40"/>
      <c r="C141" s="214" t="s">
        <v>378</v>
      </c>
      <c r="D141" s="214" t="s">
        <v>243</v>
      </c>
      <c r="E141" s="215" t="s">
        <v>4911</v>
      </c>
      <c r="F141" s="216" t="s">
        <v>4912</v>
      </c>
      <c r="G141" s="217" t="s">
        <v>4862</v>
      </c>
      <c r="H141" s="218">
        <v>2</v>
      </c>
      <c r="I141" s="219"/>
      <c r="J141" s="220">
        <f>ROUND(I141*H141,2)</f>
        <v>0</v>
      </c>
      <c r="K141" s="216" t="s">
        <v>4828</v>
      </c>
      <c r="L141" s="45"/>
      <c r="M141" s="221" t="s">
        <v>19</v>
      </c>
      <c r="N141" s="222" t="s">
        <v>43</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271</v>
      </c>
      <c r="AT141" s="225" t="s">
        <v>243</v>
      </c>
      <c r="AU141" s="225" t="s">
        <v>81</v>
      </c>
      <c r="AY141" s="18" t="s">
        <v>240</v>
      </c>
      <c r="BE141" s="226">
        <f>IF(N141="základní",J141,0)</f>
        <v>0</v>
      </c>
      <c r="BF141" s="226">
        <f>IF(N141="snížená",J141,0)</f>
        <v>0</v>
      </c>
      <c r="BG141" s="226">
        <f>IF(N141="zákl. přenesená",J141,0)</f>
        <v>0</v>
      </c>
      <c r="BH141" s="226">
        <f>IF(N141="sníž. přenesená",J141,0)</f>
        <v>0</v>
      </c>
      <c r="BI141" s="226">
        <f>IF(N141="nulová",J141,0)</f>
        <v>0</v>
      </c>
      <c r="BJ141" s="18" t="s">
        <v>79</v>
      </c>
      <c r="BK141" s="226">
        <f>ROUND(I141*H141,2)</f>
        <v>0</v>
      </c>
      <c r="BL141" s="18" t="s">
        <v>271</v>
      </c>
      <c r="BM141" s="225" t="s">
        <v>391</v>
      </c>
    </row>
    <row r="142" s="2" customFormat="1" ht="33" customHeight="1">
      <c r="A142" s="39"/>
      <c r="B142" s="40"/>
      <c r="C142" s="214" t="s">
        <v>315</v>
      </c>
      <c r="D142" s="214" t="s">
        <v>243</v>
      </c>
      <c r="E142" s="215" t="s">
        <v>4913</v>
      </c>
      <c r="F142" s="216" t="s">
        <v>4914</v>
      </c>
      <c r="G142" s="217" t="s">
        <v>4862</v>
      </c>
      <c r="H142" s="218">
        <v>1</v>
      </c>
      <c r="I142" s="219"/>
      <c r="J142" s="220">
        <f>ROUND(I142*H142,2)</f>
        <v>0</v>
      </c>
      <c r="K142" s="216" t="s">
        <v>4828</v>
      </c>
      <c r="L142" s="45"/>
      <c r="M142" s="221" t="s">
        <v>19</v>
      </c>
      <c r="N142" s="222" t="s">
        <v>43</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271</v>
      </c>
      <c r="AT142" s="225" t="s">
        <v>243</v>
      </c>
      <c r="AU142" s="225" t="s">
        <v>81</v>
      </c>
      <c r="AY142" s="18" t="s">
        <v>240</v>
      </c>
      <c r="BE142" s="226">
        <f>IF(N142="základní",J142,0)</f>
        <v>0</v>
      </c>
      <c r="BF142" s="226">
        <f>IF(N142="snížená",J142,0)</f>
        <v>0</v>
      </c>
      <c r="BG142" s="226">
        <f>IF(N142="zákl. přenesená",J142,0)</f>
        <v>0</v>
      </c>
      <c r="BH142" s="226">
        <f>IF(N142="sníž. přenesená",J142,0)</f>
        <v>0</v>
      </c>
      <c r="BI142" s="226">
        <f>IF(N142="nulová",J142,0)</f>
        <v>0</v>
      </c>
      <c r="BJ142" s="18" t="s">
        <v>79</v>
      </c>
      <c r="BK142" s="226">
        <f>ROUND(I142*H142,2)</f>
        <v>0</v>
      </c>
      <c r="BL142" s="18" t="s">
        <v>271</v>
      </c>
      <c r="BM142" s="225" t="s">
        <v>394</v>
      </c>
    </row>
    <row r="143" s="2" customFormat="1" ht="33" customHeight="1">
      <c r="A143" s="39"/>
      <c r="B143" s="40"/>
      <c r="C143" s="214" t="s">
        <v>388</v>
      </c>
      <c r="D143" s="214" t="s">
        <v>243</v>
      </c>
      <c r="E143" s="215" t="s">
        <v>4915</v>
      </c>
      <c r="F143" s="216" t="s">
        <v>4916</v>
      </c>
      <c r="G143" s="217" t="s">
        <v>4862</v>
      </c>
      <c r="H143" s="218">
        <v>3</v>
      </c>
      <c r="I143" s="219"/>
      <c r="J143" s="220">
        <f>ROUND(I143*H143,2)</f>
        <v>0</v>
      </c>
      <c r="K143" s="216" t="s">
        <v>4828</v>
      </c>
      <c r="L143" s="45"/>
      <c r="M143" s="221" t="s">
        <v>19</v>
      </c>
      <c r="N143" s="222" t="s">
        <v>43</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271</v>
      </c>
      <c r="AT143" s="225" t="s">
        <v>243</v>
      </c>
      <c r="AU143" s="225" t="s">
        <v>81</v>
      </c>
      <c r="AY143" s="18" t="s">
        <v>240</v>
      </c>
      <c r="BE143" s="226">
        <f>IF(N143="základní",J143,0)</f>
        <v>0</v>
      </c>
      <c r="BF143" s="226">
        <f>IF(N143="snížená",J143,0)</f>
        <v>0</v>
      </c>
      <c r="BG143" s="226">
        <f>IF(N143="zákl. přenesená",J143,0)</f>
        <v>0</v>
      </c>
      <c r="BH143" s="226">
        <f>IF(N143="sníž. přenesená",J143,0)</f>
        <v>0</v>
      </c>
      <c r="BI143" s="226">
        <f>IF(N143="nulová",J143,0)</f>
        <v>0</v>
      </c>
      <c r="BJ143" s="18" t="s">
        <v>79</v>
      </c>
      <c r="BK143" s="226">
        <f>ROUND(I143*H143,2)</f>
        <v>0</v>
      </c>
      <c r="BL143" s="18" t="s">
        <v>271</v>
      </c>
      <c r="BM143" s="225" t="s">
        <v>400</v>
      </c>
    </row>
    <row r="144" s="2" customFormat="1" ht="16.5" customHeight="1">
      <c r="A144" s="39"/>
      <c r="B144" s="40"/>
      <c r="C144" s="214" t="s">
        <v>317</v>
      </c>
      <c r="D144" s="214" t="s">
        <v>243</v>
      </c>
      <c r="E144" s="215" t="s">
        <v>4917</v>
      </c>
      <c r="F144" s="216" t="s">
        <v>4918</v>
      </c>
      <c r="G144" s="217" t="s">
        <v>806</v>
      </c>
      <c r="H144" s="218">
        <v>2</v>
      </c>
      <c r="I144" s="219"/>
      <c r="J144" s="220">
        <f>ROUND(I144*H144,2)</f>
        <v>0</v>
      </c>
      <c r="K144" s="216" t="s">
        <v>4828</v>
      </c>
      <c r="L144" s="45"/>
      <c r="M144" s="221" t="s">
        <v>19</v>
      </c>
      <c r="N144" s="222" t="s">
        <v>43</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271</v>
      </c>
      <c r="AT144" s="225" t="s">
        <v>243</v>
      </c>
      <c r="AU144" s="225" t="s">
        <v>81</v>
      </c>
      <c r="AY144" s="18" t="s">
        <v>240</v>
      </c>
      <c r="BE144" s="226">
        <f>IF(N144="základní",J144,0)</f>
        <v>0</v>
      </c>
      <c r="BF144" s="226">
        <f>IF(N144="snížená",J144,0)</f>
        <v>0</v>
      </c>
      <c r="BG144" s="226">
        <f>IF(N144="zákl. přenesená",J144,0)</f>
        <v>0</v>
      </c>
      <c r="BH144" s="226">
        <f>IF(N144="sníž. přenesená",J144,0)</f>
        <v>0</v>
      </c>
      <c r="BI144" s="226">
        <f>IF(N144="nulová",J144,0)</f>
        <v>0</v>
      </c>
      <c r="BJ144" s="18" t="s">
        <v>79</v>
      </c>
      <c r="BK144" s="226">
        <f>ROUND(I144*H144,2)</f>
        <v>0</v>
      </c>
      <c r="BL144" s="18" t="s">
        <v>271</v>
      </c>
      <c r="BM144" s="225" t="s">
        <v>403</v>
      </c>
    </row>
    <row r="145" s="2" customFormat="1">
      <c r="A145" s="39"/>
      <c r="B145" s="40"/>
      <c r="C145" s="214" t="s">
        <v>397</v>
      </c>
      <c r="D145" s="214" t="s">
        <v>243</v>
      </c>
      <c r="E145" s="215" t="s">
        <v>4919</v>
      </c>
      <c r="F145" s="216" t="s">
        <v>4920</v>
      </c>
      <c r="G145" s="217" t="s">
        <v>806</v>
      </c>
      <c r="H145" s="218">
        <v>1</v>
      </c>
      <c r="I145" s="219"/>
      <c r="J145" s="220">
        <f>ROUND(I145*H145,2)</f>
        <v>0</v>
      </c>
      <c r="K145" s="216" t="s">
        <v>247</v>
      </c>
      <c r="L145" s="45"/>
      <c r="M145" s="221" t="s">
        <v>19</v>
      </c>
      <c r="N145" s="222" t="s">
        <v>43</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271</v>
      </c>
      <c r="AT145" s="225" t="s">
        <v>243</v>
      </c>
      <c r="AU145" s="225" t="s">
        <v>81</v>
      </c>
      <c r="AY145" s="18" t="s">
        <v>240</v>
      </c>
      <c r="BE145" s="226">
        <f>IF(N145="základní",J145,0)</f>
        <v>0</v>
      </c>
      <c r="BF145" s="226">
        <f>IF(N145="snížená",J145,0)</f>
        <v>0</v>
      </c>
      <c r="BG145" s="226">
        <f>IF(N145="zákl. přenesená",J145,0)</f>
        <v>0</v>
      </c>
      <c r="BH145" s="226">
        <f>IF(N145="sníž. přenesená",J145,0)</f>
        <v>0</v>
      </c>
      <c r="BI145" s="226">
        <f>IF(N145="nulová",J145,0)</f>
        <v>0</v>
      </c>
      <c r="BJ145" s="18" t="s">
        <v>79</v>
      </c>
      <c r="BK145" s="226">
        <f>ROUND(I145*H145,2)</f>
        <v>0</v>
      </c>
      <c r="BL145" s="18" t="s">
        <v>271</v>
      </c>
      <c r="BM145" s="225" t="s">
        <v>409</v>
      </c>
    </row>
    <row r="146" s="2" customFormat="1" ht="16.5" customHeight="1">
      <c r="A146" s="39"/>
      <c r="B146" s="40"/>
      <c r="C146" s="214" t="s">
        <v>320</v>
      </c>
      <c r="D146" s="214" t="s">
        <v>243</v>
      </c>
      <c r="E146" s="215" t="s">
        <v>4921</v>
      </c>
      <c r="F146" s="216" t="s">
        <v>4922</v>
      </c>
      <c r="G146" s="217" t="s">
        <v>806</v>
      </c>
      <c r="H146" s="218">
        <v>1</v>
      </c>
      <c r="I146" s="219"/>
      <c r="J146" s="220">
        <f>ROUND(I146*H146,2)</f>
        <v>0</v>
      </c>
      <c r="K146" s="216" t="s">
        <v>247</v>
      </c>
      <c r="L146" s="45"/>
      <c r="M146" s="221" t="s">
        <v>19</v>
      </c>
      <c r="N146" s="222" t="s">
        <v>43</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271</v>
      </c>
      <c r="AT146" s="225" t="s">
        <v>243</v>
      </c>
      <c r="AU146" s="225" t="s">
        <v>81</v>
      </c>
      <c r="AY146" s="18" t="s">
        <v>240</v>
      </c>
      <c r="BE146" s="226">
        <f>IF(N146="základní",J146,0)</f>
        <v>0</v>
      </c>
      <c r="BF146" s="226">
        <f>IF(N146="snížená",J146,0)</f>
        <v>0</v>
      </c>
      <c r="BG146" s="226">
        <f>IF(N146="zákl. přenesená",J146,0)</f>
        <v>0</v>
      </c>
      <c r="BH146" s="226">
        <f>IF(N146="sníž. přenesená",J146,0)</f>
        <v>0</v>
      </c>
      <c r="BI146" s="226">
        <f>IF(N146="nulová",J146,0)</f>
        <v>0</v>
      </c>
      <c r="BJ146" s="18" t="s">
        <v>79</v>
      </c>
      <c r="BK146" s="226">
        <f>ROUND(I146*H146,2)</f>
        <v>0</v>
      </c>
      <c r="BL146" s="18" t="s">
        <v>271</v>
      </c>
      <c r="BM146" s="225" t="s">
        <v>412</v>
      </c>
    </row>
    <row r="147" s="2" customFormat="1" ht="16.5" customHeight="1">
      <c r="A147" s="39"/>
      <c r="B147" s="40"/>
      <c r="C147" s="214" t="s">
        <v>406</v>
      </c>
      <c r="D147" s="214" t="s">
        <v>243</v>
      </c>
      <c r="E147" s="215" t="s">
        <v>4923</v>
      </c>
      <c r="F147" s="216" t="s">
        <v>4924</v>
      </c>
      <c r="G147" s="217" t="s">
        <v>806</v>
      </c>
      <c r="H147" s="218">
        <v>1</v>
      </c>
      <c r="I147" s="219"/>
      <c r="J147" s="220">
        <f>ROUND(I147*H147,2)</f>
        <v>0</v>
      </c>
      <c r="K147" s="216" t="s">
        <v>247</v>
      </c>
      <c r="L147" s="45"/>
      <c r="M147" s="221" t="s">
        <v>19</v>
      </c>
      <c r="N147" s="222" t="s">
        <v>43</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271</v>
      </c>
      <c r="AT147" s="225" t="s">
        <v>243</v>
      </c>
      <c r="AU147" s="225" t="s">
        <v>81</v>
      </c>
      <c r="AY147" s="18" t="s">
        <v>240</v>
      </c>
      <c r="BE147" s="226">
        <f>IF(N147="základní",J147,0)</f>
        <v>0</v>
      </c>
      <c r="BF147" s="226">
        <f>IF(N147="snížená",J147,0)</f>
        <v>0</v>
      </c>
      <c r="BG147" s="226">
        <f>IF(N147="zákl. přenesená",J147,0)</f>
        <v>0</v>
      </c>
      <c r="BH147" s="226">
        <f>IF(N147="sníž. přenesená",J147,0)</f>
        <v>0</v>
      </c>
      <c r="BI147" s="226">
        <f>IF(N147="nulová",J147,0)</f>
        <v>0</v>
      </c>
      <c r="BJ147" s="18" t="s">
        <v>79</v>
      </c>
      <c r="BK147" s="226">
        <f>ROUND(I147*H147,2)</f>
        <v>0</v>
      </c>
      <c r="BL147" s="18" t="s">
        <v>271</v>
      </c>
      <c r="BM147" s="225" t="s">
        <v>417</v>
      </c>
    </row>
    <row r="148" s="2" customFormat="1" ht="16.5" customHeight="1">
      <c r="A148" s="39"/>
      <c r="B148" s="40"/>
      <c r="C148" s="214" t="s">
        <v>322</v>
      </c>
      <c r="D148" s="214" t="s">
        <v>243</v>
      </c>
      <c r="E148" s="215" t="s">
        <v>4925</v>
      </c>
      <c r="F148" s="216" t="s">
        <v>4926</v>
      </c>
      <c r="G148" s="217" t="s">
        <v>806</v>
      </c>
      <c r="H148" s="218">
        <v>1</v>
      </c>
      <c r="I148" s="219"/>
      <c r="J148" s="220">
        <f>ROUND(I148*H148,2)</f>
        <v>0</v>
      </c>
      <c r="K148" s="216" t="s">
        <v>247</v>
      </c>
      <c r="L148" s="45"/>
      <c r="M148" s="221" t="s">
        <v>19</v>
      </c>
      <c r="N148" s="222" t="s">
        <v>43</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271</v>
      </c>
      <c r="AT148" s="225" t="s">
        <v>243</v>
      </c>
      <c r="AU148" s="225" t="s">
        <v>81</v>
      </c>
      <c r="AY148" s="18" t="s">
        <v>240</v>
      </c>
      <c r="BE148" s="226">
        <f>IF(N148="základní",J148,0)</f>
        <v>0</v>
      </c>
      <c r="BF148" s="226">
        <f>IF(N148="snížená",J148,0)</f>
        <v>0</v>
      </c>
      <c r="BG148" s="226">
        <f>IF(N148="zákl. přenesená",J148,0)</f>
        <v>0</v>
      </c>
      <c r="BH148" s="226">
        <f>IF(N148="sníž. přenesená",J148,0)</f>
        <v>0</v>
      </c>
      <c r="BI148" s="226">
        <f>IF(N148="nulová",J148,0)</f>
        <v>0</v>
      </c>
      <c r="BJ148" s="18" t="s">
        <v>79</v>
      </c>
      <c r="BK148" s="226">
        <f>ROUND(I148*H148,2)</f>
        <v>0</v>
      </c>
      <c r="BL148" s="18" t="s">
        <v>271</v>
      </c>
      <c r="BM148" s="225" t="s">
        <v>420</v>
      </c>
    </row>
    <row r="149" s="2" customFormat="1" ht="16.5" customHeight="1">
      <c r="A149" s="39"/>
      <c r="B149" s="40"/>
      <c r="C149" s="214" t="s">
        <v>413</v>
      </c>
      <c r="D149" s="214" t="s">
        <v>243</v>
      </c>
      <c r="E149" s="215" t="s">
        <v>4927</v>
      </c>
      <c r="F149" s="216" t="s">
        <v>4928</v>
      </c>
      <c r="G149" s="217" t="s">
        <v>4862</v>
      </c>
      <c r="H149" s="218">
        <v>1</v>
      </c>
      <c r="I149" s="219"/>
      <c r="J149" s="220">
        <f>ROUND(I149*H149,2)</f>
        <v>0</v>
      </c>
      <c r="K149" s="216" t="s">
        <v>247</v>
      </c>
      <c r="L149" s="45"/>
      <c r="M149" s="221" t="s">
        <v>19</v>
      </c>
      <c r="N149" s="222" t="s">
        <v>43</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271</v>
      </c>
      <c r="AT149" s="225" t="s">
        <v>243</v>
      </c>
      <c r="AU149" s="225" t="s">
        <v>81</v>
      </c>
      <c r="AY149" s="18" t="s">
        <v>240</v>
      </c>
      <c r="BE149" s="226">
        <f>IF(N149="základní",J149,0)</f>
        <v>0</v>
      </c>
      <c r="BF149" s="226">
        <f>IF(N149="snížená",J149,0)</f>
        <v>0</v>
      </c>
      <c r="BG149" s="226">
        <f>IF(N149="zákl. přenesená",J149,0)</f>
        <v>0</v>
      </c>
      <c r="BH149" s="226">
        <f>IF(N149="sníž. přenesená",J149,0)</f>
        <v>0</v>
      </c>
      <c r="BI149" s="226">
        <f>IF(N149="nulová",J149,0)</f>
        <v>0</v>
      </c>
      <c r="BJ149" s="18" t="s">
        <v>79</v>
      </c>
      <c r="BK149" s="226">
        <f>ROUND(I149*H149,2)</f>
        <v>0</v>
      </c>
      <c r="BL149" s="18" t="s">
        <v>271</v>
      </c>
      <c r="BM149" s="225" t="s">
        <v>424</v>
      </c>
    </row>
    <row r="150" s="2" customFormat="1" ht="21.75" customHeight="1">
      <c r="A150" s="39"/>
      <c r="B150" s="40"/>
      <c r="C150" s="214" t="s">
        <v>325</v>
      </c>
      <c r="D150" s="214" t="s">
        <v>243</v>
      </c>
      <c r="E150" s="215" t="s">
        <v>4929</v>
      </c>
      <c r="F150" s="216" t="s">
        <v>4930</v>
      </c>
      <c r="G150" s="217" t="s">
        <v>4862</v>
      </c>
      <c r="H150" s="218">
        <v>1</v>
      </c>
      <c r="I150" s="219"/>
      <c r="J150" s="220">
        <f>ROUND(I150*H150,2)</f>
        <v>0</v>
      </c>
      <c r="K150" s="216" t="s">
        <v>247</v>
      </c>
      <c r="L150" s="45"/>
      <c r="M150" s="221" t="s">
        <v>19</v>
      </c>
      <c r="N150" s="222" t="s">
        <v>43</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271</v>
      </c>
      <c r="AT150" s="225" t="s">
        <v>243</v>
      </c>
      <c r="AU150" s="225" t="s">
        <v>81</v>
      </c>
      <c r="AY150" s="18" t="s">
        <v>240</v>
      </c>
      <c r="BE150" s="226">
        <f>IF(N150="základní",J150,0)</f>
        <v>0</v>
      </c>
      <c r="BF150" s="226">
        <f>IF(N150="snížená",J150,0)</f>
        <v>0</v>
      </c>
      <c r="BG150" s="226">
        <f>IF(N150="zákl. přenesená",J150,0)</f>
        <v>0</v>
      </c>
      <c r="BH150" s="226">
        <f>IF(N150="sníž. přenesená",J150,0)</f>
        <v>0</v>
      </c>
      <c r="BI150" s="226">
        <f>IF(N150="nulová",J150,0)</f>
        <v>0</v>
      </c>
      <c r="BJ150" s="18" t="s">
        <v>79</v>
      </c>
      <c r="BK150" s="226">
        <f>ROUND(I150*H150,2)</f>
        <v>0</v>
      </c>
      <c r="BL150" s="18" t="s">
        <v>271</v>
      </c>
      <c r="BM150" s="225" t="s">
        <v>427</v>
      </c>
    </row>
    <row r="151" s="2" customFormat="1" ht="44.25" customHeight="1">
      <c r="A151" s="39"/>
      <c r="B151" s="40"/>
      <c r="C151" s="214" t="s">
        <v>421</v>
      </c>
      <c r="D151" s="214" t="s">
        <v>243</v>
      </c>
      <c r="E151" s="215" t="s">
        <v>4931</v>
      </c>
      <c r="F151" s="216" t="s">
        <v>4932</v>
      </c>
      <c r="G151" s="217" t="s">
        <v>806</v>
      </c>
      <c r="H151" s="218">
        <v>2</v>
      </c>
      <c r="I151" s="219"/>
      <c r="J151" s="220">
        <f>ROUND(I151*H151,2)</f>
        <v>0</v>
      </c>
      <c r="K151" s="216" t="s">
        <v>247</v>
      </c>
      <c r="L151" s="45"/>
      <c r="M151" s="221" t="s">
        <v>19</v>
      </c>
      <c r="N151" s="222" t="s">
        <v>43</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271</v>
      </c>
      <c r="AT151" s="225" t="s">
        <v>243</v>
      </c>
      <c r="AU151" s="225" t="s">
        <v>81</v>
      </c>
      <c r="AY151" s="18" t="s">
        <v>240</v>
      </c>
      <c r="BE151" s="226">
        <f>IF(N151="základní",J151,0)</f>
        <v>0</v>
      </c>
      <c r="BF151" s="226">
        <f>IF(N151="snížená",J151,0)</f>
        <v>0</v>
      </c>
      <c r="BG151" s="226">
        <f>IF(N151="zákl. přenesená",J151,0)</f>
        <v>0</v>
      </c>
      <c r="BH151" s="226">
        <f>IF(N151="sníž. přenesená",J151,0)</f>
        <v>0</v>
      </c>
      <c r="BI151" s="226">
        <f>IF(N151="nulová",J151,0)</f>
        <v>0</v>
      </c>
      <c r="BJ151" s="18" t="s">
        <v>79</v>
      </c>
      <c r="BK151" s="226">
        <f>ROUND(I151*H151,2)</f>
        <v>0</v>
      </c>
      <c r="BL151" s="18" t="s">
        <v>271</v>
      </c>
      <c r="BM151" s="225" t="s">
        <v>431</v>
      </c>
    </row>
    <row r="152" s="2" customFormat="1" ht="16.5" customHeight="1">
      <c r="A152" s="39"/>
      <c r="B152" s="40"/>
      <c r="C152" s="214" t="s">
        <v>327</v>
      </c>
      <c r="D152" s="214" t="s">
        <v>243</v>
      </c>
      <c r="E152" s="215" t="s">
        <v>4933</v>
      </c>
      <c r="F152" s="216" t="s">
        <v>4934</v>
      </c>
      <c r="G152" s="217" t="s">
        <v>806</v>
      </c>
      <c r="H152" s="218">
        <v>1</v>
      </c>
      <c r="I152" s="219"/>
      <c r="J152" s="220">
        <f>ROUND(I152*H152,2)</f>
        <v>0</v>
      </c>
      <c r="K152" s="216" t="s">
        <v>247</v>
      </c>
      <c r="L152" s="45"/>
      <c r="M152" s="221" t="s">
        <v>19</v>
      </c>
      <c r="N152" s="222" t="s">
        <v>43</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271</v>
      </c>
      <c r="AT152" s="225" t="s">
        <v>243</v>
      </c>
      <c r="AU152" s="225" t="s">
        <v>81</v>
      </c>
      <c r="AY152" s="18" t="s">
        <v>240</v>
      </c>
      <c r="BE152" s="226">
        <f>IF(N152="základní",J152,0)</f>
        <v>0</v>
      </c>
      <c r="BF152" s="226">
        <f>IF(N152="snížená",J152,0)</f>
        <v>0</v>
      </c>
      <c r="BG152" s="226">
        <f>IF(N152="zákl. přenesená",J152,0)</f>
        <v>0</v>
      </c>
      <c r="BH152" s="226">
        <f>IF(N152="sníž. přenesená",J152,0)</f>
        <v>0</v>
      </c>
      <c r="BI152" s="226">
        <f>IF(N152="nulová",J152,0)</f>
        <v>0</v>
      </c>
      <c r="BJ152" s="18" t="s">
        <v>79</v>
      </c>
      <c r="BK152" s="226">
        <f>ROUND(I152*H152,2)</f>
        <v>0</v>
      </c>
      <c r="BL152" s="18" t="s">
        <v>271</v>
      </c>
      <c r="BM152" s="225" t="s">
        <v>434</v>
      </c>
    </row>
    <row r="153" s="2" customFormat="1">
      <c r="A153" s="39"/>
      <c r="B153" s="40"/>
      <c r="C153" s="214" t="s">
        <v>428</v>
      </c>
      <c r="D153" s="214" t="s">
        <v>243</v>
      </c>
      <c r="E153" s="215" t="s">
        <v>4935</v>
      </c>
      <c r="F153" s="216" t="s">
        <v>4936</v>
      </c>
      <c r="G153" s="217" t="s">
        <v>4937</v>
      </c>
      <c r="H153" s="218">
        <v>1</v>
      </c>
      <c r="I153" s="219"/>
      <c r="J153" s="220">
        <f>ROUND(I153*H153,2)</f>
        <v>0</v>
      </c>
      <c r="K153" s="216" t="s">
        <v>247</v>
      </c>
      <c r="L153" s="45"/>
      <c r="M153" s="221" t="s">
        <v>19</v>
      </c>
      <c r="N153" s="222" t="s">
        <v>43</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271</v>
      </c>
      <c r="AT153" s="225" t="s">
        <v>243</v>
      </c>
      <c r="AU153" s="225" t="s">
        <v>81</v>
      </c>
      <c r="AY153" s="18" t="s">
        <v>240</v>
      </c>
      <c r="BE153" s="226">
        <f>IF(N153="základní",J153,0)</f>
        <v>0</v>
      </c>
      <c r="BF153" s="226">
        <f>IF(N153="snížená",J153,0)</f>
        <v>0</v>
      </c>
      <c r="BG153" s="226">
        <f>IF(N153="zákl. přenesená",J153,0)</f>
        <v>0</v>
      </c>
      <c r="BH153" s="226">
        <f>IF(N153="sníž. přenesená",J153,0)</f>
        <v>0</v>
      </c>
      <c r="BI153" s="226">
        <f>IF(N153="nulová",J153,0)</f>
        <v>0</v>
      </c>
      <c r="BJ153" s="18" t="s">
        <v>79</v>
      </c>
      <c r="BK153" s="226">
        <f>ROUND(I153*H153,2)</f>
        <v>0</v>
      </c>
      <c r="BL153" s="18" t="s">
        <v>271</v>
      </c>
      <c r="BM153" s="225" t="s">
        <v>610</v>
      </c>
    </row>
    <row r="154" s="2" customFormat="1" ht="16.5" customHeight="1">
      <c r="A154" s="39"/>
      <c r="B154" s="40"/>
      <c r="C154" s="214" t="s">
        <v>331</v>
      </c>
      <c r="D154" s="214" t="s">
        <v>243</v>
      </c>
      <c r="E154" s="215" t="s">
        <v>4938</v>
      </c>
      <c r="F154" s="216" t="s">
        <v>4939</v>
      </c>
      <c r="G154" s="217" t="s">
        <v>806</v>
      </c>
      <c r="H154" s="218">
        <v>1</v>
      </c>
      <c r="I154" s="219"/>
      <c r="J154" s="220">
        <f>ROUND(I154*H154,2)</f>
        <v>0</v>
      </c>
      <c r="K154" s="216" t="s">
        <v>247</v>
      </c>
      <c r="L154" s="45"/>
      <c r="M154" s="221" t="s">
        <v>19</v>
      </c>
      <c r="N154" s="222" t="s">
        <v>43</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271</v>
      </c>
      <c r="AT154" s="225" t="s">
        <v>243</v>
      </c>
      <c r="AU154" s="225" t="s">
        <v>81</v>
      </c>
      <c r="AY154" s="18" t="s">
        <v>240</v>
      </c>
      <c r="BE154" s="226">
        <f>IF(N154="základní",J154,0)</f>
        <v>0</v>
      </c>
      <c r="BF154" s="226">
        <f>IF(N154="snížená",J154,0)</f>
        <v>0</v>
      </c>
      <c r="BG154" s="226">
        <f>IF(N154="zákl. přenesená",J154,0)</f>
        <v>0</v>
      </c>
      <c r="BH154" s="226">
        <f>IF(N154="sníž. přenesená",J154,0)</f>
        <v>0</v>
      </c>
      <c r="BI154" s="226">
        <f>IF(N154="nulová",J154,0)</f>
        <v>0</v>
      </c>
      <c r="BJ154" s="18" t="s">
        <v>79</v>
      </c>
      <c r="BK154" s="226">
        <f>ROUND(I154*H154,2)</f>
        <v>0</v>
      </c>
      <c r="BL154" s="18" t="s">
        <v>271</v>
      </c>
      <c r="BM154" s="225" t="s">
        <v>613</v>
      </c>
    </row>
    <row r="155" s="2" customFormat="1" ht="16.5" customHeight="1">
      <c r="A155" s="39"/>
      <c r="B155" s="40"/>
      <c r="C155" s="214" t="s">
        <v>617</v>
      </c>
      <c r="D155" s="214" t="s">
        <v>243</v>
      </c>
      <c r="E155" s="215" t="s">
        <v>4940</v>
      </c>
      <c r="F155" s="216" t="s">
        <v>4941</v>
      </c>
      <c r="G155" s="217" t="s">
        <v>806</v>
      </c>
      <c r="H155" s="218">
        <v>1</v>
      </c>
      <c r="I155" s="219"/>
      <c r="J155" s="220">
        <f>ROUND(I155*H155,2)</f>
        <v>0</v>
      </c>
      <c r="K155" s="216" t="s">
        <v>247</v>
      </c>
      <c r="L155" s="45"/>
      <c r="M155" s="221" t="s">
        <v>19</v>
      </c>
      <c r="N155" s="222" t="s">
        <v>43</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271</v>
      </c>
      <c r="AT155" s="225" t="s">
        <v>243</v>
      </c>
      <c r="AU155" s="225" t="s">
        <v>81</v>
      </c>
      <c r="AY155" s="18" t="s">
        <v>240</v>
      </c>
      <c r="BE155" s="226">
        <f>IF(N155="základní",J155,0)</f>
        <v>0</v>
      </c>
      <c r="BF155" s="226">
        <f>IF(N155="snížená",J155,0)</f>
        <v>0</v>
      </c>
      <c r="BG155" s="226">
        <f>IF(N155="zákl. přenesená",J155,0)</f>
        <v>0</v>
      </c>
      <c r="BH155" s="226">
        <f>IF(N155="sníž. přenesená",J155,0)</f>
        <v>0</v>
      </c>
      <c r="BI155" s="226">
        <f>IF(N155="nulová",J155,0)</f>
        <v>0</v>
      </c>
      <c r="BJ155" s="18" t="s">
        <v>79</v>
      </c>
      <c r="BK155" s="226">
        <f>ROUND(I155*H155,2)</f>
        <v>0</v>
      </c>
      <c r="BL155" s="18" t="s">
        <v>271</v>
      </c>
      <c r="BM155" s="225" t="s">
        <v>616</v>
      </c>
    </row>
    <row r="156" s="2" customFormat="1" ht="16.5" customHeight="1">
      <c r="A156" s="39"/>
      <c r="B156" s="40"/>
      <c r="C156" s="214" t="s">
        <v>333</v>
      </c>
      <c r="D156" s="214" t="s">
        <v>243</v>
      </c>
      <c r="E156" s="215" t="s">
        <v>4942</v>
      </c>
      <c r="F156" s="216" t="s">
        <v>4943</v>
      </c>
      <c r="G156" s="217" t="s">
        <v>806</v>
      </c>
      <c r="H156" s="218">
        <v>2</v>
      </c>
      <c r="I156" s="219"/>
      <c r="J156" s="220">
        <f>ROUND(I156*H156,2)</f>
        <v>0</v>
      </c>
      <c r="K156" s="216" t="s">
        <v>247</v>
      </c>
      <c r="L156" s="45"/>
      <c r="M156" s="221" t="s">
        <v>19</v>
      </c>
      <c r="N156" s="222" t="s">
        <v>43</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271</v>
      </c>
      <c r="AT156" s="225" t="s">
        <v>243</v>
      </c>
      <c r="AU156" s="225" t="s">
        <v>81</v>
      </c>
      <c r="AY156" s="18" t="s">
        <v>240</v>
      </c>
      <c r="BE156" s="226">
        <f>IF(N156="základní",J156,0)</f>
        <v>0</v>
      </c>
      <c r="BF156" s="226">
        <f>IF(N156="snížená",J156,0)</f>
        <v>0</v>
      </c>
      <c r="BG156" s="226">
        <f>IF(N156="zákl. přenesená",J156,0)</f>
        <v>0</v>
      </c>
      <c r="BH156" s="226">
        <f>IF(N156="sníž. přenesená",J156,0)</f>
        <v>0</v>
      </c>
      <c r="BI156" s="226">
        <f>IF(N156="nulová",J156,0)</f>
        <v>0</v>
      </c>
      <c r="BJ156" s="18" t="s">
        <v>79</v>
      </c>
      <c r="BK156" s="226">
        <f>ROUND(I156*H156,2)</f>
        <v>0</v>
      </c>
      <c r="BL156" s="18" t="s">
        <v>271</v>
      </c>
      <c r="BM156" s="225" t="s">
        <v>620</v>
      </c>
    </row>
    <row r="157" s="2" customFormat="1" ht="16.5" customHeight="1">
      <c r="A157" s="39"/>
      <c r="B157" s="40"/>
      <c r="C157" s="214" t="s">
        <v>626</v>
      </c>
      <c r="D157" s="214" t="s">
        <v>243</v>
      </c>
      <c r="E157" s="215" t="s">
        <v>4944</v>
      </c>
      <c r="F157" s="216" t="s">
        <v>4945</v>
      </c>
      <c r="G157" s="217" t="s">
        <v>806</v>
      </c>
      <c r="H157" s="218">
        <v>1</v>
      </c>
      <c r="I157" s="219"/>
      <c r="J157" s="220">
        <f>ROUND(I157*H157,2)</f>
        <v>0</v>
      </c>
      <c r="K157" s="216" t="s">
        <v>247</v>
      </c>
      <c r="L157" s="45"/>
      <c r="M157" s="221" t="s">
        <v>19</v>
      </c>
      <c r="N157" s="222" t="s">
        <v>43</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271</v>
      </c>
      <c r="AT157" s="225" t="s">
        <v>243</v>
      </c>
      <c r="AU157" s="225" t="s">
        <v>81</v>
      </c>
      <c r="AY157" s="18" t="s">
        <v>240</v>
      </c>
      <c r="BE157" s="226">
        <f>IF(N157="základní",J157,0)</f>
        <v>0</v>
      </c>
      <c r="BF157" s="226">
        <f>IF(N157="snížená",J157,0)</f>
        <v>0</v>
      </c>
      <c r="BG157" s="226">
        <f>IF(N157="zákl. přenesená",J157,0)</f>
        <v>0</v>
      </c>
      <c r="BH157" s="226">
        <f>IF(N157="sníž. přenesená",J157,0)</f>
        <v>0</v>
      </c>
      <c r="BI157" s="226">
        <f>IF(N157="nulová",J157,0)</f>
        <v>0</v>
      </c>
      <c r="BJ157" s="18" t="s">
        <v>79</v>
      </c>
      <c r="BK157" s="226">
        <f>ROUND(I157*H157,2)</f>
        <v>0</v>
      </c>
      <c r="BL157" s="18" t="s">
        <v>271</v>
      </c>
      <c r="BM157" s="225" t="s">
        <v>625</v>
      </c>
    </row>
    <row r="158" s="2" customFormat="1" ht="16.5" customHeight="1">
      <c r="A158" s="39"/>
      <c r="B158" s="40"/>
      <c r="C158" s="214" t="s">
        <v>336</v>
      </c>
      <c r="D158" s="214" t="s">
        <v>243</v>
      </c>
      <c r="E158" s="215" t="s">
        <v>4946</v>
      </c>
      <c r="F158" s="216" t="s">
        <v>4928</v>
      </c>
      <c r="G158" s="217" t="s">
        <v>4862</v>
      </c>
      <c r="H158" s="218">
        <v>1</v>
      </c>
      <c r="I158" s="219"/>
      <c r="J158" s="220">
        <f>ROUND(I158*H158,2)</f>
        <v>0</v>
      </c>
      <c r="K158" s="216" t="s">
        <v>247</v>
      </c>
      <c r="L158" s="45"/>
      <c r="M158" s="221" t="s">
        <v>19</v>
      </c>
      <c r="N158" s="222" t="s">
        <v>43</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271</v>
      </c>
      <c r="AT158" s="225" t="s">
        <v>243</v>
      </c>
      <c r="AU158" s="225" t="s">
        <v>81</v>
      </c>
      <c r="AY158" s="18" t="s">
        <v>240</v>
      </c>
      <c r="BE158" s="226">
        <f>IF(N158="základní",J158,0)</f>
        <v>0</v>
      </c>
      <c r="BF158" s="226">
        <f>IF(N158="snížená",J158,0)</f>
        <v>0</v>
      </c>
      <c r="BG158" s="226">
        <f>IF(N158="zákl. přenesená",J158,0)</f>
        <v>0</v>
      </c>
      <c r="BH158" s="226">
        <f>IF(N158="sníž. přenesená",J158,0)</f>
        <v>0</v>
      </c>
      <c r="BI158" s="226">
        <f>IF(N158="nulová",J158,0)</f>
        <v>0</v>
      </c>
      <c r="BJ158" s="18" t="s">
        <v>79</v>
      </c>
      <c r="BK158" s="226">
        <f>ROUND(I158*H158,2)</f>
        <v>0</v>
      </c>
      <c r="BL158" s="18" t="s">
        <v>271</v>
      </c>
      <c r="BM158" s="225" t="s">
        <v>629</v>
      </c>
    </row>
    <row r="159" s="2" customFormat="1" ht="21.75" customHeight="1">
      <c r="A159" s="39"/>
      <c r="B159" s="40"/>
      <c r="C159" s="214" t="s">
        <v>633</v>
      </c>
      <c r="D159" s="214" t="s">
        <v>243</v>
      </c>
      <c r="E159" s="215" t="s">
        <v>4947</v>
      </c>
      <c r="F159" s="216" t="s">
        <v>4948</v>
      </c>
      <c r="G159" s="217" t="s">
        <v>4862</v>
      </c>
      <c r="H159" s="218">
        <v>2</v>
      </c>
      <c r="I159" s="219"/>
      <c r="J159" s="220">
        <f>ROUND(I159*H159,2)</f>
        <v>0</v>
      </c>
      <c r="K159" s="216" t="s">
        <v>247</v>
      </c>
      <c r="L159" s="45"/>
      <c r="M159" s="221" t="s">
        <v>19</v>
      </c>
      <c r="N159" s="222" t="s">
        <v>43</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271</v>
      </c>
      <c r="AT159" s="225" t="s">
        <v>243</v>
      </c>
      <c r="AU159" s="225" t="s">
        <v>81</v>
      </c>
      <c r="AY159" s="18" t="s">
        <v>240</v>
      </c>
      <c r="BE159" s="226">
        <f>IF(N159="základní",J159,0)</f>
        <v>0</v>
      </c>
      <c r="BF159" s="226">
        <f>IF(N159="snížená",J159,0)</f>
        <v>0</v>
      </c>
      <c r="BG159" s="226">
        <f>IF(N159="zákl. přenesená",J159,0)</f>
        <v>0</v>
      </c>
      <c r="BH159" s="226">
        <f>IF(N159="sníž. přenesená",J159,0)</f>
        <v>0</v>
      </c>
      <c r="BI159" s="226">
        <f>IF(N159="nulová",J159,0)</f>
        <v>0</v>
      </c>
      <c r="BJ159" s="18" t="s">
        <v>79</v>
      </c>
      <c r="BK159" s="226">
        <f>ROUND(I159*H159,2)</f>
        <v>0</v>
      </c>
      <c r="BL159" s="18" t="s">
        <v>271</v>
      </c>
      <c r="BM159" s="225" t="s">
        <v>632</v>
      </c>
    </row>
    <row r="160" s="2" customFormat="1" ht="66.75" customHeight="1">
      <c r="A160" s="39"/>
      <c r="B160" s="40"/>
      <c r="C160" s="214" t="s">
        <v>338</v>
      </c>
      <c r="D160" s="214" t="s">
        <v>243</v>
      </c>
      <c r="E160" s="215" t="s">
        <v>4949</v>
      </c>
      <c r="F160" s="216" t="s">
        <v>4950</v>
      </c>
      <c r="G160" s="217" t="s">
        <v>806</v>
      </c>
      <c r="H160" s="218">
        <v>1</v>
      </c>
      <c r="I160" s="219"/>
      <c r="J160" s="220">
        <f>ROUND(I160*H160,2)</f>
        <v>0</v>
      </c>
      <c r="K160" s="216" t="s">
        <v>247</v>
      </c>
      <c r="L160" s="45"/>
      <c r="M160" s="221" t="s">
        <v>19</v>
      </c>
      <c r="N160" s="222" t="s">
        <v>43</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271</v>
      </c>
      <c r="AT160" s="225" t="s">
        <v>243</v>
      </c>
      <c r="AU160" s="225" t="s">
        <v>81</v>
      </c>
      <c r="AY160" s="18" t="s">
        <v>240</v>
      </c>
      <c r="BE160" s="226">
        <f>IF(N160="základní",J160,0)</f>
        <v>0</v>
      </c>
      <c r="BF160" s="226">
        <f>IF(N160="snížená",J160,0)</f>
        <v>0</v>
      </c>
      <c r="BG160" s="226">
        <f>IF(N160="zákl. přenesená",J160,0)</f>
        <v>0</v>
      </c>
      <c r="BH160" s="226">
        <f>IF(N160="sníž. přenesená",J160,0)</f>
        <v>0</v>
      </c>
      <c r="BI160" s="226">
        <f>IF(N160="nulová",J160,0)</f>
        <v>0</v>
      </c>
      <c r="BJ160" s="18" t="s">
        <v>79</v>
      </c>
      <c r="BK160" s="226">
        <f>ROUND(I160*H160,2)</f>
        <v>0</v>
      </c>
      <c r="BL160" s="18" t="s">
        <v>271</v>
      </c>
      <c r="BM160" s="225" t="s">
        <v>636</v>
      </c>
    </row>
    <row r="161" s="2" customFormat="1" ht="33" customHeight="1">
      <c r="A161" s="39"/>
      <c r="B161" s="40"/>
      <c r="C161" s="214" t="s">
        <v>640</v>
      </c>
      <c r="D161" s="214" t="s">
        <v>243</v>
      </c>
      <c r="E161" s="215" t="s">
        <v>4951</v>
      </c>
      <c r="F161" s="216" t="s">
        <v>4952</v>
      </c>
      <c r="G161" s="217" t="s">
        <v>806</v>
      </c>
      <c r="H161" s="218">
        <v>1</v>
      </c>
      <c r="I161" s="219"/>
      <c r="J161" s="220">
        <f>ROUND(I161*H161,2)</f>
        <v>0</v>
      </c>
      <c r="K161" s="216" t="s">
        <v>247</v>
      </c>
      <c r="L161" s="45"/>
      <c r="M161" s="221" t="s">
        <v>19</v>
      </c>
      <c r="N161" s="222" t="s">
        <v>43</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271</v>
      </c>
      <c r="AT161" s="225" t="s">
        <v>243</v>
      </c>
      <c r="AU161" s="225" t="s">
        <v>81</v>
      </c>
      <c r="AY161" s="18" t="s">
        <v>240</v>
      </c>
      <c r="BE161" s="226">
        <f>IF(N161="základní",J161,0)</f>
        <v>0</v>
      </c>
      <c r="BF161" s="226">
        <f>IF(N161="snížená",J161,0)</f>
        <v>0</v>
      </c>
      <c r="BG161" s="226">
        <f>IF(N161="zákl. přenesená",J161,0)</f>
        <v>0</v>
      </c>
      <c r="BH161" s="226">
        <f>IF(N161="sníž. přenesená",J161,0)</f>
        <v>0</v>
      </c>
      <c r="BI161" s="226">
        <f>IF(N161="nulová",J161,0)</f>
        <v>0</v>
      </c>
      <c r="BJ161" s="18" t="s">
        <v>79</v>
      </c>
      <c r="BK161" s="226">
        <f>ROUND(I161*H161,2)</f>
        <v>0</v>
      </c>
      <c r="BL161" s="18" t="s">
        <v>271</v>
      </c>
      <c r="BM161" s="225" t="s">
        <v>639</v>
      </c>
    </row>
    <row r="162" s="2" customFormat="1">
      <c r="A162" s="39"/>
      <c r="B162" s="40"/>
      <c r="C162" s="214" t="s">
        <v>344</v>
      </c>
      <c r="D162" s="214" t="s">
        <v>243</v>
      </c>
      <c r="E162" s="215" t="s">
        <v>4953</v>
      </c>
      <c r="F162" s="216" t="s">
        <v>4954</v>
      </c>
      <c r="G162" s="217" t="s">
        <v>786</v>
      </c>
      <c r="H162" s="218">
        <v>4.5999999999999996</v>
      </c>
      <c r="I162" s="219"/>
      <c r="J162" s="220">
        <f>ROUND(I162*H162,2)</f>
        <v>0</v>
      </c>
      <c r="K162" s="216" t="s">
        <v>4828</v>
      </c>
      <c r="L162" s="45"/>
      <c r="M162" s="221" t="s">
        <v>19</v>
      </c>
      <c r="N162" s="222" t="s">
        <v>43</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271</v>
      </c>
      <c r="AT162" s="225" t="s">
        <v>243</v>
      </c>
      <c r="AU162" s="225" t="s">
        <v>81</v>
      </c>
      <c r="AY162" s="18" t="s">
        <v>240</v>
      </c>
      <c r="BE162" s="226">
        <f>IF(N162="základní",J162,0)</f>
        <v>0</v>
      </c>
      <c r="BF162" s="226">
        <f>IF(N162="snížená",J162,0)</f>
        <v>0</v>
      </c>
      <c r="BG162" s="226">
        <f>IF(N162="zákl. přenesená",J162,0)</f>
        <v>0</v>
      </c>
      <c r="BH162" s="226">
        <f>IF(N162="sníž. přenesená",J162,0)</f>
        <v>0</v>
      </c>
      <c r="BI162" s="226">
        <f>IF(N162="nulová",J162,0)</f>
        <v>0</v>
      </c>
      <c r="BJ162" s="18" t="s">
        <v>79</v>
      </c>
      <c r="BK162" s="226">
        <f>ROUND(I162*H162,2)</f>
        <v>0</v>
      </c>
      <c r="BL162" s="18" t="s">
        <v>271</v>
      </c>
      <c r="BM162" s="225" t="s">
        <v>643</v>
      </c>
    </row>
    <row r="163" s="12" customFormat="1" ht="22.8" customHeight="1">
      <c r="A163" s="12"/>
      <c r="B163" s="198"/>
      <c r="C163" s="199"/>
      <c r="D163" s="200" t="s">
        <v>71</v>
      </c>
      <c r="E163" s="212" t="s">
        <v>4955</v>
      </c>
      <c r="F163" s="212" t="s">
        <v>4956</v>
      </c>
      <c r="G163" s="199"/>
      <c r="H163" s="199"/>
      <c r="I163" s="202"/>
      <c r="J163" s="213">
        <f>BK163</f>
        <v>0</v>
      </c>
      <c r="K163" s="199"/>
      <c r="L163" s="204"/>
      <c r="M163" s="205"/>
      <c r="N163" s="206"/>
      <c r="O163" s="206"/>
      <c r="P163" s="207">
        <f>SUM(P164:P190)</f>
        <v>0</v>
      </c>
      <c r="Q163" s="206"/>
      <c r="R163" s="207">
        <f>SUM(R164:R190)</f>
        <v>0</v>
      </c>
      <c r="S163" s="206"/>
      <c r="T163" s="208">
        <f>SUM(T164:T190)</f>
        <v>0</v>
      </c>
      <c r="U163" s="12"/>
      <c r="V163" s="12"/>
      <c r="W163" s="12"/>
      <c r="X163" s="12"/>
      <c r="Y163" s="12"/>
      <c r="Z163" s="12"/>
      <c r="AA163" s="12"/>
      <c r="AB163" s="12"/>
      <c r="AC163" s="12"/>
      <c r="AD163" s="12"/>
      <c r="AE163" s="12"/>
      <c r="AR163" s="209" t="s">
        <v>81</v>
      </c>
      <c r="AT163" s="210" t="s">
        <v>71</v>
      </c>
      <c r="AU163" s="210" t="s">
        <v>79</v>
      </c>
      <c r="AY163" s="209" t="s">
        <v>240</v>
      </c>
      <c r="BK163" s="211">
        <f>SUM(BK164:BK190)</f>
        <v>0</v>
      </c>
    </row>
    <row r="164" s="2" customFormat="1" ht="21.75" customHeight="1">
      <c r="A164" s="39"/>
      <c r="B164" s="40"/>
      <c r="C164" s="214" t="s">
        <v>647</v>
      </c>
      <c r="D164" s="214" t="s">
        <v>243</v>
      </c>
      <c r="E164" s="215" t="s">
        <v>4957</v>
      </c>
      <c r="F164" s="216" t="s">
        <v>4958</v>
      </c>
      <c r="G164" s="217" t="s">
        <v>261</v>
      </c>
      <c r="H164" s="218">
        <v>200</v>
      </c>
      <c r="I164" s="219"/>
      <c r="J164" s="220">
        <f>ROUND(I164*H164,2)</f>
        <v>0</v>
      </c>
      <c r="K164" s="216" t="s">
        <v>4828</v>
      </c>
      <c r="L164" s="45"/>
      <c r="M164" s="221" t="s">
        <v>19</v>
      </c>
      <c r="N164" s="222" t="s">
        <v>43</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271</v>
      </c>
      <c r="AT164" s="225" t="s">
        <v>243</v>
      </c>
      <c r="AU164" s="225" t="s">
        <v>81</v>
      </c>
      <c r="AY164" s="18" t="s">
        <v>240</v>
      </c>
      <c r="BE164" s="226">
        <f>IF(N164="základní",J164,0)</f>
        <v>0</v>
      </c>
      <c r="BF164" s="226">
        <f>IF(N164="snížená",J164,0)</f>
        <v>0</v>
      </c>
      <c r="BG164" s="226">
        <f>IF(N164="zákl. přenesená",J164,0)</f>
        <v>0</v>
      </c>
      <c r="BH164" s="226">
        <f>IF(N164="sníž. přenesená",J164,0)</f>
        <v>0</v>
      </c>
      <c r="BI164" s="226">
        <f>IF(N164="nulová",J164,0)</f>
        <v>0</v>
      </c>
      <c r="BJ164" s="18" t="s">
        <v>79</v>
      </c>
      <c r="BK164" s="226">
        <f>ROUND(I164*H164,2)</f>
        <v>0</v>
      </c>
      <c r="BL164" s="18" t="s">
        <v>271</v>
      </c>
      <c r="BM164" s="225" t="s">
        <v>646</v>
      </c>
    </row>
    <row r="165" s="2" customFormat="1">
      <c r="A165" s="39"/>
      <c r="B165" s="40"/>
      <c r="C165" s="214" t="s">
        <v>347</v>
      </c>
      <c r="D165" s="214" t="s">
        <v>243</v>
      </c>
      <c r="E165" s="215" t="s">
        <v>4959</v>
      </c>
      <c r="F165" s="216" t="s">
        <v>4960</v>
      </c>
      <c r="G165" s="217" t="s">
        <v>261</v>
      </c>
      <c r="H165" s="218">
        <v>400</v>
      </c>
      <c r="I165" s="219"/>
      <c r="J165" s="220">
        <f>ROUND(I165*H165,2)</f>
        <v>0</v>
      </c>
      <c r="K165" s="216" t="s">
        <v>4828</v>
      </c>
      <c r="L165" s="45"/>
      <c r="M165" s="221" t="s">
        <v>19</v>
      </c>
      <c r="N165" s="222" t="s">
        <v>43</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271</v>
      </c>
      <c r="AT165" s="225" t="s">
        <v>243</v>
      </c>
      <c r="AU165" s="225" t="s">
        <v>81</v>
      </c>
      <c r="AY165" s="18" t="s">
        <v>240</v>
      </c>
      <c r="BE165" s="226">
        <f>IF(N165="základní",J165,0)</f>
        <v>0</v>
      </c>
      <c r="BF165" s="226">
        <f>IF(N165="snížená",J165,0)</f>
        <v>0</v>
      </c>
      <c r="BG165" s="226">
        <f>IF(N165="zákl. přenesená",J165,0)</f>
        <v>0</v>
      </c>
      <c r="BH165" s="226">
        <f>IF(N165="sníž. přenesená",J165,0)</f>
        <v>0</v>
      </c>
      <c r="BI165" s="226">
        <f>IF(N165="nulová",J165,0)</f>
        <v>0</v>
      </c>
      <c r="BJ165" s="18" t="s">
        <v>79</v>
      </c>
      <c r="BK165" s="226">
        <f>ROUND(I165*H165,2)</f>
        <v>0</v>
      </c>
      <c r="BL165" s="18" t="s">
        <v>271</v>
      </c>
      <c r="BM165" s="225" t="s">
        <v>650</v>
      </c>
    </row>
    <row r="166" s="2" customFormat="1">
      <c r="A166" s="39"/>
      <c r="B166" s="40"/>
      <c r="C166" s="214" t="s">
        <v>655</v>
      </c>
      <c r="D166" s="214" t="s">
        <v>243</v>
      </c>
      <c r="E166" s="215" t="s">
        <v>4961</v>
      </c>
      <c r="F166" s="216" t="s">
        <v>4962</v>
      </c>
      <c r="G166" s="217" t="s">
        <v>261</v>
      </c>
      <c r="H166" s="218">
        <v>60</v>
      </c>
      <c r="I166" s="219"/>
      <c r="J166" s="220">
        <f>ROUND(I166*H166,2)</f>
        <v>0</v>
      </c>
      <c r="K166" s="216" t="s">
        <v>4828</v>
      </c>
      <c r="L166" s="45"/>
      <c r="M166" s="221" t="s">
        <v>19</v>
      </c>
      <c r="N166" s="222" t="s">
        <v>43</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271</v>
      </c>
      <c r="AT166" s="225" t="s">
        <v>243</v>
      </c>
      <c r="AU166" s="225" t="s">
        <v>81</v>
      </c>
      <c r="AY166" s="18" t="s">
        <v>240</v>
      </c>
      <c r="BE166" s="226">
        <f>IF(N166="základní",J166,0)</f>
        <v>0</v>
      </c>
      <c r="BF166" s="226">
        <f>IF(N166="snížená",J166,0)</f>
        <v>0</v>
      </c>
      <c r="BG166" s="226">
        <f>IF(N166="zákl. přenesená",J166,0)</f>
        <v>0</v>
      </c>
      <c r="BH166" s="226">
        <f>IF(N166="sníž. přenesená",J166,0)</f>
        <v>0</v>
      </c>
      <c r="BI166" s="226">
        <f>IF(N166="nulová",J166,0)</f>
        <v>0</v>
      </c>
      <c r="BJ166" s="18" t="s">
        <v>79</v>
      </c>
      <c r="BK166" s="226">
        <f>ROUND(I166*H166,2)</f>
        <v>0</v>
      </c>
      <c r="BL166" s="18" t="s">
        <v>271</v>
      </c>
      <c r="BM166" s="225" t="s">
        <v>654</v>
      </c>
    </row>
    <row r="167" s="2" customFormat="1">
      <c r="A167" s="39"/>
      <c r="B167" s="40"/>
      <c r="C167" s="214" t="s">
        <v>351</v>
      </c>
      <c r="D167" s="214" t="s">
        <v>243</v>
      </c>
      <c r="E167" s="215" t="s">
        <v>4963</v>
      </c>
      <c r="F167" s="216" t="s">
        <v>4964</v>
      </c>
      <c r="G167" s="217" t="s">
        <v>261</v>
      </c>
      <c r="H167" s="218">
        <v>52</v>
      </c>
      <c r="I167" s="219"/>
      <c r="J167" s="220">
        <f>ROUND(I167*H167,2)</f>
        <v>0</v>
      </c>
      <c r="K167" s="216" t="s">
        <v>4828</v>
      </c>
      <c r="L167" s="45"/>
      <c r="M167" s="221" t="s">
        <v>19</v>
      </c>
      <c r="N167" s="222" t="s">
        <v>43</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271</v>
      </c>
      <c r="AT167" s="225" t="s">
        <v>243</v>
      </c>
      <c r="AU167" s="225" t="s">
        <v>81</v>
      </c>
      <c r="AY167" s="18" t="s">
        <v>240</v>
      </c>
      <c r="BE167" s="226">
        <f>IF(N167="základní",J167,0)</f>
        <v>0</v>
      </c>
      <c r="BF167" s="226">
        <f>IF(N167="snížená",J167,0)</f>
        <v>0</v>
      </c>
      <c r="BG167" s="226">
        <f>IF(N167="zákl. přenesená",J167,0)</f>
        <v>0</v>
      </c>
      <c r="BH167" s="226">
        <f>IF(N167="sníž. přenesená",J167,0)</f>
        <v>0</v>
      </c>
      <c r="BI167" s="226">
        <f>IF(N167="nulová",J167,0)</f>
        <v>0</v>
      </c>
      <c r="BJ167" s="18" t="s">
        <v>79</v>
      </c>
      <c r="BK167" s="226">
        <f>ROUND(I167*H167,2)</f>
        <v>0</v>
      </c>
      <c r="BL167" s="18" t="s">
        <v>271</v>
      </c>
      <c r="BM167" s="225" t="s">
        <v>658</v>
      </c>
    </row>
    <row r="168" s="2" customFormat="1">
      <c r="A168" s="39"/>
      <c r="B168" s="40"/>
      <c r="C168" s="214" t="s">
        <v>661</v>
      </c>
      <c r="D168" s="214" t="s">
        <v>243</v>
      </c>
      <c r="E168" s="215" t="s">
        <v>4965</v>
      </c>
      <c r="F168" s="216" t="s">
        <v>4966</v>
      </c>
      <c r="G168" s="217" t="s">
        <v>261</v>
      </c>
      <c r="H168" s="218">
        <v>345</v>
      </c>
      <c r="I168" s="219"/>
      <c r="J168" s="220">
        <f>ROUND(I168*H168,2)</f>
        <v>0</v>
      </c>
      <c r="K168" s="216" t="s">
        <v>4828</v>
      </c>
      <c r="L168" s="45"/>
      <c r="M168" s="221" t="s">
        <v>19</v>
      </c>
      <c r="N168" s="222" t="s">
        <v>43</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271</v>
      </c>
      <c r="AT168" s="225" t="s">
        <v>243</v>
      </c>
      <c r="AU168" s="225" t="s">
        <v>81</v>
      </c>
      <c r="AY168" s="18" t="s">
        <v>240</v>
      </c>
      <c r="BE168" s="226">
        <f>IF(N168="základní",J168,0)</f>
        <v>0</v>
      </c>
      <c r="BF168" s="226">
        <f>IF(N168="snížená",J168,0)</f>
        <v>0</v>
      </c>
      <c r="BG168" s="226">
        <f>IF(N168="zákl. přenesená",J168,0)</f>
        <v>0</v>
      </c>
      <c r="BH168" s="226">
        <f>IF(N168="sníž. přenesená",J168,0)</f>
        <v>0</v>
      </c>
      <c r="BI168" s="226">
        <f>IF(N168="nulová",J168,0)</f>
        <v>0</v>
      </c>
      <c r="BJ168" s="18" t="s">
        <v>79</v>
      </c>
      <c r="BK168" s="226">
        <f>ROUND(I168*H168,2)</f>
        <v>0</v>
      </c>
      <c r="BL168" s="18" t="s">
        <v>271</v>
      </c>
      <c r="BM168" s="225" t="s">
        <v>660</v>
      </c>
    </row>
    <row r="169" s="2" customFormat="1">
      <c r="A169" s="39"/>
      <c r="B169" s="40"/>
      <c r="C169" s="214" t="s">
        <v>354</v>
      </c>
      <c r="D169" s="214" t="s">
        <v>243</v>
      </c>
      <c r="E169" s="215" t="s">
        <v>4967</v>
      </c>
      <c r="F169" s="216" t="s">
        <v>4968</v>
      </c>
      <c r="G169" s="217" t="s">
        <v>261</v>
      </c>
      <c r="H169" s="218">
        <v>205</v>
      </c>
      <c r="I169" s="219"/>
      <c r="J169" s="220">
        <f>ROUND(I169*H169,2)</f>
        <v>0</v>
      </c>
      <c r="K169" s="216" t="s">
        <v>4828</v>
      </c>
      <c r="L169" s="45"/>
      <c r="M169" s="221" t="s">
        <v>19</v>
      </c>
      <c r="N169" s="222" t="s">
        <v>43</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271</v>
      </c>
      <c r="AT169" s="225" t="s">
        <v>243</v>
      </c>
      <c r="AU169" s="225" t="s">
        <v>81</v>
      </c>
      <c r="AY169" s="18" t="s">
        <v>240</v>
      </c>
      <c r="BE169" s="226">
        <f>IF(N169="základní",J169,0)</f>
        <v>0</v>
      </c>
      <c r="BF169" s="226">
        <f>IF(N169="snížená",J169,0)</f>
        <v>0</v>
      </c>
      <c r="BG169" s="226">
        <f>IF(N169="zákl. přenesená",J169,0)</f>
        <v>0</v>
      </c>
      <c r="BH169" s="226">
        <f>IF(N169="sníž. přenesená",J169,0)</f>
        <v>0</v>
      </c>
      <c r="BI169" s="226">
        <f>IF(N169="nulová",J169,0)</f>
        <v>0</v>
      </c>
      <c r="BJ169" s="18" t="s">
        <v>79</v>
      </c>
      <c r="BK169" s="226">
        <f>ROUND(I169*H169,2)</f>
        <v>0</v>
      </c>
      <c r="BL169" s="18" t="s">
        <v>271</v>
      </c>
      <c r="BM169" s="225" t="s">
        <v>664</v>
      </c>
    </row>
    <row r="170" s="2" customFormat="1">
      <c r="A170" s="39"/>
      <c r="B170" s="40"/>
      <c r="C170" s="214" t="s">
        <v>668</v>
      </c>
      <c r="D170" s="214" t="s">
        <v>243</v>
      </c>
      <c r="E170" s="215" t="s">
        <v>4969</v>
      </c>
      <c r="F170" s="216" t="s">
        <v>4970</v>
      </c>
      <c r="G170" s="217" t="s">
        <v>261</v>
      </c>
      <c r="H170" s="218">
        <v>260</v>
      </c>
      <c r="I170" s="219"/>
      <c r="J170" s="220">
        <f>ROUND(I170*H170,2)</f>
        <v>0</v>
      </c>
      <c r="K170" s="216" t="s">
        <v>4828</v>
      </c>
      <c r="L170" s="45"/>
      <c r="M170" s="221" t="s">
        <v>19</v>
      </c>
      <c r="N170" s="222" t="s">
        <v>43</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271</v>
      </c>
      <c r="AT170" s="225" t="s">
        <v>243</v>
      </c>
      <c r="AU170" s="225" t="s">
        <v>81</v>
      </c>
      <c r="AY170" s="18" t="s">
        <v>240</v>
      </c>
      <c r="BE170" s="226">
        <f>IF(N170="základní",J170,0)</f>
        <v>0</v>
      </c>
      <c r="BF170" s="226">
        <f>IF(N170="snížená",J170,0)</f>
        <v>0</v>
      </c>
      <c r="BG170" s="226">
        <f>IF(N170="zákl. přenesená",J170,0)</f>
        <v>0</v>
      </c>
      <c r="BH170" s="226">
        <f>IF(N170="sníž. přenesená",J170,0)</f>
        <v>0</v>
      </c>
      <c r="BI170" s="226">
        <f>IF(N170="nulová",J170,0)</f>
        <v>0</v>
      </c>
      <c r="BJ170" s="18" t="s">
        <v>79</v>
      </c>
      <c r="BK170" s="226">
        <f>ROUND(I170*H170,2)</f>
        <v>0</v>
      </c>
      <c r="BL170" s="18" t="s">
        <v>271</v>
      </c>
      <c r="BM170" s="225" t="s">
        <v>667</v>
      </c>
    </row>
    <row r="171" s="2" customFormat="1">
      <c r="A171" s="39"/>
      <c r="B171" s="40"/>
      <c r="C171" s="214" t="s">
        <v>358</v>
      </c>
      <c r="D171" s="214" t="s">
        <v>243</v>
      </c>
      <c r="E171" s="215" t="s">
        <v>4971</v>
      </c>
      <c r="F171" s="216" t="s">
        <v>4972</v>
      </c>
      <c r="G171" s="217" t="s">
        <v>261</v>
      </c>
      <c r="H171" s="218">
        <v>162</v>
      </c>
      <c r="I171" s="219"/>
      <c r="J171" s="220">
        <f>ROUND(I171*H171,2)</f>
        <v>0</v>
      </c>
      <c r="K171" s="216" t="s">
        <v>4828</v>
      </c>
      <c r="L171" s="45"/>
      <c r="M171" s="221" t="s">
        <v>19</v>
      </c>
      <c r="N171" s="222" t="s">
        <v>43</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271</v>
      </c>
      <c r="AT171" s="225" t="s">
        <v>243</v>
      </c>
      <c r="AU171" s="225" t="s">
        <v>81</v>
      </c>
      <c r="AY171" s="18" t="s">
        <v>240</v>
      </c>
      <c r="BE171" s="226">
        <f>IF(N171="základní",J171,0)</f>
        <v>0</v>
      </c>
      <c r="BF171" s="226">
        <f>IF(N171="snížená",J171,0)</f>
        <v>0</v>
      </c>
      <c r="BG171" s="226">
        <f>IF(N171="zákl. přenesená",J171,0)</f>
        <v>0</v>
      </c>
      <c r="BH171" s="226">
        <f>IF(N171="sníž. přenesená",J171,0)</f>
        <v>0</v>
      </c>
      <c r="BI171" s="226">
        <f>IF(N171="nulová",J171,0)</f>
        <v>0</v>
      </c>
      <c r="BJ171" s="18" t="s">
        <v>79</v>
      </c>
      <c r="BK171" s="226">
        <f>ROUND(I171*H171,2)</f>
        <v>0</v>
      </c>
      <c r="BL171" s="18" t="s">
        <v>271</v>
      </c>
      <c r="BM171" s="225" t="s">
        <v>671</v>
      </c>
    </row>
    <row r="172" s="2" customFormat="1">
      <c r="A172" s="39"/>
      <c r="B172" s="40"/>
      <c r="C172" s="214" t="s">
        <v>675</v>
      </c>
      <c r="D172" s="214" t="s">
        <v>243</v>
      </c>
      <c r="E172" s="215" t="s">
        <v>4973</v>
      </c>
      <c r="F172" s="216" t="s">
        <v>4974</v>
      </c>
      <c r="G172" s="217" t="s">
        <v>261</v>
      </c>
      <c r="H172" s="218">
        <v>260</v>
      </c>
      <c r="I172" s="219"/>
      <c r="J172" s="220">
        <f>ROUND(I172*H172,2)</f>
        <v>0</v>
      </c>
      <c r="K172" s="216" t="s">
        <v>4828</v>
      </c>
      <c r="L172" s="45"/>
      <c r="M172" s="221" t="s">
        <v>19</v>
      </c>
      <c r="N172" s="222" t="s">
        <v>43</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271</v>
      </c>
      <c r="AT172" s="225" t="s">
        <v>243</v>
      </c>
      <c r="AU172" s="225" t="s">
        <v>81</v>
      </c>
      <c r="AY172" s="18" t="s">
        <v>240</v>
      </c>
      <c r="BE172" s="226">
        <f>IF(N172="základní",J172,0)</f>
        <v>0</v>
      </c>
      <c r="BF172" s="226">
        <f>IF(N172="snížená",J172,0)</f>
        <v>0</v>
      </c>
      <c r="BG172" s="226">
        <f>IF(N172="zákl. přenesená",J172,0)</f>
        <v>0</v>
      </c>
      <c r="BH172" s="226">
        <f>IF(N172="sníž. přenesená",J172,0)</f>
        <v>0</v>
      </c>
      <c r="BI172" s="226">
        <f>IF(N172="nulová",J172,0)</f>
        <v>0</v>
      </c>
      <c r="BJ172" s="18" t="s">
        <v>79</v>
      </c>
      <c r="BK172" s="226">
        <f>ROUND(I172*H172,2)</f>
        <v>0</v>
      </c>
      <c r="BL172" s="18" t="s">
        <v>271</v>
      </c>
      <c r="BM172" s="225" t="s">
        <v>674</v>
      </c>
    </row>
    <row r="173" s="2" customFormat="1">
      <c r="A173" s="39"/>
      <c r="B173" s="40"/>
      <c r="C173" s="214" t="s">
        <v>363</v>
      </c>
      <c r="D173" s="214" t="s">
        <v>243</v>
      </c>
      <c r="E173" s="215" t="s">
        <v>4975</v>
      </c>
      <c r="F173" s="216" t="s">
        <v>4976</v>
      </c>
      <c r="G173" s="217" t="s">
        <v>261</v>
      </c>
      <c r="H173" s="218">
        <v>85</v>
      </c>
      <c r="I173" s="219"/>
      <c r="J173" s="220">
        <f>ROUND(I173*H173,2)</f>
        <v>0</v>
      </c>
      <c r="K173" s="216" t="s">
        <v>4828</v>
      </c>
      <c r="L173" s="45"/>
      <c r="M173" s="221" t="s">
        <v>19</v>
      </c>
      <c r="N173" s="222" t="s">
        <v>43</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271</v>
      </c>
      <c r="AT173" s="225" t="s">
        <v>243</v>
      </c>
      <c r="AU173" s="225" t="s">
        <v>81</v>
      </c>
      <c r="AY173" s="18" t="s">
        <v>240</v>
      </c>
      <c r="BE173" s="226">
        <f>IF(N173="základní",J173,0)</f>
        <v>0</v>
      </c>
      <c r="BF173" s="226">
        <f>IF(N173="snížená",J173,0)</f>
        <v>0</v>
      </c>
      <c r="BG173" s="226">
        <f>IF(N173="zákl. přenesená",J173,0)</f>
        <v>0</v>
      </c>
      <c r="BH173" s="226">
        <f>IF(N173="sníž. přenesená",J173,0)</f>
        <v>0</v>
      </c>
      <c r="BI173" s="226">
        <f>IF(N173="nulová",J173,0)</f>
        <v>0</v>
      </c>
      <c r="BJ173" s="18" t="s">
        <v>79</v>
      </c>
      <c r="BK173" s="226">
        <f>ROUND(I173*H173,2)</f>
        <v>0</v>
      </c>
      <c r="BL173" s="18" t="s">
        <v>271</v>
      </c>
      <c r="BM173" s="225" t="s">
        <v>678</v>
      </c>
    </row>
    <row r="174" s="2" customFormat="1">
      <c r="A174" s="39"/>
      <c r="B174" s="40"/>
      <c r="C174" s="214" t="s">
        <v>681</v>
      </c>
      <c r="D174" s="214" t="s">
        <v>243</v>
      </c>
      <c r="E174" s="215" t="s">
        <v>4977</v>
      </c>
      <c r="F174" s="216" t="s">
        <v>4978</v>
      </c>
      <c r="G174" s="217" t="s">
        <v>261</v>
      </c>
      <c r="H174" s="218">
        <v>110</v>
      </c>
      <c r="I174" s="219"/>
      <c r="J174" s="220">
        <f>ROUND(I174*H174,2)</f>
        <v>0</v>
      </c>
      <c r="K174" s="216" t="s">
        <v>4828</v>
      </c>
      <c r="L174" s="45"/>
      <c r="M174" s="221" t="s">
        <v>19</v>
      </c>
      <c r="N174" s="222" t="s">
        <v>43</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271</v>
      </c>
      <c r="AT174" s="225" t="s">
        <v>243</v>
      </c>
      <c r="AU174" s="225" t="s">
        <v>81</v>
      </c>
      <c r="AY174" s="18" t="s">
        <v>240</v>
      </c>
      <c r="BE174" s="226">
        <f>IF(N174="základní",J174,0)</f>
        <v>0</v>
      </c>
      <c r="BF174" s="226">
        <f>IF(N174="snížená",J174,0)</f>
        <v>0</v>
      </c>
      <c r="BG174" s="226">
        <f>IF(N174="zákl. přenesená",J174,0)</f>
        <v>0</v>
      </c>
      <c r="BH174" s="226">
        <f>IF(N174="sníž. přenesená",J174,0)</f>
        <v>0</v>
      </c>
      <c r="BI174" s="226">
        <f>IF(N174="nulová",J174,0)</f>
        <v>0</v>
      </c>
      <c r="BJ174" s="18" t="s">
        <v>79</v>
      </c>
      <c r="BK174" s="226">
        <f>ROUND(I174*H174,2)</f>
        <v>0</v>
      </c>
      <c r="BL174" s="18" t="s">
        <v>271</v>
      </c>
      <c r="BM174" s="225" t="s">
        <v>680</v>
      </c>
    </row>
    <row r="175" s="2" customFormat="1">
      <c r="A175" s="39"/>
      <c r="B175" s="40"/>
      <c r="C175" s="214" t="s">
        <v>367</v>
      </c>
      <c r="D175" s="214" t="s">
        <v>243</v>
      </c>
      <c r="E175" s="215" t="s">
        <v>4979</v>
      </c>
      <c r="F175" s="216" t="s">
        <v>4980</v>
      </c>
      <c r="G175" s="217" t="s">
        <v>806</v>
      </c>
      <c r="H175" s="218">
        <v>4</v>
      </c>
      <c r="I175" s="219"/>
      <c r="J175" s="220">
        <f>ROUND(I175*H175,2)</f>
        <v>0</v>
      </c>
      <c r="K175" s="216" t="s">
        <v>4828</v>
      </c>
      <c r="L175" s="45"/>
      <c r="M175" s="221" t="s">
        <v>19</v>
      </c>
      <c r="N175" s="222" t="s">
        <v>43</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271</v>
      </c>
      <c r="AT175" s="225" t="s">
        <v>243</v>
      </c>
      <c r="AU175" s="225" t="s">
        <v>81</v>
      </c>
      <c r="AY175" s="18" t="s">
        <v>240</v>
      </c>
      <c r="BE175" s="226">
        <f>IF(N175="základní",J175,0)</f>
        <v>0</v>
      </c>
      <c r="BF175" s="226">
        <f>IF(N175="snížená",J175,0)</f>
        <v>0</v>
      </c>
      <c r="BG175" s="226">
        <f>IF(N175="zákl. přenesená",J175,0)</f>
        <v>0</v>
      </c>
      <c r="BH175" s="226">
        <f>IF(N175="sníž. přenesená",J175,0)</f>
        <v>0</v>
      </c>
      <c r="BI175" s="226">
        <f>IF(N175="nulová",J175,0)</f>
        <v>0</v>
      </c>
      <c r="BJ175" s="18" t="s">
        <v>79</v>
      </c>
      <c r="BK175" s="226">
        <f>ROUND(I175*H175,2)</f>
        <v>0</v>
      </c>
      <c r="BL175" s="18" t="s">
        <v>271</v>
      </c>
      <c r="BM175" s="225" t="s">
        <v>683</v>
      </c>
    </row>
    <row r="176" s="2" customFormat="1">
      <c r="A176" s="39"/>
      <c r="B176" s="40"/>
      <c r="C176" s="214" t="s">
        <v>686</v>
      </c>
      <c r="D176" s="214" t="s">
        <v>243</v>
      </c>
      <c r="E176" s="215" t="s">
        <v>4981</v>
      </c>
      <c r="F176" s="216" t="s">
        <v>4982</v>
      </c>
      <c r="G176" s="217" t="s">
        <v>4862</v>
      </c>
      <c r="H176" s="218">
        <v>2</v>
      </c>
      <c r="I176" s="219"/>
      <c r="J176" s="220">
        <f>ROUND(I176*H176,2)</f>
        <v>0</v>
      </c>
      <c r="K176" s="216" t="s">
        <v>4828</v>
      </c>
      <c r="L176" s="45"/>
      <c r="M176" s="221" t="s">
        <v>19</v>
      </c>
      <c r="N176" s="222" t="s">
        <v>43</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271</v>
      </c>
      <c r="AT176" s="225" t="s">
        <v>243</v>
      </c>
      <c r="AU176" s="225" t="s">
        <v>81</v>
      </c>
      <c r="AY176" s="18" t="s">
        <v>240</v>
      </c>
      <c r="BE176" s="226">
        <f>IF(N176="základní",J176,0)</f>
        <v>0</v>
      </c>
      <c r="BF176" s="226">
        <f>IF(N176="snížená",J176,0)</f>
        <v>0</v>
      </c>
      <c r="BG176" s="226">
        <f>IF(N176="zákl. přenesená",J176,0)</f>
        <v>0</v>
      </c>
      <c r="BH176" s="226">
        <f>IF(N176="sníž. přenesená",J176,0)</f>
        <v>0</v>
      </c>
      <c r="BI176" s="226">
        <f>IF(N176="nulová",J176,0)</f>
        <v>0</v>
      </c>
      <c r="BJ176" s="18" t="s">
        <v>79</v>
      </c>
      <c r="BK176" s="226">
        <f>ROUND(I176*H176,2)</f>
        <v>0</v>
      </c>
      <c r="BL176" s="18" t="s">
        <v>271</v>
      </c>
      <c r="BM176" s="225" t="s">
        <v>685</v>
      </c>
    </row>
    <row r="177" s="2" customFormat="1" ht="21.75" customHeight="1">
      <c r="A177" s="39"/>
      <c r="B177" s="40"/>
      <c r="C177" s="214" t="s">
        <v>370</v>
      </c>
      <c r="D177" s="214" t="s">
        <v>243</v>
      </c>
      <c r="E177" s="215" t="s">
        <v>4983</v>
      </c>
      <c r="F177" s="216" t="s">
        <v>4984</v>
      </c>
      <c r="G177" s="217" t="s">
        <v>806</v>
      </c>
      <c r="H177" s="218">
        <v>1</v>
      </c>
      <c r="I177" s="219"/>
      <c r="J177" s="220">
        <f>ROUND(I177*H177,2)</f>
        <v>0</v>
      </c>
      <c r="K177" s="216" t="s">
        <v>4828</v>
      </c>
      <c r="L177" s="45"/>
      <c r="M177" s="221" t="s">
        <v>19</v>
      </c>
      <c r="N177" s="222" t="s">
        <v>43</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271</v>
      </c>
      <c r="AT177" s="225" t="s">
        <v>243</v>
      </c>
      <c r="AU177" s="225" t="s">
        <v>81</v>
      </c>
      <c r="AY177" s="18" t="s">
        <v>240</v>
      </c>
      <c r="BE177" s="226">
        <f>IF(N177="základní",J177,0)</f>
        <v>0</v>
      </c>
      <c r="BF177" s="226">
        <f>IF(N177="snížená",J177,0)</f>
        <v>0</v>
      </c>
      <c r="BG177" s="226">
        <f>IF(N177="zákl. přenesená",J177,0)</f>
        <v>0</v>
      </c>
      <c r="BH177" s="226">
        <f>IF(N177="sníž. přenesená",J177,0)</f>
        <v>0</v>
      </c>
      <c r="BI177" s="226">
        <f>IF(N177="nulová",J177,0)</f>
        <v>0</v>
      </c>
      <c r="BJ177" s="18" t="s">
        <v>79</v>
      </c>
      <c r="BK177" s="226">
        <f>ROUND(I177*H177,2)</f>
        <v>0</v>
      </c>
      <c r="BL177" s="18" t="s">
        <v>271</v>
      </c>
      <c r="BM177" s="225" t="s">
        <v>688</v>
      </c>
    </row>
    <row r="178" s="2" customFormat="1" ht="21.75" customHeight="1">
      <c r="A178" s="39"/>
      <c r="B178" s="40"/>
      <c r="C178" s="214" t="s">
        <v>691</v>
      </c>
      <c r="D178" s="214" t="s">
        <v>243</v>
      </c>
      <c r="E178" s="215" t="s">
        <v>4985</v>
      </c>
      <c r="F178" s="216" t="s">
        <v>4986</v>
      </c>
      <c r="G178" s="217" t="s">
        <v>261</v>
      </c>
      <c r="H178" s="218">
        <v>1317</v>
      </c>
      <c r="I178" s="219"/>
      <c r="J178" s="220">
        <f>ROUND(I178*H178,2)</f>
        <v>0</v>
      </c>
      <c r="K178" s="216" t="s">
        <v>4828</v>
      </c>
      <c r="L178" s="45"/>
      <c r="M178" s="221" t="s">
        <v>19</v>
      </c>
      <c r="N178" s="222" t="s">
        <v>43</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271</v>
      </c>
      <c r="AT178" s="225" t="s">
        <v>243</v>
      </c>
      <c r="AU178" s="225" t="s">
        <v>81</v>
      </c>
      <c r="AY178" s="18" t="s">
        <v>240</v>
      </c>
      <c r="BE178" s="226">
        <f>IF(N178="základní",J178,0)</f>
        <v>0</v>
      </c>
      <c r="BF178" s="226">
        <f>IF(N178="snížená",J178,0)</f>
        <v>0</v>
      </c>
      <c r="BG178" s="226">
        <f>IF(N178="zákl. přenesená",J178,0)</f>
        <v>0</v>
      </c>
      <c r="BH178" s="226">
        <f>IF(N178="sníž. přenesená",J178,0)</f>
        <v>0</v>
      </c>
      <c r="BI178" s="226">
        <f>IF(N178="nulová",J178,0)</f>
        <v>0</v>
      </c>
      <c r="BJ178" s="18" t="s">
        <v>79</v>
      </c>
      <c r="BK178" s="226">
        <f>ROUND(I178*H178,2)</f>
        <v>0</v>
      </c>
      <c r="BL178" s="18" t="s">
        <v>271</v>
      </c>
      <c r="BM178" s="225" t="s">
        <v>693</v>
      </c>
    </row>
    <row r="179" s="2" customFormat="1">
      <c r="A179" s="39"/>
      <c r="B179" s="40"/>
      <c r="C179" s="214" t="s">
        <v>374</v>
      </c>
      <c r="D179" s="214" t="s">
        <v>243</v>
      </c>
      <c r="E179" s="215" t="s">
        <v>4987</v>
      </c>
      <c r="F179" s="216" t="s">
        <v>4988</v>
      </c>
      <c r="G179" s="217" t="s">
        <v>261</v>
      </c>
      <c r="H179" s="218">
        <v>110</v>
      </c>
      <c r="I179" s="219"/>
      <c r="J179" s="220">
        <f>ROUND(I179*H179,2)</f>
        <v>0</v>
      </c>
      <c r="K179" s="216" t="s">
        <v>4828</v>
      </c>
      <c r="L179" s="45"/>
      <c r="M179" s="221" t="s">
        <v>19</v>
      </c>
      <c r="N179" s="222" t="s">
        <v>43</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271</v>
      </c>
      <c r="AT179" s="225" t="s">
        <v>243</v>
      </c>
      <c r="AU179" s="225" t="s">
        <v>81</v>
      </c>
      <c r="AY179" s="18" t="s">
        <v>240</v>
      </c>
      <c r="BE179" s="226">
        <f>IF(N179="základní",J179,0)</f>
        <v>0</v>
      </c>
      <c r="BF179" s="226">
        <f>IF(N179="snížená",J179,0)</f>
        <v>0</v>
      </c>
      <c r="BG179" s="226">
        <f>IF(N179="zákl. přenesená",J179,0)</f>
        <v>0</v>
      </c>
      <c r="BH179" s="226">
        <f>IF(N179="sníž. přenesená",J179,0)</f>
        <v>0</v>
      </c>
      <c r="BI179" s="226">
        <f>IF(N179="nulová",J179,0)</f>
        <v>0</v>
      </c>
      <c r="BJ179" s="18" t="s">
        <v>79</v>
      </c>
      <c r="BK179" s="226">
        <f>ROUND(I179*H179,2)</f>
        <v>0</v>
      </c>
      <c r="BL179" s="18" t="s">
        <v>271</v>
      </c>
      <c r="BM179" s="225" t="s">
        <v>695</v>
      </c>
    </row>
    <row r="180" s="2" customFormat="1">
      <c r="A180" s="39"/>
      <c r="B180" s="40"/>
      <c r="C180" s="214" t="s">
        <v>696</v>
      </c>
      <c r="D180" s="214" t="s">
        <v>243</v>
      </c>
      <c r="E180" s="215" t="s">
        <v>4989</v>
      </c>
      <c r="F180" s="216" t="s">
        <v>4990</v>
      </c>
      <c r="G180" s="217" t="s">
        <v>261</v>
      </c>
      <c r="H180" s="218">
        <v>52</v>
      </c>
      <c r="I180" s="219"/>
      <c r="J180" s="220">
        <f>ROUND(I180*H180,2)</f>
        <v>0</v>
      </c>
      <c r="K180" s="216" t="s">
        <v>4828</v>
      </c>
      <c r="L180" s="45"/>
      <c r="M180" s="221" t="s">
        <v>19</v>
      </c>
      <c r="N180" s="222" t="s">
        <v>43</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271</v>
      </c>
      <c r="AT180" s="225" t="s">
        <v>243</v>
      </c>
      <c r="AU180" s="225" t="s">
        <v>81</v>
      </c>
      <c r="AY180" s="18" t="s">
        <v>240</v>
      </c>
      <c r="BE180" s="226">
        <f>IF(N180="základní",J180,0)</f>
        <v>0</v>
      </c>
      <c r="BF180" s="226">
        <f>IF(N180="snížená",J180,0)</f>
        <v>0</v>
      </c>
      <c r="BG180" s="226">
        <f>IF(N180="zákl. přenesená",J180,0)</f>
        <v>0</v>
      </c>
      <c r="BH180" s="226">
        <f>IF(N180="sníž. přenesená",J180,0)</f>
        <v>0</v>
      </c>
      <c r="BI180" s="226">
        <f>IF(N180="nulová",J180,0)</f>
        <v>0</v>
      </c>
      <c r="BJ180" s="18" t="s">
        <v>79</v>
      </c>
      <c r="BK180" s="226">
        <f>ROUND(I180*H180,2)</f>
        <v>0</v>
      </c>
      <c r="BL180" s="18" t="s">
        <v>271</v>
      </c>
      <c r="BM180" s="225" t="s">
        <v>698</v>
      </c>
    </row>
    <row r="181" s="2" customFormat="1">
      <c r="A181" s="39"/>
      <c r="B181" s="40"/>
      <c r="C181" s="214" t="s">
        <v>377</v>
      </c>
      <c r="D181" s="214" t="s">
        <v>243</v>
      </c>
      <c r="E181" s="215" t="s">
        <v>4991</v>
      </c>
      <c r="F181" s="216" t="s">
        <v>4992</v>
      </c>
      <c r="G181" s="217" t="s">
        <v>261</v>
      </c>
      <c r="H181" s="218">
        <v>12</v>
      </c>
      <c r="I181" s="219"/>
      <c r="J181" s="220">
        <f>ROUND(I181*H181,2)</f>
        <v>0</v>
      </c>
      <c r="K181" s="216" t="s">
        <v>4828</v>
      </c>
      <c r="L181" s="45"/>
      <c r="M181" s="221" t="s">
        <v>19</v>
      </c>
      <c r="N181" s="222" t="s">
        <v>43</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271</v>
      </c>
      <c r="AT181" s="225" t="s">
        <v>243</v>
      </c>
      <c r="AU181" s="225" t="s">
        <v>81</v>
      </c>
      <c r="AY181" s="18" t="s">
        <v>240</v>
      </c>
      <c r="BE181" s="226">
        <f>IF(N181="základní",J181,0)</f>
        <v>0</v>
      </c>
      <c r="BF181" s="226">
        <f>IF(N181="snížená",J181,0)</f>
        <v>0</v>
      </c>
      <c r="BG181" s="226">
        <f>IF(N181="zákl. přenesená",J181,0)</f>
        <v>0</v>
      </c>
      <c r="BH181" s="226">
        <f>IF(N181="sníž. přenesená",J181,0)</f>
        <v>0</v>
      </c>
      <c r="BI181" s="226">
        <f>IF(N181="nulová",J181,0)</f>
        <v>0</v>
      </c>
      <c r="BJ181" s="18" t="s">
        <v>79</v>
      </c>
      <c r="BK181" s="226">
        <f>ROUND(I181*H181,2)</f>
        <v>0</v>
      </c>
      <c r="BL181" s="18" t="s">
        <v>271</v>
      </c>
      <c r="BM181" s="225" t="s">
        <v>701</v>
      </c>
    </row>
    <row r="182" s="2" customFormat="1">
      <c r="A182" s="39"/>
      <c r="B182" s="40"/>
      <c r="C182" s="214" t="s">
        <v>702</v>
      </c>
      <c r="D182" s="214" t="s">
        <v>243</v>
      </c>
      <c r="E182" s="215" t="s">
        <v>4993</v>
      </c>
      <c r="F182" s="216" t="s">
        <v>4992</v>
      </c>
      <c r="G182" s="217" t="s">
        <v>261</v>
      </c>
      <c r="H182" s="218">
        <v>32</v>
      </c>
      <c r="I182" s="219"/>
      <c r="J182" s="220">
        <f>ROUND(I182*H182,2)</f>
        <v>0</v>
      </c>
      <c r="K182" s="216" t="s">
        <v>4828</v>
      </c>
      <c r="L182" s="45"/>
      <c r="M182" s="221" t="s">
        <v>19</v>
      </c>
      <c r="N182" s="222" t="s">
        <v>43</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271</v>
      </c>
      <c r="AT182" s="225" t="s">
        <v>243</v>
      </c>
      <c r="AU182" s="225" t="s">
        <v>81</v>
      </c>
      <c r="AY182" s="18" t="s">
        <v>240</v>
      </c>
      <c r="BE182" s="226">
        <f>IF(N182="základní",J182,0)</f>
        <v>0</v>
      </c>
      <c r="BF182" s="226">
        <f>IF(N182="snížená",J182,0)</f>
        <v>0</v>
      </c>
      <c r="BG182" s="226">
        <f>IF(N182="zákl. přenesená",J182,0)</f>
        <v>0</v>
      </c>
      <c r="BH182" s="226">
        <f>IF(N182="sníž. přenesená",J182,0)</f>
        <v>0</v>
      </c>
      <c r="BI182" s="226">
        <f>IF(N182="nulová",J182,0)</f>
        <v>0</v>
      </c>
      <c r="BJ182" s="18" t="s">
        <v>79</v>
      </c>
      <c r="BK182" s="226">
        <f>ROUND(I182*H182,2)</f>
        <v>0</v>
      </c>
      <c r="BL182" s="18" t="s">
        <v>271</v>
      </c>
      <c r="BM182" s="225" t="s">
        <v>704</v>
      </c>
    </row>
    <row r="183" s="2" customFormat="1" ht="16.5" customHeight="1">
      <c r="A183" s="39"/>
      <c r="B183" s="40"/>
      <c r="C183" s="214" t="s">
        <v>382</v>
      </c>
      <c r="D183" s="214" t="s">
        <v>243</v>
      </c>
      <c r="E183" s="215" t="s">
        <v>4994</v>
      </c>
      <c r="F183" s="216" t="s">
        <v>4995</v>
      </c>
      <c r="G183" s="217" t="s">
        <v>261</v>
      </c>
      <c r="H183" s="218">
        <v>44</v>
      </c>
      <c r="I183" s="219"/>
      <c r="J183" s="220">
        <f>ROUND(I183*H183,2)</f>
        <v>0</v>
      </c>
      <c r="K183" s="216" t="s">
        <v>4828</v>
      </c>
      <c r="L183" s="45"/>
      <c r="M183" s="221" t="s">
        <v>19</v>
      </c>
      <c r="N183" s="222" t="s">
        <v>43</v>
      </c>
      <c r="O183" s="85"/>
      <c r="P183" s="223">
        <f>O183*H183</f>
        <v>0</v>
      </c>
      <c r="Q183" s="223">
        <v>0</v>
      </c>
      <c r="R183" s="223">
        <f>Q183*H183</f>
        <v>0</v>
      </c>
      <c r="S183" s="223">
        <v>0</v>
      </c>
      <c r="T183" s="224">
        <f>S183*H183</f>
        <v>0</v>
      </c>
      <c r="U183" s="39"/>
      <c r="V183" s="39"/>
      <c r="W183" s="39"/>
      <c r="X183" s="39"/>
      <c r="Y183" s="39"/>
      <c r="Z183" s="39"/>
      <c r="AA183" s="39"/>
      <c r="AB183" s="39"/>
      <c r="AC183" s="39"/>
      <c r="AD183" s="39"/>
      <c r="AE183" s="39"/>
      <c r="AR183" s="225" t="s">
        <v>271</v>
      </c>
      <c r="AT183" s="225" t="s">
        <v>243</v>
      </c>
      <c r="AU183" s="225" t="s">
        <v>81</v>
      </c>
      <c r="AY183" s="18" t="s">
        <v>240</v>
      </c>
      <c r="BE183" s="226">
        <f>IF(N183="základní",J183,0)</f>
        <v>0</v>
      </c>
      <c r="BF183" s="226">
        <f>IF(N183="snížená",J183,0)</f>
        <v>0</v>
      </c>
      <c r="BG183" s="226">
        <f>IF(N183="zákl. přenesená",J183,0)</f>
        <v>0</v>
      </c>
      <c r="BH183" s="226">
        <f>IF(N183="sníž. přenesená",J183,0)</f>
        <v>0</v>
      </c>
      <c r="BI183" s="226">
        <f>IF(N183="nulová",J183,0)</f>
        <v>0</v>
      </c>
      <c r="BJ183" s="18" t="s">
        <v>79</v>
      </c>
      <c r="BK183" s="226">
        <f>ROUND(I183*H183,2)</f>
        <v>0</v>
      </c>
      <c r="BL183" s="18" t="s">
        <v>271</v>
      </c>
      <c r="BM183" s="225" t="s">
        <v>706</v>
      </c>
    </row>
    <row r="184" s="2" customFormat="1">
      <c r="A184" s="39"/>
      <c r="B184" s="40"/>
      <c r="C184" s="214" t="s">
        <v>707</v>
      </c>
      <c r="D184" s="214" t="s">
        <v>243</v>
      </c>
      <c r="E184" s="215" t="s">
        <v>4996</v>
      </c>
      <c r="F184" s="216" t="s">
        <v>4997</v>
      </c>
      <c r="G184" s="217" t="s">
        <v>261</v>
      </c>
      <c r="H184" s="218">
        <v>14</v>
      </c>
      <c r="I184" s="219"/>
      <c r="J184" s="220">
        <f>ROUND(I184*H184,2)</f>
        <v>0</v>
      </c>
      <c r="K184" s="216" t="s">
        <v>4828</v>
      </c>
      <c r="L184" s="45"/>
      <c r="M184" s="221" t="s">
        <v>19</v>
      </c>
      <c r="N184" s="222" t="s">
        <v>43</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271</v>
      </c>
      <c r="AT184" s="225" t="s">
        <v>243</v>
      </c>
      <c r="AU184" s="225" t="s">
        <v>81</v>
      </c>
      <c r="AY184" s="18" t="s">
        <v>240</v>
      </c>
      <c r="BE184" s="226">
        <f>IF(N184="základní",J184,0)</f>
        <v>0</v>
      </c>
      <c r="BF184" s="226">
        <f>IF(N184="snížená",J184,0)</f>
        <v>0</v>
      </c>
      <c r="BG184" s="226">
        <f>IF(N184="zákl. přenesená",J184,0)</f>
        <v>0</v>
      </c>
      <c r="BH184" s="226">
        <f>IF(N184="sníž. přenesená",J184,0)</f>
        <v>0</v>
      </c>
      <c r="BI184" s="226">
        <f>IF(N184="nulová",J184,0)</f>
        <v>0</v>
      </c>
      <c r="BJ184" s="18" t="s">
        <v>79</v>
      </c>
      <c r="BK184" s="226">
        <f>ROUND(I184*H184,2)</f>
        <v>0</v>
      </c>
      <c r="BL184" s="18" t="s">
        <v>271</v>
      </c>
      <c r="BM184" s="225" t="s">
        <v>710</v>
      </c>
    </row>
    <row r="185" s="2" customFormat="1">
      <c r="A185" s="39"/>
      <c r="B185" s="40"/>
      <c r="C185" s="214" t="s">
        <v>387</v>
      </c>
      <c r="D185" s="214" t="s">
        <v>243</v>
      </c>
      <c r="E185" s="215" t="s">
        <v>4998</v>
      </c>
      <c r="F185" s="216" t="s">
        <v>4999</v>
      </c>
      <c r="G185" s="217" t="s">
        <v>261</v>
      </c>
      <c r="H185" s="218">
        <v>2</v>
      </c>
      <c r="I185" s="219"/>
      <c r="J185" s="220">
        <f>ROUND(I185*H185,2)</f>
        <v>0</v>
      </c>
      <c r="K185" s="216" t="s">
        <v>4828</v>
      </c>
      <c r="L185" s="45"/>
      <c r="M185" s="221" t="s">
        <v>19</v>
      </c>
      <c r="N185" s="222" t="s">
        <v>43</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271</v>
      </c>
      <c r="AT185" s="225" t="s">
        <v>243</v>
      </c>
      <c r="AU185" s="225" t="s">
        <v>81</v>
      </c>
      <c r="AY185" s="18" t="s">
        <v>240</v>
      </c>
      <c r="BE185" s="226">
        <f>IF(N185="základní",J185,0)</f>
        <v>0</v>
      </c>
      <c r="BF185" s="226">
        <f>IF(N185="snížená",J185,0)</f>
        <v>0</v>
      </c>
      <c r="BG185" s="226">
        <f>IF(N185="zákl. přenesená",J185,0)</f>
        <v>0</v>
      </c>
      <c r="BH185" s="226">
        <f>IF(N185="sníž. přenesená",J185,0)</f>
        <v>0</v>
      </c>
      <c r="BI185" s="226">
        <f>IF(N185="nulová",J185,0)</f>
        <v>0</v>
      </c>
      <c r="BJ185" s="18" t="s">
        <v>79</v>
      </c>
      <c r="BK185" s="226">
        <f>ROUND(I185*H185,2)</f>
        <v>0</v>
      </c>
      <c r="BL185" s="18" t="s">
        <v>271</v>
      </c>
      <c r="BM185" s="225" t="s">
        <v>713</v>
      </c>
    </row>
    <row r="186" s="2" customFormat="1" ht="33" customHeight="1">
      <c r="A186" s="39"/>
      <c r="B186" s="40"/>
      <c r="C186" s="214" t="s">
        <v>714</v>
      </c>
      <c r="D186" s="214" t="s">
        <v>243</v>
      </c>
      <c r="E186" s="215" t="s">
        <v>5000</v>
      </c>
      <c r="F186" s="216" t="s">
        <v>5001</v>
      </c>
      <c r="G186" s="217" t="s">
        <v>261</v>
      </c>
      <c r="H186" s="218">
        <v>14</v>
      </c>
      <c r="I186" s="219"/>
      <c r="J186" s="220">
        <f>ROUND(I186*H186,2)</f>
        <v>0</v>
      </c>
      <c r="K186" s="216" t="s">
        <v>4828</v>
      </c>
      <c r="L186" s="45"/>
      <c r="M186" s="221" t="s">
        <v>19</v>
      </c>
      <c r="N186" s="222" t="s">
        <v>43</v>
      </c>
      <c r="O186" s="85"/>
      <c r="P186" s="223">
        <f>O186*H186</f>
        <v>0</v>
      </c>
      <c r="Q186" s="223">
        <v>0</v>
      </c>
      <c r="R186" s="223">
        <f>Q186*H186</f>
        <v>0</v>
      </c>
      <c r="S186" s="223">
        <v>0</v>
      </c>
      <c r="T186" s="224">
        <f>S186*H186</f>
        <v>0</v>
      </c>
      <c r="U186" s="39"/>
      <c r="V186" s="39"/>
      <c r="W186" s="39"/>
      <c r="X186" s="39"/>
      <c r="Y186" s="39"/>
      <c r="Z186" s="39"/>
      <c r="AA186" s="39"/>
      <c r="AB186" s="39"/>
      <c r="AC186" s="39"/>
      <c r="AD186" s="39"/>
      <c r="AE186" s="39"/>
      <c r="AR186" s="225" t="s">
        <v>271</v>
      </c>
      <c r="AT186" s="225" t="s">
        <v>243</v>
      </c>
      <c r="AU186" s="225" t="s">
        <v>81</v>
      </c>
      <c r="AY186" s="18" t="s">
        <v>240</v>
      </c>
      <c r="BE186" s="226">
        <f>IF(N186="základní",J186,0)</f>
        <v>0</v>
      </c>
      <c r="BF186" s="226">
        <f>IF(N186="snížená",J186,0)</f>
        <v>0</v>
      </c>
      <c r="BG186" s="226">
        <f>IF(N186="zákl. přenesená",J186,0)</f>
        <v>0</v>
      </c>
      <c r="BH186" s="226">
        <f>IF(N186="sníž. přenesená",J186,0)</f>
        <v>0</v>
      </c>
      <c r="BI186" s="226">
        <f>IF(N186="nulová",J186,0)</f>
        <v>0</v>
      </c>
      <c r="BJ186" s="18" t="s">
        <v>79</v>
      </c>
      <c r="BK186" s="226">
        <f>ROUND(I186*H186,2)</f>
        <v>0</v>
      </c>
      <c r="BL186" s="18" t="s">
        <v>271</v>
      </c>
      <c r="BM186" s="225" t="s">
        <v>716</v>
      </c>
    </row>
    <row r="187" s="2" customFormat="1" ht="33" customHeight="1">
      <c r="A187" s="39"/>
      <c r="B187" s="40"/>
      <c r="C187" s="214" t="s">
        <v>391</v>
      </c>
      <c r="D187" s="214" t="s">
        <v>243</v>
      </c>
      <c r="E187" s="215" t="s">
        <v>5002</v>
      </c>
      <c r="F187" s="216" t="s">
        <v>5003</v>
      </c>
      <c r="G187" s="217" t="s">
        <v>261</v>
      </c>
      <c r="H187" s="218">
        <v>2</v>
      </c>
      <c r="I187" s="219"/>
      <c r="J187" s="220">
        <f>ROUND(I187*H187,2)</f>
        <v>0</v>
      </c>
      <c r="K187" s="216" t="s">
        <v>4828</v>
      </c>
      <c r="L187" s="45"/>
      <c r="M187" s="221" t="s">
        <v>19</v>
      </c>
      <c r="N187" s="222" t="s">
        <v>43</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271</v>
      </c>
      <c r="AT187" s="225" t="s">
        <v>243</v>
      </c>
      <c r="AU187" s="225" t="s">
        <v>81</v>
      </c>
      <c r="AY187" s="18" t="s">
        <v>240</v>
      </c>
      <c r="BE187" s="226">
        <f>IF(N187="základní",J187,0)</f>
        <v>0</v>
      </c>
      <c r="BF187" s="226">
        <f>IF(N187="snížená",J187,0)</f>
        <v>0</v>
      </c>
      <c r="BG187" s="226">
        <f>IF(N187="zákl. přenesená",J187,0)</f>
        <v>0</v>
      </c>
      <c r="BH187" s="226">
        <f>IF(N187="sníž. přenesená",J187,0)</f>
        <v>0</v>
      </c>
      <c r="BI187" s="226">
        <f>IF(N187="nulová",J187,0)</f>
        <v>0</v>
      </c>
      <c r="BJ187" s="18" t="s">
        <v>79</v>
      </c>
      <c r="BK187" s="226">
        <f>ROUND(I187*H187,2)</f>
        <v>0</v>
      </c>
      <c r="BL187" s="18" t="s">
        <v>271</v>
      </c>
      <c r="BM187" s="225" t="s">
        <v>718</v>
      </c>
    </row>
    <row r="188" s="2" customFormat="1">
      <c r="A188" s="39"/>
      <c r="B188" s="40"/>
      <c r="C188" s="214" t="s">
        <v>719</v>
      </c>
      <c r="D188" s="214" t="s">
        <v>243</v>
      </c>
      <c r="E188" s="215" t="s">
        <v>5004</v>
      </c>
      <c r="F188" s="216" t="s">
        <v>5005</v>
      </c>
      <c r="G188" s="217" t="s">
        <v>261</v>
      </c>
      <c r="H188" s="218">
        <v>16</v>
      </c>
      <c r="I188" s="219"/>
      <c r="J188" s="220">
        <f>ROUND(I188*H188,2)</f>
        <v>0</v>
      </c>
      <c r="K188" s="216" t="s">
        <v>4828</v>
      </c>
      <c r="L188" s="45"/>
      <c r="M188" s="221" t="s">
        <v>19</v>
      </c>
      <c r="N188" s="222" t="s">
        <v>43</v>
      </c>
      <c r="O188" s="85"/>
      <c r="P188" s="223">
        <f>O188*H188</f>
        <v>0</v>
      </c>
      <c r="Q188" s="223">
        <v>0</v>
      </c>
      <c r="R188" s="223">
        <f>Q188*H188</f>
        <v>0</v>
      </c>
      <c r="S188" s="223">
        <v>0</v>
      </c>
      <c r="T188" s="224">
        <f>S188*H188</f>
        <v>0</v>
      </c>
      <c r="U188" s="39"/>
      <c r="V188" s="39"/>
      <c r="W188" s="39"/>
      <c r="X188" s="39"/>
      <c r="Y188" s="39"/>
      <c r="Z188" s="39"/>
      <c r="AA188" s="39"/>
      <c r="AB188" s="39"/>
      <c r="AC188" s="39"/>
      <c r="AD188" s="39"/>
      <c r="AE188" s="39"/>
      <c r="AR188" s="225" t="s">
        <v>271</v>
      </c>
      <c r="AT188" s="225" t="s">
        <v>243</v>
      </c>
      <c r="AU188" s="225" t="s">
        <v>81</v>
      </c>
      <c r="AY188" s="18" t="s">
        <v>240</v>
      </c>
      <c r="BE188" s="226">
        <f>IF(N188="základní",J188,0)</f>
        <v>0</v>
      </c>
      <c r="BF188" s="226">
        <f>IF(N188="snížená",J188,0)</f>
        <v>0</v>
      </c>
      <c r="BG188" s="226">
        <f>IF(N188="zákl. přenesená",J188,0)</f>
        <v>0</v>
      </c>
      <c r="BH188" s="226">
        <f>IF(N188="sníž. přenesená",J188,0)</f>
        <v>0</v>
      </c>
      <c r="BI188" s="226">
        <f>IF(N188="nulová",J188,0)</f>
        <v>0</v>
      </c>
      <c r="BJ188" s="18" t="s">
        <v>79</v>
      </c>
      <c r="BK188" s="226">
        <f>ROUND(I188*H188,2)</f>
        <v>0</v>
      </c>
      <c r="BL188" s="18" t="s">
        <v>271</v>
      </c>
      <c r="BM188" s="225" t="s">
        <v>722</v>
      </c>
    </row>
    <row r="189" s="2" customFormat="1" ht="16.5" customHeight="1">
      <c r="A189" s="39"/>
      <c r="B189" s="40"/>
      <c r="C189" s="214" t="s">
        <v>394</v>
      </c>
      <c r="D189" s="214" t="s">
        <v>243</v>
      </c>
      <c r="E189" s="215" t="s">
        <v>5006</v>
      </c>
      <c r="F189" s="216" t="s">
        <v>5007</v>
      </c>
      <c r="G189" s="217" t="s">
        <v>4862</v>
      </c>
      <c r="H189" s="218">
        <v>1</v>
      </c>
      <c r="I189" s="219"/>
      <c r="J189" s="220">
        <f>ROUND(I189*H189,2)</f>
        <v>0</v>
      </c>
      <c r="K189" s="216" t="s">
        <v>247</v>
      </c>
      <c r="L189" s="45"/>
      <c r="M189" s="221" t="s">
        <v>19</v>
      </c>
      <c r="N189" s="222" t="s">
        <v>43</v>
      </c>
      <c r="O189" s="85"/>
      <c r="P189" s="223">
        <f>O189*H189</f>
        <v>0</v>
      </c>
      <c r="Q189" s="223">
        <v>0</v>
      </c>
      <c r="R189" s="223">
        <f>Q189*H189</f>
        <v>0</v>
      </c>
      <c r="S189" s="223">
        <v>0</v>
      </c>
      <c r="T189" s="224">
        <f>S189*H189</f>
        <v>0</v>
      </c>
      <c r="U189" s="39"/>
      <c r="V189" s="39"/>
      <c r="W189" s="39"/>
      <c r="X189" s="39"/>
      <c r="Y189" s="39"/>
      <c r="Z189" s="39"/>
      <c r="AA189" s="39"/>
      <c r="AB189" s="39"/>
      <c r="AC189" s="39"/>
      <c r="AD189" s="39"/>
      <c r="AE189" s="39"/>
      <c r="AR189" s="225" t="s">
        <v>271</v>
      </c>
      <c r="AT189" s="225" t="s">
        <v>243</v>
      </c>
      <c r="AU189" s="225" t="s">
        <v>81</v>
      </c>
      <c r="AY189" s="18" t="s">
        <v>240</v>
      </c>
      <c r="BE189" s="226">
        <f>IF(N189="základní",J189,0)</f>
        <v>0</v>
      </c>
      <c r="BF189" s="226">
        <f>IF(N189="snížená",J189,0)</f>
        <v>0</v>
      </c>
      <c r="BG189" s="226">
        <f>IF(N189="zákl. přenesená",J189,0)</f>
        <v>0</v>
      </c>
      <c r="BH189" s="226">
        <f>IF(N189="sníž. přenesená",J189,0)</f>
        <v>0</v>
      </c>
      <c r="BI189" s="226">
        <f>IF(N189="nulová",J189,0)</f>
        <v>0</v>
      </c>
      <c r="BJ189" s="18" t="s">
        <v>79</v>
      </c>
      <c r="BK189" s="226">
        <f>ROUND(I189*H189,2)</f>
        <v>0</v>
      </c>
      <c r="BL189" s="18" t="s">
        <v>271</v>
      </c>
      <c r="BM189" s="225" t="s">
        <v>724</v>
      </c>
    </row>
    <row r="190" s="2" customFormat="1">
      <c r="A190" s="39"/>
      <c r="B190" s="40"/>
      <c r="C190" s="214" t="s">
        <v>727</v>
      </c>
      <c r="D190" s="214" t="s">
        <v>243</v>
      </c>
      <c r="E190" s="215" t="s">
        <v>5008</v>
      </c>
      <c r="F190" s="216" t="s">
        <v>5009</v>
      </c>
      <c r="G190" s="217" t="s">
        <v>786</v>
      </c>
      <c r="H190" s="218">
        <v>4</v>
      </c>
      <c r="I190" s="219"/>
      <c r="J190" s="220">
        <f>ROUND(I190*H190,2)</f>
        <v>0</v>
      </c>
      <c r="K190" s="216" t="s">
        <v>4828</v>
      </c>
      <c r="L190" s="45"/>
      <c r="M190" s="221" t="s">
        <v>19</v>
      </c>
      <c r="N190" s="222" t="s">
        <v>43</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271</v>
      </c>
      <c r="AT190" s="225" t="s">
        <v>243</v>
      </c>
      <c r="AU190" s="225" t="s">
        <v>81</v>
      </c>
      <c r="AY190" s="18" t="s">
        <v>240</v>
      </c>
      <c r="BE190" s="226">
        <f>IF(N190="základní",J190,0)</f>
        <v>0</v>
      </c>
      <c r="BF190" s="226">
        <f>IF(N190="snížená",J190,0)</f>
        <v>0</v>
      </c>
      <c r="BG190" s="226">
        <f>IF(N190="zákl. přenesená",J190,0)</f>
        <v>0</v>
      </c>
      <c r="BH190" s="226">
        <f>IF(N190="sníž. přenesená",J190,0)</f>
        <v>0</v>
      </c>
      <c r="BI190" s="226">
        <f>IF(N190="nulová",J190,0)</f>
        <v>0</v>
      </c>
      <c r="BJ190" s="18" t="s">
        <v>79</v>
      </c>
      <c r="BK190" s="226">
        <f>ROUND(I190*H190,2)</f>
        <v>0</v>
      </c>
      <c r="BL190" s="18" t="s">
        <v>271</v>
      </c>
      <c r="BM190" s="225" t="s">
        <v>731</v>
      </c>
    </row>
    <row r="191" s="12" customFormat="1" ht="22.8" customHeight="1">
      <c r="A191" s="12"/>
      <c r="B191" s="198"/>
      <c r="C191" s="199"/>
      <c r="D191" s="200" t="s">
        <v>71</v>
      </c>
      <c r="E191" s="212" t="s">
        <v>5010</v>
      </c>
      <c r="F191" s="212" t="s">
        <v>5011</v>
      </c>
      <c r="G191" s="199"/>
      <c r="H191" s="199"/>
      <c r="I191" s="202"/>
      <c r="J191" s="213">
        <f>BK191</f>
        <v>0</v>
      </c>
      <c r="K191" s="199"/>
      <c r="L191" s="204"/>
      <c r="M191" s="205"/>
      <c r="N191" s="206"/>
      <c r="O191" s="206"/>
      <c r="P191" s="207">
        <f>SUM(P192:P252)</f>
        <v>0</v>
      </c>
      <c r="Q191" s="206"/>
      <c r="R191" s="207">
        <f>SUM(R192:R252)</f>
        <v>0</v>
      </c>
      <c r="S191" s="206"/>
      <c r="T191" s="208">
        <f>SUM(T192:T252)</f>
        <v>0</v>
      </c>
      <c r="U191" s="12"/>
      <c r="V191" s="12"/>
      <c r="W191" s="12"/>
      <c r="X191" s="12"/>
      <c r="Y191" s="12"/>
      <c r="Z191" s="12"/>
      <c r="AA191" s="12"/>
      <c r="AB191" s="12"/>
      <c r="AC191" s="12"/>
      <c r="AD191" s="12"/>
      <c r="AE191" s="12"/>
      <c r="AR191" s="209" t="s">
        <v>81</v>
      </c>
      <c r="AT191" s="210" t="s">
        <v>71</v>
      </c>
      <c r="AU191" s="210" t="s">
        <v>79</v>
      </c>
      <c r="AY191" s="209" t="s">
        <v>240</v>
      </c>
      <c r="BK191" s="211">
        <f>SUM(BK192:BK252)</f>
        <v>0</v>
      </c>
    </row>
    <row r="192" s="2" customFormat="1">
      <c r="A192" s="39"/>
      <c r="B192" s="40"/>
      <c r="C192" s="214" t="s">
        <v>400</v>
      </c>
      <c r="D192" s="214" t="s">
        <v>243</v>
      </c>
      <c r="E192" s="215" t="s">
        <v>5012</v>
      </c>
      <c r="F192" s="216" t="s">
        <v>5013</v>
      </c>
      <c r="G192" s="217" t="s">
        <v>806</v>
      </c>
      <c r="H192" s="218">
        <v>4</v>
      </c>
      <c r="I192" s="219"/>
      <c r="J192" s="220">
        <f>ROUND(I192*H192,2)</f>
        <v>0</v>
      </c>
      <c r="K192" s="216" t="s">
        <v>4828</v>
      </c>
      <c r="L192" s="45"/>
      <c r="M192" s="221" t="s">
        <v>19</v>
      </c>
      <c r="N192" s="222" t="s">
        <v>43</v>
      </c>
      <c r="O192" s="85"/>
      <c r="P192" s="223">
        <f>O192*H192</f>
        <v>0</v>
      </c>
      <c r="Q192" s="223">
        <v>0</v>
      </c>
      <c r="R192" s="223">
        <f>Q192*H192</f>
        <v>0</v>
      </c>
      <c r="S192" s="223">
        <v>0</v>
      </c>
      <c r="T192" s="224">
        <f>S192*H192</f>
        <v>0</v>
      </c>
      <c r="U192" s="39"/>
      <c r="V192" s="39"/>
      <c r="W192" s="39"/>
      <c r="X192" s="39"/>
      <c r="Y192" s="39"/>
      <c r="Z192" s="39"/>
      <c r="AA192" s="39"/>
      <c r="AB192" s="39"/>
      <c r="AC192" s="39"/>
      <c r="AD192" s="39"/>
      <c r="AE192" s="39"/>
      <c r="AR192" s="225" t="s">
        <v>271</v>
      </c>
      <c r="AT192" s="225" t="s">
        <v>243</v>
      </c>
      <c r="AU192" s="225" t="s">
        <v>81</v>
      </c>
      <c r="AY192" s="18" t="s">
        <v>240</v>
      </c>
      <c r="BE192" s="226">
        <f>IF(N192="základní",J192,0)</f>
        <v>0</v>
      </c>
      <c r="BF192" s="226">
        <f>IF(N192="snížená",J192,0)</f>
        <v>0</v>
      </c>
      <c r="BG192" s="226">
        <f>IF(N192="zákl. přenesená",J192,0)</f>
        <v>0</v>
      </c>
      <c r="BH192" s="226">
        <f>IF(N192="sníž. přenesená",J192,0)</f>
        <v>0</v>
      </c>
      <c r="BI192" s="226">
        <f>IF(N192="nulová",J192,0)</f>
        <v>0</v>
      </c>
      <c r="BJ192" s="18" t="s">
        <v>79</v>
      </c>
      <c r="BK192" s="226">
        <f>ROUND(I192*H192,2)</f>
        <v>0</v>
      </c>
      <c r="BL192" s="18" t="s">
        <v>271</v>
      </c>
      <c r="BM192" s="225" t="s">
        <v>2936</v>
      </c>
    </row>
    <row r="193" s="2" customFormat="1">
      <c r="A193" s="39"/>
      <c r="B193" s="40"/>
      <c r="C193" s="214" t="s">
        <v>2467</v>
      </c>
      <c r="D193" s="214" t="s">
        <v>243</v>
      </c>
      <c r="E193" s="215" t="s">
        <v>5014</v>
      </c>
      <c r="F193" s="216" t="s">
        <v>5015</v>
      </c>
      <c r="G193" s="217" t="s">
        <v>806</v>
      </c>
      <c r="H193" s="218">
        <v>84</v>
      </c>
      <c r="I193" s="219"/>
      <c r="J193" s="220">
        <f>ROUND(I193*H193,2)</f>
        <v>0</v>
      </c>
      <c r="K193" s="216" t="s">
        <v>4828</v>
      </c>
      <c r="L193" s="45"/>
      <c r="M193" s="221" t="s">
        <v>19</v>
      </c>
      <c r="N193" s="222" t="s">
        <v>43</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271</v>
      </c>
      <c r="AT193" s="225" t="s">
        <v>243</v>
      </c>
      <c r="AU193" s="225" t="s">
        <v>81</v>
      </c>
      <c r="AY193" s="18" t="s">
        <v>240</v>
      </c>
      <c r="BE193" s="226">
        <f>IF(N193="základní",J193,0)</f>
        <v>0</v>
      </c>
      <c r="BF193" s="226">
        <f>IF(N193="snížená",J193,0)</f>
        <v>0</v>
      </c>
      <c r="BG193" s="226">
        <f>IF(N193="zákl. přenesená",J193,0)</f>
        <v>0</v>
      </c>
      <c r="BH193" s="226">
        <f>IF(N193="sníž. přenesená",J193,0)</f>
        <v>0</v>
      </c>
      <c r="BI193" s="226">
        <f>IF(N193="nulová",J193,0)</f>
        <v>0</v>
      </c>
      <c r="BJ193" s="18" t="s">
        <v>79</v>
      </c>
      <c r="BK193" s="226">
        <f>ROUND(I193*H193,2)</f>
        <v>0</v>
      </c>
      <c r="BL193" s="18" t="s">
        <v>271</v>
      </c>
      <c r="BM193" s="225" t="s">
        <v>2951</v>
      </c>
    </row>
    <row r="194" s="2" customFormat="1">
      <c r="A194" s="39"/>
      <c r="B194" s="40"/>
      <c r="C194" s="214" t="s">
        <v>403</v>
      </c>
      <c r="D194" s="214" t="s">
        <v>243</v>
      </c>
      <c r="E194" s="215" t="s">
        <v>5016</v>
      </c>
      <c r="F194" s="216" t="s">
        <v>5017</v>
      </c>
      <c r="G194" s="217" t="s">
        <v>806</v>
      </c>
      <c r="H194" s="218">
        <v>10</v>
      </c>
      <c r="I194" s="219"/>
      <c r="J194" s="220">
        <f>ROUND(I194*H194,2)</f>
        <v>0</v>
      </c>
      <c r="K194" s="216" t="s">
        <v>4828</v>
      </c>
      <c r="L194" s="45"/>
      <c r="M194" s="221" t="s">
        <v>19</v>
      </c>
      <c r="N194" s="222" t="s">
        <v>43</v>
      </c>
      <c r="O194" s="85"/>
      <c r="P194" s="223">
        <f>O194*H194</f>
        <v>0</v>
      </c>
      <c r="Q194" s="223">
        <v>0</v>
      </c>
      <c r="R194" s="223">
        <f>Q194*H194</f>
        <v>0</v>
      </c>
      <c r="S194" s="223">
        <v>0</v>
      </c>
      <c r="T194" s="224">
        <f>S194*H194</f>
        <v>0</v>
      </c>
      <c r="U194" s="39"/>
      <c r="V194" s="39"/>
      <c r="W194" s="39"/>
      <c r="X194" s="39"/>
      <c r="Y194" s="39"/>
      <c r="Z194" s="39"/>
      <c r="AA194" s="39"/>
      <c r="AB194" s="39"/>
      <c r="AC194" s="39"/>
      <c r="AD194" s="39"/>
      <c r="AE194" s="39"/>
      <c r="AR194" s="225" t="s">
        <v>271</v>
      </c>
      <c r="AT194" s="225" t="s">
        <v>243</v>
      </c>
      <c r="AU194" s="225" t="s">
        <v>81</v>
      </c>
      <c r="AY194" s="18" t="s">
        <v>240</v>
      </c>
      <c r="BE194" s="226">
        <f>IF(N194="základní",J194,0)</f>
        <v>0</v>
      </c>
      <c r="BF194" s="226">
        <f>IF(N194="snížená",J194,0)</f>
        <v>0</v>
      </c>
      <c r="BG194" s="226">
        <f>IF(N194="zákl. přenesená",J194,0)</f>
        <v>0</v>
      </c>
      <c r="BH194" s="226">
        <f>IF(N194="sníž. přenesená",J194,0)</f>
        <v>0</v>
      </c>
      <c r="BI194" s="226">
        <f>IF(N194="nulová",J194,0)</f>
        <v>0</v>
      </c>
      <c r="BJ194" s="18" t="s">
        <v>79</v>
      </c>
      <c r="BK194" s="226">
        <f>ROUND(I194*H194,2)</f>
        <v>0</v>
      </c>
      <c r="BL194" s="18" t="s">
        <v>271</v>
      </c>
      <c r="BM194" s="225" t="s">
        <v>2963</v>
      </c>
    </row>
    <row r="195" s="2" customFormat="1">
      <c r="A195" s="39"/>
      <c r="B195" s="40"/>
      <c r="C195" s="214" t="s">
        <v>2476</v>
      </c>
      <c r="D195" s="214" t="s">
        <v>243</v>
      </c>
      <c r="E195" s="215" t="s">
        <v>5018</v>
      </c>
      <c r="F195" s="216" t="s">
        <v>5019</v>
      </c>
      <c r="G195" s="217" t="s">
        <v>806</v>
      </c>
      <c r="H195" s="218">
        <v>26</v>
      </c>
      <c r="I195" s="219"/>
      <c r="J195" s="220">
        <f>ROUND(I195*H195,2)</f>
        <v>0</v>
      </c>
      <c r="K195" s="216" t="s">
        <v>4828</v>
      </c>
      <c r="L195" s="45"/>
      <c r="M195" s="221" t="s">
        <v>19</v>
      </c>
      <c r="N195" s="222" t="s">
        <v>43</v>
      </c>
      <c r="O195" s="85"/>
      <c r="P195" s="223">
        <f>O195*H195</f>
        <v>0</v>
      </c>
      <c r="Q195" s="223">
        <v>0</v>
      </c>
      <c r="R195" s="223">
        <f>Q195*H195</f>
        <v>0</v>
      </c>
      <c r="S195" s="223">
        <v>0</v>
      </c>
      <c r="T195" s="224">
        <f>S195*H195</f>
        <v>0</v>
      </c>
      <c r="U195" s="39"/>
      <c r="V195" s="39"/>
      <c r="W195" s="39"/>
      <c r="X195" s="39"/>
      <c r="Y195" s="39"/>
      <c r="Z195" s="39"/>
      <c r="AA195" s="39"/>
      <c r="AB195" s="39"/>
      <c r="AC195" s="39"/>
      <c r="AD195" s="39"/>
      <c r="AE195" s="39"/>
      <c r="AR195" s="225" t="s">
        <v>271</v>
      </c>
      <c r="AT195" s="225" t="s">
        <v>243</v>
      </c>
      <c r="AU195" s="225" t="s">
        <v>81</v>
      </c>
      <c r="AY195" s="18" t="s">
        <v>240</v>
      </c>
      <c r="BE195" s="226">
        <f>IF(N195="základní",J195,0)</f>
        <v>0</v>
      </c>
      <c r="BF195" s="226">
        <f>IF(N195="snížená",J195,0)</f>
        <v>0</v>
      </c>
      <c r="BG195" s="226">
        <f>IF(N195="zákl. přenesená",J195,0)</f>
        <v>0</v>
      </c>
      <c r="BH195" s="226">
        <f>IF(N195="sníž. přenesená",J195,0)</f>
        <v>0</v>
      </c>
      <c r="BI195" s="226">
        <f>IF(N195="nulová",J195,0)</f>
        <v>0</v>
      </c>
      <c r="BJ195" s="18" t="s">
        <v>79</v>
      </c>
      <c r="BK195" s="226">
        <f>ROUND(I195*H195,2)</f>
        <v>0</v>
      </c>
      <c r="BL195" s="18" t="s">
        <v>271</v>
      </c>
      <c r="BM195" s="225" t="s">
        <v>2972</v>
      </c>
    </row>
    <row r="196" s="2" customFormat="1">
      <c r="A196" s="39"/>
      <c r="B196" s="40"/>
      <c r="C196" s="214" t="s">
        <v>409</v>
      </c>
      <c r="D196" s="214" t="s">
        <v>243</v>
      </c>
      <c r="E196" s="215" t="s">
        <v>5020</v>
      </c>
      <c r="F196" s="216" t="s">
        <v>5021</v>
      </c>
      <c r="G196" s="217" t="s">
        <v>806</v>
      </c>
      <c r="H196" s="218">
        <v>4</v>
      </c>
      <c r="I196" s="219"/>
      <c r="J196" s="220">
        <f>ROUND(I196*H196,2)</f>
        <v>0</v>
      </c>
      <c r="K196" s="216" t="s">
        <v>4828</v>
      </c>
      <c r="L196" s="45"/>
      <c r="M196" s="221" t="s">
        <v>19</v>
      </c>
      <c r="N196" s="222" t="s">
        <v>43</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271</v>
      </c>
      <c r="AT196" s="225" t="s">
        <v>243</v>
      </c>
      <c r="AU196" s="225" t="s">
        <v>81</v>
      </c>
      <c r="AY196" s="18" t="s">
        <v>240</v>
      </c>
      <c r="BE196" s="226">
        <f>IF(N196="základní",J196,0)</f>
        <v>0</v>
      </c>
      <c r="BF196" s="226">
        <f>IF(N196="snížená",J196,0)</f>
        <v>0</v>
      </c>
      <c r="BG196" s="226">
        <f>IF(N196="zákl. přenesená",J196,0)</f>
        <v>0</v>
      </c>
      <c r="BH196" s="226">
        <f>IF(N196="sníž. přenesená",J196,0)</f>
        <v>0</v>
      </c>
      <c r="BI196" s="226">
        <f>IF(N196="nulová",J196,0)</f>
        <v>0</v>
      </c>
      <c r="BJ196" s="18" t="s">
        <v>79</v>
      </c>
      <c r="BK196" s="226">
        <f>ROUND(I196*H196,2)</f>
        <v>0</v>
      </c>
      <c r="BL196" s="18" t="s">
        <v>271</v>
      </c>
      <c r="BM196" s="225" t="s">
        <v>2982</v>
      </c>
    </row>
    <row r="197" s="2" customFormat="1">
      <c r="A197" s="39"/>
      <c r="B197" s="40"/>
      <c r="C197" s="214" t="s">
        <v>2504</v>
      </c>
      <c r="D197" s="214" t="s">
        <v>243</v>
      </c>
      <c r="E197" s="215" t="s">
        <v>5022</v>
      </c>
      <c r="F197" s="216" t="s">
        <v>5023</v>
      </c>
      <c r="G197" s="217" t="s">
        <v>4862</v>
      </c>
      <c r="H197" s="218">
        <v>3</v>
      </c>
      <c r="I197" s="219"/>
      <c r="J197" s="220">
        <f>ROUND(I197*H197,2)</f>
        <v>0</v>
      </c>
      <c r="K197" s="216" t="s">
        <v>4828</v>
      </c>
      <c r="L197" s="45"/>
      <c r="M197" s="221" t="s">
        <v>19</v>
      </c>
      <c r="N197" s="222" t="s">
        <v>43</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271</v>
      </c>
      <c r="AT197" s="225" t="s">
        <v>243</v>
      </c>
      <c r="AU197" s="225" t="s">
        <v>81</v>
      </c>
      <c r="AY197" s="18" t="s">
        <v>240</v>
      </c>
      <c r="BE197" s="226">
        <f>IF(N197="základní",J197,0)</f>
        <v>0</v>
      </c>
      <c r="BF197" s="226">
        <f>IF(N197="snížená",J197,0)</f>
        <v>0</v>
      </c>
      <c r="BG197" s="226">
        <f>IF(N197="zákl. přenesená",J197,0)</f>
        <v>0</v>
      </c>
      <c r="BH197" s="226">
        <f>IF(N197="sníž. přenesená",J197,0)</f>
        <v>0</v>
      </c>
      <c r="BI197" s="226">
        <f>IF(N197="nulová",J197,0)</f>
        <v>0</v>
      </c>
      <c r="BJ197" s="18" t="s">
        <v>79</v>
      </c>
      <c r="BK197" s="226">
        <f>ROUND(I197*H197,2)</f>
        <v>0</v>
      </c>
      <c r="BL197" s="18" t="s">
        <v>271</v>
      </c>
      <c r="BM197" s="225" t="s">
        <v>2991</v>
      </c>
    </row>
    <row r="198" s="2" customFormat="1" ht="16.5" customHeight="1">
      <c r="A198" s="39"/>
      <c r="B198" s="40"/>
      <c r="C198" s="214" t="s">
        <v>412</v>
      </c>
      <c r="D198" s="214" t="s">
        <v>243</v>
      </c>
      <c r="E198" s="215" t="s">
        <v>5024</v>
      </c>
      <c r="F198" s="216" t="s">
        <v>5025</v>
      </c>
      <c r="G198" s="217" t="s">
        <v>4862</v>
      </c>
      <c r="H198" s="218">
        <v>4</v>
      </c>
      <c r="I198" s="219"/>
      <c r="J198" s="220">
        <f>ROUND(I198*H198,2)</f>
        <v>0</v>
      </c>
      <c r="K198" s="216" t="s">
        <v>4828</v>
      </c>
      <c r="L198" s="45"/>
      <c r="M198" s="221" t="s">
        <v>19</v>
      </c>
      <c r="N198" s="222" t="s">
        <v>43</v>
      </c>
      <c r="O198" s="85"/>
      <c r="P198" s="223">
        <f>O198*H198</f>
        <v>0</v>
      </c>
      <c r="Q198" s="223">
        <v>0</v>
      </c>
      <c r="R198" s="223">
        <f>Q198*H198</f>
        <v>0</v>
      </c>
      <c r="S198" s="223">
        <v>0</v>
      </c>
      <c r="T198" s="224">
        <f>S198*H198</f>
        <v>0</v>
      </c>
      <c r="U198" s="39"/>
      <c r="V198" s="39"/>
      <c r="W198" s="39"/>
      <c r="X198" s="39"/>
      <c r="Y198" s="39"/>
      <c r="Z198" s="39"/>
      <c r="AA198" s="39"/>
      <c r="AB198" s="39"/>
      <c r="AC198" s="39"/>
      <c r="AD198" s="39"/>
      <c r="AE198" s="39"/>
      <c r="AR198" s="225" t="s">
        <v>271</v>
      </c>
      <c r="AT198" s="225" t="s">
        <v>243</v>
      </c>
      <c r="AU198" s="225" t="s">
        <v>81</v>
      </c>
      <c r="AY198" s="18" t="s">
        <v>240</v>
      </c>
      <c r="BE198" s="226">
        <f>IF(N198="základní",J198,0)</f>
        <v>0</v>
      </c>
      <c r="BF198" s="226">
        <f>IF(N198="snížená",J198,0)</f>
        <v>0</v>
      </c>
      <c r="BG198" s="226">
        <f>IF(N198="zákl. přenesená",J198,0)</f>
        <v>0</v>
      </c>
      <c r="BH198" s="226">
        <f>IF(N198="sníž. přenesená",J198,0)</f>
        <v>0</v>
      </c>
      <c r="BI198" s="226">
        <f>IF(N198="nulová",J198,0)</f>
        <v>0</v>
      </c>
      <c r="BJ198" s="18" t="s">
        <v>79</v>
      </c>
      <c r="BK198" s="226">
        <f>ROUND(I198*H198,2)</f>
        <v>0</v>
      </c>
      <c r="BL198" s="18" t="s">
        <v>271</v>
      </c>
      <c r="BM198" s="225" t="s">
        <v>2999</v>
      </c>
    </row>
    <row r="199" s="2" customFormat="1">
      <c r="A199" s="39"/>
      <c r="B199" s="40"/>
      <c r="C199" s="214" t="s">
        <v>2511</v>
      </c>
      <c r="D199" s="214" t="s">
        <v>243</v>
      </c>
      <c r="E199" s="215" t="s">
        <v>5026</v>
      </c>
      <c r="F199" s="216" t="s">
        <v>5027</v>
      </c>
      <c r="G199" s="217" t="s">
        <v>4862</v>
      </c>
      <c r="H199" s="218">
        <v>6</v>
      </c>
      <c r="I199" s="219"/>
      <c r="J199" s="220">
        <f>ROUND(I199*H199,2)</f>
        <v>0</v>
      </c>
      <c r="K199" s="216" t="s">
        <v>4828</v>
      </c>
      <c r="L199" s="45"/>
      <c r="M199" s="221" t="s">
        <v>19</v>
      </c>
      <c r="N199" s="222" t="s">
        <v>43</v>
      </c>
      <c r="O199" s="85"/>
      <c r="P199" s="223">
        <f>O199*H199</f>
        <v>0</v>
      </c>
      <c r="Q199" s="223">
        <v>0</v>
      </c>
      <c r="R199" s="223">
        <f>Q199*H199</f>
        <v>0</v>
      </c>
      <c r="S199" s="223">
        <v>0</v>
      </c>
      <c r="T199" s="224">
        <f>S199*H199</f>
        <v>0</v>
      </c>
      <c r="U199" s="39"/>
      <c r="V199" s="39"/>
      <c r="W199" s="39"/>
      <c r="X199" s="39"/>
      <c r="Y199" s="39"/>
      <c r="Z199" s="39"/>
      <c r="AA199" s="39"/>
      <c r="AB199" s="39"/>
      <c r="AC199" s="39"/>
      <c r="AD199" s="39"/>
      <c r="AE199" s="39"/>
      <c r="AR199" s="225" t="s">
        <v>271</v>
      </c>
      <c r="AT199" s="225" t="s">
        <v>243</v>
      </c>
      <c r="AU199" s="225" t="s">
        <v>81</v>
      </c>
      <c r="AY199" s="18" t="s">
        <v>240</v>
      </c>
      <c r="BE199" s="226">
        <f>IF(N199="základní",J199,0)</f>
        <v>0</v>
      </c>
      <c r="BF199" s="226">
        <f>IF(N199="snížená",J199,0)</f>
        <v>0</v>
      </c>
      <c r="BG199" s="226">
        <f>IF(N199="zákl. přenesená",J199,0)</f>
        <v>0</v>
      </c>
      <c r="BH199" s="226">
        <f>IF(N199="sníž. přenesená",J199,0)</f>
        <v>0</v>
      </c>
      <c r="BI199" s="226">
        <f>IF(N199="nulová",J199,0)</f>
        <v>0</v>
      </c>
      <c r="BJ199" s="18" t="s">
        <v>79</v>
      </c>
      <c r="BK199" s="226">
        <f>ROUND(I199*H199,2)</f>
        <v>0</v>
      </c>
      <c r="BL199" s="18" t="s">
        <v>271</v>
      </c>
      <c r="BM199" s="225" t="s">
        <v>3008</v>
      </c>
    </row>
    <row r="200" s="2" customFormat="1" ht="16.5" customHeight="1">
      <c r="A200" s="39"/>
      <c r="B200" s="40"/>
      <c r="C200" s="214" t="s">
        <v>417</v>
      </c>
      <c r="D200" s="214" t="s">
        <v>243</v>
      </c>
      <c r="E200" s="215" t="s">
        <v>5028</v>
      </c>
      <c r="F200" s="216" t="s">
        <v>5029</v>
      </c>
      <c r="G200" s="217" t="s">
        <v>806</v>
      </c>
      <c r="H200" s="218">
        <v>5</v>
      </c>
      <c r="I200" s="219"/>
      <c r="J200" s="220">
        <f>ROUND(I200*H200,2)</f>
        <v>0</v>
      </c>
      <c r="K200" s="216" t="s">
        <v>4828</v>
      </c>
      <c r="L200" s="45"/>
      <c r="M200" s="221" t="s">
        <v>19</v>
      </c>
      <c r="N200" s="222" t="s">
        <v>43</v>
      </c>
      <c r="O200" s="85"/>
      <c r="P200" s="223">
        <f>O200*H200</f>
        <v>0</v>
      </c>
      <c r="Q200" s="223">
        <v>0</v>
      </c>
      <c r="R200" s="223">
        <f>Q200*H200</f>
        <v>0</v>
      </c>
      <c r="S200" s="223">
        <v>0</v>
      </c>
      <c r="T200" s="224">
        <f>S200*H200</f>
        <v>0</v>
      </c>
      <c r="U200" s="39"/>
      <c r="V200" s="39"/>
      <c r="W200" s="39"/>
      <c r="X200" s="39"/>
      <c r="Y200" s="39"/>
      <c r="Z200" s="39"/>
      <c r="AA200" s="39"/>
      <c r="AB200" s="39"/>
      <c r="AC200" s="39"/>
      <c r="AD200" s="39"/>
      <c r="AE200" s="39"/>
      <c r="AR200" s="225" t="s">
        <v>271</v>
      </c>
      <c r="AT200" s="225" t="s">
        <v>243</v>
      </c>
      <c r="AU200" s="225" t="s">
        <v>81</v>
      </c>
      <c r="AY200" s="18" t="s">
        <v>240</v>
      </c>
      <c r="BE200" s="226">
        <f>IF(N200="základní",J200,0)</f>
        <v>0</v>
      </c>
      <c r="BF200" s="226">
        <f>IF(N200="snížená",J200,0)</f>
        <v>0</v>
      </c>
      <c r="BG200" s="226">
        <f>IF(N200="zákl. přenesená",J200,0)</f>
        <v>0</v>
      </c>
      <c r="BH200" s="226">
        <f>IF(N200="sníž. přenesená",J200,0)</f>
        <v>0</v>
      </c>
      <c r="BI200" s="226">
        <f>IF(N200="nulová",J200,0)</f>
        <v>0</v>
      </c>
      <c r="BJ200" s="18" t="s">
        <v>79</v>
      </c>
      <c r="BK200" s="226">
        <f>ROUND(I200*H200,2)</f>
        <v>0</v>
      </c>
      <c r="BL200" s="18" t="s">
        <v>271</v>
      </c>
      <c r="BM200" s="225" t="s">
        <v>3016</v>
      </c>
    </row>
    <row r="201" s="2" customFormat="1" ht="33" customHeight="1">
      <c r="A201" s="39"/>
      <c r="B201" s="40"/>
      <c r="C201" s="238" t="s">
        <v>1648</v>
      </c>
      <c r="D201" s="238" t="s">
        <v>797</v>
      </c>
      <c r="E201" s="239" t="s">
        <v>5030</v>
      </c>
      <c r="F201" s="240" t="s">
        <v>5031</v>
      </c>
      <c r="G201" s="241" t="s">
        <v>806</v>
      </c>
      <c r="H201" s="242">
        <v>2</v>
      </c>
      <c r="I201" s="243"/>
      <c r="J201" s="244">
        <f>ROUND(I201*H201,2)</f>
        <v>0</v>
      </c>
      <c r="K201" s="240" t="s">
        <v>247</v>
      </c>
      <c r="L201" s="245"/>
      <c r="M201" s="246" t="s">
        <v>19</v>
      </c>
      <c r="N201" s="247" t="s">
        <v>43</v>
      </c>
      <c r="O201" s="85"/>
      <c r="P201" s="223">
        <f>O201*H201</f>
        <v>0</v>
      </c>
      <c r="Q201" s="223">
        <v>0</v>
      </c>
      <c r="R201" s="223">
        <f>Q201*H201</f>
        <v>0</v>
      </c>
      <c r="S201" s="223">
        <v>0</v>
      </c>
      <c r="T201" s="224">
        <f>S201*H201</f>
        <v>0</v>
      </c>
      <c r="U201" s="39"/>
      <c r="V201" s="39"/>
      <c r="W201" s="39"/>
      <c r="X201" s="39"/>
      <c r="Y201" s="39"/>
      <c r="Z201" s="39"/>
      <c r="AA201" s="39"/>
      <c r="AB201" s="39"/>
      <c r="AC201" s="39"/>
      <c r="AD201" s="39"/>
      <c r="AE201" s="39"/>
      <c r="AR201" s="225" t="s">
        <v>301</v>
      </c>
      <c r="AT201" s="225" t="s">
        <v>797</v>
      </c>
      <c r="AU201" s="225" t="s">
        <v>81</v>
      </c>
      <c r="AY201" s="18" t="s">
        <v>240</v>
      </c>
      <c r="BE201" s="226">
        <f>IF(N201="základní",J201,0)</f>
        <v>0</v>
      </c>
      <c r="BF201" s="226">
        <f>IF(N201="snížená",J201,0)</f>
        <v>0</v>
      </c>
      <c r="BG201" s="226">
        <f>IF(N201="zákl. přenesená",J201,0)</f>
        <v>0</v>
      </c>
      <c r="BH201" s="226">
        <f>IF(N201="sníž. přenesená",J201,0)</f>
        <v>0</v>
      </c>
      <c r="BI201" s="226">
        <f>IF(N201="nulová",J201,0)</f>
        <v>0</v>
      </c>
      <c r="BJ201" s="18" t="s">
        <v>79</v>
      </c>
      <c r="BK201" s="226">
        <f>ROUND(I201*H201,2)</f>
        <v>0</v>
      </c>
      <c r="BL201" s="18" t="s">
        <v>271</v>
      </c>
      <c r="BM201" s="225" t="s">
        <v>3026</v>
      </c>
    </row>
    <row r="202" s="2" customFormat="1">
      <c r="A202" s="39"/>
      <c r="B202" s="40"/>
      <c r="C202" s="238" t="s">
        <v>420</v>
      </c>
      <c r="D202" s="238" t="s">
        <v>797</v>
      </c>
      <c r="E202" s="239" t="s">
        <v>5032</v>
      </c>
      <c r="F202" s="240" t="s">
        <v>5033</v>
      </c>
      <c r="G202" s="241" t="s">
        <v>806</v>
      </c>
      <c r="H202" s="242">
        <v>1</v>
      </c>
      <c r="I202" s="243"/>
      <c r="J202" s="244">
        <f>ROUND(I202*H202,2)</f>
        <v>0</v>
      </c>
      <c r="K202" s="240" t="s">
        <v>247</v>
      </c>
      <c r="L202" s="245"/>
      <c r="M202" s="246" t="s">
        <v>19</v>
      </c>
      <c r="N202" s="247" t="s">
        <v>43</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301</v>
      </c>
      <c r="AT202" s="225" t="s">
        <v>797</v>
      </c>
      <c r="AU202" s="225" t="s">
        <v>81</v>
      </c>
      <c r="AY202" s="18" t="s">
        <v>240</v>
      </c>
      <c r="BE202" s="226">
        <f>IF(N202="základní",J202,0)</f>
        <v>0</v>
      </c>
      <c r="BF202" s="226">
        <f>IF(N202="snížená",J202,0)</f>
        <v>0</v>
      </c>
      <c r="BG202" s="226">
        <f>IF(N202="zákl. přenesená",J202,0)</f>
        <v>0</v>
      </c>
      <c r="BH202" s="226">
        <f>IF(N202="sníž. přenesená",J202,0)</f>
        <v>0</v>
      </c>
      <c r="BI202" s="226">
        <f>IF(N202="nulová",J202,0)</f>
        <v>0</v>
      </c>
      <c r="BJ202" s="18" t="s">
        <v>79</v>
      </c>
      <c r="BK202" s="226">
        <f>ROUND(I202*H202,2)</f>
        <v>0</v>
      </c>
      <c r="BL202" s="18" t="s">
        <v>271</v>
      </c>
      <c r="BM202" s="225" t="s">
        <v>3042</v>
      </c>
    </row>
    <row r="203" s="2" customFormat="1">
      <c r="A203" s="39"/>
      <c r="B203" s="40"/>
      <c r="C203" s="238" t="s">
        <v>2530</v>
      </c>
      <c r="D203" s="238" t="s">
        <v>797</v>
      </c>
      <c r="E203" s="239" t="s">
        <v>5034</v>
      </c>
      <c r="F203" s="240" t="s">
        <v>5035</v>
      </c>
      <c r="G203" s="241" t="s">
        <v>806</v>
      </c>
      <c r="H203" s="242">
        <v>2</v>
      </c>
      <c r="I203" s="243"/>
      <c r="J203" s="244">
        <f>ROUND(I203*H203,2)</f>
        <v>0</v>
      </c>
      <c r="K203" s="240" t="s">
        <v>247</v>
      </c>
      <c r="L203" s="245"/>
      <c r="M203" s="246" t="s">
        <v>19</v>
      </c>
      <c r="N203" s="247" t="s">
        <v>43</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301</v>
      </c>
      <c r="AT203" s="225" t="s">
        <v>797</v>
      </c>
      <c r="AU203" s="225" t="s">
        <v>81</v>
      </c>
      <c r="AY203" s="18" t="s">
        <v>240</v>
      </c>
      <c r="BE203" s="226">
        <f>IF(N203="základní",J203,0)</f>
        <v>0</v>
      </c>
      <c r="BF203" s="226">
        <f>IF(N203="snížená",J203,0)</f>
        <v>0</v>
      </c>
      <c r="BG203" s="226">
        <f>IF(N203="zákl. přenesená",J203,0)</f>
        <v>0</v>
      </c>
      <c r="BH203" s="226">
        <f>IF(N203="sníž. přenesená",J203,0)</f>
        <v>0</v>
      </c>
      <c r="BI203" s="226">
        <f>IF(N203="nulová",J203,0)</f>
        <v>0</v>
      </c>
      <c r="BJ203" s="18" t="s">
        <v>79</v>
      </c>
      <c r="BK203" s="226">
        <f>ROUND(I203*H203,2)</f>
        <v>0</v>
      </c>
      <c r="BL203" s="18" t="s">
        <v>271</v>
      </c>
      <c r="BM203" s="225" t="s">
        <v>3053</v>
      </c>
    </row>
    <row r="204" s="2" customFormat="1" ht="16.5" customHeight="1">
      <c r="A204" s="39"/>
      <c r="B204" s="40"/>
      <c r="C204" s="214" t="s">
        <v>424</v>
      </c>
      <c r="D204" s="214" t="s">
        <v>243</v>
      </c>
      <c r="E204" s="215" t="s">
        <v>5036</v>
      </c>
      <c r="F204" s="216" t="s">
        <v>5037</v>
      </c>
      <c r="G204" s="217" t="s">
        <v>806</v>
      </c>
      <c r="H204" s="218">
        <v>3</v>
      </c>
      <c r="I204" s="219"/>
      <c r="J204" s="220">
        <f>ROUND(I204*H204,2)</f>
        <v>0</v>
      </c>
      <c r="K204" s="216" t="s">
        <v>4828</v>
      </c>
      <c r="L204" s="45"/>
      <c r="M204" s="221" t="s">
        <v>19</v>
      </c>
      <c r="N204" s="222" t="s">
        <v>43</v>
      </c>
      <c r="O204" s="85"/>
      <c r="P204" s="223">
        <f>O204*H204</f>
        <v>0</v>
      </c>
      <c r="Q204" s="223">
        <v>0</v>
      </c>
      <c r="R204" s="223">
        <f>Q204*H204</f>
        <v>0</v>
      </c>
      <c r="S204" s="223">
        <v>0</v>
      </c>
      <c r="T204" s="224">
        <f>S204*H204</f>
        <v>0</v>
      </c>
      <c r="U204" s="39"/>
      <c r="V204" s="39"/>
      <c r="W204" s="39"/>
      <c r="X204" s="39"/>
      <c r="Y204" s="39"/>
      <c r="Z204" s="39"/>
      <c r="AA204" s="39"/>
      <c r="AB204" s="39"/>
      <c r="AC204" s="39"/>
      <c r="AD204" s="39"/>
      <c r="AE204" s="39"/>
      <c r="AR204" s="225" t="s">
        <v>271</v>
      </c>
      <c r="AT204" s="225" t="s">
        <v>243</v>
      </c>
      <c r="AU204" s="225" t="s">
        <v>81</v>
      </c>
      <c r="AY204" s="18" t="s">
        <v>240</v>
      </c>
      <c r="BE204" s="226">
        <f>IF(N204="základní",J204,0)</f>
        <v>0</v>
      </c>
      <c r="BF204" s="226">
        <f>IF(N204="snížená",J204,0)</f>
        <v>0</v>
      </c>
      <c r="BG204" s="226">
        <f>IF(N204="zákl. přenesená",J204,0)</f>
        <v>0</v>
      </c>
      <c r="BH204" s="226">
        <f>IF(N204="sníž. přenesená",J204,0)</f>
        <v>0</v>
      </c>
      <c r="BI204" s="226">
        <f>IF(N204="nulová",J204,0)</f>
        <v>0</v>
      </c>
      <c r="BJ204" s="18" t="s">
        <v>79</v>
      </c>
      <c r="BK204" s="226">
        <f>ROUND(I204*H204,2)</f>
        <v>0</v>
      </c>
      <c r="BL204" s="18" t="s">
        <v>271</v>
      </c>
      <c r="BM204" s="225" t="s">
        <v>3063</v>
      </c>
    </row>
    <row r="205" s="2" customFormat="1" ht="21.75" customHeight="1">
      <c r="A205" s="39"/>
      <c r="B205" s="40"/>
      <c r="C205" s="238" t="s">
        <v>2547</v>
      </c>
      <c r="D205" s="238" t="s">
        <v>797</v>
      </c>
      <c r="E205" s="239" t="s">
        <v>5038</v>
      </c>
      <c r="F205" s="240" t="s">
        <v>5039</v>
      </c>
      <c r="G205" s="241" t="s">
        <v>806</v>
      </c>
      <c r="H205" s="242">
        <v>2</v>
      </c>
      <c r="I205" s="243"/>
      <c r="J205" s="244">
        <f>ROUND(I205*H205,2)</f>
        <v>0</v>
      </c>
      <c r="K205" s="240" t="s">
        <v>247</v>
      </c>
      <c r="L205" s="245"/>
      <c r="M205" s="246" t="s">
        <v>19</v>
      </c>
      <c r="N205" s="247" t="s">
        <v>43</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301</v>
      </c>
      <c r="AT205" s="225" t="s">
        <v>797</v>
      </c>
      <c r="AU205" s="225" t="s">
        <v>81</v>
      </c>
      <c r="AY205" s="18" t="s">
        <v>240</v>
      </c>
      <c r="BE205" s="226">
        <f>IF(N205="základní",J205,0)</f>
        <v>0</v>
      </c>
      <c r="BF205" s="226">
        <f>IF(N205="snížená",J205,0)</f>
        <v>0</v>
      </c>
      <c r="BG205" s="226">
        <f>IF(N205="zákl. přenesená",J205,0)</f>
        <v>0</v>
      </c>
      <c r="BH205" s="226">
        <f>IF(N205="sníž. přenesená",J205,0)</f>
        <v>0</v>
      </c>
      <c r="BI205" s="226">
        <f>IF(N205="nulová",J205,0)</f>
        <v>0</v>
      </c>
      <c r="BJ205" s="18" t="s">
        <v>79</v>
      </c>
      <c r="BK205" s="226">
        <f>ROUND(I205*H205,2)</f>
        <v>0</v>
      </c>
      <c r="BL205" s="18" t="s">
        <v>271</v>
      </c>
      <c r="BM205" s="225" t="s">
        <v>3073</v>
      </c>
    </row>
    <row r="206" s="2" customFormat="1">
      <c r="A206" s="39"/>
      <c r="B206" s="40"/>
      <c r="C206" s="238" t="s">
        <v>427</v>
      </c>
      <c r="D206" s="238" t="s">
        <v>797</v>
      </c>
      <c r="E206" s="239" t="s">
        <v>5040</v>
      </c>
      <c r="F206" s="240" t="s">
        <v>5041</v>
      </c>
      <c r="G206" s="241" t="s">
        <v>806</v>
      </c>
      <c r="H206" s="242">
        <v>1</v>
      </c>
      <c r="I206" s="243"/>
      <c r="J206" s="244">
        <f>ROUND(I206*H206,2)</f>
        <v>0</v>
      </c>
      <c r="K206" s="240" t="s">
        <v>247</v>
      </c>
      <c r="L206" s="245"/>
      <c r="M206" s="246" t="s">
        <v>19</v>
      </c>
      <c r="N206" s="247" t="s">
        <v>43</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301</v>
      </c>
      <c r="AT206" s="225" t="s">
        <v>797</v>
      </c>
      <c r="AU206" s="225" t="s">
        <v>81</v>
      </c>
      <c r="AY206" s="18" t="s">
        <v>240</v>
      </c>
      <c r="BE206" s="226">
        <f>IF(N206="základní",J206,0)</f>
        <v>0</v>
      </c>
      <c r="BF206" s="226">
        <f>IF(N206="snížená",J206,0)</f>
        <v>0</v>
      </c>
      <c r="BG206" s="226">
        <f>IF(N206="zákl. přenesená",J206,0)</f>
        <v>0</v>
      </c>
      <c r="BH206" s="226">
        <f>IF(N206="sníž. přenesená",J206,0)</f>
        <v>0</v>
      </c>
      <c r="BI206" s="226">
        <f>IF(N206="nulová",J206,0)</f>
        <v>0</v>
      </c>
      <c r="BJ206" s="18" t="s">
        <v>79</v>
      </c>
      <c r="BK206" s="226">
        <f>ROUND(I206*H206,2)</f>
        <v>0</v>
      </c>
      <c r="BL206" s="18" t="s">
        <v>271</v>
      </c>
      <c r="BM206" s="225" t="s">
        <v>3083</v>
      </c>
    </row>
    <row r="207" s="2" customFormat="1" ht="16.5" customHeight="1">
      <c r="A207" s="39"/>
      <c r="B207" s="40"/>
      <c r="C207" s="214" t="s">
        <v>2555</v>
      </c>
      <c r="D207" s="214" t="s">
        <v>243</v>
      </c>
      <c r="E207" s="215" t="s">
        <v>5042</v>
      </c>
      <c r="F207" s="216" t="s">
        <v>5043</v>
      </c>
      <c r="G207" s="217" t="s">
        <v>806</v>
      </c>
      <c r="H207" s="218">
        <v>2</v>
      </c>
      <c r="I207" s="219"/>
      <c r="J207" s="220">
        <f>ROUND(I207*H207,2)</f>
        <v>0</v>
      </c>
      <c r="K207" s="216" t="s">
        <v>4828</v>
      </c>
      <c r="L207" s="45"/>
      <c r="M207" s="221" t="s">
        <v>19</v>
      </c>
      <c r="N207" s="222" t="s">
        <v>43</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271</v>
      </c>
      <c r="AT207" s="225" t="s">
        <v>243</v>
      </c>
      <c r="AU207" s="225" t="s">
        <v>81</v>
      </c>
      <c r="AY207" s="18" t="s">
        <v>240</v>
      </c>
      <c r="BE207" s="226">
        <f>IF(N207="základní",J207,0)</f>
        <v>0</v>
      </c>
      <c r="BF207" s="226">
        <f>IF(N207="snížená",J207,0)</f>
        <v>0</v>
      </c>
      <c r="BG207" s="226">
        <f>IF(N207="zákl. přenesená",J207,0)</f>
        <v>0</v>
      </c>
      <c r="BH207" s="226">
        <f>IF(N207="sníž. přenesená",J207,0)</f>
        <v>0</v>
      </c>
      <c r="BI207" s="226">
        <f>IF(N207="nulová",J207,0)</f>
        <v>0</v>
      </c>
      <c r="BJ207" s="18" t="s">
        <v>79</v>
      </c>
      <c r="BK207" s="226">
        <f>ROUND(I207*H207,2)</f>
        <v>0</v>
      </c>
      <c r="BL207" s="18" t="s">
        <v>271</v>
      </c>
      <c r="BM207" s="225" t="s">
        <v>3093</v>
      </c>
    </row>
    <row r="208" s="2" customFormat="1">
      <c r="A208" s="39"/>
      <c r="B208" s="40"/>
      <c r="C208" s="238" t="s">
        <v>431</v>
      </c>
      <c r="D208" s="238" t="s">
        <v>797</v>
      </c>
      <c r="E208" s="239" t="s">
        <v>5044</v>
      </c>
      <c r="F208" s="240" t="s">
        <v>5045</v>
      </c>
      <c r="G208" s="241" t="s">
        <v>806</v>
      </c>
      <c r="H208" s="242">
        <v>2</v>
      </c>
      <c r="I208" s="243"/>
      <c r="J208" s="244">
        <f>ROUND(I208*H208,2)</f>
        <v>0</v>
      </c>
      <c r="K208" s="240" t="s">
        <v>247</v>
      </c>
      <c r="L208" s="245"/>
      <c r="M208" s="246" t="s">
        <v>19</v>
      </c>
      <c r="N208" s="247" t="s">
        <v>43</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301</v>
      </c>
      <c r="AT208" s="225" t="s">
        <v>797</v>
      </c>
      <c r="AU208" s="225" t="s">
        <v>81</v>
      </c>
      <c r="AY208" s="18" t="s">
        <v>240</v>
      </c>
      <c r="BE208" s="226">
        <f>IF(N208="základní",J208,0)</f>
        <v>0</v>
      </c>
      <c r="BF208" s="226">
        <f>IF(N208="snížená",J208,0)</f>
        <v>0</v>
      </c>
      <c r="BG208" s="226">
        <f>IF(N208="zákl. přenesená",J208,0)</f>
        <v>0</v>
      </c>
      <c r="BH208" s="226">
        <f>IF(N208="sníž. přenesená",J208,0)</f>
        <v>0</v>
      </c>
      <c r="BI208" s="226">
        <f>IF(N208="nulová",J208,0)</f>
        <v>0</v>
      </c>
      <c r="BJ208" s="18" t="s">
        <v>79</v>
      </c>
      <c r="BK208" s="226">
        <f>ROUND(I208*H208,2)</f>
        <v>0</v>
      </c>
      <c r="BL208" s="18" t="s">
        <v>271</v>
      </c>
      <c r="BM208" s="225" t="s">
        <v>3103</v>
      </c>
    </row>
    <row r="209" s="2" customFormat="1" ht="16.5" customHeight="1">
      <c r="A209" s="39"/>
      <c r="B209" s="40"/>
      <c r="C209" s="214" t="s">
        <v>2564</v>
      </c>
      <c r="D209" s="214" t="s">
        <v>243</v>
      </c>
      <c r="E209" s="215" t="s">
        <v>5046</v>
      </c>
      <c r="F209" s="216" t="s">
        <v>5047</v>
      </c>
      <c r="G209" s="217" t="s">
        <v>806</v>
      </c>
      <c r="H209" s="218">
        <v>1</v>
      </c>
      <c r="I209" s="219"/>
      <c r="J209" s="220">
        <f>ROUND(I209*H209,2)</f>
        <v>0</v>
      </c>
      <c r="K209" s="216" t="s">
        <v>4828</v>
      </c>
      <c r="L209" s="45"/>
      <c r="M209" s="221" t="s">
        <v>19</v>
      </c>
      <c r="N209" s="222" t="s">
        <v>43</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271</v>
      </c>
      <c r="AT209" s="225" t="s">
        <v>243</v>
      </c>
      <c r="AU209" s="225" t="s">
        <v>81</v>
      </c>
      <c r="AY209" s="18" t="s">
        <v>240</v>
      </c>
      <c r="BE209" s="226">
        <f>IF(N209="základní",J209,0)</f>
        <v>0</v>
      </c>
      <c r="BF209" s="226">
        <f>IF(N209="snížená",J209,0)</f>
        <v>0</v>
      </c>
      <c r="BG209" s="226">
        <f>IF(N209="zákl. přenesená",J209,0)</f>
        <v>0</v>
      </c>
      <c r="BH209" s="226">
        <f>IF(N209="sníž. přenesená",J209,0)</f>
        <v>0</v>
      </c>
      <c r="BI209" s="226">
        <f>IF(N209="nulová",J209,0)</f>
        <v>0</v>
      </c>
      <c r="BJ209" s="18" t="s">
        <v>79</v>
      </c>
      <c r="BK209" s="226">
        <f>ROUND(I209*H209,2)</f>
        <v>0</v>
      </c>
      <c r="BL209" s="18" t="s">
        <v>271</v>
      </c>
      <c r="BM209" s="225" t="s">
        <v>3116</v>
      </c>
    </row>
    <row r="210" s="2" customFormat="1" ht="16.5" customHeight="1">
      <c r="A210" s="39"/>
      <c r="B210" s="40"/>
      <c r="C210" s="238" t="s">
        <v>434</v>
      </c>
      <c r="D210" s="238" t="s">
        <v>797</v>
      </c>
      <c r="E210" s="239" t="s">
        <v>5048</v>
      </c>
      <c r="F210" s="240" t="s">
        <v>5049</v>
      </c>
      <c r="G210" s="241" t="s">
        <v>806</v>
      </c>
      <c r="H210" s="242">
        <v>1</v>
      </c>
      <c r="I210" s="243"/>
      <c r="J210" s="244">
        <f>ROUND(I210*H210,2)</f>
        <v>0</v>
      </c>
      <c r="K210" s="240" t="s">
        <v>247</v>
      </c>
      <c r="L210" s="245"/>
      <c r="M210" s="246" t="s">
        <v>19</v>
      </c>
      <c r="N210" s="247" t="s">
        <v>43</v>
      </c>
      <c r="O210" s="85"/>
      <c r="P210" s="223">
        <f>O210*H210</f>
        <v>0</v>
      </c>
      <c r="Q210" s="223">
        <v>0</v>
      </c>
      <c r="R210" s="223">
        <f>Q210*H210</f>
        <v>0</v>
      </c>
      <c r="S210" s="223">
        <v>0</v>
      </c>
      <c r="T210" s="224">
        <f>S210*H210</f>
        <v>0</v>
      </c>
      <c r="U210" s="39"/>
      <c r="V210" s="39"/>
      <c r="W210" s="39"/>
      <c r="X210" s="39"/>
      <c r="Y210" s="39"/>
      <c r="Z210" s="39"/>
      <c r="AA210" s="39"/>
      <c r="AB210" s="39"/>
      <c r="AC210" s="39"/>
      <c r="AD210" s="39"/>
      <c r="AE210" s="39"/>
      <c r="AR210" s="225" t="s">
        <v>301</v>
      </c>
      <c r="AT210" s="225" t="s">
        <v>797</v>
      </c>
      <c r="AU210" s="225" t="s">
        <v>81</v>
      </c>
      <c r="AY210" s="18" t="s">
        <v>240</v>
      </c>
      <c r="BE210" s="226">
        <f>IF(N210="základní",J210,0)</f>
        <v>0</v>
      </c>
      <c r="BF210" s="226">
        <f>IF(N210="snížená",J210,0)</f>
        <v>0</v>
      </c>
      <c r="BG210" s="226">
        <f>IF(N210="zákl. přenesená",J210,0)</f>
        <v>0</v>
      </c>
      <c r="BH210" s="226">
        <f>IF(N210="sníž. přenesená",J210,0)</f>
        <v>0</v>
      </c>
      <c r="BI210" s="226">
        <f>IF(N210="nulová",J210,0)</f>
        <v>0</v>
      </c>
      <c r="BJ210" s="18" t="s">
        <v>79</v>
      </c>
      <c r="BK210" s="226">
        <f>ROUND(I210*H210,2)</f>
        <v>0</v>
      </c>
      <c r="BL210" s="18" t="s">
        <v>271</v>
      </c>
      <c r="BM210" s="225" t="s">
        <v>3126</v>
      </c>
    </row>
    <row r="211" s="2" customFormat="1" ht="16.5" customHeight="1">
      <c r="A211" s="39"/>
      <c r="B211" s="40"/>
      <c r="C211" s="214" t="s">
        <v>2573</v>
      </c>
      <c r="D211" s="214" t="s">
        <v>243</v>
      </c>
      <c r="E211" s="215" t="s">
        <v>5050</v>
      </c>
      <c r="F211" s="216" t="s">
        <v>5051</v>
      </c>
      <c r="G211" s="217" t="s">
        <v>806</v>
      </c>
      <c r="H211" s="218">
        <v>1</v>
      </c>
      <c r="I211" s="219"/>
      <c r="J211" s="220">
        <f>ROUND(I211*H211,2)</f>
        <v>0</v>
      </c>
      <c r="K211" s="216" t="s">
        <v>4828</v>
      </c>
      <c r="L211" s="45"/>
      <c r="M211" s="221" t="s">
        <v>19</v>
      </c>
      <c r="N211" s="222" t="s">
        <v>43</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271</v>
      </c>
      <c r="AT211" s="225" t="s">
        <v>243</v>
      </c>
      <c r="AU211" s="225" t="s">
        <v>81</v>
      </c>
      <c r="AY211" s="18" t="s">
        <v>240</v>
      </c>
      <c r="BE211" s="226">
        <f>IF(N211="základní",J211,0)</f>
        <v>0</v>
      </c>
      <c r="BF211" s="226">
        <f>IF(N211="snížená",J211,0)</f>
        <v>0</v>
      </c>
      <c r="BG211" s="226">
        <f>IF(N211="zákl. přenesená",J211,0)</f>
        <v>0</v>
      </c>
      <c r="BH211" s="226">
        <f>IF(N211="sníž. přenesená",J211,0)</f>
        <v>0</v>
      </c>
      <c r="BI211" s="226">
        <f>IF(N211="nulová",J211,0)</f>
        <v>0</v>
      </c>
      <c r="BJ211" s="18" t="s">
        <v>79</v>
      </c>
      <c r="BK211" s="226">
        <f>ROUND(I211*H211,2)</f>
        <v>0</v>
      </c>
      <c r="BL211" s="18" t="s">
        <v>271</v>
      </c>
      <c r="BM211" s="225" t="s">
        <v>3135</v>
      </c>
    </row>
    <row r="212" s="2" customFormat="1" ht="16.5" customHeight="1">
      <c r="A212" s="39"/>
      <c r="B212" s="40"/>
      <c r="C212" s="238" t="s">
        <v>610</v>
      </c>
      <c r="D212" s="238" t="s">
        <v>797</v>
      </c>
      <c r="E212" s="239" t="s">
        <v>5052</v>
      </c>
      <c r="F212" s="240" t="s">
        <v>5053</v>
      </c>
      <c r="G212" s="241" t="s">
        <v>806</v>
      </c>
      <c r="H212" s="242">
        <v>1</v>
      </c>
      <c r="I212" s="243"/>
      <c r="J212" s="244">
        <f>ROUND(I212*H212,2)</f>
        <v>0</v>
      </c>
      <c r="K212" s="240" t="s">
        <v>247</v>
      </c>
      <c r="L212" s="245"/>
      <c r="M212" s="246" t="s">
        <v>19</v>
      </c>
      <c r="N212" s="247" t="s">
        <v>43</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301</v>
      </c>
      <c r="AT212" s="225" t="s">
        <v>797</v>
      </c>
      <c r="AU212" s="225" t="s">
        <v>81</v>
      </c>
      <c r="AY212" s="18" t="s">
        <v>240</v>
      </c>
      <c r="BE212" s="226">
        <f>IF(N212="základní",J212,0)</f>
        <v>0</v>
      </c>
      <c r="BF212" s="226">
        <f>IF(N212="snížená",J212,0)</f>
        <v>0</v>
      </c>
      <c r="BG212" s="226">
        <f>IF(N212="zákl. přenesená",J212,0)</f>
        <v>0</v>
      </c>
      <c r="BH212" s="226">
        <f>IF(N212="sníž. přenesená",J212,0)</f>
        <v>0</v>
      </c>
      <c r="BI212" s="226">
        <f>IF(N212="nulová",J212,0)</f>
        <v>0</v>
      </c>
      <c r="BJ212" s="18" t="s">
        <v>79</v>
      </c>
      <c r="BK212" s="226">
        <f>ROUND(I212*H212,2)</f>
        <v>0</v>
      </c>
      <c r="BL212" s="18" t="s">
        <v>271</v>
      </c>
      <c r="BM212" s="225" t="s">
        <v>3155</v>
      </c>
    </row>
    <row r="213" s="2" customFormat="1" ht="16.5" customHeight="1">
      <c r="A213" s="39"/>
      <c r="B213" s="40"/>
      <c r="C213" s="214" t="s">
        <v>2580</v>
      </c>
      <c r="D213" s="214" t="s">
        <v>243</v>
      </c>
      <c r="E213" s="215" t="s">
        <v>5054</v>
      </c>
      <c r="F213" s="216" t="s">
        <v>5055</v>
      </c>
      <c r="G213" s="217" t="s">
        <v>806</v>
      </c>
      <c r="H213" s="218">
        <v>1</v>
      </c>
      <c r="I213" s="219"/>
      <c r="J213" s="220">
        <f>ROUND(I213*H213,2)</f>
        <v>0</v>
      </c>
      <c r="K213" s="216" t="s">
        <v>4828</v>
      </c>
      <c r="L213" s="45"/>
      <c r="M213" s="221" t="s">
        <v>19</v>
      </c>
      <c r="N213" s="222" t="s">
        <v>43</v>
      </c>
      <c r="O213" s="85"/>
      <c r="P213" s="223">
        <f>O213*H213</f>
        <v>0</v>
      </c>
      <c r="Q213" s="223">
        <v>0</v>
      </c>
      <c r="R213" s="223">
        <f>Q213*H213</f>
        <v>0</v>
      </c>
      <c r="S213" s="223">
        <v>0</v>
      </c>
      <c r="T213" s="224">
        <f>S213*H213</f>
        <v>0</v>
      </c>
      <c r="U213" s="39"/>
      <c r="V213" s="39"/>
      <c r="W213" s="39"/>
      <c r="X213" s="39"/>
      <c r="Y213" s="39"/>
      <c r="Z213" s="39"/>
      <c r="AA213" s="39"/>
      <c r="AB213" s="39"/>
      <c r="AC213" s="39"/>
      <c r="AD213" s="39"/>
      <c r="AE213" s="39"/>
      <c r="AR213" s="225" t="s">
        <v>271</v>
      </c>
      <c r="AT213" s="225" t="s">
        <v>243</v>
      </c>
      <c r="AU213" s="225" t="s">
        <v>81</v>
      </c>
      <c r="AY213" s="18" t="s">
        <v>240</v>
      </c>
      <c r="BE213" s="226">
        <f>IF(N213="základní",J213,0)</f>
        <v>0</v>
      </c>
      <c r="BF213" s="226">
        <f>IF(N213="snížená",J213,0)</f>
        <v>0</v>
      </c>
      <c r="BG213" s="226">
        <f>IF(N213="zákl. přenesená",J213,0)</f>
        <v>0</v>
      </c>
      <c r="BH213" s="226">
        <f>IF(N213="sníž. přenesená",J213,0)</f>
        <v>0</v>
      </c>
      <c r="BI213" s="226">
        <f>IF(N213="nulová",J213,0)</f>
        <v>0</v>
      </c>
      <c r="BJ213" s="18" t="s">
        <v>79</v>
      </c>
      <c r="BK213" s="226">
        <f>ROUND(I213*H213,2)</f>
        <v>0</v>
      </c>
      <c r="BL213" s="18" t="s">
        <v>271</v>
      </c>
      <c r="BM213" s="225" t="s">
        <v>3166</v>
      </c>
    </row>
    <row r="214" s="2" customFormat="1" ht="16.5" customHeight="1">
      <c r="A214" s="39"/>
      <c r="B214" s="40"/>
      <c r="C214" s="238" t="s">
        <v>613</v>
      </c>
      <c r="D214" s="238" t="s">
        <v>797</v>
      </c>
      <c r="E214" s="239" t="s">
        <v>5056</v>
      </c>
      <c r="F214" s="240" t="s">
        <v>5057</v>
      </c>
      <c r="G214" s="241" t="s">
        <v>806</v>
      </c>
      <c r="H214" s="242">
        <v>1</v>
      </c>
      <c r="I214" s="243"/>
      <c r="J214" s="244">
        <f>ROUND(I214*H214,2)</f>
        <v>0</v>
      </c>
      <c r="K214" s="240" t="s">
        <v>247</v>
      </c>
      <c r="L214" s="245"/>
      <c r="M214" s="246" t="s">
        <v>19</v>
      </c>
      <c r="N214" s="247" t="s">
        <v>43</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301</v>
      </c>
      <c r="AT214" s="225" t="s">
        <v>797</v>
      </c>
      <c r="AU214" s="225" t="s">
        <v>81</v>
      </c>
      <c r="AY214" s="18" t="s">
        <v>240</v>
      </c>
      <c r="BE214" s="226">
        <f>IF(N214="základní",J214,0)</f>
        <v>0</v>
      </c>
      <c r="BF214" s="226">
        <f>IF(N214="snížená",J214,0)</f>
        <v>0</v>
      </c>
      <c r="BG214" s="226">
        <f>IF(N214="zákl. přenesená",J214,0)</f>
        <v>0</v>
      </c>
      <c r="BH214" s="226">
        <f>IF(N214="sníž. přenesená",J214,0)</f>
        <v>0</v>
      </c>
      <c r="BI214" s="226">
        <f>IF(N214="nulová",J214,0)</f>
        <v>0</v>
      </c>
      <c r="BJ214" s="18" t="s">
        <v>79</v>
      </c>
      <c r="BK214" s="226">
        <f>ROUND(I214*H214,2)</f>
        <v>0</v>
      </c>
      <c r="BL214" s="18" t="s">
        <v>271</v>
      </c>
      <c r="BM214" s="225" t="s">
        <v>3177</v>
      </c>
    </row>
    <row r="215" s="2" customFormat="1" ht="16.5" customHeight="1">
      <c r="A215" s="39"/>
      <c r="B215" s="40"/>
      <c r="C215" s="214" t="s">
        <v>2589</v>
      </c>
      <c r="D215" s="214" t="s">
        <v>243</v>
      </c>
      <c r="E215" s="215" t="s">
        <v>5058</v>
      </c>
      <c r="F215" s="216" t="s">
        <v>5059</v>
      </c>
      <c r="G215" s="217" t="s">
        <v>806</v>
      </c>
      <c r="H215" s="218">
        <v>1</v>
      </c>
      <c r="I215" s="219"/>
      <c r="J215" s="220">
        <f>ROUND(I215*H215,2)</f>
        <v>0</v>
      </c>
      <c r="K215" s="216" t="s">
        <v>247</v>
      </c>
      <c r="L215" s="45"/>
      <c r="M215" s="221" t="s">
        <v>19</v>
      </c>
      <c r="N215" s="222" t="s">
        <v>43</v>
      </c>
      <c r="O215" s="85"/>
      <c r="P215" s="223">
        <f>O215*H215</f>
        <v>0</v>
      </c>
      <c r="Q215" s="223">
        <v>0</v>
      </c>
      <c r="R215" s="223">
        <f>Q215*H215</f>
        <v>0</v>
      </c>
      <c r="S215" s="223">
        <v>0</v>
      </c>
      <c r="T215" s="224">
        <f>S215*H215</f>
        <v>0</v>
      </c>
      <c r="U215" s="39"/>
      <c r="V215" s="39"/>
      <c r="W215" s="39"/>
      <c r="X215" s="39"/>
      <c r="Y215" s="39"/>
      <c r="Z215" s="39"/>
      <c r="AA215" s="39"/>
      <c r="AB215" s="39"/>
      <c r="AC215" s="39"/>
      <c r="AD215" s="39"/>
      <c r="AE215" s="39"/>
      <c r="AR215" s="225" t="s">
        <v>271</v>
      </c>
      <c r="AT215" s="225" t="s">
        <v>243</v>
      </c>
      <c r="AU215" s="225" t="s">
        <v>81</v>
      </c>
      <c r="AY215" s="18" t="s">
        <v>240</v>
      </c>
      <c r="BE215" s="226">
        <f>IF(N215="základní",J215,0)</f>
        <v>0</v>
      </c>
      <c r="BF215" s="226">
        <f>IF(N215="snížená",J215,0)</f>
        <v>0</v>
      </c>
      <c r="BG215" s="226">
        <f>IF(N215="zákl. přenesená",J215,0)</f>
        <v>0</v>
      </c>
      <c r="BH215" s="226">
        <f>IF(N215="sníž. přenesená",J215,0)</f>
        <v>0</v>
      </c>
      <c r="BI215" s="226">
        <f>IF(N215="nulová",J215,0)</f>
        <v>0</v>
      </c>
      <c r="BJ215" s="18" t="s">
        <v>79</v>
      </c>
      <c r="BK215" s="226">
        <f>ROUND(I215*H215,2)</f>
        <v>0</v>
      </c>
      <c r="BL215" s="18" t="s">
        <v>271</v>
      </c>
      <c r="BM215" s="225" t="s">
        <v>3186</v>
      </c>
    </row>
    <row r="216" s="2" customFormat="1" ht="21.75" customHeight="1">
      <c r="A216" s="39"/>
      <c r="B216" s="40"/>
      <c r="C216" s="238" t="s">
        <v>616</v>
      </c>
      <c r="D216" s="238" t="s">
        <v>797</v>
      </c>
      <c r="E216" s="239" t="s">
        <v>5060</v>
      </c>
      <c r="F216" s="240" t="s">
        <v>5061</v>
      </c>
      <c r="G216" s="241" t="s">
        <v>806</v>
      </c>
      <c r="H216" s="242">
        <v>1</v>
      </c>
      <c r="I216" s="243"/>
      <c r="J216" s="244">
        <f>ROUND(I216*H216,2)</f>
        <v>0</v>
      </c>
      <c r="K216" s="240" t="s">
        <v>247</v>
      </c>
      <c r="L216" s="245"/>
      <c r="M216" s="246" t="s">
        <v>19</v>
      </c>
      <c r="N216" s="247" t="s">
        <v>43</v>
      </c>
      <c r="O216" s="85"/>
      <c r="P216" s="223">
        <f>O216*H216</f>
        <v>0</v>
      </c>
      <c r="Q216" s="223">
        <v>0</v>
      </c>
      <c r="R216" s="223">
        <f>Q216*H216</f>
        <v>0</v>
      </c>
      <c r="S216" s="223">
        <v>0</v>
      </c>
      <c r="T216" s="224">
        <f>S216*H216</f>
        <v>0</v>
      </c>
      <c r="U216" s="39"/>
      <c r="V216" s="39"/>
      <c r="W216" s="39"/>
      <c r="X216" s="39"/>
      <c r="Y216" s="39"/>
      <c r="Z216" s="39"/>
      <c r="AA216" s="39"/>
      <c r="AB216" s="39"/>
      <c r="AC216" s="39"/>
      <c r="AD216" s="39"/>
      <c r="AE216" s="39"/>
      <c r="AR216" s="225" t="s">
        <v>301</v>
      </c>
      <c r="AT216" s="225" t="s">
        <v>797</v>
      </c>
      <c r="AU216" s="225" t="s">
        <v>81</v>
      </c>
      <c r="AY216" s="18" t="s">
        <v>240</v>
      </c>
      <c r="BE216" s="226">
        <f>IF(N216="základní",J216,0)</f>
        <v>0</v>
      </c>
      <c r="BF216" s="226">
        <f>IF(N216="snížená",J216,0)</f>
        <v>0</v>
      </c>
      <c r="BG216" s="226">
        <f>IF(N216="zákl. přenesená",J216,0)</f>
        <v>0</v>
      </c>
      <c r="BH216" s="226">
        <f>IF(N216="sníž. přenesená",J216,0)</f>
        <v>0</v>
      </c>
      <c r="BI216" s="226">
        <f>IF(N216="nulová",J216,0)</f>
        <v>0</v>
      </c>
      <c r="BJ216" s="18" t="s">
        <v>79</v>
      </c>
      <c r="BK216" s="226">
        <f>ROUND(I216*H216,2)</f>
        <v>0</v>
      </c>
      <c r="BL216" s="18" t="s">
        <v>271</v>
      </c>
      <c r="BM216" s="225" t="s">
        <v>3201</v>
      </c>
    </row>
    <row r="217" s="2" customFormat="1" ht="16.5" customHeight="1">
      <c r="A217" s="39"/>
      <c r="B217" s="40"/>
      <c r="C217" s="214" t="s">
        <v>2603</v>
      </c>
      <c r="D217" s="214" t="s">
        <v>243</v>
      </c>
      <c r="E217" s="215" t="s">
        <v>5062</v>
      </c>
      <c r="F217" s="216" t="s">
        <v>5063</v>
      </c>
      <c r="G217" s="217" t="s">
        <v>806</v>
      </c>
      <c r="H217" s="218">
        <v>1</v>
      </c>
      <c r="I217" s="219"/>
      <c r="J217" s="220">
        <f>ROUND(I217*H217,2)</f>
        <v>0</v>
      </c>
      <c r="K217" s="216" t="s">
        <v>247</v>
      </c>
      <c r="L217" s="45"/>
      <c r="M217" s="221" t="s">
        <v>19</v>
      </c>
      <c r="N217" s="222" t="s">
        <v>43</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271</v>
      </c>
      <c r="AT217" s="225" t="s">
        <v>243</v>
      </c>
      <c r="AU217" s="225" t="s">
        <v>81</v>
      </c>
      <c r="AY217" s="18" t="s">
        <v>240</v>
      </c>
      <c r="BE217" s="226">
        <f>IF(N217="základní",J217,0)</f>
        <v>0</v>
      </c>
      <c r="BF217" s="226">
        <f>IF(N217="snížená",J217,0)</f>
        <v>0</v>
      </c>
      <c r="BG217" s="226">
        <f>IF(N217="zákl. přenesená",J217,0)</f>
        <v>0</v>
      </c>
      <c r="BH217" s="226">
        <f>IF(N217="sníž. přenesená",J217,0)</f>
        <v>0</v>
      </c>
      <c r="BI217" s="226">
        <f>IF(N217="nulová",J217,0)</f>
        <v>0</v>
      </c>
      <c r="BJ217" s="18" t="s">
        <v>79</v>
      </c>
      <c r="BK217" s="226">
        <f>ROUND(I217*H217,2)</f>
        <v>0</v>
      </c>
      <c r="BL217" s="18" t="s">
        <v>271</v>
      </c>
      <c r="BM217" s="225" t="s">
        <v>3215</v>
      </c>
    </row>
    <row r="218" s="2" customFormat="1">
      <c r="A218" s="39"/>
      <c r="B218" s="40"/>
      <c r="C218" s="238" t="s">
        <v>620</v>
      </c>
      <c r="D218" s="238" t="s">
        <v>797</v>
      </c>
      <c r="E218" s="239" t="s">
        <v>5064</v>
      </c>
      <c r="F218" s="240" t="s">
        <v>5065</v>
      </c>
      <c r="G218" s="241" t="s">
        <v>806</v>
      </c>
      <c r="H218" s="242">
        <v>1</v>
      </c>
      <c r="I218" s="243"/>
      <c r="J218" s="244">
        <f>ROUND(I218*H218,2)</f>
        <v>0</v>
      </c>
      <c r="K218" s="240" t="s">
        <v>247</v>
      </c>
      <c r="L218" s="245"/>
      <c r="M218" s="246" t="s">
        <v>19</v>
      </c>
      <c r="N218" s="247" t="s">
        <v>43</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301</v>
      </c>
      <c r="AT218" s="225" t="s">
        <v>797</v>
      </c>
      <c r="AU218" s="225" t="s">
        <v>81</v>
      </c>
      <c r="AY218" s="18" t="s">
        <v>240</v>
      </c>
      <c r="BE218" s="226">
        <f>IF(N218="základní",J218,0)</f>
        <v>0</v>
      </c>
      <c r="BF218" s="226">
        <f>IF(N218="snížená",J218,0)</f>
        <v>0</v>
      </c>
      <c r="BG218" s="226">
        <f>IF(N218="zákl. přenesená",J218,0)</f>
        <v>0</v>
      </c>
      <c r="BH218" s="226">
        <f>IF(N218="sníž. přenesená",J218,0)</f>
        <v>0</v>
      </c>
      <c r="BI218" s="226">
        <f>IF(N218="nulová",J218,0)</f>
        <v>0</v>
      </c>
      <c r="BJ218" s="18" t="s">
        <v>79</v>
      </c>
      <c r="BK218" s="226">
        <f>ROUND(I218*H218,2)</f>
        <v>0</v>
      </c>
      <c r="BL218" s="18" t="s">
        <v>271</v>
      </c>
      <c r="BM218" s="225" t="s">
        <v>3223</v>
      </c>
    </row>
    <row r="219" s="2" customFormat="1">
      <c r="A219" s="39"/>
      <c r="B219" s="40"/>
      <c r="C219" s="238" t="s">
        <v>2614</v>
      </c>
      <c r="D219" s="238" t="s">
        <v>797</v>
      </c>
      <c r="E219" s="239" t="s">
        <v>5066</v>
      </c>
      <c r="F219" s="240" t="s">
        <v>5067</v>
      </c>
      <c r="G219" s="241" t="s">
        <v>806</v>
      </c>
      <c r="H219" s="242">
        <v>5</v>
      </c>
      <c r="I219" s="243"/>
      <c r="J219" s="244">
        <f>ROUND(I219*H219,2)</f>
        <v>0</v>
      </c>
      <c r="K219" s="240" t="s">
        <v>247</v>
      </c>
      <c r="L219" s="245"/>
      <c r="M219" s="246" t="s">
        <v>19</v>
      </c>
      <c r="N219" s="247" t="s">
        <v>43</v>
      </c>
      <c r="O219" s="85"/>
      <c r="P219" s="223">
        <f>O219*H219</f>
        <v>0</v>
      </c>
      <c r="Q219" s="223">
        <v>0</v>
      </c>
      <c r="R219" s="223">
        <f>Q219*H219</f>
        <v>0</v>
      </c>
      <c r="S219" s="223">
        <v>0</v>
      </c>
      <c r="T219" s="224">
        <f>S219*H219</f>
        <v>0</v>
      </c>
      <c r="U219" s="39"/>
      <c r="V219" s="39"/>
      <c r="W219" s="39"/>
      <c r="X219" s="39"/>
      <c r="Y219" s="39"/>
      <c r="Z219" s="39"/>
      <c r="AA219" s="39"/>
      <c r="AB219" s="39"/>
      <c r="AC219" s="39"/>
      <c r="AD219" s="39"/>
      <c r="AE219" s="39"/>
      <c r="AR219" s="225" t="s">
        <v>301</v>
      </c>
      <c r="AT219" s="225" t="s">
        <v>797</v>
      </c>
      <c r="AU219" s="225" t="s">
        <v>81</v>
      </c>
      <c r="AY219" s="18" t="s">
        <v>240</v>
      </c>
      <c r="BE219" s="226">
        <f>IF(N219="základní",J219,0)</f>
        <v>0</v>
      </c>
      <c r="BF219" s="226">
        <f>IF(N219="snížená",J219,0)</f>
        <v>0</v>
      </c>
      <c r="BG219" s="226">
        <f>IF(N219="zákl. přenesená",J219,0)</f>
        <v>0</v>
      </c>
      <c r="BH219" s="226">
        <f>IF(N219="sníž. přenesená",J219,0)</f>
        <v>0</v>
      </c>
      <c r="BI219" s="226">
        <f>IF(N219="nulová",J219,0)</f>
        <v>0</v>
      </c>
      <c r="BJ219" s="18" t="s">
        <v>79</v>
      </c>
      <c r="BK219" s="226">
        <f>ROUND(I219*H219,2)</f>
        <v>0</v>
      </c>
      <c r="BL219" s="18" t="s">
        <v>271</v>
      </c>
      <c r="BM219" s="225" t="s">
        <v>3233</v>
      </c>
    </row>
    <row r="220" s="2" customFormat="1" ht="16.5" customHeight="1">
      <c r="A220" s="39"/>
      <c r="B220" s="40"/>
      <c r="C220" s="214" t="s">
        <v>625</v>
      </c>
      <c r="D220" s="214" t="s">
        <v>243</v>
      </c>
      <c r="E220" s="215" t="s">
        <v>5068</v>
      </c>
      <c r="F220" s="216" t="s">
        <v>5069</v>
      </c>
      <c r="G220" s="217" t="s">
        <v>806</v>
      </c>
      <c r="H220" s="218">
        <v>28</v>
      </c>
      <c r="I220" s="219"/>
      <c r="J220" s="220">
        <f>ROUND(I220*H220,2)</f>
        <v>0</v>
      </c>
      <c r="K220" s="216" t="s">
        <v>4828</v>
      </c>
      <c r="L220" s="45"/>
      <c r="M220" s="221" t="s">
        <v>19</v>
      </c>
      <c r="N220" s="222" t="s">
        <v>43</v>
      </c>
      <c r="O220" s="85"/>
      <c r="P220" s="223">
        <f>O220*H220</f>
        <v>0</v>
      </c>
      <c r="Q220" s="223">
        <v>0</v>
      </c>
      <c r="R220" s="223">
        <f>Q220*H220</f>
        <v>0</v>
      </c>
      <c r="S220" s="223">
        <v>0</v>
      </c>
      <c r="T220" s="224">
        <f>S220*H220</f>
        <v>0</v>
      </c>
      <c r="U220" s="39"/>
      <c r="V220" s="39"/>
      <c r="W220" s="39"/>
      <c r="X220" s="39"/>
      <c r="Y220" s="39"/>
      <c r="Z220" s="39"/>
      <c r="AA220" s="39"/>
      <c r="AB220" s="39"/>
      <c r="AC220" s="39"/>
      <c r="AD220" s="39"/>
      <c r="AE220" s="39"/>
      <c r="AR220" s="225" t="s">
        <v>271</v>
      </c>
      <c r="AT220" s="225" t="s">
        <v>243</v>
      </c>
      <c r="AU220" s="225" t="s">
        <v>81</v>
      </c>
      <c r="AY220" s="18" t="s">
        <v>240</v>
      </c>
      <c r="BE220" s="226">
        <f>IF(N220="základní",J220,0)</f>
        <v>0</v>
      </c>
      <c r="BF220" s="226">
        <f>IF(N220="snížená",J220,0)</f>
        <v>0</v>
      </c>
      <c r="BG220" s="226">
        <f>IF(N220="zákl. přenesená",J220,0)</f>
        <v>0</v>
      </c>
      <c r="BH220" s="226">
        <f>IF(N220="sníž. přenesená",J220,0)</f>
        <v>0</v>
      </c>
      <c r="BI220" s="226">
        <f>IF(N220="nulová",J220,0)</f>
        <v>0</v>
      </c>
      <c r="BJ220" s="18" t="s">
        <v>79</v>
      </c>
      <c r="BK220" s="226">
        <f>ROUND(I220*H220,2)</f>
        <v>0</v>
      </c>
      <c r="BL220" s="18" t="s">
        <v>271</v>
      </c>
      <c r="BM220" s="225" t="s">
        <v>3242</v>
      </c>
    </row>
    <row r="221" s="2" customFormat="1">
      <c r="A221" s="39"/>
      <c r="B221" s="40"/>
      <c r="C221" s="214" t="s">
        <v>2625</v>
      </c>
      <c r="D221" s="214" t="s">
        <v>243</v>
      </c>
      <c r="E221" s="215" t="s">
        <v>5070</v>
      </c>
      <c r="F221" s="216" t="s">
        <v>5071</v>
      </c>
      <c r="G221" s="217" t="s">
        <v>806</v>
      </c>
      <c r="H221" s="218">
        <v>14</v>
      </c>
      <c r="I221" s="219"/>
      <c r="J221" s="220">
        <f>ROUND(I221*H221,2)</f>
        <v>0</v>
      </c>
      <c r="K221" s="216" t="s">
        <v>4828</v>
      </c>
      <c r="L221" s="45"/>
      <c r="M221" s="221" t="s">
        <v>19</v>
      </c>
      <c r="N221" s="222" t="s">
        <v>43</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271</v>
      </c>
      <c r="AT221" s="225" t="s">
        <v>243</v>
      </c>
      <c r="AU221" s="225" t="s">
        <v>81</v>
      </c>
      <c r="AY221" s="18" t="s">
        <v>240</v>
      </c>
      <c r="BE221" s="226">
        <f>IF(N221="základní",J221,0)</f>
        <v>0</v>
      </c>
      <c r="BF221" s="226">
        <f>IF(N221="snížená",J221,0)</f>
        <v>0</v>
      </c>
      <c r="BG221" s="226">
        <f>IF(N221="zákl. přenesená",J221,0)</f>
        <v>0</v>
      </c>
      <c r="BH221" s="226">
        <f>IF(N221="sníž. přenesená",J221,0)</f>
        <v>0</v>
      </c>
      <c r="BI221" s="226">
        <f>IF(N221="nulová",J221,0)</f>
        <v>0</v>
      </c>
      <c r="BJ221" s="18" t="s">
        <v>79</v>
      </c>
      <c r="BK221" s="226">
        <f>ROUND(I221*H221,2)</f>
        <v>0</v>
      </c>
      <c r="BL221" s="18" t="s">
        <v>271</v>
      </c>
      <c r="BM221" s="225" t="s">
        <v>3252</v>
      </c>
    </row>
    <row r="222" s="2" customFormat="1">
      <c r="A222" s="39"/>
      <c r="B222" s="40"/>
      <c r="C222" s="214" t="s">
        <v>629</v>
      </c>
      <c r="D222" s="214" t="s">
        <v>243</v>
      </c>
      <c r="E222" s="215" t="s">
        <v>5072</v>
      </c>
      <c r="F222" s="216" t="s">
        <v>5073</v>
      </c>
      <c r="G222" s="217" t="s">
        <v>806</v>
      </c>
      <c r="H222" s="218">
        <v>2</v>
      </c>
      <c r="I222" s="219"/>
      <c r="J222" s="220">
        <f>ROUND(I222*H222,2)</f>
        <v>0</v>
      </c>
      <c r="K222" s="216" t="s">
        <v>4828</v>
      </c>
      <c r="L222" s="45"/>
      <c r="M222" s="221" t="s">
        <v>19</v>
      </c>
      <c r="N222" s="222" t="s">
        <v>43</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271</v>
      </c>
      <c r="AT222" s="225" t="s">
        <v>243</v>
      </c>
      <c r="AU222" s="225" t="s">
        <v>81</v>
      </c>
      <c r="AY222" s="18" t="s">
        <v>240</v>
      </c>
      <c r="BE222" s="226">
        <f>IF(N222="základní",J222,0)</f>
        <v>0</v>
      </c>
      <c r="BF222" s="226">
        <f>IF(N222="snížená",J222,0)</f>
        <v>0</v>
      </c>
      <c r="BG222" s="226">
        <f>IF(N222="zákl. přenesená",J222,0)</f>
        <v>0</v>
      </c>
      <c r="BH222" s="226">
        <f>IF(N222="sníž. přenesená",J222,0)</f>
        <v>0</v>
      </c>
      <c r="BI222" s="226">
        <f>IF(N222="nulová",J222,0)</f>
        <v>0</v>
      </c>
      <c r="BJ222" s="18" t="s">
        <v>79</v>
      </c>
      <c r="BK222" s="226">
        <f>ROUND(I222*H222,2)</f>
        <v>0</v>
      </c>
      <c r="BL222" s="18" t="s">
        <v>271</v>
      </c>
      <c r="BM222" s="225" t="s">
        <v>3260</v>
      </c>
    </row>
    <row r="223" s="2" customFormat="1">
      <c r="A223" s="39"/>
      <c r="B223" s="40"/>
      <c r="C223" s="214" t="s">
        <v>2635</v>
      </c>
      <c r="D223" s="214" t="s">
        <v>243</v>
      </c>
      <c r="E223" s="215" t="s">
        <v>5074</v>
      </c>
      <c r="F223" s="216" t="s">
        <v>5075</v>
      </c>
      <c r="G223" s="217" t="s">
        <v>806</v>
      </c>
      <c r="H223" s="218">
        <v>38</v>
      </c>
      <c r="I223" s="219"/>
      <c r="J223" s="220">
        <f>ROUND(I223*H223,2)</f>
        <v>0</v>
      </c>
      <c r="K223" s="216" t="s">
        <v>4828</v>
      </c>
      <c r="L223" s="45"/>
      <c r="M223" s="221" t="s">
        <v>19</v>
      </c>
      <c r="N223" s="222" t="s">
        <v>43</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271</v>
      </c>
      <c r="AT223" s="225" t="s">
        <v>243</v>
      </c>
      <c r="AU223" s="225" t="s">
        <v>81</v>
      </c>
      <c r="AY223" s="18" t="s">
        <v>240</v>
      </c>
      <c r="BE223" s="226">
        <f>IF(N223="základní",J223,0)</f>
        <v>0</v>
      </c>
      <c r="BF223" s="226">
        <f>IF(N223="snížená",J223,0)</f>
        <v>0</v>
      </c>
      <c r="BG223" s="226">
        <f>IF(N223="zákl. přenesená",J223,0)</f>
        <v>0</v>
      </c>
      <c r="BH223" s="226">
        <f>IF(N223="sníž. přenesená",J223,0)</f>
        <v>0</v>
      </c>
      <c r="BI223" s="226">
        <f>IF(N223="nulová",J223,0)</f>
        <v>0</v>
      </c>
      <c r="BJ223" s="18" t="s">
        <v>79</v>
      </c>
      <c r="BK223" s="226">
        <f>ROUND(I223*H223,2)</f>
        <v>0</v>
      </c>
      <c r="BL223" s="18" t="s">
        <v>271</v>
      </c>
      <c r="BM223" s="225" t="s">
        <v>3267</v>
      </c>
    </row>
    <row r="224" s="2" customFormat="1">
      <c r="A224" s="39"/>
      <c r="B224" s="40"/>
      <c r="C224" s="214" t="s">
        <v>632</v>
      </c>
      <c r="D224" s="214" t="s">
        <v>243</v>
      </c>
      <c r="E224" s="215" t="s">
        <v>5076</v>
      </c>
      <c r="F224" s="216" t="s">
        <v>5077</v>
      </c>
      <c r="G224" s="217" t="s">
        <v>806</v>
      </c>
      <c r="H224" s="218">
        <v>38</v>
      </c>
      <c r="I224" s="219"/>
      <c r="J224" s="220">
        <f>ROUND(I224*H224,2)</f>
        <v>0</v>
      </c>
      <c r="K224" s="216" t="s">
        <v>4828</v>
      </c>
      <c r="L224" s="45"/>
      <c r="M224" s="221" t="s">
        <v>19</v>
      </c>
      <c r="N224" s="222" t="s">
        <v>43</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271</v>
      </c>
      <c r="AT224" s="225" t="s">
        <v>243</v>
      </c>
      <c r="AU224" s="225" t="s">
        <v>81</v>
      </c>
      <c r="AY224" s="18" t="s">
        <v>240</v>
      </c>
      <c r="BE224" s="226">
        <f>IF(N224="základní",J224,0)</f>
        <v>0</v>
      </c>
      <c r="BF224" s="226">
        <f>IF(N224="snížená",J224,0)</f>
        <v>0</v>
      </c>
      <c r="BG224" s="226">
        <f>IF(N224="zákl. přenesená",J224,0)</f>
        <v>0</v>
      </c>
      <c r="BH224" s="226">
        <f>IF(N224="sníž. přenesená",J224,0)</f>
        <v>0</v>
      </c>
      <c r="BI224" s="226">
        <f>IF(N224="nulová",J224,0)</f>
        <v>0</v>
      </c>
      <c r="BJ224" s="18" t="s">
        <v>79</v>
      </c>
      <c r="BK224" s="226">
        <f>ROUND(I224*H224,2)</f>
        <v>0</v>
      </c>
      <c r="BL224" s="18" t="s">
        <v>271</v>
      </c>
      <c r="BM224" s="225" t="s">
        <v>3276</v>
      </c>
    </row>
    <row r="225" s="2" customFormat="1" ht="21.75" customHeight="1">
      <c r="A225" s="39"/>
      <c r="B225" s="40"/>
      <c r="C225" s="214" t="s">
        <v>2648</v>
      </c>
      <c r="D225" s="214" t="s">
        <v>243</v>
      </c>
      <c r="E225" s="215" t="s">
        <v>5078</v>
      </c>
      <c r="F225" s="216" t="s">
        <v>5079</v>
      </c>
      <c r="G225" s="217" t="s">
        <v>806</v>
      </c>
      <c r="H225" s="218">
        <v>5</v>
      </c>
      <c r="I225" s="219"/>
      <c r="J225" s="220">
        <f>ROUND(I225*H225,2)</f>
        <v>0</v>
      </c>
      <c r="K225" s="216" t="s">
        <v>4828</v>
      </c>
      <c r="L225" s="45"/>
      <c r="M225" s="221" t="s">
        <v>19</v>
      </c>
      <c r="N225" s="222" t="s">
        <v>43</v>
      </c>
      <c r="O225" s="85"/>
      <c r="P225" s="223">
        <f>O225*H225</f>
        <v>0</v>
      </c>
      <c r="Q225" s="223">
        <v>0</v>
      </c>
      <c r="R225" s="223">
        <f>Q225*H225</f>
        <v>0</v>
      </c>
      <c r="S225" s="223">
        <v>0</v>
      </c>
      <c r="T225" s="224">
        <f>S225*H225</f>
        <v>0</v>
      </c>
      <c r="U225" s="39"/>
      <c r="V225" s="39"/>
      <c r="W225" s="39"/>
      <c r="X225" s="39"/>
      <c r="Y225" s="39"/>
      <c r="Z225" s="39"/>
      <c r="AA225" s="39"/>
      <c r="AB225" s="39"/>
      <c r="AC225" s="39"/>
      <c r="AD225" s="39"/>
      <c r="AE225" s="39"/>
      <c r="AR225" s="225" t="s">
        <v>271</v>
      </c>
      <c r="AT225" s="225" t="s">
        <v>243</v>
      </c>
      <c r="AU225" s="225" t="s">
        <v>81</v>
      </c>
      <c r="AY225" s="18" t="s">
        <v>240</v>
      </c>
      <c r="BE225" s="226">
        <f>IF(N225="základní",J225,0)</f>
        <v>0</v>
      </c>
      <c r="BF225" s="226">
        <f>IF(N225="snížená",J225,0)</f>
        <v>0</v>
      </c>
      <c r="BG225" s="226">
        <f>IF(N225="zákl. přenesená",J225,0)</f>
        <v>0</v>
      </c>
      <c r="BH225" s="226">
        <f>IF(N225="sníž. přenesená",J225,0)</f>
        <v>0</v>
      </c>
      <c r="BI225" s="226">
        <f>IF(N225="nulová",J225,0)</f>
        <v>0</v>
      </c>
      <c r="BJ225" s="18" t="s">
        <v>79</v>
      </c>
      <c r="BK225" s="226">
        <f>ROUND(I225*H225,2)</f>
        <v>0</v>
      </c>
      <c r="BL225" s="18" t="s">
        <v>271</v>
      </c>
      <c r="BM225" s="225" t="s">
        <v>3286</v>
      </c>
    </row>
    <row r="226" s="2" customFormat="1" ht="21.75" customHeight="1">
      <c r="A226" s="39"/>
      <c r="B226" s="40"/>
      <c r="C226" s="214" t="s">
        <v>636</v>
      </c>
      <c r="D226" s="214" t="s">
        <v>243</v>
      </c>
      <c r="E226" s="215" t="s">
        <v>5080</v>
      </c>
      <c r="F226" s="216" t="s">
        <v>5081</v>
      </c>
      <c r="G226" s="217" t="s">
        <v>806</v>
      </c>
      <c r="H226" s="218">
        <v>3</v>
      </c>
      <c r="I226" s="219"/>
      <c r="J226" s="220">
        <f>ROUND(I226*H226,2)</f>
        <v>0</v>
      </c>
      <c r="K226" s="216" t="s">
        <v>4828</v>
      </c>
      <c r="L226" s="45"/>
      <c r="M226" s="221" t="s">
        <v>19</v>
      </c>
      <c r="N226" s="222" t="s">
        <v>43</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271</v>
      </c>
      <c r="AT226" s="225" t="s">
        <v>243</v>
      </c>
      <c r="AU226" s="225" t="s">
        <v>81</v>
      </c>
      <c r="AY226" s="18" t="s">
        <v>240</v>
      </c>
      <c r="BE226" s="226">
        <f>IF(N226="základní",J226,0)</f>
        <v>0</v>
      </c>
      <c r="BF226" s="226">
        <f>IF(N226="snížená",J226,0)</f>
        <v>0</v>
      </c>
      <c r="BG226" s="226">
        <f>IF(N226="zákl. přenesená",J226,0)</f>
        <v>0</v>
      </c>
      <c r="BH226" s="226">
        <f>IF(N226="sníž. přenesená",J226,0)</f>
        <v>0</v>
      </c>
      <c r="BI226" s="226">
        <f>IF(N226="nulová",J226,0)</f>
        <v>0</v>
      </c>
      <c r="BJ226" s="18" t="s">
        <v>79</v>
      </c>
      <c r="BK226" s="226">
        <f>ROUND(I226*H226,2)</f>
        <v>0</v>
      </c>
      <c r="BL226" s="18" t="s">
        <v>271</v>
      </c>
      <c r="BM226" s="225" t="s">
        <v>3298</v>
      </c>
    </row>
    <row r="227" s="2" customFormat="1" ht="21.75" customHeight="1">
      <c r="A227" s="39"/>
      <c r="B227" s="40"/>
      <c r="C227" s="214" t="s">
        <v>2656</v>
      </c>
      <c r="D227" s="214" t="s">
        <v>243</v>
      </c>
      <c r="E227" s="215" t="s">
        <v>5082</v>
      </c>
      <c r="F227" s="216" t="s">
        <v>5083</v>
      </c>
      <c r="G227" s="217" t="s">
        <v>806</v>
      </c>
      <c r="H227" s="218">
        <v>1</v>
      </c>
      <c r="I227" s="219"/>
      <c r="J227" s="220">
        <f>ROUND(I227*H227,2)</f>
        <v>0</v>
      </c>
      <c r="K227" s="216" t="s">
        <v>4828</v>
      </c>
      <c r="L227" s="45"/>
      <c r="M227" s="221" t="s">
        <v>19</v>
      </c>
      <c r="N227" s="222" t="s">
        <v>43</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271</v>
      </c>
      <c r="AT227" s="225" t="s">
        <v>243</v>
      </c>
      <c r="AU227" s="225" t="s">
        <v>81</v>
      </c>
      <c r="AY227" s="18" t="s">
        <v>240</v>
      </c>
      <c r="BE227" s="226">
        <f>IF(N227="základní",J227,0)</f>
        <v>0</v>
      </c>
      <c r="BF227" s="226">
        <f>IF(N227="snížená",J227,0)</f>
        <v>0</v>
      </c>
      <c r="BG227" s="226">
        <f>IF(N227="zákl. přenesená",J227,0)</f>
        <v>0</v>
      </c>
      <c r="BH227" s="226">
        <f>IF(N227="sníž. přenesená",J227,0)</f>
        <v>0</v>
      </c>
      <c r="BI227" s="226">
        <f>IF(N227="nulová",J227,0)</f>
        <v>0</v>
      </c>
      <c r="BJ227" s="18" t="s">
        <v>79</v>
      </c>
      <c r="BK227" s="226">
        <f>ROUND(I227*H227,2)</f>
        <v>0</v>
      </c>
      <c r="BL227" s="18" t="s">
        <v>271</v>
      </c>
      <c r="BM227" s="225" t="s">
        <v>3310</v>
      </c>
    </row>
    <row r="228" s="2" customFormat="1" ht="21.75" customHeight="1">
      <c r="A228" s="39"/>
      <c r="B228" s="40"/>
      <c r="C228" s="214" t="s">
        <v>639</v>
      </c>
      <c r="D228" s="214" t="s">
        <v>243</v>
      </c>
      <c r="E228" s="215" t="s">
        <v>5084</v>
      </c>
      <c r="F228" s="216" t="s">
        <v>5085</v>
      </c>
      <c r="G228" s="217" t="s">
        <v>806</v>
      </c>
      <c r="H228" s="218">
        <v>3</v>
      </c>
      <c r="I228" s="219"/>
      <c r="J228" s="220">
        <f>ROUND(I228*H228,2)</f>
        <v>0</v>
      </c>
      <c r="K228" s="216" t="s">
        <v>4828</v>
      </c>
      <c r="L228" s="45"/>
      <c r="M228" s="221" t="s">
        <v>19</v>
      </c>
      <c r="N228" s="222" t="s">
        <v>43</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271</v>
      </c>
      <c r="AT228" s="225" t="s">
        <v>243</v>
      </c>
      <c r="AU228" s="225" t="s">
        <v>81</v>
      </c>
      <c r="AY228" s="18" t="s">
        <v>240</v>
      </c>
      <c r="BE228" s="226">
        <f>IF(N228="základní",J228,0)</f>
        <v>0</v>
      </c>
      <c r="BF228" s="226">
        <f>IF(N228="snížená",J228,0)</f>
        <v>0</v>
      </c>
      <c r="BG228" s="226">
        <f>IF(N228="zákl. přenesená",J228,0)</f>
        <v>0</v>
      </c>
      <c r="BH228" s="226">
        <f>IF(N228="sníž. přenesená",J228,0)</f>
        <v>0</v>
      </c>
      <c r="BI228" s="226">
        <f>IF(N228="nulová",J228,0)</f>
        <v>0</v>
      </c>
      <c r="BJ228" s="18" t="s">
        <v>79</v>
      </c>
      <c r="BK228" s="226">
        <f>ROUND(I228*H228,2)</f>
        <v>0</v>
      </c>
      <c r="BL228" s="18" t="s">
        <v>271</v>
      </c>
      <c r="BM228" s="225" t="s">
        <v>3319</v>
      </c>
    </row>
    <row r="229" s="2" customFormat="1">
      <c r="A229" s="39"/>
      <c r="B229" s="40"/>
      <c r="C229" s="214" t="s">
        <v>2666</v>
      </c>
      <c r="D229" s="214" t="s">
        <v>243</v>
      </c>
      <c r="E229" s="215" t="s">
        <v>5086</v>
      </c>
      <c r="F229" s="216" t="s">
        <v>5087</v>
      </c>
      <c r="G229" s="217" t="s">
        <v>806</v>
      </c>
      <c r="H229" s="218">
        <v>38</v>
      </c>
      <c r="I229" s="219"/>
      <c r="J229" s="220">
        <f>ROUND(I229*H229,2)</f>
        <v>0</v>
      </c>
      <c r="K229" s="216" t="s">
        <v>4828</v>
      </c>
      <c r="L229" s="45"/>
      <c r="M229" s="221" t="s">
        <v>19</v>
      </c>
      <c r="N229" s="222" t="s">
        <v>43</v>
      </c>
      <c r="O229" s="85"/>
      <c r="P229" s="223">
        <f>O229*H229</f>
        <v>0</v>
      </c>
      <c r="Q229" s="223">
        <v>0</v>
      </c>
      <c r="R229" s="223">
        <f>Q229*H229</f>
        <v>0</v>
      </c>
      <c r="S229" s="223">
        <v>0</v>
      </c>
      <c r="T229" s="224">
        <f>S229*H229</f>
        <v>0</v>
      </c>
      <c r="U229" s="39"/>
      <c r="V229" s="39"/>
      <c r="W229" s="39"/>
      <c r="X229" s="39"/>
      <c r="Y229" s="39"/>
      <c r="Z229" s="39"/>
      <c r="AA229" s="39"/>
      <c r="AB229" s="39"/>
      <c r="AC229" s="39"/>
      <c r="AD229" s="39"/>
      <c r="AE229" s="39"/>
      <c r="AR229" s="225" t="s">
        <v>271</v>
      </c>
      <c r="AT229" s="225" t="s">
        <v>243</v>
      </c>
      <c r="AU229" s="225" t="s">
        <v>81</v>
      </c>
      <c r="AY229" s="18" t="s">
        <v>240</v>
      </c>
      <c r="BE229" s="226">
        <f>IF(N229="základní",J229,0)</f>
        <v>0</v>
      </c>
      <c r="BF229" s="226">
        <f>IF(N229="snížená",J229,0)</f>
        <v>0</v>
      </c>
      <c r="BG229" s="226">
        <f>IF(N229="zákl. přenesená",J229,0)</f>
        <v>0</v>
      </c>
      <c r="BH229" s="226">
        <f>IF(N229="sníž. přenesená",J229,0)</f>
        <v>0</v>
      </c>
      <c r="BI229" s="226">
        <f>IF(N229="nulová",J229,0)</f>
        <v>0</v>
      </c>
      <c r="BJ229" s="18" t="s">
        <v>79</v>
      </c>
      <c r="BK229" s="226">
        <f>ROUND(I229*H229,2)</f>
        <v>0</v>
      </c>
      <c r="BL229" s="18" t="s">
        <v>271</v>
      </c>
      <c r="BM229" s="225" t="s">
        <v>3328</v>
      </c>
    </row>
    <row r="230" s="2" customFormat="1">
      <c r="A230" s="39"/>
      <c r="B230" s="40"/>
      <c r="C230" s="214" t="s">
        <v>643</v>
      </c>
      <c r="D230" s="214" t="s">
        <v>243</v>
      </c>
      <c r="E230" s="215" t="s">
        <v>5088</v>
      </c>
      <c r="F230" s="216" t="s">
        <v>5089</v>
      </c>
      <c r="G230" s="217" t="s">
        <v>806</v>
      </c>
      <c r="H230" s="218">
        <v>36</v>
      </c>
      <c r="I230" s="219"/>
      <c r="J230" s="220">
        <f>ROUND(I230*H230,2)</f>
        <v>0</v>
      </c>
      <c r="K230" s="216" t="s">
        <v>4828</v>
      </c>
      <c r="L230" s="45"/>
      <c r="M230" s="221" t="s">
        <v>19</v>
      </c>
      <c r="N230" s="222" t="s">
        <v>43</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271</v>
      </c>
      <c r="AT230" s="225" t="s">
        <v>243</v>
      </c>
      <c r="AU230" s="225" t="s">
        <v>81</v>
      </c>
      <c r="AY230" s="18" t="s">
        <v>240</v>
      </c>
      <c r="BE230" s="226">
        <f>IF(N230="základní",J230,0)</f>
        <v>0</v>
      </c>
      <c r="BF230" s="226">
        <f>IF(N230="snížená",J230,0)</f>
        <v>0</v>
      </c>
      <c r="BG230" s="226">
        <f>IF(N230="zákl. přenesená",J230,0)</f>
        <v>0</v>
      </c>
      <c r="BH230" s="226">
        <f>IF(N230="sníž. přenesená",J230,0)</f>
        <v>0</v>
      </c>
      <c r="BI230" s="226">
        <f>IF(N230="nulová",J230,0)</f>
        <v>0</v>
      </c>
      <c r="BJ230" s="18" t="s">
        <v>79</v>
      </c>
      <c r="BK230" s="226">
        <f>ROUND(I230*H230,2)</f>
        <v>0</v>
      </c>
      <c r="BL230" s="18" t="s">
        <v>271</v>
      </c>
      <c r="BM230" s="225" t="s">
        <v>3339</v>
      </c>
    </row>
    <row r="231" s="2" customFormat="1" ht="21.75" customHeight="1">
      <c r="A231" s="39"/>
      <c r="B231" s="40"/>
      <c r="C231" s="214" t="s">
        <v>2673</v>
      </c>
      <c r="D231" s="214" t="s">
        <v>243</v>
      </c>
      <c r="E231" s="215" t="s">
        <v>5090</v>
      </c>
      <c r="F231" s="216" t="s">
        <v>5091</v>
      </c>
      <c r="G231" s="217" t="s">
        <v>806</v>
      </c>
      <c r="H231" s="218">
        <v>3</v>
      </c>
      <c r="I231" s="219"/>
      <c r="J231" s="220">
        <f>ROUND(I231*H231,2)</f>
        <v>0</v>
      </c>
      <c r="K231" s="216" t="s">
        <v>4828</v>
      </c>
      <c r="L231" s="45"/>
      <c r="M231" s="221" t="s">
        <v>19</v>
      </c>
      <c r="N231" s="222" t="s">
        <v>43</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271</v>
      </c>
      <c r="AT231" s="225" t="s">
        <v>243</v>
      </c>
      <c r="AU231" s="225" t="s">
        <v>81</v>
      </c>
      <c r="AY231" s="18" t="s">
        <v>240</v>
      </c>
      <c r="BE231" s="226">
        <f>IF(N231="základní",J231,0)</f>
        <v>0</v>
      </c>
      <c r="BF231" s="226">
        <f>IF(N231="snížená",J231,0)</f>
        <v>0</v>
      </c>
      <c r="BG231" s="226">
        <f>IF(N231="zákl. přenesená",J231,0)</f>
        <v>0</v>
      </c>
      <c r="BH231" s="226">
        <f>IF(N231="sníž. přenesená",J231,0)</f>
        <v>0</v>
      </c>
      <c r="BI231" s="226">
        <f>IF(N231="nulová",J231,0)</f>
        <v>0</v>
      </c>
      <c r="BJ231" s="18" t="s">
        <v>79</v>
      </c>
      <c r="BK231" s="226">
        <f>ROUND(I231*H231,2)</f>
        <v>0</v>
      </c>
      <c r="BL231" s="18" t="s">
        <v>271</v>
      </c>
      <c r="BM231" s="225" t="s">
        <v>3350</v>
      </c>
    </row>
    <row r="232" s="2" customFormat="1">
      <c r="A232" s="39"/>
      <c r="B232" s="40"/>
      <c r="C232" s="214" t="s">
        <v>646</v>
      </c>
      <c r="D232" s="214" t="s">
        <v>243</v>
      </c>
      <c r="E232" s="215" t="s">
        <v>5092</v>
      </c>
      <c r="F232" s="216" t="s">
        <v>5093</v>
      </c>
      <c r="G232" s="217" t="s">
        <v>806</v>
      </c>
      <c r="H232" s="218">
        <v>2</v>
      </c>
      <c r="I232" s="219"/>
      <c r="J232" s="220">
        <f>ROUND(I232*H232,2)</f>
        <v>0</v>
      </c>
      <c r="K232" s="216" t="s">
        <v>4828</v>
      </c>
      <c r="L232" s="45"/>
      <c r="M232" s="221" t="s">
        <v>19</v>
      </c>
      <c r="N232" s="222" t="s">
        <v>43</v>
      </c>
      <c r="O232" s="85"/>
      <c r="P232" s="223">
        <f>O232*H232</f>
        <v>0</v>
      </c>
      <c r="Q232" s="223">
        <v>0</v>
      </c>
      <c r="R232" s="223">
        <f>Q232*H232</f>
        <v>0</v>
      </c>
      <c r="S232" s="223">
        <v>0</v>
      </c>
      <c r="T232" s="224">
        <f>S232*H232</f>
        <v>0</v>
      </c>
      <c r="U232" s="39"/>
      <c r="V232" s="39"/>
      <c r="W232" s="39"/>
      <c r="X232" s="39"/>
      <c r="Y232" s="39"/>
      <c r="Z232" s="39"/>
      <c r="AA232" s="39"/>
      <c r="AB232" s="39"/>
      <c r="AC232" s="39"/>
      <c r="AD232" s="39"/>
      <c r="AE232" s="39"/>
      <c r="AR232" s="225" t="s">
        <v>271</v>
      </c>
      <c r="AT232" s="225" t="s">
        <v>243</v>
      </c>
      <c r="AU232" s="225" t="s">
        <v>81</v>
      </c>
      <c r="AY232" s="18" t="s">
        <v>240</v>
      </c>
      <c r="BE232" s="226">
        <f>IF(N232="základní",J232,0)</f>
        <v>0</v>
      </c>
      <c r="BF232" s="226">
        <f>IF(N232="snížená",J232,0)</f>
        <v>0</v>
      </c>
      <c r="BG232" s="226">
        <f>IF(N232="zákl. přenesená",J232,0)</f>
        <v>0</v>
      </c>
      <c r="BH232" s="226">
        <f>IF(N232="sníž. přenesená",J232,0)</f>
        <v>0</v>
      </c>
      <c r="BI232" s="226">
        <f>IF(N232="nulová",J232,0)</f>
        <v>0</v>
      </c>
      <c r="BJ232" s="18" t="s">
        <v>79</v>
      </c>
      <c r="BK232" s="226">
        <f>ROUND(I232*H232,2)</f>
        <v>0</v>
      </c>
      <c r="BL232" s="18" t="s">
        <v>271</v>
      </c>
      <c r="BM232" s="225" t="s">
        <v>3363</v>
      </c>
    </row>
    <row r="233" s="2" customFormat="1">
      <c r="A233" s="39"/>
      <c r="B233" s="40"/>
      <c r="C233" s="214" t="s">
        <v>2680</v>
      </c>
      <c r="D233" s="214" t="s">
        <v>243</v>
      </c>
      <c r="E233" s="215" t="s">
        <v>5094</v>
      </c>
      <c r="F233" s="216" t="s">
        <v>5095</v>
      </c>
      <c r="G233" s="217" t="s">
        <v>806</v>
      </c>
      <c r="H233" s="218">
        <v>1</v>
      </c>
      <c r="I233" s="219"/>
      <c r="J233" s="220">
        <f>ROUND(I233*H233,2)</f>
        <v>0</v>
      </c>
      <c r="K233" s="216" t="s">
        <v>4828</v>
      </c>
      <c r="L233" s="45"/>
      <c r="M233" s="221" t="s">
        <v>19</v>
      </c>
      <c r="N233" s="222" t="s">
        <v>43</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271</v>
      </c>
      <c r="AT233" s="225" t="s">
        <v>243</v>
      </c>
      <c r="AU233" s="225" t="s">
        <v>81</v>
      </c>
      <c r="AY233" s="18" t="s">
        <v>240</v>
      </c>
      <c r="BE233" s="226">
        <f>IF(N233="základní",J233,0)</f>
        <v>0</v>
      </c>
      <c r="BF233" s="226">
        <f>IF(N233="snížená",J233,0)</f>
        <v>0</v>
      </c>
      <c r="BG233" s="226">
        <f>IF(N233="zákl. přenesená",J233,0)</f>
        <v>0</v>
      </c>
      <c r="BH233" s="226">
        <f>IF(N233="sníž. přenesená",J233,0)</f>
        <v>0</v>
      </c>
      <c r="BI233" s="226">
        <f>IF(N233="nulová",J233,0)</f>
        <v>0</v>
      </c>
      <c r="BJ233" s="18" t="s">
        <v>79</v>
      </c>
      <c r="BK233" s="226">
        <f>ROUND(I233*H233,2)</f>
        <v>0</v>
      </c>
      <c r="BL233" s="18" t="s">
        <v>271</v>
      </c>
      <c r="BM233" s="225" t="s">
        <v>3373</v>
      </c>
    </row>
    <row r="234" s="2" customFormat="1" ht="21.75" customHeight="1">
      <c r="A234" s="39"/>
      <c r="B234" s="40"/>
      <c r="C234" s="214" t="s">
        <v>650</v>
      </c>
      <c r="D234" s="214" t="s">
        <v>243</v>
      </c>
      <c r="E234" s="215" t="s">
        <v>5096</v>
      </c>
      <c r="F234" s="216" t="s">
        <v>5097</v>
      </c>
      <c r="G234" s="217" t="s">
        <v>806</v>
      </c>
      <c r="H234" s="218">
        <v>2</v>
      </c>
      <c r="I234" s="219"/>
      <c r="J234" s="220">
        <f>ROUND(I234*H234,2)</f>
        <v>0</v>
      </c>
      <c r="K234" s="216" t="s">
        <v>4828</v>
      </c>
      <c r="L234" s="45"/>
      <c r="M234" s="221" t="s">
        <v>19</v>
      </c>
      <c r="N234" s="222" t="s">
        <v>43</v>
      </c>
      <c r="O234" s="85"/>
      <c r="P234" s="223">
        <f>O234*H234</f>
        <v>0</v>
      </c>
      <c r="Q234" s="223">
        <v>0</v>
      </c>
      <c r="R234" s="223">
        <f>Q234*H234</f>
        <v>0</v>
      </c>
      <c r="S234" s="223">
        <v>0</v>
      </c>
      <c r="T234" s="224">
        <f>S234*H234</f>
        <v>0</v>
      </c>
      <c r="U234" s="39"/>
      <c r="V234" s="39"/>
      <c r="W234" s="39"/>
      <c r="X234" s="39"/>
      <c r="Y234" s="39"/>
      <c r="Z234" s="39"/>
      <c r="AA234" s="39"/>
      <c r="AB234" s="39"/>
      <c r="AC234" s="39"/>
      <c r="AD234" s="39"/>
      <c r="AE234" s="39"/>
      <c r="AR234" s="225" t="s">
        <v>271</v>
      </c>
      <c r="AT234" s="225" t="s">
        <v>243</v>
      </c>
      <c r="AU234" s="225" t="s">
        <v>81</v>
      </c>
      <c r="AY234" s="18" t="s">
        <v>240</v>
      </c>
      <c r="BE234" s="226">
        <f>IF(N234="základní",J234,0)</f>
        <v>0</v>
      </c>
      <c r="BF234" s="226">
        <f>IF(N234="snížená",J234,0)</f>
        <v>0</v>
      </c>
      <c r="BG234" s="226">
        <f>IF(N234="zákl. přenesená",J234,0)</f>
        <v>0</v>
      </c>
      <c r="BH234" s="226">
        <f>IF(N234="sníž. přenesená",J234,0)</f>
        <v>0</v>
      </c>
      <c r="BI234" s="226">
        <f>IF(N234="nulová",J234,0)</f>
        <v>0</v>
      </c>
      <c r="BJ234" s="18" t="s">
        <v>79</v>
      </c>
      <c r="BK234" s="226">
        <f>ROUND(I234*H234,2)</f>
        <v>0</v>
      </c>
      <c r="BL234" s="18" t="s">
        <v>271</v>
      </c>
      <c r="BM234" s="225" t="s">
        <v>3384</v>
      </c>
    </row>
    <row r="235" s="2" customFormat="1" ht="21.75" customHeight="1">
      <c r="A235" s="39"/>
      <c r="B235" s="40"/>
      <c r="C235" s="214" t="s">
        <v>2692</v>
      </c>
      <c r="D235" s="214" t="s">
        <v>243</v>
      </c>
      <c r="E235" s="215" t="s">
        <v>5098</v>
      </c>
      <c r="F235" s="216" t="s">
        <v>5099</v>
      </c>
      <c r="G235" s="217" t="s">
        <v>806</v>
      </c>
      <c r="H235" s="218">
        <v>2</v>
      </c>
      <c r="I235" s="219"/>
      <c r="J235" s="220">
        <f>ROUND(I235*H235,2)</f>
        <v>0</v>
      </c>
      <c r="K235" s="216" t="s">
        <v>4828</v>
      </c>
      <c r="L235" s="45"/>
      <c r="M235" s="221" t="s">
        <v>19</v>
      </c>
      <c r="N235" s="222" t="s">
        <v>43</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271</v>
      </c>
      <c r="AT235" s="225" t="s">
        <v>243</v>
      </c>
      <c r="AU235" s="225" t="s">
        <v>81</v>
      </c>
      <c r="AY235" s="18" t="s">
        <v>240</v>
      </c>
      <c r="BE235" s="226">
        <f>IF(N235="základní",J235,0)</f>
        <v>0</v>
      </c>
      <c r="BF235" s="226">
        <f>IF(N235="snížená",J235,0)</f>
        <v>0</v>
      </c>
      <c r="BG235" s="226">
        <f>IF(N235="zákl. přenesená",J235,0)</f>
        <v>0</v>
      </c>
      <c r="BH235" s="226">
        <f>IF(N235="sníž. přenesená",J235,0)</f>
        <v>0</v>
      </c>
      <c r="BI235" s="226">
        <f>IF(N235="nulová",J235,0)</f>
        <v>0</v>
      </c>
      <c r="BJ235" s="18" t="s">
        <v>79</v>
      </c>
      <c r="BK235" s="226">
        <f>ROUND(I235*H235,2)</f>
        <v>0</v>
      </c>
      <c r="BL235" s="18" t="s">
        <v>271</v>
      </c>
      <c r="BM235" s="225" t="s">
        <v>3393</v>
      </c>
    </row>
    <row r="236" s="2" customFormat="1" ht="21.75" customHeight="1">
      <c r="A236" s="39"/>
      <c r="B236" s="40"/>
      <c r="C236" s="214" t="s">
        <v>654</v>
      </c>
      <c r="D236" s="214" t="s">
        <v>243</v>
      </c>
      <c r="E236" s="215" t="s">
        <v>5100</v>
      </c>
      <c r="F236" s="216" t="s">
        <v>5101</v>
      </c>
      <c r="G236" s="217" t="s">
        <v>806</v>
      </c>
      <c r="H236" s="218">
        <v>3</v>
      </c>
      <c r="I236" s="219"/>
      <c r="J236" s="220">
        <f>ROUND(I236*H236,2)</f>
        <v>0</v>
      </c>
      <c r="K236" s="216" t="s">
        <v>4828</v>
      </c>
      <c r="L236" s="45"/>
      <c r="M236" s="221" t="s">
        <v>19</v>
      </c>
      <c r="N236" s="222" t="s">
        <v>43</v>
      </c>
      <c r="O236" s="85"/>
      <c r="P236" s="223">
        <f>O236*H236</f>
        <v>0</v>
      </c>
      <c r="Q236" s="223">
        <v>0</v>
      </c>
      <c r="R236" s="223">
        <f>Q236*H236</f>
        <v>0</v>
      </c>
      <c r="S236" s="223">
        <v>0</v>
      </c>
      <c r="T236" s="224">
        <f>S236*H236</f>
        <v>0</v>
      </c>
      <c r="U236" s="39"/>
      <c r="V236" s="39"/>
      <c r="W236" s="39"/>
      <c r="X236" s="39"/>
      <c r="Y236" s="39"/>
      <c r="Z236" s="39"/>
      <c r="AA236" s="39"/>
      <c r="AB236" s="39"/>
      <c r="AC236" s="39"/>
      <c r="AD236" s="39"/>
      <c r="AE236" s="39"/>
      <c r="AR236" s="225" t="s">
        <v>271</v>
      </c>
      <c r="AT236" s="225" t="s">
        <v>243</v>
      </c>
      <c r="AU236" s="225" t="s">
        <v>81</v>
      </c>
      <c r="AY236" s="18" t="s">
        <v>240</v>
      </c>
      <c r="BE236" s="226">
        <f>IF(N236="základní",J236,0)</f>
        <v>0</v>
      </c>
      <c r="BF236" s="226">
        <f>IF(N236="snížená",J236,0)</f>
        <v>0</v>
      </c>
      <c r="BG236" s="226">
        <f>IF(N236="zákl. přenesená",J236,0)</f>
        <v>0</v>
      </c>
      <c r="BH236" s="226">
        <f>IF(N236="sníž. přenesená",J236,0)</f>
        <v>0</v>
      </c>
      <c r="BI236" s="226">
        <f>IF(N236="nulová",J236,0)</f>
        <v>0</v>
      </c>
      <c r="BJ236" s="18" t="s">
        <v>79</v>
      </c>
      <c r="BK236" s="226">
        <f>ROUND(I236*H236,2)</f>
        <v>0</v>
      </c>
      <c r="BL236" s="18" t="s">
        <v>271</v>
      </c>
      <c r="BM236" s="225" t="s">
        <v>3402</v>
      </c>
    </row>
    <row r="237" s="2" customFormat="1" ht="21.75" customHeight="1">
      <c r="A237" s="39"/>
      <c r="B237" s="40"/>
      <c r="C237" s="214" t="s">
        <v>2703</v>
      </c>
      <c r="D237" s="214" t="s">
        <v>243</v>
      </c>
      <c r="E237" s="215" t="s">
        <v>5102</v>
      </c>
      <c r="F237" s="216" t="s">
        <v>5103</v>
      </c>
      <c r="G237" s="217" t="s">
        <v>806</v>
      </c>
      <c r="H237" s="218">
        <v>28</v>
      </c>
      <c r="I237" s="219"/>
      <c r="J237" s="220">
        <f>ROUND(I237*H237,2)</f>
        <v>0</v>
      </c>
      <c r="K237" s="216" t="s">
        <v>4828</v>
      </c>
      <c r="L237" s="45"/>
      <c r="M237" s="221" t="s">
        <v>19</v>
      </c>
      <c r="N237" s="222" t="s">
        <v>43</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271</v>
      </c>
      <c r="AT237" s="225" t="s">
        <v>243</v>
      </c>
      <c r="AU237" s="225" t="s">
        <v>81</v>
      </c>
      <c r="AY237" s="18" t="s">
        <v>240</v>
      </c>
      <c r="BE237" s="226">
        <f>IF(N237="základní",J237,0)</f>
        <v>0</v>
      </c>
      <c r="BF237" s="226">
        <f>IF(N237="snížená",J237,0)</f>
        <v>0</v>
      </c>
      <c r="BG237" s="226">
        <f>IF(N237="zákl. přenesená",J237,0)</f>
        <v>0</v>
      </c>
      <c r="BH237" s="226">
        <f>IF(N237="sníž. přenesená",J237,0)</f>
        <v>0</v>
      </c>
      <c r="BI237" s="226">
        <f>IF(N237="nulová",J237,0)</f>
        <v>0</v>
      </c>
      <c r="BJ237" s="18" t="s">
        <v>79</v>
      </c>
      <c r="BK237" s="226">
        <f>ROUND(I237*H237,2)</f>
        <v>0</v>
      </c>
      <c r="BL237" s="18" t="s">
        <v>271</v>
      </c>
      <c r="BM237" s="225" t="s">
        <v>3410</v>
      </c>
    </row>
    <row r="238" s="2" customFormat="1" ht="21.75" customHeight="1">
      <c r="A238" s="39"/>
      <c r="B238" s="40"/>
      <c r="C238" s="214" t="s">
        <v>658</v>
      </c>
      <c r="D238" s="214" t="s">
        <v>243</v>
      </c>
      <c r="E238" s="215" t="s">
        <v>5104</v>
      </c>
      <c r="F238" s="216" t="s">
        <v>5105</v>
      </c>
      <c r="G238" s="217" t="s">
        <v>806</v>
      </c>
      <c r="H238" s="218">
        <v>12</v>
      </c>
      <c r="I238" s="219"/>
      <c r="J238" s="220">
        <f>ROUND(I238*H238,2)</f>
        <v>0</v>
      </c>
      <c r="K238" s="216" t="s">
        <v>4828</v>
      </c>
      <c r="L238" s="45"/>
      <c r="M238" s="221" t="s">
        <v>19</v>
      </c>
      <c r="N238" s="222" t="s">
        <v>43</v>
      </c>
      <c r="O238" s="85"/>
      <c r="P238" s="223">
        <f>O238*H238</f>
        <v>0</v>
      </c>
      <c r="Q238" s="223">
        <v>0</v>
      </c>
      <c r="R238" s="223">
        <f>Q238*H238</f>
        <v>0</v>
      </c>
      <c r="S238" s="223">
        <v>0</v>
      </c>
      <c r="T238" s="224">
        <f>S238*H238</f>
        <v>0</v>
      </c>
      <c r="U238" s="39"/>
      <c r="V238" s="39"/>
      <c r="W238" s="39"/>
      <c r="X238" s="39"/>
      <c r="Y238" s="39"/>
      <c r="Z238" s="39"/>
      <c r="AA238" s="39"/>
      <c r="AB238" s="39"/>
      <c r="AC238" s="39"/>
      <c r="AD238" s="39"/>
      <c r="AE238" s="39"/>
      <c r="AR238" s="225" t="s">
        <v>271</v>
      </c>
      <c r="AT238" s="225" t="s">
        <v>243</v>
      </c>
      <c r="AU238" s="225" t="s">
        <v>81</v>
      </c>
      <c r="AY238" s="18" t="s">
        <v>240</v>
      </c>
      <c r="BE238" s="226">
        <f>IF(N238="základní",J238,0)</f>
        <v>0</v>
      </c>
      <c r="BF238" s="226">
        <f>IF(N238="snížená",J238,0)</f>
        <v>0</v>
      </c>
      <c r="BG238" s="226">
        <f>IF(N238="zákl. přenesená",J238,0)</f>
        <v>0</v>
      </c>
      <c r="BH238" s="226">
        <f>IF(N238="sníž. přenesená",J238,0)</f>
        <v>0</v>
      </c>
      <c r="BI238" s="226">
        <f>IF(N238="nulová",J238,0)</f>
        <v>0</v>
      </c>
      <c r="BJ238" s="18" t="s">
        <v>79</v>
      </c>
      <c r="BK238" s="226">
        <f>ROUND(I238*H238,2)</f>
        <v>0</v>
      </c>
      <c r="BL238" s="18" t="s">
        <v>271</v>
      </c>
      <c r="BM238" s="225" t="s">
        <v>3447</v>
      </c>
    </row>
    <row r="239" s="2" customFormat="1">
      <c r="A239" s="39"/>
      <c r="B239" s="40"/>
      <c r="C239" s="214" t="s">
        <v>2741</v>
      </c>
      <c r="D239" s="214" t="s">
        <v>243</v>
      </c>
      <c r="E239" s="215" t="s">
        <v>5106</v>
      </c>
      <c r="F239" s="216" t="s">
        <v>5107</v>
      </c>
      <c r="G239" s="217" t="s">
        <v>806</v>
      </c>
      <c r="H239" s="218">
        <v>8</v>
      </c>
      <c r="I239" s="219"/>
      <c r="J239" s="220">
        <f>ROUND(I239*H239,2)</f>
        <v>0</v>
      </c>
      <c r="K239" s="216" t="s">
        <v>4828</v>
      </c>
      <c r="L239" s="45"/>
      <c r="M239" s="221" t="s">
        <v>19</v>
      </c>
      <c r="N239" s="222" t="s">
        <v>43</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271</v>
      </c>
      <c r="AT239" s="225" t="s">
        <v>243</v>
      </c>
      <c r="AU239" s="225" t="s">
        <v>81</v>
      </c>
      <c r="AY239" s="18" t="s">
        <v>240</v>
      </c>
      <c r="BE239" s="226">
        <f>IF(N239="základní",J239,0)</f>
        <v>0</v>
      </c>
      <c r="BF239" s="226">
        <f>IF(N239="snížená",J239,0)</f>
        <v>0</v>
      </c>
      <c r="BG239" s="226">
        <f>IF(N239="zákl. přenesená",J239,0)</f>
        <v>0</v>
      </c>
      <c r="BH239" s="226">
        <f>IF(N239="sníž. přenesená",J239,0)</f>
        <v>0</v>
      </c>
      <c r="BI239" s="226">
        <f>IF(N239="nulová",J239,0)</f>
        <v>0</v>
      </c>
      <c r="BJ239" s="18" t="s">
        <v>79</v>
      </c>
      <c r="BK239" s="226">
        <f>ROUND(I239*H239,2)</f>
        <v>0</v>
      </c>
      <c r="BL239" s="18" t="s">
        <v>271</v>
      </c>
      <c r="BM239" s="225" t="s">
        <v>3455</v>
      </c>
    </row>
    <row r="240" s="2" customFormat="1" ht="21.75" customHeight="1">
      <c r="A240" s="39"/>
      <c r="B240" s="40"/>
      <c r="C240" s="214" t="s">
        <v>660</v>
      </c>
      <c r="D240" s="214" t="s">
        <v>243</v>
      </c>
      <c r="E240" s="215" t="s">
        <v>5108</v>
      </c>
      <c r="F240" s="216" t="s">
        <v>5109</v>
      </c>
      <c r="G240" s="217" t="s">
        <v>806</v>
      </c>
      <c r="H240" s="218">
        <v>15</v>
      </c>
      <c r="I240" s="219"/>
      <c r="J240" s="220">
        <f>ROUND(I240*H240,2)</f>
        <v>0</v>
      </c>
      <c r="K240" s="216" t="s">
        <v>4828</v>
      </c>
      <c r="L240" s="45"/>
      <c r="M240" s="221" t="s">
        <v>19</v>
      </c>
      <c r="N240" s="222" t="s">
        <v>43</v>
      </c>
      <c r="O240" s="85"/>
      <c r="P240" s="223">
        <f>O240*H240</f>
        <v>0</v>
      </c>
      <c r="Q240" s="223">
        <v>0</v>
      </c>
      <c r="R240" s="223">
        <f>Q240*H240</f>
        <v>0</v>
      </c>
      <c r="S240" s="223">
        <v>0</v>
      </c>
      <c r="T240" s="224">
        <f>S240*H240</f>
        <v>0</v>
      </c>
      <c r="U240" s="39"/>
      <c r="V240" s="39"/>
      <c r="W240" s="39"/>
      <c r="X240" s="39"/>
      <c r="Y240" s="39"/>
      <c r="Z240" s="39"/>
      <c r="AA240" s="39"/>
      <c r="AB240" s="39"/>
      <c r="AC240" s="39"/>
      <c r="AD240" s="39"/>
      <c r="AE240" s="39"/>
      <c r="AR240" s="225" t="s">
        <v>271</v>
      </c>
      <c r="AT240" s="225" t="s">
        <v>243</v>
      </c>
      <c r="AU240" s="225" t="s">
        <v>81</v>
      </c>
      <c r="AY240" s="18" t="s">
        <v>240</v>
      </c>
      <c r="BE240" s="226">
        <f>IF(N240="základní",J240,0)</f>
        <v>0</v>
      </c>
      <c r="BF240" s="226">
        <f>IF(N240="snížená",J240,0)</f>
        <v>0</v>
      </c>
      <c r="BG240" s="226">
        <f>IF(N240="zákl. přenesená",J240,0)</f>
        <v>0</v>
      </c>
      <c r="BH240" s="226">
        <f>IF(N240="sníž. přenesená",J240,0)</f>
        <v>0</v>
      </c>
      <c r="BI240" s="226">
        <f>IF(N240="nulová",J240,0)</f>
        <v>0</v>
      </c>
      <c r="BJ240" s="18" t="s">
        <v>79</v>
      </c>
      <c r="BK240" s="226">
        <f>ROUND(I240*H240,2)</f>
        <v>0</v>
      </c>
      <c r="BL240" s="18" t="s">
        <v>271</v>
      </c>
      <c r="BM240" s="225" t="s">
        <v>3465</v>
      </c>
    </row>
    <row r="241" s="2" customFormat="1" ht="33" customHeight="1">
      <c r="A241" s="39"/>
      <c r="B241" s="40"/>
      <c r="C241" s="214" t="s">
        <v>2754</v>
      </c>
      <c r="D241" s="214" t="s">
        <v>243</v>
      </c>
      <c r="E241" s="215" t="s">
        <v>5110</v>
      </c>
      <c r="F241" s="216" t="s">
        <v>5111</v>
      </c>
      <c r="G241" s="217" t="s">
        <v>806</v>
      </c>
      <c r="H241" s="218">
        <v>1</v>
      </c>
      <c r="I241" s="219"/>
      <c r="J241" s="220">
        <f>ROUND(I241*H241,2)</f>
        <v>0</v>
      </c>
      <c r="K241" s="216" t="s">
        <v>4828</v>
      </c>
      <c r="L241" s="45"/>
      <c r="M241" s="221" t="s">
        <v>19</v>
      </c>
      <c r="N241" s="222" t="s">
        <v>43</v>
      </c>
      <c r="O241" s="85"/>
      <c r="P241" s="223">
        <f>O241*H241</f>
        <v>0</v>
      </c>
      <c r="Q241" s="223">
        <v>0</v>
      </c>
      <c r="R241" s="223">
        <f>Q241*H241</f>
        <v>0</v>
      </c>
      <c r="S241" s="223">
        <v>0</v>
      </c>
      <c r="T241" s="224">
        <f>S241*H241</f>
        <v>0</v>
      </c>
      <c r="U241" s="39"/>
      <c r="V241" s="39"/>
      <c r="W241" s="39"/>
      <c r="X241" s="39"/>
      <c r="Y241" s="39"/>
      <c r="Z241" s="39"/>
      <c r="AA241" s="39"/>
      <c r="AB241" s="39"/>
      <c r="AC241" s="39"/>
      <c r="AD241" s="39"/>
      <c r="AE241" s="39"/>
      <c r="AR241" s="225" t="s">
        <v>271</v>
      </c>
      <c r="AT241" s="225" t="s">
        <v>243</v>
      </c>
      <c r="AU241" s="225" t="s">
        <v>81</v>
      </c>
      <c r="AY241" s="18" t="s">
        <v>240</v>
      </c>
      <c r="BE241" s="226">
        <f>IF(N241="základní",J241,0)</f>
        <v>0</v>
      </c>
      <c r="BF241" s="226">
        <f>IF(N241="snížená",J241,0)</f>
        <v>0</v>
      </c>
      <c r="BG241" s="226">
        <f>IF(N241="zákl. přenesená",J241,0)</f>
        <v>0</v>
      </c>
      <c r="BH241" s="226">
        <f>IF(N241="sníž. přenesená",J241,0)</f>
        <v>0</v>
      </c>
      <c r="BI241" s="226">
        <f>IF(N241="nulová",J241,0)</f>
        <v>0</v>
      </c>
      <c r="BJ241" s="18" t="s">
        <v>79</v>
      </c>
      <c r="BK241" s="226">
        <f>ROUND(I241*H241,2)</f>
        <v>0</v>
      </c>
      <c r="BL241" s="18" t="s">
        <v>271</v>
      </c>
      <c r="BM241" s="225" t="s">
        <v>3475</v>
      </c>
    </row>
    <row r="242" s="2" customFormat="1" ht="33" customHeight="1">
      <c r="A242" s="39"/>
      <c r="B242" s="40"/>
      <c r="C242" s="214" t="s">
        <v>664</v>
      </c>
      <c r="D242" s="214" t="s">
        <v>243</v>
      </c>
      <c r="E242" s="215" t="s">
        <v>5112</v>
      </c>
      <c r="F242" s="216" t="s">
        <v>5113</v>
      </c>
      <c r="G242" s="217" t="s">
        <v>806</v>
      </c>
      <c r="H242" s="218">
        <v>1</v>
      </c>
      <c r="I242" s="219"/>
      <c r="J242" s="220">
        <f>ROUND(I242*H242,2)</f>
        <v>0</v>
      </c>
      <c r="K242" s="216" t="s">
        <v>4828</v>
      </c>
      <c r="L242" s="45"/>
      <c r="M242" s="221" t="s">
        <v>19</v>
      </c>
      <c r="N242" s="222" t="s">
        <v>43</v>
      </c>
      <c r="O242" s="85"/>
      <c r="P242" s="223">
        <f>O242*H242</f>
        <v>0</v>
      </c>
      <c r="Q242" s="223">
        <v>0</v>
      </c>
      <c r="R242" s="223">
        <f>Q242*H242</f>
        <v>0</v>
      </c>
      <c r="S242" s="223">
        <v>0</v>
      </c>
      <c r="T242" s="224">
        <f>S242*H242</f>
        <v>0</v>
      </c>
      <c r="U242" s="39"/>
      <c r="V242" s="39"/>
      <c r="W242" s="39"/>
      <c r="X242" s="39"/>
      <c r="Y242" s="39"/>
      <c r="Z242" s="39"/>
      <c r="AA242" s="39"/>
      <c r="AB242" s="39"/>
      <c r="AC242" s="39"/>
      <c r="AD242" s="39"/>
      <c r="AE242" s="39"/>
      <c r="AR242" s="225" t="s">
        <v>271</v>
      </c>
      <c r="AT242" s="225" t="s">
        <v>243</v>
      </c>
      <c r="AU242" s="225" t="s">
        <v>81</v>
      </c>
      <c r="AY242" s="18" t="s">
        <v>240</v>
      </c>
      <c r="BE242" s="226">
        <f>IF(N242="základní",J242,0)</f>
        <v>0</v>
      </c>
      <c r="BF242" s="226">
        <f>IF(N242="snížená",J242,0)</f>
        <v>0</v>
      </c>
      <c r="BG242" s="226">
        <f>IF(N242="zákl. přenesená",J242,0)</f>
        <v>0</v>
      </c>
      <c r="BH242" s="226">
        <f>IF(N242="sníž. přenesená",J242,0)</f>
        <v>0</v>
      </c>
      <c r="BI242" s="226">
        <f>IF(N242="nulová",J242,0)</f>
        <v>0</v>
      </c>
      <c r="BJ242" s="18" t="s">
        <v>79</v>
      </c>
      <c r="BK242" s="226">
        <f>ROUND(I242*H242,2)</f>
        <v>0</v>
      </c>
      <c r="BL242" s="18" t="s">
        <v>271</v>
      </c>
      <c r="BM242" s="225" t="s">
        <v>3484</v>
      </c>
    </row>
    <row r="243" s="2" customFormat="1">
      <c r="A243" s="39"/>
      <c r="B243" s="40"/>
      <c r="C243" s="214" t="s">
        <v>2762</v>
      </c>
      <c r="D243" s="214" t="s">
        <v>243</v>
      </c>
      <c r="E243" s="215" t="s">
        <v>5114</v>
      </c>
      <c r="F243" s="216" t="s">
        <v>5115</v>
      </c>
      <c r="G243" s="217" t="s">
        <v>806</v>
      </c>
      <c r="H243" s="218">
        <v>13</v>
      </c>
      <c r="I243" s="219"/>
      <c r="J243" s="220">
        <f>ROUND(I243*H243,2)</f>
        <v>0</v>
      </c>
      <c r="K243" s="216" t="s">
        <v>4828</v>
      </c>
      <c r="L243" s="45"/>
      <c r="M243" s="221" t="s">
        <v>19</v>
      </c>
      <c r="N243" s="222" t="s">
        <v>43</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271</v>
      </c>
      <c r="AT243" s="225" t="s">
        <v>243</v>
      </c>
      <c r="AU243" s="225" t="s">
        <v>81</v>
      </c>
      <c r="AY243" s="18" t="s">
        <v>240</v>
      </c>
      <c r="BE243" s="226">
        <f>IF(N243="základní",J243,0)</f>
        <v>0</v>
      </c>
      <c r="BF243" s="226">
        <f>IF(N243="snížená",J243,0)</f>
        <v>0</v>
      </c>
      <c r="BG243" s="226">
        <f>IF(N243="zákl. přenesená",J243,0)</f>
        <v>0</v>
      </c>
      <c r="BH243" s="226">
        <f>IF(N243="sníž. přenesená",J243,0)</f>
        <v>0</v>
      </c>
      <c r="BI243" s="226">
        <f>IF(N243="nulová",J243,0)</f>
        <v>0</v>
      </c>
      <c r="BJ243" s="18" t="s">
        <v>79</v>
      </c>
      <c r="BK243" s="226">
        <f>ROUND(I243*H243,2)</f>
        <v>0</v>
      </c>
      <c r="BL243" s="18" t="s">
        <v>271</v>
      </c>
      <c r="BM243" s="225" t="s">
        <v>3496</v>
      </c>
    </row>
    <row r="244" s="2" customFormat="1">
      <c r="A244" s="39"/>
      <c r="B244" s="40"/>
      <c r="C244" s="214" t="s">
        <v>667</v>
      </c>
      <c r="D244" s="214" t="s">
        <v>243</v>
      </c>
      <c r="E244" s="215" t="s">
        <v>5116</v>
      </c>
      <c r="F244" s="216" t="s">
        <v>5117</v>
      </c>
      <c r="G244" s="217" t="s">
        <v>806</v>
      </c>
      <c r="H244" s="218">
        <v>4</v>
      </c>
      <c r="I244" s="219"/>
      <c r="J244" s="220">
        <f>ROUND(I244*H244,2)</f>
        <v>0</v>
      </c>
      <c r="K244" s="216" t="s">
        <v>4828</v>
      </c>
      <c r="L244" s="45"/>
      <c r="M244" s="221" t="s">
        <v>19</v>
      </c>
      <c r="N244" s="222" t="s">
        <v>43</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271</v>
      </c>
      <c r="AT244" s="225" t="s">
        <v>243</v>
      </c>
      <c r="AU244" s="225" t="s">
        <v>81</v>
      </c>
      <c r="AY244" s="18" t="s">
        <v>240</v>
      </c>
      <c r="BE244" s="226">
        <f>IF(N244="základní",J244,0)</f>
        <v>0</v>
      </c>
      <c r="BF244" s="226">
        <f>IF(N244="snížená",J244,0)</f>
        <v>0</v>
      </c>
      <c r="BG244" s="226">
        <f>IF(N244="zákl. přenesená",J244,0)</f>
        <v>0</v>
      </c>
      <c r="BH244" s="226">
        <f>IF(N244="sníž. přenesená",J244,0)</f>
        <v>0</v>
      </c>
      <c r="BI244" s="226">
        <f>IF(N244="nulová",J244,0)</f>
        <v>0</v>
      </c>
      <c r="BJ244" s="18" t="s">
        <v>79</v>
      </c>
      <c r="BK244" s="226">
        <f>ROUND(I244*H244,2)</f>
        <v>0</v>
      </c>
      <c r="BL244" s="18" t="s">
        <v>271</v>
      </c>
      <c r="BM244" s="225" t="s">
        <v>3506</v>
      </c>
    </row>
    <row r="245" s="2" customFormat="1" ht="16.5" customHeight="1">
      <c r="A245" s="39"/>
      <c r="B245" s="40"/>
      <c r="C245" s="214" t="s">
        <v>2770</v>
      </c>
      <c r="D245" s="214" t="s">
        <v>243</v>
      </c>
      <c r="E245" s="215" t="s">
        <v>5118</v>
      </c>
      <c r="F245" s="216" t="s">
        <v>5119</v>
      </c>
      <c r="G245" s="217" t="s">
        <v>806</v>
      </c>
      <c r="H245" s="218">
        <v>3</v>
      </c>
      <c r="I245" s="219"/>
      <c r="J245" s="220">
        <f>ROUND(I245*H245,2)</f>
        <v>0</v>
      </c>
      <c r="K245" s="216" t="s">
        <v>4828</v>
      </c>
      <c r="L245" s="45"/>
      <c r="M245" s="221" t="s">
        <v>19</v>
      </c>
      <c r="N245" s="222" t="s">
        <v>43</v>
      </c>
      <c r="O245" s="85"/>
      <c r="P245" s="223">
        <f>O245*H245</f>
        <v>0</v>
      </c>
      <c r="Q245" s="223">
        <v>0</v>
      </c>
      <c r="R245" s="223">
        <f>Q245*H245</f>
        <v>0</v>
      </c>
      <c r="S245" s="223">
        <v>0</v>
      </c>
      <c r="T245" s="224">
        <f>S245*H245</f>
        <v>0</v>
      </c>
      <c r="U245" s="39"/>
      <c r="V245" s="39"/>
      <c r="W245" s="39"/>
      <c r="X245" s="39"/>
      <c r="Y245" s="39"/>
      <c r="Z245" s="39"/>
      <c r="AA245" s="39"/>
      <c r="AB245" s="39"/>
      <c r="AC245" s="39"/>
      <c r="AD245" s="39"/>
      <c r="AE245" s="39"/>
      <c r="AR245" s="225" t="s">
        <v>271</v>
      </c>
      <c r="AT245" s="225" t="s">
        <v>243</v>
      </c>
      <c r="AU245" s="225" t="s">
        <v>81</v>
      </c>
      <c r="AY245" s="18" t="s">
        <v>240</v>
      </c>
      <c r="BE245" s="226">
        <f>IF(N245="základní",J245,0)</f>
        <v>0</v>
      </c>
      <c r="BF245" s="226">
        <f>IF(N245="snížená",J245,0)</f>
        <v>0</v>
      </c>
      <c r="BG245" s="226">
        <f>IF(N245="zákl. přenesená",J245,0)</f>
        <v>0</v>
      </c>
      <c r="BH245" s="226">
        <f>IF(N245="sníž. přenesená",J245,0)</f>
        <v>0</v>
      </c>
      <c r="BI245" s="226">
        <f>IF(N245="nulová",J245,0)</f>
        <v>0</v>
      </c>
      <c r="BJ245" s="18" t="s">
        <v>79</v>
      </c>
      <c r="BK245" s="226">
        <f>ROUND(I245*H245,2)</f>
        <v>0</v>
      </c>
      <c r="BL245" s="18" t="s">
        <v>271</v>
      </c>
      <c r="BM245" s="225" t="s">
        <v>3515</v>
      </c>
    </row>
    <row r="246" s="2" customFormat="1">
      <c r="A246" s="39"/>
      <c r="B246" s="40"/>
      <c r="C246" s="214" t="s">
        <v>671</v>
      </c>
      <c r="D246" s="214" t="s">
        <v>243</v>
      </c>
      <c r="E246" s="215" t="s">
        <v>5120</v>
      </c>
      <c r="F246" s="216" t="s">
        <v>5121</v>
      </c>
      <c r="G246" s="217" t="s">
        <v>806</v>
      </c>
      <c r="H246" s="218">
        <v>2</v>
      </c>
      <c r="I246" s="219"/>
      <c r="J246" s="220">
        <f>ROUND(I246*H246,2)</f>
        <v>0</v>
      </c>
      <c r="K246" s="216" t="s">
        <v>4828</v>
      </c>
      <c r="L246" s="45"/>
      <c r="M246" s="221" t="s">
        <v>19</v>
      </c>
      <c r="N246" s="222" t="s">
        <v>43</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271</v>
      </c>
      <c r="AT246" s="225" t="s">
        <v>243</v>
      </c>
      <c r="AU246" s="225" t="s">
        <v>81</v>
      </c>
      <c r="AY246" s="18" t="s">
        <v>240</v>
      </c>
      <c r="BE246" s="226">
        <f>IF(N246="základní",J246,0)</f>
        <v>0</v>
      </c>
      <c r="BF246" s="226">
        <f>IF(N246="snížená",J246,0)</f>
        <v>0</v>
      </c>
      <c r="BG246" s="226">
        <f>IF(N246="zákl. přenesená",J246,0)</f>
        <v>0</v>
      </c>
      <c r="BH246" s="226">
        <f>IF(N246="sníž. přenesená",J246,0)</f>
        <v>0</v>
      </c>
      <c r="BI246" s="226">
        <f>IF(N246="nulová",J246,0)</f>
        <v>0</v>
      </c>
      <c r="BJ246" s="18" t="s">
        <v>79</v>
      </c>
      <c r="BK246" s="226">
        <f>ROUND(I246*H246,2)</f>
        <v>0</v>
      </c>
      <c r="BL246" s="18" t="s">
        <v>271</v>
      </c>
      <c r="BM246" s="225" t="s">
        <v>3526</v>
      </c>
    </row>
    <row r="247" s="2" customFormat="1">
      <c r="A247" s="39"/>
      <c r="B247" s="40"/>
      <c r="C247" s="214" t="s">
        <v>2778</v>
      </c>
      <c r="D247" s="214" t="s">
        <v>243</v>
      </c>
      <c r="E247" s="215" t="s">
        <v>5122</v>
      </c>
      <c r="F247" s="216" t="s">
        <v>5123</v>
      </c>
      <c r="G247" s="217" t="s">
        <v>806</v>
      </c>
      <c r="H247" s="218">
        <v>4</v>
      </c>
      <c r="I247" s="219"/>
      <c r="J247" s="220">
        <f>ROUND(I247*H247,2)</f>
        <v>0</v>
      </c>
      <c r="K247" s="216" t="s">
        <v>247</v>
      </c>
      <c r="L247" s="45"/>
      <c r="M247" s="221" t="s">
        <v>19</v>
      </c>
      <c r="N247" s="222" t="s">
        <v>43</v>
      </c>
      <c r="O247" s="85"/>
      <c r="P247" s="223">
        <f>O247*H247</f>
        <v>0</v>
      </c>
      <c r="Q247" s="223">
        <v>0</v>
      </c>
      <c r="R247" s="223">
        <f>Q247*H247</f>
        <v>0</v>
      </c>
      <c r="S247" s="223">
        <v>0</v>
      </c>
      <c r="T247" s="224">
        <f>S247*H247</f>
        <v>0</v>
      </c>
      <c r="U247" s="39"/>
      <c r="V247" s="39"/>
      <c r="W247" s="39"/>
      <c r="X247" s="39"/>
      <c r="Y247" s="39"/>
      <c r="Z247" s="39"/>
      <c r="AA247" s="39"/>
      <c r="AB247" s="39"/>
      <c r="AC247" s="39"/>
      <c r="AD247" s="39"/>
      <c r="AE247" s="39"/>
      <c r="AR247" s="225" t="s">
        <v>271</v>
      </c>
      <c r="AT247" s="225" t="s">
        <v>243</v>
      </c>
      <c r="AU247" s="225" t="s">
        <v>81</v>
      </c>
      <c r="AY247" s="18" t="s">
        <v>240</v>
      </c>
      <c r="BE247" s="226">
        <f>IF(N247="základní",J247,0)</f>
        <v>0</v>
      </c>
      <c r="BF247" s="226">
        <f>IF(N247="snížená",J247,0)</f>
        <v>0</v>
      </c>
      <c r="BG247" s="226">
        <f>IF(N247="zákl. přenesená",J247,0)</f>
        <v>0</v>
      </c>
      <c r="BH247" s="226">
        <f>IF(N247="sníž. přenesená",J247,0)</f>
        <v>0</v>
      </c>
      <c r="BI247" s="226">
        <f>IF(N247="nulová",J247,0)</f>
        <v>0</v>
      </c>
      <c r="BJ247" s="18" t="s">
        <v>79</v>
      </c>
      <c r="BK247" s="226">
        <f>ROUND(I247*H247,2)</f>
        <v>0</v>
      </c>
      <c r="BL247" s="18" t="s">
        <v>271</v>
      </c>
      <c r="BM247" s="225" t="s">
        <v>3542</v>
      </c>
    </row>
    <row r="248" s="2" customFormat="1">
      <c r="A248" s="39"/>
      <c r="B248" s="40"/>
      <c r="C248" s="214" t="s">
        <v>674</v>
      </c>
      <c r="D248" s="214" t="s">
        <v>243</v>
      </c>
      <c r="E248" s="215" t="s">
        <v>5124</v>
      </c>
      <c r="F248" s="216" t="s">
        <v>5125</v>
      </c>
      <c r="G248" s="217" t="s">
        <v>806</v>
      </c>
      <c r="H248" s="218">
        <v>3</v>
      </c>
      <c r="I248" s="219"/>
      <c r="J248" s="220">
        <f>ROUND(I248*H248,2)</f>
        <v>0</v>
      </c>
      <c r="K248" s="216" t="s">
        <v>4828</v>
      </c>
      <c r="L248" s="45"/>
      <c r="M248" s="221" t="s">
        <v>19</v>
      </c>
      <c r="N248" s="222" t="s">
        <v>43</v>
      </c>
      <c r="O248" s="85"/>
      <c r="P248" s="223">
        <f>O248*H248</f>
        <v>0</v>
      </c>
      <c r="Q248" s="223">
        <v>0</v>
      </c>
      <c r="R248" s="223">
        <f>Q248*H248</f>
        <v>0</v>
      </c>
      <c r="S248" s="223">
        <v>0</v>
      </c>
      <c r="T248" s="224">
        <f>S248*H248</f>
        <v>0</v>
      </c>
      <c r="U248" s="39"/>
      <c r="V248" s="39"/>
      <c r="W248" s="39"/>
      <c r="X248" s="39"/>
      <c r="Y248" s="39"/>
      <c r="Z248" s="39"/>
      <c r="AA248" s="39"/>
      <c r="AB248" s="39"/>
      <c r="AC248" s="39"/>
      <c r="AD248" s="39"/>
      <c r="AE248" s="39"/>
      <c r="AR248" s="225" t="s">
        <v>271</v>
      </c>
      <c r="AT248" s="225" t="s">
        <v>243</v>
      </c>
      <c r="AU248" s="225" t="s">
        <v>81</v>
      </c>
      <c r="AY248" s="18" t="s">
        <v>240</v>
      </c>
      <c r="BE248" s="226">
        <f>IF(N248="základní",J248,0)</f>
        <v>0</v>
      </c>
      <c r="BF248" s="226">
        <f>IF(N248="snížená",J248,0)</f>
        <v>0</v>
      </c>
      <c r="BG248" s="226">
        <f>IF(N248="zákl. přenesená",J248,0)</f>
        <v>0</v>
      </c>
      <c r="BH248" s="226">
        <f>IF(N248="sníž. přenesená",J248,0)</f>
        <v>0</v>
      </c>
      <c r="BI248" s="226">
        <f>IF(N248="nulová",J248,0)</f>
        <v>0</v>
      </c>
      <c r="BJ248" s="18" t="s">
        <v>79</v>
      </c>
      <c r="BK248" s="226">
        <f>ROUND(I248*H248,2)</f>
        <v>0</v>
      </c>
      <c r="BL248" s="18" t="s">
        <v>271</v>
      </c>
      <c r="BM248" s="225" t="s">
        <v>3551</v>
      </c>
    </row>
    <row r="249" s="2" customFormat="1">
      <c r="A249" s="39"/>
      <c r="B249" s="40"/>
      <c r="C249" s="214" t="s">
        <v>2787</v>
      </c>
      <c r="D249" s="214" t="s">
        <v>243</v>
      </c>
      <c r="E249" s="215" t="s">
        <v>5126</v>
      </c>
      <c r="F249" s="216" t="s">
        <v>5127</v>
      </c>
      <c r="G249" s="217" t="s">
        <v>806</v>
      </c>
      <c r="H249" s="218">
        <v>6</v>
      </c>
      <c r="I249" s="219"/>
      <c r="J249" s="220">
        <f>ROUND(I249*H249,2)</f>
        <v>0</v>
      </c>
      <c r="K249" s="216" t="s">
        <v>247</v>
      </c>
      <c r="L249" s="45"/>
      <c r="M249" s="221" t="s">
        <v>19</v>
      </c>
      <c r="N249" s="222" t="s">
        <v>43</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271</v>
      </c>
      <c r="AT249" s="225" t="s">
        <v>243</v>
      </c>
      <c r="AU249" s="225" t="s">
        <v>81</v>
      </c>
      <c r="AY249" s="18" t="s">
        <v>240</v>
      </c>
      <c r="BE249" s="226">
        <f>IF(N249="základní",J249,0)</f>
        <v>0</v>
      </c>
      <c r="BF249" s="226">
        <f>IF(N249="snížená",J249,0)</f>
        <v>0</v>
      </c>
      <c r="BG249" s="226">
        <f>IF(N249="zákl. přenesená",J249,0)</f>
        <v>0</v>
      </c>
      <c r="BH249" s="226">
        <f>IF(N249="sníž. přenesená",J249,0)</f>
        <v>0</v>
      </c>
      <c r="BI249" s="226">
        <f>IF(N249="nulová",J249,0)</f>
        <v>0</v>
      </c>
      <c r="BJ249" s="18" t="s">
        <v>79</v>
      </c>
      <c r="BK249" s="226">
        <f>ROUND(I249*H249,2)</f>
        <v>0</v>
      </c>
      <c r="BL249" s="18" t="s">
        <v>271</v>
      </c>
      <c r="BM249" s="225" t="s">
        <v>3560</v>
      </c>
    </row>
    <row r="250" s="2" customFormat="1" ht="16.5" customHeight="1">
      <c r="A250" s="39"/>
      <c r="B250" s="40"/>
      <c r="C250" s="214" t="s">
        <v>678</v>
      </c>
      <c r="D250" s="214" t="s">
        <v>243</v>
      </c>
      <c r="E250" s="215" t="s">
        <v>5128</v>
      </c>
      <c r="F250" s="216" t="s">
        <v>5129</v>
      </c>
      <c r="G250" s="217" t="s">
        <v>806</v>
      </c>
      <c r="H250" s="218">
        <v>28</v>
      </c>
      <c r="I250" s="219"/>
      <c r="J250" s="220">
        <f>ROUND(I250*H250,2)</f>
        <v>0</v>
      </c>
      <c r="K250" s="216" t="s">
        <v>4828</v>
      </c>
      <c r="L250" s="45"/>
      <c r="M250" s="221" t="s">
        <v>19</v>
      </c>
      <c r="N250" s="222" t="s">
        <v>43</v>
      </c>
      <c r="O250" s="85"/>
      <c r="P250" s="223">
        <f>O250*H250</f>
        <v>0</v>
      </c>
      <c r="Q250" s="223">
        <v>0</v>
      </c>
      <c r="R250" s="223">
        <f>Q250*H250</f>
        <v>0</v>
      </c>
      <c r="S250" s="223">
        <v>0</v>
      </c>
      <c r="T250" s="224">
        <f>S250*H250</f>
        <v>0</v>
      </c>
      <c r="U250" s="39"/>
      <c r="V250" s="39"/>
      <c r="W250" s="39"/>
      <c r="X250" s="39"/>
      <c r="Y250" s="39"/>
      <c r="Z250" s="39"/>
      <c r="AA250" s="39"/>
      <c r="AB250" s="39"/>
      <c r="AC250" s="39"/>
      <c r="AD250" s="39"/>
      <c r="AE250" s="39"/>
      <c r="AR250" s="225" t="s">
        <v>271</v>
      </c>
      <c r="AT250" s="225" t="s">
        <v>243</v>
      </c>
      <c r="AU250" s="225" t="s">
        <v>81</v>
      </c>
      <c r="AY250" s="18" t="s">
        <v>240</v>
      </c>
      <c r="BE250" s="226">
        <f>IF(N250="základní",J250,0)</f>
        <v>0</v>
      </c>
      <c r="BF250" s="226">
        <f>IF(N250="snížená",J250,0)</f>
        <v>0</v>
      </c>
      <c r="BG250" s="226">
        <f>IF(N250="zákl. přenesená",J250,0)</f>
        <v>0</v>
      </c>
      <c r="BH250" s="226">
        <f>IF(N250="sníž. přenesená",J250,0)</f>
        <v>0</v>
      </c>
      <c r="BI250" s="226">
        <f>IF(N250="nulová",J250,0)</f>
        <v>0</v>
      </c>
      <c r="BJ250" s="18" t="s">
        <v>79</v>
      </c>
      <c r="BK250" s="226">
        <f>ROUND(I250*H250,2)</f>
        <v>0</v>
      </c>
      <c r="BL250" s="18" t="s">
        <v>271</v>
      </c>
      <c r="BM250" s="225" t="s">
        <v>3569</v>
      </c>
    </row>
    <row r="251" s="2" customFormat="1" ht="16.5" customHeight="1">
      <c r="A251" s="39"/>
      <c r="B251" s="40"/>
      <c r="C251" s="214" t="s">
        <v>2794</v>
      </c>
      <c r="D251" s="214" t="s">
        <v>243</v>
      </c>
      <c r="E251" s="215" t="s">
        <v>5130</v>
      </c>
      <c r="F251" s="216" t="s">
        <v>5131</v>
      </c>
      <c r="G251" s="217" t="s">
        <v>806</v>
      </c>
      <c r="H251" s="218">
        <v>44</v>
      </c>
      <c r="I251" s="219"/>
      <c r="J251" s="220">
        <f>ROUND(I251*H251,2)</f>
        <v>0</v>
      </c>
      <c r="K251" s="216" t="s">
        <v>4828</v>
      </c>
      <c r="L251" s="45"/>
      <c r="M251" s="221" t="s">
        <v>19</v>
      </c>
      <c r="N251" s="222" t="s">
        <v>43</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271</v>
      </c>
      <c r="AT251" s="225" t="s">
        <v>243</v>
      </c>
      <c r="AU251" s="225" t="s">
        <v>81</v>
      </c>
      <c r="AY251" s="18" t="s">
        <v>240</v>
      </c>
      <c r="BE251" s="226">
        <f>IF(N251="základní",J251,0)</f>
        <v>0</v>
      </c>
      <c r="BF251" s="226">
        <f>IF(N251="snížená",J251,0)</f>
        <v>0</v>
      </c>
      <c r="BG251" s="226">
        <f>IF(N251="zákl. přenesená",J251,0)</f>
        <v>0</v>
      </c>
      <c r="BH251" s="226">
        <f>IF(N251="sníž. přenesená",J251,0)</f>
        <v>0</v>
      </c>
      <c r="BI251" s="226">
        <f>IF(N251="nulová",J251,0)</f>
        <v>0</v>
      </c>
      <c r="BJ251" s="18" t="s">
        <v>79</v>
      </c>
      <c r="BK251" s="226">
        <f>ROUND(I251*H251,2)</f>
        <v>0</v>
      </c>
      <c r="BL251" s="18" t="s">
        <v>271</v>
      </c>
      <c r="BM251" s="225" t="s">
        <v>3578</v>
      </c>
    </row>
    <row r="252" s="2" customFormat="1">
      <c r="A252" s="39"/>
      <c r="B252" s="40"/>
      <c r="C252" s="214" t="s">
        <v>680</v>
      </c>
      <c r="D252" s="214" t="s">
        <v>243</v>
      </c>
      <c r="E252" s="215" t="s">
        <v>5132</v>
      </c>
      <c r="F252" s="216" t="s">
        <v>5133</v>
      </c>
      <c r="G252" s="217" t="s">
        <v>786</v>
      </c>
      <c r="H252" s="218">
        <v>0.5</v>
      </c>
      <c r="I252" s="219"/>
      <c r="J252" s="220">
        <f>ROUND(I252*H252,2)</f>
        <v>0</v>
      </c>
      <c r="K252" s="216" t="s">
        <v>4828</v>
      </c>
      <c r="L252" s="45"/>
      <c r="M252" s="221" t="s">
        <v>19</v>
      </c>
      <c r="N252" s="222" t="s">
        <v>43</v>
      </c>
      <c r="O252" s="85"/>
      <c r="P252" s="223">
        <f>O252*H252</f>
        <v>0</v>
      </c>
      <c r="Q252" s="223">
        <v>0</v>
      </c>
      <c r="R252" s="223">
        <f>Q252*H252</f>
        <v>0</v>
      </c>
      <c r="S252" s="223">
        <v>0</v>
      </c>
      <c r="T252" s="224">
        <f>S252*H252</f>
        <v>0</v>
      </c>
      <c r="U252" s="39"/>
      <c r="V252" s="39"/>
      <c r="W252" s="39"/>
      <c r="X252" s="39"/>
      <c r="Y252" s="39"/>
      <c r="Z252" s="39"/>
      <c r="AA252" s="39"/>
      <c r="AB252" s="39"/>
      <c r="AC252" s="39"/>
      <c r="AD252" s="39"/>
      <c r="AE252" s="39"/>
      <c r="AR252" s="225" t="s">
        <v>271</v>
      </c>
      <c r="AT252" s="225" t="s">
        <v>243</v>
      </c>
      <c r="AU252" s="225" t="s">
        <v>81</v>
      </c>
      <c r="AY252" s="18" t="s">
        <v>240</v>
      </c>
      <c r="BE252" s="226">
        <f>IF(N252="základní",J252,0)</f>
        <v>0</v>
      </c>
      <c r="BF252" s="226">
        <f>IF(N252="snížená",J252,0)</f>
        <v>0</v>
      </c>
      <c r="BG252" s="226">
        <f>IF(N252="zákl. přenesená",J252,0)</f>
        <v>0</v>
      </c>
      <c r="BH252" s="226">
        <f>IF(N252="sníž. přenesená",J252,0)</f>
        <v>0</v>
      </c>
      <c r="BI252" s="226">
        <f>IF(N252="nulová",J252,0)</f>
        <v>0</v>
      </c>
      <c r="BJ252" s="18" t="s">
        <v>79</v>
      </c>
      <c r="BK252" s="226">
        <f>ROUND(I252*H252,2)</f>
        <v>0</v>
      </c>
      <c r="BL252" s="18" t="s">
        <v>271</v>
      </c>
      <c r="BM252" s="225" t="s">
        <v>3588</v>
      </c>
    </row>
    <row r="253" s="12" customFormat="1" ht="22.8" customHeight="1">
      <c r="A253" s="12"/>
      <c r="B253" s="198"/>
      <c r="C253" s="199"/>
      <c r="D253" s="200" t="s">
        <v>71</v>
      </c>
      <c r="E253" s="212" t="s">
        <v>5134</v>
      </c>
      <c r="F253" s="212" t="s">
        <v>5135</v>
      </c>
      <c r="G253" s="199"/>
      <c r="H253" s="199"/>
      <c r="I253" s="202"/>
      <c r="J253" s="213">
        <f>BK253</f>
        <v>0</v>
      </c>
      <c r="K253" s="199"/>
      <c r="L253" s="204"/>
      <c r="M253" s="205"/>
      <c r="N253" s="206"/>
      <c r="O253" s="206"/>
      <c r="P253" s="207">
        <f>SUM(P254:P315)</f>
        <v>0</v>
      </c>
      <c r="Q253" s="206"/>
      <c r="R253" s="207">
        <f>SUM(R254:R315)</f>
        <v>0</v>
      </c>
      <c r="S253" s="206"/>
      <c r="T253" s="208">
        <f>SUM(T254:T315)</f>
        <v>0</v>
      </c>
      <c r="U253" s="12"/>
      <c r="V253" s="12"/>
      <c r="W253" s="12"/>
      <c r="X253" s="12"/>
      <c r="Y253" s="12"/>
      <c r="Z253" s="12"/>
      <c r="AA253" s="12"/>
      <c r="AB253" s="12"/>
      <c r="AC253" s="12"/>
      <c r="AD253" s="12"/>
      <c r="AE253" s="12"/>
      <c r="AR253" s="209" t="s">
        <v>81</v>
      </c>
      <c r="AT253" s="210" t="s">
        <v>71</v>
      </c>
      <c r="AU253" s="210" t="s">
        <v>79</v>
      </c>
      <c r="AY253" s="209" t="s">
        <v>240</v>
      </c>
      <c r="BK253" s="211">
        <f>SUM(BK254:BK315)</f>
        <v>0</v>
      </c>
    </row>
    <row r="254" s="2" customFormat="1" ht="16.5" customHeight="1">
      <c r="A254" s="39"/>
      <c r="B254" s="40"/>
      <c r="C254" s="214" t="s">
        <v>2801</v>
      </c>
      <c r="D254" s="214" t="s">
        <v>243</v>
      </c>
      <c r="E254" s="215" t="s">
        <v>5136</v>
      </c>
      <c r="F254" s="216" t="s">
        <v>5137</v>
      </c>
      <c r="G254" s="217" t="s">
        <v>251</v>
      </c>
      <c r="H254" s="218">
        <v>110</v>
      </c>
      <c r="I254" s="219"/>
      <c r="J254" s="220">
        <f>ROUND(I254*H254,2)</f>
        <v>0</v>
      </c>
      <c r="K254" s="216" t="s">
        <v>4828</v>
      </c>
      <c r="L254" s="45"/>
      <c r="M254" s="221" t="s">
        <v>19</v>
      </c>
      <c r="N254" s="222" t="s">
        <v>43</v>
      </c>
      <c r="O254" s="85"/>
      <c r="P254" s="223">
        <f>O254*H254</f>
        <v>0</v>
      </c>
      <c r="Q254" s="223">
        <v>0</v>
      </c>
      <c r="R254" s="223">
        <f>Q254*H254</f>
        <v>0</v>
      </c>
      <c r="S254" s="223">
        <v>0</v>
      </c>
      <c r="T254" s="224">
        <f>S254*H254</f>
        <v>0</v>
      </c>
      <c r="U254" s="39"/>
      <c r="V254" s="39"/>
      <c r="W254" s="39"/>
      <c r="X254" s="39"/>
      <c r="Y254" s="39"/>
      <c r="Z254" s="39"/>
      <c r="AA254" s="39"/>
      <c r="AB254" s="39"/>
      <c r="AC254" s="39"/>
      <c r="AD254" s="39"/>
      <c r="AE254" s="39"/>
      <c r="AR254" s="225" t="s">
        <v>271</v>
      </c>
      <c r="AT254" s="225" t="s">
        <v>243</v>
      </c>
      <c r="AU254" s="225" t="s">
        <v>81</v>
      </c>
      <c r="AY254" s="18" t="s">
        <v>240</v>
      </c>
      <c r="BE254" s="226">
        <f>IF(N254="základní",J254,0)</f>
        <v>0</v>
      </c>
      <c r="BF254" s="226">
        <f>IF(N254="snížená",J254,0)</f>
        <v>0</v>
      </c>
      <c r="BG254" s="226">
        <f>IF(N254="zákl. přenesená",J254,0)</f>
        <v>0</v>
      </c>
      <c r="BH254" s="226">
        <f>IF(N254="sníž. přenesená",J254,0)</f>
        <v>0</v>
      </c>
      <c r="BI254" s="226">
        <f>IF(N254="nulová",J254,0)</f>
        <v>0</v>
      </c>
      <c r="BJ254" s="18" t="s">
        <v>79</v>
      </c>
      <c r="BK254" s="226">
        <f>ROUND(I254*H254,2)</f>
        <v>0</v>
      </c>
      <c r="BL254" s="18" t="s">
        <v>271</v>
      </c>
      <c r="BM254" s="225" t="s">
        <v>3596</v>
      </c>
    </row>
    <row r="255" s="2" customFormat="1">
      <c r="A255" s="39"/>
      <c r="B255" s="40"/>
      <c r="C255" s="214" t="s">
        <v>683</v>
      </c>
      <c r="D255" s="214" t="s">
        <v>243</v>
      </c>
      <c r="E255" s="215" t="s">
        <v>5138</v>
      </c>
      <c r="F255" s="216" t="s">
        <v>5139</v>
      </c>
      <c r="G255" s="217" t="s">
        <v>806</v>
      </c>
      <c r="H255" s="218">
        <v>8</v>
      </c>
      <c r="I255" s="219"/>
      <c r="J255" s="220">
        <f>ROUND(I255*H255,2)</f>
        <v>0</v>
      </c>
      <c r="K255" s="216" t="s">
        <v>4828</v>
      </c>
      <c r="L255" s="45"/>
      <c r="M255" s="221" t="s">
        <v>19</v>
      </c>
      <c r="N255" s="222" t="s">
        <v>43</v>
      </c>
      <c r="O255" s="85"/>
      <c r="P255" s="223">
        <f>O255*H255</f>
        <v>0</v>
      </c>
      <c r="Q255" s="223">
        <v>0</v>
      </c>
      <c r="R255" s="223">
        <f>Q255*H255</f>
        <v>0</v>
      </c>
      <c r="S255" s="223">
        <v>0</v>
      </c>
      <c r="T255" s="224">
        <f>S255*H255</f>
        <v>0</v>
      </c>
      <c r="U255" s="39"/>
      <c r="V255" s="39"/>
      <c r="W255" s="39"/>
      <c r="X255" s="39"/>
      <c r="Y255" s="39"/>
      <c r="Z255" s="39"/>
      <c r="AA255" s="39"/>
      <c r="AB255" s="39"/>
      <c r="AC255" s="39"/>
      <c r="AD255" s="39"/>
      <c r="AE255" s="39"/>
      <c r="AR255" s="225" t="s">
        <v>271</v>
      </c>
      <c r="AT255" s="225" t="s">
        <v>243</v>
      </c>
      <c r="AU255" s="225" t="s">
        <v>81</v>
      </c>
      <c r="AY255" s="18" t="s">
        <v>240</v>
      </c>
      <c r="BE255" s="226">
        <f>IF(N255="základní",J255,0)</f>
        <v>0</v>
      </c>
      <c r="BF255" s="226">
        <f>IF(N255="snížená",J255,0)</f>
        <v>0</v>
      </c>
      <c r="BG255" s="226">
        <f>IF(N255="zákl. přenesená",J255,0)</f>
        <v>0</v>
      </c>
      <c r="BH255" s="226">
        <f>IF(N255="sníž. přenesená",J255,0)</f>
        <v>0</v>
      </c>
      <c r="BI255" s="226">
        <f>IF(N255="nulová",J255,0)</f>
        <v>0</v>
      </c>
      <c r="BJ255" s="18" t="s">
        <v>79</v>
      </c>
      <c r="BK255" s="226">
        <f>ROUND(I255*H255,2)</f>
        <v>0</v>
      </c>
      <c r="BL255" s="18" t="s">
        <v>271</v>
      </c>
      <c r="BM255" s="225" t="s">
        <v>3604</v>
      </c>
    </row>
    <row r="256" s="2" customFormat="1">
      <c r="A256" s="39"/>
      <c r="B256" s="40"/>
      <c r="C256" s="214" t="s">
        <v>2810</v>
      </c>
      <c r="D256" s="214" t="s">
        <v>243</v>
      </c>
      <c r="E256" s="215" t="s">
        <v>5140</v>
      </c>
      <c r="F256" s="216" t="s">
        <v>5141</v>
      </c>
      <c r="G256" s="217" t="s">
        <v>806</v>
      </c>
      <c r="H256" s="218">
        <v>14</v>
      </c>
      <c r="I256" s="219"/>
      <c r="J256" s="220">
        <f>ROUND(I256*H256,2)</f>
        <v>0</v>
      </c>
      <c r="K256" s="216" t="s">
        <v>4828</v>
      </c>
      <c r="L256" s="45"/>
      <c r="M256" s="221" t="s">
        <v>19</v>
      </c>
      <c r="N256" s="222" t="s">
        <v>43</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271</v>
      </c>
      <c r="AT256" s="225" t="s">
        <v>243</v>
      </c>
      <c r="AU256" s="225" t="s">
        <v>81</v>
      </c>
      <c r="AY256" s="18" t="s">
        <v>240</v>
      </c>
      <c r="BE256" s="226">
        <f>IF(N256="základní",J256,0)</f>
        <v>0</v>
      </c>
      <c r="BF256" s="226">
        <f>IF(N256="snížená",J256,0)</f>
        <v>0</v>
      </c>
      <c r="BG256" s="226">
        <f>IF(N256="zákl. přenesená",J256,0)</f>
        <v>0</v>
      </c>
      <c r="BH256" s="226">
        <f>IF(N256="sníž. přenesená",J256,0)</f>
        <v>0</v>
      </c>
      <c r="BI256" s="226">
        <f>IF(N256="nulová",J256,0)</f>
        <v>0</v>
      </c>
      <c r="BJ256" s="18" t="s">
        <v>79</v>
      </c>
      <c r="BK256" s="226">
        <f>ROUND(I256*H256,2)</f>
        <v>0</v>
      </c>
      <c r="BL256" s="18" t="s">
        <v>271</v>
      </c>
      <c r="BM256" s="225" t="s">
        <v>3613</v>
      </c>
    </row>
    <row r="257" s="2" customFormat="1">
      <c r="A257" s="39"/>
      <c r="B257" s="40"/>
      <c r="C257" s="214" t="s">
        <v>685</v>
      </c>
      <c r="D257" s="214" t="s">
        <v>243</v>
      </c>
      <c r="E257" s="215" t="s">
        <v>5142</v>
      </c>
      <c r="F257" s="216" t="s">
        <v>5143</v>
      </c>
      <c r="G257" s="217" t="s">
        <v>806</v>
      </c>
      <c r="H257" s="218">
        <v>102</v>
      </c>
      <c r="I257" s="219"/>
      <c r="J257" s="220">
        <f>ROUND(I257*H257,2)</f>
        <v>0</v>
      </c>
      <c r="K257" s="216" t="s">
        <v>4828</v>
      </c>
      <c r="L257" s="45"/>
      <c r="M257" s="221" t="s">
        <v>19</v>
      </c>
      <c r="N257" s="222" t="s">
        <v>43</v>
      </c>
      <c r="O257" s="85"/>
      <c r="P257" s="223">
        <f>O257*H257</f>
        <v>0</v>
      </c>
      <c r="Q257" s="223">
        <v>0</v>
      </c>
      <c r="R257" s="223">
        <f>Q257*H257</f>
        <v>0</v>
      </c>
      <c r="S257" s="223">
        <v>0</v>
      </c>
      <c r="T257" s="224">
        <f>S257*H257</f>
        <v>0</v>
      </c>
      <c r="U257" s="39"/>
      <c r="V257" s="39"/>
      <c r="W257" s="39"/>
      <c r="X257" s="39"/>
      <c r="Y257" s="39"/>
      <c r="Z257" s="39"/>
      <c r="AA257" s="39"/>
      <c r="AB257" s="39"/>
      <c r="AC257" s="39"/>
      <c r="AD257" s="39"/>
      <c r="AE257" s="39"/>
      <c r="AR257" s="225" t="s">
        <v>271</v>
      </c>
      <c r="AT257" s="225" t="s">
        <v>243</v>
      </c>
      <c r="AU257" s="225" t="s">
        <v>81</v>
      </c>
      <c r="AY257" s="18" t="s">
        <v>240</v>
      </c>
      <c r="BE257" s="226">
        <f>IF(N257="základní",J257,0)</f>
        <v>0</v>
      </c>
      <c r="BF257" s="226">
        <f>IF(N257="snížená",J257,0)</f>
        <v>0</v>
      </c>
      <c r="BG257" s="226">
        <f>IF(N257="zákl. přenesená",J257,0)</f>
        <v>0</v>
      </c>
      <c r="BH257" s="226">
        <f>IF(N257="sníž. přenesená",J257,0)</f>
        <v>0</v>
      </c>
      <c r="BI257" s="226">
        <f>IF(N257="nulová",J257,0)</f>
        <v>0</v>
      </c>
      <c r="BJ257" s="18" t="s">
        <v>79</v>
      </c>
      <c r="BK257" s="226">
        <f>ROUND(I257*H257,2)</f>
        <v>0</v>
      </c>
      <c r="BL257" s="18" t="s">
        <v>271</v>
      </c>
      <c r="BM257" s="225" t="s">
        <v>3621</v>
      </c>
    </row>
    <row r="258" s="2" customFormat="1" ht="16.5" customHeight="1">
      <c r="A258" s="39"/>
      <c r="B258" s="40"/>
      <c r="C258" s="214" t="s">
        <v>2817</v>
      </c>
      <c r="D258" s="214" t="s">
        <v>243</v>
      </c>
      <c r="E258" s="215" t="s">
        <v>5144</v>
      </c>
      <c r="F258" s="216" t="s">
        <v>5145</v>
      </c>
      <c r="G258" s="217" t="s">
        <v>251</v>
      </c>
      <c r="H258" s="218">
        <v>140</v>
      </c>
      <c r="I258" s="219"/>
      <c r="J258" s="220">
        <f>ROUND(I258*H258,2)</f>
        <v>0</v>
      </c>
      <c r="K258" s="216" t="s">
        <v>4828</v>
      </c>
      <c r="L258" s="45"/>
      <c r="M258" s="221" t="s">
        <v>19</v>
      </c>
      <c r="N258" s="222" t="s">
        <v>43</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271</v>
      </c>
      <c r="AT258" s="225" t="s">
        <v>243</v>
      </c>
      <c r="AU258" s="225" t="s">
        <v>81</v>
      </c>
      <c r="AY258" s="18" t="s">
        <v>240</v>
      </c>
      <c r="BE258" s="226">
        <f>IF(N258="základní",J258,0)</f>
        <v>0</v>
      </c>
      <c r="BF258" s="226">
        <f>IF(N258="snížená",J258,0)</f>
        <v>0</v>
      </c>
      <c r="BG258" s="226">
        <f>IF(N258="zákl. přenesená",J258,0)</f>
        <v>0</v>
      </c>
      <c r="BH258" s="226">
        <f>IF(N258="sníž. přenesená",J258,0)</f>
        <v>0</v>
      </c>
      <c r="BI258" s="226">
        <f>IF(N258="nulová",J258,0)</f>
        <v>0</v>
      </c>
      <c r="BJ258" s="18" t="s">
        <v>79</v>
      </c>
      <c r="BK258" s="226">
        <f>ROUND(I258*H258,2)</f>
        <v>0</v>
      </c>
      <c r="BL258" s="18" t="s">
        <v>271</v>
      </c>
      <c r="BM258" s="225" t="s">
        <v>3629</v>
      </c>
    </row>
    <row r="259" s="2" customFormat="1" ht="33" customHeight="1">
      <c r="A259" s="39"/>
      <c r="B259" s="40"/>
      <c r="C259" s="214" t="s">
        <v>688</v>
      </c>
      <c r="D259" s="214" t="s">
        <v>243</v>
      </c>
      <c r="E259" s="215" t="s">
        <v>5146</v>
      </c>
      <c r="F259" s="216" t="s">
        <v>5147</v>
      </c>
      <c r="G259" s="217" t="s">
        <v>806</v>
      </c>
      <c r="H259" s="218">
        <v>1</v>
      </c>
      <c r="I259" s="219"/>
      <c r="J259" s="220">
        <f>ROUND(I259*H259,2)</f>
        <v>0</v>
      </c>
      <c r="K259" s="216" t="s">
        <v>4828</v>
      </c>
      <c r="L259" s="45"/>
      <c r="M259" s="221" t="s">
        <v>19</v>
      </c>
      <c r="N259" s="222" t="s">
        <v>43</v>
      </c>
      <c r="O259" s="85"/>
      <c r="P259" s="223">
        <f>O259*H259</f>
        <v>0</v>
      </c>
      <c r="Q259" s="223">
        <v>0</v>
      </c>
      <c r="R259" s="223">
        <f>Q259*H259</f>
        <v>0</v>
      </c>
      <c r="S259" s="223">
        <v>0</v>
      </c>
      <c r="T259" s="224">
        <f>S259*H259</f>
        <v>0</v>
      </c>
      <c r="U259" s="39"/>
      <c r="V259" s="39"/>
      <c r="W259" s="39"/>
      <c r="X259" s="39"/>
      <c r="Y259" s="39"/>
      <c r="Z259" s="39"/>
      <c r="AA259" s="39"/>
      <c r="AB259" s="39"/>
      <c r="AC259" s="39"/>
      <c r="AD259" s="39"/>
      <c r="AE259" s="39"/>
      <c r="AR259" s="225" t="s">
        <v>271</v>
      </c>
      <c r="AT259" s="225" t="s">
        <v>243</v>
      </c>
      <c r="AU259" s="225" t="s">
        <v>81</v>
      </c>
      <c r="AY259" s="18" t="s">
        <v>240</v>
      </c>
      <c r="BE259" s="226">
        <f>IF(N259="základní",J259,0)</f>
        <v>0</v>
      </c>
      <c r="BF259" s="226">
        <f>IF(N259="snížená",J259,0)</f>
        <v>0</v>
      </c>
      <c r="BG259" s="226">
        <f>IF(N259="zákl. přenesená",J259,0)</f>
        <v>0</v>
      </c>
      <c r="BH259" s="226">
        <f>IF(N259="sníž. přenesená",J259,0)</f>
        <v>0</v>
      </c>
      <c r="BI259" s="226">
        <f>IF(N259="nulová",J259,0)</f>
        <v>0</v>
      </c>
      <c r="BJ259" s="18" t="s">
        <v>79</v>
      </c>
      <c r="BK259" s="226">
        <f>ROUND(I259*H259,2)</f>
        <v>0</v>
      </c>
      <c r="BL259" s="18" t="s">
        <v>271</v>
      </c>
      <c r="BM259" s="225" t="s">
        <v>3637</v>
      </c>
    </row>
    <row r="260" s="2" customFormat="1" ht="33" customHeight="1">
      <c r="A260" s="39"/>
      <c r="B260" s="40"/>
      <c r="C260" s="214" t="s">
        <v>2825</v>
      </c>
      <c r="D260" s="214" t="s">
        <v>243</v>
      </c>
      <c r="E260" s="215" t="s">
        <v>5148</v>
      </c>
      <c r="F260" s="216" t="s">
        <v>5149</v>
      </c>
      <c r="G260" s="217" t="s">
        <v>806</v>
      </c>
      <c r="H260" s="218">
        <v>1</v>
      </c>
      <c r="I260" s="219"/>
      <c r="J260" s="220">
        <f>ROUND(I260*H260,2)</f>
        <v>0</v>
      </c>
      <c r="K260" s="216" t="s">
        <v>4828</v>
      </c>
      <c r="L260" s="45"/>
      <c r="M260" s="221" t="s">
        <v>19</v>
      </c>
      <c r="N260" s="222" t="s">
        <v>43</v>
      </c>
      <c r="O260" s="85"/>
      <c r="P260" s="223">
        <f>O260*H260</f>
        <v>0</v>
      </c>
      <c r="Q260" s="223">
        <v>0</v>
      </c>
      <c r="R260" s="223">
        <f>Q260*H260</f>
        <v>0</v>
      </c>
      <c r="S260" s="223">
        <v>0</v>
      </c>
      <c r="T260" s="224">
        <f>S260*H260</f>
        <v>0</v>
      </c>
      <c r="U260" s="39"/>
      <c r="V260" s="39"/>
      <c r="W260" s="39"/>
      <c r="X260" s="39"/>
      <c r="Y260" s="39"/>
      <c r="Z260" s="39"/>
      <c r="AA260" s="39"/>
      <c r="AB260" s="39"/>
      <c r="AC260" s="39"/>
      <c r="AD260" s="39"/>
      <c r="AE260" s="39"/>
      <c r="AR260" s="225" t="s">
        <v>271</v>
      </c>
      <c r="AT260" s="225" t="s">
        <v>243</v>
      </c>
      <c r="AU260" s="225" t="s">
        <v>81</v>
      </c>
      <c r="AY260" s="18" t="s">
        <v>240</v>
      </c>
      <c r="BE260" s="226">
        <f>IF(N260="základní",J260,0)</f>
        <v>0</v>
      </c>
      <c r="BF260" s="226">
        <f>IF(N260="snížená",J260,0)</f>
        <v>0</v>
      </c>
      <c r="BG260" s="226">
        <f>IF(N260="zákl. přenesená",J260,0)</f>
        <v>0</v>
      </c>
      <c r="BH260" s="226">
        <f>IF(N260="sníž. přenesená",J260,0)</f>
        <v>0</v>
      </c>
      <c r="BI260" s="226">
        <f>IF(N260="nulová",J260,0)</f>
        <v>0</v>
      </c>
      <c r="BJ260" s="18" t="s">
        <v>79</v>
      </c>
      <c r="BK260" s="226">
        <f>ROUND(I260*H260,2)</f>
        <v>0</v>
      </c>
      <c r="BL260" s="18" t="s">
        <v>271</v>
      </c>
      <c r="BM260" s="225" t="s">
        <v>3645</v>
      </c>
    </row>
    <row r="261" s="2" customFormat="1" ht="33" customHeight="1">
      <c r="A261" s="39"/>
      <c r="B261" s="40"/>
      <c r="C261" s="214" t="s">
        <v>693</v>
      </c>
      <c r="D261" s="214" t="s">
        <v>243</v>
      </c>
      <c r="E261" s="215" t="s">
        <v>5150</v>
      </c>
      <c r="F261" s="216" t="s">
        <v>5151</v>
      </c>
      <c r="G261" s="217" t="s">
        <v>806</v>
      </c>
      <c r="H261" s="218">
        <v>1</v>
      </c>
      <c r="I261" s="219"/>
      <c r="J261" s="220">
        <f>ROUND(I261*H261,2)</f>
        <v>0</v>
      </c>
      <c r="K261" s="216" t="s">
        <v>4828</v>
      </c>
      <c r="L261" s="45"/>
      <c r="M261" s="221" t="s">
        <v>19</v>
      </c>
      <c r="N261" s="222" t="s">
        <v>43</v>
      </c>
      <c r="O261" s="85"/>
      <c r="P261" s="223">
        <f>O261*H261</f>
        <v>0</v>
      </c>
      <c r="Q261" s="223">
        <v>0</v>
      </c>
      <c r="R261" s="223">
        <f>Q261*H261</f>
        <v>0</v>
      </c>
      <c r="S261" s="223">
        <v>0</v>
      </c>
      <c r="T261" s="224">
        <f>S261*H261</f>
        <v>0</v>
      </c>
      <c r="U261" s="39"/>
      <c r="V261" s="39"/>
      <c r="W261" s="39"/>
      <c r="X261" s="39"/>
      <c r="Y261" s="39"/>
      <c r="Z261" s="39"/>
      <c r="AA261" s="39"/>
      <c r="AB261" s="39"/>
      <c r="AC261" s="39"/>
      <c r="AD261" s="39"/>
      <c r="AE261" s="39"/>
      <c r="AR261" s="225" t="s">
        <v>271</v>
      </c>
      <c r="AT261" s="225" t="s">
        <v>243</v>
      </c>
      <c r="AU261" s="225" t="s">
        <v>81</v>
      </c>
      <c r="AY261" s="18" t="s">
        <v>240</v>
      </c>
      <c r="BE261" s="226">
        <f>IF(N261="základní",J261,0)</f>
        <v>0</v>
      </c>
      <c r="BF261" s="226">
        <f>IF(N261="snížená",J261,0)</f>
        <v>0</v>
      </c>
      <c r="BG261" s="226">
        <f>IF(N261="zákl. přenesená",J261,0)</f>
        <v>0</v>
      </c>
      <c r="BH261" s="226">
        <f>IF(N261="sníž. přenesená",J261,0)</f>
        <v>0</v>
      </c>
      <c r="BI261" s="226">
        <f>IF(N261="nulová",J261,0)</f>
        <v>0</v>
      </c>
      <c r="BJ261" s="18" t="s">
        <v>79</v>
      </c>
      <c r="BK261" s="226">
        <f>ROUND(I261*H261,2)</f>
        <v>0</v>
      </c>
      <c r="BL261" s="18" t="s">
        <v>271</v>
      </c>
      <c r="BM261" s="225" t="s">
        <v>3653</v>
      </c>
    </row>
    <row r="262" s="2" customFormat="1" ht="33" customHeight="1">
      <c r="A262" s="39"/>
      <c r="B262" s="40"/>
      <c r="C262" s="214" t="s">
        <v>2833</v>
      </c>
      <c r="D262" s="214" t="s">
        <v>243</v>
      </c>
      <c r="E262" s="215" t="s">
        <v>5152</v>
      </c>
      <c r="F262" s="216" t="s">
        <v>5153</v>
      </c>
      <c r="G262" s="217" t="s">
        <v>806</v>
      </c>
      <c r="H262" s="218">
        <v>1</v>
      </c>
      <c r="I262" s="219"/>
      <c r="J262" s="220">
        <f>ROUND(I262*H262,2)</f>
        <v>0</v>
      </c>
      <c r="K262" s="216" t="s">
        <v>4828</v>
      </c>
      <c r="L262" s="45"/>
      <c r="M262" s="221" t="s">
        <v>19</v>
      </c>
      <c r="N262" s="222" t="s">
        <v>43</v>
      </c>
      <c r="O262" s="85"/>
      <c r="P262" s="223">
        <f>O262*H262</f>
        <v>0</v>
      </c>
      <c r="Q262" s="223">
        <v>0</v>
      </c>
      <c r="R262" s="223">
        <f>Q262*H262</f>
        <v>0</v>
      </c>
      <c r="S262" s="223">
        <v>0</v>
      </c>
      <c r="T262" s="224">
        <f>S262*H262</f>
        <v>0</v>
      </c>
      <c r="U262" s="39"/>
      <c r="V262" s="39"/>
      <c r="W262" s="39"/>
      <c r="X262" s="39"/>
      <c r="Y262" s="39"/>
      <c r="Z262" s="39"/>
      <c r="AA262" s="39"/>
      <c r="AB262" s="39"/>
      <c r="AC262" s="39"/>
      <c r="AD262" s="39"/>
      <c r="AE262" s="39"/>
      <c r="AR262" s="225" t="s">
        <v>271</v>
      </c>
      <c r="AT262" s="225" t="s">
        <v>243</v>
      </c>
      <c r="AU262" s="225" t="s">
        <v>81</v>
      </c>
      <c r="AY262" s="18" t="s">
        <v>240</v>
      </c>
      <c r="BE262" s="226">
        <f>IF(N262="základní",J262,0)</f>
        <v>0</v>
      </c>
      <c r="BF262" s="226">
        <f>IF(N262="snížená",J262,0)</f>
        <v>0</v>
      </c>
      <c r="BG262" s="226">
        <f>IF(N262="zákl. přenesená",J262,0)</f>
        <v>0</v>
      </c>
      <c r="BH262" s="226">
        <f>IF(N262="sníž. přenesená",J262,0)</f>
        <v>0</v>
      </c>
      <c r="BI262" s="226">
        <f>IF(N262="nulová",J262,0)</f>
        <v>0</v>
      </c>
      <c r="BJ262" s="18" t="s">
        <v>79</v>
      </c>
      <c r="BK262" s="226">
        <f>ROUND(I262*H262,2)</f>
        <v>0</v>
      </c>
      <c r="BL262" s="18" t="s">
        <v>271</v>
      </c>
      <c r="BM262" s="225" t="s">
        <v>3661</v>
      </c>
    </row>
    <row r="263" s="2" customFormat="1">
      <c r="A263" s="39"/>
      <c r="B263" s="40"/>
      <c r="C263" s="214" t="s">
        <v>695</v>
      </c>
      <c r="D263" s="214" t="s">
        <v>243</v>
      </c>
      <c r="E263" s="215" t="s">
        <v>5154</v>
      </c>
      <c r="F263" s="216" t="s">
        <v>5155</v>
      </c>
      <c r="G263" s="217" t="s">
        <v>806</v>
      </c>
      <c r="H263" s="218">
        <v>2</v>
      </c>
      <c r="I263" s="219"/>
      <c r="J263" s="220">
        <f>ROUND(I263*H263,2)</f>
        <v>0</v>
      </c>
      <c r="K263" s="216" t="s">
        <v>4828</v>
      </c>
      <c r="L263" s="45"/>
      <c r="M263" s="221" t="s">
        <v>19</v>
      </c>
      <c r="N263" s="222" t="s">
        <v>43</v>
      </c>
      <c r="O263" s="85"/>
      <c r="P263" s="223">
        <f>O263*H263</f>
        <v>0</v>
      </c>
      <c r="Q263" s="223">
        <v>0</v>
      </c>
      <c r="R263" s="223">
        <f>Q263*H263</f>
        <v>0</v>
      </c>
      <c r="S263" s="223">
        <v>0</v>
      </c>
      <c r="T263" s="224">
        <f>S263*H263</f>
        <v>0</v>
      </c>
      <c r="U263" s="39"/>
      <c r="V263" s="39"/>
      <c r="W263" s="39"/>
      <c r="X263" s="39"/>
      <c r="Y263" s="39"/>
      <c r="Z263" s="39"/>
      <c r="AA263" s="39"/>
      <c r="AB263" s="39"/>
      <c r="AC263" s="39"/>
      <c r="AD263" s="39"/>
      <c r="AE263" s="39"/>
      <c r="AR263" s="225" t="s">
        <v>271</v>
      </c>
      <c r="AT263" s="225" t="s">
        <v>243</v>
      </c>
      <c r="AU263" s="225" t="s">
        <v>81</v>
      </c>
      <c r="AY263" s="18" t="s">
        <v>240</v>
      </c>
      <c r="BE263" s="226">
        <f>IF(N263="základní",J263,0)</f>
        <v>0</v>
      </c>
      <c r="BF263" s="226">
        <f>IF(N263="snížená",J263,0)</f>
        <v>0</v>
      </c>
      <c r="BG263" s="226">
        <f>IF(N263="zákl. přenesená",J263,0)</f>
        <v>0</v>
      </c>
      <c r="BH263" s="226">
        <f>IF(N263="sníž. přenesená",J263,0)</f>
        <v>0</v>
      </c>
      <c r="BI263" s="226">
        <f>IF(N263="nulová",J263,0)</f>
        <v>0</v>
      </c>
      <c r="BJ263" s="18" t="s">
        <v>79</v>
      </c>
      <c r="BK263" s="226">
        <f>ROUND(I263*H263,2)</f>
        <v>0</v>
      </c>
      <c r="BL263" s="18" t="s">
        <v>271</v>
      </c>
      <c r="BM263" s="225" t="s">
        <v>3669</v>
      </c>
    </row>
    <row r="264" s="2" customFormat="1">
      <c r="A264" s="39"/>
      <c r="B264" s="40"/>
      <c r="C264" s="214" t="s">
        <v>2840</v>
      </c>
      <c r="D264" s="214" t="s">
        <v>243</v>
      </c>
      <c r="E264" s="215" t="s">
        <v>5156</v>
      </c>
      <c r="F264" s="216" t="s">
        <v>5157</v>
      </c>
      <c r="G264" s="217" t="s">
        <v>806</v>
      </c>
      <c r="H264" s="218">
        <v>1</v>
      </c>
      <c r="I264" s="219"/>
      <c r="J264" s="220">
        <f>ROUND(I264*H264,2)</f>
        <v>0</v>
      </c>
      <c r="K264" s="216" t="s">
        <v>4828</v>
      </c>
      <c r="L264" s="45"/>
      <c r="M264" s="221" t="s">
        <v>19</v>
      </c>
      <c r="N264" s="222" t="s">
        <v>43</v>
      </c>
      <c r="O264" s="85"/>
      <c r="P264" s="223">
        <f>O264*H264</f>
        <v>0</v>
      </c>
      <c r="Q264" s="223">
        <v>0</v>
      </c>
      <c r="R264" s="223">
        <f>Q264*H264</f>
        <v>0</v>
      </c>
      <c r="S264" s="223">
        <v>0</v>
      </c>
      <c r="T264" s="224">
        <f>S264*H264</f>
        <v>0</v>
      </c>
      <c r="U264" s="39"/>
      <c r="V264" s="39"/>
      <c r="W264" s="39"/>
      <c r="X264" s="39"/>
      <c r="Y264" s="39"/>
      <c r="Z264" s="39"/>
      <c r="AA264" s="39"/>
      <c r="AB264" s="39"/>
      <c r="AC264" s="39"/>
      <c r="AD264" s="39"/>
      <c r="AE264" s="39"/>
      <c r="AR264" s="225" t="s">
        <v>271</v>
      </c>
      <c r="AT264" s="225" t="s">
        <v>243</v>
      </c>
      <c r="AU264" s="225" t="s">
        <v>81</v>
      </c>
      <c r="AY264" s="18" t="s">
        <v>240</v>
      </c>
      <c r="BE264" s="226">
        <f>IF(N264="základní",J264,0)</f>
        <v>0</v>
      </c>
      <c r="BF264" s="226">
        <f>IF(N264="snížená",J264,0)</f>
        <v>0</v>
      </c>
      <c r="BG264" s="226">
        <f>IF(N264="zákl. přenesená",J264,0)</f>
        <v>0</v>
      </c>
      <c r="BH264" s="226">
        <f>IF(N264="sníž. přenesená",J264,0)</f>
        <v>0</v>
      </c>
      <c r="BI264" s="226">
        <f>IF(N264="nulová",J264,0)</f>
        <v>0</v>
      </c>
      <c r="BJ264" s="18" t="s">
        <v>79</v>
      </c>
      <c r="BK264" s="226">
        <f>ROUND(I264*H264,2)</f>
        <v>0</v>
      </c>
      <c r="BL264" s="18" t="s">
        <v>271</v>
      </c>
      <c r="BM264" s="225" t="s">
        <v>3681</v>
      </c>
    </row>
    <row r="265" s="2" customFormat="1">
      <c r="A265" s="39"/>
      <c r="B265" s="40"/>
      <c r="C265" s="214" t="s">
        <v>698</v>
      </c>
      <c r="D265" s="214" t="s">
        <v>243</v>
      </c>
      <c r="E265" s="215" t="s">
        <v>5158</v>
      </c>
      <c r="F265" s="216" t="s">
        <v>5159</v>
      </c>
      <c r="G265" s="217" t="s">
        <v>806</v>
      </c>
      <c r="H265" s="218">
        <v>1</v>
      </c>
      <c r="I265" s="219"/>
      <c r="J265" s="220">
        <f>ROUND(I265*H265,2)</f>
        <v>0</v>
      </c>
      <c r="K265" s="216" t="s">
        <v>4828</v>
      </c>
      <c r="L265" s="45"/>
      <c r="M265" s="221" t="s">
        <v>19</v>
      </c>
      <c r="N265" s="222" t="s">
        <v>43</v>
      </c>
      <c r="O265" s="85"/>
      <c r="P265" s="223">
        <f>O265*H265</f>
        <v>0</v>
      </c>
      <c r="Q265" s="223">
        <v>0</v>
      </c>
      <c r="R265" s="223">
        <f>Q265*H265</f>
        <v>0</v>
      </c>
      <c r="S265" s="223">
        <v>0</v>
      </c>
      <c r="T265" s="224">
        <f>S265*H265</f>
        <v>0</v>
      </c>
      <c r="U265" s="39"/>
      <c r="V265" s="39"/>
      <c r="W265" s="39"/>
      <c r="X265" s="39"/>
      <c r="Y265" s="39"/>
      <c r="Z265" s="39"/>
      <c r="AA265" s="39"/>
      <c r="AB265" s="39"/>
      <c r="AC265" s="39"/>
      <c r="AD265" s="39"/>
      <c r="AE265" s="39"/>
      <c r="AR265" s="225" t="s">
        <v>271</v>
      </c>
      <c r="AT265" s="225" t="s">
        <v>243</v>
      </c>
      <c r="AU265" s="225" t="s">
        <v>81</v>
      </c>
      <c r="AY265" s="18" t="s">
        <v>240</v>
      </c>
      <c r="BE265" s="226">
        <f>IF(N265="základní",J265,0)</f>
        <v>0</v>
      </c>
      <c r="BF265" s="226">
        <f>IF(N265="snížená",J265,0)</f>
        <v>0</v>
      </c>
      <c r="BG265" s="226">
        <f>IF(N265="zákl. přenesená",J265,0)</f>
        <v>0</v>
      </c>
      <c r="BH265" s="226">
        <f>IF(N265="sníž. přenesená",J265,0)</f>
        <v>0</v>
      </c>
      <c r="BI265" s="226">
        <f>IF(N265="nulová",J265,0)</f>
        <v>0</v>
      </c>
      <c r="BJ265" s="18" t="s">
        <v>79</v>
      </c>
      <c r="BK265" s="226">
        <f>ROUND(I265*H265,2)</f>
        <v>0</v>
      </c>
      <c r="BL265" s="18" t="s">
        <v>271</v>
      </c>
      <c r="BM265" s="225" t="s">
        <v>3692</v>
      </c>
    </row>
    <row r="266" s="2" customFormat="1">
      <c r="A266" s="39"/>
      <c r="B266" s="40"/>
      <c r="C266" s="214" t="s">
        <v>2847</v>
      </c>
      <c r="D266" s="214" t="s">
        <v>243</v>
      </c>
      <c r="E266" s="215" t="s">
        <v>5160</v>
      </c>
      <c r="F266" s="216" t="s">
        <v>5161</v>
      </c>
      <c r="G266" s="217" t="s">
        <v>806</v>
      </c>
      <c r="H266" s="218">
        <v>1</v>
      </c>
      <c r="I266" s="219"/>
      <c r="J266" s="220">
        <f>ROUND(I266*H266,2)</f>
        <v>0</v>
      </c>
      <c r="K266" s="216" t="s">
        <v>4828</v>
      </c>
      <c r="L266" s="45"/>
      <c r="M266" s="221" t="s">
        <v>19</v>
      </c>
      <c r="N266" s="222" t="s">
        <v>43</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271</v>
      </c>
      <c r="AT266" s="225" t="s">
        <v>243</v>
      </c>
      <c r="AU266" s="225" t="s">
        <v>81</v>
      </c>
      <c r="AY266" s="18" t="s">
        <v>240</v>
      </c>
      <c r="BE266" s="226">
        <f>IF(N266="základní",J266,0)</f>
        <v>0</v>
      </c>
      <c r="BF266" s="226">
        <f>IF(N266="snížená",J266,0)</f>
        <v>0</v>
      </c>
      <c r="BG266" s="226">
        <f>IF(N266="zákl. přenesená",J266,0)</f>
        <v>0</v>
      </c>
      <c r="BH266" s="226">
        <f>IF(N266="sníž. přenesená",J266,0)</f>
        <v>0</v>
      </c>
      <c r="BI266" s="226">
        <f>IF(N266="nulová",J266,0)</f>
        <v>0</v>
      </c>
      <c r="BJ266" s="18" t="s">
        <v>79</v>
      </c>
      <c r="BK266" s="226">
        <f>ROUND(I266*H266,2)</f>
        <v>0</v>
      </c>
      <c r="BL266" s="18" t="s">
        <v>271</v>
      </c>
      <c r="BM266" s="225" t="s">
        <v>3700</v>
      </c>
    </row>
    <row r="267" s="2" customFormat="1" ht="33" customHeight="1">
      <c r="A267" s="39"/>
      <c r="B267" s="40"/>
      <c r="C267" s="214" t="s">
        <v>701</v>
      </c>
      <c r="D267" s="214" t="s">
        <v>243</v>
      </c>
      <c r="E267" s="215" t="s">
        <v>5162</v>
      </c>
      <c r="F267" s="216" t="s">
        <v>5163</v>
      </c>
      <c r="G267" s="217" t="s">
        <v>806</v>
      </c>
      <c r="H267" s="218">
        <v>3</v>
      </c>
      <c r="I267" s="219"/>
      <c r="J267" s="220">
        <f>ROUND(I267*H267,2)</f>
        <v>0</v>
      </c>
      <c r="K267" s="216" t="s">
        <v>4828</v>
      </c>
      <c r="L267" s="45"/>
      <c r="M267" s="221" t="s">
        <v>19</v>
      </c>
      <c r="N267" s="222" t="s">
        <v>43</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271</v>
      </c>
      <c r="AT267" s="225" t="s">
        <v>243</v>
      </c>
      <c r="AU267" s="225" t="s">
        <v>81</v>
      </c>
      <c r="AY267" s="18" t="s">
        <v>240</v>
      </c>
      <c r="BE267" s="226">
        <f>IF(N267="základní",J267,0)</f>
        <v>0</v>
      </c>
      <c r="BF267" s="226">
        <f>IF(N267="snížená",J267,0)</f>
        <v>0</v>
      </c>
      <c r="BG267" s="226">
        <f>IF(N267="zákl. přenesená",J267,0)</f>
        <v>0</v>
      </c>
      <c r="BH267" s="226">
        <f>IF(N267="sníž. přenesená",J267,0)</f>
        <v>0</v>
      </c>
      <c r="BI267" s="226">
        <f>IF(N267="nulová",J267,0)</f>
        <v>0</v>
      </c>
      <c r="BJ267" s="18" t="s">
        <v>79</v>
      </c>
      <c r="BK267" s="226">
        <f>ROUND(I267*H267,2)</f>
        <v>0</v>
      </c>
      <c r="BL267" s="18" t="s">
        <v>271</v>
      </c>
      <c r="BM267" s="225" t="s">
        <v>3708</v>
      </c>
    </row>
    <row r="268" s="2" customFormat="1">
      <c r="A268" s="39"/>
      <c r="B268" s="40"/>
      <c r="C268" s="214" t="s">
        <v>2855</v>
      </c>
      <c r="D268" s="214" t="s">
        <v>243</v>
      </c>
      <c r="E268" s="215" t="s">
        <v>5164</v>
      </c>
      <c r="F268" s="216" t="s">
        <v>5165</v>
      </c>
      <c r="G268" s="217" t="s">
        <v>806</v>
      </c>
      <c r="H268" s="218">
        <v>6</v>
      </c>
      <c r="I268" s="219"/>
      <c r="J268" s="220">
        <f>ROUND(I268*H268,2)</f>
        <v>0</v>
      </c>
      <c r="K268" s="216" t="s">
        <v>4828</v>
      </c>
      <c r="L268" s="45"/>
      <c r="M268" s="221" t="s">
        <v>19</v>
      </c>
      <c r="N268" s="222" t="s">
        <v>43</v>
      </c>
      <c r="O268" s="85"/>
      <c r="P268" s="223">
        <f>O268*H268</f>
        <v>0</v>
      </c>
      <c r="Q268" s="223">
        <v>0</v>
      </c>
      <c r="R268" s="223">
        <f>Q268*H268</f>
        <v>0</v>
      </c>
      <c r="S268" s="223">
        <v>0</v>
      </c>
      <c r="T268" s="224">
        <f>S268*H268</f>
        <v>0</v>
      </c>
      <c r="U268" s="39"/>
      <c r="V268" s="39"/>
      <c r="W268" s="39"/>
      <c r="X268" s="39"/>
      <c r="Y268" s="39"/>
      <c r="Z268" s="39"/>
      <c r="AA268" s="39"/>
      <c r="AB268" s="39"/>
      <c r="AC268" s="39"/>
      <c r="AD268" s="39"/>
      <c r="AE268" s="39"/>
      <c r="AR268" s="225" t="s">
        <v>271</v>
      </c>
      <c r="AT268" s="225" t="s">
        <v>243</v>
      </c>
      <c r="AU268" s="225" t="s">
        <v>81</v>
      </c>
      <c r="AY268" s="18" t="s">
        <v>240</v>
      </c>
      <c r="BE268" s="226">
        <f>IF(N268="základní",J268,0)</f>
        <v>0</v>
      </c>
      <c r="BF268" s="226">
        <f>IF(N268="snížená",J268,0)</f>
        <v>0</v>
      </c>
      <c r="BG268" s="226">
        <f>IF(N268="zákl. přenesená",J268,0)</f>
        <v>0</v>
      </c>
      <c r="BH268" s="226">
        <f>IF(N268="sníž. přenesená",J268,0)</f>
        <v>0</v>
      </c>
      <c r="BI268" s="226">
        <f>IF(N268="nulová",J268,0)</f>
        <v>0</v>
      </c>
      <c r="BJ268" s="18" t="s">
        <v>79</v>
      </c>
      <c r="BK268" s="226">
        <f>ROUND(I268*H268,2)</f>
        <v>0</v>
      </c>
      <c r="BL268" s="18" t="s">
        <v>271</v>
      </c>
      <c r="BM268" s="225" t="s">
        <v>3716</v>
      </c>
    </row>
    <row r="269" s="2" customFormat="1">
      <c r="A269" s="39"/>
      <c r="B269" s="40"/>
      <c r="C269" s="214" t="s">
        <v>704</v>
      </c>
      <c r="D269" s="214" t="s">
        <v>243</v>
      </c>
      <c r="E269" s="215" t="s">
        <v>5166</v>
      </c>
      <c r="F269" s="216" t="s">
        <v>5167</v>
      </c>
      <c r="G269" s="217" t="s">
        <v>806</v>
      </c>
      <c r="H269" s="218">
        <v>1</v>
      </c>
      <c r="I269" s="219"/>
      <c r="J269" s="220">
        <f>ROUND(I269*H269,2)</f>
        <v>0</v>
      </c>
      <c r="K269" s="216" t="s">
        <v>4828</v>
      </c>
      <c r="L269" s="45"/>
      <c r="M269" s="221" t="s">
        <v>19</v>
      </c>
      <c r="N269" s="222" t="s">
        <v>43</v>
      </c>
      <c r="O269" s="85"/>
      <c r="P269" s="223">
        <f>O269*H269</f>
        <v>0</v>
      </c>
      <c r="Q269" s="223">
        <v>0</v>
      </c>
      <c r="R269" s="223">
        <f>Q269*H269</f>
        <v>0</v>
      </c>
      <c r="S269" s="223">
        <v>0</v>
      </c>
      <c r="T269" s="224">
        <f>S269*H269</f>
        <v>0</v>
      </c>
      <c r="U269" s="39"/>
      <c r="V269" s="39"/>
      <c r="W269" s="39"/>
      <c r="X269" s="39"/>
      <c r="Y269" s="39"/>
      <c r="Z269" s="39"/>
      <c r="AA269" s="39"/>
      <c r="AB269" s="39"/>
      <c r="AC269" s="39"/>
      <c r="AD269" s="39"/>
      <c r="AE269" s="39"/>
      <c r="AR269" s="225" t="s">
        <v>271</v>
      </c>
      <c r="AT269" s="225" t="s">
        <v>243</v>
      </c>
      <c r="AU269" s="225" t="s">
        <v>81</v>
      </c>
      <c r="AY269" s="18" t="s">
        <v>240</v>
      </c>
      <c r="BE269" s="226">
        <f>IF(N269="základní",J269,0)</f>
        <v>0</v>
      </c>
      <c r="BF269" s="226">
        <f>IF(N269="snížená",J269,0)</f>
        <v>0</v>
      </c>
      <c r="BG269" s="226">
        <f>IF(N269="zákl. přenesená",J269,0)</f>
        <v>0</v>
      </c>
      <c r="BH269" s="226">
        <f>IF(N269="sníž. přenesená",J269,0)</f>
        <v>0</v>
      </c>
      <c r="BI269" s="226">
        <f>IF(N269="nulová",J269,0)</f>
        <v>0</v>
      </c>
      <c r="BJ269" s="18" t="s">
        <v>79</v>
      </c>
      <c r="BK269" s="226">
        <f>ROUND(I269*H269,2)</f>
        <v>0</v>
      </c>
      <c r="BL269" s="18" t="s">
        <v>271</v>
      </c>
      <c r="BM269" s="225" t="s">
        <v>3724</v>
      </c>
    </row>
    <row r="270" s="2" customFormat="1">
      <c r="A270" s="39"/>
      <c r="B270" s="40"/>
      <c r="C270" s="214" t="s">
        <v>2862</v>
      </c>
      <c r="D270" s="214" t="s">
        <v>243</v>
      </c>
      <c r="E270" s="215" t="s">
        <v>5168</v>
      </c>
      <c r="F270" s="216" t="s">
        <v>5169</v>
      </c>
      <c r="G270" s="217" t="s">
        <v>806</v>
      </c>
      <c r="H270" s="218">
        <v>1</v>
      </c>
      <c r="I270" s="219"/>
      <c r="J270" s="220">
        <f>ROUND(I270*H270,2)</f>
        <v>0</v>
      </c>
      <c r="K270" s="216" t="s">
        <v>4828</v>
      </c>
      <c r="L270" s="45"/>
      <c r="M270" s="221" t="s">
        <v>19</v>
      </c>
      <c r="N270" s="222" t="s">
        <v>43</v>
      </c>
      <c r="O270" s="85"/>
      <c r="P270" s="223">
        <f>O270*H270</f>
        <v>0</v>
      </c>
      <c r="Q270" s="223">
        <v>0</v>
      </c>
      <c r="R270" s="223">
        <f>Q270*H270</f>
        <v>0</v>
      </c>
      <c r="S270" s="223">
        <v>0</v>
      </c>
      <c r="T270" s="224">
        <f>S270*H270</f>
        <v>0</v>
      </c>
      <c r="U270" s="39"/>
      <c r="V270" s="39"/>
      <c r="W270" s="39"/>
      <c r="X270" s="39"/>
      <c r="Y270" s="39"/>
      <c r="Z270" s="39"/>
      <c r="AA270" s="39"/>
      <c r="AB270" s="39"/>
      <c r="AC270" s="39"/>
      <c r="AD270" s="39"/>
      <c r="AE270" s="39"/>
      <c r="AR270" s="225" t="s">
        <v>271</v>
      </c>
      <c r="AT270" s="225" t="s">
        <v>243</v>
      </c>
      <c r="AU270" s="225" t="s">
        <v>81</v>
      </c>
      <c r="AY270" s="18" t="s">
        <v>240</v>
      </c>
      <c r="BE270" s="226">
        <f>IF(N270="základní",J270,0)</f>
        <v>0</v>
      </c>
      <c r="BF270" s="226">
        <f>IF(N270="snížená",J270,0)</f>
        <v>0</v>
      </c>
      <c r="BG270" s="226">
        <f>IF(N270="zákl. přenesená",J270,0)</f>
        <v>0</v>
      </c>
      <c r="BH270" s="226">
        <f>IF(N270="sníž. přenesená",J270,0)</f>
        <v>0</v>
      </c>
      <c r="BI270" s="226">
        <f>IF(N270="nulová",J270,0)</f>
        <v>0</v>
      </c>
      <c r="BJ270" s="18" t="s">
        <v>79</v>
      </c>
      <c r="BK270" s="226">
        <f>ROUND(I270*H270,2)</f>
        <v>0</v>
      </c>
      <c r="BL270" s="18" t="s">
        <v>271</v>
      </c>
      <c r="BM270" s="225" t="s">
        <v>3732</v>
      </c>
    </row>
    <row r="271" s="2" customFormat="1">
      <c r="A271" s="39"/>
      <c r="B271" s="40"/>
      <c r="C271" s="214" t="s">
        <v>706</v>
      </c>
      <c r="D271" s="214" t="s">
        <v>243</v>
      </c>
      <c r="E271" s="215" t="s">
        <v>5170</v>
      </c>
      <c r="F271" s="216" t="s">
        <v>5171</v>
      </c>
      <c r="G271" s="217" t="s">
        <v>806</v>
      </c>
      <c r="H271" s="218">
        <v>3</v>
      </c>
      <c r="I271" s="219"/>
      <c r="J271" s="220">
        <f>ROUND(I271*H271,2)</f>
        <v>0</v>
      </c>
      <c r="K271" s="216" t="s">
        <v>4828</v>
      </c>
      <c r="L271" s="45"/>
      <c r="M271" s="221" t="s">
        <v>19</v>
      </c>
      <c r="N271" s="222" t="s">
        <v>43</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271</v>
      </c>
      <c r="AT271" s="225" t="s">
        <v>243</v>
      </c>
      <c r="AU271" s="225" t="s">
        <v>81</v>
      </c>
      <c r="AY271" s="18" t="s">
        <v>240</v>
      </c>
      <c r="BE271" s="226">
        <f>IF(N271="základní",J271,0)</f>
        <v>0</v>
      </c>
      <c r="BF271" s="226">
        <f>IF(N271="snížená",J271,0)</f>
        <v>0</v>
      </c>
      <c r="BG271" s="226">
        <f>IF(N271="zákl. přenesená",J271,0)</f>
        <v>0</v>
      </c>
      <c r="BH271" s="226">
        <f>IF(N271="sníž. přenesená",J271,0)</f>
        <v>0</v>
      </c>
      <c r="BI271" s="226">
        <f>IF(N271="nulová",J271,0)</f>
        <v>0</v>
      </c>
      <c r="BJ271" s="18" t="s">
        <v>79</v>
      </c>
      <c r="BK271" s="226">
        <f>ROUND(I271*H271,2)</f>
        <v>0</v>
      </c>
      <c r="BL271" s="18" t="s">
        <v>271</v>
      </c>
      <c r="BM271" s="225" t="s">
        <v>3740</v>
      </c>
    </row>
    <row r="272" s="2" customFormat="1">
      <c r="A272" s="39"/>
      <c r="B272" s="40"/>
      <c r="C272" s="214" t="s">
        <v>2870</v>
      </c>
      <c r="D272" s="214" t="s">
        <v>243</v>
      </c>
      <c r="E272" s="215" t="s">
        <v>5172</v>
      </c>
      <c r="F272" s="216" t="s">
        <v>5173</v>
      </c>
      <c r="G272" s="217" t="s">
        <v>806</v>
      </c>
      <c r="H272" s="218">
        <v>1</v>
      </c>
      <c r="I272" s="219"/>
      <c r="J272" s="220">
        <f>ROUND(I272*H272,2)</f>
        <v>0</v>
      </c>
      <c r="K272" s="216" t="s">
        <v>4828</v>
      </c>
      <c r="L272" s="45"/>
      <c r="M272" s="221" t="s">
        <v>19</v>
      </c>
      <c r="N272" s="222" t="s">
        <v>43</v>
      </c>
      <c r="O272" s="85"/>
      <c r="P272" s="223">
        <f>O272*H272</f>
        <v>0</v>
      </c>
      <c r="Q272" s="223">
        <v>0</v>
      </c>
      <c r="R272" s="223">
        <f>Q272*H272</f>
        <v>0</v>
      </c>
      <c r="S272" s="223">
        <v>0</v>
      </c>
      <c r="T272" s="224">
        <f>S272*H272</f>
        <v>0</v>
      </c>
      <c r="U272" s="39"/>
      <c r="V272" s="39"/>
      <c r="W272" s="39"/>
      <c r="X272" s="39"/>
      <c r="Y272" s="39"/>
      <c r="Z272" s="39"/>
      <c r="AA272" s="39"/>
      <c r="AB272" s="39"/>
      <c r="AC272" s="39"/>
      <c r="AD272" s="39"/>
      <c r="AE272" s="39"/>
      <c r="AR272" s="225" t="s">
        <v>271</v>
      </c>
      <c r="AT272" s="225" t="s">
        <v>243</v>
      </c>
      <c r="AU272" s="225" t="s">
        <v>81</v>
      </c>
      <c r="AY272" s="18" t="s">
        <v>240</v>
      </c>
      <c r="BE272" s="226">
        <f>IF(N272="základní",J272,0)</f>
        <v>0</v>
      </c>
      <c r="BF272" s="226">
        <f>IF(N272="snížená",J272,0)</f>
        <v>0</v>
      </c>
      <c r="BG272" s="226">
        <f>IF(N272="zákl. přenesená",J272,0)</f>
        <v>0</v>
      </c>
      <c r="BH272" s="226">
        <f>IF(N272="sníž. přenesená",J272,0)</f>
        <v>0</v>
      </c>
      <c r="BI272" s="226">
        <f>IF(N272="nulová",J272,0)</f>
        <v>0</v>
      </c>
      <c r="BJ272" s="18" t="s">
        <v>79</v>
      </c>
      <c r="BK272" s="226">
        <f>ROUND(I272*H272,2)</f>
        <v>0</v>
      </c>
      <c r="BL272" s="18" t="s">
        <v>271</v>
      </c>
      <c r="BM272" s="225" t="s">
        <v>3748</v>
      </c>
    </row>
    <row r="273" s="2" customFormat="1">
      <c r="A273" s="39"/>
      <c r="B273" s="40"/>
      <c r="C273" s="214" t="s">
        <v>710</v>
      </c>
      <c r="D273" s="214" t="s">
        <v>243</v>
      </c>
      <c r="E273" s="215" t="s">
        <v>5174</v>
      </c>
      <c r="F273" s="216" t="s">
        <v>5175</v>
      </c>
      <c r="G273" s="217" t="s">
        <v>806</v>
      </c>
      <c r="H273" s="218">
        <v>1</v>
      </c>
      <c r="I273" s="219"/>
      <c r="J273" s="220">
        <f>ROUND(I273*H273,2)</f>
        <v>0</v>
      </c>
      <c r="K273" s="216" t="s">
        <v>4828</v>
      </c>
      <c r="L273" s="45"/>
      <c r="M273" s="221" t="s">
        <v>19</v>
      </c>
      <c r="N273" s="222" t="s">
        <v>43</v>
      </c>
      <c r="O273" s="85"/>
      <c r="P273" s="223">
        <f>O273*H273</f>
        <v>0</v>
      </c>
      <c r="Q273" s="223">
        <v>0</v>
      </c>
      <c r="R273" s="223">
        <f>Q273*H273</f>
        <v>0</v>
      </c>
      <c r="S273" s="223">
        <v>0</v>
      </c>
      <c r="T273" s="224">
        <f>S273*H273</f>
        <v>0</v>
      </c>
      <c r="U273" s="39"/>
      <c r="V273" s="39"/>
      <c r="W273" s="39"/>
      <c r="X273" s="39"/>
      <c r="Y273" s="39"/>
      <c r="Z273" s="39"/>
      <c r="AA273" s="39"/>
      <c r="AB273" s="39"/>
      <c r="AC273" s="39"/>
      <c r="AD273" s="39"/>
      <c r="AE273" s="39"/>
      <c r="AR273" s="225" t="s">
        <v>271</v>
      </c>
      <c r="AT273" s="225" t="s">
        <v>243</v>
      </c>
      <c r="AU273" s="225" t="s">
        <v>81</v>
      </c>
      <c r="AY273" s="18" t="s">
        <v>240</v>
      </c>
      <c r="BE273" s="226">
        <f>IF(N273="základní",J273,0)</f>
        <v>0</v>
      </c>
      <c r="BF273" s="226">
        <f>IF(N273="snížená",J273,0)</f>
        <v>0</v>
      </c>
      <c r="BG273" s="226">
        <f>IF(N273="zákl. přenesená",J273,0)</f>
        <v>0</v>
      </c>
      <c r="BH273" s="226">
        <f>IF(N273="sníž. přenesená",J273,0)</f>
        <v>0</v>
      </c>
      <c r="BI273" s="226">
        <f>IF(N273="nulová",J273,0)</f>
        <v>0</v>
      </c>
      <c r="BJ273" s="18" t="s">
        <v>79</v>
      </c>
      <c r="BK273" s="226">
        <f>ROUND(I273*H273,2)</f>
        <v>0</v>
      </c>
      <c r="BL273" s="18" t="s">
        <v>271</v>
      </c>
      <c r="BM273" s="225" t="s">
        <v>3756</v>
      </c>
    </row>
    <row r="274" s="2" customFormat="1">
      <c r="A274" s="39"/>
      <c r="B274" s="40"/>
      <c r="C274" s="214" t="s">
        <v>2878</v>
      </c>
      <c r="D274" s="214" t="s">
        <v>243</v>
      </c>
      <c r="E274" s="215" t="s">
        <v>5176</v>
      </c>
      <c r="F274" s="216" t="s">
        <v>5177</v>
      </c>
      <c r="G274" s="217" t="s">
        <v>806</v>
      </c>
      <c r="H274" s="218">
        <v>1</v>
      </c>
      <c r="I274" s="219"/>
      <c r="J274" s="220">
        <f>ROUND(I274*H274,2)</f>
        <v>0</v>
      </c>
      <c r="K274" s="216" t="s">
        <v>4828</v>
      </c>
      <c r="L274" s="45"/>
      <c r="M274" s="221" t="s">
        <v>19</v>
      </c>
      <c r="N274" s="222" t="s">
        <v>43</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271</v>
      </c>
      <c r="AT274" s="225" t="s">
        <v>243</v>
      </c>
      <c r="AU274" s="225" t="s">
        <v>81</v>
      </c>
      <c r="AY274" s="18" t="s">
        <v>240</v>
      </c>
      <c r="BE274" s="226">
        <f>IF(N274="základní",J274,0)</f>
        <v>0</v>
      </c>
      <c r="BF274" s="226">
        <f>IF(N274="snížená",J274,0)</f>
        <v>0</v>
      </c>
      <c r="BG274" s="226">
        <f>IF(N274="zákl. přenesená",J274,0)</f>
        <v>0</v>
      </c>
      <c r="BH274" s="226">
        <f>IF(N274="sníž. přenesená",J274,0)</f>
        <v>0</v>
      </c>
      <c r="BI274" s="226">
        <f>IF(N274="nulová",J274,0)</f>
        <v>0</v>
      </c>
      <c r="BJ274" s="18" t="s">
        <v>79</v>
      </c>
      <c r="BK274" s="226">
        <f>ROUND(I274*H274,2)</f>
        <v>0</v>
      </c>
      <c r="BL274" s="18" t="s">
        <v>271</v>
      </c>
      <c r="BM274" s="225" t="s">
        <v>3764</v>
      </c>
    </row>
    <row r="275" s="2" customFormat="1">
      <c r="A275" s="39"/>
      <c r="B275" s="40"/>
      <c r="C275" s="214" t="s">
        <v>713</v>
      </c>
      <c r="D275" s="214" t="s">
        <v>243</v>
      </c>
      <c r="E275" s="215" t="s">
        <v>5178</v>
      </c>
      <c r="F275" s="216" t="s">
        <v>5179</v>
      </c>
      <c r="G275" s="217" t="s">
        <v>806</v>
      </c>
      <c r="H275" s="218">
        <v>1</v>
      </c>
      <c r="I275" s="219"/>
      <c r="J275" s="220">
        <f>ROUND(I275*H275,2)</f>
        <v>0</v>
      </c>
      <c r="K275" s="216" t="s">
        <v>4828</v>
      </c>
      <c r="L275" s="45"/>
      <c r="M275" s="221" t="s">
        <v>19</v>
      </c>
      <c r="N275" s="222" t="s">
        <v>43</v>
      </c>
      <c r="O275" s="85"/>
      <c r="P275" s="223">
        <f>O275*H275</f>
        <v>0</v>
      </c>
      <c r="Q275" s="223">
        <v>0</v>
      </c>
      <c r="R275" s="223">
        <f>Q275*H275</f>
        <v>0</v>
      </c>
      <c r="S275" s="223">
        <v>0</v>
      </c>
      <c r="T275" s="224">
        <f>S275*H275</f>
        <v>0</v>
      </c>
      <c r="U275" s="39"/>
      <c r="V275" s="39"/>
      <c r="W275" s="39"/>
      <c r="X275" s="39"/>
      <c r="Y275" s="39"/>
      <c r="Z275" s="39"/>
      <c r="AA275" s="39"/>
      <c r="AB275" s="39"/>
      <c r="AC275" s="39"/>
      <c r="AD275" s="39"/>
      <c r="AE275" s="39"/>
      <c r="AR275" s="225" t="s">
        <v>271</v>
      </c>
      <c r="AT275" s="225" t="s">
        <v>243</v>
      </c>
      <c r="AU275" s="225" t="s">
        <v>81</v>
      </c>
      <c r="AY275" s="18" t="s">
        <v>240</v>
      </c>
      <c r="BE275" s="226">
        <f>IF(N275="základní",J275,0)</f>
        <v>0</v>
      </c>
      <c r="BF275" s="226">
        <f>IF(N275="snížená",J275,0)</f>
        <v>0</v>
      </c>
      <c r="BG275" s="226">
        <f>IF(N275="zákl. přenesená",J275,0)</f>
        <v>0</v>
      </c>
      <c r="BH275" s="226">
        <f>IF(N275="sníž. přenesená",J275,0)</f>
        <v>0</v>
      </c>
      <c r="BI275" s="226">
        <f>IF(N275="nulová",J275,0)</f>
        <v>0</v>
      </c>
      <c r="BJ275" s="18" t="s">
        <v>79</v>
      </c>
      <c r="BK275" s="226">
        <f>ROUND(I275*H275,2)</f>
        <v>0</v>
      </c>
      <c r="BL275" s="18" t="s">
        <v>271</v>
      </c>
      <c r="BM275" s="225" t="s">
        <v>3772</v>
      </c>
    </row>
    <row r="276" s="2" customFormat="1">
      <c r="A276" s="39"/>
      <c r="B276" s="40"/>
      <c r="C276" s="214" t="s">
        <v>2887</v>
      </c>
      <c r="D276" s="214" t="s">
        <v>243</v>
      </c>
      <c r="E276" s="215" t="s">
        <v>5180</v>
      </c>
      <c r="F276" s="216" t="s">
        <v>5181</v>
      </c>
      <c r="G276" s="217" t="s">
        <v>806</v>
      </c>
      <c r="H276" s="218">
        <v>3</v>
      </c>
      <c r="I276" s="219"/>
      <c r="J276" s="220">
        <f>ROUND(I276*H276,2)</f>
        <v>0</v>
      </c>
      <c r="K276" s="216" t="s">
        <v>4828</v>
      </c>
      <c r="L276" s="45"/>
      <c r="M276" s="221" t="s">
        <v>19</v>
      </c>
      <c r="N276" s="222" t="s">
        <v>43</v>
      </c>
      <c r="O276" s="85"/>
      <c r="P276" s="223">
        <f>O276*H276</f>
        <v>0</v>
      </c>
      <c r="Q276" s="223">
        <v>0</v>
      </c>
      <c r="R276" s="223">
        <f>Q276*H276</f>
        <v>0</v>
      </c>
      <c r="S276" s="223">
        <v>0</v>
      </c>
      <c r="T276" s="224">
        <f>S276*H276</f>
        <v>0</v>
      </c>
      <c r="U276" s="39"/>
      <c r="V276" s="39"/>
      <c r="W276" s="39"/>
      <c r="X276" s="39"/>
      <c r="Y276" s="39"/>
      <c r="Z276" s="39"/>
      <c r="AA276" s="39"/>
      <c r="AB276" s="39"/>
      <c r="AC276" s="39"/>
      <c r="AD276" s="39"/>
      <c r="AE276" s="39"/>
      <c r="AR276" s="225" t="s">
        <v>271</v>
      </c>
      <c r="AT276" s="225" t="s">
        <v>243</v>
      </c>
      <c r="AU276" s="225" t="s">
        <v>81</v>
      </c>
      <c r="AY276" s="18" t="s">
        <v>240</v>
      </c>
      <c r="BE276" s="226">
        <f>IF(N276="základní",J276,0)</f>
        <v>0</v>
      </c>
      <c r="BF276" s="226">
        <f>IF(N276="snížená",J276,0)</f>
        <v>0</v>
      </c>
      <c r="BG276" s="226">
        <f>IF(N276="zákl. přenesená",J276,0)</f>
        <v>0</v>
      </c>
      <c r="BH276" s="226">
        <f>IF(N276="sníž. přenesená",J276,0)</f>
        <v>0</v>
      </c>
      <c r="BI276" s="226">
        <f>IF(N276="nulová",J276,0)</f>
        <v>0</v>
      </c>
      <c r="BJ276" s="18" t="s">
        <v>79</v>
      </c>
      <c r="BK276" s="226">
        <f>ROUND(I276*H276,2)</f>
        <v>0</v>
      </c>
      <c r="BL276" s="18" t="s">
        <v>271</v>
      </c>
      <c r="BM276" s="225" t="s">
        <v>3780</v>
      </c>
    </row>
    <row r="277" s="2" customFormat="1">
      <c r="A277" s="39"/>
      <c r="B277" s="40"/>
      <c r="C277" s="214" t="s">
        <v>716</v>
      </c>
      <c r="D277" s="214" t="s">
        <v>243</v>
      </c>
      <c r="E277" s="215" t="s">
        <v>5182</v>
      </c>
      <c r="F277" s="216" t="s">
        <v>5183</v>
      </c>
      <c r="G277" s="217" t="s">
        <v>806</v>
      </c>
      <c r="H277" s="218">
        <v>6</v>
      </c>
      <c r="I277" s="219"/>
      <c r="J277" s="220">
        <f>ROUND(I277*H277,2)</f>
        <v>0</v>
      </c>
      <c r="K277" s="216" t="s">
        <v>4828</v>
      </c>
      <c r="L277" s="45"/>
      <c r="M277" s="221" t="s">
        <v>19</v>
      </c>
      <c r="N277" s="222" t="s">
        <v>43</v>
      </c>
      <c r="O277" s="85"/>
      <c r="P277" s="223">
        <f>O277*H277</f>
        <v>0</v>
      </c>
      <c r="Q277" s="223">
        <v>0</v>
      </c>
      <c r="R277" s="223">
        <f>Q277*H277</f>
        <v>0</v>
      </c>
      <c r="S277" s="223">
        <v>0</v>
      </c>
      <c r="T277" s="224">
        <f>S277*H277</f>
        <v>0</v>
      </c>
      <c r="U277" s="39"/>
      <c r="V277" s="39"/>
      <c r="W277" s="39"/>
      <c r="X277" s="39"/>
      <c r="Y277" s="39"/>
      <c r="Z277" s="39"/>
      <c r="AA277" s="39"/>
      <c r="AB277" s="39"/>
      <c r="AC277" s="39"/>
      <c r="AD277" s="39"/>
      <c r="AE277" s="39"/>
      <c r="AR277" s="225" t="s">
        <v>271</v>
      </c>
      <c r="AT277" s="225" t="s">
        <v>243</v>
      </c>
      <c r="AU277" s="225" t="s">
        <v>81</v>
      </c>
      <c r="AY277" s="18" t="s">
        <v>240</v>
      </c>
      <c r="BE277" s="226">
        <f>IF(N277="základní",J277,0)</f>
        <v>0</v>
      </c>
      <c r="BF277" s="226">
        <f>IF(N277="snížená",J277,0)</f>
        <v>0</v>
      </c>
      <c r="BG277" s="226">
        <f>IF(N277="zákl. přenesená",J277,0)</f>
        <v>0</v>
      </c>
      <c r="BH277" s="226">
        <f>IF(N277="sníž. přenesená",J277,0)</f>
        <v>0</v>
      </c>
      <c r="BI277" s="226">
        <f>IF(N277="nulová",J277,0)</f>
        <v>0</v>
      </c>
      <c r="BJ277" s="18" t="s">
        <v>79</v>
      </c>
      <c r="BK277" s="226">
        <f>ROUND(I277*H277,2)</f>
        <v>0</v>
      </c>
      <c r="BL277" s="18" t="s">
        <v>271</v>
      </c>
      <c r="BM277" s="225" t="s">
        <v>3788</v>
      </c>
    </row>
    <row r="278" s="2" customFormat="1">
      <c r="A278" s="39"/>
      <c r="B278" s="40"/>
      <c r="C278" s="214" t="s">
        <v>2896</v>
      </c>
      <c r="D278" s="214" t="s">
        <v>243</v>
      </c>
      <c r="E278" s="215" t="s">
        <v>5184</v>
      </c>
      <c r="F278" s="216" t="s">
        <v>5185</v>
      </c>
      <c r="G278" s="217" t="s">
        <v>806</v>
      </c>
      <c r="H278" s="218">
        <v>2</v>
      </c>
      <c r="I278" s="219"/>
      <c r="J278" s="220">
        <f>ROUND(I278*H278,2)</f>
        <v>0</v>
      </c>
      <c r="K278" s="216" t="s">
        <v>4828</v>
      </c>
      <c r="L278" s="45"/>
      <c r="M278" s="221" t="s">
        <v>19</v>
      </c>
      <c r="N278" s="222" t="s">
        <v>43</v>
      </c>
      <c r="O278" s="85"/>
      <c r="P278" s="223">
        <f>O278*H278</f>
        <v>0</v>
      </c>
      <c r="Q278" s="223">
        <v>0</v>
      </c>
      <c r="R278" s="223">
        <f>Q278*H278</f>
        <v>0</v>
      </c>
      <c r="S278" s="223">
        <v>0</v>
      </c>
      <c r="T278" s="224">
        <f>S278*H278</f>
        <v>0</v>
      </c>
      <c r="U278" s="39"/>
      <c r="V278" s="39"/>
      <c r="W278" s="39"/>
      <c r="X278" s="39"/>
      <c r="Y278" s="39"/>
      <c r="Z278" s="39"/>
      <c r="AA278" s="39"/>
      <c r="AB278" s="39"/>
      <c r="AC278" s="39"/>
      <c r="AD278" s="39"/>
      <c r="AE278" s="39"/>
      <c r="AR278" s="225" t="s">
        <v>271</v>
      </c>
      <c r="AT278" s="225" t="s">
        <v>243</v>
      </c>
      <c r="AU278" s="225" t="s">
        <v>81</v>
      </c>
      <c r="AY278" s="18" t="s">
        <v>240</v>
      </c>
      <c r="BE278" s="226">
        <f>IF(N278="základní",J278,0)</f>
        <v>0</v>
      </c>
      <c r="BF278" s="226">
        <f>IF(N278="snížená",J278,0)</f>
        <v>0</v>
      </c>
      <c r="BG278" s="226">
        <f>IF(N278="zákl. přenesená",J278,0)</f>
        <v>0</v>
      </c>
      <c r="BH278" s="226">
        <f>IF(N278="sníž. přenesená",J278,0)</f>
        <v>0</v>
      </c>
      <c r="BI278" s="226">
        <f>IF(N278="nulová",J278,0)</f>
        <v>0</v>
      </c>
      <c r="BJ278" s="18" t="s">
        <v>79</v>
      </c>
      <c r="BK278" s="226">
        <f>ROUND(I278*H278,2)</f>
        <v>0</v>
      </c>
      <c r="BL278" s="18" t="s">
        <v>271</v>
      </c>
      <c r="BM278" s="225" t="s">
        <v>3796</v>
      </c>
    </row>
    <row r="279" s="2" customFormat="1" ht="44.25" customHeight="1">
      <c r="A279" s="39"/>
      <c r="B279" s="40"/>
      <c r="C279" s="214" t="s">
        <v>718</v>
      </c>
      <c r="D279" s="214" t="s">
        <v>243</v>
      </c>
      <c r="E279" s="215" t="s">
        <v>5186</v>
      </c>
      <c r="F279" s="216" t="s">
        <v>5187</v>
      </c>
      <c r="G279" s="217" t="s">
        <v>261</v>
      </c>
      <c r="H279" s="218">
        <v>600</v>
      </c>
      <c r="I279" s="219"/>
      <c r="J279" s="220">
        <f>ROUND(I279*H279,2)</f>
        <v>0</v>
      </c>
      <c r="K279" s="216" t="s">
        <v>4828</v>
      </c>
      <c r="L279" s="45"/>
      <c r="M279" s="221" t="s">
        <v>19</v>
      </c>
      <c r="N279" s="222" t="s">
        <v>43</v>
      </c>
      <c r="O279" s="85"/>
      <c r="P279" s="223">
        <f>O279*H279</f>
        <v>0</v>
      </c>
      <c r="Q279" s="223">
        <v>0</v>
      </c>
      <c r="R279" s="223">
        <f>Q279*H279</f>
        <v>0</v>
      </c>
      <c r="S279" s="223">
        <v>0</v>
      </c>
      <c r="T279" s="224">
        <f>S279*H279</f>
        <v>0</v>
      </c>
      <c r="U279" s="39"/>
      <c r="V279" s="39"/>
      <c r="W279" s="39"/>
      <c r="X279" s="39"/>
      <c r="Y279" s="39"/>
      <c r="Z279" s="39"/>
      <c r="AA279" s="39"/>
      <c r="AB279" s="39"/>
      <c r="AC279" s="39"/>
      <c r="AD279" s="39"/>
      <c r="AE279" s="39"/>
      <c r="AR279" s="225" t="s">
        <v>271</v>
      </c>
      <c r="AT279" s="225" t="s">
        <v>243</v>
      </c>
      <c r="AU279" s="225" t="s">
        <v>81</v>
      </c>
      <c r="AY279" s="18" t="s">
        <v>240</v>
      </c>
      <c r="BE279" s="226">
        <f>IF(N279="základní",J279,0)</f>
        <v>0</v>
      </c>
      <c r="BF279" s="226">
        <f>IF(N279="snížená",J279,0)</f>
        <v>0</v>
      </c>
      <c r="BG279" s="226">
        <f>IF(N279="zákl. přenesená",J279,0)</f>
        <v>0</v>
      </c>
      <c r="BH279" s="226">
        <f>IF(N279="sníž. přenesená",J279,0)</f>
        <v>0</v>
      </c>
      <c r="BI279" s="226">
        <f>IF(N279="nulová",J279,0)</f>
        <v>0</v>
      </c>
      <c r="BJ279" s="18" t="s">
        <v>79</v>
      </c>
      <c r="BK279" s="226">
        <f>ROUND(I279*H279,2)</f>
        <v>0</v>
      </c>
      <c r="BL279" s="18" t="s">
        <v>271</v>
      </c>
      <c r="BM279" s="225" t="s">
        <v>3804</v>
      </c>
    </row>
    <row r="280" s="2" customFormat="1" ht="44.25" customHeight="1">
      <c r="A280" s="39"/>
      <c r="B280" s="40"/>
      <c r="C280" s="214" t="s">
        <v>2905</v>
      </c>
      <c r="D280" s="214" t="s">
        <v>243</v>
      </c>
      <c r="E280" s="215" t="s">
        <v>5188</v>
      </c>
      <c r="F280" s="216" t="s">
        <v>5189</v>
      </c>
      <c r="G280" s="217" t="s">
        <v>261</v>
      </c>
      <c r="H280" s="218">
        <v>1080</v>
      </c>
      <c r="I280" s="219"/>
      <c r="J280" s="220">
        <f>ROUND(I280*H280,2)</f>
        <v>0</v>
      </c>
      <c r="K280" s="216" t="s">
        <v>4828</v>
      </c>
      <c r="L280" s="45"/>
      <c r="M280" s="221" t="s">
        <v>19</v>
      </c>
      <c r="N280" s="222" t="s">
        <v>43</v>
      </c>
      <c r="O280" s="85"/>
      <c r="P280" s="223">
        <f>O280*H280</f>
        <v>0</v>
      </c>
      <c r="Q280" s="223">
        <v>0</v>
      </c>
      <c r="R280" s="223">
        <f>Q280*H280</f>
        <v>0</v>
      </c>
      <c r="S280" s="223">
        <v>0</v>
      </c>
      <c r="T280" s="224">
        <f>S280*H280</f>
        <v>0</v>
      </c>
      <c r="U280" s="39"/>
      <c r="V280" s="39"/>
      <c r="W280" s="39"/>
      <c r="X280" s="39"/>
      <c r="Y280" s="39"/>
      <c r="Z280" s="39"/>
      <c r="AA280" s="39"/>
      <c r="AB280" s="39"/>
      <c r="AC280" s="39"/>
      <c r="AD280" s="39"/>
      <c r="AE280" s="39"/>
      <c r="AR280" s="225" t="s">
        <v>271</v>
      </c>
      <c r="AT280" s="225" t="s">
        <v>243</v>
      </c>
      <c r="AU280" s="225" t="s">
        <v>81</v>
      </c>
      <c r="AY280" s="18" t="s">
        <v>240</v>
      </c>
      <c r="BE280" s="226">
        <f>IF(N280="základní",J280,0)</f>
        <v>0</v>
      </c>
      <c r="BF280" s="226">
        <f>IF(N280="snížená",J280,0)</f>
        <v>0</v>
      </c>
      <c r="BG280" s="226">
        <f>IF(N280="zákl. přenesená",J280,0)</f>
        <v>0</v>
      </c>
      <c r="BH280" s="226">
        <f>IF(N280="sníž. přenesená",J280,0)</f>
        <v>0</v>
      </c>
      <c r="BI280" s="226">
        <f>IF(N280="nulová",J280,0)</f>
        <v>0</v>
      </c>
      <c r="BJ280" s="18" t="s">
        <v>79</v>
      </c>
      <c r="BK280" s="226">
        <f>ROUND(I280*H280,2)</f>
        <v>0</v>
      </c>
      <c r="BL280" s="18" t="s">
        <v>271</v>
      </c>
      <c r="BM280" s="225" t="s">
        <v>3812</v>
      </c>
    </row>
    <row r="281" s="2" customFormat="1" ht="44.25" customHeight="1">
      <c r="A281" s="39"/>
      <c r="B281" s="40"/>
      <c r="C281" s="214" t="s">
        <v>722</v>
      </c>
      <c r="D281" s="214" t="s">
        <v>243</v>
      </c>
      <c r="E281" s="215" t="s">
        <v>5190</v>
      </c>
      <c r="F281" s="216" t="s">
        <v>5191</v>
      </c>
      <c r="G281" s="217" t="s">
        <v>261</v>
      </c>
      <c r="H281" s="218">
        <v>2390</v>
      </c>
      <c r="I281" s="219"/>
      <c r="J281" s="220">
        <f>ROUND(I281*H281,2)</f>
        <v>0</v>
      </c>
      <c r="K281" s="216" t="s">
        <v>4828</v>
      </c>
      <c r="L281" s="45"/>
      <c r="M281" s="221" t="s">
        <v>19</v>
      </c>
      <c r="N281" s="222" t="s">
        <v>43</v>
      </c>
      <c r="O281" s="85"/>
      <c r="P281" s="223">
        <f>O281*H281</f>
        <v>0</v>
      </c>
      <c r="Q281" s="223">
        <v>0</v>
      </c>
      <c r="R281" s="223">
        <f>Q281*H281</f>
        <v>0</v>
      </c>
      <c r="S281" s="223">
        <v>0</v>
      </c>
      <c r="T281" s="224">
        <f>S281*H281</f>
        <v>0</v>
      </c>
      <c r="U281" s="39"/>
      <c r="V281" s="39"/>
      <c r="W281" s="39"/>
      <c r="X281" s="39"/>
      <c r="Y281" s="39"/>
      <c r="Z281" s="39"/>
      <c r="AA281" s="39"/>
      <c r="AB281" s="39"/>
      <c r="AC281" s="39"/>
      <c r="AD281" s="39"/>
      <c r="AE281" s="39"/>
      <c r="AR281" s="225" t="s">
        <v>271</v>
      </c>
      <c r="AT281" s="225" t="s">
        <v>243</v>
      </c>
      <c r="AU281" s="225" t="s">
        <v>81</v>
      </c>
      <c r="AY281" s="18" t="s">
        <v>240</v>
      </c>
      <c r="BE281" s="226">
        <f>IF(N281="základní",J281,0)</f>
        <v>0</v>
      </c>
      <c r="BF281" s="226">
        <f>IF(N281="snížená",J281,0)</f>
        <v>0</v>
      </c>
      <c r="BG281" s="226">
        <f>IF(N281="zákl. přenesená",J281,0)</f>
        <v>0</v>
      </c>
      <c r="BH281" s="226">
        <f>IF(N281="sníž. přenesená",J281,0)</f>
        <v>0</v>
      </c>
      <c r="BI281" s="226">
        <f>IF(N281="nulová",J281,0)</f>
        <v>0</v>
      </c>
      <c r="BJ281" s="18" t="s">
        <v>79</v>
      </c>
      <c r="BK281" s="226">
        <f>ROUND(I281*H281,2)</f>
        <v>0</v>
      </c>
      <c r="BL281" s="18" t="s">
        <v>271</v>
      </c>
      <c r="BM281" s="225" t="s">
        <v>3820</v>
      </c>
    </row>
    <row r="282" s="2" customFormat="1" ht="44.25" customHeight="1">
      <c r="A282" s="39"/>
      <c r="B282" s="40"/>
      <c r="C282" s="214" t="s">
        <v>2914</v>
      </c>
      <c r="D282" s="214" t="s">
        <v>243</v>
      </c>
      <c r="E282" s="215" t="s">
        <v>5192</v>
      </c>
      <c r="F282" s="216" t="s">
        <v>5193</v>
      </c>
      <c r="G282" s="217" t="s">
        <v>261</v>
      </c>
      <c r="H282" s="218">
        <v>364</v>
      </c>
      <c r="I282" s="219"/>
      <c r="J282" s="220">
        <f>ROUND(I282*H282,2)</f>
        <v>0</v>
      </c>
      <c r="K282" s="216" t="s">
        <v>4828</v>
      </c>
      <c r="L282" s="45"/>
      <c r="M282" s="221" t="s">
        <v>19</v>
      </c>
      <c r="N282" s="222" t="s">
        <v>43</v>
      </c>
      <c r="O282" s="85"/>
      <c r="P282" s="223">
        <f>O282*H282</f>
        <v>0</v>
      </c>
      <c r="Q282" s="223">
        <v>0</v>
      </c>
      <c r="R282" s="223">
        <f>Q282*H282</f>
        <v>0</v>
      </c>
      <c r="S282" s="223">
        <v>0</v>
      </c>
      <c r="T282" s="224">
        <f>S282*H282</f>
        <v>0</v>
      </c>
      <c r="U282" s="39"/>
      <c r="V282" s="39"/>
      <c r="W282" s="39"/>
      <c r="X282" s="39"/>
      <c r="Y282" s="39"/>
      <c r="Z282" s="39"/>
      <c r="AA282" s="39"/>
      <c r="AB282" s="39"/>
      <c r="AC282" s="39"/>
      <c r="AD282" s="39"/>
      <c r="AE282" s="39"/>
      <c r="AR282" s="225" t="s">
        <v>271</v>
      </c>
      <c r="AT282" s="225" t="s">
        <v>243</v>
      </c>
      <c r="AU282" s="225" t="s">
        <v>81</v>
      </c>
      <c r="AY282" s="18" t="s">
        <v>240</v>
      </c>
      <c r="BE282" s="226">
        <f>IF(N282="základní",J282,0)</f>
        <v>0</v>
      </c>
      <c r="BF282" s="226">
        <f>IF(N282="snížená",J282,0)</f>
        <v>0</v>
      </c>
      <c r="BG282" s="226">
        <f>IF(N282="zákl. přenesená",J282,0)</f>
        <v>0</v>
      </c>
      <c r="BH282" s="226">
        <f>IF(N282="sníž. přenesená",J282,0)</f>
        <v>0</v>
      </c>
      <c r="BI282" s="226">
        <f>IF(N282="nulová",J282,0)</f>
        <v>0</v>
      </c>
      <c r="BJ282" s="18" t="s">
        <v>79</v>
      </c>
      <c r="BK282" s="226">
        <f>ROUND(I282*H282,2)</f>
        <v>0</v>
      </c>
      <c r="BL282" s="18" t="s">
        <v>271</v>
      </c>
      <c r="BM282" s="225" t="s">
        <v>3828</v>
      </c>
    </row>
    <row r="283" s="2" customFormat="1">
      <c r="A283" s="39"/>
      <c r="B283" s="40"/>
      <c r="C283" s="214" t="s">
        <v>724</v>
      </c>
      <c r="D283" s="214" t="s">
        <v>243</v>
      </c>
      <c r="E283" s="215" t="s">
        <v>5194</v>
      </c>
      <c r="F283" s="216" t="s">
        <v>5195</v>
      </c>
      <c r="G283" s="217" t="s">
        <v>261</v>
      </c>
      <c r="H283" s="218">
        <v>800</v>
      </c>
      <c r="I283" s="219"/>
      <c r="J283" s="220">
        <f>ROUND(I283*H283,2)</f>
        <v>0</v>
      </c>
      <c r="K283" s="216" t="s">
        <v>4828</v>
      </c>
      <c r="L283" s="45"/>
      <c r="M283" s="221" t="s">
        <v>19</v>
      </c>
      <c r="N283" s="222" t="s">
        <v>43</v>
      </c>
      <c r="O283" s="85"/>
      <c r="P283" s="223">
        <f>O283*H283</f>
        <v>0</v>
      </c>
      <c r="Q283" s="223">
        <v>0</v>
      </c>
      <c r="R283" s="223">
        <f>Q283*H283</f>
        <v>0</v>
      </c>
      <c r="S283" s="223">
        <v>0</v>
      </c>
      <c r="T283" s="224">
        <f>S283*H283</f>
        <v>0</v>
      </c>
      <c r="U283" s="39"/>
      <c r="V283" s="39"/>
      <c r="W283" s="39"/>
      <c r="X283" s="39"/>
      <c r="Y283" s="39"/>
      <c r="Z283" s="39"/>
      <c r="AA283" s="39"/>
      <c r="AB283" s="39"/>
      <c r="AC283" s="39"/>
      <c r="AD283" s="39"/>
      <c r="AE283" s="39"/>
      <c r="AR283" s="225" t="s">
        <v>271</v>
      </c>
      <c r="AT283" s="225" t="s">
        <v>243</v>
      </c>
      <c r="AU283" s="225" t="s">
        <v>81</v>
      </c>
      <c r="AY283" s="18" t="s">
        <v>240</v>
      </c>
      <c r="BE283" s="226">
        <f>IF(N283="základní",J283,0)</f>
        <v>0</v>
      </c>
      <c r="BF283" s="226">
        <f>IF(N283="snížená",J283,0)</f>
        <v>0</v>
      </c>
      <c r="BG283" s="226">
        <f>IF(N283="zákl. přenesená",J283,0)</f>
        <v>0</v>
      </c>
      <c r="BH283" s="226">
        <f>IF(N283="sníž. přenesená",J283,0)</f>
        <v>0</v>
      </c>
      <c r="BI283" s="226">
        <f>IF(N283="nulová",J283,0)</f>
        <v>0</v>
      </c>
      <c r="BJ283" s="18" t="s">
        <v>79</v>
      </c>
      <c r="BK283" s="226">
        <f>ROUND(I283*H283,2)</f>
        <v>0</v>
      </c>
      <c r="BL283" s="18" t="s">
        <v>271</v>
      </c>
      <c r="BM283" s="225" t="s">
        <v>3836</v>
      </c>
    </row>
    <row r="284" s="2" customFormat="1">
      <c r="A284" s="39"/>
      <c r="B284" s="40"/>
      <c r="C284" s="214" t="s">
        <v>2922</v>
      </c>
      <c r="D284" s="214" t="s">
        <v>243</v>
      </c>
      <c r="E284" s="215" t="s">
        <v>5196</v>
      </c>
      <c r="F284" s="216" t="s">
        <v>5197</v>
      </c>
      <c r="G284" s="217" t="s">
        <v>261</v>
      </c>
      <c r="H284" s="218">
        <v>180</v>
      </c>
      <c r="I284" s="219"/>
      <c r="J284" s="220">
        <f>ROUND(I284*H284,2)</f>
        <v>0</v>
      </c>
      <c r="K284" s="216" t="s">
        <v>4828</v>
      </c>
      <c r="L284" s="45"/>
      <c r="M284" s="221" t="s">
        <v>19</v>
      </c>
      <c r="N284" s="222" t="s">
        <v>43</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271</v>
      </c>
      <c r="AT284" s="225" t="s">
        <v>243</v>
      </c>
      <c r="AU284" s="225" t="s">
        <v>81</v>
      </c>
      <c r="AY284" s="18" t="s">
        <v>240</v>
      </c>
      <c r="BE284" s="226">
        <f>IF(N284="základní",J284,0)</f>
        <v>0</v>
      </c>
      <c r="BF284" s="226">
        <f>IF(N284="snížená",J284,0)</f>
        <v>0</v>
      </c>
      <c r="BG284" s="226">
        <f>IF(N284="zákl. přenesená",J284,0)</f>
        <v>0</v>
      </c>
      <c r="BH284" s="226">
        <f>IF(N284="sníž. přenesená",J284,0)</f>
        <v>0</v>
      </c>
      <c r="BI284" s="226">
        <f>IF(N284="nulová",J284,0)</f>
        <v>0</v>
      </c>
      <c r="BJ284" s="18" t="s">
        <v>79</v>
      </c>
      <c r="BK284" s="226">
        <f>ROUND(I284*H284,2)</f>
        <v>0</v>
      </c>
      <c r="BL284" s="18" t="s">
        <v>271</v>
      </c>
      <c r="BM284" s="225" t="s">
        <v>3844</v>
      </c>
    </row>
    <row r="285" s="2" customFormat="1" ht="21.75" customHeight="1">
      <c r="A285" s="39"/>
      <c r="B285" s="40"/>
      <c r="C285" s="214" t="s">
        <v>731</v>
      </c>
      <c r="D285" s="214" t="s">
        <v>243</v>
      </c>
      <c r="E285" s="215" t="s">
        <v>5198</v>
      </c>
      <c r="F285" s="216" t="s">
        <v>5199</v>
      </c>
      <c r="G285" s="217" t="s">
        <v>261</v>
      </c>
      <c r="H285" s="218">
        <v>78</v>
      </c>
      <c r="I285" s="219"/>
      <c r="J285" s="220">
        <f>ROUND(I285*H285,2)</f>
        <v>0</v>
      </c>
      <c r="K285" s="216" t="s">
        <v>4828</v>
      </c>
      <c r="L285" s="45"/>
      <c r="M285" s="221" t="s">
        <v>19</v>
      </c>
      <c r="N285" s="222" t="s">
        <v>43</v>
      </c>
      <c r="O285" s="85"/>
      <c r="P285" s="223">
        <f>O285*H285</f>
        <v>0</v>
      </c>
      <c r="Q285" s="223">
        <v>0</v>
      </c>
      <c r="R285" s="223">
        <f>Q285*H285</f>
        <v>0</v>
      </c>
      <c r="S285" s="223">
        <v>0</v>
      </c>
      <c r="T285" s="224">
        <f>S285*H285</f>
        <v>0</v>
      </c>
      <c r="U285" s="39"/>
      <c r="V285" s="39"/>
      <c r="W285" s="39"/>
      <c r="X285" s="39"/>
      <c r="Y285" s="39"/>
      <c r="Z285" s="39"/>
      <c r="AA285" s="39"/>
      <c r="AB285" s="39"/>
      <c r="AC285" s="39"/>
      <c r="AD285" s="39"/>
      <c r="AE285" s="39"/>
      <c r="AR285" s="225" t="s">
        <v>271</v>
      </c>
      <c r="AT285" s="225" t="s">
        <v>243</v>
      </c>
      <c r="AU285" s="225" t="s">
        <v>81</v>
      </c>
      <c r="AY285" s="18" t="s">
        <v>240</v>
      </c>
      <c r="BE285" s="226">
        <f>IF(N285="základní",J285,0)</f>
        <v>0</v>
      </c>
      <c r="BF285" s="226">
        <f>IF(N285="snížená",J285,0)</f>
        <v>0</v>
      </c>
      <c r="BG285" s="226">
        <f>IF(N285="zákl. přenesená",J285,0)</f>
        <v>0</v>
      </c>
      <c r="BH285" s="226">
        <f>IF(N285="sníž. přenesená",J285,0)</f>
        <v>0</v>
      </c>
      <c r="BI285" s="226">
        <f>IF(N285="nulová",J285,0)</f>
        <v>0</v>
      </c>
      <c r="BJ285" s="18" t="s">
        <v>79</v>
      </c>
      <c r="BK285" s="226">
        <f>ROUND(I285*H285,2)</f>
        <v>0</v>
      </c>
      <c r="BL285" s="18" t="s">
        <v>271</v>
      </c>
      <c r="BM285" s="225" t="s">
        <v>3852</v>
      </c>
    </row>
    <row r="286" s="2" customFormat="1">
      <c r="A286" s="39"/>
      <c r="B286" s="40"/>
      <c r="C286" s="214" t="s">
        <v>2931</v>
      </c>
      <c r="D286" s="214" t="s">
        <v>243</v>
      </c>
      <c r="E286" s="215" t="s">
        <v>5200</v>
      </c>
      <c r="F286" s="216" t="s">
        <v>5201</v>
      </c>
      <c r="G286" s="217" t="s">
        <v>806</v>
      </c>
      <c r="H286" s="218">
        <v>1</v>
      </c>
      <c r="I286" s="219"/>
      <c r="J286" s="220">
        <f>ROUND(I286*H286,2)</f>
        <v>0</v>
      </c>
      <c r="K286" s="216" t="s">
        <v>4828</v>
      </c>
      <c r="L286" s="45"/>
      <c r="M286" s="221" t="s">
        <v>19</v>
      </c>
      <c r="N286" s="222" t="s">
        <v>43</v>
      </c>
      <c r="O286" s="85"/>
      <c r="P286" s="223">
        <f>O286*H286</f>
        <v>0</v>
      </c>
      <c r="Q286" s="223">
        <v>0</v>
      </c>
      <c r="R286" s="223">
        <f>Q286*H286</f>
        <v>0</v>
      </c>
      <c r="S286" s="223">
        <v>0</v>
      </c>
      <c r="T286" s="224">
        <f>S286*H286</f>
        <v>0</v>
      </c>
      <c r="U286" s="39"/>
      <c r="V286" s="39"/>
      <c r="W286" s="39"/>
      <c r="X286" s="39"/>
      <c r="Y286" s="39"/>
      <c r="Z286" s="39"/>
      <c r="AA286" s="39"/>
      <c r="AB286" s="39"/>
      <c r="AC286" s="39"/>
      <c r="AD286" s="39"/>
      <c r="AE286" s="39"/>
      <c r="AR286" s="225" t="s">
        <v>271</v>
      </c>
      <c r="AT286" s="225" t="s">
        <v>243</v>
      </c>
      <c r="AU286" s="225" t="s">
        <v>81</v>
      </c>
      <c r="AY286" s="18" t="s">
        <v>240</v>
      </c>
      <c r="BE286" s="226">
        <f>IF(N286="základní",J286,0)</f>
        <v>0</v>
      </c>
      <c r="BF286" s="226">
        <f>IF(N286="snížená",J286,0)</f>
        <v>0</v>
      </c>
      <c r="BG286" s="226">
        <f>IF(N286="zákl. přenesená",J286,0)</f>
        <v>0</v>
      </c>
      <c r="BH286" s="226">
        <f>IF(N286="sníž. přenesená",J286,0)</f>
        <v>0</v>
      </c>
      <c r="BI286" s="226">
        <f>IF(N286="nulová",J286,0)</f>
        <v>0</v>
      </c>
      <c r="BJ286" s="18" t="s">
        <v>79</v>
      </c>
      <c r="BK286" s="226">
        <f>ROUND(I286*H286,2)</f>
        <v>0</v>
      </c>
      <c r="BL286" s="18" t="s">
        <v>271</v>
      </c>
      <c r="BM286" s="225" t="s">
        <v>3860</v>
      </c>
    </row>
    <row r="287" s="2" customFormat="1">
      <c r="A287" s="39"/>
      <c r="B287" s="40"/>
      <c r="C287" s="214" t="s">
        <v>2936</v>
      </c>
      <c r="D287" s="214" t="s">
        <v>243</v>
      </c>
      <c r="E287" s="215" t="s">
        <v>5202</v>
      </c>
      <c r="F287" s="216" t="s">
        <v>5203</v>
      </c>
      <c r="G287" s="217" t="s">
        <v>806</v>
      </c>
      <c r="H287" s="218">
        <v>1</v>
      </c>
      <c r="I287" s="219"/>
      <c r="J287" s="220">
        <f>ROUND(I287*H287,2)</f>
        <v>0</v>
      </c>
      <c r="K287" s="216" t="s">
        <v>4828</v>
      </c>
      <c r="L287" s="45"/>
      <c r="M287" s="221" t="s">
        <v>19</v>
      </c>
      <c r="N287" s="222" t="s">
        <v>43</v>
      </c>
      <c r="O287" s="85"/>
      <c r="P287" s="223">
        <f>O287*H287</f>
        <v>0</v>
      </c>
      <c r="Q287" s="223">
        <v>0</v>
      </c>
      <c r="R287" s="223">
        <f>Q287*H287</f>
        <v>0</v>
      </c>
      <c r="S287" s="223">
        <v>0</v>
      </c>
      <c r="T287" s="224">
        <f>S287*H287</f>
        <v>0</v>
      </c>
      <c r="U287" s="39"/>
      <c r="V287" s="39"/>
      <c r="W287" s="39"/>
      <c r="X287" s="39"/>
      <c r="Y287" s="39"/>
      <c r="Z287" s="39"/>
      <c r="AA287" s="39"/>
      <c r="AB287" s="39"/>
      <c r="AC287" s="39"/>
      <c r="AD287" s="39"/>
      <c r="AE287" s="39"/>
      <c r="AR287" s="225" t="s">
        <v>271</v>
      </c>
      <c r="AT287" s="225" t="s">
        <v>243</v>
      </c>
      <c r="AU287" s="225" t="s">
        <v>81</v>
      </c>
      <c r="AY287" s="18" t="s">
        <v>240</v>
      </c>
      <c r="BE287" s="226">
        <f>IF(N287="základní",J287,0)</f>
        <v>0</v>
      </c>
      <c r="BF287" s="226">
        <f>IF(N287="snížená",J287,0)</f>
        <v>0</v>
      </c>
      <c r="BG287" s="226">
        <f>IF(N287="zákl. přenesená",J287,0)</f>
        <v>0</v>
      </c>
      <c r="BH287" s="226">
        <f>IF(N287="sníž. přenesená",J287,0)</f>
        <v>0</v>
      </c>
      <c r="BI287" s="226">
        <f>IF(N287="nulová",J287,0)</f>
        <v>0</v>
      </c>
      <c r="BJ287" s="18" t="s">
        <v>79</v>
      </c>
      <c r="BK287" s="226">
        <f>ROUND(I287*H287,2)</f>
        <v>0</v>
      </c>
      <c r="BL287" s="18" t="s">
        <v>271</v>
      </c>
      <c r="BM287" s="225" t="s">
        <v>3868</v>
      </c>
    </row>
    <row r="288" s="2" customFormat="1">
      <c r="A288" s="39"/>
      <c r="B288" s="40"/>
      <c r="C288" s="214" t="s">
        <v>2946</v>
      </c>
      <c r="D288" s="214" t="s">
        <v>243</v>
      </c>
      <c r="E288" s="215" t="s">
        <v>5204</v>
      </c>
      <c r="F288" s="216" t="s">
        <v>5205</v>
      </c>
      <c r="G288" s="217" t="s">
        <v>806</v>
      </c>
      <c r="H288" s="218">
        <v>2</v>
      </c>
      <c r="I288" s="219"/>
      <c r="J288" s="220">
        <f>ROUND(I288*H288,2)</f>
        <v>0</v>
      </c>
      <c r="K288" s="216" t="s">
        <v>4828</v>
      </c>
      <c r="L288" s="45"/>
      <c r="M288" s="221" t="s">
        <v>19</v>
      </c>
      <c r="N288" s="222" t="s">
        <v>43</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271</v>
      </c>
      <c r="AT288" s="225" t="s">
        <v>243</v>
      </c>
      <c r="AU288" s="225" t="s">
        <v>81</v>
      </c>
      <c r="AY288" s="18" t="s">
        <v>240</v>
      </c>
      <c r="BE288" s="226">
        <f>IF(N288="základní",J288,0)</f>
        <v>0</v>
      </c>
      <c r="BF288" s="226">
        <f>IF(N288="snížená",J288,0)</f>
        <v>0</v>
      </c>
      <c r="BG288" s="226">
        <f>IF(N288="zákl. přenesená",J288,0)</f>
        <v>0</v>
      </c>
      <c r="BH288" s="226">
        <f>IF(N288="sníž. přenesená",J288,0)</f>
        <v>0</v>
      </c>
      <c r="BI288" s="226">
        <f>IF(N288="nulová",J288,0)</f>
        <v>0</v>
      </c>
      <c r="BJ288" s="18" t="s">
        <v>79</v>
      </c>
      <c r="BK288" s="226">
        <f>ROUND(I288*H288,2)</f>
        <v>0</v>
      </c>
      <c r="BL288" s="18" t="s">
        <v>271</v>
      </c>
      <c r="BM288" s="225" t="s">
        <v>3876</v>
      </c>
    </row>
    <row r="289" s="2" customFormat="1">
      <c r="A289" s="39"/>
      <c r="B289" s="40"/>
      <c r="C289" s="214" t="s">
        <v>2951</v>
      </c>
      <c r="D289" s="214" t="s">
        <v>243</v>
      </c>
      <c r="E289" s="215" t="s">
        <v>5206</v>
      </c>
      <c r="F289" s="216" t="s">
        <v>5207</v>
      </c>
      <c r="G289" s="217" t="s">
        <v>806</v>
      </c>
      <c r="H289" s="218">
        <v>1</v>
      </c>
      <c r="I289" s="219"/>
      <c r="J289" s="220">
        <f>ROUND(I289*H289,2)</f>
        <v>0</v>
      </c>
      <c r="K289" s="216" t="s">
        <v>4828</v>
      </c>
      <c r="L289" s="45"/>
      <c r="M289" s="221" t="s">
        <v>19</v>
      </c>
      <c r="N289" s="222" t="s">
        <v>43</v>
      </c>
      <c r="O289" s="85"/>
      <c r="P289" s="223">
        <f>O289*H289</f>
        <v>0</v>
      </c>
      <c r="Q289" s="223">
        <v>0</v>
      </c>
      <c r="R289" s="223">
        <f>Q289*H289</f>
        <v>0</v>
      </c>
      <c r="S289" s="223">
        <v>0</v>
      </c>
      <c r="T289" s="224">
        <f>S289*H289</f>
        <v>0</v>
      </c>
      <c r="U289" s="39"/>
      <c r="V289" s="39"/>
      <c r="W289" s="39"/>
      <c r="X289" s="39"/>
      <c r="Y289" s="39"/>
      <c r="Z289" s="39"/>
      <c r="AA289" s="39"/>
      <c r="AB289" s="39"/>
      <c r="AC289" s="39"/>
      <c r="AD289" s="39"/>
      <c r="AE289" s="39"/>
      <c r="AR289" s="225" t="s">
        <v>271</v>
      </c>
      <c r="AT289" s="225" t="s">
        <v>243</v>
      </c>
      <c r="AU289" s="225" t="s">
        <v>81</v>
      </c>
      <c r="AY289" s="18" t="s">
        <v>240</v>
      </c>
      <c r="BE289" s="226">
        <f>IF(N289="základní",J289,0)</f>
        <v>0</v>
      </c>
      <c r="BF289" s="226">
        <f>IF(N289="snížená",J289,0)</f>
        <v>0</v>
      </c>
      <c r="BG289" s="226">
        <f>IF(N289="zákl. přenesená",J289,0)</f>
        <v>0</v>
      </c>
      <c r="BH289" s="226">
        <f>IF(N289="sníž. přenesená",J289,0)</f>
        <v>0</v>
      </c>
      <c r="BI289" s="226">
        <f>IF(N289="nulová",J289,0)</f>
        <v>0</v>
      </c>
      <c r="BJ289" s="18" t="s">
        <v>79</v>
      </c>
      <c r="BK289" s="226">
        <f>ROUND(I289*H289,2)</f>
        <v>0</v>
      </c>
      <c r="BL289" s="18" t="s">
        <v>271</v>
      </c>
      <c r="BM289" s="225" t="s">
        <v>3884</v>
      </c>
    </row>
    <row r="290" s="2" customFormat="1">
      <c r="A290" s="39"/>
      <c r="B290" s="40"/>
      <c r="C290" s="214" t="s">
        <v>2958</v>
      </c>
      <c r="D290" s="214" t="s">
        <v>243</v>
      </c>
      <c r="E290" s="215" t="s">
        <v>5208</v>
      </c>
      <c r="F290" s="216" t="s">
        <v>5209</v>
      </c>
      <c r="G290" s="217" t="s">
        <v>806</v>
      </c>
      <c r="H290" s="218">
        <v>2</v>
      </c>
      <c r="I290" s="219"/>
      <c r="J290" s="220">
        <f>ROUND(I290*H290,2)</f>
        <v>0</v>
      </c>
      <c r="K290" s="216" t="s">
        <v>4828</v>
      </c>
      <c r="L290" s="45"/>
      <c r="M290" s="221" t="s">
        <v>19</v>
      </c>
      <c r="N290" s="222" t="s">
        <v>43</v>
      </c>
      <c r="O290" s="85"/>
      <c r="P290" s="223">
        <f>O290*H290</f>
        <v>0</v>
      </c>
      <c r="Q290" s="223">
        <v>0</v>
      </c>
      <c r="R290" s="223">
        <f>Q290*H290</f>
        <v>0</v>
      </c>
      <c r="S290" s="223">
        <v>0</v>
      </c>
      <c r="T290" s="224">
        <f>S290*H290</f>
        <v>0</v>
      </c>
      <c r="U290" s="39"/>
      <c r="V290" s="39"/>
      <c r="W290" s="39"/>
      <c r="X290" s="39"/>
      <c r="Y290" s="39"/>
      <c r="Z290" s="39"/>
      <c r="AA290" s="39"/>
      <c r="AB290" s="39"/>
      <c r="AC290" s="39"/>
      <c r="AD290" s="39"/>
      <c r="AE290" s="39"/>
      <c r="AR290" s="225" t="s">
        <v>271</v>
      </c>
      <c r="AT290" s="225" t="s">
        <v>243</v>
      </c>
      <c r="AU290" s="225" t="s">
        <v>81</v>
      </c>
      <c r="AY290" s="18" t="s">
        <v>240</v>
      </c>
      <c r="BE290" s="226">
        <f>IF(N290="základní",J290,0)</f>
        <v>0</v>
      </c>
      <c r="BF290" s="226">
        <f>IF(N290="snížená",J290,0)</f>
        <v>0</v>
      </c>
      <c r="BG290" s="226">
        <f>IF(N290="zákl. přenesená",J290,0)</f>
        <v>0</v>
      </c>
      <c r="BH290" s="226">
        <f>IF(N290="sníž. přenesená",J290,0)</f>
        <v>0</v>
      </c>
      <c r="BI290" s="226">
        <f>IF(N290="nulová",J290,0)</f>
        <v>0</v>
      </c>
      <c r="BJ290" s="18" t="s">
        <v>79</v>
      </c>
      <c r="BK290" s="226">
        <f>ROUND(I290*H290,2)</f>
        <v>0</v>
      </c>
      <c r="BL290" s="18" t="s">
        <v>271</v>
      </c>
      <c r="BM290" s="225" t="s">
        <v>3892</v>
      </c>
    </row>
    <row r="291" s="2" customFormat="1">
      <c r="A291" s="39"/>
      <c r="B291" s="40"/>
      <c r="C291" s="214" t="s">
        <v>2963</v>
      </c>
      <c r="D291" s="214" t="s">
        <v>243</v>
      </c>
      <c r="E291" s="215" t="s">
        <v>5210</v>
      </c>
      <c r="F291" s="216" t="s">
        <v>5211</v>
      </c>
      <c r="G291" s="217" t="s">
        <v>806</v>
      </c>
      <c r="H291" s="218">
        <v>1</v>
      </c>
      <c r="I291" s="219"/>
      <c r="J291" s="220">
        <f>ROUND(I291*H291,2)</f>
        <v>0</v>
      </c>
      <c r="K291" s="216" t="s">
        <v>4828</v>
      </c>
      <c r="L291" s="45"/>
      <c r="M291" s="221" t="s">
        <v>19</v>
      </c>
      <c r="N291" s="222" t="s">
        <v>43</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271</v>
      </c>
      <c r="AT291" s="225" t="s">
        <v>243</v>
      </c>
      <c r="AU291" s="225" t="s">
        <v>81</v>
      </c>
      <c r="AY291" s="18" t="s">
        <v>240</v>
      </c>
      <c r="BE291" s="226">
        <f>IF(N291="základní",J291,0)</f>
        <v>0</v>
      </c>
      <c r="BF291" s="226">
        <f>IF(N291="snížená",J291,0)</f>
        <v>0</v>
      </c>
      <c r="BG291" s="226">
        <f>IF(N291="zákl. přenesená",J291,0)</f>
        <v>0</v>
      </c>
      <c r="BH291" s="226">
        <f>IF(N291="sníž. přenesená",J291,0)</f>
        <v>0</v>
      </c>
      <c r="BI291" s="226">
        <f>IF(N291="nulová",J291,0)</f>
        <v>0</v>
      </c>
      <c r="BJ291" s="18" t="s">
        <v>79</v>
      </c>
      <c r="BK291" s="226">
        <f>ROUND(I291*H291,2)</f>
        <v>0</v>
      </c>
      <c r="BL291" s="18" t="s">
        <v>271</v>
      </c>
      <c r="BM291" s="225" t="s">
        <v>3900</v>
      </c>
    </row>
    <row r="292" s="2" customFormat="1" ht="33" customHeight="1">
      <c r="A292" s="39"/>
      <c r="B292" s="40"/>
      <c r="C292" s="214" t="s">
        <v>2968</v>
      </c>
      <c r="D292" s="214" t="s">
        <v>243</v>
      </c>
      <c r="E292" s="215" t="s">
        <v>5212</v>
      </c>
      <c r="F292" s="216" t="s">
        <v>5213</v>
      </c>
      <c r="G292" s="217" t="s">
        <v>806</v>
      </c>
      <c r="H292" s="218">
        <v>118</v>
      </c>
      <c r="I292" s="219"/>
      <c r="J292" s="220">
        <f>ROUND(I292*H292,2)</f>
        <v>0</v>
      </c>
      <c r="K292" s="216" t="s">
        <v>4828</v>
      </c>
      <c r="L292" s="45"/>
      <c r="M292" s="221" t="s">
        <v>19</v>
      </c>
      <c r="N292" s="222" t="s">
        <v>43</v>
      </c>
      <c r="O292" s="85"/>
      <c r="P292" s="223">
        <f>O292*H292</f>
        <v>0</v>
      </c>
      <c r="Q292" s="223">
        <v>0</v>
      </c>
      <c r="R292" s="223">
        <f>Q292*H292</f>
        <v>0</v>
      </c>
      <c r="S292" s="223">
        <v>0</v>
      </c>
      <c r="T292" s="224">
        <f>S292*H292</f>
        <v>0</v>
      </c>
      <c r="U292" s="39"/>
      <c r="V292" s="39"/>
      <c r="W292" s="39"/>
      <c r="X292" s="39"/>
      <c r="Y292" s="39"/>
      <c r="Z292" s="39"/>
      <c r="AA292" s="39"/>
      <c r="AB292" s="39"/>
      <c r="AC292" s="39"/>
      <c r="AD292" s="39"/>
      <c r="AE292" s="39"/>
      <c r="AR292" s="225" t="s">
        <v>271</v>
      </c>
      <c r="AT292" s="225" t="s">
        <v>243</v>
      </c>
      <c r="AU292" s="225" t="s">
        <v>81</v>
      </c>
      <c r="AY292" s="18" t="s">
        <v>240</v>
      </c>
      <c r="BE292" s="226">
        <f>IF(N292="základní",J292,0)</f>
        <v>0</v>
      </c>
      <c r="BF292" s="226">
        <f>IF(N292="snížená",J292,0)</f>
        <v>0</v>
      </c>
      <c r="BG292" s="226">
        <f>IF(N292="zákl. přenesená",J292,0)</f>
        <v>0</v>
      </c>
      <c r="BH292" s="226">
        <f>IF(N292="sníž. přenesená",J292,0)</f>
        <v>0</v>
      </c>
      <c r="BI292" s="226">
        <f>IF(N292="nulová",J292,0)</f>
        <v>0</v>
      </c>
      <c r="BJ292" s="18" t="s">
        <v>79</v>
      </c>
      <c r="BK292" s="226">
        <f>ROUND(I292*H292,2)</f>
        <v>0</v>
      </c>
      <c r="BL292" s="18" t="s">
        <v>271</v>
      </c>
      <c r="BM292" s="225" t="s">
        <v>3908</v>
      </c>
    </row>
    <row r="293" s="2" customFormat="1">
      <c r="A293" s="39"/>
      <c r="B293" s="40"/>
      <c r="C293" s="214" t="s">
        <v>2972</v>
      </c>
      <c r="D293" s="214" t="s">
        <v>243</v>
      </c>
      <c r="E293" s="215" t="s">
        <v>5214</v>
      </c>
      <c r="F293" s="216" t="s">
        <v>5215</v>
      </c>
      <c r="G293" s="217" t="s">
        <v>806</v>
      </c>
      <c r="H293" s="218">
        <v>2</v>
      </c>
      <c r="I293" s="219"/>
      <c r="J293" s="220">
        <f>ROUND(I293*H293,2)</f>
        <v>0</v>
      </c>
      <c r="K293" s="216" t="s">
        <v>4828</v>
      </c>
      <c r="L293" s="45"/>
      <c r="M293" s="221" t="s">
        <v>19</v>
      </c>
      <c r="N293" s="222" t="s">
        <v>43</v>
      </c>
      <c r="O293" s="85"/>
      <c r="P293" s="223">
        <f>O293*H293</f>
        <v>0</v>
      </c>
      <c r="Q293" s="223">
        <v>0</v>
      </c>
      <c r="R293" s="223">
        <f>Q293*H293</f>
        <v>0</v>
      </c>
      <c r="S293" s="223">
        <v>0</v>
      </c>
      <c r="T293" s="224">
        <f>S293*H293</f>
        <v>0</v>
      </c>
      <c r="U293" s="39"/>
      <c r="V293" s="39"/>
      <c r="W293" s="39"/>
      <c r="X293" s="39"/>
      <c r="Y293" s="39"/>
      <c r="Z293" s="39"/>
      <c r="AA293" s="39"/>
      <c r="AB293" s="39"/>
      <c r="AC293" s="39"/>
      <c r="AD293" s="39"/>
      <c r="AE293" s="39"/>
      <c r="AR293" s="225" t="s">
        <v>271</v>
      </c>
      <c r="AT293" s="225" t="s">
        <v>243</v>
      </c>
      <c r="AU293" s="225" t="s">
        <v>81</v>
      </c>
      <c r="AY293" s="18" t="s">
        <v>240</v>
      </c>
      <c r="BE293" s="226">
        <f>IF(N293="základní",J293,0)</f>
        <v>0</v>
      </c>
      <c r="BF293" s="226">
        <f>IF(N293="snížená",J293,0)</f>
        <v>0</v>
      </c>
      <c r="BG293" s="226">
        <f>IF(N293="zákl. přenesená",J293,0)</f>
        <v>0</v>
      </c>
      <c r="BH293" s="226">
        <f>IF(N293="sníž. přenesená",J293,0)</f>
        <v>0</v>
      </c>
      <c r="BI293" s="226">
        <f>IF(N293="nulová",J293,0)</f>
        <v>0</v>
      </c>
      <c r="BJ293" s="18" t="s">
        <v>79</v>
      </c>
      <c r="BK293" s="226">
        <f>ROUND(I293*H293,2)</f>
        <v>0</v>
      </c>
      <c r="BL293" s="18" t="s">
        <v>271</v>
      </c>
      <c r="BM293" s="225" t="s">
        <v>3916</v>
      </c>
    </row>
    <row r="294" s="2" customFormat="1">
      <c r="A294" s="39"/>
      <c r="B294" s="40"/>
      <c r="C294" s="214" t="s">
        <v>2977</v>
      </c>
      <c r="D294" s="214" t="s">
        <v>243</v>
      </c>
      <c r="E294" s="215" t="s">
        <v>5216</v>
      </c>
      <c r="F294" s="216" t="s">
        <v>5217</v>
      </c>
      <c r="G294" s="217" t="s">
        <v>806</v>
      </c>
      <c r="H294" s="218">
        <v>2</v>
      </c>
      <c r="I294" s="219"/>
      <c r="J294" s="220">
        <f>ROUND(I294*H294,2)</f>
        <v>0</v>
      </c>
      <c r="K294" s="216" t="s">
        <v>4828</v>
      </c>
      <c r="L294" s="45"/>
      <c r="M294" s="221" t="s">
        <v>19</v>
      </c>
      <c r="N294" s="222" t="s">
        <v>43</v>
      </c>
      <c r="O294" s="85"/>
      <c r="P294" s="223">
        <f>O294*H294</f>
        <v>0</v>
      </c>
      <c r="Q294" s="223">
        <v>0</v>
      </c>
      <c r="R294" s="223">
        <f>Q294*H294</f>
        <v>0</v>
      </c>
      <c r="S294" s="223">
        <v>0</v>
      </c>
      <c r="T294" s="224">
        <f>S294*H294</f>
        <v>0</v>
      </c>
      <c r="U294" s="39"/>
      <c r="V294" s="39"/>
      <c r="W294" s="39"/>
      <c r="X294" s="39"/>
      <c r="Y294" s="39"/>
      <c r="Z294" s="39"/>
      <c r="AA294" s="39"/>
      <c r="AB294" s="39"/>
      <c r="AC294" s="39"/>
      <c r="AD294" s="39"/>
      <c r="AE294" s="39"/>
      <c r="AR294" s="225" t="s">
        <v>271</v>
      </c>
      <c r="AT294" s="225" t="s">
        <v>243</v>
      </c>
      <c r="AU294" s="225" t="s">
        <v>81</v>
      </c>
      <c r="AY294" s="18" t="s">
        <v>240</v>
      </c>
      <c r="BE294" s="226">
        <f>IF(N294="základní",J294,0)</f>
        <v>0</v>
      </c>
      <c r="BF294" s="226">
        <f>IF(N294="snížená",J294,0)</f>
        <v>0</v>
      </c>
      <c r="BG294" s="226">
        <f>IF(N294="zákl. přenesená",J294,0)</f>
        <v>0</v>
      </c>
      <c r="BH294" s="226">
        <f>IF(N294="sníž. přenesená",J294,0)</f>
        <v>0</v>
      </c>
      <c r="BI294" s="226">
        <f>IF(N294="nulová",J294,0)</f>
        <v>0</v>
      </c>
      <c r="BJ294" s="18" t="s">
        <v>79</v>
      </c>
      <c r="BK294" s="226">
        <f>ROUND(I294*H294,2)</f>
        <v>0</v>
      </c>
      <c r="BL294" s="18" t="s">
        <v>271</v>
      </c>
      <c r="BM294" s="225" t="s">
        <v>3924</v>
      </c>
    </row>
    <row r="295" s="2" customFormat="1">
      <c r="A295" s="39"/>
      <c r="B295" s="40"/>
      <c r="C295" s="214" t="s">
        <v>2982</v>
      </c>
      <c r="D295" s="214" t="s">
        <v>243</v>
      </c>
      <c r="E295" s="215" t="s">
        <v>5218</v>
      </c>
      <c r="F295" s="216" t="s">
        <v>5219</v>
      </c>
      <c r="G295" s="217" t="s">
        <v>806</v>
      </c>
      <c r="H295" s="218">
        <v>1</v>
      </c>
      <c r="I295" s="219"/>
      <c r="J295" s="220">
        <f>ROUND(I295*H295,2)</f>
        <v>0</v>
      </c>
      <c r="K295" s="216" t="s">
        <v>4828</v>
      </c>
      <c r="L295" s="45"/>
      <c r="M295" s="221" t="s">
        <v>19</v>
      </c>
      <c r="N295" s="222" t="s">
        <v>43</v>
      </c>
      <c r="O295" s="85"/>
      <c r="P295" s="223">
        <f>O295*H295</f>
        <v>0</v>
      </c>
      <c r="Q295" s="223">
        <v>0</v>
      </c>
      <c r="R295" s="223">
        <f>Q295*H295</f>
        <v>0</v>
      </c>
      <c r="S295" s="223">
        <v>0</v>
      </c>
      <c r="T295" s="224">
        <f>S295*H295</f>
        <v>0</v>
      </c>
      <c r="U295" s="39"/>
      <c r="V295" s="39"/>
      <c r="W295" s="39"/>
      <c r="X295" s="39"/>
      <c r="Y295" s="39"/>
      <c r="Z295" s="39"/>
      <c r="AA295" s="39"/>
      <c r="AB295" s="39"/>
      <c r="AC295" s="39"/>
      <c r="AD295" s="39"/>
      <c r="AE295" s="39"/>
      <c r="AR295" s="225" t="s">
        <v>271</v>
      </c>
      <c r="AT295" s="225" t="s">
        <v>243</v>
      </c>
      <c r="AU295" s="225" t="s">
        <v>81</v>
      </c>
      <c r="AY295" s="18" t="s">
        <v>240</v>
      </c>
      <c r="BE295" s="226">
        <f>IF(N295="základní",J295,0)</f>
        <v>0</v>
      </c>
      <c r="BF295" s="226">
        <f>IF(N295="snížená",J295,0)</f>
        <v>0</v>
      </c>
      <c r="BG295" s="226">
        <f>IF(N295="zákl. přenesená",J295,0)</f>
        <v>0</v>
      </c>
      <c r="BH295" s="226">
        <f>IF(N295="sníž. přenesená",J295,0)</f>
        <v>0</v>
      </c>
      <c r="BI295" s="226">
        <f>IF(N295="nulová",J295,0)</f>
        <v>0</v>
      </c>
      <c r="BJ295" s="18" t="s">
        <v>79</v>
      </c>
      <c r="BK295" s="226">
        <f>ROUND(I295*H295,2)</f>
        <v>0</v>
      </c>
      <c r="BL295" s="18" t="s">
        <v>271</v>
      </c>
      <c r="BM295" s="225" t="s">
        <v>3932</v>
      </c>
    </row>
    <row r="296" s="2" customFormat="1">
      <c r="A296" s="39"/>
      <c r="B296" s="40"/>
      <c r="C296" s="214" t="s">
        <v>2986</v>
      </c>
      <c r="D296" s="214" t="s">
        <v>243</v>
      </c>
      <c r="E296" s="215" t="s">
        <v>5220</v>
      </c>
      <c r="F296" s="216" t="s">
        <v>5221</v>
      </c>
      <c r="G296" s="217" t="s">
        <v>806</v>
      </c>
      <c r="H296" s="218">
        <v>3</v>
      </c>
      <c r="I296" s="219"/>
      <c r="J296" s="220">
        <f>ROUND(I296*H296,2)</f>
        <v>0</v>
      </c>
      <c r="K296" s="216" t="s">
        <v>4828</v>
      </c>
      <c r="L296" s="45"/>
      <c r="M296" s="221" t="s">
        <v>19</v>
      </c>
      <c r="N296" s="222" t="s">
        <v>43</v>
      </c>
      <c r="O296" s="85"/>
      <c r="P296" s="223">
        <f>O296*H296</f>
        <v>0</v>
      </c>
      <c r="Q296" s="223">
        <v>0</v>
      </c>
      <c r="R296" s="223">
        <f>Q296*H296</f>
        <v>0</v>
      </c>
      <c r="S296" s="223">
        <v>0</v>
      </c>
      <c r="T296" s="224">
        <f>S296*H296</f>
        <v>0</v>
      </c>
      <c r="U296" s="39"/>
      <c r="V296" s="39"/>
      <c r="W296" s="39"/>
      <c r="X296" s="39"/>
      <c r="Y296" s="39"/>
      <c r="Z296" s="39"/>
      <c r="AA296" s="39"/>
      <c r="AB296" s="39"/>
      <c r="AC296" s="39"/>
      <c r="AD296" s="39"/>
      <c r="AE296" s="39"/>
      <c r="AR296" s="225" t="s">
        <v>271</v>
      </c>
      <c r="AT296" s="225" t="s">
        <v>243</v>
      </c>
      <c r="AU296" s="225" t="s">
        <v>81</v>
      </c>
      <c r="AY296" s="18" t="s">
        <v>240</v>
      </c>
      <c r="BE296" s="226">
        <f>IF(N296="základní",J296,0)</f>
        <v>0</v>
      </c>
      <c r="BF296" s="226">
        <f>IF(N296="snížená",J296,0)</f>
        <v>0</v>
      </c>
      <c r="BG296" s="226">
        <f>IF(N296="zákl. přenesená",J296,0)</f>
        <v>0</v>
      </c>
      <c r="BH296" s="226">
        <f>IF(N296="sníž. přenesená",J296,0)</f>
        <v>0</v>
      </c>
      <c r="BI296" s="226">
        <f>IF(N296="nulová",J296,0)</f>
        <v>0</v>
      </c>
      <c r="BJ296" s="18" t="s">
        <v>79</v>
      </c>
      <c r="BK296" s="226">
        <f>ROUND(I296*H296,2)</f>
        <v>0</v>
      </c>
      <c r="BL296" s="18" t="s">
        <v>271</v>
      </c>
      <c r="BM296" s="225" t="s">
        <v>3940</v>
      </c>
    </row>
    <row r="297" s="2" customFormat="1">
      <c r="A297" s="39"/>
      <c r="B297" s="40"/>
      <c r="C297" s="214" t="s">
        <v>2991</v>
      </c>
      <c r="D297" s="214" t="s">
        <v>243</v>
      </c>
      <c r="E297" s="215" t="s">
        <v>5222</v>
      </c>
      <c r="F297" s="216" t="s">
        <v>5223</v>
      </c>
      <c r="G297" s="217" t="s">
        <v>806</v>
      </c>
      <c r="H297" s="218">
        <v>53</v>
      </c>
      <c r="I297" s="219"/>
      <c r="J297" s="220">
        <f>ROUND(I297*H297,2)</f>
        <v>0</v>
      </c>
      <c r="K297" s="216" t="s">
        <v>4828</v>
      </c>
      <c r="L297" s="45"/>
      <c r="M297" s="221" t="s">
        <v>19</v>
      </c>
      <c r="N297" s="222" t="s">
        <v>43</v>
      </c>
      <c r="O297" s="85"/>
      <c r="P297" s="223">
        <f>O297*H297</f>
        <v>0</v>
      </c>
      <c r="Q297" s="223">
        <v>0</v>
      </c>
      <c r="R297" s="223">
        <f>Q297*H297</f>
        <v>0</v>
      </c>
      <c r="S297" s="223">
        <v>0</v>
      </c>
      <c r="T297" s="224">
        <f>S297*H297</f>
        <v>0</v>
      </c>
      <c r="U297" s="39"/>
      <c r="V297" s="39"/>
      <c r="W297" s="39"/>
      <c r="X297" s="39"/>
      <c r="Y297" s="39"/>
      <c r="Z297" s="39"/>
      <c r="AA297" s="39"/>
      <c r="AB297" s="39"/>
      <c r="AC297" s="39"/>
      <c r="AD297" s="39"/>
      <c r="AE297" s="39"/>
      <c r="AR297" s="225" t="s">
        <v>271</v>
      </c>
      <c r="AT297" s="225" t="s">
        <v>243</v>
      </c>
      <c r="AU297" s="225" t="s">
        <v>81</v>
      </c>
      <c r="AY297" s="18" t="s">
        <v>240</v>
      </c>
      <c r="BE297" s="226">
        <f>IF(N297="základní",J297,0)</f>
        <v>0</v>
      </c>
      <c r="BF297" s="226">
        <f>IF(N297="snížená",J297,0)</f>
        <v>0</v>
      </c>
      <c r="BG297" s="226">
        <f>IF(N297="zákl. přenesená",J297,0)</f>
        <v>0</v>
      </c>
      <c r="BH297" s="226">
        <f>IF(N297="sníž. přenesená",J297,0)</f>
        <v>0</v>
      </c>
      <c r="BI297" s="226">
        <f>IF(N297="nulová",J297,0)</f>
        <v>0</v>
      </c>
      <c r="BJ297" s="18" t="s">
        <v>79</v>
      </c>
      <c r="BK297" s="226">
        <f>ROUND(I297*H297,2)</f>
        <v>0</v>
      </c>
      <c r="BL297" s="18" t="s">
        <v>271</v>
      </c>
      <c r="BM297" s="225" t="s">
        <v>3948</v>
      </c>
    </row>
    <row r="298" s="2" customFormat="1">
      <c r="A298" s="39"/>
      <c r="B298" s="40"/>
      <c r="C298" s="214" t="s">
        <v>2995</v>
      </c>
      <c r="D298" s="214" t="s">
        <v>243</v>
      </c>
      <c r="E298" s="215" t="s">
        <v>5224</v>
      </c>
      <c r="F298" s="216" t="s">
        <v>5225</v>
      </c>
      <c r="G298" s="217" t="s">
        <v>806</v>
      </c>
      <c r="H298" s="218">
        <v>118</v>
      </c>
      <c r="I298" s="219"/>
      <c r="J298" s="220">
        <f>ROUND(I298*H298,2)</f>
        <v>0</v>
      </c>
      <c r="K298" s="216" t="s">
        <v>247</v>
      </c>
      <c r="L298" s="45"/>
      <c r="M298" s="221" t="s">
        <v>19</v>
      </c>
      <c r="N298" s="222" t="s">
        <v>43</v>
      </c>
      <c r="O298" s="85"/>
      <c r="P298" s="223">
        <f>O298*H298</f>
        <v>0</v>
      </c>
      <c r="Q298" s="223">
        <v>0</v>
      </c>
      <c r="R298" s="223">
        <f>Q298*H298</f>
        <v>0</v>
      </c>
      <c r="S298" s="223">
        <v>0</v>
      </c>
      <c r="T298" s="224">
        <f>S298*H298</f>
        <v>0</v>
      </c>
      <c r="U298" s="39"/>
      <c r="V298" s="39"/>
      <c r="W298" s="39"/>
      <c r="X298" s="39"/>
      <c r="Y298" s="39"/>
      <c r="Z298" s="39"/>
      <c r="AA298" s="39"/>
      <c r="AB298" s="39"/>
      <c r="AC298" s="39"/>
      <c r="AD298" s="39"/>
      <c r="AE298" s="39"/>
      <c r="AR298" s="225" t="s">
        <v>271</v>
      </c>
      <c r="AT298" s="225" t="s">
        <v>243</v>
      </c>
      <c r="AU298" s="225" t="s">
        <v>81</v>
      </c>
      <c r="AY298" s="18" t="s">
        <v>240</v>
      </c>
      <c r="BE298" s="226">
        <f>IF(N298="základní",J298,0)</f>
        <v>0</v>
      </c>
      <c r="BF298" s="226">
        <f>IF(N298="snížená",J298,0)</f>
        <v>0</v>
      </c>
      <c r="BG298" s="226">
        <f>IF(N298="zákl. přenesená",J298,0)</f>
        <v>0</v>
      </c>
      <c r="BH298" s="226">
        <f>IF(N298="sníž. přenesená",J298,0)</f>
        <v>0</v>
      </c>
      <c r="BI298" s="226">
        <f>IF(N298="nulová",J298,0)</f>
        <v>0</v>
      </c>
      <c r="BJ298" s="18" t="s">
        <v>79</v>
      </c>
      <c r="BK298" s="226">
        <f>ROUND(I298*H298,2)</f>
        <v>0</v>
      </c>
      <c r="BL298" s="18" t="s">
        <v>271</v>
      </c>
      <c r="BM298" s="225" t="s">
        <v>3956</v>
      </c>
    </row>
    <row r="299" s="2" customFormat="1" ht="16.5" customHeight="1">
      <c r="A299" s="39"/>
      <c r="B299" s="40"/>
      <c r="C299" s="214" t="s">
        <v>2999</v>
      </c>
      <c r="D299" s="214" t="s">
        <v>243</v>
      </c>
      <c r="E299" s="215" t="s">
        <v>5226</v>
      </c>
      <c r="F299" s="216" t="s">
        <v>5227</v>
      </c>
      <c r="G299" s="217" t="s">
        <v>806</v>
      </c>
      <c r="H299" s="218">
        <v>300</v>
      </c>
      <c r="I299" s="219"/>
      <c r="J299" s="220">
        <f>ROUND(I299*H299,2)</f>
        <v>0</v>
      </c>
      <c r="K299" s="216" t="s">
        <v>247</v>
      </c>
      <c r="L299" s="45"/>
      <c r="M299" s="221" t="s">
        <v>19</v>
      </c>
      <c r="N299" s="222" t="s">
        <v>43</v>
      </c>
      <c r="O299" s="85"/>
      <c r="P299" s="223">
        <f>O299*H299</f>
        <v>0</v>
      </c>
      <c r="Q299" s="223">
        <v>0</v>
      </c>
      <c r="R299" s="223">
        <f>Q299*H299</f>
        <v>0</v>
      </c>
      <c r="S299" s="223">
        <v>0</v>
      </c>
      <c r="T299" s="224">
        <f>S299*H299</f>
        <v>0</v>
      </c>
      <c r="U299" s="39"/>
      <c r="V299" s="39"/>
      <c r="W299" s="39"/>
      <c r="X299" s="39"/>
      <c r="Y299" s="39"/>
      <c r="Z299" s="39"/>
      <c r="AA299" s="39"/>
      <c r="AB299" s="39"/>
      <c r="AC299" s="39"/>
      <c r="AD299" s="39"/>
      <c r="AE299" s="39"/>
      <c r="AR299" s="225" t="s">
        <v>271</v>
      </c>
      <c r="AT299" s="225" t="s">
        <v>243</v>
      </c>
      <c r="AU299" s="225" t="s">
        <v>81</v>
      </c>
      <c r="AY299" s="18" t="s">
        <v>240</v>
      </c>
      <c r="BE299" s="226">
        <f>IF(N299="základní",J299,0)</f>
        <v>0</v>
      </c>
      <c r="BF299" s="226">
        <f>IF(N299="snížená",J299,0)</f>
        <v>0</v>
      </c>
      <c r="BG299" s="226">
        <f>IF(N299="zákl. přenesená",J299,0)</f>
        <v>0</v>
      </c>
      <c r="BH299" s="226">
        <f>IF(N299="sníž. přenesená",J299,0)</f>
        <v>0</v>
      </c>
      <c r="BI299" s="226">
        <f>IF(N299="nulová",J299,0)</f>
        <v>0</v>
      </c>
      <c r="BJ299" s="18" t="s">
        <v>79</v>
      </c>
      <c r="BK299" s="226">
        <f>ROUND(I299*H299,2)</f>
        <v>0</v>
      </c>
      <c r="BL299" s="18" t="s">
        <v>271</v>
      </c>
      <c r="BM299" s="225" t="s">
        <v>3964</v>
      </c>
    </row>
    <row r="300" s="2" customFormat="1" ht="16.5" customHeight="1">
      <c r="A300" s="39"/>
      <c r="B300" s="40"/>
      <c r="C300" s="214" t="s">
        <v>3003</v>
      </c>
      <c r="D300" s="214" t="s">
        <v>243</v>
      </c>
      <c r="E300" s="215" t="s">
        <v>5228</v>
      </c>
      <c r="F300" s="216" t="s">
        <v>5229</v>
      </c>
      <c r="G300" s="217" t="s">
        <v>806</v>
      </c>
      <c r="H300" s="218">
        <v>1800</v>
      </c>
      <c r="I300" s="219"/>
      <c r="J300" s="220">
        <f>ROUND(I300*H300,2)</f>
        <v>0</v>
      </c>
      <c r="K300" s="216" t="s">
        <v>247</v>
      </c>
      <c r="L300" s="45"/>
      <c r="M300" s="221" t="s">
        <v>19</v>
      </c>
      <c r="N300" s="222" t="s">
        <v>43</v>
      </c>
      <c r="O300" s="85"/>
      <c r="P300" s="223">
        <f>O300*H300</f>
        <v>0</v>
      </c>
      <c r="Q300" s="223">
        <v>0</v>
      </c>
      <c r="R300" s="223">
        <f>Q300*H300</f>
        <v>0</v>
      </c>
      <c r="S300" s="223">
        <v>0</v>
      </c>
      <c r="T300" s="224">
        <f>S300*H300</f>
        <v>0</v>
      </c>
      <c r="U300" s="39"/>
      <c r="V300" s="39"/>
      <c r="W300" s="39"/>
      <c r="X300" s="39"/>
      <c r="Y300" s="39"/>
      <c r="Z300" s="39"/>
      <c r="AA300" s="39"/>
      <c r="AB300" s="39"/>
      <c r="AC300" s="39"/>
      <c r="AD300" s="39"/>
      <c r="AE300" s="39"/>
      <c r="AR300" s="225" t="s">
        <v>271</v>
      </c>
      <c r="AT300" s="225" t="s">
        <v>243</v>
      </c>
      <c r="AU300" s="225" t="s">
        <v>81</v>
      </c>
      <c r="AY300" s="18" t="s">
        <v>240</v>
      </c>
      <c r="BE300" s="226">
        <f>IF(N300="základní",J300,0)</f>
        <v>0</v>
      </c>
      <c r="BF300" s="226">
        <f>IF(N300="snížená",J300,0)</f>
        <v>0</v>
      </c>
      <c r="BG300" s="226">
        <f>IF(N300="zákl. přenesená",J300,0)</f>
        <v>0</v>
      </c>
      <c r="BH300" s="226">
        <f>IF(N300="sníž. přenesená",J300,0)</f>
        <v>0</v>
      </c>
      <c r="BI300" s="226">
        <f>IF(N300="nulová",J300,0)</f>
        <v>0</v>
      </c>
      <c r="BJ300" s="18" t="s">
        <v>79</v>
      </c>
      <c r="BK300" s="226">
        <f>ROUND(I300*H300,2)</f>
        <v>0</v>
      </c>
      <c r="BL300" s="18" t="s">
        <v>271</v>
      </c>
      <c r="BM300" s="225" t="s">
        <v>3972</v>
      </c>
    </row>
    <row r="301" s="2" customFormat="1">
      <c r="A301" s="39"/>
      <c r="B301" s="40"/>
      <c r="C301" s="214" t="s">
        <v>3008</v>
      </c>
      <c r="D301" s="214" t="s">
        <v>243</v>
      </c>
      <c r="E301" s="215" t="s">
        <v>5230</v>
      </c>
      <c r="F301" s="216" t="s">
        <v>5231</v>
      </c>
      <c r="G301" s="217" t="s">
        <v>5232</v>
      </c>
      <c r="H301" s="218">
        <v>8</v>
      </c>
      <c r="I301" s="219"/>
      <c r="J301" s="220">
        <f>ROUND(I301*H301,2)</f>
        <v>0</v>
      </c>
      <c r="K301" s="216" t="s">
        <v>247</v>
      </c>
      <c r="L301" s="45"/>
      <c r="M301" s="221" t="s">
        <v>19</v>
      </c>
      <c r="N301" s="222" t="s">
        <v>43</v>
      </c>
      <c r="O301" s="85"/>
      <c r="P301" s="223">
        <f>O301*H301</f>
        <v>0</v>
      </c>
      <c r="Q301" s="223">
        <v>0</v>
      </c>
      <c r="R301" s="223">
        <f>Q301*H301</f>
        <v>0</v>
      </c>
      <c r="S301" s="223">
        <v>0</v>
      </c>
      <c r="T301" s="224">
        <f>S301*H301</f>
        <v>0</v>
      </c>
      <c r="U301" s="39"/>
      <c r="V301" s="39"/>
      <c r="W301" s="39"/>
      <c r="X301" s="39"/>
      <c r="Y301" s="39"/>
      <c r="Z301" s="39"/>
      <c r="AA301" s="39"/>
      <c r="AB301" s="39"/>
      <c r="AC301" s="39"/>
      <c r="AD301" s="39"/>
      <c r="AE301" s="39"/>
      <c r="AR301" s="225" t="s">
        <v>271</v>
      </c>
      <c r="AT301" s="225" t="s">
        <v>243</v>
      </c>
      <c r="AU301" s="225" t="s">
        <v>81</v>
      </c>
      <c r="AY301" s="18" t="s">
        <v>240</v>
      </c>
      <c r="BE301" s="226">
        <f>IF(N301="základní",J301,0)</f>
        <v>0</v>
      </c>
      <c r="BF301" s="226">
        <f>IF(N301="snížená",J301,0)</f>
        <v>0</v>
      </c>
      <c r="BG301" s="226">
        <f>IF(N301="zákl. přenesená",J301,0)</f>
        <v>0</v>
      </c>
      <c r="BH301" s="226">
        <f>IF(N301="sníž. přenesená",J301,0)</f>
        <v>0</v>
      </c>
      <c r="BI301" s="226">
        <f>IF(N301="nulová",J301,0)</f>
        <v>0</v>
      </c>
      <c r="BJ301" s="18" t="s">
        <v>79</v>
      </c>
      <c r="BK301" s="226">
        <f>ROUND(I301*H301,2)</f>
        <v>0</v>
      </c>
      <c r="BL301" s="18" t="s">
        <v>271</v>
      </c>
      <c r="BM301" s="225" t="s">
        <v>3980</v>
      </c>
    </row>
    <row r="302" s="2" customFormat="1" ht="16.5" customHeight="1">
      <c r="A302" s="39"/>
      <c r="B302" s="40"/>
      <c r="C302" s="214" t="s">
        <v>3012</v>
      </c>
      <c r="D302" s="214" t="s">
        <v>243</v>
      </c>
      <c r="E302" s="215" t="s">
        <v>5233</v>
      </c>
      <c r="F302" s="216" t="s">
        <v>5234</v>
      </c>
      <c r="G302" s="217" t="s">
        <v>5232</v>
      </c>
      <c r="H302" s="218">
        <v>8</v>
      </c>
      <c r="I302" s="219"/>
      <c r="J302" s="220">
        <f>ROUND(I302*H302,2)</f>
        <v>0</v>
      </c>
      <c r="K302" s="216" t="s">
        <v>247</v>
      </c>
      <c r="L302" s="45"/>
      <c r="M302" s="221" t="s">
        <v>19</v>
      </c>
      <c r="N302" s="222" t="s">
        <v>43</v>
      </c>
      <c r="O302" s="85"/>
      <c r="P302" s="223">
        <f>O302*H302</f>
        <v>0</v>
      </c>
      <c r="Q302" s="223">
        <v>0</v>
      </c>
      <c r="R302" s="223">
        <f>Q302*H302</f>
        <v>0</v>
      </c>
      <c r="S302" s="223">
        <v>0</v>
      </c>
      <c r="T302" s="224">
        <f>S302*H302</f>
        <v>0</v>
      </c>
      <c r="U302" s="39"/>
      <c r="V302" s="39"/>
      <c r="W302" s="39"/>
      <c r="X302" s="39"/>
      <c r="Y302" s="39"/>
      <c r="Z302" s="39"/>
      <c r="AA302" s="39"/>
      <c r="AB302" s="39"/>
      <c r="AC302" s="39"/>
      <c r="AD302" s="39"/>
      <c r="AE302" s="39"/>
      <c r="AR302" s="225" t="s">
        <v>271</v>
      </c>
      <c r="AT302" s="225" t="s">
        <v>243</v>
      </c>
      <c r="AU302" s="225" t="s">
        <v>81</v>
      </c>
      <c r="AY302" s="18" t="s">
        <v>240</v>
      </c>
      <c r="BE302" s="226">
        <f>IF(N302="základní",J302,0)</f>
        <v>0</v>
      </c>
      <c r="BF302" s="226">
        <f>IF(N302="snížená",J302,0)</f>
        <v>0</v>
      </c>
      <c r="BG302" s="226">
        <f>IF(N302="zákl. přenesená",J302,0)</f>
        <v>0</v>
      </c>
      <c r="BH302" s="226">
        <f>IF(N302="sníž. přenesená",J302,0)</f>
        <v>0</v>
      </c>
      <c r="BI302" s="226">
        <f>IF(N302="nulová",J302,0)</f>
        <v>0</v>
      </c>
      <c r="BJ302" s="18" t="s">
        <v>79</v>
      </c>
      <c r="BK302" s="226">
        <f>ROUND(I302*H302,2)</f>
        <v>0</v>
      </c>
      <c r="BL302" s="18" t="s">
        <v>271</v>
      </c>
      <c r="BM302" s="225" t="s">
        <v>3988</v>
      </c>
    </row>
    <row r="303" s="2" customFormat="1">
      <c r="A303" s="39"/>
      <c r="B303" s="40"/>
      <c r="C303" s="214" t="s">
        <v>3016</v>
      </c>
      <c r="D303" s="214" t="s">
        <v>243</v>
      </c>
      <c r="E303" s="215" t="s">
        <v>5235</v>
      </c>
      <c r="F303" s="216" t="s">
        <v>5236</v>
      </c>
      <c r="G303" s="217" t="s">
        <v>806</v>
      </c>
      <c r="H303" s="218">
        <v>2</v>
      </c>
      <c r="I303" s="219"/>
      <c r="J303" s="220">
        <f>ROUND(I303*H303,2)</f>
        <v>0</v>
      </c>
      <c r="K303" s="216" t="s">
        <v>247</v>
      </c>
      <c r="L303" s="45"/>
      <c r="M303" s="221" t="s">
        <v>19</v>
      </c>
      <c r="N303" s="222" t="s">
        <v>43</v>
      </c>
      <c r="O303" s="85"/>
      <c r="P303" s="223">
        <f>O303*H303</f>
        <v>0</v>
      </c>
      <c r="Q303" s="223">
        <v>0</v>
      </c>
      <c r="R303" s="223">
        <f>Q303*H303</f>
        <v>0</v>
      </c>
      <c r="S303" s="223">
        <v>0</v>
      </c>
      <c r="T303" s="224">
        <f>S303*H303</f>
        <v>0</v>
      </c>
      <c r="U303" s="39"/>
      <c r="V303" s="39"/>
      <c r="W303" s="39"/>
      <c r="X303" s="39"/>
      <c r="Y303" s="39"/>
      <c r="Z303" s="39"/>
      <c r="AA303" s="39"/>
      <c r="AB303" s="39"/>
      <c r="AC303" s="39"/>
      <c r="AD303" s="39"/>
      <c r="AE303" s="39"/>
      <c r="AR303" s="225" t="s">
        <v>271</v>
      </c>
      <c r="AT303" s="225" t="s">
        <v>243</v>
      </c>
      <c r="AU303" s="225" t="s">
        <v>81</v>
      </c>
      <c r="AY303" s="18" t="s">
        <v>240</v>
      </c>
      <c r="BE303" s="226">
        <f>IF(N303="základní",J303,0)</f>
        <v>0</v>
      </c>
      <c r="BF303" s="226">
        <f>IF(N303="snížená",J303,0)</f>
        <v>0</v>
      </c>
      <c r="BG303" s="226">
        <f>IF(N303="zákl. přenesená",J303,0)</f>
        <v>0</v>
      </c>
      <c r="BH303" s="226">
        <f>IF(N303="sníž. přenesená",J303,0)</f>
        <v>0</v>
      </c>
      <c r="BI303" s="226">
        <f>IF(N303="nulová",J303,0)</f>
        <v>0</v>
      </c>
      <c r="BJ303" s="18" t="s">
        <v>79</v>
      </c>
      <c r="BK303" s="226">
        <f>ROUND(I303*H303,2)</f>
        <v>0</v>
      </c>
      <c r="BL303" s="18" t="s">
        <v>271</v>
      </c>
      <c r="BM303" s="225" t="s">
        <v>3996</v>
      </c>
    </row>
    <row r="304" s="2" customFormat="1">
      <c r="A304" s="39"/>
      <c r="B304" s="40"/>
      <c r="C304" s="214" t="s">
        <v>3021</v>
      </c>
      <c r="D304" s="214" t="s">
        <v>243</v>
      </c>
      <c r="E304" s="215" t="s">
        <v>5237</v>
      </c>
      <c r="F304" s="216" t="s">
        <v>5238</v>
      </c>
      <c r="G304" s="217" t="s">
        <v>806</v>
      </c>
      <c r="H304" s="218">
        <v>8</v>
      </c>
      <c r="I304" s="219"/>
      <c r="J304" s="220">
        <f>ROUND(I304*H304,2)</f>
        <v>0</v>
      </c>
      <c r="K304" s="216" t="s">
        <v>247</v>
      </c>
      <c r="L304" s="45"/>
      <c r="M304" s="221" t="s">
        <v>19</v>
      </c>
      <c r="N304" s="222" t="s">
        <v>43</v>
      </c>
      <c r="O304" s="85"/>
      <c r="P304" s="223">
        <f>O304*H304</f>
        <v>0</v>
      </c>
      <c r="Q304" s="223">
        <v>0</v>
      </c>
      <c r="R304" s="223">
        <f>Q304*H304</f>
        <v>0</v>
      </c>
      <c r="S304" s="223">
        <v>0</v>
      </c>
      <c r="T304" s="224">
        <f>S304*H304</f>
        <v>0</v>
      </c>
      <c r="U304" s="39"/>
      <c r="V304" s="39"/>
      <c r="W304" s="39"/>
      <c r="X304" s="39"/>
      <c r="Y304" s="39"/>
      <c r="Z304" s="39"/>
      <c r="AA304" s="39"/>
      <c r="AB304" s="39"/>
      <c r="AC304" s="39"/>
      <c r="AD304" s="39"/>
      <c r="AE304" s="39"/>
      <c r="AR304" s="225" t="s">
        <v>271</v>
      </c>
      <c r="AT304" s="225" t="s">
        <v>243</v>
      </c>
      <c r="AU304" s="225" t="s">
        <v>81</v>
      </c>
      <c r="AY304" s="18" t="s">
        <v>240</v>
      </c>
      <c r="BE304" s="226">
        <f>IF(N304="základní",J304,0)</f>
        <v>0</v>
      </c>
      <c r="BF304" s="226">
        <f>IF(N304="snížená",J304,0)</f>
        <v>0</v>
      </c>
      <c r="BG304" s="226">
        <f>IF(N304="zákl. přenesená",J304,0)</f>
        <v>0</v>
      </c>
      <c r="BH304" s="226">
        <f>IF(N304="sníž. přenesená",J304,0)</f>
        <v>0</v>
      </c>
      <c r="BI304" s="226">
        <f>IF(N304="nulová",J304,0)</f>
        <v>0</v>
      </c>
      <c r="BJ304" s="18" t="s">
        <v>79</v>
      </c>
      <c r="BK304" s="226">
        <f>ROUND(I304*H304,2)</f>
        <v>0</v>
      </c>
      <c r="BL304" s="18" t="s">
        <v>271</v>
      </c>
      <c r="BM304" s="225" t="s">
        <v>4004</v>
      </c>
    </row>
    <row r="305" s="2" customFormat="1">
      <c r="A305" s="39"/>
      <c r="B305" s="40"/>
      <c r="C305" s="214" t="s">
        <v>3026</v>
      </c>
      <c r="D305" s="214" t="s">
        <v>243</v>
      </c>
      <c r="E305" s="215" t="s">
        <v>5239</v>
      </c>
      <c r="F305" s="216" t="s">
        <v>5240</v>
      </c>
      <c r="G305" s="217" t="s">
        <v>806</v>
      </c>
      <c r="H305" s="218">
        <v>2</v>
      </c>
      <c r="I305" s="219"/>
      <c r="J305" s="220">
        <f>ROUND(I305*H305,2)</f>
        <v>0</v>
      </c>
      <c r="K305" s="216" t="s">
        <v>247</v>
      </c>
      <c r="L305" s="45"/>
      <c r="M305" s="221" t="s">
        <v>19</v>
      </c>
      <c r="N305" s="222" t="s">
        <v>43</v>
      </c>
      <c r="O305" s="85"/>
      <c r="P305" s="223">
        <f>O305*H305</f>
        <v>0</v>
      </c>
      <c r="Q305" s="223">
        <v>0</v>
      </c>
      <c r="R305" s="223">
        <f>Q305*H305</f>
        <v>0</v>
      </c>
      <c r="S305" s="223">
        <v>0</v>
      </c>
      <c r="T305" s="224">
        <f>S305*H305</f>
        <v>0</v>
      </c>
      <c r="U305" s="39"/>
      <c r="V305" s="39"/>
      <c r="W305" s="39"/>
      <c r="X305" s="39"/>
      <c r="Y305" s="39"/>
      <c r="Z305" s="39"/>
      <c r="AA305" s="39"/>
      <c r="AB305" s="39"/>
      <c r="AC305" s="39"/>
      <c r="AD305" s="39"/>
      <c r="AE305" s="39"/>
      <c r="AR305" s="225" t="s">
        <v>271</v>
      </c>
      <c r="AT305" s="225" t="s">
        <v>243</v>
      </c>
      <c r="AU305" s="225" t="s">
        <v>81</v>
      </c>
      <c r="AY305" s="18" t="s">
        <v>240</v>
      </c>
      <c r="BE305" s="226">
        <f>IF(N305="základní",J305,0)</f>
        <v>0</v>
      </c>
      <c r="BF305" s="226">
        <f>IF(N305="snížená",J305,0)</f>
        <v>0</v>
      </c>
      <c r="BG305" s="226">
        <f>IF(N305="zákl. přenesená",J305,0)</f>
        <v>0</v>
      </c>
      <c r="BH305" s="226">
        <f>IF(N305="sníž. přenesená",J305,0)</f>
        <v>0</v>
      </c>
      <c r="BI305" s="226">
        <f>IF(N305="nulová",J305,0)</f>
        <v>0</v>
      </c>
      <c r="BJ305" s="18" t="s">
        <v>79</v>
      </c>
      <c r="BK305" s="226">
        <f>ROUND(I305*H305,2)</f>
        <v>0</v>
      </c>
      <c r="BL305" s="18" t="s">
        <v>271</v>
      </c>
      <c r="BM305" s="225" t="s">
        <v>4012</v>
      </c>
    </row>
    <row r="306" s="2" customFormat="1">
      <c r="A306" s="39"/>
      <c r="B306" s="40"/>
      <c r="C306" s="214" t="s">
        <v>3037</v>
      </c>
      <c r="D306" s="214" t="s">
        <v>243</v>
      </c>
      <c r="E306" s="215" t="s">
        <v>5241</v>
      </c>
      <c r="F306" s="216" t="s">
        <v>5242</v>
      </c>
      <c r="G306" s="217" t="s">
        <v>806</v>
      </c>
      <c r="H306" s="218">
        <v>28</v>
      </c>
      <c r="I306" s="219"/>
      <c r="J306" s="220">
        <f>ROUND(I306*H306,2)</f>
        <v>0</v>
      </c>
      <c r="K306" s="216" t="s">
        <v>247</v>
      </c>
      <c r="L306" s="45"/>
      <c r="M306" s="221" t="s">
        <v>19</v>
      </c>
      <c r="N306" s="222" t="s">
        <v>43</v>
      </c>
      <c r="O306" s="85"/>
      <c r="P306" s="223">
        <f>O306*H306</f>
        <v>0</v>
      </c>
      <c r="Q306" s="223">
        <v>0</v>
      </c>
      <c r="R306" s="223">
        <f>Q306*H306</f>
        <v>0</v>
      </c>
      <c r="S306" s="223">
        <v>0</v>
      </c>
      <c r="T306" s="224">
        <f>S306*H306</f>
        <v>0</v>
      </c>
      <c r="U306" s="39"/>
      <c r="V306" s="39"/>
      <c r="W306" s="39"/>
      <c r="X306" s="39"/>
      <c r="Y306" s="39"/>
      <c r="Z306" s="39"/>
      <c r="AA306" s="39"/>
      <c r="AB306" s="39"/>
      <c r="AC306" s="39"/>
      <c r="AD306" s="39"/>
      <c r="AE306" s="39"/>
      <c r="AR306" s="225" t="s">
        <v>271</v>
      </c>
      <c r="AT306" s="225" t="s">
        <v>243</v>
      </c>
      <c r="AU306" s="225" t="s">
        <v>81</v>
      </c>
      <c r="AY306" s="18" t="s">
        <v>240</v>
      </c>
      <c r="BE306" s="226">
        <f>IF(N306="základní",J306,0)</f>
        <v>0</v>
      </c>
      <c r="BF306" s="226">
        <f>IF(N306="snížená",J306,0)</f>
        <v>0</v>
      </c>
      <c r="BG306" s="226">
        <f>IF(N306="zákl. přenesená",J306,0)</f>
        <v>0</v>
      </c>
      <c r="BH306" s="226">
        <f>IF(N306="sníž. přenesená",J306,0)</f>
        <v>0</v>
      </c>
      <c r="BI306" s="226">
        <f>IF(N306="nulová",J306,0)</f>
        <v>0</v>
      </c>
      <c r="BJ306" s="18" t="s">
        <v>79</v>
      </c>
      <c r="BK306" s="226">
        <f>ROUND(I306*H306,2)</f>
        <v>0</v>
      </c>
      <c r="BL306" s="18" t="s">
        <v>271</v>
      </c>
      <c r="BM306" s="225" t="s">
        <v>4020</v>
      </c>
    </row>
    <row r="307" s="2" customFormat="1">
      <c r="A307" s="39"/>
      <c r="B307" s="40"/>
      <c r="C307" s="214" t="s">
        <v>3042</v>
      </c>
      <c r="D307" s="214" t="s">
        <v>243</v>
      </c>
      <c r="E307" s="215" t="s">
        <v>5243</v>
      </c>
      <c r="F307" s="216" t="s">
        <v>5244</v>
      </c>
      <c r="G307" s="217" t="s">
        <v>806</v>
      </c>
      <c r="H307" s="218">
        <v>4</v>
      </c>
      <c r="I307" s="219"/>
      <c r="J307" s="220">
        <f>ROUND(I307*H307,2)</f>
        <v>0</v>
      </c>
      <c r="K307" s="216" t="s">
        <v>247</v>
      </c>
      <c r="L307" s="45"/>
      <c r="M307" s="221" t="s">
        <v>19</v>
      </c>
      <c r="N307" s="222" t="s">
        <v>43</v>
      </c>
      <c r="O307" s="85"/>
      <c r="P307" s="223">
        <f>O307*H307</f>
        <v>0</v>
      </c>
      <c r="Q307" s="223">
        <v>0</v>
      </c>
      <c r="R307" s="223">
        <f>Q307*H307</f>
        <v>0</v>
      </c>
      <c r="S307" s="223">
        <v>0</v>
      </c>
      <c r="T307" s="224">
        <f>S307*H307</f>
        <v>0</v>
      </c>
      <c r="U307" s="39"/>
      <c r="V307" s="39"/>
      <c r="W307" s="39"/>
      <c r="X307" s="39"/>
      <c r="Y307" s="39"/>
      <c r="Z307" s="39"/>
      <c r="AA307" s="39"/>
      <c r="AB307" s="39"/>
      <c r="AC307" s="39"/>
      <c r="AD307" s="39"/>
      <c r="AE307" s="39"/>
      <c r="AR307" s="225" t="s">
        <v>271</v>
      </c>
      <c r="AT307" s="225" t="s">
        <v>243</v>
      </c>
      <c r="AU307" s="225" t="s">
        <v>81</v>
      </c>
      <c r="AY307" s="18" t="s">
        <v>240</v>
      </c>
      <c r="BE307" s="226">
        <f>IF(N307="základní",J307,0)</f>
        <v>0</v>
      </c>
      <c r="BF307" s="226">
        <f>IF(N307="snížená",J307,0)</f>
        <v>0</v>
      </c>
      <c r="BG307" s="226">
        <f>IF(N307="zákl. přenesená",J307,0)</f>
        <v>0</v>
      </c>
      <c r="BH307" s="226">
        <f>IF(N307="sníž. přenesená",J307,0)</f>
        <v>0</v>
      </c>
      <c r="BI307" s="226">
        <f>IF(N307="nulová",J307,0)</f>
        <v>0</v>
      </c>
      <c r="BJ307" s="18" t="s">
        <v>79</v>
      </c>
      <c r="BK307" s="226">
        <f>ROUND(I307*H307,2)</f>
        <v>0</v>
      </c>
      <c r="BL307" s="18" t="s">
        <v>271</v>
      </c>
      <c r="BM307" s="225" t="s">
        <v>4028</v>
      </c>
    </row>
    <row r="308" s="2" customFormat="1">
      <c r="A308" s="39"/>
      <c r="B308" s="40"/>
      <c r="C308" s="214" t="s">
        <v>3047</v>
      </c>
      <c r="D308" s="214" t="s">
        <v>243</v>
      </c>
      <c r="E308" s="215" t="s">
        <v>5245</v>
      </c>
      <c r="F308" s="216" t="s">
        <v>5246</v>
      </c>
      <c r="G308" s="217" t="s">
        <v>261</v>
      </c>
      <c r="H308" s="218">
        <v>168</v>
      </c>
      <c r="I308" s="219"/>
      <c r="J308" s="220">
        <f>ROUND(I308*H308,2)</f>
        <v>0</v>
      </c>
      <c r="K308" s="216" t="s">
        <v>247</v>
      </c>
      <c r="L308" s="45"/>
      <c r="M308" s="221" t="s">
        <v>19</v>
      </c>
      <c r="N308" s="222" t="s">
        <v>43</v>
      </c>
      <c r="O308" s="85"/>
      <c r="P308" s="223">
        <f>O308*H308</f>
        <v>0</v>
      </c>
      <c r="Q308" s="223">
        <v>0</v>
      </c>
      <c r="R308" s="223">
        <f>Q308*H308</f>
        <v>0</v>
      </c>
      <c r="S308" s="223">
        <v>0</v>
      </c>
      <c r="T308" s="224">
        <f>S308*H308</f>
        <v>0</v>
      </c>
      <c r="U308" s="39"/>
      <c r="V308" s="39"/>
      <c r="W308" s="39"/>
      <c r="X308" s="39"/>
      <c r="Y308" s="39"/>
      <c r="Z308" s="39"/>
      <c r="AA308" s="39"/>
      <c r="AB308" s="39"/>
      <c r="AC308" s="39"/>
      <c r="AD308" s="39"/>
      <c r="AE308" s="39"/>
      <c r="AR308" s="225" t="s">
        <v>271</v>
      </c>
      <c r="AT308" s="225" t="s">
        <v>243</v>
      </c>
      <c r="AU308" s="225" t="s">
        <v>81</v>
      </c>
      <c r="AY308" s="18" t="s">
        <v>240</v>
      </c>
      <c r="BE308" s="226">
        <f>IF(N308="základní",J308,0)</f>
        <v>0</v>
      </c>
      <c r="BF308" s="226">
        <f>IF(N308="snížená",J308,0)</f>
        <v>0</v>
      </c>
      <c r="BG308" s="226">
        <f>IF(N308="zákl. přenesená",J308,0)</f>
        <v>0</v>
      </c>
      <c r="BH308" s="226">
        <f>IF(N308="sníž. přenesená",J308,0)</f>
        <v>0</v>
      </c>
      <c r="BI308" s="226">
        <f>IF(N308="nulová",J308,0)</f>
        <v>0</v>
      </c>
      <c r="BJ308" s="18" t="s">
        <v>79</v>
      </c>
      <c r="BK308" s="226">
        <f>ROUND(I308*H308,2)</f>
        <v>0</v>
      </c>
      <c r="BL308" s="18" t="s">
        <v>271</v>
      </c>
      <c r="BM308" s="225" t="s">
        <v>4036</v>
      </c>
    </row>
    <row r="309" s="2" customFormat="1">
      <c r="A309" s="39"/>
      <c r="B309" s="40"/>
      <c r="C309" s="214" t="s">
        <v>3053</v>
      </c>
      <c r="D309" s="214" t="s">
        <v>243</v>
      </c>
      <c r="E309" s="215" t="s">
        <v>5247</v>
      </c>
      <c r="F309" s="216" t="s">
        <v>5248</v>
      </c>
      <c r="G309" s="217" t="s">
        <v>806</v>
      </c>
      <c r="H309" s="218">
        <v>24</v>
      </c>
      <c r="I309" s="219"/>
      <c r="J309" s="220">
        <f>ROUND(I309*H309,2)</f>
        <v>0</v>
      </c>
      <c r="K309" s="216" t="s">
        <v>247</v>
      </c>
      <c r="L309" s="45"/>
      <c r="M309" s="221" t="s">
        <v>19</v>
      </c>
      <c r="N309" s="222" t="s">
        <v>43</v>
      </c>
      <c r="O309" s="85"/>
      <c r="P309" s="223">
        <f>O309*H309</f>
        <v>0</v>
      </c>
      <c r="Q309" s="223">
        <v>0</v>
      </c>
      <c r="R309" s="223">
        <f>Q309*H309</f>
        <v>0</v>
      </c>
      <c r="S309" s="223">
        <v>0</v>
      </c>
      <c r="T309" s="224">
        <f>S309*H309</f>
        <v>0</v>
      </c>
      <c r="U309" s="39"/>
      <c r="V309" s="39"/>
      <c r="W309" s="39"/>
      <c r="X309" s="39"/>
      <c r="Y309" s="39"/>
      <c r="Z309" s="39"/>
      <c r="AA309" s="39"/>
      <c r="AB309" s="39"/>
      <c r="AC309" s="39"/>
      <c r="AD309" s="39"/>
      <c r="AE309" s="39"/>
      <c r="AR309" s="225" t="s">
        <v>271</v>
      </c>
      <c r="AT309" s="225" t="s">
        <v>243</v>
      </c>
      <c r="AU309" s="225" t="s">
        <v>81</v>
      </c>
      <c r="AY309" s="18" t="s">
        <v>240</v>
      </c>
      <c r="BE309" s="226">
        <f>IF(N309="základní",J309,0)</f>
        <v>0</v>
      </c>
      <c r="BF309" s="226">
        <f>IF(N309="snížená",J309,0)</f>
        <v>0</v>
      </c>
      <c r="BG309" s="226">
        <f>IF(N309="zákl. přenesená",J309,0)</f>
        <v>0</v>
      </c>
      <c r="BH309" s="226">
        <f>IF(N309="sníž. přenesená",J309,0)</f>
        <v>0</v>
      </c>
      <c r="BI309" s="226">
        <f>IF(N309="nulová",J309,0)</f>
        <v>0</v>
      </c>
      <c r="BJ309" s="18" t="s">
        <v>79</v>
      </c>
      <c r="BK309" s="226">
        <f>ROUND(I309*H309,2)</f>
        <v>0</v>
      </c>
      <c r="BL309" s="18" t="s">
        <v>271</v>
      </c>
      <c r="BM309" s="225" t="s">
        <v>4044</v>
      </c>
    </row>
    <row r="310" s="2" customFormat="1">
      <c r="A310" s="39"/>
      <c r="B310" s="40"/>
      <c r="C310" s="214" t="s">
        <v>3059</v>
      </c>
      <c r="D310" s="214" t="s">
        <v>243</v>
      </c>
      <c r="E310" s="215" t="s">
        <v>5249</v>
      </c>
      <c r="F310" s="216" t="s">
        <v>5250</v>
      </c>
      <c r="G310" s="217" t="s">
        <v>806</v>
      </c>
      <c r="H310" s="218">
        <v>4</v>
      </c>
      <c r="I310" s="219"/>
      <c r="J310" s="220">
        <f>ROUND(I310*H310,2)</f>
        <v>0</v>
      </c>
      <c r="K310" s="216" t="s">
        <v>247</v>
      </c>
      <c r="L310" s="45"/>
      <c r="M310" s="221" t="s">
        <v>19</v>
      </c>
      <c r="N310" s="222" t="s">
        <v>43</v>
      </c>
      <c r="O310" s="85"/>
      <c r="P310" s="223">
        <f>O310*H310</f>
        <v>0</v>
      </c>
      <c r="Q310" s="223">
        <v>0</v>
      </c>
      <c r="R310" s="223">
        <f>Q310*H310</f>
        <v>0</v>
      </c>
      <c r="S310" s="223">
        <v>0</v>
      </c>
      <c r="T310" s="224">
        <f>S310*H310</f>
        <v>0</v>
      </c>
      <c r="U310" s="39"/>
      <c r="V310" s="39"/>
      <c r="W310" s="39"/>
      <c r="X310" s="39"/>
      <c r="Y310" s="39"/>
      <c r="Z310" s="39"/>
      <c r="AA310" s="39"/>
      <c r="AB310" s="39"/>
      <c r="AC310" s="39"/>
      <c r="AD310" s="39"/>
      <c r="AE310" s="39"/>
      <c r="AR310" s="225" t="s">
        <v>271</v>
      </c>
      <c r="AT310" s="225" t="s">
        <v>243</v>
      </c>
      <c r="AU310" s="225" t="s">
        <v>81</v>
      </c>
      <c r="AY310" s="18" t="s">
        <v>240</v>
      </c>
      <c r="BE310" s="226">
        <f>IF(N310="základní",J310,0)</f>
        <v>0</v>
      </c>
      <c r="BF310" s="226">
        <f>IF(N310="snížená",J310,0)</f>
        <v>0</v>
      </c>
      <c r="BG310" s="226">
        <f>IF(N310="zákl. přenesená",J310,0)</f>
        <v>0</v>
      </c>
      <c r="BH310" s="226">
        <f>IF(N310="sníž. přenesená",J310,0)</f>
        <v>0</v>
      </c>
      <c r="BI310" s="226">
        <f>IF(N310="nulová",J310,0)</f>
        <v>0</v>
      </c>
      <c r="BJ310" s="18" t="s">
        <v>79</v>
      </c>
      <c r="BK310" s="226">
        <f>ROUND(I310*H310,2)</f>
        <v>0</v>
      </c>
      <c r="BL310" s="18" t="s">
        <v>271</v>
      </c>
      <c r="BM310" s="225" t="s">
        <v>4052</v>
      </c>
    </row>
    <row r="311" s="2" customFormat="1" ht="16.5" customHeight="1">
      <c r="A311" s="39"/>
      <c r="B311" s="40"/>
      <c r="C311" s="214" t="s">
        <v>3063</v>
      </c>
      <c r="D311" s="214" t="s">
        <v>243</v>
      </c>
      <c r="E311" s="215" t="s">
        <v>5251</v>
      </c>
      <c r="F311" s="216" t="s">
        <v>5252</v>
      </c>
      <c r="G311" s="217" t="s">
        <v>806</v>
      </c>
      <c r="H311" s="218">
        <v>244</v>
      </c>
      <c r="I311" s="219"/>
      <c r="J311" s="220">
        <f>ROUND(I311*H311,2)</f>
        <v>0</v>
      </c>
      <c r="K311" s="216" t="s">
        <v>247</v>
      </c>
      <c r="L311" s="45"/>
      <c r="M311" s="221" t="s">
        <v>19</v>
      </c>
      <c r="N311" s="222" t="s">
        <v>43</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271</v>
      </c>
      <c r="AT311" s="225" t="s">
        <v>243</v>
      </c>
      <c r="AU311" s="225" t="s">
        <v>81</v>
      </c>
      <c r="AY311" s="18" t="s">
        <v>240</v>
      </c>
      <c r="BE311" s="226">
        <f>IF(N311="základní",J311,0)</f>
        <v>0</v>
      </c>
      <c r="BF311" s="226">
        <f>IF(N311="snížená",J311,0)</f>
        <v>0</v>
      </c>
      <c r="BG311" s="226">
        <f>IF(N311="zákl. přenesená",J311,0)</f>
        <v>0</v>
      </c>
      <c r="BH311" s="226">
        <f>IF(N311="sníž. přenesená",J311,0)</f>
        <v>0</v>
      </c>
      <c r="BI311" s="226">
        <f>IF(N311="nulová",J311,0)</f>
        <v>0</v>
      </c>
      <c r="BJ311" s="18" t="s">
        <v>79</v>
      </c>
      <c r="BK311" s="226">
        <f>ROUND(I311*H311,2)</f>
        <v>0</v>
      </c>
      <c r="BL311" s="18" t="s">
        <v>271</v>
      </c>
      <c r="BM311" s="225" t="s">
        <v>4060</v>
      </c>
    </row>
    <row r="312" s="2" customFormat="1">
      <c r="A312" s="39"/>
      <c r="B312" s="40"/>
      <c r="C312" s="214" t="s">
        <v>3068</v>
      </c>
      <c r="D312" s="214" t="s">
        <v>243</v>
      </c>
      <c r="E312" s="215" t="s">
        <v>5253</v>
      </c>
      <c r="F312" s="216" t="s">
        <v>5254</v>
      </c>
      <c r="G312" s="217" t="s">
        <v>806</v>
      </c>
      <c r="H312" s="218">
        <v>250</v>
      </c>
      <c r="I312" s="219"/>
      <c r="J312" s="220">
        <f>ROUND(I312*H312,2)</f>
        <v>0</v>
      </c>
      <c r="K312" s="216" t="s">
        <v>247</v>
      </c>
      <c r="L312" s="45"/>
      <c r="M312" s="221" t="s">
        <v>19</v>
      </c>
      <c r="N312" s="222" t="s">
        <v>43</v>
      </c>
      <c r="O312" s="85"/>
      <c r="P312" s="223">
        <f>O312*H312</f>
        <v>0</v>
      </c>
      <c r="Q312" s="223">
        <v>0</v>
      </c>
      <c r="R312" s="223">
        <f>Q312*H312</f>
        <v>0</v>
      </c>
      <c r="S312" s="223">
        <v>0</v>
      </c>
      <c r="T312" s="224">
        <f>S312*H312</f>
        <v>0</v>
      </c>
      <c r="U312" s="39"/>
      <c r="V312" s="39"/>
      <c r="W312" s="39"/>
      <c r="X312" s="39"/>
      <c r="Y312" s="39"/>
      <c r="Z312" s="39"/>
      <c r="AA312" s="39"/>
      <c r="AB312" s="39"/>
      <c r="AC312" s="39"/>
      <c r="AD312" s="39"/>
      <c r="AE312" s="39"/>
      <c r="AR312" s="225" t="s">
        <v>271</v>
      </c>
      <c r="AT312" s="225" t="s">
        <v>243</v>
      </c>
      <c r="AU312" s="225" t="s">
        <v>81</v>
      </c>
      <c r="AY312" s="18" t="s">
        <v>240</v>
      </c>
      <c r="BE312" s="226">
        <f>IF(N312="základní",J312,0)</f>
        <v>0</v>
      </c>
      <c r="BF312" s="226">
        <f>IF(N312="snížená",J312,0)</f>
        <v>0</v>
      </c>
      <c r="BG312" s="226">
        <f>IF(N312="zákl. přenesená",J312,0)</f>
        <v>0</v>
      </c>
      <c r="BH312" s="226">
        <f>IF(N312="sníž. přenesená",J312,0)</f>
        <v>0</v>
      </c>
      <c r="BI312" s="226">
        <f>IF(N312="nulová",J312,0)</f>
        <v>0</v>
      </c>
      <c r="BJ312" s="18" t="s">
        <v>79</v>
      </c>
      <c r="BK312" s="226">
        <f>ROUND(I312*H312,2)</f>
        <v>0</v>
      </c>
      <c r="BL312" s="18" t="s">
        <v>271</v>
      </c>
      <c r="BM312" s="225" t="s">
        <v>4068</v>
      </c>
    </row>
    <row r="313" s="2" customFormat="1" ht="16.5" customHeight="1">
      <c r="A313" s="39"/>
      <c r="B313" s="40"/>
      <c r="C313" s="214" t="s">
        <v>3073</v>
      </c>
      <c r="D313" s="214" t="s">
        <v>243</v>
      </c>
      <c r="E313" s="215" t="s">
        <v>5255</v>
      </c>
      <c r="F313" s="216" t="s">
        <v>5256</v>
      </c>
      <c r="G313" s="217" t="s">
        <v>4862</v>
      </c>
      <c r="H313" s="218">
        <v>1</v>
      </c>
      <c r="I313" s="219"/>
      <c r="J313" s="220">
        <f>ROUND(I313*H313,2)</f>
        <v>0</v>
      </c>
      <c r="K313" s="216" t="s">
        <v>247</v>
      </c>
      <c r="L313" s="45"/>
      <c r="M313" s="221" t="s">
        <v>19</v>
      </c>
      <c r="N313" s="222" t="s">
        <v>43</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271</v>
      </c>
      <c r="AT313" s="225" t="s">
        <v>243</v>
      </c>
      <c r="AU313" s="225" t="s">
        <v>81</v>
      </c>
      <c r="AY313" s="18" t="s">
        <v>240</v>
      </c>
      <c r="BE313" s="226">
        <f>IF(N313="základní",J313,0)</f>
        <v>0</v>
      </c>
      <c r="BF313" s="226">
        <f>IF(N313="snížená",J313,0)</f>
        <v>0</v>
      </c>
      <c r="BG313" s="226">
        <f>IF(N313="zákl. přenesená",J313,0)</f>
        <v>0</v>
      </c>
      <c r="BH313" s="226">
        <f>IF(N313="sníž. přenesená",J313,0)</f>
        <v>0</v>
      </c>
      <c r="BI313" s="226">
        <f>IF(N313="nulová",J313,0)</f>
        <v>0</v>
      </c>
      <c r="BJ313" s="18" t="s">
        <v>79</v>
      </c>
      <c r="BK313" s="226">
        <f>ROUND(I313*H313,2)</f>
        <v>0</v>
      </c>
      <c r="BL313" s="18" t="s">
        <v>271</v>
      </c>
      <c r="BM313" s="225" t="s">
        <v>4076</v>
      </c>
    </row>
    <row r="314" s="2" customFormat="1" ht="16.5" customHeight="1">
      <c r="A314" s="39"/>
      <c r="B314" s="40"/>
      <c r="C314" s="214" t="s">
        <v>3078</v>
      </c>
      <c r="D314" s="214" t="s">
        <v>243</v>
      </c>
      <c r="E314" s="215" t="s">
        <v>5257</v>
      </c>
      <c r="F314" s="216" t="s">
        <v>5258</v>
      </c>
      <c r="G314" s="217" t="s">
        <v>4862</v>
      </c>
      <c r="H314" s="218">
        <v>1</v>
      </c>
      <c r="I314" s="219"/>
      <c r="J314" s="220">
        <f>ROUND(I314*H314,2)</f>
        <v>0</v>
      </c>
      <c r="K314" s="216" t="s">
        <v>247</v>
      </c>
      <c r="L314" s="45"/>
      <c r="M314" s="221" t="s">
        <v>19</v>
      </c>
      <c r="N314" s="222" t="s">
        <v>43</v>
      </c>
      <c r="O314" s="85"/>
      <c r="P314" s="223">
        <f>O314*H314</f>
        <v>0</v>
      </c>
      <c r="Q314" s="223">
        <v>0</v>
      </c>
      <c r="R314" s="223">
        <f>Q314*H314</f>
        <v>0</v>
      </c>
      <c r="S314" s="223">
        <v>0</v>
      </c>
      <c r="T314" s="224">
        <f>S314*H314</f>
        <v>0</v>
      </c>
      <c r="U314" s="39"/>
      <c r="V314" s="39"/>
      <c r="W314" s="39"/>
      <c r="X314" s="39"/>
      <c r="Y314" s="39"/>
      <c r="Z314" s="39"/>
      <c r="AA314" s="39"/>
      <c r="AB314" s="39"/>
      <c r="AC314" s="39"/>
      <c r="AD314" s="39"/>
      <c r="AE314" s="39"/>
      <c r="AR314" s="225" t="s">
        <v>271</v>
      </c>
      <c r="AT314" s="225" t="s">
        <v>243</v>
      </c>
      <c r="AU314" s="225" t="s">
        <v>81</v>
      </c>
      <c r="AY314" s="18" t="s">
        <v>240</v>
      </c>
      <c r="BE314" s="226">
        <f>IF(N314="základní",J314,0)</f>
        <v>0</v>
      </c>
      <c r="BF314" s="226">
        <f>IF(N314="snížená",J314,0)</f>
        <v>0</v>
      </c>
      <c r="BG314" s="226">
        <f>IF(N314="zákl. přenesená",J314,0)</f>
        <v>0</v>
      </c>
      <c r="BH314" s="226">
        <f>IF(N314="sníž. přenesená",J314,0)</f>
        <v>0</v>
      </c>
      <c r="BI314" s="226">
        <f>IF(N314="nulová",J314,0)</f>
        <v>0</v>
      </c>
      <c r="BJ314" s="18" t="s">
        <v>79</v>
      </c>
      <c r="BK314" s="226">
        <f>ROUND(I314*H314,2)</f>
        <v>0</v>
      </c>
      <c r="BL314" s="18" t="s">
        <v>271</v>
      </c>
      <c r="BM314" s="225" t="s">
        <v>4084</v>
      </c>
    </row>
    <row r="315" s="2" customFormat="1">
      <c r="A315" s="39"/>
      <c r="B315" s="40"/>
      <c r="C315" s="214" t="s">
        <v>3083</v>
      </c>
      <c r="D315" s="214" t="s">
        <v>243</v>
      </c>
      <c r="E315" s="215" t="s">
        <v>5259</v>
      </c>
      <c r="F315" s="216" t="s">
        <v>5260</v>
      </c>
      <c r="G315" s="217" t="s">
        <v>786</v>
      </c>
      <c r="H315" s="218">
        <v>8.8000000000000007</v>
      </c>
      <c r="I315" s="219"/>
      <c r="J315" s="220">
        <f>ROUND(I315*H315,2)</f>
        <v>0</v>
      </c>
      <c r="K315" s="216" t="s">
        <v>4828</v>
      </c>
      <c r="L315" s="45"/>
      <c r="M315" s="221" t="s">
        <v>19</v>
      </c>
      <c r="N315" s="222" t="s">
        <v>43</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271</v>
      </c>
      <c r="AT315" s="225" t="s">
        <v>243</v>
      </c>
      <c r="AU315" s="225" t="s">
        <v>81</v>
      </c>
      <c r="AY315" s="18" t="s">
        <v>240</v>
      </c>
      <c r="BE315" s="226">
        <f>IF(N315="základní",J315,0)</f>
        <v>0</v>
      </c>
      <c r="BF315" s="226">
        <f>IF(N315="snížená",J315,0)</f>
        <v>0</v>
      </c>
      <c r="BG315" s="226">
        <f>IF(N315="zákl. přenesená",J315,0)</f>
        <v>0</v>
      </c>
      <c r="BH315" s="226">
        <f>IF(N315="sníž. přenesená",J315,0)</f>
        <v>0</v>
      </c>
      <c r="BI315" s="226">
        <f>IF(N315="nulová",J315,0)</f>
        <v>0</v>
      </c>
      <c r="BJ315" s="18" t="s">
        <v>79</v>
      </c>
      <c r="BK315" s="226">
        <f>ROUND(I315*H315,2)</f>
        <v>0</v>
      </c>
      <c r="BL315" s="18" t="s">
        <v>271</v>
      </c>
      <c r="BM315" s="225" t="s">
        <v>4092</v>
      </c>
    </row>
    <row r="316" s="12" customFormat="1" ht="22.8" customHeight="1">
      <c r="A316" s="12"/>
      <c r="B316" s="198"/>
      <c r="C316" s="199"/>
      <c r="D316" s="200" t="s">
        <v>71</v>
      </c>
      <c r="E316" s="212" t="s">
        <v>5261</v>
      </c>
      <c r="F316" s="212" t="s">
        <v>5262</v>
      </c>
      <c r="G316" s="199"/>
      <c r="H316" s="199"/>
      <c r="I316" s="202"/>
      <c r="J316" s="213">
        <f>BK316</f>
        <v>0</v>
      </c>
      <c r="K316" s="199"/>
      <c r="L316" s="204"/>
      <c r="M316" s="205"/>
      <c r="N316" s="206"/>
      <c r="O316" s="206"/>
      <c r="P316" s="207">
        <f>SUM(P317:P319)</f>
        <v>0</v>
      </c>
      <c r="Q316" s="206"/>
      <c r="R316" s="207">
        <f>SUM(R317:R319)</f>
        <v>0</v>
      </c>
      <c r="S316" s="206"/>
      <c r="T316" s="208">
        <f>SUM(T317:T319)</f>
        <v>0</v>
      </c>
      <c r="U316" s="12"/>
      <c r="V316" s="12"/>
      <c r="W316" s="12"/>
      <c r="X316" s="12"/>
      <c r="Y316" s="12"/>
      <c r="Z316" s="12"/>
      <c r="AA316" s="12"/>
      <c r="AB316" s="12"/>
      <c r="AC316" s="12"/>
      <c r="AD316" s="12"/>
      <c r="AE316" s="12"/>
      <c r="AR316" s="209" t="s">
        <v>81</v>
      </c>
      <c r="AT316" s="210" t="s">
        <v>71</v>
      </c>
      <c r="AU316" s="210" t="s">
        <v>79</v>
      </c>
      <c r="AY316" s="209" t="s">
        <v>240</v>
      </c>
      <c r="BK316" s="211">
        <f>SUM(BK317:BK319)</f>
        <v>0</v>
      </c>
    </row>
    <row r="317" s="2" customFormat="1">
      <c r="A317" s="39"/>
      <c r="B317" s="40"/>
      <c r="C317" s="214" t="s">
        <v>3088</v>
      </c>
      <c r="D317" s="214" t="s">
        <v>243</v>
      </c>
      <c r="E317" s="215" t="s">
        <v>5263</v>
      </c>
      <c r="F317" s="216" t="s">
        <v>5264</v>
      </c>
      <c r="G317" s="217" t="s">
        <v>261</v>
      </c>
      <c r="H317" s="218">
        <v>14</v>
      </c>
      <c r="I317" s="219"/>
      <c r="J317" s="220">
        <f>ROUND(I317*H317,2)</f>
        <v>0</v>
      </c>
      <c r="K317" s="216" t="s">
        <v>4828</v>
      </c>
      <c r="L317" s="45"/>
      <c r="M317" s="221" t="s">
        <v>19</v>
      </c>
      <c r="N317" s="222" t="s">
        <v>43</v>
      </c>
      <c r="O317" s="85"/>
      <c r="P317" s="223">
        <f>O317*H317</f>
        <v>0</v>
      </c>
      <c r="Q317" s="223">
        <v>0</v>
      </c>
      <c r="R317" s="223">
        <f>Q317*H317</f>
        <v>0</v>
      </c>
      <c r="S317" s="223">
        <v>0</v>
      </c>
      <c r="T317" s="224">
        <f>S317*H317</f>
        <v>0</v>
      </c>
      <c r="U317" s="39"/>
      <c r="V317" s="39"/>
      <c r="W317" s="39"/>
      <c r="X317" s="39"/>
      <c r="Y317" s="39"/>
      <c r="Z317" s="39"/>
      <c r="AA317" s="39"/>
      <c r="AB317" s="39"/>
      <c r="AC317" s="39"/>
      <c r="AD317" s="39"/>
      <c r="AE317" s="39"/>
      <c r="AR317" s="225" t="s">
        <v>271</v>
      </c>
      <c r="AT317" s="225" t="s">
        <v>243</v>
      </c>
      <c r="AU317" s="225" t="s">
        <v>81</v>
      </c>
      <c r="AY317" s="18" t="s">
        <v>240</v>
      </c>
      <c r="BE317" s="226">
        <f>IF(N317="základní",J317,0)</f>
        <v>0</v>
      </c>
      <c r="BF317" s="226">
        <f>IF(N317="snížená",J317,0)</f>
        <v>0</v>
      </c>
      <c r="BG317" s="226">
        <f>IF(N317="zákl. přenesená",J317,0)</f>
        <v>0</v>
      </c>
      <c r="BH317" s="226">
        <f>IF(N317="sníž. přenesená",J317,0)</f>
        <v>0</v>
      </c>
      <c r="BI317" s="226">
        <f>IF(N317="nulová",J317,0)</f>
        <v>0</v>
      </c>
      <c r="BJ317" s="18" t="s">
        <v>79</v>
      </c>
      <c r="BK317" s="226">
        <f>ROUND(I317*H317,2)</f>
        <v>0</v>
      </c>
      <c r="BL317" s="18" t="s">
        <v>271</v>
      </c>
      <c r="BM317" s="225" t="s">
        <v>4100</v>
      </c>
    </row>
    <row r="318" s="2" customFormat="1" ht="44.25" customHeight="1">
      <c r="A318" s="39"/>
      <c r="B318" s="40"/>
      <c r="C318" s="214" t="s">
        <v>3093</v>
      </c>
      <c r="D318" s="214" t="s">
        <v>243</v>
      </c>
      <c r="E318" s="215" t="s">
        <v>5265</v>
      </c>
      <c r="F318" s="216" t="s">
        <v>5266</v>
      </c>
      <c r="G318" s="217" t="s">
        <v>261</v>
      </c>
      <c r="H318" s="218">
        <v>12</v>
      </c>
      <c r="I318" s="219"/>
      <c r="J318" s="220">
        <f>ROUND(I318*H318,2)</f>
        <v>0</v>
      </c>
      <c r="K318" s="216" t="s">
        <v>4828</v>
      </c>
      <c r="L318" s="45"/>
      <c r="M318" s="221" t="s">
        <v>19</v>
      </c>
      <c r="N318" s="222" t="s">
        <v>43</v>
      </c>
      <c r="O318" s="85"/>
      <c r="P318" s="223">
        <f>O318*H318</f>
        <v>0</v>
      </c>
      <c r="Q318" s="223">
        <v>0</v>
      </c>
      <c r="R318" s="223">
        <f>Q318*H318</f>
        <v>0</v>
      </c>
      <c r="S318" s="223">
        <v>0</v>
      </c>
      <c r="T318" s="224">
        <f>S318*H318</f>
        <v>0</v>
      </c>
      <c r="U318" s="39"/>
      <c r="V318" s="39"/>
      <c r="W318" s="39"/>
      <c r="X318" s="39"/>
      <c r="Y318" s="39"/>
      <c r="Z318" s="39"/>
      <c r="AA318" s="39"/>
      <c r="AB318" s="39"/>
      <c r="AC318" s="39"/>
      <c r="AD318" s="39"/>
      <c r="AE318" s="39"/>
      <c r="AR318" s="225" t="s">
        <v>271</v>
      </c>
      <c r="AT318" s="225" t="s">
        <v>243</v>
      </c>
      <c r="AU318" s="225" t="s">
        <v>81</v>
      </c>
      <c r="AY318" s="18" t="s">
        <v>240</v>
      </c>
      <c r="BE318" s="226">
        <f>IF(N318="základní",J318,0)</f>
        <v>0</v>
      </c>
      <c r="BF318" s="226">
        <f>IF(N318="snížená",J318,0)</f>
        <v>0</v>
      </c>
      <c r="BG318" s="226">
        <f>IF(N318="zákl. přenesená",J318,0)</f>
        <v>0</v>
      </c>
      <c r="BH318" s="226">
        <f>IF(N318="sníž. přenesená",J318,0)</f>
        <v>0</v>
      </c>
      <c r="BI318" s="226">
        <f>IF(N318="nulová",J318,0)</f>
        <v>0</v>
      </c>
      <c r="BJ318" s="18" t="s">
        <v>79</v>
      </c>
      <c r="BK318" s="226">
        <f>ROUND(I318*H318,2)</f>
        <v>0</v>
      </c>
      <c r="BL318" s="18" t="s">
        <v>271</v>
      </c>
      <c r="BM318" s="225" t="s">
        <v>4108</v>
      </c>
    </row>
    <row r="319" s="2" customFormat="1">
      <c r="A319" s="39"/>
      <c r="B319" s="40"/>
      <c r="C319" s="214" t="s">
        <v>3097</v>
      </c>
      <c r="D319" s="214" t="s">
        <v>243</v>
      </c>
      <c r="E319" s="215" t="s">
        <v>5267</v>
      </c>
      <c r="F319" s="216" t="s">
        <v>5268</v>
      </c>
      <c r="G319" s="217" t="s">
        <v>786</v>
      </c>
      <c r="H319" s="218">
        <v>0.02</v>
      </c>
      <c r="I319" s="219"/>
      <c r="J319" s="220">
        <f>ROUND(I319*H319,2)</f>
        <v>0</v>
      </c>
      <c r="K319" s="216" t="s">
        <v>4828</v>
      </c>
      <c r="L319" s="45"/>
      <c r="M319" s="221" t="s">
        <v>19</v>
      </c>
      <c r="N319" s="222" t="s">
        <v>43</v>
      </c>
      <c r="O319" s="85"/>
      <c r="P319" s="223">
        <f>O319*H319</f>
        <v>0</v>
      </c>
      <c r="Q319" s="223">
        <v>0</v>
      </c>
      <c r="R319" s="223">
        <f>Q319*H319</f>
        <v>0</v>
      </c>
      <c r="S319" s="223">
        <v>0</v>
      </c>
      <c r="T319" s="224">
        <f>S319*H319</f>
        <v>0</v>
      </c>
      <c r="U319" s="39"/>
      <c r="V319" s="39"/>
      <c r="W319" s="39"/>
      <c r="X319" s="39"/>
      <c r="Y319" s="39"/>
      <c r="Z319" s="39"/>
      <c r="AA319" s="39"/>
      <c r="AB319" s="39"/>
      <c r="AC319" s="39"/>
      <c r="AD319" s="39"/>
      <c r="AE319" s="39"/>
      <c r="AR319" s="225" t="s">
        <v>271</v>
      </c>
      <c r="AT319" s="225" t="s">
        <v>243</v>
      </c>
      <c r="AU319" s="225" t="s">
        <v>81</v>
      </c>
      <c r="AY319" s="18" t="s">
        <v>240</v>
      </c>
      <c r="BE319" s="226">
        <f>IF(N319="základní",J319,0)</f>
        <v>0</v>
      </c>
      <c r="BF319" s="226">
        <f>IF(N319="snížená",J319,0)</f>
        <v>0</v>
      </c>
      <c r="BG319" s="226">
        <f>IF(N319="zákl. přenesená",J319,0)</f>
        <v>0</v>
      </c>
      <c r="BH319" s="226">
        <f>IF(N319="sníž. přenesená",J319,0)</f>
        <v>0</v>
      </c>
      <c r="BI319" s="226">
        <f>IF(N319="nulová",J319,0)</f>
        <v>0</v>
      </c>
      <c r="BJ319" s="18" t="s">
        <v>79</v>
      </c>
      <c r="BK319" s="226">
        <f>ROUND(I319*H319,2)</f>
        <v>0</v>
      </c>
      <c r="BL319" s="18" t="s">
        <v>271</v>
      </c>
      <c r="BM319" s="225" t="s">
        <v>4116</v>
      </c>
    </row>
    <row r="320" s="12" customFormat="1" ht="22.8" customHeight="1">
      <c r="A320" s="12"/>
      <c r="B320" s="198"/>
      <c r="C320" s="199"/>
      <c r="D320" s="200" t="s">
        <v>71</v>
      </c>
      <c r="E320" s="212" t="s">
        <v>5269</v>
      </c>
      <c r="F320" s="212" t="s">
        <v>5270</v>
      </c>
      <c r="G320" s="199"/>
      <c r="H320" s="199"/>
      <c r="I320" s="202"/>
      <c r="J320" s="213">
        <f>BK320</f>
        <v>0</v>
      </c>
      <c r="K320" s="199"/>
      <c r="L320" s="204"/>
      <c r="M320" s="205"/>
      <c r="N320" s="206"/>
      <c r="O320" s="206"/>
      <c r="P320" s="207">
        <f>SUM(P321:P324)</f>
        <v>0</v>
      </c>
      <c r="Q320" s="206"/>
      <c r="R320" s="207">
        <f>SUM(R321:R324)</f>
        <v>0</v>
      </c>
      <c r="S320" s="206"/>
      <c r="T320" s="208">
        <f>SUM(T321:T324)</f>
        <v>0</v>
      </c>
      <c r="U320" s="12"/>
      <c r="V320" s="12"/>
      <c r="W320" s="12"/>
      <c r="X320" s="12"/>
      <c r="Y320" s="12"/>
      <c r="Z320" s="12"/>
      <c r="AA320" s="12"/>
      <c r="AB320" s="12"/>
      <c r="AC320" s="12"/>
      <c r="AD320" s="12"/>
      <c r="AE320" s="12"/>
      <c r="AR320" s="209" t="s">
        <v>81</v>
      </c>
      <c r="AT320" s="210" t="s">
        <v>71</v>
      </c>
      <c r="AU320" s="210" t="s">
        <v>79</v>
      </c>
      <c r="AY320" s="209" t="s">
        <v>240</v>
      </c>
      <c r="BK320" s="211">
        <f>SUM(BK321:BK324)</f>
        <v>0</v>
      </c>
    </row>
    <row r="321" s="2" customFormat="1">
      <c r="A321" s="39"/>
      <c r="B321" s="40"/>
      <c r="C321" s="214" t="s">
        <v>3103</v>
      </c>
      <c r="D321" s="214" t="s">
        <v>243</v>
      </c>
      <c r="E321" s="215" t="s">
        <v>5271</v>
      </c>
      <c r="F321" s="216" t="s">
        <v>5272</v>
      </c>
      <c r="G321" s="217" t="s">
        <v>261</v>
      </c>
      <c r="H321" s="218">
        <v>222</v>
      </c>
      <c r="I321" s="219"/>
      <c r="J321" s="220">
        <f>ROUND(I321*H321,2)</f>
        <v>0</v>
      </c>
      <c r="K321" s="216" t="s">
        <v>4828</v>
      </c>
      <c r="L321" s="45"/>
      <c r="M321" s="221" t="s">
        <v>19</v>
      </c>
      <c r="N321" s="222" t="s">
        <v>43</v>
      </c>
      <c r="O321" s="85"/>
      <c r="P321" s="223">
        <f>O321*H321</f>
        <v>0</v>
      </c>
      <c r="Q321" s="223">
        <v>0</v>
      </c>
      <c r="R321" s="223">
        <f>Q321*H321</f>
        <v>0</v>
      </c>
      <c r="S321" s="223">
        <v>0</v>
      </c>
      <c r="T321" s="224">
        <f>S321*H321</f>
        <v>0</v>
      </c>
      <c r="U321" s="39"/>
      <c r="V321" s="39"/>
      <c r="W321" s="39"/>
      <c r="X321" s="39"/>
      <c r="Y321" s="39"/>
      <c r="Z321" s="39"/>
      <c r="AA321" s="39"/>
      <c r="AB321" s="39"/>
      <c r="AC321" s="39"/>
      <c r="AD321" s="39"/>
      <c r="AE321" s="39"/>
      <c r="AR321" s="225" t="s">
        <v>271</v>
      </c>
      <c r="AT321" s="225" t="s">
        <v>243</v>
      </c>
      <c r="AU321" s="225" t="s">
        <v>81</v>
      </c>
      <c r="AY321" s="18" t="s">
        <v>240</v>
      </c>
      <c r="BE321" s="226">
        <f>IF(N321="základní",J321,0)</f>
        <v>0</v>
      </c>
      <c r="BF321" s="226">
        <f>IF(N321="snížená",J321,0)</f>
        <v>0</v>
      </c>
      <c r="BG321" s="226">
        <f>IF(N321="zákl. přenesená",J321,0)</f>
        <v>0</v>
      </c>
      <c r="BH321" s="226">
        <f>IF(N321="sníž. přenesená",J321,0)</f>
        <v>0</v>
      </c>
      <c r="BI321" s="226">
        <f>IF(N321="nulová",J321,0)</f>
        <v>0</v>
      </c>
      <c r="BJ321" s="18" t="s">
        <v>79</v>
      </c>
      <c r="BK321" s="226">
        <f>ROUND(I321*H321,2)</f>
        <v>0</v>
      </c>
      <c r="BL321" s="18" t="s">
        <v>271</v>
      </c>
      <c r="BM321" s="225" t="s">
        <v>4124</v>
      </c>
    </row>
    <row r="322" s="2" customFormat="1">
      <c r="A322" s="39"/>
      <c r="B322" s="40"/>
      <c r="C322" s="214" t="s">
        <v>3112</v>
      </c>
      <c r="D322" s="214" t="s">
        <v>243</v>
      </c>
      <c r="E322" s="215" t="s">
        <v>5273</v>
      </c>
      <c r="F322" s="216" t="s">
        <v>5274</v>
      </c>
      <c r="G322" s="217" t="s">
        <v>261</v>
      </c>
      <c r="H322" s="218">
        <v>52</v>
      </c>
      <c r="I322" s="219"/>
      <c r="J322" s="220">
        <f>ROUND(I322*H322,2)</f>
        <v>0</v>
      </c>
      <c r="K322" s="216" t="s">
        <v>4828</v>
      </c>
      <c r="L322" s="45"/>
      <c r="M322" s="221" t="s">
        <v>19</v>
      </c>
      <c r="N322" s="222" t="s">
        <v>43</v>
      </c>
      <c r="O322" s="85"/>
      <c r="P322" s="223">
        <f>O322*H322</f>
        <v>0</v>
      </c>
      <c r="Q322" s="223">
        <v>0</v>
      </c>
      <c r="R322" s="223">
        <f>Q322*H322</f>
        <v>0</v>
      </c>
      <c r="S322" s="223">
        <v>0</v>
      </c>
      <c r="T322" s="224">
        <f>S322*H322</f>
        <v>0</v>
      </c>
      <c r="U322" s="39"/>
      <c r="V322" s="39"/>
      <c r="W322" s="39"/>
      <c r="X322" s="39"/>
      <c r="Y322" s="39"/>
      <c r="Z322" s="39"/>
      <c r="AA322" s="39"/>
      <c r="AB322" s="39"/>
      <c r="AC322" s="39"/>
      <c r="AD322" s="39"/>
      <c r="AE322" s="39"/>
      <c r="AR322" s="225" t="s">
        <v>271</v>
      </c>
      <c r="AT322" s="225" t="s">
        <v>243</v>
      </c>
      <c r="AU322" s="225" t="s">
        <v>81</v>
      </c>
      <c r="AY322" s="18" t="s">
        <v>240</v>
      </c>
      <c r="BE322" s="226">
        <f>IF(N322="základní",J322,0)</f>
        <v>0</v>
      </c>
      <c r="BF322" s="226">
        <f>IF(N322="snížená",J322,0)</f>
        <v>0</v>
      </c>
      <c r="BG322" s="226">
        <f>IF(N322="zákl. přenesená",J322,0)</f>
        <v>0</v>
      </c>
      <c r="BH322" s="226">
        <f>IF(N322="sníž. přenesená",J322,0)</f>
        <v>0</v>
      </c>
      <c r="BI322" s="226">
        <f>IF(N322="nulová",J322,0)</f>
        <v>0</v>
      </c>
      <c r="BJ322" s="18" t="s">
        <v>79</v>
      </c>
      <c r="BK322" s="226">
        <f>ROUND(I322*H322,2)</f>
        <v>0</v>
      </c>
      <c r="BL322" s="18" t="s">
        <v>271</v>
      </c>
      <c r="BM322" s="225" t="s">
        <v>4132</v>
      </c>
    </row>
    <row r="323" s="2" customFormat="1">
      <c r="A323" s="39"/>
      <c r="B323" s="40"/>
      <c r="C323" s="214" t="s">
        <v>3116</v>
      </c>
      <c r="D323" s="214" t="s">
        <v>243</v>
      </c>
      <c r="E323" s="215" t="s">
        <v>5275</v>
      </c>
      <c r="F323" s="216" t="s">
        <v>5276</v>
      </c>
      <c r="G323" s="217" t="s">
        <v>261</v>
      </c>
      <c r="H323" s="218">
        <v>52</v>
      </c>
      <c r="I323" s="219"/>
      <c r="J323" s="220">
        <f>ROUND(I323*H323,2)</f>
        <v>0</v>
      </c>
      <c r="K323" s="216" t="s">
        <v>4828</v>
      </c>
      <c r="L323" s="45"/>
      <c r="M323" s="221" t="s">
        <v>19</v>
      </c>
      <c r="N323" s="222" t="s">
        <v>43</v>
      </c>
      <c r="O323" s="85"/>
      <c r="P323" s="223">
        <f>O323*H323</f>
        <v>0</v>
      </c>
      <c r="Q323" s="223">
        <v>0</v>
      </c>
      <c r="R323" s="223">
        <f>Q323*H323</f>
        <v>0</v>
      </c>
      <c r="S323" s="223">
        <v>0</v>
      </c>
      <c r="T323" s="224">
        <f>S323*H323</f>
        <v>0</v>
      </c>
      <c r="U323" s="39"/>
      <c r="V323" s="39"/>
      <c r="W323" s="39"/>
      <c r="X323" s="39"/>
      <c r="Y323" s="39"/>
      <c r="Z323" s="39"/>
      <c r="AA323" s="39"/>
      <c r="AB323" s="39"/>
      <c r="AC323" s="39"/>
      <c r="AD323" s="39"/>
      <c r="AE323" s="39"/>
      <c r="AR323" s="225" t="s">
        <v>271</v>
      </c>
      <c r="AT323" s="225" t="s">
        <v>243</v>
      </c>
      <c r="AU323" s="225" t="s">
        <v>81</v>
      </c>
      <c r="AY323" s="18" t="s">
        <v>240</v>
      </c>
      <c r="BE323" s="226">
        <f>IF(N323="základní",J323,0)</f>
        <v>0</v>
      </c>
      <c r="BF323" s="226">
        <f>IF(N323="snížená",J323,0)</f>
        <v>0</v>
      </c>
      <c r="BG323" s="226">
        <f>IF(N323="zákl. přenesená",J323,0)</f>
        <v>0</v>
      </c>
      <c r="BH323" s="226">
        <f>IF(N323="sníž. přenesená",J323,0)</f>
        <v>0</v>
      </c>
      <c r="BI323" s="226">
        <f>IF(N323="nulová",J323,0)</f>
        <v>0</v>
      </c>
      <c r="BJ323" s="18" t="s">
        <v>79</v>
      </c>
      <c r="BK323" s="226">
        <f>ROUND(I323*H323,2)</f>
        <v>0</v>
      </c>
      <c r="BL323" s="18" t="s">
        <v>271</v>
      </c>
      <c r="BM323" s="225" t="s">
        <v>4140</v>
      </c>
    </row>
    <row r="324" s="2" customFormat="1">
      <c r="A324" s="39"/>
      <c r="B324" s="40"/>
      <c r="C324" s="214" t="s">
        <v>3120</v>
      </c>
      <c r="D324" s="214" t="s">
        <v>243</v>
      </c>
      <c r="E324" s="215" t="s">
        <v>5277</v>
      </c>
      <c r="F324" s="216" t="s">
        <v>5278</v>
      </c>
      <c r="G324" s="217" t="s">
        <v>261</v>
      </c>
      <c r="H324" s="218">
        <v>222</v>
      </c>
      <c r="I324" s="219"/>
      <c r="J324" s="220">
        <f>ROUND(I324*H324,2)</f>
        <v>0</v>
      </c>
      <c r="K324" s="216" t="s">
        <v>4828</v>
      </c>
      <c r="L324" s="45"/>
      <c r="M324" s="221" t="s">
        <v>19</v>
      </c>
      <c r="N324" s="222" t="s">
        <v>43</v>
      </c>
      <c r="O324" s="85"/>
      <c r="P324" s="223">
        <f>O324*H324</f>
        <v>0</v>
      </c>
      <c r="Q324" s="223">
        <v>0</v>
      </c>
      <c r="R324" s="223">
        <f>Q324*H324</f>
        <v>0</v>
      </c>
      <c r="S324" s="223">
        <v>0</v>
      </c>
      <c r="T324" s="224">
        <f>S324*H324</f>
        <v>0</v>
      </c>
      <c r="U324" s="39"/>
      <c r="V324" s="39"/>
      <c r="W324" s="39"/>
      <c r="X324" s="39"/>
      <c r="Y324" s="39"/>
      <c r="Z324" s="39"/>
      <c r="AA324" s="39"/>
      <c r="AB324" s="39"/>
      <c r="AC324" s="39"/>
      <c r="AD324" s="39"/>
      <c r="AE324" s="39"/>
      <c r="AR324" s="225" t="s">
        <v>271</v>
      </c>
      <c r="AT324" s="225" t="s">
        <v>243</v>
      </c>
      <c r="AU324" s="225" t="s">
        <v>81</v>
      </c>
      <c r="AY324" s="18" t="s">
        <v>240</v>
      </c>
      <c r="BE324" s="226">
        <f>IF(N324="základní",J324,0)</f>
        <v>0</v>
      </c>
      <c r="BF324" s="226">
        <f>IF(N324="snížená",J324,0)</f>
        <v>0</v>
      </c>
      <c r="BG324" s="226">
        <f>IF(N324="zákl. přenesená",J324,0)</f>
        <v>0</v>
      </c>
      <c r="BH324" s="226">
        <f>IF(N324="sníž. přenesená",J324,0)</f>
        <v>0</v>
      </c>
      <c r="BI324" s="226">
        <f>IF(N324="nulová",J324,0)</f>
        <v>0</v>
      </c>
      <c r="BJ324" s="18" t="s">
        <v>79</v>
      </c>
      <c r="BK324" s="226">
        <f>ROUND(I324*H324,2)</f>
        <v>0</v>
      </c>
      <c r="BL324" s="18" t="s">
        <v>271</v>
      </c>
      <c r="BM324" s="225" t="s">
        <v>4148</v>
      </c>
    </row>
    <row r="325" s="12" customFormat="1" ht="25.92" customHeight="1">
      <c r="A325" s="12"/>
      <c r="B325" s="198"/>
      <c r="C325" s="199"/>
      <c r="D325" s="200" t="s">
        <v>71</v>
      </c>
      <c r="E325" s="201" t="s">
        <v>4732</v>
      </c>
      <c r="F325" s="201" t="s">
        <v>5279</v>
      </c>
      <c r="G325" s="199"/>
      <c r="H325" s="199"/>
      <c r="I325" s="202"/>
      <c r="J325" s="203">
        <f>BK325</f>
        <v>0</v>
      </c>
      <c r="K325" s="199"/>
      <c r="L325" s="204"/>
      <c r="M325" s="205"/>
      <c r="N325" s="206"/>
      <c r="O325" s="206"/>
      <c r="P325" s="207">
        <f>SUM(P326:P329)</f>
        <v>0</v>
      </c>
      <c r="Q325" s="206"/>
      <c r="R325" s="207">
        <f>SUM(R326:R329)</f>
        <v>0</v>
      </c>
      <c r="S325" s="206"/>
      <c r="T325" s="208">
        <f>SUM(T326:T329)</f>
        <v>0</v>
      </c>
      <c r="U325" s="12"/>
      <c r="V325" s="12"/>
      <c r="W325" s="12"/>
      <c r="X325" s="12"/>
      <c r="Y325" s="12"/>
      <c r="Z325" s="12"/>
      <c r="AA325" s="12"/>
      <c r="AB325" s="12"/>
      <c r="AC325" s="12"/>
      <c r="AD325" s="12"/>
      <c r="AE325" s="12"/>
      <c r="AR325" s="209" t="s">
        <v>248</v>
      </c>
      <c r="AT325" s="210" t="s">
        <v>71</v>
      </c>
      <c r="AU325" s="210" t="s">
        <v>72</v>
      </c>
      <c r="AY325" s="209" t="s">
        <v>240</v>
      </c>
      <c r="BK325" s="211">
        <f>SUM(BK326:BK329)</f>
        <v>0</v>
      </c>
    </row>
    <row r="326" s="2" customFormat="1" ht="16.5" customHeight="1">
      <c r="A326" s="39"/>
      <c r="B326" s="40"/>
      <c r="C326" s="214" t="s">
        <v>3126</v>
      </c>
      <c r="D326" s="214" t="s">
        <v>243</v>
      </c>
      <c r="E326" s="215" t="s">
        <v>5280</v>
      </c>
      <c r="F326" s="216" t="s">
        <v>5281</v>
      </c>
      <c r="G326" s="217" t="s">
        <v>5282</v>
      </c>
      <c r="H326" s="218">
        <v>10</v>
      </c>
      <c r="I326" s="219"/>
      <c r="J326" s="220">
        <f>ROUND(I326*H326,2)</f>
        <v>0</v>
      </c>
      <c r="K326" s="216" t="s">
        <v>247</v>
      </c>
      <c r="L326" s="45"/>
      <c r="M326" s="221" t="s">
        <v>19</v>
      </c>
      <c r="N326" s="222" t="s">
        <v>43</v>
      </c>
      <c r="O326" s="85"/>
      <c r="P326" s="223">
        <f>O326*H326</f>
        <v>0</v>
      </c>
      <c r="Q326" s="223">
        <v>0</v>
      </c>
      <c r="R326" s="223">
        <f>Q326*H326</f>
        <v>0</v>
      </c>
      <c r="S326" s="223">
        <v>0</v>
      </c>
      <c r="T326" s="224">
        <f>S326*H326</f>
        <v>0</v>
      </c>
      <c r="U326" s="39"/>
      <c r="V326" s="39"/>
      <c r="W326" s="39"/>
      <c r="X326" s="39"/>
      <c r="Y326" s="39"/>
      <c r="Z326" s="39"/>
      <c r="AA326" s="39"/>
      <c r="AB326" s="39"/>
      <c r="AC326" s="39"/>
      <c r="AD326" s="39"/>
      <c r="AE326" s="39"/>
      <c r="AR326" s="225" t="s">
        <v>5283</v>
      </c>
      <c r="AT326" s="225" t="s">
        <v>243</v>
      </c>
      <c r="AU326" s="225" t="s">
        <v>79</v>
      </c>
      <c r="AY326" s="18" t="s">
        <v>240</v>
      </c>
      <c r="BE326" s="226">
        <f>IF(N326="základní",J326,0)</f>
        <v>0</v>
      </c>
      <c r="BF326" s="226">
        <f>IF(N326="snížená",J326,0)</f>
        <v>0</v>
      </c>
      <c r="BG326" s="226">
        <f>IF(N326="zákl. přenesená",J326,0)</f>
        <v>0</v>
      </c>
      <c r="BH326" s="226">
        <f>IF(N326="sníž. přenesená",J326,0)</f>
        <v>0</v>
      </c>
      <c r="BI326" s="226">
        <f>IF(N326="nulová",J326,0)</f>
        <v>0</v>
      </c>
      <c r="BJ326" s="18" t="s">
        <v>79</v>
      </c>
      <c r="BK326" s="226">
        <f>ROUND(I326*H326,2)</f>
        <v>0</v>
      </c>
      <c r="BL326" s="18" t="s">
        <v>5283</v>
      </c>
      <c r="BM326" s="225" t="s">
        <v>4156</v>
      </c>
    </row>
    <row r="327" s="2" customFormat="1" ht="16.5" customHeight="1">
      <c r="A327" s="39"/>
      <c r="B327" s="40"/>
      <c r="C327" s="214" t="s">
        <v>3130</v>
      </c>
      <c r="D327" s="214" t="s">
        <v>243</v>
      </c>
      <c r="E327" s="215" t="s">
        <v>5284</v>
      </c>
      <c r="F327" s="216" t="s">
        <v>5285</v>
      </c>
      <c r="G327" s="217" t="s">
        <v>5282</v>
      </c>
      <c r="H327" s="218">
        <v>4</v>
      </c>
      <c r="I327" s="219"/>
      <c r="J327" s="220">
        <f>ROUND(I327*H327,2)</f>
        <v>0</v>
      </c>
      <c r="K327" s="216" t="s">
        <v>247</v>
      </c>
      <c r="L327" s="45"/>
      <c r="M327" s="221" t="s">
        <v>19</v>
      </c>
      <c r="N327" s="222" t="s">
        <v>43</v>
      </c>
      <c r="O327" s="85"/>
      <c r="P327" s="223">
        <f>O327*H327</f>
        <v>0</v>
      </c>
      <c r="Q327" s="223">
        <v>0</v>
      </c>
      <c r="R327" s="223">
        <f>Q327*H327</f>
        <v>0</v>
      </c>
      <c r="S327" s="223">
        <v>0</v>
      </c>
      <c r="T327" s="224">
        <f>S327*H327</f>
        <v>0</v>
      </c>
      <c r="U327" s="39"/>
      <c r="V327" s="39"/>
      <c r="W327" s="39"/>
      <c r="X327" s="39"/>
      <c r="Y327" s="39"/>
      <c r="Z327" s="39"/>
      <c r="AA327" s="39"/>
      <c r="AB327" s="39"/>
      <c r="AC327" s="39"/>
      <c r="AD327" s="39"/>
      <c r="AE327" s="39"/>
      <c r="AR327" s="225" t="s">
        <v>5283</v>
      </c>
      <c r="AT327" s="225" t="s">
        <v>243</v>
      </c>
      <c r="AU327" s="225" t="s">
        <v>79</v>
      </c>
      <c r="AY327" s="18" t="s">
        <v>240</v>
      </c>
      <c r="BE327" s="226">
        <f>IF(N327="základní",J327,0)</f>
        <v>0</v>
      </c>
      <c r="BF327" s="226">
        <f>IF(N327="snížená",J327,0)</f>
        <v>0</v>
      </c>
      <c r="BG327" s="226">
        <f>IF(N327="zákl. přenesená",J327,0)</f>
        <v>0</v>
      </c>
      <c r="BH327" s="226">
        <f>IF(N327="sníž. přenesená",J327,0)</f>
        <v>0</v>
      </c>
      <c r="BI327" s="226">
        <f>IF(N327="nulová",J327,0)</f>
        <v>0</v>
      </c>
      <c r="BJ327" s="18" t="s">
        <v>79</v>
      </c>
      <c r="BK327" s="226">
        <f>ROUND(I327*H327,2)</f>
        <v>0</v>
      </c>
      <c r="BL327" s="18" t="s">
        <v>5283</v>
      </c>
      <c r="BM327" s="225" t="s">
        <v>4164</v>
      </c>
    </row>
    <row r="328" s="2" customFormat="1" ht="16.5" customHeight="1">
      <c r="A328" s="39"/>
      <c r="B328" s="40"/>
      <c r="C328" s="214" t="s">
        <v>3135</v>
      </c>
      <c r="D328" s="214" t="s">
        <v>243</v>
      </c>
      <c r="E328" s="215" t="s">
        <v>5286</v>
      </c>
      <c r="F328" s="216" t="s">
        <v>5287</v>
      </c>
      <c r="G328" s="217" t="s">
        <v>5282</v>
      </c>
      <c r="H328" s="218">
        <v>50</v>
      </c>
      <c r="I328" s="219"/>
      <c r="J328" s="220">
        <f>ROUND(I328*H328,2)</f>
        <v>0</v>
      </c>
      <c r="K328" s="216" t="s">
        <v>247</v>
      </c>
      <c r="L328" s="45"/>
      <c r="M328" s="221" t="s">
        <v>19</v>
      </c>
      <c r="N328" s="222" t="s">
        <v>43</v>
      </c>
      <c r="O328" s="85"/>
      <c r="P328" s="223">
        <f>O328*H328</f>
        <v>0</v>
      </c>
      <c r="Q328" s="223">
        <v>0</v>
      </c>
      <c r="R328" s="223">
        <f>Q328*H328</f>
        <v>0</v>
      </c>
      <c r="S328" s="223">
        <v>0</v>
      </c>
      <c r="T328" s="224">
        <f>S328*H328</f>
        <v>0</v>
      </c>
      <c r="U328" s="39"/>
      <c r="V328" s="39"/>
      <c r="W328" s="39"/>
      <c r="X328" s="39"/>
      <c r="Y328" s="39"/>
      <c r="Z328" s="39"/>
      <c r="AA328" s="39"/>
      <c r="AB328" s="39"/>
      <c r="AC328" s="39"/>
      <c r="AD328" s="39"/>
      <c r="AE328" s="39"/>
      <c r="AR328" s="225" t="s">
        <v>5283</v>
      </c>
      <c r="AT328" s="225" t="s">
        <v>243</v>
      </c>
      <c r="AU328" s="225" t="s">
        <v>79</v>
      </c>
      <c r="AY328" s="18" t="s">
        <v>240</v>
      </c>
      <c r="BE328" s="226">
        <f>IF(N328="základní",J328,0)</f>
        <v>0</v>
      </c>
      <c r="BF328" s="226">
        <f>IF(N328="snížená",J328,0)</f>
        <v>0</v>
      </c>
      <c r="BG328" s="226">
        <f>IF(N328="zákl. přenesená",J328,0)</f>
        <v>0</v>
      </c>
      <c r="BH328" s="226">
        <f>IF(N328="sníž. přenesená",J328,0)</f>
        <v>0</v>
      </c>
      <c r="BI328" s="226">
        <f>IF(N328="nulová",J328,0)</f>
        <v>0</v>
      </c>
      <c r="BJ328" s="18" t="s">
        <v>79</v>
      </c>
      <c r="BK328" s="226">
        <f>ROUND(I328*H328,2)</f>
        <v>0</v>
      </c>
      <c r="BL328" s="18" t="s">
        <v>5283</v>
      </c>
      <c r="BM328" s="225" t="s">
        <v>4172</v>
      </c>
    </row>
    <row r="329" s="2" customFormat="1" ht="16.5" customHeight="1">
      <c r="A329" s="39"/>
      <c r="B329" s="40"/>
      <c r="C329" s="214" t="s">
        <v>3139</v>
      </c>
      <c r="D329" s="214" t="s">
        <v>243</v>
      </c>
      <c r="E329" s="215" t="s">
        <v>5288</v>
      </c>
      <c r="F329" s="216" t="s">
        <v>5289</v>
      </c>
      <c r="G329" s="217" t="s">
        <v>5282</v>
      </c>
      <c r="H329" s="218">
        <v>3</v>
      </c>
      <c r="I329" s="219"/>
      <c r="J329" s="220">
        <f>ROUND(I329*H329,2)</f>
        <v>0</v>
      </c>
      <c r="K329" s="216" t="s">
        <v>247</v>
      </c>
      <c r="L329" s="45"/>
      <c r="M329" s="221" t="s">
        <v>19</v>
      </c>
      <c r="N329" s="222" t="s">
        <v>43</v>
      </c>
      <c r="O329" s="85"/>
      <c r="P329" s="223">
        <f>O329*H329</f>
        <v>0</v>
      </c>
      <c r="Q329" s="223">
        <v>0</v>
      </c>
      <c r="R329" s="223">
        <f>Q329*H329</f>
        <v>0</v>
      </c>
      <c r="S329" s="223">
        <v>0</v>
      </c>
      <c r="T329" s="224">
        <f>S329*H329</f>
        <v>0</v>
      </c>
      <c r="U329" s="39"/>
      <c r="V329" s="39"/>
      <c r="W329" s="39"/>
      <c r="X329" s="39"/>
      <c r="Y329" s="39"/>
      <c r="Z329" s="39"/>
      <c r="AA329" s="39"/>
      <c r="AB329" s="39"/>
      <c r="AC329" s="39"/>
      <c r="AD329" s="39"/>
      <c r="AE329" s="39"/>
      <c r="AR329" s="225" t="s">
        <v>5283</v>
      </c>
      <c r="AT329" s="225" t="s">
        <v>243</v>
      </c>
      <c r="AU329" s="225" t="s">
        <v>79</v>
      </c>
      <c r="AY329" s="18" t="s">
        <v>240</v>
      </c>
      <c r="BE329" s="226">
        <f>IF(N329="základní",J329,0)</f>
        <v>0</v>
      </c>
      <c r="BF329" s="226">
        <f>IF(N329="snížená",J329,0)</f>
        <v>0</v>
      </c>
      <c r="BG329" s="226">
        <f>IF(N329="zákl. přenesená",J329,0)</f>
        <v>0</v>
      </c>
      <c r="BH329" s="226">
        <f>IF(N329="sníž. přenesená",J329,0)</f>
        <v>0</v>
      </c>
      <c r="BI329" s="226">
        <f>IF(N329="nulová",J329,0)</f>
        <v>0</v>
      </c>
      <c r="BJ329" s="18" t="s">
        <v>79</v>
      </c>
      <c r="BK329" s="226">
        <f>ROUND(I329*H329,2)</f>
        <v>0</v>
      </c>
      <c r="BL329" s="18" t="s">
        <v>5283</v>
      </c>
      <c r="BM329" s="225" t="s">
        <v>4180</v>
      </c>
    </row>
    <row r="330" s="12" customFormat="1" ht="25.92" customHeight="1">
      <c r="A330" s="12"/>
      <c r="B330" s="198"/>
      <c r="C330" s="199"/>
      <c r="D330" s="200" t="s">
        <v>71</v>
      </c>
      <c r="E330" s="201" t="s">
        <v>5290</v>
      </c>
      <c r="F330" s="201" t="s">
        <v>5291</v>
      </c>
      <c r="G330" s="199"/>
      <c r="H330" s="199"/>
      <c r="I330" s="202"/>
      <c r="J330" s="203">
        <f>BK330</f>
        <v>0</v>
      </c>
      <c r="K330" s="199"/>
      <c r="L330" s="204"/>
      <c r="M330" s="205"/>
      <c r="N330" s="206"/>
      <c r="O330" s="206"/>
      <c r="P330" s="207">
        <f>SUM(P331:P334)</f>
        <v>0</v>
      </c>
      <c r="Q330" s="206"/>
      <c r="R330" s="207">
        <f>SUM(R331:R334)</f>
        <v>0</v>
      </c>
      <c r="S330" s="206"/>
      <c r="T330" s="208">
        <f>SUM(T331:T334)</f>
        <v>0</v>
      </c>
      <c r="U330" s="12"/>
      <c r="V330" s="12"/>
      <c r="W330" s="12"/>
      <c r="X330" s="12"/>
      <c r="Y330" s="12"/>
      <c r="Z330" s="12"/>
      <c r="AA330" s="12"/>
      <c r="AB330" s="12"/>
      <c r="AC330" s="12"/>
      <c r="AD330" s="12"/>
      <c r="AE330" s="12"/>
      <c r="AR330" s="209" t="s">
        <v>258</v>
      </c>
      <c r="AT330" s="210" t="s">
        <v>71</v>
      </c>
      <c r="AU330" s="210" t="s">
        <v>72</v>
      </c>
      <c r="AY330" s="209" t="s">
        <v>240</v>
      </c>
      <c r="BK330" s="211">
        <f>SUM(BK331:BK334)</f>
        <v>0</v>
      </c>
    </row>
    <row r="331" s="2" customFormat="1">
      <c r="A331" s="39"/>
      <c r="B331" s="40"/>
      <c r="C331" s="214" t="s">
        <v>3155</v>
      </c>
      <c r="D331" s="214" t="s">
        <v>243</v>
      </c>
      <c r="E331" s="215" t="s">
        <v>5292</v>
      </c>
      <c r="F331" s="216" t="s">
        <v>5293</v>
      </c>
      <c r="G331" s="217" t="s">
        <v>806</v>
      </c>
      <c r="H331" s="218">
        <v>2</v>
      </c>
      <c r="I331" s="219"/>
      <c r="J331" s="220">
        <f>ROUND(I331*H331,2)</f>
        <v>0</v>
      </c>
      <c r="K331" s="216" t="s">
        <v>4828</v>
      </c>
      <c r="L331" s="45"/>
      <c r="M331" s="221" t="s">
        <v>19</v>
      </c>
      <c r="N331" s="222" t="s">
        <v>43</v>
      </c>
      <c r="O331" s="85"/>
      <c r="P331" s="223">
        <f>O331*H331</f>
        <v>0</v>
      </c>
      <c r="Q331" s="223">
        <v>0</v>
      </c>
      <c r="R331" s="223">
        <f>Q331*H331</f>
        <v>0</v>
      </c>
      <c r="S331" s="223">
        <v>0</v>
      </c>
      <c r="T331" s="224">
        <f>S331*H331</f>
        <v>0</v>
      </c>
      <c r="U331" s="39"/>
      <c r="V331" s="39"/>
      <c r="W331" s="39"/>
      <c r="X331" s="39"/>
      <c r="Y331" s="39"/>
      <c r="Z331" s="39"/>
      <c r="AA331" s="39"/>
      <c r="AB331" s="39"/>
      <c r="AC331" s="39"/>
      <c r="AD331" s="39"/>
      <c r="AE331" s="39"/>
      <c r="AR331" s="225" t="s">
        <v>248</v>
      </c>
      <c r="AT331" s="225" t="s">
        <v>243</v>
      </c>
      <c r="AU331" s="225" t="s">
        <v>79</v>
      </c>
      <c r="AY331" s="18" t="s">
        <v>240</v>
      </c>
      <c r="BE331" s="226">
        <f>IF(N331="základní",J331,0)</f>
        <v>0</v>
      </c>
      <c r="BF331" s="226">
        <f>IF(N331="snížená",J331,0)</f>
        <v>0</v>
      </c>
      <c r="BG331" s="226">
        <f>IF(N331="zákl. přenesená",J331,0)</f>
        <v>0</v>
      </c>
      <c r="BH331" s="226">
        <f>IF(N331="sníž. přenesená",J331,0)</f>
        <v>0</v>
      </c>
      <c r="BI331" s="226">
        <f>IF(N331="nulová",J331,0)</f>
        <v>0</v>
      </c>
      <c r="BJ331" s="18" t="s">
        <v>79</v>
      </c>
      <c r="BK331" s="226">
        <f>ROUND(I331*H331,2)</f>
        <v>0</v>
      </c>
      <c r="BL331" s="18" t="s">
        <v>248</v>
      </c>
      <c r="BM331" s="225" t="s">
        <v>4188</v>
      </c>
    </row>
    <row r="332" s="2" customFormat="1">
      <c r="A332" s="39"/>
      <c r="B332" s="40"/>
      <c r="C332" s="214" t="s">
        <v>3160</v>
      </c>
      <c r="D332" s="214" t="s">
        <v>243</v>
      </c>
      <c r="E332" s="215" t="s">
        <v>5294</v>
      </c>
      <c r="F332" s="216" t="s">
        <v>5295</v>
      </c>
      <c r="G332" s="217" t="s">
        <v>806</v>
      </c>
      <c r="H332" s="218">
        <v>4</v>
      </c>
      <c r="I332" s="219"/>
      <c r="J332" s="220">
        <f>ROUND(I332*H332,2)</f>
        <v>0</v>
      </c>
      <c r="K332" s="216" t="s">
        <v>4828</v>
      </c>
      <c r="L332" s="45"/>
      <c r="M332" s="221" t="s">
        <v>19</v>
      </c>
      <c r="N332" s="222" t="s">
        <v>43</v>
      </c>
      <c r="O332" s="85"/>
      <c r="P332" s="223">
        <f>O332*H332</f>
        <v>0</v>
      </c>
      <c r="Q332" s="223">
        <v>0</v>
      </c>
      <c r="R332" s="223">
        <f>Q332*H332</f>
        <v>0</v>
      </c>
      <c r="S332" s="223">
        <v>0</v>
      </c>
      <c r="T332" s="224">
        <f>S332*H332</f>
        <v>0</v>
      </c>
      <c r="U332" s="39"/>
      <c r="V332" s="39"/>
      <c r="W332" s="39"/>
      <c r="X332" s="39"/>
      <c r="Y332" s="39"/>
      <c r="Z332" s="39"/>
      <c r="AA332" s="39"/>
      <c r="AB332" s="39"/>
      <c r="AC332" s="39"/>
      <c r="AD332" s="39"/>
      <c r="AE332" s="39"/>
      <c r="AR332" s="225" t="s">
        <v>248</v>
      </c>
      <c r="AT332" s="225" t="s">
        <v>243</v>
      </c>
      <c r="AU332" s="225" t="s">
        <v>79</v>
      </c>
      <c r="AY332" s="18" t="s">
        <v>240</v>
      </c>
      <c r="BE332" s="226">
        <f>IF(N332="základní",J332,0)</f>
        <v>0</v>
      </c>
      <c r="BF332" s="226">
        <f>IF(N332="snížená",J332,0)</f>
        <v>0</v>
      </c>
      <c r="BG332" s="226">
        <f>IF(N332="zákl. přenesená",J332,0)</f>
        <v>0</v>
      </c>
      <c r="BH332" s="226">
        <f>IF(N332="sníž. přenesená",J332,0)</f>
        <v>0</v>
      </c>
      <c r="BI332" s="226">
        <f>IF(N332="nulová",J332,0)</f>
        <v>0</v>
      </c>
      <c r="BJ332" s="18" t="s">
        <v>79</v>
      </c>
      <c r="BK332" s="226">
        <f>ROUND(I332*H332,2)</f>
        <v>0</v>
      </c>
      <c r="BL332" s="18" t="s">
        <v>248</v>
      </c>
      <c r="BM332" s="225" t="s">
        <v>4196</v>
      </c>
    </row>
    <row r="333" s="2" customFormat="1">
      <c r="A333" s="39"/>
      <c r="B333" s="40"/>
      <c r="C333" s="214" t="s">
        <v>3166</v>
      </c>
      <c r="D333" s="214" t="s">
        <v>243</v>
      </c>
      <c r="E333" s="215" t="s">
        <v>5296</v>
      </c>
      <c r="F333" s="216" t="s">
        <v>5297</v>
      </c>
      <c r="G333" s="217" t="s">
        <v>806</v>
      </c>
      <c r="H333" s="218">
        <v>10</v>
      </c>
      <c r="I333" s="219"/>
      <c r="J333" s="220">
        <f>ROUND(I333*H333,2)</f>
        <v>0</v>
      </c>
      <c r="K333" s="216" t="s">
        <v>4828</v>
      </c>
      <c r="L333" s="45"/>
      <c r="M333" s="221" t="s">
        <v>19</v>
      </c>
      <c r="N333" s="222" t="s">
        <v>43</v>
      </c>
      <c r="O333" s="85"/>
      <c r="P333" s="223">
        <f>O333*H333</f>
        <v>0</v>
      </c>
      <c r="Q333" s="223">
        <v>0</v>
      </c>
      <c r="R333" s="223">
        <f>Q333*H333</f>
        <v>0</v>
      </c>
      <c r="S333" s="223">
        <v>0</v>
      </c>
      <c r="T333" s="224">
        <f>S333*H333</f>
        <v>0</v>
      </c>
      <c r="U333" s="39"/>
      <c r="V333" s="39"/>
      <c r="W333" s="39"/>
      <c r="X333" s="39"/>
      <c r="Y333" s="39"/>
      <c r="Z333" s="39"/>
      <c r="AA333" s="39"/>
      <c r="AB333" s="39"/>
      <c r="AC333" s="39"/>
      <c r="AD333" s="39"/>
      <c r="AE333" s="39"/>
      <c r="AR333" s="225" t="s">
        <v>248</v>
      </c>
      <c r="AT333" s="225" t="s">
        <v>243</v>
      </c>
      <c r="AU333" s="225" t="s">
        <v>79</v>
      </c>
      <c r="AY333" s="18" t="s">
        <v>240</v>
      </c>
      <c r="BE333" s="226">
        <f>IF(N333="základní",J333,0)</f>
        <v>0</v>
      </c>
      <c r="BF333" s="226">
        <f>IF(N333="snížená",J333,0)</f>
        <v>0</v>
      </c>
      <c r="BG333" s="226">
        <f>IF(N333="zákl. přenesená",J333,0)</f>
        <v>0</v>
      </c>
      <c r="BH333" s="226">
        <f>IF(N333="sníž. přenesená",J333,0)</f>
        <v>0</v>
      </c>
      <c r="BI333" s="226">
        <f>IF(N333="nulová",J333,0)</f>
        <v>0</v>
      </c>
      <c r="BJ333" s="18" t="s">
        <v>79</v>
      </c>
      <c r="BK333" s="226">
        <f>ROUND(I333*H333,2)</f>
        <v>0</v>
      </c>
      <c r="BL333" s="18" t="s">
        <v>248</v>
      </c>
      <c r="BM333" s="225" t="s">
        <v>4204</v>
      </c>
    </row>
    <row r="334" s="2" customFormat="1" ht="16.5" customHeight="1">
      <c r="A334" s="39"/>
      <c r="B334" s="40"/>
      <c r="C334" s="214" t="s">
        <v>3172</v>
      </c>
      <c r="D334" s="214" t="s">
        <v>243</v>
      </c>
      <c r="E334" s="215" t="s">
        <v>5298</v>
      </c>
      <c r="F334" s="216" t="s">
        <v>5299</v>
      </c>
      <c r="G334" s="217" t="s">
        <v>4862</v>
      </c>
      <c r="H334" s="218">
        <v>1</v>
      </c>
      <c r="I334" s="219"/>
      <c r="J334" s="220">
        <f>ROUND(I334*H334,2)</f>
        <v>0</v>
      </c>
      <c r="K334" s="216" t="s">
        <v>247</v>
      </c>
      <c r="L334" s="45"/>
      <c r="M334" s="234" t="s">
        <v>19</v>
      </c>
      <c r="N334" s="235" t="s">
        <v>43</v>
      </c>
      <c r="O334" s="232"/>
      <c r="P334" s="236">
        <f>O334*H334</f>
        <v>0</v>
      </c>
      <c r="Q334" s="236">
        <v>0</v>
      </c>
      <c r="R334" s="236">
        <f>Q334*H334</f>
        <v>0</v>
      </c>
      <c r="S334" s="236">
        <v>0</v>
      </c>
      <c r="T334" s="237">
        <f>S334*H334</f>
        <v>0</v>
      </c>
      <c r="U334" s="39"/>
      <c r="V334" s="39"/>
      <c r="W334" s="39"/>
      <c r="X334" s="39"/>
      <c r="Y334" s="39"/>
      <c r="Z334" s="39"/>
      <c r="AA334" s="39"/>
      <c r="AB334" s="39"/>
      <c r="AC334" s="39"/>
      <c r="AD334" s="39"/>
      <c r="AE334" s="39"/>
      <c r="AR334" s="225" t="s">
        <v>248</v>
      </c>
      <c r="AT334" s="225" t="s">
        <v>243</v>
      </c>
      <c r="AU334" s="225" t="s">
        <v>79</v>
      </c>
      <c r="AY334" s="18" t="s">
        <v>240</v>
      </c>
      <c r="BE334" s="226">
        <f>IF(N334="základní",J334,0)</f>
        <v>0</v>
      </c>
      <c r="BF334" s="226">
        <f>IF(N334="snížená",J334,0)</f>
        <v>0</v>
      </c>
      <c r="BG334" s="226">
        <f>IF(N334="zákl. přenesená",J334,0)</f>
        <v>0</v>
      </c>
      <c r="BH334" s="226">
        <f>IF(N334="sníž. přenesená",J334,0)</f>
        <v>0</v>
      </c>
      <c r="BI334" s="226">
        <f>IF(N334="nulová",J334,0)</f>
        <v>0</v>
      </c>
      <c r="BJ334" s="18" t="s">
        <v>79</v>
      </c>
      <c r="BK334" s="226">
        <f>ROUND(I334*H334,2)</f>
        <v>0</v>
      </c>
      <c r="BL334" s="18" t="s">
        <v>248</v>
      </c>
      <c r="BM334" s="225" t="s">
        <v>4212</v>
      </c>
    </row>
    <row r="335" s="2" customFormat="1" ht="6.96" customHeight="1">
      <c r="A335" s="39"/>
      <c r="B335" s="60"/>
      <c r="C335" s="61"/>
      <c r="D335" s="61"/>
      <c r="E335" s="61"/>
      <c r="F335" s="61"/>
      <c r="G335" s="61"/>
      <c r="H335" s="61"/>
      <c r="I335" s="61"/>
      <c r="J335" s="61"/>
      <c r="K335" s="61"/>
      <c r="L335" s="45"/>
      <c r="M335" s="39"/>
      <c r="O335" s="39"/>
      <c r="P335" s="39"/>
      <c r="Q335" s="39"/>
      <c r="R335" s="39"/>
      <c r="S335" s="39"/>
      <c r="T335" s="39"/>
      <c r="U335" s="39"/>
      <c r="V335" s="39"/>
      <c r="W335" s="39"/>
      <c r="X335" s="39"/>
      <c r="Y335" s="39"/>
      <c r="Z335" s="39"/>
      <c r="AA335" s="39"/>
      <c r="AB335" s="39"/>
      <c r="AC335" s="39"/>
      <c r="AD335" s="39"/>
      <c r="AE335" s="39"/>
    </row>
  </sheetData>
  <sheetProtection sheet="1" autoFilter="0" formatColumns="0" formatRows="0" objects="1" scenarios="1" spinCount="100000" saltValue="ckifsujBSw2zGyNmgC0rmVq6PEG2xgmB0nqdxZocjZjXLYIkCI5xH9wTXdUihCGK29/ILocme8IzF75YmKd2oQ==" hashValue="zNx7sydbQqUQMKWdTEfn5ri7ak4BHLbYa9yyrXRt3V6TABbWV/Reqtx6/KJSFUPZc5NT180nkoFeXfeBYJXHVg==" algorithmName="SHA-512" password="CC35"/>
  <autoFilter ref="C95:K334"/>
  <mergeCells count="12">
    <mergeCell ref="E7:H7"/>
    <mergeCell ref="E9:H9"/>
    <mergeCell ref="E11:H11"/>
    <mergeCell ref="E20:H20"/>
    <mergeCell ref="E29:H29"/>
    <mergeCell ref="E50:H50"/>
    <mergeCell ref="E52:H52"/>
    <mergeCell ref="E54:H54"/>
    <mergeCell ref="E84:H84"/>
    <mergeCell ref="E86:H86"/>
    <mergeCell ref="E88:H8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131</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1" customFormat="1" ht="12" customHeight="1">
      <c r="B8" s="21"/>
      <c r="D8" s="144" t="s">
        <v>209</v>
      </c>
      <c r="L8" s="21"/>
    </row>
    <row r="9" s="2" customFormat="1" ht="16.5" customHeight="1">
      <c r="A9" s="39"/>
      <c r="B9" s="45"/>
      <c r="C9" s="39"/>
      <c r="D9" s="39"/>
      <c r="E9" s="145" t="s">
        <v>1333</v>
      </c>
      <c r="F9" s="39"/>
      <c r="G9" s="39"/>
      <c r="H9" s="39"/>
      <c r="I9" s="39"/>
      <c r="J9" s="39"/>
      <c r="K9" s="39"/>
      <c r="L9" s="146"/>
      <c r="S9" s="39"/>
      <c r="T9" s="39"/>
      <c r="U9" s="39"/>
      <c r="V9" s="39"/>
      <c r="W9" s="39"/>
      <c r="X9" s="39"/>
      <c r="Y9" s="39"/>
      <c r="Z9" s="39"/>
      <c r="AA9" s="39"/>
      <c r="AB9" s="39"/>
      <c r="AC9" s="39"/>
      <c r="AD9" s="39"/>
      <c r="AE9" s="39"/>
    </row>
    <row r="10" s="2" customFormat="1" ht="12" customHeight="1">
      <c r="A10" s="39"/>
      <c r="B10" s="45"/>
      <c r="C10" s="39"/>
      <c r="D10" s="144" t="s">
        <v>211</v>
      </c>
      <c r="E10" s="39"/>
      <c r="F10" s="39"/>
      <c r="G10" s="39"/>
      <c r="H10" s="39"/>
      <c r="I10" s="39"/>
      <c r="J10" s="39"/>
      <c r="K10" s="39"/>
      <c r="L10" s="146"/>
      <c r="S10" s="39"/>
      <c r="T10" s="39"/>
      <c r="U10" s="39"/>
      <c r="V10" s="39"/>
      <c r="W10" s="39"/>
      <c r="X10" s="39"/>
      <c r="Y10" s="39"/>
      <c r="Z10" s="39"/>
      <c r="AA10" s="39"/>
      <c r="AB10" s="39"/>
      <c r="AC10" s="39"/>
      <c r="AD10" s="39"/>
      <c r="AE10" s="39"/>
    </row>
    <row r="11" s="2" customFormat="1" ht="16.5" customHeight="1">
      <c r="A11" s="39"/>
      <c r="B11" s="45"/>
      <c r="C11" s="39"/>
      <c r="D11" s="39"/>
      <c r="E11" s="147" t="s">
        <v>5300</v>
      </c>
      <c r="F11" s="39"/>
      <c r="G11" s="39"/>
      <c r="H11" s="39"/>
      <c r="I11" s="39"/>
      <c r="J11" s="39"/>
      <c r="K11" s="39"/>
      <c r="L11" s="146"/>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s="2" customFormat="1" ht="12" customHeight="1">
      <c r="A14" s="39"/>
      <c r="B14" s="45"/>
      <c r="C14" s="39"/>
      <c r="D14" s="144" t="s">
        <v>21</v>
      </c>
      <c r="E14" s="39"/>
      <c r="F14" s="134" t="s">
        <v>22</v>
      </c>
      <c r="G14" s="39"/>
      <c r="H14" s="39"/>
      <c r="I14" s="144" t="s">
        <v>23</v>
      </c>
      <c r="J14" s="148" t="str">
        <f>'Rekapitulace stavby'!AN8</f>
        <v>19. 10. 2024</v>
      </c>
      <c r="K14" s="39"/>
      <c r="L14" s="146"/>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s="2" customFormat="1" ht="18" customHeight="1">
      <c r="A17" s="39"/>
      <c r="B17" s="45"/>
      <c r="C17" s="39"/>
      <c r="D17" s="39"/>
      <c r="E17" s="134" t="s">
        <v>27</v>
      </c>
      <c r="F17" s="39"/>
      <c r="G17" s="39"/>
      <c r="H17" s="39"/>
      <c r="I17" s="144" t="s">
        <v>28</v>
      </c>
      <c r="J17" s="134" t="s">
        <v>19</v>
      </c>
      <c r="K17" s="39"/>
      <c r="L17" s="146"/>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s="2" customFormat="1" ht="12" customHeight="1">
      <c r="A19" s="39"/>
      <c r="B19" s="45"/>
      <c r="C19" s="39"/>
      <c r="D19" s="144" t="s">
        <v>29</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34"/>
      <c r="G20" s="134"/>
      <c r="H20" s="134"/>
      <c r="I20" s="144" t="s">
        <v>28</v>
      </c>
      <c r="J20" s="34" t="str">
        <f>'Rekapitulace stavby'!AN14</f>
        <v>Vyplň údaj</v>
      </c>
      <c r="K20" s="39"/>
      <c r="L20" s="146"/>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s="2" customFormat="1" ht="12" customHeight="1">
      <c r="A22" s="39"/>
      <c r="B22" s="45"/>
      <c r="C22" s="39"/>
      <c r="D22" s="144" t="s">
        <v>31</v>
      </c>
      <c r="E22" s="39"/>
      <c r="F22" s="39"/>
      <c r="G22" s="39"/>
      <c r="H22" s="39"/>
      <c r="I22" s="144" t="s">
        <v>26</v>
      </c>
      <c r="J22" s="134" t="s">
        <v>19</v>
      </c>
      <c r="K22" s="39"/>
      <c r="L22" s="146"/>
      <c r="S22" s="39"/>
      <c r="T22" s="39"/>
      <c r="U22" s="39"/>
      <c r="V22" s="39"/>
      <c r="W22" s="39"/>
      <c r="X22" s="39"/>
      <c r="Y22" s="39"/>
      <c r="Z22" s="39"/>
      <c r="AA22" s="39"/>
      <c r="AB22" s="39"/>
      <c r="AC22" s="39"/>
      <c r="AD22" s="39"/>
      <c r="AE22" s="39"/>
    </row>
    <row r="23" s="2" customFormat="1" ht="18" customHeight="1">
      <c r="A23" s="39"/>
      <c r="B23" s="45"/>
      <c r="C23" s="39"/>
      <c r="D23" s="39"/>
      <c r="E23" s="134" t="s">
        <v>32</v>
      </c>
      <c r="F23" s="39"/>
      <c r="G23" s="39"/>
      <c r="H23" s="39"/>
      <c r="I23" s="144" t="s">
        <v>28</v>
      </c>
      <c r="J23" s="134" t="s">
        <v>19</v>
      </c>
      <c r="K23" s="39"/>
      <c r="L23" s="146"/>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s="2" customFormat="1" ht="12" customHeight="1">
      <c r="A25" s="39"/>
      <c r="B25" s="45"/>
      <c r="C25" s="39"/>
      <c r="D25" s="144" t="s">
        <v>34</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s="2" customFormat="1" ht="18" customHeight="1">
      <c r="A26" s="39"/>
      <c r="B26" s="45"/>
      <c r="C26" s="39"/>
      <c r="D26" s="39"/>
      <c r="E26" s="134" t="str">
        <f>IF('Rekapitulace stavby'!E20="","",'Rekapitulace stavby'!E20)</f>
        <v>Ing.R. Hladký</v>
      </c>
      <c r="F26" s="39"/>
      <c r="G26" s="39"/>
      <c r="H26" s="39"/>
      <c r="I26" s="144" t="s">
        <v>28</v>
      </c>
      <c r="J26" s="134" t="str">
        <f>IF('Rekapitulace stavby'!AN20="","",'Rekapitulace stavby'!AN20)</f>
        <v/>
      </c>
      <c r="K26" s="39"/>
      <c r="L26" s="146"/>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s="2" customFormat="1" ht="12" customHeight="1">
      <c r="A28" s="39"/>
      <c r="B28" s="45"/>
      <c r="C28" s="39"/>
      <c r="D28" s="144" t="s">
        <v>36</v>
      </c>
      <c r="E28" s="39"/>
      <c r="F28" s="39"/>
      <c r="G28" s="39"/>
      <c r="H28" s="39"/>
      <c r="I28" s="39"/>
      <c r="J28" s="39"/>
      <c r="K28" s="39"/>
      <c r="L28" s="146"/>
      <c r="S28" s="39"/>
      <c r="T28" s="39"/>
      <c r="U28" s="39"/>
      <c r="V28" s="39"/>
      <c r="W28" s="39"/>
      <c r="X28" s="39"/>
      <c r="Y28" s="39"/>
      <c r="Z28" s="39"/>
      <c r="AA28" s="39"/>
      <c r="AB28" s="39"/>
      <c r="AC28" s="39"/>
      <c r="AD28" s="39"/>
      <c r="AE28" s="39"/>
    </row>
    <row r="29" s="8" customFormat="1" ht="95.25" customHeight="1">
      <c r="A29" s="149"/>
      <c r="B29" s="150"/>
      <c r="C29" s="149"/>
      <c r="D29" s="149"/>
      <c r="E29" s="151" t="s">
        <v>5301</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25.44" customHeight="1">
      <c r="A32" s="39"/>
      <c r="B32" s="45"/>
      <c r="C32" s="39"/>
      <c r="D32" s="154" t="s">
        <v>38</v>
      </c>
      <c r="E32" s="39"/>
      <c r="F32" s="39"/>
      <c r="G32" s="39"/>
      <c r="H32" s="39"/>
      <c r="I32" s="39"/>
      <c r="J32" s="155">
        <f>ROUND(J86, 2)</f>
        <v>0</v>
      </c>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14.4" customHeight="1">
      <c r="A34" s="39"/>
      <c r="B34" s="45"/>
      <c r="C34" s="39"/>
      <c r="D34" s="39"/>
      <c r="E34" s="39"/>
      <c r="F34" s="156" t="s">
        <v>40</v>
      </c>
      <c r="G34" s="39"/>
      <c r="H34" s="39"/>
      <c r="I34" s="156" t="s">
        <v>39</v>
      </c>
      <c r="J34" s="156" t="s">
        <v>41</v>
      </c>
      <c r="K34" s="39"/>
      <c r="L34" s="146"/>
      <c r="S34" s="39"/>
      <c r="T34" s="39"/>
      <c r="U34" s="39"/>
      <c r="V34" s="39"/>
      <c r="W34" s="39"/>
      <c r="X34" s="39"/>
      <c r="Y34" s="39"/>
      <c r="Z34" s="39"/>
      <c r="AA34" s="39"/>
      <c r="AB34" s="39"/>
      <c r="AC34" s="39"/>
      <c r="AD34" s="39"/>
      <c r="AE34" s="39"/>
    </row>
    <row r="35" s="2" customFormat="1" ht="14.4" customHeight="1">
      <c r="A35" s="39"/>
      <c r="B35" s="45"/>
      <c r="C35" s="39"/>
      <c r="D35" s="157" t="s">
        <v>42</v>
      </c>
      <c r="E35" s="144" t="s">
        <v>43</v>
      </c>
      <c r="F35" s="158">
        <f>ROUND((SUM(BE86:BE96)),  2)</f>
        <v>0</v>
      </c>
      <c r="G35" s="39"/>
      <c r="H35" s="39"/>
      <c r="I35" s="159">
        <v>0.20999999999999999</v>
      </c>
      <c r="J35" s="158">
        <f>ROUND(((SUM(BE86:BE96))*I35),  2)</f>
        <v>0</v>
      </c>
      <c r="K35" s="39"/>
      <c r="L35" s="146"/>
      <c r="S35" s="39"/>
      <c r="T35" s="39"/>
      <c r="U35" s="39"/>
      <c r="V35" s="39"/>
      <c r="W35" s="39"/>
      <c r="X35" s="39"/>
      <c r="Y35" s="39"/>
      <c r="Z35" s="39"/>
      <c r="AA35" s="39"/>
      <c r="AB35" s="39"/>
      <c r="AC35" s="39"/>
      <c r="AD35" s="39"/>
      <c r="AE35" s="39"/>
    </row>
    <row r="36" s="2" customFormat="1" ht="14.4" customHeight="1">
      <c r="A36" s="39"/>
      <c r="B36" s="45"/>
      <c r="C36" s="39"/>
      <c r="D36" s="39"/>
      <c r="E36" s="144" t="s">
        <v>44</v>
      </c>
      <c r="F36" s="158">
        <f>ROUND((SUM(BF86:BF96)),  2)</f>
        <v>0</v>
      </c>
      <c r="G36" s="39"/>
      <c r="H36" s="39"/>
      <c r="I36" s="159">
        <v>0.12</v>
      </c>
      <c r="J36" s="158">
        <f>ROUND(((SUM(BF86:BF96))*I36),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45</v>
      </c>
      <c r="F37" s="158">
        <f>ROUND((SUM(BG86:BG96)),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46</v>
      </c>
      <c r="F38" s="158">
        <f>ROUND((SUM(BH86:BH96)),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47</v>
      </c>
      <c r="F39" s="158">
        <f>ROUND((SUM(BI86:BI96)),  2)</f>
        <v>0</v>
      </c>
      <c r="G39" s="39"/>
      <c r="H39" s="39"/>
      <c r="I39" s="159">
        <v>0</v>
      </c>
      <c r="J39" s="158">
        <f>0</f>
        <v>0</v>
      </c>
      <c r="K39" s="39"/>
      <c r="L39" s="146"/>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s="2" customFormat="1" ht="25.44" customHeight="1">
      <c r="A41" s="39"/>
      <c r="B41" s="45"/>
      <c r="C41" s="160"/>
      <c r="D41" s="161" t="s">
        <v>48</v>
      </c>
      <c r="E41" s="162"/>
      <c r="F41" s="162"/>
      <c r="G41" s="163" t="s">
        <v>49</v>
      </c>
      <c r="H41" s="164" t="s">
        <v>50</v>
      </c>
      <c r="I41" s="162"/>
      <c r="J41" s="165">
        <f>SUM(J32:J39)</f>
        <v>0</v>
      </c>
      <c r="K41" s="166"/>
      <c r="L41" s="146"/>
      <c r="S41" s="39"/>
      <c r="T41" s="39"/>
      <c r="U41" s="39"/>
      <c r="V41" s="39"/>
      <c r="W41" s="39"/>
      <c r="X41" s="39"/>
      <c r="Y41" s="39"/>
      <c r="Z41" s="39"/>
      <c r="AA41" s="39"/>
      <c r="AB41" s="39"/>
      <c r="AC41" s="39"/>
      <c r="AD41" s="39"/>
      <c r="AE41" s="39"/>
    </row>
    <row r="42"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214</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Sportovní hala Turnov</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209</v>
      </c>
      <c r="D51" s="23"/>
      <c r="E51" s="23"/>
      <c r="F51" s="23"/>
      <c r="G51" s="23"/>
      <c r="H51" s="23"/>
      <c r="I51" s="23"/>
      <c r="J51" s="23"/>
      <c r="K51" s="23"/>
      <c r="L51" s="21"/>
    </row>
    <row r="52" hidden="1" s="2" customFormat="1" ht="16.5" customHeight="1">
      <c r="A52" s="39"/>
      <c r="B52" s="40"/>
      <c r="C52" s="41"/>
      <c r="D52" s="41"/>
      <c r="E52" s="171" t="s">
        <v>1333</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211</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24_099_1410 - D.1.4.b_Zařízení ZOKT</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19. 10. 2024</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Městská sportovní Turnov</v>
      </c>
      <c r="G58" s="41"/>
      <c r="H58" s="41"/>
      <c r="I58" s="33" t="s">
        <v>31</v>
      </c>
      <c r="J58" s="37" t="str">
        <f>E23</f>
        <v>RESTYL Plan s.r.o.</v>
      </c>
      <c r="K58" s="41"/>
      <c r="L58" s="146"/>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34</v>
      </c>
      <c r="J59" s="37" t="str">
        <f>E26</f>
        <v>Ing.R. Hladký</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215</v>
      </c>
      <c r="D61" s="173"/>
      <c r="E61" s="173"/>
      <c r="F61" s="173"/>
      <c r="G61" s="173"/>
      <c r="H61" s="173"/>
      <c r="I61" s="173"/>
      <c r="J61" s="174" t="s">
        <v>216</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70</v>
      </c>
      <c r="D63" s="41"/>
      <c r="E63" s="41"/>
      <c r="F63" s="41"/>
      <c r="G63" s="41"/>
      <c r="H63" s="41"/>
      <c r="I63" s="41"/>
      <c r="J63" s="103">
        <f>J86</f>
        <v>0</v>
      </c>
      <c r="K63" s="41"/>
      <c r="L63" s="146"/>
      <c r="S63" s="39"/>
      <c r="T63" s="39"/>
      <c r="U63" s="39"/>
      <c r="V63" s="39"/>
      <c r="W63" s="39"/>
      <c r="X63" s="39"/>
      <c r="Y63" s="39"/>
      <c r="Z63" s="39"/>
      <c r="AA63" s="39"/>
      <c r="AB63" s="39"/>
      <c r="AC63" s="39"/>
      <c r="AD63" s="39"/>
      <c r="AE63" s="39"/>
      <c r="AU63" s="18" t="s">
        <v>217</v>
      </c>
    </row>
    <row r="64" hidden="1" s="9" customFormat="1" ht="24.96" customHeight="1">
      <c r="A64" s="9"/>
      <c r="B64" s="176"/>
      <c r="C64" s="177"/>
      <c r="D64" s="178" t="s">
        <v>5302</v>
      </c>
      <c r="E64" s="179"/>
      <c r="F64" s="179"/>
      <c r="G64" s="179"/>
      <c r="H64" s="179"/>
      <c r="I64" s="179"/>
      <c r="J64" s="180">
        <f>J87</f>
        <v>0</v>
      </c>
      <c r="K64" s="177"/>
      <c r="L64" s="181"/>
      <c r="S64" s="9"/>
      <c r="T64" s="9"/>
      <c r="U64" s="9"/>
      <c r="V64" s="9"/>
      <c r="W64" s="9"/>
      <c r="X64" s="9"/>
      <c r="Y64" s="9"/>
      <c r="Z64" s="9"/>
      <c r="AA64" s="9"/>
      <c r="AB64" s="9"/>
      <c r="AC64" s="9"/>
      <c r="AD64" s="9"/>
      <c r="AE64" s="9"/>
    </row>
    <row r="65" hidden="1" s="2" customFormat="1" ht="21.84" customHeight="1">
      <c r="A65" s="39"/>
      <c r="B65" s="40"/>
      <c r="C65" s="41"/>
      <c r="D65" s="41"/>
      <c r="E65" s="41"/>
      <c r="F65" s="41"/>
      <c r="G65" s="41"/>
      <c r="H65" s="41"/>
      <c r="I65" s="41"/>
      <c r="J65" s="41"/>
      <c r="K65" s="41"/>
      <c r="L65" s="146"/>
      <c r="S65" s="39"/>
      <c r="T65" s="39"/>
      <c r="U65" s="39"/>
      <c r="V65" s="39"/>
      <c r="W65" s="39"/>
      <c r="X65" s="39"/>
      <c r="Y65" s="39"/>
      <c r="Z65" s="39"/>
      <c r="AA65" s="39"/>
      <c r="AB65" s="39"/>
      <c r="AC65" s="39"/>
      <c r="AD65" s="39"/>
      <c r="AE65" s="39"/>
    </row>
    <row r="66" hidden="1" s="2" customFormat="1" ht="6.96" customHeight="1">
      <c r="A66" s="39"/>
      <c r="B66" s="60"/>
      <c r="C66" s="61"/>
      <c r="D66" s="61"/>
      <c r="E66" s="61"/>
      <c r="F66" s="61"/>
      <c r="G66" s="61"/>
      <c r="H66" s="61"/>
      <c r="I66" s="61"/>
      <c r="J66" s="61"/>
      <c r="K66" s="61"/>
      <c r="L66" s="146"/>
      <c r="S66" s="39"/>
      <c r="T66" s="39"/>
      <c r="U66" s="39"/>
      <c r="V66" s="39"/>
      <c r="W66" s="39"/>
      <c r="X66" s="39"/>
      <c r="Y66" s="39"/>
      <c r="Z66" s="39"/>
      <c r="AA66" s="39"/>
      <c r="AB66" s="39"/>
      <c r="AC66" s="39"/>
      <c r="AD66" s="39"/>
      <c r="AE66" s="39"/>
    </row>
    <row r="67" hidden="1"/>
    <row r="68" hidden="1"/>
    <row r="69" hidden="1"/>
    <row r="70" s="2" customFormat="1" ht="6.96" customHeight="1">
      <c r="A70" s="39"/>
      <c r="B70" s="62"/>
      <c r="C70" s="63"/>
      <c r="D70" s="63"/>
      <c r="E70" s="63"/>
      <c r="F70" s="63"/>
      <c r="G70" s="63"/>
      <c r="H70" s="63"/>
      <c r="I70" s="63"/>
      <c r="J70" s="63"/>
      <c r="K70" s="63"/>
      <c r="L70" s="146"/>
      <c r="S70" s="39"/>
      <c r="T70" s="39"/>
      <c r="U70" s="39"/>
      <c r="V70" s="39"/>
      <c r="W70" s="39"/>
      <c r="X70" s="39"/>
      <c r="Y70" s="39"/>
      <c r="Z70" s="39"/>
      <c r="AA70" s="39"/>
      <c r="AB70" s="39"/>
      <c r="AC70" s="39"/>
      <c r="AD70" s="39"/>
      <c r="AE70" s="39"/>
    </row>
    <row r="71" s="2" customFormat="1" ht="24.96" customHeight="1">
      <c r="A71" s="39"/>
      <c r="B71" s="40"/>
      <c r="C71" s="24" t="s">
        <v>226</v>
      </c>
      <c r="D71" s="41"/>
      <c r="E71" s="41"/>
      <c r="F71" s="41"/>
      <c r="G71" s="41"/>
      <c r="H71" s="41"/>
      <c r="I71" s="41"/>
      <c r="J71" s="41"/>
      <c r="K71" s="41"/>
      <c r="L71" s="146"/>
      <c r="S71" s="39"/>
      <c r="T71" s="39"/>
      <c r="U71" s="39"/>
      <c r="V71" s="39"/>
      <c r="W71" s="39"/>
      <c r="X71" s="39"/>
      <c r="Y71" s="39"/>
      <c r="Z71" s="39"/>
      <c r="AA71" s="39"/>
      <c r="AB71" s="39"/>
      <c r="AC71" s="39"/>
      <c r="AD71" s="39"/>
      <c r="AE71" s="39"/>
    </row>
    <row r="72" s="2" customFormat="1" ht="6.96"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s="2" customFormat="1" ht="12" customHeight="1">
      <c r="A73" s="39"/>
      <c r="B73" s="40"/>
      <c r="C73" s="33" t="s">
        <v>16</v>
      </c>
      <c r="D73" s="41"/>
      <c r="E73" s="41"/>
      <c r="F73" s="41"/>
      <c r="G73" s="41"/>
      <c r="H73" s="41"/>
      <c r="I73" s="41"/>
      <c r="J73" s="41"/>
      <c r="K73" s="41"/>
      <c r="L73" s="146"/>
      <c r="S73" s="39"/>
      <c r="T73" s="39"/>
      <c r="U73" s="39"/>
      <c r="V73" s="39"/>
      <c r="W73" s="39"/>
      <c r="X73" s="39"/>
      <c r="Y73" s="39"/>
      <c r="Z73" s="39"/>
      <c r="AA73" s="39"/>
      <c r="AB73" s="39"/>
      <c r="AC73" s="39"/>
      <c r="AD73" s="39"/>
      <c r="AE73" s="39"/>
    </row>
    <row r="74" s="2" customFormat="1" ht="16.5" customHeight="1">
      <c r="A74" s="39"/>
      <c r="B74" s="40"/>
      <c r="C74" s="41"/>
      <c r="D74" s="41"/>
      <c r="E74" s="171" t="str">
        <f>E7</f>
        <v>Sportovní hala Turnov</v>
      </c>
      <c r="F74" s="33"/>
      <c r="G74" s="33"/>
      <c r="H74" s="33"/>
      <c r="I74" s="41"/>
      <c r="J74" s="41"/>
      <c r="K74" s="41"/>
      <c r="L74" s="146"/>
      <c r="S74" s="39"/>
      <c r="T74" s="39"/>
      <c r="U74" s="39"/>
      <c r="V74" s="39"/>
      <c r="W74" s="39"/>
      <c r="X74" s="39"/>
      <c r="Y74" s="39"/>
      <c r="Z74" s="39"/>
      <c r="AA74" s="39"/>
      <c r="AB74" s="39"/>
      <c r="AC74" s="39"/>
      <c r="AD74" s="39"/>
      <c r="AE74" s="39"/>
    </row>
    <row r="75" s="1" customFormat="1" ht="12" customHeight="1">
      <c r="B75" s="22"/>
      <c r="C75" s="33" t="s">
        <v>209</v>
      </c>
      <c r="D75" s="23"/>
      <c r="E75" s="23"/>
      <c r="F75" s="23"/>
      <c r="G75" s="23"/>
      <c r="H75" s="23"/>
      <c r="I75" s="23"/>
      <c r="J75" s="23"/>
      <c r="K75" s="23"/>
      <c r="L75" s="21"/>
    </row>
    <row r="76" s="2" customFormat="1" ht="16.5" customHeight="1">
      <c r="A76" s="39"/>
      <c r="B76" s="40"/>
      <c r="C76" s="41"/>
      <c r="D76" s="41"/>
      <c r="E76" s="171" t="s">
        <v>1333</v>
      </c>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211</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70" t="str">
        <f>E11</f>
        <v>24_099_1410 - D.1.4.b_Zařízení ZOKT</v>
      </c>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21</v>
      </c>
      <c r="D80" s="41"/>
      <c r="E80" s="41"/>
      <c r="F80" s="28" t="str">
        <f>F14</f>
        <v xml:space="preserve"> </v>
      </c>
      <c r="G80" s="41"/>
      <c r="H80" s="41"/>
      <c r="I80" s="33" t="s">
        <v>23</v>
      </c>
      <c r="J80" s="73" t="str">
        <f>IF(J14="","",J14)</f>
        <v>19. 10. 2024</v>
      </c>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5.15" customHeight="1">
      <c r="A82" s="39"/>
      <c r="B82" s="40"/>
      <c r="C82" s="33" t="s">
        <v>25</v>
      </c>
      <c r="D82" s="41"/>
      <c r="E82" s="41"/>
      <c r="F82" s="28" t="str">
        <f>E17</f>
        <v>Městská sportovní Turnov</v>
      </c>
      <c r="G82" s="41"/>
      <c r="H82" s="41"/>
      <c r="I82" s="33" t="s">
        <v>31</v>
      </c>
      <c r="J82" s="37" t="str">
        <f>E23</f>
        <v>RESTYL Plan s.r.o.</v>
      </c>
      <c r="K82" s="41"/>
      <c r="L82" s="146"/>
      <c r="S82" s="39"/>
      <c r="T82" s="39"/>
      <c r="U82" s="39"/>
      <c r="V82" s="39"/>
      <c r="W82" s="39"/>
      <c r="X82" s="39"/>
      <c r="Y82" s="39"/>
      <c r="Z82" s="39"/>
      <c r="AA82" s="39"/>
      <c r="AB82" s="39"/>
      <c r="AC82" s="39"/>
      <c r="AD82" s="39"/>
      <c r="AE82" s="39"/>
    </row>
    <row r="83" s="2" customFormat="1" ht="15.15" customHeight="1">
      <c r="A83" s="39"/>
      <c r="B83" s="40"/>
      <c r="C83" s="33" t="s">
        <v>29</v>
      </c>
      <c r="D83" s="41"/>
      <c r="E83" s="41"/>
      <c r="F83" s="28" t="str">
        <f>IF(E20="","",E20)</f>
        <v>Vyplň údaj</v>
      </c>
      <c r="G83" s="41"/>
      <c r="H83" s="41"/>
      <c r="I83" s="33" t="s">
        <v>34</v>
      </c>
      <c r="J83" s="37" t="str">
        <f>E26</f>
        <v>Ing.R. Hladký</v>
      </c>
      <c r="K83" s="41"/>
      <c r="L83" s="146"/>
      <c r="S83" s="39"/>
      <c r="T83" s="39"/>
      <c r="U83" s="39"/>
      <c r="V83" s="39"/>
      <c r="W83" s="39"/>
      <c r="X83" s="39"/>
      <c r="Y83" s="39"/>
      <c r="Z83" s="39"/>
      <c r="AA83" s="39"/>
      <c r="AB83" s="39"/>
      <c r="AC83" s="39"/>
      <c r="AD83" s="39"/>
      <c r="AE83" s="39"/>
    </row>
    <row r="84" s="2" customFormat="1" ht="10.32"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11" customFormat="1" ht="29.28" customHeight="1">
      <c r="A85" s="187"/>
      <c r="B85" s="188"/>
      <c r="C85" s="189" t="s">
        <v>227</v>
      </c>
      <c r="D85" s="190" t="s">
        <v>57</v>
      </c>
      <c r="E85" s="190" t="s">
        <v>53</v>
      </c>
      <c r="F85" s="190" t="s">
        <v>54</v>
      </c>
      <c r="G85" s="190" t="s">
        <v>228</v>
      </c>
      <c r="H85" s="190" t="s">
        <v>229</v>
      </c>
      <c r="I85" s="190" t="s">
        <v>230</v>
      </c>
      <c r="J85" s="190" t="s">
        <v>216</v>
      </c>
      <c r="K85" s="191" t="s">
        <v>231</v>
      </c>
      <c r="L85" s="192"/>
      <c r="M85" s="93" t="s">
        <v>19</v>
      </c>
      <c r="N85" s="94" t="s">
        <v>42</v>
      </c>
      <c r="O85" s="94" t="s">
        <v>232</v>
      </c>
      <c r="P85" s="94" t="s">
        <v>233</v>
      </c>
      <c r="Q85" s="94" t="s">
        <v>234</v>
      </c>
      <c r="R85" s="94" t="s">
        <v>235</v>
      </c>
      <c r="S85" s="94" t="s">
        <v>236</v>
      </c>
      <c r="T85" s="95" t="s">
        <v>237</v>
      </c>
      <c r="U85" s="187"/>
      <c r="V85" s="187"/>
      <c r="W85" s="187"/>
      <c r="X85" s="187"/>
      <c r="Y85" s="187"/>
      <c r="Z85" s="187"/>
      <c r="AA85" s="187"/>
      <c r="AB85" s="187"/>
      <c r="AC85" s="187"/>
      <c r="AD85" s="187"/>
      <c r="AE85" s="187"/>
    </row>
    <row r="86" s="2" customFormat="1" ht="22.8" customHeight="1">
      <c r="A86" s="39"/>
      <c r="B86" s="40"/>
      <c r="C86" s="100" t="s">
        <v>238</v>
      </c>
      <c r="D86" s="41"/>
      <c r="E86" s="41"/>
      <c r="F86" s="41"/>
      <c r="G86" s="41"/>
      <c r="H86" s="41"/>
      <c r="I86" s="41"/>
      <c r="J86" s="193">
        <f>BK86</f>
        <v>0</v>
      </c>
      <c r="K86" s="41"/>
      <c r="L86" s="45"/>
      <c r="M86" s="96"/>
      <c r="N86" s="194"/>
      <c r="O86" s="97"/>
      <c r="P86" s="195">
        <f>P87</f>
        <v>0</v>
      </c>
      <c r="Q86" s="97"/>
      <c r="R86" s="195">
        <f>R87</f>
        <v>0</v>
      </c>
      <c r="S86" s="97"/>
      <c r="T86" s="196">
        <f>T87</f>
        <v>0</v>
      </c>
      <c r="U86" s="39"/>
      <c r="V86" s="39"/>
      <c r="W86" s="39"/>
      <c r="X86" s="39"/>
      <c r="Y86" s="39"/>
      <c r="Z86" s="39"/>
      <c r="AA86" s="39"/>
      <c r="AB86" s="39"/>
      <c r="AC86" s="39"/>
      <c r="AD86" s="39"/>
      <c r="AE86" s="39"/>
      <c r="AT86" s="18" t="s">
        <v>71</v>
      </c>
      <c r="AU86" s="18" t="s">
        <v>217</v>
      </c>
      <c r="BK86" s="197">
        <f>BK87</f>
        <v>0</v>
      </c>
    </row>
    <row r="87" s="12" customFormat="1" ht="25.92" customHeight="1">
      <c r="A87" s="12"/>
      <c r="B87" s="198"/>
      <c r="C87" s="199"/>
      <c r="D87" s="200" t="s">
        <v>71</v>
      </c>
      <c r="E87" s="201" t="s">
        <v>5303</v>
      </c>
      <c r="F87" s="201" t="s">
        <v>5304</v>
      </c>
      <c r="G87" s="199"/>
      <c r="H87" s="199"/>
      <c r="I87" s="202"/>
      <c r="J87" s="203">
        <f>BK87</f>
        <v>0</v>
      </c>
      <c r="K87" s="199"/>
      <c r="L87" s="204"/>
      <c r="M87" s="205"/>
      <c r="N87" s="206"/>
      <c r="O87" s="206"/>
      <c r="P87" s="207">
        <f>SUM(P88:P96)</f>
        <v>0</v>
      </c>
      <c r="Q87" s="206"/>
      <c r="R87" s="207">
        <f>SUM(R88:R96)</f>
        <v>0</v>
      </c>
      <c r="S87" s="206"/>
      <c r="T87" s="208">
        <f>SUM(T88:T96)</f>
        <v>0</v>
      </c>
      <c r="U87" s="12"/>
      <c r="V87" s="12"/>
      <c r="W87" s="12"/>
      <c r="X87" s="12"/>
      <c r="Y87" s="12"/>
      <c r="Z87" s="12"/>
      <c r="AA87" s="12"/>
      <c r="AB87" s="12"/>
      <c r="AC87" s="12"/>
      <c r="AD87" s="12"/>
      <c r="AE87" s="12"/>
      <c r="AR87" s="209" t="s">
        <v>79</v>
      </c>
      <c r="AT87" s="210" t="s">
        <v>71</v>
      </c>
      <c r="AU87" s="210" t="s">
        <v>72</v>
      </c>
      <c r="AY87" s="209" t="s">
        <v>240</v>
      </c>
      <c r="BK87" s="211">
        <f>SUM(BK88:BK96)</f>
        <v>0</v>
      </c>
    </row>
    <row r="88" s="2" customFormat="1" ht="90" customHeight="1">
      <c r="A88" s="39"/>
      <c r="B88" s="40"/>
      <c r="C88" s="214" t="s">
        <v>79</v>
      </c>
      <c r="D88" s="214" t="s">
        <v>243</v>
      </c>
      <c r="E88" s="215" t="s">
        <v>5305</v>
      </c>
      <c r="F88" s="216" t="s">
        <v>5306</v>
      </c>
      <c r="G88" s="217" t="s">
        <v>282</v>
      </c>
      <c r="H88" s="218">
        <v>8</v>
      </c>
      <c r="I88" s="219"/>
      <c r="J88" s="220">
        <f>ROUND(I88*H88,2)</f>
        <v>0</v>
      </c>
      <c r="K88" s="216" t="s">
        <v>247</v>
      </c>
      <c r="L88" s="45"/>
      <c r="M88" s="221" t="s">
        <v>19</v>
      </c>
      <c r="N88" s="222" t="s">
        <v>43</v>
      </c>
      <c r="O88" s="85"/>
      <c r="P88" s="223">
        <f>O88*H88</f>
        <v>0</v>
      </c>
      <c r="Q88" s="223">
        <v>0</v>
      </c>
      <c r="R88" s="223">
        <f>Q88*H88</f>
        <v>0</v>
      </c>
      <c r="S88" s="223">
        <v>0</v>
      </c>
      <c r="T88" s="224">
        <f>S88*H88</f>
        <v>0</v>
      </c>
      <c r="U88" s="39"/>
      <c r="V88" s="39"/>
      <c r="W88" s="39"/>
      <c r="X88" s="39"/>
      <c r="Y88" s="39"/>
      <c r="Z88" s="39"/>
      <c r="AA88" s="39"/>
      <c r="AB88" s="39"/>
      <c r="AC88" s="39"/>
      <c r="AD88" s="39"/>
      <c r="AE88" s="39"/>
      <c r="AR88" s="225" t="s">
        <v>248</v>
      </c>
      <c r="AT88" s="225" t="s">
        <v>243</v>
      </c>
      <c r="AU88" s="225" t="s">
        <v>79</v>
      </c>
      <c r="AY88" s="18" t="s">
        <v>240</v>
      </c>
      <c r="BE88" s="226">
        <f>IF(N88="základní",J88,0)</f>
        <v>0</v>
      </c>
      <c r="BF88" s="226">
        <f>IF(N88="snížená",J88,0)</f>
        <v>0</v>
      </c>
      <c r="BG88" s="226">
        <f>IF(N88="zákl. přenesená",J88,0)</f>
        <v>0</v>
      </c>
      <c r="BH88" s="226">
        <f>IF(N88="sníž. přenesená",J88,0)</f>
        <v>0</v>
      </c>
      <c r="BI88" s="226">
        <f>IF(N88="nulová",J88,0)</f>
        <v>0</v>
      </c>
      <c r="BJ88" s="18" t="s">
        <v>79</v>
      </c>
      <c r="BK88" s="226">
        <f>ROUND(I88*H88,2)</f>
        <v>0</v>
      </c>
      <c r="BL88" s="18" t="s">
        <v>248</v>
      </c>
      <c r="BM88" s="225" t="s">
        <v>81</v>
      </c>
    </row>
    <row r="89" s="2" customFormat="1" ht="66.75" customHeight="1">
      <c r="A89" s="39"/>
      <c r="B89" s="40"/>
      <c r="C89" s="214" t="s">
        <v>81</v>
      </c>
      <c r="D89" s="214" t="s">
        <v>243</v>
      </c>
      <c r="E89" s="215" t="s">
        <v>5307</v>
      </c>
      <c r="F89" s="216" t="s">
        <v>5308</v>
      </c>
      <c r="G89" s="217" t="s">
        <v>282</v>
      </c>
      <c r="H89" s="218">
        <v>1</v>
      </c>
      <c r="I89" s="219"/>
      <c r="J89" s="220">
        <f>ROUND(I89*H89,2)</f>
        <v>0</v>
      </c>
      <c r="K89" s="216" t="s">
        <v>247</v>
      </c>
      <c r="L89" s="45"/>
      <c r="M89" s="221" t="s">
        <v>19</v>
      </c>
      <c r="N89" s="222" t="s">
        <v>43</v>
      </c>
      <c r="O89" s="85"/>
      <c r="P89" s="223">
        <f>O89*H89</f>
        <v>0</v>
      </c>
      <c r="Q89" s="223">
        <v>0</v>
      </c>
      <c r="R89" s="223">
        <f>Q89*H89</f>
        <v>0</v>
      </c>
      <c r="S89" s="223">
        <v>0</v>
      </c>
      <c r="T89" s="224">
        <f>S89*H89</f>
        <v>0</v>
      </c>
      <c r="U89" s="39"/>
      <c r="V89" s="39"/>
      <c r="W89" s="39"/>
      <c r="X89" s="39"/>
      <c r="Y89" s="39"/>
      <c r="Z89" s="39"/>
      <c r="AA89" s="39"/>
      <c r="AB89" s="39"/>
      <c r="AC89" s="39"/>
      <c r="AD89" s="39"/>
      <c r="AE89" s="39"/>
      <c r="AR89" s="225" t="s">
        <v>248</v>
      </c>
      <c r="AT89" s="225" t="s">
        <v>243</v>
      </c>
      <c r="AU89" s="225" t="s">
        <v>79</v>
      </c>
      <c r="AY89" s="18" t="s">
        <v>240</v>
      </c>
      <c r="BE89" s="226">
        <f>IF(N89="základní",J89,0)</f>
        <v>0</v>
      </c>
      <c r="BF89" s="226">
        <f>IF(N89="snížená",J89,0)</f>
        <v>0</v>
      </c>
      <c r="BG89" s="226">
        <f>IF(N89="zákl. přenesená",J89,0)</f>
        <v>0</v>
      </c>
      <c r="BH89" s="226">
        <f>IF(N89="sníž. přenesená",J89,0)</f>
        <v>0</v>
      </c>
      <c r="BI89" s="226">
        <f>IF(N89="nulová",J89,0)</f>
        <v>0</v>
      </c>
      <c r="BJ89" s="18" t="s">
        <v>79</v>
      </c>
      <c r="BK89" s="226">
        <f>ROUND(I89*H89,2)</f>
        <v>0</v>
      </c>
      <c r="BL89" s="18" t="s">
        <v>248</v>
      </c>
      <c r="BM89" s="225" t="s">
        <v>248</v>
      </c>
    </row>
    <row r="90" s="2" customFormat="1">
      <c r="A90" s="39"/>
      <c r="B90" s="40"/>
      <c r="C90" s="214" t="s">
        <v>149</v>
      </c>
      <c r="D90" s="214" t="s">
        <v>243</v>
      </c>
      <c r="E90" s="215" t="s">
        <v>5309</v>
      </c>
      <c r="F90" s="216" t="s">
        <v>5310</v>
      </c>
      <c r="G90" s="217" t="s">
        <v>282</v>
      </c>
      <c r="H90" s="218">
        <v>2</v>
      </c>
      <c r="I90" s="219"/>
      <c r="J90" s="220">
        <f>ROUND(I90*H90,2)</f>
        <v>0</v>
      </c>
      <c r="K90" s="216" t="s">
        <v>247</v>
      </c>
      <c r="L90" s="45"/>
      <c r="M90" s="221" t="s">
        <v>19</v>
      </c>
      <c r="N90" s="222" t="s">
        <v>43</v>
      </c>
      <c r="O90" s="85"/>
      <c r="P90" s="223">
        <f>O90*H90</f>
        <v>0</v>
      </c>
      <c r="Q90" s="223">
        <v>0</v>
      </c>
      <c r="R90" s="223">
        <f>Q90*H90</f>
        <v>0</v>
      </c>
      <c r="S90" s="223">
        <v>0</v>
      </c>
      <c r="T90" s="224">
        <f>S90*H90</f>
        <v>0</v>
      </c>
      <c r="U90" s="39"/>
      <c r="V90" s="39"/>
      <c r="W90" s="39"/>
      <c r="X90" s="39"/>
      <c r="Y90" s="39"/>
      <c r="Z90" s="39"/>
      <c r="AA90" s="39"/>
      <c r="AB90" s="39"/>
      <c r="AC90" s="39"/>
      <c r="AD90" s="39"/>
      <c r="AE90" s="39"/>
      <c r="AR90" s="225" t="s">
        <v>248</v>
      </c>
      <c r="AT90" s="225" t="s">
        <v>243</v>
      </c>
      <c r="AU90" s="225" t="s">
        <v>79</v>
      </c>
      <c r="AY90" s="18" t="s">
        <v>240</v>
      </c>
      <c r="BE90" s="226">
        <f>IF(N90="základní",J90,0)</f>
        <v>0</v>
      </c>
      <c r="BF90" s="226">
        <f>IF(N90="snížená",J90,0)</f>
        <v>0</v>
      </c>
      <c r="BG90" s="226">
        <f>IF(N90="zákl. přenesená",J90,0)</f>
        <v>0</v>
      </c>
      <c r="BH90" s="226">
        <f>IF(N90="sníž. přenesená",J90,0)</f>
        <v>0</v>
      </c>
      <c r="BI90" s="226">
        <f>IF(N90="nulová",J90,0)</f>
        <v>0</v>
      </c>
      <c r="BJ90" s="18" t="s">
        <v>79</v>
      </c>
      <c r="BK90" s="226">
        <f>ROUND(I90*H90,2)</f>
        <v>0</v>
      </c>
      <c r="BL90" s="18" t="s">
        <v>248</v>
      </c>
      <c r="BM90" s="225" t="s">
        <v>254</v>
      </c>
    </row>
    <row r="91" s="2" customFormat="1" ht="16.5" customHeight="1">
      <c r="A91" s="39"/>
      <c r="B91" s="40"/>
      <c r="C91" s="214" t="s">
        <v>248</v>
      </c>
      <c r="D91" s="214" t="s">
        <v>243</v>
      </c>
      <c r="E91" s="215" t="s">
        <v>5311</v>
      </c>
      <c r="F91" s="216" t="s">
        <v>5312</v>
      </c>
      <c r="G91" s="217" t="s">
        <v>282</v>
      </c>
      <c r="H91" s="218">
        <v>1</v>
      </c>
      <c r="I91" s="219"/>
      <c r="J91" s="220">
        <f>ROUND(I91*H91,2)</f>
        <v>0</v>
      </c>
      <c r="K91" s="216" t="s">
        <v>247</v>
      </c>
      <c r="L91" s="45"/>
      <c r="M91" s="221" t="s">
        <v>19</v>
      </c>
      <c r="N91" s="222" t="s">
        <v>43</v>
      </c>
      <c r="O91" s="85"/>
      <c r="P91" s="223">
        <f>O91*H91</f>
        <v>0</v>
      </c>
      <c r="Q91" s="223">
        <v>0</v>
      </c>
      <c r="R91" s="223">
        <f>Q91*H91</f>
        <v>0</v>
      </c>
      <c r="S91" s="223">
        <v>0</v>
      </c>
      <c r="T91" s="224">
        <f>S91*H91</f>
        <v>0</v>
      </c>
      <c r="U91" s="39"/>
      <c r="V91" s="39"/>
      <c r="W91" s="39"/>
      <c r="X91" s="39"/>
      <c r="Y91" s="39"/>
      <c r="Z91" s="39"/>
      <c r="AA91" s="39"/>
      <c r="AB91" s="39"/>
      <c r="AC91" s="39"/>
      <c r="AD91" s="39"/>
      <c r="AE91" s="39"/>
      <c r="AR91" s="225" t="s">
        <v>248</v>
      </c>
      <c r="AT91" s="225" t="s">
        <v>243</v>
      </c>
      <c r="AU91" s="225" t="s">
        <v>79</v>
      </c>
      <c r="AY91" s="18" t="s">
        <v>240</v>
      </c>
      <c r="BE91" s="226">
        <f>IF(N91="základní",J91,0)</f>
        <v>0</v>
      </c>
      <c r="BF91" s="226">
        <f>IF(N91="snížená",J91,0)</f>
        <v>0</v>
      </c>
      <c r="BG91" s="226">
        <f>IF(N91="zákl. přenesená",J91,0)</f>
        <v>0</v>
      </c>
      <c r="BH91" s="226">
        <f>IF(N91="sníž. přenesená",J91,0)</f>
        <v>0</v>
      </c>
      <c r="BI91" s="226">
        <f>IF(N91="nulová",J91,0)</f>
        <v>0</v>
      </c>
      <c r="BJ91" s="18" t="s">
        <v>79</v>
      </c>
      <c r="BK91" s="226">
        <f>ROUND(I91*H91,2)</f>
        <v>0</v>
      </c>
      <c r="BL91" s="18" t="s">
        <v>248</v>
      </c>
      <c r="BM91" s="225" t="s">
        <v>257</v>
      </c>
    </row>
    <row r="92" s="2" customFormat="1">
      <c r="A92" s="39"/>
      <c r="B92" s="40"/>
      <c r="C92" s="214" t="s">
        <v>258</v>
      </c>
      <c r="D92" s="214" t="s">
        <v>243</v>
      </c>
      <c r="E92" s="215" t="s">
        <v>5313</v>
      </c>
      <c r="F92" s="216" t="s">
        <v>5314</v>
      </c>
      <c r="G92" s="217" t="s">
        <v>261</v>
      </c>
      <c r="H92" s="218">
        <v>50</v>
      </c>
      <c r="I92" s="219"/>
      <c r="J92" s="220">
        <f>ROUND(I92*H92,2)</f>
        <v>0</v>
      </c>
      <c r="K92" s="216" t="s">
        <v>247</v>
      </c>
      <c r="L92" s="45"/>
      <c r="M92" s="221" t="s">
        <v>19</v>
      </c>
      <c r="N92" s="222" t="s">
        <v>43</v>
      </c>
      <c r="O92" s="85"/>
      <c r="P92" s="223">
        <f>O92*H92</f>
        <v>0</v>
      </c>
      <c r="Q92" s="223">
        <v>0</v>
      </c>
      <c r="R92" s="223">
        <f>Q92*H92</f>
        <v>0</v>
      </c>
      <c r="S92" s="223">
        <v>0</v>
      </c>
      <c r="T92" s="224">
        <f>S92*H92</f>
        <v>0</v>
      </c>
      <c r="U92" s="39"/>
      <c r="V92" s="39"/>
      <c r="W92" s="39"/>
      <c r="X92" s="39"/>
      <c r="Y92" s="39"/>
      <c r="Z92" s="39"/>
      <c r="AA92" s="39"/>
      <c r="AB92" s="39"/>
      <c r="AC92" s="39"/>
      <c r="AD92" s="39"/>
      <c r="AE92" s="39"/>
      <c r="AR92" s="225" t="s">
        <v>248</v>
      </c>
      <c r="AT92" s="225" t="s">
        <v>243</v>
      </c>
      <c r="AU92" s="225" t="s">
        <v>79</v>
      </c>
      <c r="AY92" s="18" t="s">
        <v>240</v>
      </c>
      <c r="BE92" s="226">
        <f>IF(N92="základní",J92,0)</f>
        <v>0</v>
      </c>
      <c r="BF92" s="226">
        <f>IF(N92="snížená",J92,0)</f>
        <v>0</v>
      </c>
      <c r="BG92" s="226">
        <f>IF(N92="zákl. přenesená",J92,0)</f>
        <v>0</v>
      </c>
      <c r="BH92" s="226">
        <f>IF(N92="sníž. přenesená",J92,0)</f>
        <v>0</v>
      </c>
      <c r="BI92" s="226">
        <f>IF(N92="nulová",J92,0)</f>
        <v>0</v>
      </c>
      <c r="BJ92" s="18" t="s">
        <v>79</v>
      </c>
      <c r="BK92" s="226">
        <f>ROUND(I92*H92,2)</f>
        <v>0</v>
      </c>
      <c r="BL92" s="18" t="s">
        <v>248</v>
      </c>
      <c r="BM92" s="225" t="s">
        <v>262</v>
      </c>
    </row>
    <row r="93" s="2" customFormat="1">
      <c r="A93" s="39"/>
      <c r="B93" s="40"/>
      <c r="C93" s="214" t="s">
        <v>254</v>
      </c>
      <c r="D93" s="214" t="s">
        <v>243</v>
      </c>
      <c r="E93" s="215" t="s">
        <v>5315</v>
      </c>
      <c r="F93" s="216" t="s">
        <v>5316</v>
      </c>
      <c r="G93" s="217" t="s">
        <v>282</v>
      </c>
      <c r="H93" s="218">
        <v>1</v>
      </c>
      <c r="I93" s="219"/>
      <c r="J93" s="220">
        <f>ROUND(I93*H93,2)</f>
        <v>0</v>
      </c>
      <c r="K93" s="216" t="s">
        <v>247</v>
      </c>
      <c r="L93" s="45"/>
      <c r="M93" s="221" t="s">
        <v>19</v>
      </c>
      <c r="N93" s="222" t="s">
        <v>43</v>
      </c>
      <c r="O93" s="85"/>
      <c r="P93" s="223">
        <f>O93*H93</f>
        <v>0</v>
      </c>
      <c r="Q93" s="223">
        <v>0</v>
      </c>
      <c r="R93" s="223">
        <f>Q93*H93</f>
        <v>0</v>
      </c>
      <c r="S93" s="223">
        <v>0</v>
      </c>
      <c r="T93" s="224">
        <f>S93*H93</f>
        <v>0</v>
      </c>
      <c r="U93" s="39"/>
      <c r="V93" s="39"/>
      <c r="W93" s="39"/>
      <c r="X93" s="39"/>
      <c r="Y93" s="39"/>
      <c r="Z93" s="39"/>
      <c r="AA93" s="39"/>
      <c r="AB93" s="39"/>
      <c r="AC93" s="39"/>
      <c r="AD93" s="39"/>
      <c r="AE93" s="39"/>
      <c r="AR93" s="225" t="s">
        <v>248</v>
      </c>
      <c r="AT93" s="225" t="s">
        <v>243</v>
      </c>
      <c r="AU93" s="225" t="s">
        <v>79</v>
      </c>
      <c r="AY93" s="18" t="s">
        <v>240</v>
      </c>
      <c r="BE93" s="226">
        <f>IF(N93="základní",J93,0)</f>
        <v>0</v>
      </c>
      <c r="BF93" s="226">
        <f>IF(N93="snížená",J93,0)</f>
        <v>0</v>
      </c>
      <c r="BG93" s="226">
        <f>IF(N93="zákl. přenesená",J93,0)</f>
        <v>0</v>
      </c>
      <c r="BH93" s="226">
        <f>IF(N93="sníž. přenesená",J93,0)</f>
        <v>0</v>
      </c>
      <c r="BI93" s="226">
        <f>IF(N93="nulová",J93,0)</f>
        <v>0</v>
      </c>
      <c r="BJ93" s="18" t="s">
        <v>79</v>
      </c>
      <c r="BK93" s="226">
        <f>ROUND(I93*H93,2)</f>
        <v>0</v>
      </c>
      <c r="BL93" s="18" t="s">
        <v>248</v>
      </c>
      <c r="BM93" s="225" t="s">
        <v>8</v>
      </c>
    </row>
    <row r="94" s="2" customFormat="1">
      <c r="A94" s="39"/>
      <c r="B94" s="40"/>
      <c r="C94" s="214" t="s">
        <v>265</v>
      </c>
      <c r="D94" s="214" t="s">
        <v>243</v>
      </c>
      <c r="E94" s="215" t="s">
        <v>5317</v>
      </c>
      <c r="F94" s="216" t="s">
        <v>5318</v>
      </c>
      <c r="G94" s="217" t="s">
        <v>381</v>
      </c>
      <c r="H94" s="218">
        <v>1</v>
      </c>
      <c r="I94" s="219"/>
      <c r="J94" s="220">
        <f>ROUND(I94*H94,2)</f>
        <v>0</v>
      </c>
      <c r="K94" s="216" t="s">
        <v>247</v>
      </c>
      <c r="L94" s="45"/>
      <c r="M94" s="221" t="s">
        <v>19</v>
      </c>
      <c r="N94" s="222" t="s">
        <v>43</v>
      </c>
      <c r="O94" s="85"/>
      <c r="P94" s="223">
        <f>O94*H94</f>
        <v>0</v>
      </c>
      <c r="Q94" s="223">
        <v>0</v>
      </c>
      <c r="R94" s="223">
        <f>Q94*H94</f>
        <v>0</v>
      </c>
      <c r="S94" s="223">
        <v>0</v>
      </c>
      <c r="T94" s="224">
        <f>S94*H94</f>
        <v>0</v>
      </c>
      <c r="U94" s="39"/>
      <c r="V94" s="39"/>
      <c r="W94" s="39"/>
      <c r="X94" s="39"/>
      <c r="Y94" s="39"/>
      <c r="Z94" s="39"/>
      <c r="AA94" s="39"/>
      <c r="AB94" s="39"/>
      <c r="AC94" s="39"/>
      <c r="AD94" s="39"/>
      <c r="AE94" s="39"/>
      <c r="AR94" s="225" t="s">
        <v>248</v>
      </c>
      <c r="AT94" s="225" t="s">
        <v>243</v>
      </c>
      <c r="AU94" s="225" t="s">
        <v>79</v>
      </c>
      <c r="AY94" s="18" t="s">
        <v>240</v>
      </c>
      <c r="BE94" s="226">
        <f>IF(N94="základní",J94,0)</f>
        <v>0</v>
      </c>
      <c r="BF94" s="226">
        <f>IF(N94="snížená",J94,0)</f>
        <v>0</v>
      </c>
      <c r="BG94" s="226">
        <f>IF(N94="zákl. přenesená",J94,0)</f>
        <v>0</v>
      </c>
      <c r="BH94" s="226">
        <f>IF(N94="sníž. přenesená",J94,0)</f>
        <v>0</v>
      </c>
      <c r="BI94" s="226">
        <f>IF(N94="nulová",J94,0)</f>
        <v>0</v>
      </c>
      <c r="BJ94" s="18" t="s">
        <v>79</v>
      </c>
      <c r="BK94" s="226">
        <f>ROUND(I94*H94,2)</f>
        <v>0</v>
      </c>
      <c r="BL94" s="18" t="s">
        <v>248</v>
      </c>
      <c r="BM94" s="225" t="s">
        <v>268</v>
      </c>
    </row>
    <row r="95" s="2" customFormat="1">
      <c r="A95" s="39"/>
      <c r="B95" s="40"/>
      <c r="C95" s="214" t="s">
        <v>257</v>
      </c>
      <c r="D95" s="214" t="s">
        <v>243</v>
      </c>
      <c r="E95" s="215" t="s">
        <v>5319</v>
      </c>
      <c r="F95" s="216" t="s">
        <v>5320</v>
      </c>
      <c r="G95" s="217" t="s">
        <v>381</v>
      </c>
      <c r="H95" s="218">
        <v>1</v>
      </c>
      <c r="I95" s="219"/>
      <c r="J95" s="220">
        <f>ROUND(I95*H95,2)</f>
        <v>0</v>
      </c>
      <c r="K95" s="216" t="s">
        <v>247</v>
      </c>
      <c r="L95" s="45"/>
      <c r="M95" s="221" t="s">
        <v>19</v>
      </c>
      <c r="N95" s="222" t="s">
        <v>43</v>
      </c>
      <c r="O95" s="85"/>
      <c r="P95" s="223">
        <f>O95*H95</f>
        <v>0</v>
      </c>
      <c r="Q95" s="223">
        <v>0</v>
      </c>
      <c r="R95" s="223">
        <f>Q95*H95</f>
        <v>0</v>
      </c>
      <c r="S95" s="223">
        <v>0</v>
      </c>
      <c r="T95" s="224">
        <f>S95*H95</f>
        <v>0</v>
      </c>
      <c r="U95" s="39"/>
      <c r="V95" s="39"/>
      <c r="W95" s="39"/>
      <c r="X95" s="39"/>
      <c r="Y95" s="39"/>
      <c r="Z95" s="39"/>
      <c r="AA95" s="39"/>
      <c r="AB95" s="39"/>
      <c r="AC95" s="39"/>
      <c r="AD95" s="39"/>
      <c r="AE95" s="39"/>
      <c r="AR95" s="225" t="s">
        <v>248</v>
      </c>
      <c r="AT95" s="225" t="s">
        <v>243</v>
      </c>
      <c r="AU95" s="225" t="s">
        <v>79</v>
      </c>
      <c r="AY95" s="18" t="s">
        <v>240</v>
      </c>
      <c r="BE95" s="226">
        <f>IF(N95="základní",J95,0)</f>
        <v>0</v>
      </c>
      <c r="BF95" s="226">
        <f>IF(N95="snížená",J95,0)</f>
        <v>0</v>
      </c>
      <c r="BG95" s="226">
        <f>IF(N95="zákl. přenesená",J95,0)</f>
        <v>0</v>
      </c>
      <c r="BH95" s="226">
        <f>IF(N95="sníž. přenesená",J95,0)</f>
        <v>0</v>
      </c>
      <c r="BI95" s="226">
        <f>IF(N95="nulová",J95,0)</f>
        <v>0</v>
      </c>
      <c r="BJ95" s="18" t="s">
        <v>79</v>
      </c>
      <c r="BK95" s="226">
        <f>ROUND(I95*H95,2)</f>
        <v>0</v>
      </c>
      <c r="BL95" s="18" t="s">
        <v>248</v>
      </c>
      <c r="BM95" s="225" t="s">
        <v>271</v>
      </c>
    </row>
    <row r="96" s="2" customFormat="1">
      <c r="A96" s="39"/>
      <c r="B96" s="40"/>
      <c r="C96" s="214" t="s">
        <v>272</v>
      </c>
      <c r="D96" s="214" t="s">
        <v>243</v>
      </c>
      <c r="E96" s="215" t="s">
        <v>5321</v>
      </c>
      <c r="F96" s="216" t="s">
        <v>5322</v>
      </c>
      <c r="G96" s="217" t="s">
        <v>381</v>
      </c>
      <c r="H96" s="218">
        <v>1</v>
      </c>
      <c r="I96" s="219"/>
      <c r="J96" s="220">
        <f>ROUND(I96*H96,2)</f>
        <v>0</v>
      </c>
      <c r="K96" s="216" t="s">
        <v>247</v>
      </c>
      <c r="L96" s="45"/>
      <c r="M96" s="234" t="s">
        <v>19</v>
      </c>
      <c r="N96" s="235" t="s">
        <v>43</v>
      </c>
      <c r="O96" s="232"/>
      <c r="P96" s="236">
        <f>O96*H96</f>
        <v>0</v>
      </c>
      <c r="Q96" s="236">
        <v>0</v>
      </c>
      <c r="R96" s="236">
        <f>Q96*H96</f>
        <v>0</v>
      </c>
      <c r="S96" s="236">
        <v>0</v>
      </c>
      <c r="T96" s="237">
        <f>S96*H96</f>
        <v>0</v>
      </c>
      <c r="U96" s="39"/>
      <c r="V96" s="39"/>
      <c r="W96" s="39"/>
      <c r="X96" s="39"/>
      <c r="Y96" s="39"/>
      <c r="Z96" s="39"/>
      <c r="AA96" s="39"/>
      <c r="AB96" s="39"/>
      <c r="AC96" s="39"/>
      <c r="AD96" s="39"/>
      <c r="AE96" s="39"/>
      <c r="AR96" s="225" t="s">
        <v>248</v>
      </c>
      <c r="AT96" s="225" t="s">
        <v>243</v>
      </c>
      <c r="AU96" s="225" t="s">
        <v>79</v>
      </c>
      <c r="AY96" s="18" t="s">
        <v>240</v>
      </c>
      <c r="BE96" s="226">
        <f>IF(N96="základní",J96,0)</f>
        <v>0</v>
      </c>
      <c r="BF96" s="226">
        <f>IF(N96="snížená",J96,0)</f>
        <v>0</v>
      </c>
      <c r="BG96" s="226">
        <f>IF(N96="zákl. přenesená",J96,0)</f>
        <v>0</v>
      </c>
      <c r="BH96" s="226">
        <f>IF(N96="sníž. přenesená",J96,0)</f>
        <v>0</v>
      </c>
      <c r="BI96" s="226">
        <f>IF(N96="nulová",J96,0)</f>
        <v>0</v>
      </c>
      <c r="BJ96" s="18" t="s">
        <v>79</v>
      </c>
      <c r="BK96" s="226">
        <f>ROUND(I96*H96,2)</f>
        <v>0</v>
      </c>
      <c r="BL96" s="18" t="s">
        <v>248</v>
      </c>
      <c r="BM96" s="225" t="s">
        <v>275</v>
      </c>
    </row>
    <row r="97" s="2" customFormat="1" ht="6.96" customHeight="1">
      <c r="A97" s="39"/>
      <c r="B97" s="60"/>
      <c r="C97" s="61"/>
      <c r="D97" s="61"/>
      <c r="E97" s="61"/>
      <c r="F97" s="61"/>
      <c r="G97" s="61"/>
      <c r="H97" s="61"/>
      <c r="I97" s="61"/>
      <c r="J97" s="61"/>
      <c r="K97" s="61"/>
      <c r="L97" s="45"/>
      <c r="M97" s="39"/>
      <c r="O97" s="39"/>
      <c r="P97" s="39"/>
      <c r="Q97" s="39"/>
      <c r="R97" s="39"/>
      <c r="S97" s="39"/>
      <c r="T97" s="39"/>
      <c r="U97" s="39"/>
      <c r="V97" s="39"/>
      <c r="W97" s="39"/>
      <c r="X97" s="39"/>
      <c r="Y97" s="39"/>
      <c r="Z97" s="39"/>
      <c r="AA97" s="39"/>
      <c r="AB97" s="39"/>
      <c r="AC97" s="39"/>
      <c r="AD97" s="39"/>
      <c r="AE97" s="39"/>
    </row>
  </sheetData>
  <sheetProtection sheet="1" autoFilter="0" formatColumns="0" formatRows="0" objects="1" scenarios="1" spinCount="100000" saltValue="P0zw+oCEbpXYaDGLgnXA/n1nIdB/waMUWZz2nK/mJ+ZT92kPoQeC8fgg8NNDhylaqKOPKjyXxQWPEjdUA0ubmg==" hashValue="FVKkumhaQwvH7KgGBWkeUqQoOgWDwbmXATNQ9CAYZMDJrZ/3wc4D4PQ0QKDj5nR0mqLMEzCWIP5YjOuQwPtZQA==" algorithmName="SHA-512" password="CC35"/>
  <autoFilter ref="C85:K96"/>
  <mergeCells count="12">
    <mergeCell ref="E7:H7"/>
    <mergeCell ref="E9:H9"/>
    <mergeCell ref="E11:H11"/>
    <mergeCell ref="E20:H20"/>
    <mergeCell ref="E29:H29"/>
    <mergeCell ref="E50:H50"/>
    <mergeCell ref="E52:H52"/>
    <mergeCell ref="E54:H54"/>
    <mergeCell ref="E74:H74"/>
    <mergeCell ref="E76:H76"/>
    <mergeCell ref="E78:H7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134</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1" customFormat="1" ht="12" customHeight="1">
      <c r="B8" s="21"/>
      <c r="D8" s="144" t="s">
        <v>209</v>
      </c>
      <c r="L8" s="21"/>
    </row>
    <row r="9" s="2" customFormat="1" ht="16.5" customHeight="1">
      <c r="A9" s="39"/>
      <c r="B9" s="45"/>
      <c r="C9" s="39"/>
      <c r="D9" s="39"/>
      <c r="E9" s="145" t="s">
        <v>1333</v>
      </c>
      <c r="F9" s="39"/>
      <c r="G9" s="39"/>
      <c r="H9" s="39"/>
      <c r="I9" s="39"/>
      <c r="J9" s="39"/>
      <c r="K9" s="39"/>
      <c r="L9" s="146"/>
      <c r="S9" s="39"/>
      <c r="T9" s="39"/>
      <c r="U9" s="39"/>
      <c r="V9" s="39"/>
      <c r="W9" s="39"/>
      <c r="X9" s="39"/>
      <c r="Y9" s="39"/>
      <c r="Z9" s="39"/>
      <c r="AA9" s="39"/>
      <c r="AB9" s="39"/>
      <c r="AC9" s="39"/>
      <c r="AD9" s="39"/>
      <c r="AE9" s="39"/>
    </row>
    <row r="10" s="2" customFormat="1" ht="12" customHeight="1">
      <c r="A10" s="39"/>
      <c r="B10" s="45"/>
      <c r="C10" s="39"/>
      <c r="D10" s="144" t="s">
        <v>211</v>
      </c>
      <c r="E10" s="39"/>
      <c r="F10" s="39"/>
      <c r="G10" s="39"/>
      <c r="H10" s="39"/>
      <c r="I10" s="39"/>
      <c r="J10" s="39"/>
      <c r="K10" s="39"/>
      <c r="L10" s="146"/>
      <c r="S10" s="39"/>
      <c r="T10" s="39"/>
      <c r="U10" s="39"/>
      <c r="V10" s="39"/>
      <c r="W10" s="39"/>
      <c r="X10" s="39"/>
      <c r="Y10" s="39"/>
      <c r="Z10" s="39"/>
      <c r="AA10" s="39"/>
      <c r="AB10" s="39"/>
      <c r="AC10" s="39"/>
      <c r="AD10" s="39"/>
      <c r="AE10" s="39"/>
    </row>
    <row r="11" s="2" customFormat="1" ht="16.5" customHeight="1">
      <c r="A11" s="39"/>
      <c r="B11" s="45"/>
      <c r="C11" s="39"/>
      <c r="D11" s="39"/>
      <c r="E11" s="147" t="s">
        <v>5323</v>
      </c>
      <c r="F11" s="39"/>
      <c r="G11" s="39"/>
      <c r="H11" s="39"/>
      <c r="I11" s="39"/>
      <c r="J11" s="39"/>
      <c r="K11" s="39"/>
      <c r="L11" s="146"/>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s="2" customFormat="1" ht="12" customHeight="1">
      <c r="A14" s="39"/>
      <c r="B14" s="45"/>
      <c r="C14" s="39"/>
      <c r="D14" s="144" t="s">
        <v>21</v>
      </c>
      <c r="E14" s="39"/>
      <c r="F14" s="134" t="s">
        <v>22</v>
      </c>
      <c r="G14" s="39"/>
      <c r="H14" s="39"/>
      <c r="I14" s="144" t="s">
        <v>23</v>
      </c>
      <c r="J14" s="148" t="str">
        <f>'Rekapitulace stavby'!AN8</f>
        <v>19. 10. 2024</v>
      </c>
      <c r="K14" s="39"/>
      <c r="L14" s="146"/>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s="2" customFormat="1" ht="18" customHeight="1">
      <c r="A17" s="39"/>
      <c r="B17" s="45"/>
      <c r="C17" s="39"/>
      <c r="D17" s="39"/>
      <c r="E17" s="134" t="s">
        <v>27</v>
      </c>
      <c r="F17" s="39"/>
      <c r="G17" s="39"/>
      <c r="H17" s="39"/>
      <c r="I17" s="144" t="s">
        <v>28</v>
      </c>
      <c r="J17" s="134" t="s">
        <v>19</v>
      </c>
      <c r="K17" s="39"/>
      <c r="L17" s="146"/>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s="2" customFormat="1" ht="12" customHeight="1">
      <c r="A19" s="39"/>
      <c r="B19" s="45"/>
      <c r="C19" s="39"/>
      <c r="D19" s="144" t="s">
        <v>29</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34"/>
      <c r="G20" s="134"/>
      <c r="H20" s="134"/>
      <c r="I20" s="144" t="s">
        <v>28</v>
      </c>
      <c r="J20" s="34" t="str">
        <f>'Rekapitulace stavby'!AN14</f>
        <v>Vyplň údaj</v>
      </c>
      <c r="K20" s="39"/>
      <c r="L20" s="146"/>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s="2" customFormat="1" ht="12" customHeight="1">
      <c r="A22" s="39"/>
      <c r="B22" s="45"/>
      <c r="C22" s="39"/>
      <c r="D22" s="144" t="s">
        <v>31</v>
      </c>
      <c r="E22" s="39"/>
      <c r="F22" s="39"/>
      <c r="G22" s="39"/>
      <c r="H22" s="39"/>
      <c r="I22" s="144" t="s">
        <v>26</v>
      </c>
      <c r="J22" s="134" t="s">
        <v>19</v>
      </c>
      <c r="K22" s="39"/>
      <c r="L22" s="146"/>
      <c r="S22" s="39"/>
      <c r="T22" s="39"/>
      <c r="U22" s="39"/>
      <c r="V22" s="39"/>
      <c r="W22" s="39"/>
      <c r="X22" s="39"/>
      <c r="Y22" s="39"/>
      <c r="Z22" s="39"/>
      <c r="AA22" s="39"/>
      <c r="AB22" s="39"/>
      <c r="AC22" s="39"/>
      <c r="AD22" s="39"/>
      <c r="AE22" s="39"/>
    </row>
    <row r="23" s="2" customFormat="1" ht="18" customHeight="1">
      <c r="A23" s="39"/>
      <c r="B23" s="45"/>
      <c r="C23" s="39"/>
      <c r="D23" s="39"/>
      <c r="E23" s="134" t="s">
        <v>32</v>
      </c>
      <c r="F23" s="39"/>
      <c r="G23" s="39"/>
      <c r="H23" s="39"/>
      <c r="I23" s="144" t="s">
        <v>28</v>
      </c>
      <c r="J23" s="134" t="s">
        <v>19</v>
      </c>
      <c r="K23" s="39"/>
      <c r="L23" s="146"/>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s="2" customFormat="1" ht="12" customHeight="1">
      <c r="A25" s="39"/>
      <c r="B25" s="45"/>
      <c r="C25" s="39"/>
      <c r="D25" s="144" t="s">
        <v>34</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s="2" customFormat="1" ht="18" customHeight="1">
      <c r="A26" s="39"/>
      <c r="B26" s="45"/>
      <c r="C26" s="39"/>
      <c r="D26" s="39"/>
      <c r="E26" s="134" t="str">
        <f>IF('Rekapitulace stavby'!E20="","",'Rekapitulace stavby'!E20)</f>
        <v>Ing.R. Hladký</v>
      </c>
      <c r="F26" s="39"/>
      <c r="G26" s="39"/>
      <c r="H26" s="39"/>
      <c r="I26" s="144" t="s">
        <v>28</v>
      </c>
      <c r="J26" s="134" t="str">
        <f>IF('Rekapitulace stavby'!AN20="","",'Rekapitulace stavby'!AN20)</f>
        <v/>
      </c>
      <c r="K26" s="39"/>
      <c r="L26" s="146"/>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s="2" customFormat="1" ht="12" customHeight="1">
      <c r="A28" s="39"/>
      <c r="B28" s="45"/>
      <c r="C28" s="39"/>
      <c r="D28" s="144" t="s">
        <v>36</v>
      </c>
      <c r="E28" s="39"/>
      <c r="F28" s="39"/>
      <c r="G28" s="39"/>
      <c r="H28" s="39"/>
      <c r="I28" s="39"/>
      <c r="J28" s="39"/>
      <c r="K28" s="39"/>
      <c r="L28" s="146"/>
      <c r="S28" s="39"/>
      <c r="T28" s="39"/>
      <c r="U28" s="39"/>
      <c r="V28" s="39"/>
      <c r="W28" s="39"/>
      <c r="X28" s="39"/>
      <c r="Y28" s="39"/>
      <c r="Z28" s="39"/>
      <c r="AA28" s="39"/>
      <c r="AB28" s="39"/>
      <c r="AC28" s="39"/>
      <c r="AD28" s="39"/>
      <c r="AE28" s="39"/>
    </row>
    <row r="29"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25.44" customHeight="1">
      <c r="A32" s="39"/>
      <c r="B32" s="45"/>
      <c r="C32" s="39"/>
      <c r="D32" s="154" t="s">
        <v>38</v>
      </c>
      <c r="E32" s="39"/>
      <c r="F32" s="39"/>
      <c r="G32" s="39"/>
      <c r="H32" s="39"/>
      <c r="I32" s="39"/>
      <c r="J32" s="155">
        <f>ROUND(J107, 2)</f>
        <v>0</v>
      </c>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14.4" customHeight="1">
      <c r="A34" s="39"/>
      <c r="B34" s="45"/>
      <c r="C34" s="39"/>
      <c r="D34" s="39"/>
      <c r="E34" s="39"/>
      <c r="F34" s="156" t="s">
        <v>40</v>
      </c>
      <c r="G34" s="39"/>
      <c r="H34" s="39"/>
      <c r="I34" s="156" t="s">
        <v>39</v>
      </c>
      <c r="J34" s="156" t="s">
        <v>41</v>
      </c>
      <c r="K34" s="39"/>
      <c r="L34" s="146"/>
      <c r="S34" s="39"/>
      <c r="T34" s="39"/>
      <c r="U34" s="39"/>
      <c r="V34" s="39"/>
      <c r="W34" s="39"/>
      <c r="X34" s="39"/>
      <c r="Y34" s="39"/>
      <c r="Z34" s="39"/>
      <c r="AA34" s="39"/>
      <c r="AB34" s="39"/>
      <c r="AC34" s="39"/>
      <c r="AD34" s="39"/>
      <c r="AE34" s="39"/>
    </row>
    <row r="35" s="2" customFormat="1" ht="14.4" customHeight="1">
      <c r="A35" s="39"/>
      <c r="B35" s="45"/>
      <c r="C35" s="39"/>
      <c r="D35" s="157" t="s">
        <v>42</v>
      </c>
      <c r="E35" s="144" t="s">
        <v>43</v>
      </c>
      <c r="F35" s="158">
        <f>ROUND((SUM(BE107:BE904)),  2)</f>
        <v>0</v>
      </c>
      <c r="G35" s="39"/>
      <c r="H35" s="39"/>
      <c r="I35" s="159">
        <v>0.20999999999999999</v>
      </c>
      <c r="J35" s="158">
        <f>ROUND(((SUM(BE107:BE904))*I35),  2)</f>
        <v>0</v>
      </c>
      <c r="K35" s="39"/>
      <c r="L35" s="146"/>
      <c r="S35" s="39"/>
      <c r="T35" s="39"/>
      <c r="U35" s="39"/>
      <c r="V35" s="39"/>
      <c r="W35" s="39"/>
      <c r="X35" s="39"/>
      <c r="Y35" s="39"/>
      <c r="Z35" s="39"/>
      <c r="AA35" s="39"/>
      <c r="AB35" s="39"/>
      <c r="AC35" s="39"/>
      <c r="AD35" s="39"/>
      <c r="AE35" s="39"/>
    </row>
    <row r="36" s="2" customFormat="1" ht="14.4" customHeight="1">
      <c r="A36" s="39"/>
      <c r="B36" s="45"/>
      <c r="C36" s="39"/>
      <c r="D36" s="39"/>
      <c r="E36" s="144" t="s">
        <v>44</v>
      </c>
      <c r="F36" s="158">
        <f>ROUND((SUM(BF107:BF904)),  2)</f>
        <v>0</v>
      </c>
      <c r="G36" s="39"/>
      <c r="H36" s="39"/>
      <c r="I36" s="159">
        <v>0.12</v>
      </c>
      <c r="J36" s="158">
        <f>ROUND(((SUM(BF107:BF904))*I36),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45</v>
      </c>
      <c r="F37" s="158">
        <f>ROUND((SUM(BG107:BG904)),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46</v>
      </c>
      <c r="F38" s="158">
        <f>ROUND((SUM(BH107:BH904)),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47</v>
      </c>
      <c r="F39" s="158">
        <f>ROUND((SUM(BI107:BI904)),  2)</f>
        <v>0</v>
      </c>
      <c r="G39" s="39"/>
      <c r="H39" s="39"/>
      <c r="I39" s="159">
        <v>0</v>
      </c>
      <c r="J39" s="158">
        <f>0</f>
        <v>0</v>
      </c>
      <c r="K39" s="39"/>
      <c r="L39" s="146"/>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s="2" customFormat="1" ht="25.44" customHeight="1">
      <c r="A41" s="39"/>
      <c r="B41" s="45"/>
      <c r="C41" s="160"/>
      <c r="D41" s="161" t="s">
        <v>48</v>
      </c>
      <c r="E41" s="162"/>
      <c r="F41" s="162"/>
      <c r="G41" s="163" t="s">
        <v>49</v>
      </c>
      <c r="H41" s="164" t="s">
        <v>50</v>
      </c>
      <c r="I41" s="162"/>
      <c r="J41" s="165">
        <f>SUM(J32:J39)</f>
        <v>0</v>
      </c>
      <c r="K41" s="166"/>
      <c r="L41" s="146"/>
      <c r="S41" s="39"/>
      <c r="T41" s="39"/>
      <c r="U41" s="39"/>
      <c r="V41" s="39"/>
      <c r="W41" s="39"/>
      <c r="X41" s="39"/>
      <c r="Y41" s="39"/>
      <c r="Z41" s="39"/>
      <c r="AA41" s="39"/>
      <c r="AB41" s="39"/>
      <c r="AC41" s="39"/>
      <c r="AD41" s="39"/>
      <c r="AE41" s="39"/>
    </row>
    <row r="42"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214</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Sportovní hala Turnov</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209</v>
      </c>
      <c r="D51" s="23"/>
      <c r="E51" s="23"/>
      <c r="F51" s="23"/>
      <c r="G51" s="23"/>
      <c r="H51" s="23"/>
      <c r="I51" s="23"/>
      <c r="J51" s="23"/>
      <c r="K51" s="23"/>
      <c r="L51" s="21"/>
    </row>
    <row r="52" hidden="1" s="2" customFormat="1" ht="16.5" customHeight="1">
      <c r="A52" s="39"/>
      <c r="B52" s="40"/>
      <c r="C52" s="41"/>
      <c r="D52" s="41"/>
      <c r="E52" s="171" t="s">
        <v>1333</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211</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24_099_1415 - D1.4.c_Vzduchotechnika</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19. 10. 2024</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Městská sportovní Turnov</v>
      </c>
      <c r="G58" s="41"/>
      <c r="H58" s="41"/>
      <c r="I58" s="33" t="s">
        <v>31</v>
      </c>
      <c r="J58" s="37" t="str">
        <f>E23</f>
        <v>RESTYL Plan s.r.o.</v>
      </c>
      <c r="K58" s="41"/>
      <c r="L58" s="146"/>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34</v>
      </c>
      <c r="J59" s="37" t="str">
        <f>E26</f>
        <v>Ing.R. Hladký</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215</v>
      </c>
      <c r="D61" s="173"/>
      <c r="E61" s="173"/>
      <c r="F61" s="173"/>
      <c r="G61" s="173"/>
      <c r="H61" s="173"/>
      <c r="I61" s="173"/>
      <c r="J61" s="174" t="s">
        <v>216</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70</v>
      </c>
      <c r="D63" s="41"/>
      <c r="E63" s="41"/>
      <c r="F63" s="41"/>
      <c r="G63" s="41"/>
      <c r="H63" s="41"/>
      <c r="I63" s="41"/>
      <c r="J63" s="103">
        <f>J107</f>
        <v>0</v>
      </c>
      <c r="K63" s="41"/>
      <c r="L63" s="146"/>
      <c r="S63" s="39"/>
      <c r="T63" s="39"/>
      <c r="U63" s="39"/>
      <c r="V63" s="39"/>
      <c r="W63" s="39"/>
      <c r="X63" s="39"/>
      <c r="Y63" s="39"/>
      <c r="Z63" s="39"/>
      <c r="AA63" s="39"/>
      <c r="AB63" s="39"/>
      <c r="AC63" s="39"/>
      <c r="AD63" s="39"/>
      <c r="AE63" s="39"/>
      <c r="AU63" s="18" t="s">
        <v>217</v>
      </c>
    </row>
    <row r="64" hidden="1" s="9" customFormat="1" ht="24.96" customHeight="1">
      <c r="A64" s="9"/>
      <c r="B64" s="176"/>
      <c r="C64" s="177"/>
      <c r="D64" s="178" t="s">
        <v>5324</v>
      </c>
      <c r="E64" s="179"/>
      <c r="F64" s="179"/>
      <c r="G64" s="179"/>
      <c r="H64" s="179"/>
      <c r="I64" s="179"/>
      <c r="J64" s="180">
        <f>J108</f>
        <v>0</v>
      </c>
      <c r="K64" s="177"/>
      <c r="L64" s="181"/>
      <c r="S64" s="9"/>
      <c r="T64" s="9"/>
      <c r="U64" s="9"/>
      <c r="V64" s="9"/>
      <c r="W64" s="9"/>
      <c r="X64" s="9"/>
      <c r="Y64" s="9"/>
      <c r="Z64" s="9"/>
      <c r="AA64" s="9"/>
      <c r="AB64" s="9"/>
      <c r="AC64" s="9"/>
      <c r="AD64" s="9"/>
      <c r="AE64" s="9"/>
    </row>
    <row r="65" hidden="1" s="9" customFormat="1" ht="24.96" customHeight="1">
      <c r="A65" s="9"/>
      <c r="B65" s="176"/>
      <c r="C65" s="177"/>
      <c r="D65" s="178" t="s">
        <v>5325</v>
      </c>
      <c r="E65" s="179"/>
      <c r="F65" s="179"/>
      <c r="G65" s="179"/>
      <c r="H65" s="179"/>
      <c r="I65" s="179"/>
      <c r="J65" s="180">
        <f>J217</f>
        <v>0</v>
      </c>
      <c r="K65" s="177"/>
      <c r="L65" s="181"/>
      <c r="S65" s="9"/>
      <c r="T65" s="9"/>
      <c r="U65" s="9"/>
      <c r="V65" s="9"/>
      <c r="W65" s="9"/>
      <c r="X65" s="9"/>
      <c r="Y65" s="9"/>
      <c r="Z65" s="9"/>
      <c r="AA65" s="9"/>
      <c r="AB65" s="9"/>
      <c r="AC65" s="9"/>
      <c r="AD65" s="9"/>
      <c r="AE65" s="9"/>
    </row>
    <row r="66" hidden="1" s="9" customFormat="1" ht="24.96" customHeight="1">
      <c r="A66" s="9"/>
      <c r="B66" s="176"/>
      <c r="C66" s="177"/>
      <c r="D66" s="178" t="s">
        <v>5326</v>
      </c>
      <c r="E66" s="179"/>
      <c r="F66" s="179"/>
      <c r="G66" s="179"/>
      <c r="H66" s="179"/>
      <c r="I66" s="179"/>
      <c r="J66" s="180">
        <f>J290</f>
        <v>0</v>
      </c>
      <c r="K66" s="177"/>
      <c r="L66" s="181"/>
      <c r="S66" s="9"/>
      <c r="T66" s="9"/>
      <c r="U66" s="9"/>
      <c r="V66" s="9"/>
      <c r="W66" s="9"/>
      <c r="X66" s="9"/>
      <c r="Y66" s="9"/>
      <c r="Z66" s="9"/>
      <c r="AA66" s="9"/>
      <c r="AB66" s="9"/>
      <c r="AC66" s="9"/>
      <c r="AD66" s="9"/>
      <c r="AE66" s="9"/>
    </row>
    <row r="67" hidden="1" s="9" customFormat="1" ht="24.96" customHeight="1">
      <c r="A67" s="9"/>
      <c r="B67" s="176"/>
      <c r="C67" s="177"/>
      <c r="D67" s="178" t="s">
        <v>5327</v>
      </c>
      <c r="E67" s="179"/>
      <c r="F67" s="179"/>
      <c r="G67" s="179"/>
      <c r="H67" s="179"/>
      <c r="I67" s="179"/>
      <c r="J67" s="180">
        <f>J369</f>
        <v>0</v>
      </c>
      <c r="K67" s="177"/>
      <c r="L67" s="181"/>
      <c r="S67" s="9"/>
      <c r="T67" s="9"/>
      <c r="U67" s="9"/>
      <c r="V67" s="9"/>
      <c r="W67" s="9"/>
      <c r="X67" s="9"/>
      <c r="Y67" s="9"/>
      <c r="Z67" s="9"/>
      <c r="AA67" s="9"/>
      <c r="AB67" s="9"/>
      <c r="AC67" s="9"/>
      <c r="AD67" s="9"/>
      <c r="AE67" s="9"/>
    </row>
    <row r="68" hidden="1" s="9" customFormat="1" ht="24.96" customHeight="1">
      <c r="A68" s="9"/>
      <c r="B68" s="176"/>
      <c r="C68" s="177"/>
      <c r="D68" s="178" t="s">
        <v>5328</v>
      </c>
      <c r="E68" s="179"/>
      <c r="F68" s="179"/>
      <c r="G68" s="179"/>
      <c r="H68" s="179"/>
      <c r="I68" s="179"/>
      <c r="J68" s="180">
        <f>J438</f>
        <v>0</v>
      </c>
      <c r="K68" s="177"/>
      <c r="L68" s="181"/>
      <c r="S68" s="9"/>
      <c r="T68" s="9"/>
      <c r="U68" s="9"/>
      <c r="V68" s="9"/>
      <c r="W68" s="9"/>
      <c r="X68" s="9"/>
      <c r="Y68" s="9"/>
      <c r="Z68" s="9"/>
      <c r="AA68" s="9"/>
      <c r="AB68" s="9"/>
      <c r="AC68" s="9"/>
      <c r="AD68" s="9"/>
      <c r="AE68" s="9"/>
    </row>
    <row r="69" hidden="1" s="9" customFormat="1" ht="24.96" customHeight="1">
      <c r="A69" s="9"/>
      <c r="B69" s="176"/>
      <c r="C69" s="177"/>
      <c r="D69" s="178" t="s">
        <v>5329</v>
      </c>
      <c r="E69" s="179"/>
      <c r="F69" s="179"/>
      <c r="G69" s="179"/>
      <c r="H69" s="179"/>
      <c r="I69" s="179"/>
      <c r="J69" s="180">
        <f>J504</f>
        <v>0</v>
      </c>
      <c r="K69" s="177"/>
      <c r="L69" s="181"/>
      <c r="S69" s="9"/>
      <c r="T69" s="9"/>
      <c r="U69" s="9"/>
      <c r="V69" s="9"/>
      <c r="W69" s="9"/>
      <c r="X69" s="9"/>
      <c r="Y69" s="9"/>
      <c r="Z69" s="9"/>
      <c r="AA69" s="9"/>
      <c r="AB69" s="9"/>
      <c r="AC69" s="9"/>
      <c r="AD69" s="9"/>
      <c r="AE69" s="9"/>
    </row>
    <row r="70" hidden="1" s="9" customFormat="1" ht="24.96" customHeight="1">
      <c r="A70" s="9"/>
      <c r="B70" s="176"/>
      <c r="C70" s="177"/>
      <c r="D70" s="178" t="s">
        <v>5330</v>
      </c>
      <c r="E70" s="179"/>
      <c r="F70" s="179"/>
      <c r="G70" s="179"/>
      <c r="H70" s="179"/>
      <c r="I70" s="179"/>
      <c r="J70" s="180">
        <f>J551</f>
        <v>0</v>
      </c>
      <c r="K70" s="177"/>
      <c r="L70" s="181"/>
      <c r="S70" s="9"/>
      <c r="T70" s="9"/>
      <c r="U70" s="9"/>
      <c r="V70" s="9"/>
      <c r="W70" s="9"/>
      <c r="X70" s="9"/>
      <c r="Y70" s="9"/>
      <c r="Z70" s="9"/>
      <c r="AA70" s="9"/>
      <c r="AB70" s="9"/>
      <c r="AC70" s="9"/>
      <c r="AD70" s="9"/>
      <c r="AE70" s="9"/>
    </row>
    <row r="71" hidden="1" s="9" customFormat="1" ht="24.96" customHeight="1">
      <c r="A71" s="9"/>
      <c r="B71" s="176"/>
      <c r="C71" s="177"/>
      <c r="D71" s="178" t="s">
        <v>5331</v>
      </c>
      <c r="E71" s="179"/>
      <c r="F71" s="179"/>
      <c r="G71" s="179"/>
      <c r="H71" s="179"/>
      <c r="I71" s="179"/>
      <c r="J71" s="180">
        <f>J580</f>
        <v>0</v>
      </c>
      <c r="K71" s="177"/>
      <c r="L71" s="181"/>
      <c r="S71" s="9"/>
      <c r="T71" s="9"/>
      <c r="U71" s="9"/>
      <c r="V71" s="9"/>
      <c r="W71" s="9"/>
      <c r="X71" s="9"/>
      <c r="Y71" s="9"/>
      <c r="Z71" s="9"/>
      <c r="AA71" s="9"/>
      <c r="AB71" s="9"/>
      <c r="AC71" s="9"/>
      <c r="AD71" s="9"/>
      <c r="AE71" s="9"/>
    </row>
    <row r="72" hidden="1" s="9" customFormat="1" ht="24.96" customHeight="1">
      <c r="A72" s="9"/>
      <c r="B72" s="176"/>
      <c r="C72" s="177"/>
      <c r="D72" s="178" t="s">
        <v>5332</v>
      </c>
      <c r="E72" s="179"/>
      <c r="F72" s="179"/>
      <c r="G72" s="179"/>
      <c r="H72" s="179"/>
      <c r="I72" s="179"/>
      <c r="J72" s="180">
        <f>J587</f>
        <v>0</v>
      </c>
      <c r="K72" s="177"/>
      <c r="L72" s="181"/>
      <c r="S72" s="9"/>
      <c r="T72" s="9"/>
      <c r="U72" s="9"/>
      <c r="V72" s="9"/>
      <c r="W72" s="9"/>
      <c r="X72" s="9"/>
      <c r="Y72" s="9"/>
      <c r="Z72" s="9"/>
      <c r="AA72" s="9"/>
      <c r="AB72" s="9"/>
      <c r="AC72" s="9"/>
      <c r="AD72" s="9"/>
      <c r="AE72" s="9"/>
    </row>
    <row r="73" hidden="1" s="9" customFormat="1" ht="24.96" customHeight="1">
      <c r="A73" s="9"/>
      <c r="B73" s="176"/>
      <c r="C73" s="177"/>
      <c r="D73" s="178" t="s">
        <v>5333</v>
      </c>
      <c r="E73" s="179"/>
      <c r="F73" s="179"/>
      <c r="G73" s="179"/>
      <c r="H73" s="179"/>
      <c r="I73" s="179"/>
      <c r="J73" s="180">
        <f>J600</f>
        <v>0</v>
      </c>
      <c r="K73" s="177"/>
      <c r="L73" s="181"/>
      <c r="S73" s="9"/>
      <c r="T73" s="9"/>
      <c r="U73" s="9"/>
      <c r="V73" s="9"/>
      <c r="W73" s="9"/>
      <c r="X73" s="9"/>
      <c r="Y73" s="9"/>
      <c r="Z73" s="9"/>
      <c r="AA73" s="9"/>
      <c r="AB73" s="9"/>
      <c r="AC73" s="9"/>
      <c r="AD73" s="9"/>
      <c r="AE73" s="9"/>
    </row>
    <row r="74" hidden="1" s="9" customFormat="1" ht="24.96" customHeight="1">
      <c r="A74" s="9"/>
      <c r="B74" s="176"/>
      <c r="C74" s="177"/>
      <c r="D74" s="178" t="s">
        <v>5334</v>
      </c>
      <c r="E74" s="179"/>
      <c r="F74" s="179"/>
      <c r="G74" s="179"/>
      <c r="H74" s="179"/>
      <c r="I74" s="179"/>
      <c r="J74" s="180">
        <f>J635</f>
        <v>0</v>
      </c>
      <c r="K74" s="177"/>
      <c r="L74" s="181"/>
      <c r="S74" s="9"/>
      <c r="T74" s="9"/>
      <c r="U74" s="9"/>
      <c r="V74" s="9"/>
      <c r="W74" s="9"/>
      <c r="X74" s="9"/>
      <c r="Y74" s="9"/>
      <c r="Z74" s="9"/>
      <c r="AA74" s="9"/>
      <c r="AB74" s="9"/>
      <c r="AC74" s="9"/>
      <c r="AD74" s="9"/>
      <c r="AE74" s="9"/>
    </row>
    <row r="75" hidden="1" s="9" customFormat="1" ht="24.96" customHeight="1">
      <c r="A75" s="9"/>
      <c r="B75" s="176"/>
      <c r="C75" s="177"/>
      <c r="D75" s="178" t="s">
        <v>5335</v>
      </c>
      <c r="E75" s="179"/>
      <c r="F75" s="179"/>
      <c r="G75" s="179"/>
      <c r="H75" s="179"/>
      <c r="I75" s="179"/>
      <c r="J75" s="180">
        <f>J692</f>
        <v>0</v>
      </c>
      <c r="K75" s="177"/>
      <c r="L75" s="181"/>
      <c r="S75" s="9"/>
      <c r="T75" s="9"/>
      <c r="U75" s="9"/>
      <c r="V75" s="9"/>
      <c r="W75" s="9"/>
      <c r="X75" s="9"/>
      <c r="Y75" s="9"/>
      <c r="Z75" s="9"/>
      <c r="AA75" s="9"/>
      <c r="AB75" s="9"/>
      <c r="AC75" s="9"/>
      <c r="AD75" s="9"/>
      <c r="AE75" s="9"/>
    </row>
    <row r="76" hidden="1" s="9" customFormat="1" ht="24.96" customHeight="1">
      <c r="A76" s="9"/>
      <c r="B76" s="176"/>
      <c r="C76" s="177"/>
      <c r="D76" s="178" t="s">
        <v>5336</v>
      </c>
      <c r="E76" s="179"/>
      <c r="F76" s="179"/>
      <c r="G76" s="179"/>
      <c r="H76" s="179"/>
      <c r="I76" s="179"/>
      <c r="J76" s="180">
        <f>J714</f>
        <v>0</v>
      </c>
      <c r="K76" s="177"/>
      <c r="L76" s="181"/>
      <c r="S76" s="9"/>
      <c r="T76" s="9"/>
      <c r="U76" s="9"/>
      <c r="V76" s="9"/>
      <c r="W76" s="9"/>
      <c r="X76" s="9"/>
      <c r="Y76" s="9"/>
      <c r="Z76" s="9"/>
      <c r="AA76" s="9"/>
      <c r="AB76" s="9"/>
      <c r="AC76" s="9"/>
      <c r="AD76" s="9"/>
      <c r="AE76" s="9"/>
    </row>
    <row r="77" hidden="1" s="9" customFormat="1" ht="24.96" customHeight="1">
      <c r="A77" s="9"/>
      <c r="B77" s="176"/>
      <c r="C77" s="177"/>
      <c r="D77" s="178" t="s">
        <v>5337</v>
      </c>
      <c r="E77" s="179"/>
      <c r="F77" s="179"/>
      <c r="G77" s="179"/>
      <c r="H77" s="179"/>
      <c r="I77" s="179"/>
      <c r="J77" s="180">
        <f>J743</f>
        <v>0</v>
      </c>
      <c r="K77" s="177"/>
      <c r="L77" s="181"/>
      <c r="S77" s="9"/>
      <c r="T77" s="9"/>
      <c r="U77" s="9"/>
      <c r="V77" s="9"/>
      <c r="W77" s="9"/>
      <c r="X77" s="9"/>
      <c r="Y77" s="9"/>
      <c r="Z77" s="9"/>
      <c r="AA77" s="9"/>
      <c r="AB77" s="9"/>
      <c r="AC77" s="9"/>
      <c r="AD77" s="9"/>
      <c r="AE77" s="9"/>
    </row>
    <row r="78" hidden="1" s="9" customFormat="1" ht="24.96" customHeight="1">
      <c r="A78" s="9"/>
      <c r="B78" s="176"/>
      <c r="C78" s="177"/>
      <c r="D78" s="178" t="s">
        <v>5338</v>
      </c>
      <c r="E78" s="179"/>
      <c r="F78" s="179"/>
      <c r="G78" s="179"/>
      <c r="H78" s="179"/>
      <c r="I78" s="179"/>
      <c r="J78" s="180">
        <f>J775</f>
        <v>0</v>
      </c>
      <c r="K78" s="177"/>
      <c r="L78" s="181"/>
      <c r="S78" s="9"/>
      <c r="T78" s="9"/>
      <c r="U78" s="9"/>
      <c r="V78" s="9"/>
      <c r="W78" s="9"/>
      <c r="X78" s="9"/>
      <c r="Y78" s="9"/>
      <c r="Z78" s="9"/>
      <c r="AA78" s="9"/>
      <c r="AB78" s="9"/>
      <c r="AC78" s="9"/>
      <c r="AD78" s="9"/>
      <c r="AE78" s="9"/>
    </row>
    <row r="79" hidden="1" s="9" customFormat="1" ht="24.96" customHeight="1">
      <c r="A79" s="9"/>
      <c r="B79" s="176"/>
      <c r="C79" s="177"/>
      <c r="D79" s="178" t="s">
        <v>5339</v>
      </c>
      <c r="E79" s="179"/>
      <c r="F79" s="179"/>
      <c r="G79" s="179"/>
      <c r="H79" s="179"/>
      <c r="I79" s="179"/>
      <c r="J79" s="180">
        <f>J793</f>
        <v>0</v>
      </c>
      <c r="K79" s="177"/>
      <c r="L79" s="181"/>
      <c r="S79" s="9"/>
      <c r="T79" s="9"/>
      <c r="U79" s="9"/>
      <c r="V79" s="9"/>
      <c r="W79" s="9"/>
      <c r="X79" s="9"/>
      <c r="Y79" s="9"/>
      <c r="Z79" s="9"/>
      <c r="AA79" s="9"/>
      <c r="AB79" s="9"/>
      <c r="AC79" s="9"/>
      <c r="AD79" s="9"/>
      <c r="AE79" s="9"/>
    </row>
    <row r="80" hidden="1" s="9" customFormat="1" ht="24.96" customHeight="1">
      <c r="A80" s="9"/>
      <c r="B80" s="176"/>
      <c r="C80" s="177"/>
      <c r="D80" s="178" t="s">
        <v>5340</v>
      </c>
      <c r="E80" s="179"/>
      <c r="F80" s="179"/>
      <c r="G80" s="179"/>
      <c r="H80" s="179"/>
      <c r="I80" s="179"/>
      <c r="J80" s="180">
        <f>J804</f>
        <v>0</v>
      </c>
      <c r="K80" s="177"/>
      <c r="L80" s="181"/>
      <c r="S80" s="9"/>
      <c r="T80" s="9"/>
      <c r="U80" s="9"/>
      <c r="V80" s="9"/>
      <c r="W80" s="9"/>
      <c r="X80" s="9"/>
      <c r="Y80" s="9"/>
      <c r="Z80" s="9"/>
      <c r="AA80" s="9"/>
      <c r="AB80" s="9"/>
      <c r="AC80" s="9"/>
      <c r="AD80" s="9"/>
      <c r="AE80" s="9"/>
    </row>
    <row r="81" hidden="1" s="9" customFormat="1" ht="24.96" customHeight="1">
      <c r="A81" s="9"/>
      <c r="B81" s="176"/>
      <c r="C81" s="177"/>
      <c r="D81" s="178" t="s">
        <v>5341</v>
      </c>
      <c r="E81" s="179"/>
      <c r="F81" s="179"/>
      <c r="G81" s="179"/>
      <c r="H81" s="179"/>
      <c r="I81" s="179"/>
      <c r="J81" s="180">
        <f>J807</f>
        <v>0</v>
      </c>
      <c r="K81" s="177"/>
      <c r="L81" s="181"/>
      <c r="S81" s="9"/>
      <c r="T81" s="9"/>
      <c r="U81" s="9"/>
      <c r="V81" s="9"/>
      <c r="W81" s="9"/>
      <c r="X81" s="9"/>
      <c r="Y81" s="9"/>
      <c r="Z81" s="9"/>
      <c r="AA81" s="9"/>
      <c r="AB81" s="9"/>
      <c r="AC81" s="9"/>
      <c r="AD81" s="9"/>
      <c r="AE81" s="9"/>
    </row>
    <row r="82" hidden="1" s="9" customFormat="1" ht="24.96" customHeight="1">
      <c r="A82" s="9"/>
      <c r="B82" s="176"/>
      <c r="C82" s="177"/>
      <c r="D82" s="178" t="s">
        <v>5342</v>
      </c>
      <c r="E82" s="179"/>
      <c r="F82" s="179"/>
      <c r="G82" s="179"/>
      <c r="H82" s="179"/>
      <c r="I82" s="179"/>
      <c r="J82" s="180">
        <f>J834</f>
        <v>0</v>
      </c>
      <c r="K82" s="177"/>
      <c r="L82" s="181"/>
      <c r="S82" s="9"/>
      <c r="T82" s="9"/>
      <c r="U82" s="9"/>
      <c r="V82" s="9"/>
      <c r="W82" s="9"/>
      <c r="X82" s="9"/>
      <c r="Y82" s="9"/>
      <c r="Z82" s="9"/>
      <c r="AA82" s="9"/>
      <c r="AB82" s="9"/>
      <c r="AC82" s="9"/>
      <c r="AD82" s="9"/>
      <c r="AE82" s="9"/>
    </row>
    <row r="83" hidden="1" s="9" customFormat="1" ht="24.96" customHeight="1">
      <c r="A83" s="9"/>
      <c r="B83" s="176"/>
      <c r="C83" s="177"/>
      <c r="D83" s="178" t="s">
        <v>5343</v>
      </c>
      <c r="E83" s="179"/>
      <c r="F83" s="179"/>
      <c r="G83" s="179"/>
      <c r="H83" s="179"/>
      <c r="I83" s="179"/>
      <c r="J83" s="180">
        <f>J864</f>
        <v>0</v>
      </c>
      <c r="K83" s="177"/>
      <c r="L83" s="181"/>
      <c r="S83" s="9"/>
      <c r="T83" s="9"/>
      <c r="U83" s="9"/>
      <c r="V83" s="9"/>
      <c r="W83" s="9"/>
      <c r="X83" s="9"/>
      <c r="Y83" s="9"/>
      <c r="Z83" s="9"/>
      <c r="AA83" s="9"/>
      <c r="AB83" s="9"/>
      <c r="AC83" s="9"/>
      <c r="AD83" s="9"/>
      <c r="AE83" s="9"/>
    </row>
    <row r="84" hidden="1" s="9" customFormat="1" ht="24.96" customHeight="1">
      <c r="A84" s="9"/>
      <c r="B84" s="176"/>
      <c r="C84" s="177"/>
      <c r="D84" s="178" t="s">
        <v>5344</v>
      </c>
      <c r="E84" s="179"/>
      <c r="F84" s="179"/>
      <c r="G84" s="179"/>
      <c r="H84" s="179"/>
      <c r="I84" s="179"/>
      <c r="J84" s="180">
        <f>J881</f>
        <v>0</v>
      </c>
      <c r="K84" s="177"/>
      <c r="L84" s="181"/>
      <c r="S84" s="9"/>
      <c r="T84" s="9"/>
      <c r="U84" s="9"/>
      <c r="V84" s="9"/>
      <c r="W84" s="9"/>
      <c r="X84" s="9"/>
      <c r="Y84" s="9"/>
      <c r="Z84" s="9"/>
      <c r="AA84" s="9"/>
      <c r="AB84" s="9"/>
      <c r="AC84" s="9"/>
      <c r="AD84" s="9"/>
      <c r="AE84" s="9"/>
    </row>
    <row r="85" hidden="1" s="9" customFormat="1" ht="24.96" customHeight="1">
      <c r="A85" s="9"/>
      <c r="B85" s="176"/>
      <c r="C85" s="177"/>
      <c r="D85" s="178" t="s">
        <v>5345</v>
      </c>
      <c r="E85" s="179"/>
      <c r="F85" s="179"/>
      <c r="G85" s="179"/>
      <c r="H85" s="179"/>
      <c r="I85" s="179"/>
      <c r="J85" s="180">
        <f>J889</f>
        <v>0</v>
      </c>
      <c r="K85" s="177"/>
      <c r="L85" s="181"/>
      <c r="S85" s="9"/>
      <c r="T85" s="9"/>
      <c r="U85" s="9"/>
      <c r="V85" s="9"/>
      <c r="W85" s="9"/>
      <c r="X85" s="9"/>
      <c r="Y85" s="9"/>
      <c r="Z85" s="9"/>
      <c r="AA85" s="9"/>
      <c r="AB85" s="9"/>
      <c r="AC85" s="9"/>
      <c r="AD85" s="9"/>
      <c r="AE85" s="9"/>
    </row>
    <row r="86" hidden="1" s="2" customFormat="1" ht="21.84"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hidden="1" s="2" customFormat="1" ht="6.96" customHeight="1">
      <c r="A87" s="39"/>
      <c r="B87" s="60"/>
      <c r="C87" s="61"/>
      <c r="D87" s="61"/>
      <c r="E87" s="61"/>
      <c r="F87" s="61"/>
      <c r="G87" s="61"/>
      <c r="H87" s="61"/>
      <c r="I87" s="61"/>
      <c r="J87" s="61"/>
      <c r="K87" s="61"/>
      <c r="L87" s="146"/>
      <c r="S87" s="39"/>
      <c r="T87" s="39"/>
      <c r="U87" s="39"/>
      <c r="V87" s="39"/>
      <c r="W87" s="39"/>
      <c r="X87" s="39"/>
      <c r="Y87" s="39"/>
      <c r="Z87" s="39"/>
      <c r="AA87" s="39"/>
      <c r="AB87" s="39"/>
      <c r="AC87" s="39"/>
      <c r="AD87" s="39"/>
      <c r="AE87" s="39"/>
    </row>
    <row r="88" hidden="1"/>
    <row r="89" hidden="1"/>
    <row r="90" hidden="1"/>
    <row r="91" s="2" customFormat="1" ht="6.96" customHeight="1">
      <c r="A91" s="39"/>
      <c r="B91" s="62"/>
      <c r="C91" s="63"/>
      <c r="D91" s="63"/>
      <c r="E91" s="63"/>
      <c r="F91" s="63"/>
      <c r="G91" s="63"/>
      <c r="H91" s="63"/>
      <c r="I91" s="63"/>
      <c r="J91" s="63"/>
      <c r="K91" s="63"/>
      <c r="L91" s="146"/>
      <c r="S91" s="39"/>
      <c r="T91" s="39"/>
      <c r="U91" s="39"/>
      <c r="V91" s="39"/>
      <c r="W91" s="39"/>
      <c r="X91" s="39"/>
      <c r="Y91" s="39"/>
      <c r="Z91" s="39"/>
      <c r="AA91" s="39"/>
      <c r="AB91" s="39"/>
      <c r="AC91" s="39"/>
      <c r="AD91" s="39"/>
      <c r="AE91" s="39"/>
    </row>
    <row r="92" s="2" customFormat="1" ht="24.96" customHeight="1">
      <c r="A92" s="39"/>
      <c r="B92" s="40"/>
      <c r="C92" s="24" t="s">
        <v>226</v>
      </c>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6.96" customHeight="1">
      <c r="A93" s="39"/>
      <c r="B93" s="40"/>
      <c r="C93" s="41"/>
      <c r="D93" s="41"/>
      <c r="E93" s="41"/>
      <c r="F93" s="41"/>
      <c r="G93" s="41"/>
      <c r="H93" s="41"/>
      <c r="I93" s="41"/>
      <c r="J93" s="41"/>
      <c r="K93" s="41"/>
      <c r="L93" s="146"/>
      <c r="S93" s="39"/>
      <c r="T93" s="39"/>
      <c r="U93" s="39"/>
      <c r="V93" s="39"/>
      <c r="W93" s="39"/>
      <c r="X93" s="39"/>
      <c r="Y93" s="39"/>
      <c r="Z93" s="39"/>
      <c r="AA93" s="39"/>
      <c r="AB93" s="39"/>
      <c r="AC93" s="39"/>
      <c r="AD93" s="39"/>
      <c r="AE93" s="39"/>
    </row>
    <row r="94" s="2" customFormat="1" ht="12" customHeight="1">
      <c r="A94" s="39"/>
      <c r="B94" s="40"/>
      <c r="C94" s="33" t="s">
        <v>16</v>
      </c>
      <c r="D94" s="41"/>
      <c r="E94" s="41"/>
      <c r="F94" s="41"/>
      <c r="G94" s="41"/>
      <c r="H94" s="41"/>
      <c r="I94" s="41"/>
      <c r="J94" s="41"/>
      <c r="K94" s="41"/>
      <c r="L94" s="146"/>
      <c r="S94" s="39"/>
      <c r="T94" s="39"/>
      <c r="U94" s="39"/>
      <c r="V94" s="39"/>
      <c r="W94" s="39"/>
      <c r="X94" s="39"/>
      <c r="Y94" s="39"/>
      <c r="Z94" s="39"/>
      <c r="AA94" s="39"/>
      <c r="AB94" s="39"/>
      <c r="AC94" s="39"/>
      <c r="AD94" s="39"/>
      <c r="AE94" s="39"/>
    </row>
    <row r="95" s="2" customFormat="1" ht="16.5" customHeight="1">
      <c r="A95" s="39"/>
      <c r="B95" s="40"/>
      <c r="C95" s="41"/>
      <c r="D95" s="41"/>
      <c r="E95" s="171" t="str">
        <f>E7</f>
        <v>Sportovní hala Turnov</v>
      </c>
      <c r="F95" s="33"/>
      <c r="G95" s="33"/>
      <c r="H95" s="33"/>
      <c r="I95" s="41"/>
      <c r="J95" s="41"/>
      <c r="K95" s="41"/>
      <c r="L95" s="146"/>
      <c r="S95" s="39"/>
      <c r="T95" s="39"/>
      <c r="U95" s="39"/>
      <c r="V95" s="39"/>
      <c r="W95" s="39"/>
      <c r="X95" s="39"/>
      <c r="Y95" s="39"/>
      <c r="Z95" s="39"/>
      <c r="AA95" s="39"/>
      <c r="AB95" s="39"/>
      <c r="AC95" s="39"/>
      <c r="AD95" s="39"/>
      <c r="AE95" s="39"/>
    </row>
    <row r="96" s="1" customFormat="1" ht="12" customHeight="1">
      <c r="B96" s="22"/>
      <c r="C96" s="33" t="s">
        <v>209</v>
      </c>
      <c r="D96" s="23"/>
      <c r="E96" s="23"/>
      <c r="F96" s="23"/>
      <c r="G96" s="23"/>
      <c r="H96" s="23"/>
      <c r="I96" s="23"/>
      <c r="J96" s="23"/>
      <c r="K96" s="23"/>
      <c r="L96" s="21"/>
    </row>
    <row r="97" s="2" customFormat="1" ht="16.5" customHeight="1">
      <c r="A97" s="39"/>
      <c r="B97" s="40"/>
      <c r="C97" s="41"/>
      <c r="D97" s="41"/>
      <c r="E97" s="171" t="s">
        <v>1333</v>
      </c>
      <c r="F97" s="41"/>
      <c r="G97" s="41"/>
      <c r="H97" s="41"/>
      <c r="I97" s="41"/>
      <c r="J97" s="41"/>
      <c r="K97" s="41"/>
      <c r="L97" s="146"/>
      <c r="S97" s="39"/>
      <c r="T97" s="39"/>
      <c r="U97" s="39"/>
      <c r="V97" s="39"/>
      <c r="W97" s="39"/>
      <c r="X97" s="39"/>
      <c r="Y97" s="39"/>
      <c r="Z97" s="39"/>
      <c r="AA97" s="39"/>
      <c r="AB97" s="39"/>
      <c r="AC97" s="39"/>
      <c r="AD97" s="39"/>
      <c r="AE97" s="39"/>
    </row>
    <row r="98" s="2" customFormat="1" ht="12" customHeight="1">
      <c r="A98" s="39"/>
      <c r="B98" s="40"/>
      <c r="C98" s="33" t="s">
        <v>211</v>
      </c>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6.5" customHeight="1">
      <c r="A99" s="39"/>
      <c r="B99" s="40"/>
      <c r="C99" s="41"/>
      <c r="D99" s="41"/>
      <c r="E99" s="70" t="str">
        <f>E11</f>
        <v>24_099_1415 - D1.4.c_Vzduchotechnika</v>
      </c>
      <c r="F99" s="41"/>
      <c r="G99" s="41"/>
      <c r="H99" s="41"/>
      <c r="I99" s="41"/>
      <c r="J99" s="41"/>
      <c r="K99" s="41"/>
      <c r="L99" s="146"/>
      <c r="S99" s="39"/>
      <c r="T99" s="39"/>
      <c r="U99" s="39"/>
      <c r="V99" s="39"/>
      <c r="W99" s="39"/>
      <c r="X99" s="39"/>
      <c r="Y99" s="39"/>
      <c r="Z99" s="39"/>
      <c r="AA99" s="39"/>
      <c r="AB99" s="39"/>
      <c r="AC99" s="39"/>
      <c r="AD99" s="39"/>
      <c r="AE99" s="39"/>
    </row>
    <row r="100" s="2" customFormat="1" ht="6.96" customHeight="1">
      <c r="A100" s="39"/>
      <c r="B100" s="40"/>
      <c r="C100" s="41"/>
      <c r="D100" s="41"/>
      <c r="E100" s="41"/>
      <c r="F100" s="41"/>
      <c r="G100" s="41"/>
      <c r="H100" s="41"/>
      <c r="I100" s="41"/>
      <c r="J100" s="41"/>
      <c r="K100" s="41"/>
      <c r="L100" s="146"/>
      <c r="S100" s="39"/>
      <c r="T100" s="39"/>
      <c r="U100" s="39"/>
      <c r="V100" s="39"/>
      <c r="W100" s="39"/>
      <c r="X100" s="39"/>
      <c r="Y100" s="39"/>
      <c r="Z100" s="39"/>
      <c r="AA100" s="39"/>
      <c r="AB100" s="39"/>
      <c r="AC100" s="39"/>
      <c r="AD100" s="39"/>
      <c r="AE100" s="39"/>
    </row>
    <row r="101" s="2" customFormat="1" ht="12" customHeight="1">
      <c r="A101" s="39"/>
      <c r="B101" s="40"/>
      <c r="C101" s="33" t="s">
        <v>21</v>
      </c>
      <c r="D101" s="41"/>
      <c r="E101" s="41"/>
      <c r="F101" s="28" t="str">
        <f>F14</f>
        <v xml:space="preserve"> </v>
      </c>
      <c r="G101" s="41"/>
      <c r="H101" s="41"/>
      <c r="I101" s="33" t="s">
        <v>23</v>
      </c>
      <c r="J101" s="73" t="str">
        <f>IF(J14="","",J14)</f>
        <v>19. 10. 2024</v>
      </c>
      <c r="K101" s="41"/>
      <c r="L101" s="146"/>
      <c r="S101" s="39"/>
      <c r="T101" s="39"/>
      <c r="U101" s="39"/>
      <c r="V101" s="39"/>
      <c r="W101" s="39"/>
      <c r="X101" s="39"/>
      <c r="Y101" s="39"/>
      <c r="Z101" s="39"/>
      <c r="AA101" s="39"/>
      <c r="AB101" s="39"/>
      <c r="AC101" s="39"/>
      <c r="AD101" s="39"/>
      <c r="AE101" s="39"/>
    </row>
    <row r="102" s="2" customFormat="1" ht="6.96" customHeight="1">
      <c r="A102" s="39"/>
      <c r="B102" s="40"/>
      <c r="C102" s="41"/>
      <c r="D102" s="41"/>
      <c r="E102" s="41"/>
      <c r="F102" s="41"/>
      <c r="G102" s="41"/>
      <c r="H102" s="41"/>
      <c r="I102" s="41"/>
      <c r="J102" s="41"/>
      <c r="K102" s="41"/>
      <c r="L102" s="146"/>
      <c r="S102" s="39"/>
      <c r="T102" s="39"/>
      <c r="U102" s="39"/>
      <c r="V102" s="39"/>
      <c r="W102" s="39"/>
      <c r="X102" s="39"/>
      <c r="Y102" s="39"/>
      <c r="Z102" s="39"/>
      <c r="AA102" s="39"/>
      <c r="AB102" s="39"/>
      <c r="AC102" s="39"/>
      <c r="AD102" s="39"/>
      <c r="AE102" s="39"/>
    </row>
    <row r="103" s="2" customFormat="1" ht="15.15" customHeight="1">
      <c r="A103" s="39"/>
      <c r="B103" s="40"/>
      <c r="C103" s="33" t="s">
        <v>25</v>
      </c>
      <c r="D103" s="41"/>
      <c r="E103" s="41"/>
      <c r="F103" s="28" t="str">
        <f>E17</f>
        <v>Městská sportovní Turnov</v>
      </c>
      <c r="G103" s="41"/>
      <c r="H103" s="41"/>
      <c r="I103" s="33" t="s">
        <v>31</v>
      </c>
      <c r="J103" s="37" t="str">
        <f>E23</f>
        <v>RESTYL Plan s.r.o.</v>
      </c>
      <c r="K103" s="41"/>
      <c r="L103" s="146"/>
      <c r="S103" s="39"/>
      <c r="T103" s="39"/>
      <c r="U103" s="39"/>
      <c r="V103" s="39"/>
      <c r="W103" s="39"/>
      <c r="X103" s="39"/>
      <c r="Y103" s="39"/>
      <c r="Z103" s="39"/>
      <c r="AA103" s="39"/>
      <c r="AB103" s="39"/>
      <c r="AC103" s="39"/>
      <c r="AD103" s="39"/>
      <c r="AE103" s="39"/>
    </row>
    <row r="104" s="2" customFormat="1" ht="15.15" customHeight="1">
      <c r="A104" s="39"/>
      <c r="B104" s="40"/>
      <c r="C104" s="33" t="s">
        <v>29</v>
      </c>
      <c r="D104" s="41"/>
      <c r="E104" s="41"/>
      <c r="F104" s="28" t="str">
        <f>IF(E20="","",E20)</f>
        <v>Vyplň údaj</v>
      </c>
      <c r="G104" s="41"/>
      <c r="H104" s="41"/>
      <c r="I104" s="33" t="s">
        <v>34</v>
      </c>
      <c r="J104" s="37" t="str">
        <f>E26</f>
        <v>Ing.R. Hladký</v>
      </c>
      <c r="K104" s="41"/>
      <c r="L104" s="146"/>
      <c r="S104" s="39"/>
      <c r="T104" s="39"/>
      <c r="U104" s="39"/>
      <c r="V104" s="39"/>
      <c r="W104" s="39"/>
      <c r="X104" s="39"/>
      <c r="Y104" s="39"/>
      <c r="Z104" s="39"/>
      <c r="AA104" s="39"/>
      <c r="AB104" s="39"/>
      <c r="AC104" s="39"/>
      <c r="AD104" s="39"/>
      <c r="AE104" s="39"/>
    </row>
    <row r="105" s="2" customFormat="1" ht="10.32" customHeight="1">
      <c r="A105" s="39"/>
      <c r="B105" s="40"/>
      <c r="C105" s="41"/>
      <c r="D105" s="41"/>
      <c r="E105" s="41"/>
      <c r="F105" s="41"/>
      <c r="G105" s="41"/>
      <c r="H105" s="41"/>
      <c r="I105" s="41"/>
      <c r="J105" s="41"/>
      <c r="K105" s="41"/>
      <c r="L105" s="146"/>
      <c r="S105" s="39"/>
      <c r="T105" s="39"/>
      <c r="U105" s="39"/>
      <c r="V105" s="39"/>
      <c r="W105" s="39"/>
      <c r="X105" s="39"/>
      <c r="Y105" s="39"/>
      <c r="Z105" s="39"/>
      <c r="AA105" s="39"/>
      <c r="AB105" s="39"/>
      <c r="AC105" s="39"/>
      <c r="AD105" s="39"/>
      <c r="AE105" s="39"/>
    </row>
    <row r="106" s="11" customFormat="1" ht="29.28" customHeight="1">
      <c r="A106" s="187"/>
      <c r="B106" s="188"/>
      <c r="C106" s="189" t="s">
        <v>227</v>
      </c>
      <c r="D106" s="190" t="s">
        <v>57</v>
      </c>
      <c r="E106" s="190" t="s">
        <v>53</v>
      </c>
      <c r="F106" s="190" t="s">
        <v>54</v>
      </c>
      <c r="G106" s="190" t="s">
        <v>228</v>
      </c>
      <c r="H106" s="190" t="s">
        <v>229</v>
      </c>
      <c r="I106" s="190" t="s">
        <v>230</v>
      </c>
      <c r="J106" s="190" t="s">
        <v>216</v>
      </c>
      <c r="K106" s="191" t="s">
        <v>231</v>
      </c>
      <c r="L106" s="192"/>
      <c r="M106" s="93" t="s">
        <v>19</v>
      </c>
      <c r="N106" s="94" t="s">
        <v>42</v>
      </c>
      <c r="O106" s="94" t="s">
        <v>232</v>
      </c>
      <c r="P106" s="94" t="s">
        <v>233</v>
      </c>
      <c r="Q106" s="94" t="s">
        <v>234</v>
      </c>
      <c r="R106" s="94" t="s">
        <v>235</v>
      </c>
      <c r="S106" s="94" t="s">
        <v>236</v>
      </c>
      <c r="T106" s="95" t="s">
        <v>237</v>
      </c>
      <c r="U106" s="187"/>
      <c r="V106" s="187"/>
      <c r="W106" s="187"/>
      <c r="X106" s="187"/>
      <c r="Y106" s="187"/>
      <c r="Z106" s="187"/>
      <c r="AA106" s="187"/>
      <c r="AB106" s="187"/>
      <c r="AC106" s="187"/>
      <c r="AD106" s="187"/>
      <c r="AE106" s="187"/>
    </row>
    <row r="107" s="2" customFormat="1" ht="22.8" customHeight="1">
      <c r="A107" s="39"/>
      <c r="B107" s="40"/>
      <c r="C107" s="100" t="s">
        <v>238</v>
      </c>
      <c r="D107" s="41"/>
      <c r="E107" s="41"/>
      <c r="F107" s="41"/>
      <c r="G107" s="41"/>
      <c r="H107" s="41"/>
      <c r="I107" s="41"/>
      <c r="J107" s="193">
        <f>BK107</f>
        <v>0</v>
      </c>
      <c r="K107" s="41"/>
      <c r="L107" s="45"/>
      <c r="M107" s="96"/>
      <c r="N107" s="194"/>
      <c r="O107" s="97"/>
      <c r="P107" s="195">
        <f>P108+P217+P290+P369+P438+P504+P551+P580+P587+P600+P635+P692+P714+P743+P775+P793+P804+P807+P834+P864+P881+P889</f>
        <v>0</v>
      </c>
      <c r="Q107" s="97"/>
      <c r="R107" s="195">
        <f>R108+R217+R290+R369+R438+R504+R551+R580+R587+R600+R635+R692+R714+R743+R775+R793+R804+R807+R834+R864+R881+R889</f>
        <v>0</v>
      </c>
      <c r="S107" s="97"/>
      <c r="T107" s="196">
        <f>T108+T217+T290+T369+T438+T504+T551+T580+T587+T600+T635+T692+T714+T743+T775+T793+T804+T807+T834+T864+T881+T889</f>
        <v>0</v>
      </c>
      <c r="U107" s="39"/>
      <c r="V107" s="39"/>
      <c r="W107" s="39"/>
      <c r="X107" s="39"/>
      <c r="Y107" s="39"/>
      <c r="Z107" s="39"/>
      <c r="AA107" s="39"/>
      <c r="AB107" s="39"/>
      <c r="AC107" s="39"/>
      <c r="AD107" s="39"/>
      <c r="AE107" s="39"/>
      <c r="AT107" s="18" t="s">
        <v>71</v>
      </c>
      <c r="AU107" s="18" t="s">
        <v>217</v>
      </c>
      <c r="BK107" s="197">
        <f>BK108+BK217+BK290+BK369+BK438+BK504+BK551+BK580+BK587+BK600+BK635+BK692+BK714+BK743+BK775+BK793+BK804+BK807+BK834+BK864+BK881+BK889</f>
        <v>0</v>
      </c>
    </row>
    <row r="108" s="12" customFormat="1" ht="25.92" customHeight="1">
      <c r="A108" s="12"/>
      <c r="B108" s="198"/>
      <c r="C108" s="199"/>
      <c r="D108" s="200" t="s">
        <v>71</v>
      </c>
      <c r="E108" s="201" t="s">
        <v>5346</v>
      </c>
      <c r="F108" s="201" t="s">
        <v>5347</v>
      </c>
      <c r="G108" s="199"/>
      <c r="H108" s="199"/>
      <c r="I108" s="202"/>
      <c r="J108" s="203">
        <f>BK108</f>
        <v>0</v>
      </c>
      <c r="K108" s="199"/>
      <c r="L108" s="204"/>
      <c r="M108" s="205"/>
      <c r="N108" s="206"/>
      <c r="O108" s="206"/>
      <c r="P108" s="207">
        <f>SUM(P109:P216)</f>
        <v>0</v>
      </c>
      <c r="Q108" s="206"/>
      <c r="R108" s="207">
        <f>SUM(R109:R216)</f>
        <v>0</v>
      </c>
      <c r="S108" s="206"/>
      <c r="T108" s="208">
        <f>SUM(T109:T216)</f>
        <v>0</v>
      </c>
      <c r="U108" s="12"/>
      <c r="V108" s="12"/>
      <c r="W108" s="12"/>
      <c r="X108" s="12"/>
      <c r="Y108" s="12"/>
      <c r="Z108" s="12"/>
      <c r="AA108" s="12"/>
      <c r="AB108" s="12"/>
      <c r="AC108" s="12"/>
      <c r="AD108" s="12"/>
      <c r="AE108" s="12"/>
      <c r="AR108" s="209" t="s">
        <v>79</v>
      </c>
      <c r="AT108" s="210" t="s">
        <v>71</v>
      </c>
      <c r="AU108" s="210" t="s">
        <v>72</v>
      </c>
      <c r="AY108" s="209" t="s">
        <v>240</v>
      </c>
      <c r="BK108" s="211">
        <f>SUM(BK109:BK216)</f>
        <v>0</v>
      </c>
    </row>
    <row r="109" s="2" customFormat="1" ht="134.25" customHeight="1">
      <c r="A109" s="39"/>
      <c r="B109" s="40"/>
      <c r="C109" s="214" t="s">
        <v>79</v>
      </c>
      <c r="D109" s="214" t="s">
        <v>243</v>
      </c>
      <c r="E109" s="215" t="s">
        <v>5348</v>
      </c>
      <c r="F109" s="216" t="s">
        <v>5349</v>
      </c>
      <c r="G109" s="217" t="s">
        <v>282</v>
      </c>
      <c r="H109" s="218">
        <v>1</v>
      </c>
      <c r="I109" s="219"/>
      <c r="J109" s="220">
        <f>ROUND(I109*H109,2)</f>
        <v>0</v>
      </c>
      <c r="K109" s="216" t="s">
        <v>247</v>
      </c>
      <c r="L109" s="45"/>
      <c r="M109" s="221" t="s">
        <v>19</v>
      </c>
      <c r="N109" s="222" t="s">
        <v>43</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248</v>
      </c>
      <c r="AT109" s="225" t="s">
        <v>243</v>
      </c>
      <c r="AU109" s="225" t="s">
        <v>79</v>
      </c>
      <c r="AY109" s="18" t="s">
        <v>240</v>
      </c>
      <c r="BE109" s="226">
        <f>IF(N109="základní",J109,0)</f>
        <v>0</v>
      </c>
      <c r="BF109" s="226">
        <f>IF(N109="snížená",J109,0)</f>
        <v>0</v>
      </c>
      <c r="BG109" s="226">
        <f>IF(N109="zákl. přenesená",J109,0)</f>
        <v>0</v>
      </c>
      <c r="BH109" s="226">
        <f>IF(N109="sníž. přenesená",J109,0)</f>
        <v>0</v>
      </c>
      <c r="BI109" s="226">
        <f>IF(N109="nulová",J109,0)</f>
        <v>0</v>
      </c>
      <c r="BJ109" s="18" t="s">
        <v>79</v>
      </c>
      <c r="BK109" s="226">
        <f>ROUND(I109*H109,2)</f>
        <v>0</v>
      </c>
      <c r="BL109" s="18" t="s">
        <v>248</v>
      </c>
      <c r="BM109" s="225" t="s">
        <v>254</v>
      </c>
    </row>
    <row r="110" s="2" customFormat="1">
      <c r="A110" s="39"/>
      <c r="B110" s="40"/>
      <c r="C110" s="41"/>
      <c r="D110" s="227" t="s">
        <v>435</v>
      </c>
      <c r="E110" s="41"/>
      <c r="F110" s="228" t="s">
        <v>5350</v>
      </c>
      <c r="G110" s="41"/>
      <c r="H110" s="41"/>
      <c r="I110" s="229"/>
      <c r="J110" s="41"/>
      <c r="K110" s="41"/>
      <c r="L110" s="45"/>
      <c r="M110" s="291"/>
      <c r="N110" s="292"/>
      <c r="O110" s="85"/>
      <c r="P110" s="85"/>
      <c r="Q110" s="85"/>
      <c r="R110" s="85"/>
      <c r="S110" s="85"/>
      <c r="T110" s="86"/>
      <c r="U110" s="39"/>
      <c r="V110" s="39"/>
      <c r="W110" s="39"/>
      <c r="X110" s="39"/>
      <c r="Y110" s="39"/>
      <c r="Z110" s="39"/>
      <c r="AA110" s="39"/>
      <c r="AB110" s="39"/>
      <c r="AC110" s="39"/>
      <c r="AD110" s="39"/>
      <c r="AE110" s="39"/>
      <c r="AT110" s="18" t="s">
        <v>435</v>
      </c>
      <c r="AU110" s="18" t="s">
        <v>79</v>
      </c>
    </row>
    <row r="111" s="2" customFormat="1" ht="44.25" customHeight="1">
      <c r="A111" s="39"/>
      <c r="B111" s="40"/>
      <c r="C111" s="214" t="s">
        <v>81</v>
      </c>
      <c r="D111" s="214" t="s">
        <v>243</v>
      </c>
      <c r="E111" s="215" t="s">
        <v>5351</v>
      </c>
      <c r="F111" s="216" t="s">
        <v>5352</v>
      </c>
      <c r="G111" s="217" t="s">
        <v>282</v>
      </c>
      <c r="H111" s="218">
        <v>2</v>
      </c>
      <c r="I111" s="219"/>
      <c r="J111" s="220">
        <f>ROUND(I111*H111,2)</f>
        <v>0</v>
      </c>
      <c r="K111" s="216" t="s">
        <v>247</v>
      </c>
      <c r="L111" s="45"/>
      <c r="M111" s="221" t="s">
        <v>19</v>
      </c>
      <c r="N111" s="222" t="s">
        <v>43</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248</v>
      </c>
      <c r="AT111" s="225" t="s">
        <v>243</v>
      </c>
      <c r="AU111" s="225" t="s">
        <v>79</v>
      </c>
      <c r="AY111" s="18" t="s">
        <v>240</v>
      </c>
      <c r="BE111" s="226">
        <f>IF(N111="základní",J111,0)</f>
        <v>0</v>
      </c>
      <c r="BF111" s="226">
        <f>IF(N111="snížená",J111,0)</f>
        <v>0</v>
      </c>
      <c r="BG111" s="226">
        <f>IF(N111="zákl. přenesená",J111,0)</f>
        <v>0</v>
      </c>
      <c r="BH111" s="226">
        <f>IF(N111="sníž. přenesená",J111,0)</f>
        <v>0</v>
      </c>
      <c r="BI111" s="226">
        <f>IF(N111="nulová",J111,0)</f>
        <v>0</v>
      </c>
      <c r="BJ111" s="18" t="s">
        <v>79</v>
      </c>
      <c r="BK111" s="226">
        <f>ROUND(I111*H111,2)</f>
        <v>0</v>
      </c>
      <c r="BL111" s="18" t="s">
        <v>248</v>
      </c>
      <c r="BM111" s="225" t="s">
        <v>257</v>
      </c>
    </row>
    <row r="112" s="2" customFormat="1">
      <c r="A112" s="39"/>
      <c r="B112" s="40"/>
      <c r="C112" s="41"/>
      <c r="D112" s="227" t="s">
        <v>435</v>
      </c>
      <c r="E112" s="41"/>
      <c r="F112" s="228" t="s">
        <v>5353</v>
      </c>
      <c r="G112" s="41"/>
      <c r="H112" s="41"/>
      <c r="I112" s="229"/>
      <c r="J112" s="41"/>
      <c r="K112" s="41"/>
      <c r="L112" s="45"/>
      <c r="M112" s="291"/>
      <c r="N112" s="292"/>
      <c r="O112" s="85"/>
      <c r="P112" s="85"/>
      <c r="Q112" s="85"/>
      <c r="R112" s="85"/>
      <c r="S112" s="85"/>
      <c r="T112" s="86"/>
      <c r="U112" s="39"/>
      <c r="V112" s="39"/>
      <c r="W112" s="39"/>
      <c r="X112" s="39"/>
      <c r="Y112" s="39"/>
      <c r="Z112" s="39"/>
      <c r="AA112" s="39"/>
      <c r="AB112" s="39"/>
      <c r="AC112" s="39"/>
      <c r="AD112" s="39"/>
      <c r="AE112" s="39"/>
      <c r="AT112" s="18" t="s">
        <v>435</v>
      </c>
      <c r="AU112" s="18" t="s">
        <v>79</v>
      </c>
    </row>
    <row r="113" s="2" customFormat="1" ht="21.75" customHeight="1">
      <c r="A113" s="39"/>
      <c r="B113" s="40"/>
      <c r="C113" s="214" t="s">
        <v>149</v>
      </c>
      <c r="D113" s="214" t="s">
        <v>243</v>
      </c>
      <c r="E113" s="215" t="s">
        <v>5354</v>
      </c>
      <c r="F113" s="216" t="s">
        <v>5355</v>
      </c>
      <c r="G113" s="217" t="s">
        <v>282</v>
      </c>
      <c r="H113" s="218">
        <v>2</v>
      </c>
      <c r="I113" s="219"/>
      <c r="J113" s="220">
        <f>ROUND(I113*H113,2)</f>
        <v>0</v>
      </c>
      <c r="K113" s="216" t="s">
        <v>247</v>
      </c>
      <c r="L113" s="45"/>
      <c r="M113" s="221" t="s">
        <v>19</v>
      </c>
      <c r="N113" s="222" t="s">
        <v>43</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248</v>
      </c>
      <c r="AT113" s="225" t="s">
        <v>243</v>
      </c>
      <c r="AU113" s="225" t="s">
        <v>79</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262</v>
      </c>
    </row>
    <row r="114" s="2" customFormat="1">
      <c r="A114" s="39"/>
      <c r="B114" s="40"/>
      <c r="C114" s="41"/>
      <c r="D114" s="227" t="s">
        <v>435</v>
      </c>
      <c r="E114" s="41"/>
      <c r="F114" s="228" t="s">
        <v>5356</v>
      </c>
      <c r="G114" s="41"/>
      <c r="H114" s="41"/>
      <c r="I114" s="229"/>
      <c r="J114" s="41"/>
      <c r="K114" s="41"/>
      <c r="L114" s="45"/>
      <c r="M114" s="291"/>
      <c r="N114" s="292"/>
      <c r="O114" s="85"/>
      <c r="P114" s="85"/>
      <c r="Q114" s="85"/>
      <c r="R114" s="85"/>
      <c r="S114" s="85"/>
      <c r="T114" s="86"/>
      <c r="U114" s="39"/>
      <c r="V114" s="39"/>
      <c r="W114" s="39"/>
      <c r="X114" s="39"/>
      <c r="Y114" s="39"/>
      <c r="Z114" s="39"/>
      <c r="AA114" s="39"/>
      <c r="AB114" s="39"/>
      <c r="AC114" s="39"/>
      <c r="AD114" s="39"/>
      <c r="AE114" s="39"/>
      <c r="AT114" s="18" t="s">
        <v>435</v>
      </c>
      <c r="AU114" s="18" t="s">
        <v>79</v>
      </c>
    </row>
    <row r="115" s="2" customFormat="1">
      <c r="A115" s="39"/>
      <c r="B115" s="40"/>
      <c r="C115" s="214" t="s">
        <v>248</v>
      </c>
      <c r="D115" s="214" t="s">
        <v>243</v>
      </c>
      <c r="E115" s="215" t="s">
        <v>5357</v>
      </c>
      <c r="F115" s="216" t="s">
        <v>5358</v>
      </c>
      <c r="G115" s="217" t="s">
        <v>1418</v>
      </c>
      <c r="H115" s="218">
        <v>66</v>
      </c>
      <c r="I115" s="219"/>
      <c r="J115" s="220">
        <f>ROUND(I115*H115,2)</f>
        <v>0</v>
      </c>
      <c r="K115" s="216" t="s">
        <v>247</v>
      </c>
      <c r="L115" s="45"/>
      <c r="M115" s="221" t="s">
        <v>19</v>
      </c>
      <c r="N115" s="222" t="s">
        <v>43</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248</v>
      </c>
      <c r="AT115" s="225" t="s">
        <v>243</v>
      </c>
      <c r="AU115" s="225" t="s">
        <v>79</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8</v>
      </c>
    </row>
    <row r="116" s="2" customFormat="1">
      <c r="A116" s="39"/>
      <c r="B116" s="40"/>
      <c r="C116" s="41"/>
      <c r="D116" s="227" t="s">
        <v>435</v>
      </c>
      <c r="E116" s="41"/>
      <c r="F116" s="228" t="s">
        <v>5359</v>
      </c>
      <c r="G116" s="41"/>
      <c r="H116" s="41"/>
      <c r="I116" s="229"/>
      <c r="J116" s="41"/>
      <c r="K116" s="41"/>
      <c r="L116" s="45"/>
      <c r="M116" s="291"/>
      <c r="N116" s="292"/>
      <c r="O116" s="85"/>
      <c r="P116" s="85"/>
      <c r="Q116" s="85"/>
      <c r="R116" s="85"/>
      <c r="S116" s="85"/>
      <c r="T116" s="86"/>
      <c r="U116" s="39"/>
      <c r="V116" s="39"/>
      <c r="W116" s="39"/>
      <c r="X116" s="39"/>
      <c r="Y116" s="39"/>
      <c r="Z116" s="39"/>
      <c r="AA116" s="39"/>
      <c r="AB116" s="39"/>
      <c r="AC116" s="39"/>
      <c r="AD116" s="39"/>
      <c r="AE116" s="39"/>
      <c r="AT116" s="18" t="s">
        <v>435</v>
      </c>
      <c r="AU116" s="18" t="s">
        <v>79</v>
      </c>
    </row>
    <row r="117" s="2" customFormat="1" ht="16.5" customHeight="1">
      <c r="A117" s="39"/>
      <c r="B117" s="40"/>
      <c r="C117" s="214" t="s">
        <v>258</v>
      </c>
      <c r="D117" s="214" t="s">
        <v>243</v>
      </c>
      <c r="E117" s="215" t="s">
        <v>5360</v>
      </c>
      <c r="F117" s="216" t="s">
        <v>5361</v>
      </c>
      <c r="G117" s="217" t="s">
        <v>3056</v>
      </c>
      <c r="H117" s="218">
        <v>1</v>
      </c>
      <c r="I117" s="219"/>
      <c r="J117" s="220">
        <f>ROUND(I117*H117,2)</f>
        <v>0</v>
      </c>
      <c r="K117" s="216" t="s">
        <v>247</v>
      </c>
      <c r="L117" s="45"/>
      <c r="M117" s="221" t="s">
        <v>19</v>
      </c>
      <c r="N117" s="222" t="s">
        <v>43</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248</v>
      </c>
      <c r="AT117" s="225" t="s">
        <v>243</v>
      </c>
      <c r="AU117" s="225" t="s">
        <v>79</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248</v>
      </c>
      <c r="BM117" s="225" t="s">
        <v>268</v>
      </c>
    </row>
    <row r="118" s="2" customFormat="1">
      <c r="A118" s="39"/>
      <c r="B118" s="40"/>
      <c r="C118" s="41"/>
      <c r="D118" s="227" t="s">
        <v>435</v>
      </c>
      <c r="E118" s="41"/>
      <c r="F118" s="228" t="s">
        <v>5362</v>
      </c>
      <c r="G118" s="41"/>
      <c r="H118" s="41"/>
      <c r="I118" s="229"/>
      <c r="J118" s="41"/>
      <c r="K118" s="41"/>
      <c r="L118" s="45"/>
      <c r="M118" s="291"/>
      <c r="N118" s="292"/>
      <c r="O118" s="85"/>
      <c r="P118" s="85"/>
      <c r="Q118" s="85"/>
      <c r="R118" s="85"/>
      <c r="S118" s="85"/>
      <c r="T118" s="86"/>
      <c r="U118" s="39"/>
      <c r="V118" s="39"/>
      <c r="W118" s="39"/>
      <c r="X118" s="39"/>
      <c r="Y118" s="39"/>
      <c r="Z118" s="39"/>
      <c r="AA118" s="39"/>
      <c r="AB118" s="39"/>
      <c r="AC118" s="39"/>
      <c r="AD118" s="39"/>
      <c r="AE118" s="39"/>
      <c r="AT118" s="18" t="s">
        <v>435</v>
      </c>
      <c r="AU118" s="18" t="s">
        <v>79</v>
      </c>
    </row>
    <row r="119" s="2" customFormat="1">
      <c r="A119" s="39"/>
      <c r="B119" s="40"/>
      <c r="C119" s="214" t="s">
        <v>254</v>
      </c>
      <c r="D119" s="214" t="s">
        <v>243</v>
      </c>
      <c r="E119" s="215" t="s">
        <v>5363</v>
      </c>
      <c r="F119" s="216" t="s">
        <v>5364</v>
      </c>
      <c r="G119" s="217" t="s">
        <v>282</v>
      </c>
      <c r="H119" s="218">
        <v>3</v>
      </c>
      <c r="I119" s="219"/>
      <c r="J119" s="220">
        <f>ROUND(I119*H119,2)</f>
        <v>0</v>
      </c>
      <c r="K119" s="216" t="s">
        <v>247</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248</v>
      </c>
      <c r="AT119" s="225" t="s">
        <v>243</v>
      </c>
      <c r="AU119" s="225" t="s">
        <v>79</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271</v>
      </c>
    </row>
    <row r="120" s="2" customFormat="1">
      <c r="A120" s="39"/>
      <c r="B120" s="40"/>
      <c r="C120" s="41"/>
      <c r="D120" s="227" t="s">
        <v>435</v>
      </c>
      <c r="E120" s="41"/>
      <c r="F120" s="228" t="s">
        <v>5365</v>
      </c>
      <c r="G120" s="41"/>
      <c r="H120" s="41"/>
      <c r="I120" s="229"/>
      <c r="J120" s="41"/>
      <c r="K120" s="41"/>
      <c r="L120" s="45"/>
      <c r="M120" s="291"/>
      <c r="N120" s="292"/>
      <c r="O120" s="85"/>
      <c r="P120" s="85"/>
      <c r="Q120" s="85"/>
      <c r="R120" s="85"/>
      <c r="S120" s="85"/>
      <c r="T120" s="86"/>
      <c r="U120" s="39"/>
      <c r="V120" s="39"/>
      <c r="W120" s="39"/>
      <c r="X120" s="39"/>
      <c r="Y120" s="39"/>
      <c r="Z120" s="39"/>
      <c r="AA120" s="39"/>
      <c r="AB120" s="39"/>
      <c r="AC120" s="39"/>
      <c r="AD120" s="39"/>
      <c r="AE120" s="39"/>
      <c r="AT120" s="18" t="s">
        <v>435</v>
      </c>
      <c r="AU120" s="18" t="s">
        <v>79</v>
      </c>
    </row>
    <row r="121" s="2" customFormat="1">
      <c r="A121" s="39"/>
      <c r="B121" s="40"/>
      <c r="C121" s="214" t="s">
        <v>265</v>
      </c>
      <c r="D121" s="214" t="s">
        <v>243</v>
      </c>
      <c r="E121" s="215" t="s">
        <v>5366</v>
      </c>
      <c r="F121" s="216" t="s">
        <v>5367</v>
      </c>
      <c r="G121" s="217" t="s">
        <v>282</v>
      </c>
      <c r="H121" s="218">
        <v>6</v>
      </c>
      <c r="I121" s="219"/>
      <c r="J121" s="220">
        <f>ROUND(I121*H121,2)</f>
        <v>0</v>
      </c>
      <c r="K121" s="216" t="s">
        <v>247</v>
      </c>
      <c r="L121" s="45"/>
      <c r="M121" s="221" t="s">
        <v>19</v>
      </c>
      <c r="N121" s="222" t="s">
        <v>43</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248</v>
      </c>
      <c r="AT121" s="225" t="s">
        <v>243</v>
      </c>
      <c r="AU121" s="225" t="s">
        <v>79</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275</v>
      </c>
    </row>
    <row r="122" s="2" customFormat="1">
      <c r="A122" s="39"/>
      <c r="B122" s="40"/>
      <c r="C122" s="41"/>
      <c r="D122" s="227" t="s">
        <v>435</v>
      </c>
      <c r="E122" s="41"/>
      <c r="F122" s="228" t="s">
        <v>5368</v>
      </c>
      <c r="G122" s="41"/>
      <c r="H122" s="41"/>
      <c r="I122" s="229"/>
      <c r="J122" s="41"/>
      <c r="K122" s="41"/>
      <c r="L122" s="45"/>
      <c r="M122" s="291"/>
      <c r="N122" s="292"/>
      <c r="O122" s="85"/>
      <c r="P122" s="85"/>
      <c r="Q122" s="85"/>
      <c r="R122" s="85"/>
      <c r="S122" s="85"/>
      <c r="T122" s="86"/>
      <c r="U122" s="39"/>
      <c r="V122" s="39"/>
      <c r="W122" s="39"/>
      <c r="X122" s="39"/>
      <c r="Y122" s="39"/>
      <c r="Z122" s="39"/>
      <c r="AA122" s="39"/>
      <c r="AB122" s="39"/>
      <c r="AC122" s="39"/>
      <c r="AD122" s="39"/>
      <c r="AE122" s="39"/>
      <c r="AT122" s="18" t="s">
        <v>435</v>
      </c>
      <c r="AU122" s="18" t="s">
        <v>79</v>
      </c>
    </row>
    <row r="123" s="2" customFormat="1">
      <c r="A123" s="39"/>
      <c r="B123" s="40"/>
      <c r="C123" s="214" t="s">
        <v>257</v>
      </c>
      <c r="D123" s="214" t="s">
        <v>243</v>
      </c>
      <c r="E123" s="215" t="s">
        <v>5369</v>
      </c>
      <c r="F123" s="216" t="s">
        <v>5370</v>
      </c>
      <c r="G123" s="217" t="s">
        <v>282</v>
      </c>
      <c r="H123" s="218">
        <v>3</v>
      </c>
      <c r="I123" s="219"/>
      <c r="J123" s="220">
        <f>ROUND(I123*H123,2)</f>
        <v>0</v>
      </c>
      <c r="K123" s="216" t="s">
        <v>247</v>
      </c>
      <c r="L123" s="45"/>
      <c r="M123" s="221" t="s">
        <v>19</v>
      </c>
      <c r="N123" s="222" t="s">
        <v>43</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248</v>
      </c>
      <c r="AT123" s="225" t="s">
        <v>243</v>
      </c>
      <c r="AU123" s="225" t="s">
        <v>79</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278</v>
      </c>
    </row>
    <row r="124" s="2" customFormat="1">
      <c r="A124" s="39"/>
      <c r="B124" s="40"/>
      <c r="C124" s="41"/>
      <c r="D124" s="227" t="s">
        <v>435</v>
      </c>
      <c r="E124" s="41"/>
      <c r="F124" s="228" t="s">
        <v>5371</v>
      </c>
      <c r="G124" s="41"/>
      <c r="H124" s="41"/>
      <c r="I124" s="229"/>
      <c r="J124" s="41"/>
      <c r="K124" s="41"/>
      <c r="L124" s="45"/>
      <c r="M124" s="291"/>
      <c r="N124" s="292"/>
      <c r="O124" s="85"/>
      <c r="P124" s="85"/>
      <c r="Q124" s="85"/>
      <c r="R124" s="85"/>
      <c r="S124" s="85"/>
      <c r="T124" s="86"/>
      <c r="U124" s="39"/>
      <c r="V124" s="39"/>
      <c r="W124" s="39"/>
      <c r="X124" s="39"/>
      <c r="Y124" s="39"/>
      <c r="Z124" s="39"/>
      <c r="AA124" s="39"/>
      <c r="AB124" s="39"/>
      <c r="AC124" s="39"/>
      <c r="AD124" s="39"/>
      <c r="AE124" s="39"/>
      <c r="AT124" s="18" t="s">
        <v>435</v>
      </c>
      <c r="AU124" s="18" t="s">
        <v>79</v>
      </c>
    </row>
    <row r="125" s="2" customFormat="1" ht="128.55" customHeight="1">
      <c r="A125" s="39"/>
      <c r="B125" s="40"/>
      <c r="C125" s="214" t="s">
        <v>272</v>
      </c>
      <c r="D125" s="214" t="s">
        <v>243</v>
      </c>
      <c r="E125" s="215" t="s">
        <v>5372</v>
      </c>
      <c r="F125" s="216" t="s">
        <v>5373</v>
      </c>
      <c r="G125" s="217" t="s">
        <v>282</v>
      </c>
      <c r="H125" s="218">
        <v>1</v>
      </c>
      <c r="I125" s="219"/>
      <c r="J125" s="220">
        <f>ROUND(I125*H125,2)</f>
        <v>0</v>
      </c>
      <c r="K125" s="216" t="s">
        <v>247</v>
      </c>
      <c r="L125" s="45"/>
      <c r="M125" s="221" t="s">
        <v>19</v>
      </c>
      <c r="N125" s="222" t="s">
        <v>43</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248</v>
      </c>
      <c r="AT125" s="225" t="s">
        <v>243</v>
      </c>
      <c r="AU125" s="225" t="s">
        <v>79</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248</v>
      </c>
      <c r="BM125" s="225" t="s">
        <v>283</v>
      </c>
    </row>
    <row r="126" s="2" customFormat="1">
      <c r="A126" s="39"/>
      <c r="B126" s="40"/>
      <c r="C126" s="41"/>
      <c r="D126" s="227" t="s">
        <v>435</v>
      </c>
      <c r="E126" s="41"/>
      <c r="F126" s="228" t="s">
        <v>5350</v>
      </c>
      <c r="G126" s="41"/>
      <c r="H126" s="41"/>
      <c r="I126" s="229"/>
      <c r="J126" s="41"/>
      <c r="K126" s="41"/>
      <c r="L126" s="45"/>
      <c r="M126" s="291"/>
      <c r="N126" s="292"/>
      <c r="O126" s="85"/>
      <c r="P126" s="85"/>
      <c r="Q126" s="85"/>
      <c r="R126" s="85"/>
      <c r="S126" s="85"/>
      <c r="T126" s="86"/>
      <c r="U126" s="39"/>
      <c r="V126" s="39"/>
      <c r="W126" s="39"/>
      <c r="X126" s="39"/>
      <c r="Y126" s="39"/>
      <c r="Z126" s="39"/>
      <c r="AA126" s="39"/>
      <c r="AB126" s="39"/>
      <c r="AC126" s="39"/>
      <c r="AD126" s="39"/>
      <c r="AE126" s="39"/>
      <c r="AT126" s="18" t="s">
        <v>435</v>
      </c>
      <c r="AU126" s="18" t="s">
        <v>79</v>
      </c>
    </row>
    <row r="127" s="2" customFormat="1" ht="44.25" customHeight="1">
      <c r="A127" s="39"/>
      <c r="B127" s="40"/>
      <c r="C127" s="214" t="s">
        <v>262</v>
      </c>
      <c r="D127" s="214" t="s">
        <v>243</v>
      </c>
      <c r="E127" s="215" t="s">
        <v>5374</v>
      </c>
      <c r="F127" s="216" t="s">
        <v>5375</v>
      </c>
      <c r="G127" s="217" t="s">
        <v>282</v>
      </c>
      <c r="H127" s="218">
        <v>2</v>
      </c>
      <c r="I127" s="219"/>
      <c r="J127" s="220">
        <f>ROUND(I127*H127,2)</f>
        <v>0</v>
      </c>
      <c r="K127" s="216" t="s">
        <v>247</v>
      </c>
      <c r="L127" s="45"/>
      <c r="M127" s="221" t="s">
        <v>19</v>
      </c>
      <c r="N127" s="222" t="s">
        <v>43</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248</v>
      </c>
      <c r="AT127" s="225" t="s">
        <v>243</v>
      </c>
      <c r="AU127" s="225" t="s">
        <v>79</v>
      </c>
      <c r="AY127" s="18" t="s">
        <v>240</v>
      </c>
      <c r="BE127" s="226">
        <f>IF(N127="základní",J127,0)</f>
        <v>0</v>
      </c>
      <c r="BF127" s="226">
        <f>IF(N127="snížená",J127,0)</f>
        <v>0</v>
      </c>
      <c r="BG127" s="226">
        <f>IF(N127="zákl. přenesená",J127,0)</f>
        <v>0</v>
      </c>
      <c r="BH127" s="226">
        <f>IF(N127="sníž. přenesená",J127,0)</f>
        <v>0</v>
      </c>
      <c r="BI127" s="226">
        <f>IF(N127="nulová",J127,0)</f>
        <v>0</v>
      </c>
      <c r="BJ127" s="18" t="s">
        <v>79</v>
      </c>
      <c r="BK127" s="226">
        <f>ROUND(I127*H127,2)</f>
        <v>0</v>
      </c>
      <c r="BL127" s="18" t="s">
        <v>248</v>
      </c>
      <c r="BM127" s="225" t="s">
        <v>286</v>
      </c>
    </row>
    <row r="128" s="2" customFormat="1">
      <c r="A128" s="39"/>
      <c r="B128" s="40"/>
      <c r="C128" s="41"/>
      <c r="D128" s="227" t="s">
        <v>435</v>
      </c>
      <c r="E128" s="41"/>
      <c r="F128" s="228" t="s">
        <v>5353</v>
      </c>
      <c r="G128" s="41"/>
      <c r="H128" s="41"/>
      <c r="I128" s="229"/>
      <c r="J128" s="41"/>
      <c r="K128" s="41"/>
      <c r="L128" s="45"/>
      <c r="M128" s="291"/>
      <c r="N128" s="292"/>
      <c r="O128" s="85"/>
      <c r="P128" s="85"/>
      <c r="Q128" s="85"/>
      <c r="R128" s="85"/>
      <c r="S128" s="85"/>
      <c r="T128" s="86"/>
      <c r="U128" s="39"/>
      <c r="V128" s="39"/>
      <c r="W128" s="39"/>
      <c r="X128" s="39"/>
      <c r="Y128" s="39"/>
      <c r="Z128" s="39"/>
      <c r="AA128" s="39"/>
      <c r="AB128" s="39"/>
      <c r="AC128" s="39"/>
      <c r="AD128" s="39"/>
      <c r="AE128" s="39"/>
      <c r="AT128" s="18" t="s">
        <v>435</v>
      </c>
      <c r="AU128" s="18" t="s">
        <v>79</v>
      </c>
    </row>
    <row r="129" s="2" customFormat="1" ht="21.75" customHeight="1">
      <c r="A129" s="39"/>
      <c r="B129" s="40"/>
      <c r="C129" s="214" t="s">
        <v>279</v>
      </c>
      <c r="D129" s="214" t="s">
        <v>243</v>
      </c>
      <c r="E129" s="215" t="s">
        <v>5376</v>
      </c>
      <c r="F129" s="216" t="s">
        <v>5355</v>
      </c>
      <c r="G129" s="217" t="s">
        <v>282</v>
      </c>
      <c r="H129" s="218">
        <v>2</v>
      </c>
      <c r="I129" s="219"/>
      <c r="J129" s="220">
        <f>ROUND(I129*H129,2)</f>
        <v>0</v>
      </c>
      <c r="K129" s="216" t="s">
        <v>247</v>
      </c>
      <c r="L129" s="45"/>
      <c r="M129" s="221" t="s">
        <v>19</v>
      </c>
      <c r="N129" s="222" t="s">
        <v>43</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248</v>
      </c>
      <c r="AT129" s="225" t="s">
        <v>243</v>
      </c>
      <c r="AU129" s="225" t="s">
        <v>79</v>
      </c>
      <c r="AY129" s="18" t="s">
        <v>240</v>
      </c>
      <c r="BE129" s="226">
        <f>IF(N129="základní",J129,0)</f>
        <v>0</v>
      </c>
      <c r="BF129" s="226">
        <f>IF(N129="snížená",J129,0)</f>
        <v>0</v>
      </c>
      <c r="BG129" s="226">
        <f>IF(N129="zákl. přenesená",J129,0)</f>
        <v>0</v>
      </c>
      <c r="BH129" s="226">
        <f>IF(N129="sníž. přenesená",J129,0)</f>
        <v>0</v>
      </c>
      <c r="BI129" s="226">
        <f>IF(N129="nulová",J129,0)</f>
        <v>0</v>
      </c>
      <c r="BJ129" s="18" t="s">
        <v>79</v>
      </c>
      <c r="BK129" s="226">
        <f>ROUND(I129*H129,2)</f>
        <v>0</v>
      </c>
      <c r="BL129" s="18" t="s">
        <v>248</v>
      </c>
      <c r="BM129" s="225" t="s">
        <v>290</v>
      </c>
    </row>
    <row r="130" s="2" customFormat="1">
      <c r="A130" s="39"/>
      <c r="B130" s="40"/>
      <c r="C130" s="41"/>
      <c r="D130" s="227" t="s">
        <v>435</v>
      </c>
      <c r="E130" s="41"/>
      <c r="F130" s="228" t="s">
        <v>5356</v>
      </c>
      <c r="G130" s="41"/>
      <c r="H130" s="41"/>
      <c r="I130" s="229"/>
      <c r="J130" s="41"/>
      <c r="K130" s="41"/>
      <c r="L130" s="45"/>
      <c r="M130" s="291"/>
      <c r="N130" s="292"/>
      <c r="O130" s="85"/>
      <c r="P130" s="85"/>
      <c r="Q130" s="85"/>
      <c r="R130" s="85"/>
      <c r="S130" s="85"/>
      <c r="T130" s="86"/>
      <c r="U130" s="39"/>
      <c r="V130" s="39"/>
      <c r="W130" s="39"/>
      <c r="X130" s="39"/>
      <c r="Y130" s="39"/>
      <c r="Z130" s="39"/>
      <c r="AA130" s="39"/>
      <c r="AB130" s="39"/>
      <c r="AC130" s="39"/>
      <c r="AD130" s="39"/>
      <c r="AE130" s="39"/>
      <c r="AT130" s="18" t="s">
        <v>435</v>
      </c>
      <c r="AU130" s="18" t="s">
        <v>79</v>
      </c>
    </row>
    <row r="131" s="2" customFormat="1">
      <c r="A131" s="39"/>
      <c r="B131" s="40"/>
      <c r="C131" s="214" t="s">
        <v>8</v>
      </c>
      <c r="D131" s="214" t="s">
        <v>243</v>
      </c>
      <c r="E131" s="215" t="s">
        <v>5377</v>
      </c>
      <c r="F131" s="216" t="s">
        <v>5358</v>
      </c>
      <c r="G131" s="217" t="s">
        <v>1418</v>
      </c>
      <c r="H131" s="218">
        <v>66</v>
      </c>
      <c r="I131" s="219"/>
      <c r="J131" s="220">
        <f>ROUND(I131*H131,2)</f>
        <v>0</v>
      </c>
      <c r="K131" s="216" t="s">
        <v>247</v>
      </c>
      <c r="L131" s="45"/>
      <c r="M131" s="221" t="s">
        <v>19</v>
      </c>
      <c r="N131" s="222" t="s">
        <v>43</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248</v>
      </c>
      <c r="AT131" s="225" t="s">
        <v>243</v>
      </c>
      <c r="AU131" s="225" t="s">
        <v>79</v>
      </c>
      <c r="AY131" s="18" t="s">
        <v>240</v>
      </c>
      <c r="BE131" s="226">
        <f>IF(N131="základní",J131,0)</f>
        <v>0</v>
      </c>
      <c r="BF131" s="226">
        <f>IF(N131="snížená",J131,0)</f>
        <v>0</v>
      </c>
      <c r="BG131" s="226">
        <f>IF(N131="zákl. přenesená",J131,0)</f>
        <v>0</v>
      </c>
      <c r="BH131" s="226">
        <f>IF(N131="sníž. přenesená",J131,0)</f>
        <v>0</v>
      </c>
      <c r="BI131" s="226">
        <f>IF(N131="nulová",J131,0)</f>
        <v>0</v>
      </c>
      <c r="BJ131" s="18" t="s">
        <v>79</v>
      </c>
      <c r="BK131" s="226">
        <f>ROUND(I131*H131,2)</f>
        <v>0</v>
      </c>
      <c r="BL131" s="18" t="s">
        <v>248</v>
      </c>
      <c r="BM131" s="225" t="s">
        <v>294</v>
      </c>
    </row>
    <row r="132" s="2" customFormat="1">
      <c r="A132" s="39"/>
      <c r="B132" s="40"/>
      <c r="C132" s="41"/>
      <c r="D132" s="227" t="s">
        <v>435</v>
      </c>
      <c r="E132" s="41"/>
      <c r="F132" s="228" t="s">
        <v>5359</v>
      </c>
      <c r="G132" s="41"/>
      <c r="H132" s="41"/>
      <c r="I132" s="229"/>
      <c r="J132" s="41"/>
      <c r="K132" s="41"/>
      <c r="L132" s="45"/>
      <c r="M132" s="291"/>
      <c r="N132" s="292"/>
      <c r="O132" s="85"/>
      <c r="P132" s="85"/>
      <c r="Q132" s="85"/>
      <c r="R132" s="85"/>
      <c r="S132" s="85"/>
      <c r="T132" s="86"/>
      <c r="U132" s="39"/>
      <c r="V132" s="39"/>
      <c r="W132" s="39"/>
      <c r="X132" s="39"/>
      <c r="Y132" s="39"/>
      <c r="Z132" s="39"/>
      <c r="AA132" s="39"/>
      <c r="AB132" s="39"/>
      <c r="AC132" s="39"/>
      <c r="AD132" s="39"/>
      <c r="AE132" s="39"/>
      <c r="AT132" s="18" t="s">
        <v>435</v>
      </c>
      <c r="AU132" s="18" t="s">
        <v>79</v>
      </c>
    </row>
    <row r="133" s="2" customFormat="1" ht="16.5" customHeight="1">
      <c r="A133" s="39"/>
      <c r="B133" s="40"/>
      <c r="C133" s="214" t="s">
        <v>287</v>
      </c>
      <c r="D133" s="214" t="s">
        <v>243</v>
      </c>
      <c r="E133" s="215" t="s">
        <v>5378</v>
      </c>
      <c r="F133" s="216" t="s">
        <v>5361</v>
      </c>
      <c r="G133" s="217" t="s">
        <v>3056</v>
      </c>
      <c r="H133" s="218">
        <v>1</v>
      </c>
      <c r="I133" s="219"/>
      <c r="J133" s="220">
        <f>ROUND(I133*H133,2)</f>
        <v>0</v>
      </c>
      <c r="K133" s="216" t="s">
        <v>247</v>
      </c>
      <c r="L133" s="45"/>
      <c r="M133" s="221" t="s">
        <v>19</v>
      </c>
      <c r="N133" s="222" t="s">
        <v>43</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248</v>
      </c>
      <c r="AT133" s="225" t="s">
        <v>243</v>
      </c>
      <c r="AU133" s="225" t="s">
        <v>79</v>
      </c>
      <c r="AY133" s="18" t="s">
        <v>240</v>
      </c>
      <c r="BE133" s="226">
        <f>IF(N133="základní",J133,0)</f>
        <v>0</v>
      </c>
      <c r="BF133" s="226">
        <f>IF(N133="snížená",J133,0)</f>
        <v>0</v>
      </c>
      <c r="BG133" s="226">
        <f>IF(N133="zákl. přenesená",J133,0)</f>
        <v>0</v>
      </c>
      <c r="BH133" s="226">
        <f>IF(N133="sníž. přenesená",J133,0)</f>
        <v>0</v>
      </c>
      <c r="BI133" s="226">
        <f>IF(N133="nulová",J133,0)</f>
        <v>0</v>
      </c>
      <c r="BJ133" s="18" t="s">
        <v>79</v>
      </c>
      <c r="BK133" s="226">
        <f>ROUND(I133*H133,2)</f>
        <v>0</v>
      </c>
      <c r="BL133" s="18" t="s">
        <v>248</v>
      </c>
      <c r="BM133" s="225" t="s">
        <v>298</v>
      </c>
    </row>
    <row r="134" s="2" customFormat="1">
      <c r="A134" s="39"/>
      <c r="B134" s="40"/>
      <c r="C134" s="41"/>
      <c r="D134" s="227" t="s">
        <v>435</v>
      </c>
      <c r="E134" s="41"/>
      <c r="F134" s="228" t="s">
        <v>5362</v>
      </c>
      <c r="G134" s="41"/>
      <c r="H134" s="41"/>
      <c r="I134" s="229"/>
      <c r="J134" s="41"/>
      <c r="K134" s="41"/>
      <c r="L134" s="45"/>
      <c r="M134" s="291"/>
      <c r="N134" s="292"/>
      <c r="O134" s="85"/>
      <c r="P134" s="85"/>
      <c r="Q134" s="85"/>
      <c r="R134" s="85"/>
      <c r="S134" s="85"/>
      <c r="T134" s="86"/>
      <c r="U134" s="39"/>
      <c r="V134" s="39"/>
      <c r="W134" s="39"/>
      <c r="X134" s="39"/>
      <c r="Y134" s="39"/>
      <c r="Z134" s="39"/>
      <c r="AA134" s="39"/>
      <c r="AB134" s="39"/>
      <c r="AC134" s="39"/>
      <c r="AD134" s="39"/>
      <c r="AE134" s="39"/>
      <c r="AT134" s="18" t="s">
        <v>435</v>
      </c>
      <c r="AU134" s="18" t="s">
        <v>79</v>
      </c>
    </row>
    <row r="135" s="2" customFormat="1" ht="128.55" customHeight="1">
      <c r="A135" s="39"/>
      <c r="B135" s="40"/>
      <c r="C135" s="214" t="s">
        <v>268</v>
      </c>
      <c r="D135" s="214" t="s">
        <v>243</v>
      </c>
      <c r="E135" s="215" t="s">
        <v>5379</v>
      </c>
      <c r="F135" s="216" t="s">
        <v>5373</v>
      </c>
      <c r="G135" s="217" t="s">
        <v>282</v>
      </c>
      <c r="H135" s="218">
        <v>1</v>
      </c>
      <c r="I135" s="219"/>
      <c r="J135" s="220">
        <f>ROUND(I135*H135,2)</f>
        <v>0</v>
      </c>
      <c r="K135" s="216" t="s">
        <v>247</v>
      </c>
      <c r="L135" s="45"/>
      <c r="M135" s="221" t="s">
        <v>19</v>
      </c>
      <c r="N135" s="222" t="s">
        <v>43</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248</v>
      </c>
      <c r="AT135" s="225" t="s">
        <v>243</v>
      </c>
      <c r="AU135" s="225" t="s">
        <v>79</v>
      </c>
      <c r="AY135" s="18" t="s">
        <v>240</v>
      </c>
      <c r="BE135" s="226">
        <f>IF(N135="základní",J135,0)</f>
        <v>0</v>
      </c>
      <c r="BF135" s="226">
        <f>IF(N135="snížená",J135,0)</f>
        <v>0</v>
      </c>
      <c r="BG135" s="226">
        <f>IF(N135="zákl. přenesená",J135,0)</f>
        <v>0</v>
      </c>
      <c r="BH135" s="226">
        <f>IF(N135="sníž. přenesená",J135,0)</f>
        <v>0</v>
      </c>
      <c r="BI135" s="226">
        <f>IF(N135="nulová",J135,0)</f>
        <v>0</v>
      </c>
      <c r="BJ135" s="18" t="s">
        <v>79</v>
      </c>
      <c r="BK135" s="226">
        <f>ROUND(I135*H135,2)</f>
        <v>0</v>
      </c>
      <c r="BL135" s="18" t="s">
        <v>248</v>
      </c>
      <c r="BM135" s="225" t="s">
        <v>301</v>
      </c>
    </row>
    <row r="136" s="2" customFormat="1">
      <c r="A136" s="39"/>
      <c r="B136" s="40"/>
      <c r="C136" s="41"/>
      <c r="D136" s="227" t="s">
        <v>435</v>
      </c>
      <c r="E136" s="41"/>
      <c r="F136" s="228" t="s">
        <v>5350</v>
      </c>
      <c r="G136" s="41"/>
      <c r="H136" s="41"/>
      <c r="I136" s="229"/>
      <c r="J136" s="41"/>
      <c r="K136" s="41"/>
      <c r="L136" s="45"/>
      <c r="M136" s="291"/>
      <c r="N136" s="292"/>
      <c r="O136" s="85"/>
      <c r="P136" s="85"/>
      <c r="Q136" s="85"/>
      <c r="R136" s="85"/>
      <c r="S136" s="85"/>
      <c r="T136" s="86"/>
      <c r="U136" s="39"/>
      <c r="V136" s="39"/>
      <c r="W136" s="39"/>
      <c r="X136" s="39"/>
      <c r="Y136" s="39"/>
      <c r="Z136" s="39"/>
      <c r="AA136" s="39"/>
      <c r="AB136" s="39"/>
      <c r="AC136" s="39"/>
      <c r="AD136" s="39"/>
      <c r="AE136" s="39"/>
      <c r="AT136" s="18" t="s">
        <v>435</v>
      </c>
      <c r="AU136" s="18" t="s">
        <v>79</v>
      </c>
    </row>
    <row r="137" s="2" customFormat="1" ht="44.25" customHeight="1">
      <c r="A137" s="39"/>
      <c r="B137" s="40"/>
      <c r="C137" s="214" t="s">
        <v>295</v>
      </c>
      <c r="D137" s="214" t="s">
        <v>243</v>
      </c>
      <c r="E137" s="215" t="s">
        <v>5380</v>
      </c>
      <c r="F137" s="216" t="s">
        <v>5375</v>
      </c>
      <c r="G137" s="217" t="s">
        <v>282</v>
      </c>
      <c r="H137" s="218">
        <v>2</v>
      </c>
      <c r="I137" s="219"/>
      <c r="J137" s="220">
        <f>ROUND(I137*H137,2)</f>
        <v>0</v>
      </c>
      <c r="K137" s="216" t="s">
        <v>247</v>
      </c>
      <c r="L137" s="45"/>
      <c r="M137" s="221" t="s">
        <v>19</v>
      </c>
      <c r="N137" s="222" t="s">
        <v>43</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248</v>
      </c>
      <c r="AT137" s="225" t="s">
        <v>243</v>
      </c>
      <c r="AU137" s="225" t="s">
        <v>79</v>
      </c>
      <c r="AY137" s="18" t="s">
        <v>240</v>
      </c>
      <c r="BE137" s="226">
        <f>IF(N137="základní",J137,0)</f>
        <v>0</v>
      </c>
      <c r="BF137" s="226">
        <f>IF(N137="snížená",J137,0)</f>
        <v>0</v>
      </c>
      <c r="BG137" s="226">
        <f>IF(N137="zákl. přenesená",J137,0)</f>
        <v>0</v>
      </c>
      <c r="BH137" s="226">
        <f>IF(N137="sníž. přenesená",J137,0)</f>
        <v>0</v>
      </c>
      <c r="BI137" s="226">
        <f>IF(N137="nulová",J137,0)</f>
        <v>0</v>
      </c>
      <c r="BJ137" s="18" t="s">
        <v>79</v>
      </c>
      <c r="BK137" s="226">
        <f>ROUND(I137*H137,2)</f>
        <v>0</v>
      </c>
      <c r="BL137" s="18" t="s">
        <v>248</v>
      </c>
      <c r="BM137" s="225" t="s">
        <v>306</v>
      </c>
    </row>
    <row r="138" s="2" customFormat="1">
      <c r="A138" s="39"/>
      <c r="B138" s="40"/>
      <c r="C138" s="41"/>
      <c r="D138" s="227" t="s">
        <v>435</v>
      </c>
      <c r="E138" s="41"/>
      <c r="F138" s="228" t="s">
        <v>5353</v>
      </c>
      <c r="G138" s="41"/>
      <c r="H138" s="41"/>
      <c r="I138" s="229"/>
      <c r="J138" s="41"/>
      <c r="K138" s="41"/>
      <c r="L138" s="45"/>
      <c r="M138" s="291"/>
      <c r="N138" s="292"/>
      <c r="O138" s="85"/>
      <c r="P138" s="85"/>
      <c r="Q138" s="85"/>
      <c r="R138" s="85"/>
      <c r="S138" s="85"/>
      <c r="T138" s="86"/>
      <c r="U138" s="39"/>
      <c r="V138" s="39"/>
      <c r="W138" s="39"/>
      <c r="X138" s="39"/>
      <c r="Y138" s="39"/>
      <c r="Z138" s="39"/>
      <c r="AA138" s="39"/>
      <c r="AB138" s="39"/>
      <c r="AC138" s="39"/>
      <c r="AD138" s="39"/>
      <c r="AE138" s="39"/>
      <c r="AT138" s="18" t="s">
        <v>435</v>
      </c>
      <c r="AU138" s="18" t="s">
        <v>79</v>
      </c>
    </row>
    <row r="139" s="2" customFormat="1" ht="21.75" customHeight="1">
      <c r="A139" s="39"/>
      <c r="B139" s="40"/>
      <c r="C139" s="214" t="s">
        <v>271</v>
      </c>
      <c r="D139" s="214" t="s">
        <v>243</v>
      </c>
      <c r="E139" s="215" t="s">
        <v>5381</v>
      </c>
      <c r="F139" s="216" t="s">
        <v>5355</v>
      </c>
      <c r="G139" s="217" t="s">
        <v>282</v>
      </c>
      <c r="H139" s="218">
        <v>2</v>
      </c>
      <c r="I139" s="219"/>
      <c r="J139" s="220">
        <f>ROUND(I139*H139,2)</f>
        <v>0</v>
      </c>
      <c r="K139" s="216" t="s">
        <v>247</v>
      </c>
      <c r="L139" s="45"/>
      <c r="M139" s="221" t="s">
        <v>19</v>
      </c>
      <c r="N139" s="222" t="s">
        <v>43</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248</v>
      </c>
      <c r="AT139" s="225" t="s">
        <v>243</v>
      </c>
      <c r="AU139" s="225" t="s">
        <v>79</v>
      </c>
      <c r="AY139" s="18" t="s">
        <v>240</v>
      </c>
      <c r="BE139" s="226">
        <f>IF(N139="základní",J139,0)</f>
        <v>0</v>
      </c>
      <c r="BF139" s="226">
        <f>IF(N139="snížená",J139,0)</f>
        <v>0</v>
      </c>
      <c r="BG139" s="226">
        <f>IF(N139="zákl. přenesená",J139,0)</f>
        <v>0</v>
      </c>
      <c r="BH139" s="226">
        <f>IF(N139="sníž. přenesená",J139,0)</f>
        <v>0</v>
      </c>
      <c r="BI139" s="226">
        <f>IF(N139="nulová",J139,0)</f>
        <v>0</v>
      </c>
      <c r="BJ139" s="18" t="s">
        <v>79</v>
      </c>
      <c r="BK139" s="226">
        <f>ROUND(I139*H139,2)</f>
        <v>0</v>
      </c>
      <c r="BL139" s="18" t="s">
        <v>248</v>
      </c>
      <c r="BM139" s="225" t="s">
        <v>308</v>
      </c>
    </row>
    <row r="140" s="2" customFormat="1">
      <c r="A140" s="39"/>
      <c r="B140" s="40"/>
      <c r="C140" s="41"/>
      <c r="D140" s="227" t="s">
        <v>435</v>
      </c>
      <c r="E140" s="41"/>
      <c r="F140" s="228" t="s">
        <v>5356</v>
      </c>
      <c r="G140" s="41"/>
      <c r="H140" s="41"/>
      <c r="I140" s="229"/>
      <c r="J140" s="41"/>
      <c r="K140" s="41"/>
      <c r="L140" s="45"/>
      <c r="M140" s="291"/>
      <c r="N140" s="292"/>
      <c r="O140" s="85"/>
      <c r="P140" s="85"/>
      <c r="Q140" s="85"/>
      <c r="R140" s="85"/>
      <c r="S140" s="85"/>
      <c r="T140" s="86"/>
      <c r="U140" s="39"/>
      <c r="V140" s="39"/>
      <c r="W140" s="39"/>
      <c r="X140" s="39"/>
      <c r="Y140" s="39"/>
      <c r="Z140" s="39"/>
      <c r="AA140" s="39"/>
      <c r="AB140" s="39"/>
      <c r="AC140" s="39"/>
      <c r="AD140" s="39"/>
      <c r="AE140" s="39"/>
      <c r="AT140" s="18" t="s">
        <v>435</v>
      </c>
      <c r="AU140" s="18" t="s">
        <v>79</v>
      </c>
    </row>
    <row r="141" s="2" customFormat="1">
      <c r="A141" s="39"/>
      <c r="B141" s="40"/>
      <c r="C141" s="214" t="s">
        <v>304</v>
      </c>
      <c r="D141" s="214" t="s">
        <v>243</v>
      </c>
      <c r="E141" s="215" t="s">
        <v>5382</v>
      </c>
      <c r="F141" s="216" t="s">
        <v>5358</v>
      </c>
      <c r="G141" s="217" t="s">
        <v>1418</v>
      </c>
      <c r="H141" s="218">
        <v>50</v>
      </c>
      <c r="I141" s="219"/>
      <c r="J141" s="220">
        <f>ROUND(I141*H141,2)</f>
        <v>0</v>
      </c>
      <c r="K141" s="216" t="s">
        <v>247</v>
      </c>
      <c r="L141" s="45"/>
      <c r="M141" s="221" t="s">
        <v>19</v>
      </c>
      <c r="N141" s="222" t="s">
        <v>43</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248</v>
      </c>
      <c r="AT141" s="225" t="s">
        <v>243</v>
      </c>
      <c r="AU141" s="225" t="s">
        <v>79</v>
      </c>
      <c r="AY141" s="18" t="s">
        <v>240</v>
      </c>
      <c r="BE141" s="226">
        <f>IF(N141="základní",J141,0)</f>
        <v>0</v>
      </c>
      <c r="BF141" s="226">
        <f>IF(N141="snížená",J141,0)</f>
        <v>0</v>
      </c>
      <c r="BG141" s="226">
        <f>IF(N141="zákl. přenesená",J141,0)</f>
        <v>0</v>
      </c>
      <c r="BH141" s="226">
        <f>IF(N141="sníž. přenesená",J141,0)</f>
        <v>0</v>
      </c>
      <c r="BI141" s="226">
        <f>IF(N141="nulová",J141,0)</f>
        <v>0</v>
      </c>
      <c r="BJ141" s="18" t="s">
        <v>79</v>
      </c>
      <c r="BK141" s="226">
        <f>ROUND(I141*H141,2)</f>
        <v>0</v>
      </c>
      <c r="BL141" s="18" t="s">
        <v>248</v>
      </c>
      <c r="BM141" s="225" t="s">
        <v>311</v>
      </c>
    </row>
    <row r="142" s="2" customFormat="1">
      <c r="A142" s="39"/>
      <c r="B142" s="40"/>
      <c r="C142" s="41"/>
      <c r="D142" s="227" t="s">
        <v>435</v>
      </c>
      <c r="E142" s="41"/>
      <c r="F142" s="228" t="s">
        <v>5359</v>
      </c>
      <c r="G142" s="41"/>
      <c r="H142" s="41"/>
      <c r="I142" s="229"/>
      <c r="J142" s="41"/>
      <c r="K142" s="41"/>
      <c r="L142" s="45"/>
      <c r="M142" s="291"/>
      <c r="N142" s="292"/>
      <c r="O142" s="85"/>
      <c r="P142" s="85"/>
      <c r="Q142" s="85"/>
      <c r="R142" s="85"/>
      <c r="S142" s="85"/>
      <c r="T142" s="86"/>
      <c r="U142" s="39"/>
      <c r="V142" s="39"/>
      <c r="W142" s="39"/>
      <c r="X142" s="39"/>
      <c r="Y142" s="39"/>
      <c r="Z142" s="39"/>
      <c r="AA142" s="39"/>
      <c r="AB142" s="39"/>
      <c r="AC142" s="39"/>
      <c r="AD142" s="39"/>
      <c r="AE142" s="39"/>
      <c r="AT142" s="18" t="s">
        <v>435</v>
      </c>
      <c r="AU142" s="18" t="s">
        <v>79</v>
      </c>
    </row>
    <row r="143" s="2" customFormat="1" ht="16.5" customHeight="1">
      <c r="A143" s="39"/>
      <c r="B143" s="40"/>
      <c r="C143" s="214" t="s">
        <v>275</v>
      </c>
      <c r="D143" s="214" t="s">
        <v>243</v>
      </c>
      <c r="E143" s="215" t="s">
        <v>5383</v>
      </c>
      <c r="F143" s="216" t="s">
        <v>5361</v>
      </c>
      <c r="G143" s="217" t="s">
        <v>3056</v>
      </c>
      <c r="H143" s="218">
        <v>1</v>
      </c>
      <c r="I143" s="219"/>
      <c r="J143" s="220">
        <f>ROUND(I143*H143,2)</f>
        <v>0</v>
      </c>
      <c r="K143" s="216" t="s">
        <v>247</v>
      </c>
      <c r="L143" s="45"/>
      <c r="M143" s="221" t="s">
        <v>19</v>
      </c>
      <c r="N143" s="222" t="s">
        <v>43</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248</v>
      </c>
      <c r="AT143" s="225" t="s">
        <v>243</v>
      </c>
      <c r="AU143" s="225" t="s">
        <v>79</v>
      </c>
      <c r="AY143" s="18" t="s">
        <v>240</v>
      </c>
      <c r="BE143" s="226">
        <f>IF(N143="základní",J143,0)</f>
        <v>0</v>
      </c>
      <c r="BF143" s="226">
        <f>IF(N143="snížená",J143,0)</f>
        <v>0</v>
      </c>
      <c r="BG143" s="226">
        <f>IF(N143="zákl. přenesená",J143,0)</f>
        <v>0</v>
      </c>
      <c r="BH143" s="226">
        <f>IF(N143="sníž. přenesená",J143,0)</f>
        <v>0</v>
      </c>
      <c r="BI143" s="226">
        <f>IF(N143="nulová",J143,0)</f>
        <v>0</v>
      </c>
      <c r="BJ143" s="18" t="s">
        <v>79</v>
      </c>
      <c r="BK143" s="226">
        <f>ROUND(I143*H143,2)</f>
        <v>0</v>
      </c>
      <c r="BL143" s="18" t="s">
        <v>248</v>
      </c>
      <c r="BM143" s="225" t="s">
        <v>313</v>
      </c>
    </row>
    <row r="144" s="2" customFormat="1">
      <c r="A144" s="39"/>
      <c r="B144" s="40"/>
      <c r="C144" s="41"/>
      <c r="D144" s="227" t="s">
        <v>435</v>
      </c>
      <c r="E144" s="41"/>
      <c r="F144" s="228" t="s">
        <v>5362</v>
      </c>
      <c r="G144" s="41"/>
      <c r="H144" s="41"/>
      <c r="I144" s="229"/>
      <c r="J144" s="41"/>
      <c r="K144" s="41"/>
      <c r="L144" s="45"/>
      <c r="M144" s="291"/>
      <c r="N144" s="292"/>
      <c r="O144" s="85"/>
      <c r="P144" s="85"/>
      <c r="Q144" s="85"/>
      <c r="R144" s="85"/>
      <c r="S144" s="85"/>
      <c r="T144" s="86"/>
      <c r="U144" s="39"/>
      <c r="V144" s="39"/>
      <c r="W144" s="39"/>
      <c r="X144" s="39"/>
      <c r="Y144" s="39"/>
      <c r="Z144" s="39"/>
      <c r="AA144" s="39"/>
      <c r="AB144" s="39"/>
      <c r="AC144" s="39"/>
      <c r="AD144" s="39"/>
      <c r="AE144" s="39"/>
      <c r="AT144" s="18" t="s">
        <v>435</v>
      </c>
      <c r="AU144" s="18" t="s">
        <v>79</v>
      </c>
    </row>
    <row r="145" s="2" customFormat="1">
      <c r="A145" s="39"/>
      <c r="B145" s="40"/>
      <c r="C145" s="214" t="s">
        <v>309</v>
      </c>
      <c r="D145" s="214" t="s">
        <v>243</v>
      </c>
      <c r="E145" s="215" t="s">
        <v>5384</v>
      </c>
      <c r="F145" s="216" t="s">
        <v>5385</v>
      </c>
      <c r="G145" s="217" t="s">
        <v>282</v>
      </c>
      <c r="H145" s="218">
        <v>3</v>
      </c>
      <c r="I145" s="219"/>
      <c r="J145" s="220">
        <f>ROUND(I145*H145,2)</f>
        <v>0</v>
      </c>
      <c r="K145" s="216" t="s">
        <v>247</v>
      </c>
      <c r="L145" s="45"/>
      <c r="M145" s="221" t="s">
        <v>19</v>
      </c>
      <c r="N145" s="222" t="s">
        <v>43</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248</v>
      </c>
      <c r="AT145" s="225" t="s">
        <v>243</v>
      </c>
      <c r="AU145" s="225" t="s">
        <v>79</v>
      </c>
      <c r="AY145" s="18" t="s">
        <v>240</v>
      </c>
      <c r="BE145" s="226">
        <f>IF(N145="základní",J145,0)</f>
        <v>0</v>
      </c>
      <c r="BF145" s="226">
        <f>IF(N145="snížená",J145,0)</f>
        <v>0</v>
      </c>
      <c r="BG145" s="226">
        <f>IF(N145="zákl. přenesená",J145,0)</f>
        <v>0</v>
      </c>
      <c r="BH145" s="226">
        <f>IF(N145="sníž. přenesená",J145,0)</f>
        <v>0</v>
      </c>
      <c r="BI145" s="226">
        <f>IF(N145="nulová",J145,0)</f>
        <v>0</v>
      </c>
      <c r="BJ145" s="18" t="s">
        <v>79</v>
      </c>
      <c r="BK145" s="226">
        <f>ROUND(I145*H145,2)</f>
        <v>0</v>
      </c>
      <c r="BL145" s="18" t="s">
        <v>248</v>
      </c>
      <c r="BM145" s="225" t="s">
        <v>315</v>
      </c>
    </row>
    <row r="146" s="2" customFormat="1">
      <c r="A146" s="39"/>
      <c r="B146" s="40"/>
      <c r="C146" s="41"/>
      <c r="D146" s="227" t="s">
        <v>435</v>
      </c>
      <c r="E146" s="41"/>
      <c r="F146" s="228" t="s">
        <v>5386</v>
      </c>
      <c r="G146" s="41"/>
      <c r="H146" s="41"/>
      <c r="I146" s="229"/>
      <c r="J146" s="41"/>
      <c r="K146" s="41"/>
      <c r="L146" s="45"/>
      <c r="M146" s="291"/>
      <c r="N146" s="292"/>
      <c r="O146" s="85"/>
      <c r="P146" s="85"/>
      <c r="Q146" s="85"/>
      <c r="R146" s="85"/>
      <c r="S146" s="85"/>
      <c r="T146" s="86"/>
      <c r="U146" s="39"/>
      <c r="V146" s="39"/>
      <c r="W146" s="39"/>
      <c r="X146" s="39"/>
      <c r="Y146" s="39"/>
      <c r="Z146" s="39"/>
      <c r="AA146" s="39"/>
      <c r="AB146" s="39"/>
      <c r="AC146" s="39"/>
      <c r="AD146" s="39"/>
      <c r="AE146" s="39"/>
      <c r="AT146" s="18" t="s">
        <v>435</v>
      </c>
      <c r="AU146" s="18" t="s">
        <v>79</v>
      </c>
    </row>
    <row r="147" s="2" customFormat="1">
      <c r="A147" s="39"/>
      <c r="B147" s="40"/>
      <c r="C147" s="214" t="s">
        <v>278</v>
      </c>
      <c r="D147" s="214" t="s">
        <v>243</v>
      </c>
      <c r="E147" s="215" t="s">
        <v>5387</v>
      </c>
      <c r="F147" s="216" t="s">
        <v>5388</v>
      </c>
      <c r="G147" s="217" t="s">
        <v>282</v>
      </c>
      <c r="H147" s="218">
        <v>3</v>
      </c>
      <c r="I147" s="219"/>
      <c r="J147" s="220">
        <f>ROUND(I147*H147,2)</f>
        <v>0</v>
      </c>
      <c r="K147" s="216" t="s">
        <v>247</v>
      </c>
      <c r="L147" s="45"/>
      <c r="M147" s="221" t="s">
        <v>19</v>
      </c>
      <c r="N147" s="222" t="s">
        <v>43</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248</v>
      </c>
      <c r="AT147" s="225" t="s">
        <v>243</v>
      </c>
      <c r="AU147" s="225" t="s">
        <v>79</v>
      </c>
      <c r="AY147" s="18" t="s">
        <v>240</v>
      </c>
      <c r="BE147" s="226">
        <f>IF(N147="základní",J147,0)</f>
        <v>0</v>
      </c>
      <c r="BF147" s="226">
        <f>IF(N147="snížená",J147,0)</f>
        <v>0</v>
      </c>
      <c r="BG147" s="226">
        <f>IF(N147="zákl. přenesená",J147,0)</f>
        <v>0</v>
      </c>
      <c r="BH147" s="226">
        <f>IF(N147="sníž. přenesená",J147,0)</f>
        <v>0</v>
      </c>
      <c r="BI147" s="226">
        <f>IF(N147="nulová",J147,0)</f>
        <v>0</v>
      </c>
      <c r="BJ147" s="18" t="s">
        <v>79</v>
      </c>
      <c r="BK147" s="226">
        <f>ROUND(I147*H147,2)</f>
        <v>0</v>
      </c>
      <c r="BL147" s="18" t="s">
        <v>248</v>
      </c>
      <c r="BM147" s="225" t="s">
        <v>317</v>
      </c>
    </row>
    <row r="148" s="2" customFormat="1">
      <c r="A148" s="39"/>
      <c r="B148" s="40"/>
      <c r="C148" s="41"/>
      <c r="D148" s="227" t="s">
        <v>435</v>
      </c>
      <c r="E148" s="41"/>
      <c r="F148" s="228" t="s">
        <v>5386</v>
      </c>
      <c r="G148" s="41"/>
      <c r="H148" s="41"/>
      <c r="I148" s="229"/>
      <c r="J148" s="41"/>
      <c r="K148" s="41"/>
      <c r="L148" s="45"/>
      <c r="M148" s="291"/>
      <c r="N148" s="292"/>
      <c r="O148" s="85"/>
      <c r="P148" s="85"/>
      <c r="Q148" s="85"/>
      <c r="R148" s="85"/>
      <c r="S148" s="85"/>
      <c r="T148" s="86"/>
      <c r="U148" s="39"/>
      <c r="V148" s="39"/>
      <c r="W148" s="39"/>
      <c r="X148" s="39"/>
      <c r="Y148" s="39"/>
      <c r="Z148" s="39"/>
      <c r="AA148" s="39"/>
      <c r="AB148" s="39"/>
      <c r="AC148" s="39"/>
      <c r="AD148" s="39"/>
      <c r="AE148" s="39"/>
      <c r="AT148" s="18" t="s">
        <v>435</v>
      </c>
      <c r="AU148" s="18" t="s">
        <v>79</v>
      </c>
    </row>
    <row r="149" s="2" customFormat="1">
      <c r="A149" s="39"/>
      <c r="B149" s="40"/>
      <c r="C149" s="214" t="s">
        <v>7</v>
      </c>
      <c r="D149" s="214" t="s">
        <v>243</v>
      </c>
      <c r="E149" s="215" t="s">
        <v>5389</v>
      </c>
      <c r="F149" s="216" t="s">
        <v>5390</v>
      </c>
      <c r="G149" s="217" t="s">
        <v>282</v>
      </c>
      <c r="H149" s="218">
        <v>3</v>
      </c>
      <c r="I149" s="219"/>
      <c r="J149" s="220">
        <f>ROUND(I149*H149,2)</f>
        <v>0</v>
      </c>
      <c r="K149" s="216" t="s">
        <v>247</v>
      </c>
      <c r="L149" s="45"/>
      <c r="M149" s="221" t="s">
        <v>19</v>
      </c>
      <c r="N149" s="222" t="s">
        <v>43</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248</v>
      </c>
      <c r="AT149" s="225" t="s">
        <v>243</v>
      </c>
      <c r="AU149" s="225" t="s">
        <v>79</v>
      </c>
      <c r="AY149" s="18" t="s">
        <v>240</v>
      </c>
      <c r="BE149" s="226">
        <f>IF(N149="základní",J149,0)</f>
        <v>0</v>
      </c>
      <c r="BF149" s="226">
        <f>IF(N149="snížená",J149,0)</f>
        <v>0</v>
      </c>
      <c r="BG149" s="226">
        <f>IF(N149="zákl. přenesená",J149,0)</f>
        <v>0</v>
      </c>
      <c r="BH149" s="226">
        <f>IF(N149="sníž. přenesená",J149,0)</f>
        <v>0</v>
      </c>
      <c r="BI149" s="226">
        <f>IF(N149="nulová",J149,0)</f>
        <v>0</v>
      </c>
      <c r="BJ149" s="18" t="s">
        <v>79</v>
      </c>
      <c r="BK149" s="226">
        <f>ROUND(I149*H149,2)</f>
        <v>0</v>
      </c>
      <c r="BL149" s="18" t="s">
        <v>248</v>
      </c>
      <c r="BM149" s="225" t="s">
        <v>320</v>
      </c>
    </row>
    <row r="150" s="2" customFormat="1">
      <c r="A150" s="39"/>
      <c r="B150" s="40"/>
      <c r="C150" s="41"/>
      <c r="D150" s="227" t="s">
        <v>435</v>
      </c>
      <c r="E150" s="41"/>
      <c r="F150" s="228" t="s">
        <v>5386</v>
      </c>
      <c r="G150" s="41"/>
      <c r="H150" s="41"/>
      <c r="I150" s="229"/>
      <c r="J150" s="41"/>
      <c r="K150" s="41"/>
      <c r="L150" s="45"/>
      <c r="M150" s="291"/>
      <c r="N150" s="292"/>
      <c r="O150" s="85"/>
      <c r="P150" s="85"/>
      <c r="Q150" s="85"/>
      <c r="R150" s="85"/>
      <c r="S150" s="85"/>
      <c r="T150" s="86"/>
      <c r="U150" s="39"/>
      <c r="V150" s="39"/>
      <c r="W150" s="39"/>
      <c r="X150" s="39"/>
      <c r="Y150" s="39"/>
      <c r="Z150" s="39"/>
      <c r="AA150" s="39"/>
      <c r="AB150" s="39"/>
      <c r="AC150" s="39"/>
      <c r="AD150" s="39"/>
      <c r="AE150" s="39"/>
      <c r="AT150" s="18" t="s">
        <v>435</v>
      </c>
      <c r="AU150" s="18" t="s">
        <v>79</v>
      </c>
    </row>
    <row r="151" s="2" customFormat="1" ht="16.5" customHeight="1">
      <c r="A151" s="39"/>
      <c r="B151" s="40"/>
      <c r="C151" s="214" t="s">
        <v>283</v>
      </c>
      <c r="D151" s="214" t="s">
        <v>243</v>
      </c>
      <c r="E151" s="215" t="s">
        <v>5391</v>
      </c>
      <c r="F151" s="216" t="s">
        <v>5392</v>
      </c>
      <c r="G151" s="217" t="s">
        <v>282</v>
      </c>
      <c r="H151" s="218">
        <v>3</v>
      </c>
      <c r="I151" s="219"/>
      <c r="J151" s="220">
        <f>ROUND(I151*H151,2)</f>
        <v>0</v>
      </c>
      <c r="K151" s="216" t="s">
        <v>247</v>
      </c>
      <c r="L151" s="45"/>
      <c r="M151" s="221" t="s">
        <v>19</v>
      </c>
      <c r="N151" s="222" t="s">
        <v>43</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248</v>
      </c>
      <c r="AT151" s="225" t="s">
        <v>243</v>
      </c>
      <c r="AU151" s="225" t="s">
        <v>79</v>
      </c>
      <c r="AY151" s="18" t="s">
        <v>240</v>
      </c>
      <c r="BE151" s="226">
        <f>IF(N151="základní",J151,0)</f>
        <v>0</v>
      </c>
      <c r="BF151" s="226">
        <f>IF(N151="snížená",J151,0)</f>
        <v>0</v>
      </c>
      <c r="BG151" s="226">
        <f>IF(N151="zákl. přenesená",J151,0)</f>
        <v>0</v>
      </c>
      <c r="BH151" s="226">
        <f>IF(N151="sníž. přenesená",J151,0)</f>
        <v>0</v>
      </c>
      <c r="BI151" s="226">
        <f>IF(N151="nulová",J151,0)</f>
        <v>0</v>
      </c>
      <c r="BJ151" s="18" t="s">
        <v>79</v>
      </c>
      <c r="BK151" s="226">
        <f>ROUND(I151*H151,2)</f>
        <v>0</v>
      </c>
      <c r="BL151" s="18" t="s">
        <v>248</v>
      </c>
      <c r="BM151" s="225" t="s">
        <v>322</v>
      </c>
    </row>
    <row r="152" s="2" customFormat="1">
      <c r="A152" s="39"/>
      <c r="B152" s="40"/>
      <c r="C152" s="41"/>
      <c r="D152" s="227" t="s">
        <v>435</v>
      </c>
      <c r="E152" s="41"/>
      <c r="F152" s="228" t="s">
        <v>5393</v>
      </c>
      <c r="G152" s="41"/>
      <c r="H152" s="41"/>
      <c r="I152" s="229"/>
      <c r="J152" s="41"/>
      <c r="K152" s="41"/>
      <c r="L152" s="45"/>
      <c r="M152" s="291"/>
      <c r="N152" s="292"/>
      <c r="O152" s="85"/>
      <c r="P152" s="85"/>
      <c r="Q152" s="85"/>
      <c r="R152" s="85"/>
      <c r="S152" s="85"/>
      <c r="T152" s="86"/>
      <c r="U152" s="39"/>
      <c r="V152" s="39"/>
      <c r="W152" s="39"/>
      <c r="X152" s="39"/>
      <c r="Y152" s="39"/>
      <c r="Z152" s="39"/>
      <c r="AA152" s="39"/>
      <c r="AB152" s="39"/>
      <c r="AC152" s="39"/>
      <c r="AD152" s="39"/>
      <c r="AE152" s="39"/>
      <c r="AT152" s="18" t="s">
        <v>435</v>
      </c>
      <c r="AU152" s="18" t="s">
        <v>79</v>
      </c>
    </row>
    <row r="153" s="2" customFormat="1" ht="16.5" customHeight="1">
      <c r="A153" s="39"/>
      <c r="B153" s="40"/>
      <c r="C153" s="214" t="s">
        <v>318</v>
      </c>
      <c r="D153" s="214" t="s">
        <v>243</v>
      </c>
      <c r="E153" s="215" t="s">
        <v>5394</v>
      </c>
      <c r="F153" s="216" t="s">
        <v>5395</v>
      </c>
      <c r="G153" s="217" t="s">
        <v>282</v>
      </c>
      <c r="H153" s="218">
        <v>3</v>
      </c>
      <c r="I153" s="219"/>
      <c r="J153" s="220">
        <f>ROUND(I153*H153,2)</f>
        <v>0</v>
      </c>
      <c r="K153" s="216" t="s">
        <v>247</v>
      </c>
      <c r="L153" s="45"/>
      <c r="M153" s="221" t="s">
        <v>19</v>
      </c>
      <c r="N153" s="222" t="s">
        <v>43</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248</v>
      </c>
      <c r="AT153" s="225" t="s">
        <v>243</v>
      </c>
      <c r="AU153" s="225" t="s">
        <v>79</v>
      </c>
      <c r="AY153" s="18" t="s">
        <v>240</v>
      </c>
      <c r="BE153" s="226">
        <f>IF(N153="základní",J153,0)</f>
        <v>0</v>
      </c>
      <c r="BF153" s="226">
        <f>IF(N153="snížená",J153,0)</f>
        <v>0</v>
      </c>
      <c r="BG153" s="226">
        <f>IF(N153="zákl. přenesená",J153,0)</f>
        <v>0</v>
      </c>
      <c r="BH153" s="226">
        <f>IF(N153="sníž. přenesená",J153,0)</f>
        <v>0</v>
      </c>
      <c r="BI153" s="226">
        <f>IF(N153="nulová",J153,0)</f>
        <v>0</v>
      </c>
      <c r="BJ153" s="18" t="s">
        <v>79</v>
      </c>
      <c r="BK153" s="226">
        <f>ROUND(I153*H153,2)</f>
        <v>0</v>
      </c>
      <c r="BL153" s="18" t="s">
        <v>248</v>
      </c>
      <c r="BM153" s="225" t="s">
        <v>325</v>
      </c>
    </row>
    <row r="154" s="2" customFormat="1">
      <c r="A154" s="39"/>
      <c r="B154" s="40"/>
      <c r="C154" s="41"/>
      <c r="D154" s="227" t="s">
        <v>435</v>
      </c>
      <c r="E154" s="41"/>
      <c r="F154" s="228" t="s">
        <v>5396</v>
      </c>
      <c r="G154" s="41"/>
      <c r="H154" s="41"/>
      <c r="I154" s="229"/>
      <c r="J154" s="41"/>
      <c r="K154" s="41"/>
      <c r="L154" s="45"/>
      <c r="M154" s="291"/>
      <c r="N154" s="292"/>
      <c r="O154" s="85"/>
      <c r="P154" s="85"/>
      <c r="Q154" s="85"/>
      <c r="R154" s="85"/>
      <c r="S154" s="85"/>
      <c r="T154" s="86"/>
      <c r="U154" s="39"/>
      <c r="V154" s="39"/>
      <c r="W154" s="39"/>
      <c r="X154" s="39"/>
      <c r="Y154" s="39"/>
      <c r="Z154" s="39"/>
      <c r="AA154" s="39"/>
      <c r="AB154" s="39"/>
      <c r="AC154" s="39"/>
      <c r="AD154" s="39"/>
      <c r="AE154" s="39"/>
      <c r="AT154" s="18" t="s">
        <v>435</v>
      </c>
      <c r="AU154" s="18" t="s">
        <v>79</v>
      </c>
    </row>
    <row r="155" s="2" customFormat="1">
      <c r="A155" s="39"/>
      <c r="B155" s="40"/>
      <c r="C155" s="214" t="s">
        <v>286</v>
      </c>
      <c r="D155" s="214" t="s">
        <v>243</v>
      </c>
      <c r="E155" s="215" t="s">
        <v>5397</v>
      </c>
      <c r="F155" s="216" t="s">
        <v>5398</v>
      </c>
      <c r="G155" s="217" t="s">
        <v>282</v>
      </c>
      <c r="H155" s="218">
        <v>6</v>
      </c>
      <c r="I155" s="219"/>
      <c r="J155" s="220">
        <f>ROUND(I155*H155,2)</f>
        <v>0</v>
      </c>
      <c r="K155" s="216" t="s">
        <v>247</v>
      </c>
      <c r="L155" s="45"/>
      <c r="M155" s="221" t="s">
        <v>19</v>
      </c>
      <c r="N155" s="222" t="s">
        <v>43</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248</v>
      </c>
      <c r="AT155" s="225" t="s">
        <v>243</v>
      </c>
      <c r="AU155" s="225" t="s">
        <v>79</v>
      </c>
      <c r="AY155" s="18" t="s">
        <v>240</v>
      </c>
      <c r="BE155" s="226">
        <f>IF(N155="základní",J155,0)</f>
        <v>0</v>
      </c>
      <c r="BF155" s="226">
        <f>IF(N155="snížená",J155,0)</f>
        <v>0</v>
      </c>
      <c r="BG155" s="226">
        <f>IF(N155="zákl. přenesená",J155,0)</f>
        <v>0</v>
      </c>
      <c r="BH155" s="226">
        <f>IF(N155="sníž. přenesená",J155,0)</f>
        <v>0</v>
      </c>
      <c r="BI155" s="226">
        <f>IF(N155="nulová",J155,0)</f>
        <v>0</v>
      </c>
      <c r="BJ155" s="18" t="s">
        <v>79</v>
      </c>
      <c r="BK155" s="226">
        <f>ROUND(I155*H155,2)</f>
        <v>0</v>
      </c>
      <c r="BL155" s="18" t="s">
        <v>248</v>
      </c>
      <c r="BM155" s="225" t="s">
        <v>327</v>
      </c>
    </row>
    <row r="156" s="2" customFormat="1">
      <c r="A156" s="39"/>
      <c r="B156" s="40"/>
      <c r="C156" s="41"/>
      <c r="D156" s="227" t="s">
        <v>435</v>
      </c>
      <c r="E156" s="41"/>
      <c r="F156" s="228" t="s">
        <v>5399</v>
      </c>
      <c r="G156" s="41"/>
      <c r="H156" s="41"/>
      <c r="I156" s="229"/>
      <c r="J156" s="41"/>
      <c r="K156" s="41"/>
      <c r="L156" s="45"/>
      <c r="M156" s="291"/>
      <c r="N156" s="292"/>
      <c r="O156" s="85"/>
      <c r="P156" s="85"/>
      <c r="Q156" s="85"/>
      <c r="R156" s="85"/>
      <c r="S156" s="85"/>
      <c r="T156" s="86"/>
      <c r="U156" s="39"/>
      <c r="V156" s="39"/>
      <c r="W156" s="39"/>
      <c r="X156" s="39"/>
      <c r="Y156" s="39"/>
      <c r="Z156" s="39"/>
      <c r="AA156" s="39"/>
      <c r="AB156" s="39"/>
      <c r="AC156" s="39"/>
      <c r="AD156" s="39"/>
      <c r="AE156" s="39"/>
      <c r="AT156" s="18" t="s">
        <v>435</v>
      </c>
      <c r="AU156" s="18" t="s">
        <v>79</v>
      </c>
    </row>
    <row r="157" s="2" customFormat="1">
      <c r="A157" s="39"/>
      <c r="B157" s="40"/>
      <c r="C157" s="214" t="s">
        <v>323</v>
      </c>
      <c r="D157" s="214" t="s">
        <v>243</v>
      </c>
      <c r="E157" s="215" t="s">
        <v>5400</v>
      </c>
      <c r="F157" s="216" t="s">
        <v>5401</v>
      </c>
      <c r="G157" s="217" t="s">
        <v>282</v>
      </c>
      <c r="H157" s="218">
        <v>1</v>
      </c>
      <c r="I157" s="219"/>
      <c r="J157" s="220">
        <f>ROUND(I157*H157,2)</f>
        <v>0</v>
      </c>
      <c r="K157" s="216" t="s">
        <v>247</v>
      </c>
      <c r="L157" s="45"/>
      <c r="M157" s="221" t="s">
        <v>19</v>
      </c>
      <c r="N157" s="222" t="s">
        <v>43</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248</v>
      </c>
      <c r="AT157" s="225" t="s">
        <v>243</v>
      </c>
      <c r="AU157" s="225" t="s">
        <v>79</v>
      </c>
      <c r="AY157" s="18" t="s">
        <v>240</v>
      </c>
      <c r="BE157" s="226">
        <f>IF(N157="základní",J157,0)</f>
        <v>0</v>
      </c>
      <c r="BF157" s="226">
        <f>IF(N157="snížená",J157,0)</f>
        <v>0</v>
      </c>
      <c r="BG157" s="226">
        <f>IF(N157="zákl. přenesená",J157,0)</f>
        <v>0</v>
      </c>
      <c r="BH157" s="226">
        <f>IF(N157="sníž. přenesená",J157,0)</f>
        <v>0</v>
      </c>
      <c r="BI157" s="226">
        <f>IF(N157="nulová",J157,0)</f>
        <v>0</v>
      </c>
      <c r="BJ157" s="18" t="s">
        <v>79</v>
      </c>
      <c r="BK157" s="226">
        <f>ROUND(I157*H157,2)</f>
        <v>0</v>
      </c>
      <c r="BL157" s="18" t="s">
        <v>248</v>
      </c>
      <c r="BM157" s="225" t="s">
        <v>331</v>
      </c>
    </row>
    <row r="158" s="2" customFormat="1">
      <c r="A158" s="39"/>
      <c r="B158" s="40"/>
      <c r="C158" s="41"/>
      <c r="D158" s="227" t="s">
        <v>435</v>
      </c>
      <c r="E158" s="41"/>
      <c r="F158" s="228" t="s">
        <v>5402</v>
      </c>
      <c r="G158" s="41"/>
      <c r="H158" s="41"/>
      <c r="I158" s="229"/>
      <c r="J158" s="41"/>
      <c r="K158" s="41"/>
      <c r="L158" s="45"/>
      <c r="M158" s="291"/>
      <c r="N158" s="292"/>
      <c r="O158" s="85"/>
      <c r="P158" s="85"/>
      <c r="Q158" s="85"/>
      <c r="R158" s="85"/>
      <c r="S158" s="85"/>
      <c r="T158" s="86"/>
      <c r="U158" s="39"/>
      <c r="V158" s="39"/>
      <c r="W158" s="39"/>
      <c r="X158" s="39"/>
      <c r="Y158" s="39"/>
      <c r="Z158" s="39"/>
      <c r="AA158" s="39"/>
      <c r="AB158" s="39"/>
      <c r="AC158" s="39"/>
      <c r="AD158" s="39"/>
      <c r="AE158" s="39"/>
      <c r="AT158" s="18" t="s">
        <v>435</v>
      </c>
      <c r="AU158" s="18" t="s">
        <v>79</v>
      </c>
    </row>
    <row r="159" s="2" customFormat="1">
      <c r="A159" s="39"/>
      <c r="B159" s="40"/>
      <c r="C159" s="214" t="s">
        <v>290</v>
      </c>
      <c r="D159" s="214" t="s">
        <v>243</v>
      </c>
      <c r="E159" s="215" t="s">
        <v>5403</v>
      </c>
      <c r="F159" s="216" t="s">
        <v>5404</v>
      </c>
      <c r="G159" s="217" t="s">
        <v>282</v>
      </c>
      <c r="H159" s="218">
        <v>1</v>
      </c>
      <c r="I159" s="219"/>
      <c r="J159" s="220">
        <f>ROUND(I159*H159,2)</f>
        <v>0</v>
      </c>
      <c r="K159" s="216" t="s">
        <v>247</v>
      </c>
      <c r="L159" s="45"/>
      <c r="M159" s="221" t="s">
        <v>19</v>
      </c>
      <c r="N159" s="222" t="s">
        <v>43</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248</v>
      </c>
      <c r="AT159" s="225" t="s">
        <v>243</v>
      </c>
      <c r="AU159" s="225" t="s">
        <v>79</v>
      </c>
      <c r="AY159" s="18" t="s">
        <v>240</v>
      </c>
      <c r="BE159" s="226">
        <f>IF(N159="základní",J159,0)</f>
        <v>0</v>
      </c>
      <c r="BF159" s="226">
        <f>IF(N159="snížená",J159,0)</f>
        <v>0</v>
      </c>
      <c r="BG159" s="226">
        <f>IF(N159="zákl. přenesená",J159,0)</f>
        <v>0</v>
      </c>
      <c r="BH159" s="226">
        <f>IF(N159="sníž. přenesená",J159,0)</f>
        <v>0</v>
      </c>
      <c r="BI159" s="226">
        <f>IF(N159="nulová",J159,0)</f>
        <v>0</v>
      </c>
      <c r="BJ159" s="18" t="s">
        <v>79</v>
      </c>
      <c r="BK159" s="226">
        <f>ROUND(I159*H159,2)</f>
        <v>0</v>
      </c>
      <c r="BL159" s="18" t="s">
        <v>248</v>
      </c>
      <c r="BM159" s="225" t="s">
        <v>333</v>
      </c>
    </row>
    <row r="160" s="2" customFormat="1">
      <c r="A160" s="39"/>
      <c r="B160" s="40"/>
      <c r="C160" s="41"/>
      <c r="D160" s="227" t="s">
        <v>435</v>
      </c>
      <c r="E160" s="41"/>
      <c r="F160" s="228" t="s">
        <v>5402</v>
      </c>
      <c r="G160" s="41"/>
      <c r="H160" s="41"/>
      <c r="I160" s="229"/>
      <c r="J160" s="41"/>
      <c r="K160" s="41"/>
      <c r="L160" s="45"/>
      <c r="M160" s="291"/>
      <c r="N160" s="292"/>
      <c r="O160" s="85"/>
      <c r="P160" s="85"/>
      <c r="Q160" s="85"/>
      <c r="R160" s="85"/>
      <c r="S160" s="85"/>
      <c r="T160" s="86"/>
      <c r="U160" s="39"/>
      <c r="V160" s="39"/>
      <c r="W160" s="39"/>
      <c r="X160" s="39"/>
      <c r="Y160" s="39"/>
      <c r="Z160" s="39"/>
      <c r="AA160" s="39"/>
      <c r="AB160" s="39"/>
      <c r="AC160" s="39"/>
      <c r="AD160" s="39"/>
      <c r="AE160" s="39"/>
      <c r="AT160" s="18" t="s">
        <v>435</v>
      </c>
      <c r="AU160" s="18" t="s">
        <v>79</v>
      </c>
    </row>
    <row r="161" s="2" customFormat="1">
      <c r="A161" s="39"/>
      <c r="B161" s="40"/>
      <c r="C161" s="214" t="s">
        <v>328</v>
      </c>
      <c r="D161" s="214" t="s">
        <v>243</v>
      </c>
      <c r="E161" s="215" t="s">
        <v>5405</v>
      </c>
      <c r="F161" s="216" t="s">
        <v>5406</v>
      </c>
      <c r="G161" s="217" t="s">
        <v>282</v>
      </c>
      <c r="H161" s="218">
        <v>3</v>
      </c>
      <c r="I161" s="219"/>
      <c r="J161" s="220">
        <f>ROUND(I161*H161,2)</f>
        <v>0</v>
      </c>
      <c r="K161" s="216" t="s">
        <v>247</v>
      </c>
      <c r="L161" s="45"/>
      <c r="M161" s="221" t="s">
        <v>19</v>
      </c>
      <c r="N161" s="222" t="s">
        <v>43</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248</v>
      </c>
      <c r="AT161" s="225" t="s">
        <v>243</v>
      </c>
      <c r="AU161" s="225" t="s">
        <v>79</v>
      </c>
      <c r="AY161" s="18" t="s">
        <v>240</v>
      </c>
      <c r="BE161" s="226">
        <f>IF(N161="základní",J161,0)</f>
        <v>0</v>
      </c>
      <c r="BF161" s="226">
        <f>IF(N161="snížená",J161,0)</f>
        <v>0</v>
      </c>
      <c r="BG161" s="226">
        <f>IF(N161="zákl. přenesená",J161,0)</f>
        <v>0</v>
      </c>
      <c r="BH161" s="226">
        <f>IF(N161="sníž. přenesená",J161,0)</f>
        <v>0</v>
      </c>
      <c r="BI161" s="226">
        <f>IF(N161="nulová",J161,0)</f>
        <v>0</v>
      </c>
      <c r="BJ161" s="18" t="s">
        <v>79</v>
      </c>
      <c r="BK161" s="226">
        <f>ROUND(I161*H161,2)</f>
        <v>0</v>
      </c>
      <c r="BL161" s="18" t="s">
        <v>248</v>
      </c>
      <c r="BM161" s="225" t="s">
        <v>336</v>
      </c>
    </row>
    <row r="162" s="2" customFormat="1">
      <c r="A162" s="39"/>
      <c r="B162" s="40"/>
      <c r="C162" s="41"/>
      <c r="D162" s="227" t="s">
        <v>435</v>
      </c>
      <c r="E162" s="41"/>
      <c r="F162" s="228" t="s">
        <v>5407</v>
      </c>
      <c r="G162" s="41"/>
      <c r="H162" s="41"/>
      <c r="I162" s="229"/>
      <c r="J162" s="41"/>
      <c r="K162" s="41"/>
      <c r="L162" s="45"/>
      <c r="M162" s="291"/>
      <c r="N162" s="292"/>
      <c r="O162" s="85"/>
      <c r="P162" s="85"/>
      <c r="Q162" s="85"/>
      <c r="R162" s="85"/>
      <c r="S162" s="85"/>
      <c r="T162" s="86"/>
      <c r="U162" s="39"/>
      <c r="V162" s="39"/>
      <c r="W162" s="39"/>
      <c r="X162" s="39"/>
      <c r="Y162" s="39"/>
      <c r="Z162" s="39"/>
      <c r="AA162" s="39"/>
      <c r="AB162" s="39"/>
      <c r="AC162" s="39"/>
      <c r="AD162" s="39"/>
      <c r="AE162" s="39"/>
      <c r="AT162" s="18" t="s">
        <v>435</v>
      </c>
      <c r="AU162" s="18" t="s">
        <v>79</v>
      </c>
    </row>
    <row r="163" s="2" customFormat="1">
      <c r="A163" s="39"/>
      <c r="B163" s="40"/>
      <c r="C163" s="214" t="s">
        <v>294</v>
      </c>
      <c r="D163" s="214" t="s">
        <v>243</v>
      </c>
      <c r="E163" s="215" t="s">
        <v>5408</v>
      </c>
      <c r="F163" s="216" t="s">
        <v>5409</v>
      </c>
      <c r="G163" s="217" t="s">
        <v>282</v>
      </c>
      <c r="H163" s="218">
        <v>3</v>
      </c>
      <c r="I163" s="219"/>
      <c r="J163" s="220">
        <f>ROUND(I163*H163,2)</f>
        <v>0</v>
      </c>
      <c r="K163" s="216" t="s">
        <v>247</v>
      </c>
      <c r="L163" s="45"/>
      <c r="M163" s="221" t="s">
        <v>19</v>
      </c>
      <c r="N163" s="222" t="s">
        <v>43</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248</v>
      </c>
      <c r="AT163" s="225" t="s">
        <v>243</v>
      </c>
      <c r="AU163" s="225" t="s">
        <v>79</v>
      </c>
      <c r="AY163" s="18" t="s">
        <v>240</v>
      </c>
      <c r="BE163" s="226">
        <f>IF(N163="základní",J163,0)</f>
        <v>0</v>
      </c>
      <c r="BF163" s="226">
        <f>IF(N163="snížená",J163,0)</f>
        <v>0</v>
      </c>
      <c r="BG163" s="226">
        <f>IF(N163="zákl. přenesená",J163,0)</f>
        <v>0</v>
      </c>
      <c r="BH163" s="226">
        <f>IF(N163="sníž. přenesená",J163,0)</f>
        <v>0</v>
      </c>
      <c r="BI163" s="226">
        <f>IF(N163="nulová",J163,0)</f>
        <v>0</v>
      </c>
      <c r="BJ163" s="18" t="s">
        <v>79</v>
      </c>
      <c r="BK163" s="226">
        <f>ROUND(I163*H163,2)</f>
        <v>0</v>
      </c>
      <c r="BL163" s="18" t="s">
        <v>248</v>
      </c>
      <c r="BM163" s="225" t="s">
        <v>338</v>
      </c>
    </row>
    <row r="164" s="2" customFormat="1">
      <c r="A164" s="39"/>
      <c r="B164" s="40"/>
      <c r="C164" s="41"/>
      <c r="D164" s="227" t="s">
        <v>435</v>
      </c>
      <c r="E164" s="41"/>
      <c r="F164" s="228" t="s">
        <v>5407</v>
      </c>
      <c r="G164" s="41"/>
      <c r="H164" s="41"/>
      <c r="I164" s="229"/>
      <c r="J164" s="41"/>
      <c r="K164" s="41"/>
      <c r="L164" s="45"/>
      <c r="M164" s="291"/>
      <c r="N164" s="292"/>
      <c r="O164" s="85"/>
      <c r="P164" s="85"/>
      <c r="Q164" s="85"/>
      <c r="R164" s="85"/>
      <c r="S164" s="85"/>
      <c r="T164" s="86"/>
      <c r="U164" s="39"/>
      <c r="V164" s="39"/>
      <c r="W164" s="39"/>
      <c r="X164" s="39"/>
      <c r="Y164" s="39"/>
      <c r="Z164" s="39"/>
      <c r="AA164" s="39"/>
      <c r="AB164" s="39"/>
      <c r="AC164" s="39"/>
      <c r="AD164" s="39"/>
      <c r="AE164" s="39"/>
      <c r="AT164" s="18" t="s">
        <v>435</v>
      </c>
      <c r="AU164" s="18" t="s">
        <v>79</v>
      </c>
    </row>
    <row r="165" s="2" customFormat="1">
      <c r="A165" s="39"/>
      <c r="B165" s="40"/>
      <c r="C165" s="214" t="s">
        <v>334</v>
      </c>
      <c r="D165" s="214" t="s">
        <v>243</v>
      </c>
      <c r="E165" s="215" t="s">
        <v>5410</v>
      </c>
      <c r="F165" s="216" t="s">
        <v>5411</v>
      </c>
      <c r="G165" s="217" t="s">
        <v>282</v>
      </c>
      <c r="H165" s="218">
        <v>3</v>
      </c>
      <c r="I165" s="219"/>
      <c r="J165" s="220">
        <f>ROUND(I165*H165,2)</f>
        <v>0</v>
      </c>
      <c r="K165" s="216" t="s">
        <v>247</v>
      </c>
      <c r="L165" s="45"/>
      <c r="M165" s="221" t="s">
        <v>19</v>
      </c>
      <c r="N165" s="222" t="s">
        <v>43</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248</v>
      </c>
      <c r="AT165" s="225" t="s">
        <v>243</v>
      </c>
      <c r="AU165" s="225" t="s">
        <v>79</v>
      </c>
      <c r="AY165" s="18" t="s">
        <v>240</v>
      </c>
      <c r="BE165" s="226">
        <f>IF(N165="základní",J165,0)</f>
        <v>0</v>
      </c>
      <c r="BF165" s="226">
        <f>IF(N165="snížená",J165,0)</f>
        <v>0</v>
      </c>
      <c r="BG165" s="226">
        <f>IF(N165="zákl. přenesená",J165,0)</f>
        <v>0</v>
      </c>
      <c r="BH165" s="226">
        <f>IF(N165="sníž. přenesená",J165,0)</f>
        <v>0</v>
      </c>
      <c r="BI165" s="226">
        <f>IF(N165="nulová",J165,0)</f>
        <v>0</v>
      </c>
      <c r="BJ165" s="18" t="s">
        <v>79</v>
      </c>
      <c r="BK165" s="226">
        <f>ROUND(I165*H165,2)</f>
        <v>0</v>
      </c>
      <c r="BL165" s="18" t="s">
        <v>248</v>
      </c>
      <c r="BM165" s="225" t="s">
        <v>344</v>
      </c>
    </row>
    <row r="166" s="2" customFormat="1">
      <c r="A166" s="39"/>
      <c r="B166" s="40"/>
      <c r="C166" s="41"/>
      <c r="D166" s="227" t="s">
        <v>435</v>
      </c>
      <c r="E166" s="41"/>
      <c r="F166" s="228" t="s">
        <v>5407</v>
      </c>
      <c r="G166" s="41"/>
      <c r="H166" s="41"/>
      <c r="I166" s="229"/>
      <c r="J166" s="41"/>
      <c r="K166" s="41"/>
      <c r="L166" s="45"/>
      <c r="M166" s="291"/>
      <c r="N166" s="292"/>
      <c r="O166" s="85"/>
      <c r="P166" s="85"/>
      <c r="Q166" s="85"/>
      <c r="R166" s="85"/>
      <c r="S166" s="85"/>
      <c r="T166" s="86"/>
      <c r="U166" s="39"/>
      <c r="V166" s="39"/>
      <c r="W166" s="39"/>
      <c r="X166" s="39"/>
      <c r="Y166" s="39"/>
      <c r="Z166" s="39"/>
      <c r="AA166" s="39"/>
      <c r="AB166" s="39"/>
      <c r="AC166" s="39"/>
      <c r="AD166" s="39"/>
      <c r="AE166" s="39"/>
      <c r="AT166" s="18" t="s">
        <v>435</v>
      </c>
      <c r="AU166" s="18" t="s">
        <v>79</v>
      </c>
    </row>
    <row r="167" s="2" customFormat="1">
      <c r="A167" s="39"/>
      <c r="B167" s="40"/>
      <c r="C167" s="214" t="s">
        <v>298</v>
      </c>
      <c r="D167" s="214" t="s">
        <v>243</v>
      </c>
      <c r="E167" s="215" t="s">
        <v>5412</v>
      </c>
      <c r="F167" s="216" t="s">
        <v>5413</v>
      </c>
      <c r="G167" s="217" t="s">
        <v>282</v>
      </c>
      <c r="H167" s="218">
        <v>1</v>
      </c>
      <c r="I167" s="219"/>
      <c r="J167" s="220">
        <f>ROUND(I167*H167,2)</f>
        <v>0</v>
      </c>
      <c r="K167" s="216" t="s">
        <v>247</v>
      </c>
      <c r="L167" s="45"/>
      <c r="M167" s="221" t="s">
        <v>19</v>
      </c>
      <c r="N167" s="222" t="s">
        <v>43</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248</v>
      </c>
      <c r="AT167" s="225" t="s">
        <v>243</v>
      </c>
      <c r="AU167" s="225" t="s">
        <v>79</v>
      </c>
      <c r="AY167" s="18" t="s">
        <v>240</v>
      </c>
      <c r="BE167" s="226">
        <f>IF(N167="základní",J167,0)</f>
        <v>0</v>
      </c>
      <c r="BF167" s="226">
        <f>IF(N167="snížená",J167,0)</f>
        <v>0</v>
      </c>
      <c r="BG167" s="226">
        <f>IF(N167="zákl. přenesená",J167,0)</f>
        <v>0</v>
      </c>
      <c r="BH167" s="226">
        <f>IF(N167="sníž. přenesená",J167,0)</f>
        <v>0</v>
      </c>
      <c r="BI167" s="226">
        <f>IF(N167="nulová",J167,0)</f>
        <v>0</v>
      </c>
      <c r="BJ167" s="18" t="s">
        <v>79</v>
      </c>
      <c r="BK167" s="226">
        <f>ROUND(I167*H167,2)</f>
        <v>0</v>
      </c>
      <c r="BL167" s="18" t="s">
        <v>248</v>
      </c>
      <c r="BM167" s="225" t="s">
        <v>347</v>
      </c>
    </row>
    <row r="168" s="2" customFormat="1">
      <c r="A168" s="39"/>
      <c r="B168" s="40"/>
      <c r="C168" s="41"/>
      <c r="D168" s="227" t="s">
        <v>435</v>
      </c>
      <c r="E168" s="41"/>
      <c r="F168" s="228" t="s">
        <v>5407</v>
      </c>
      <c r="G168" s="41"/>
      <c r="H168" s="41"/>
      <c r="I168" s="229"/>
      <c r="J168" s="41"/>
      <c r="K168" s="41"/>
      <c r="L168" s="45"/>
      <c r="M168" s="291"/>
      <c r="N168" s="292"/>
      <c r="O168" s="85"/>
      <c r="P168" s="85"/>
      <c r="Q168" s="85"/>
      <c r="R168" s="85"/>
      <c r="S168" s="85"/>
      <c r="T168" s="86"/>
      <c r="U168" s="39"/>
      <c r="V168" s="39"/>
      <c r="W168" s="39"/>
      <c r="X168" s="39"/>
      <c r="Y168" s="39"/>
      <c r="Z168" s="39"/>
      <c r="AA168" s="39"/>
      <c r="AB168" s="39"/>
      <c r="AC168" s="39"/>
      <c r="AD168" s="39"/>
      <c r="AE168" s="39"/>
      <c r="AT168" s="18" t="s">
        <v>435</v>
      </c>
      <c r="AU168" s="18" t="s">
        <v>79</v>
      </c>
    </row>
    <row r="169" s="2" customFormat="1">
      <c r="A169" s="39"/>
      <c r="B169" s="40"/>
      <c r="C169" s="214" t="s">
        <v>341</v>
      </c>
      <c r="D169" s="214" t="s">
        <v>243</v>
      </c>
      <c r="E169" s="215" t="s">
        <v>5414</v>
      </c>
      <c r="F169" s="216" t="s">
        <v>5415</v>
      </c>
      <c r="G169" s="217" t="s">
        <v>282</v>
      </c>
      <c r="H169" s="218">
        <v>1</v>
      </c>
      <c r="I169" s="219"/>
      <c r="J169" s="220">
        <f>ROUND(I169*H169,2)</f>
        <v>0</v>
      </c>
      <c r="K169" s="216" t="s">
        <v>247</v>
      </c>
      <c r="L169" s="45"/>
      <c r="M169" s="221" t="s">
        <v>19</v>
      </c>
      <c r="N169" s="222" t="s">
        <v>43</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248</v>
      </c>
      <c r="AT169" s="225" t="s">
        <v>243</v>
      </c>
      <c r="AU169" s="225" t="s">
        <v>79</v>
      </c>
      <c r="AY169" s="18" t="s">
        <v>240</v>
      </c>
      <c r="BE169" s="226">
        <f>IF(N169="základní",J169,0)</f>
        <v>0</v>
      </c>
      <c r="BF169" s="226">
        <f>IF(N169="snížená",J169,0)</f>
        <v>0</v>
      </c>
      <c r="BG169" s="226">
        <f>IF(N169="zákl. přenesená",J169,0)</f>
        <v>0</v>
      </c>
      <c r="BH169" s="226">
        <f>IF(N169="sníž. přenesená",J169,0)</f>
        <v>0</v>
      </c>
      <c r="BI169" s="226">
        <f>IF(N169="nulová",J169,0)</f>
        <v>0</v>
      </c>
      <c r="BJ169" s="18" t="s">
        <v>79</v>
      </c>
      <c r="BK169" s="226">
        <f>ROUND(I169*H169,2)</f>
        <v>0</v>
      </c>
      <c r="BL169" s="18" t="s">
        <v>248</v>
      </c>
      <c r="BM169" s="225" t="s">
        <v>351</v>
      </c>
    </row>
    <row r="170" s="2" customFormat="1">
      <c r="A170" s="39"/>
      <c r="B170" s="40"/>
      <c r="C170" s="41"/>
      <c r="D170" s="227" t="s">
        <v>435</v>
      </c>
      <c r="E170" s="41"/>
      <c r="F170" s="228" t="s">
        <v>5407</v>
      </c>
      <c r="G170" s="41"/>
      <c r="H170" s="41"/>
      <c r="I170" s="229"/>
      <c r="J170" s="41"/>
      <c r="K170" s="41"/>
      <c r="L170" s="45"/>
      <c r="M170" s="291"/>
      <c r="N170" s="292"/>
      <c r="O170" s="85"/>
      <c r="P170" s="85"/>
      <c r="Q170" s="85"/>
      <c r="R170" s="85"/>
      <c r="S170" s="85"/>
      <c r="T170" s="86"/>
      <c r="U170" s="39"/>
      <c r="V170" s="39"/>
      <c r="W170" s="39"/>
      <c r="X170" s="39"/>
      <c r="Y170" s="39"/>
      <c r="Z170" s="39"/>
      <c r="AA170" s="39"/>
      <c r="AB170" s="39"/>
      <c r="AC170" s="39"/>
      <c r="AD170" s="39"/>
      <c r="AE170" s="39"/>
      <c r="AT170" s="18" t="s">
        <v>435</v>
      </c>
      <c r="AU170" s="18" t="s">
        <v>79</v>
      </c>
    </row>
    <row r="171" s="2" customFormat="1">
      <c r="A171" s="39"/>
      <c r="B171" s="40"/>
      <c r="C171" s="214" t="s">
        <v>301</v>
      </c>
      <c r="D171" s="214" t="s">
        <v>243</v>
      </c>
      <c r="E171" s="215" t="s">
        <v>5416</v>
      </c>
      <c r="F171" s="216" t="s">
        <v>5417</v>
      </c>
      <c r="G171" s="217" t="s">
        <v>282</v>
      </c>
      <c r="H171" s="218">
        <v>24</v>
      </c>
      <c r="I171" s="219"/>
      <c r="J171" s="220">
        <f>ROUND(I171*H171,2)</f>
        <v>0</v>
      </c>
      <c r="K171" s="216" t="s">
        <v>247</v>
      </c>
      <c r="L171" s="45"/>
      <c r="M171" s="221" t="s">
        <v>19</v>
      </c>
      <c r="N171" s="222" t="s">
        <v>43</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248</v>
      </c>
      <c r="AT171" s="225" t="s">
        <v>243</v>
      </c>
      <c r="AU171" s="225" t="s">
        <v>79</v>
      </c>
      <c r="AY171" s="18" t="s">
        <v>240</v>
      </c>
      <c r="BE171" s="226">
        <f>IF(N171="základní",J171,0)</f>
        <v>0</v>
      </c>
      <c r="BF171" s="226">
        <f>IF(N171="snížená",J171,0)</f>
        <v>0</v>
      </c>
      <c r="BG171" s="226">
        <f>IF(N171="zákl. přenesená",J171,0)</f>
        <v>0</v>
      </c>
      <c r="BH171" s="226">
        <f>IF(N171="sníž. přenesená",J171,0)</f>
        <v>0</v>
      </c>
      <c r="BI171" s="226">
        <f>IF(N171="nulová",J171,0)</f>
        <v>0</v>
      </c>
      <c r="BJ171" s="18" t="s">
        <v>79</v>
      </c>
      <c r="BK171" s="226">
        <f>ROUND(I171*H171,2)</f>
        <v>0</v>
      </c>
      <c r="BL171" s="18" t="s">
        <v>248</v>
      </c>
      <c r="BM171" s="225" t="s">
        <v>354</v>
      </c>
    </row>
    <row r="172" s="2" customFormat="1">
      <c r="A172" s="39"/>
      <c r="B172" s="40"/>
      <c r="C172" s="41"/>
      <c r="D172" s="227" t="s">
        <v>435</v>
      </c>
      <c r="E172" s="41"/>
      <c r="F172" s="228" t="s">
        <v>5418</v>
      </c>
      <c r="G172" s="41"/>
      <c r="H172" s="41"/>
      <c r="I172" s="229"/>
      <c r="J172" s="41"/>
      <c r="K172" s="41"/>
      <c r="L172" s="45"/>
      <c r="M172" s="291"/>
      <c r="N172" s="292"/>
      <c r="O172" s="85"/>
      <c r="P172" s="85"/>
      <c r="Q172" s="85"/>
      <c r="R172" s="85"/>
      <c r="S172" s="85"/>
      <c r="T172" s="86"/>
      <c r="U172" s="39"/>
      <c r="V172" s="39"/>
      <c r="W172" s="39"/>
      <c r="X172" s="39"/>
      <c r="Y172" s="39"/>
      <c r="Z172" s="39"/>
      <c r="AA172" s="39"/>
      <c r="AB172" s="39"/>
      <c r="AC172" s="39"/>
      <c r="AD172" s="39"/>
      <c r="AE172" s="39"/>
      <c r="AT172" s="18" t="s">
        <v>435</v>
      </c>
      <c r="AU172" s="18" t="s">
        <v>79</v>
      </c>
    </row>
    <row r="173" s="2" customFormat="1">
      <c r="A173" s="39"/>
      <c r="B173" s="40"/>
      <c r="C173" s="214" t="s">
        <v>348</v>
      </c>
      <c r="D173" s="214" t="s">
        <v>243</v>
      </c>
      <c r="E173" s="215" t="s">
        <v>5419</v>
      </c>
      <c r="F173" s="216" t="s">
        <v>5420</v>
      </c>
      <c r="G173" s="217" t="s">
        <v>282</v>
      </c>
      <c r="H173" s="218">
        <v>36</v>
      </c>
      <c r="I173" s="219"/>
      <c r="J173" s="220">
        <f>ROUND(I173*H173,2)</f>
        <v>0</v>
      </c>
      <c r="K173" s="216" t="s">
        <v>247</v>
      </c>
      <c r="L173" s="45"/>
      <c r="M173" s="221" t="s">
        <v>19</v>
      </c>
      <c r="N173" s="222" t="s">
        <v>43</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248</v>
      </c>
      <c r="AT173" s="225" t="s">
        <v>243</v>
      </c>
      <c r="AU173" s="225" t="s">
        <v>79</v>
      </c>
      <c r="AY173" s="18" t="s">
        <v>240</v>
      </c>
      <c r="BE173" s="226">
        <f>IF(N173="základní",J173,0)</f>
        <v>0</v>
      </c>
      <c r="BF173" s="226">
        <f>IF(N173="snížená",J173,0)</f>
        <v>0</v>
      </c>
      <c r="BG173" s="226">
        <f>IF(N173="zákl. přenesená",J173,0)</f>
        <v>0</v>
      </c>
      <c r="BH173" s="226">
        <f>IF(N173="sníž. přenesená",J173,0)</f>
        <v>0</v>
      </c>
      <c r="BI173" s="226">
        <f>IF(N173="nulová",J173,0)</f>
        <v>0</v>
      </c>
      <c r="BJ173" s="18" t="s">
        <v>79</v>
      </c>
      <c r="BK173" s="226">
        <f>ROUND(I173*H173,2)</f>
        <v>0</v>
      </c>
      <c r="BL173" s="18" t="s">
        <v>248</v>
      </c>
      <c r="BM173" s="225" t="s">
        <v>358</v>
      </c>
    </row>
    <row r="174" s="2" customFormat="1">
      <c r="A174" s="39"/>
      <c r="B174" s="40"/>
      <c r="C174" s="41"/>
      <c r="D174" s="227" t="s">
        <v>435</v>
      </c>
      <c r="E174" s="41"/>
      <c r="F174" s="228" t="s">
        <v>5421</v>
      </c>
      <c r="G174" s="41"/>
      <c r="H174" s="41"/>
      <c r="I174" s="229"/>
      <c r="J174" s="41"/>
      <c r="K174" s="41"/>
      <c r="L174" s="45"/>
      <c r="M174" s="291"/>
      <c r="N174" s="292"/>
      <c r="O174" s="85"/>
      <c r="P174" s="85"/>
      <c r="Q174" s="85"/>
      <c r="R174" s="85"/>
      <c r="S174" s="85"/>
      <c r="T174" s="86"/>
      <c r="U174" s="39"/>
      <c r="V174" s="39"/>
      <c r="W174" s="39"/>
      <c r="X174" s="39"/>
      <c r="Y174" s="39"/>
      <c r="Z174" s="39"/>
      <c r="AA174" s="39"/>
      <c r="AB174" s="39"/>
      <c r="AC174" s="39"/>
      <c r="AD174" s="39"/>
      <c r="AE174" s="39"/>
      <c r="AT174" s="18" t="s">
        <v>435</v>
      </c>
      <c r="AU174" s="18" t="s">
        <v>79</v>
      </c>
    </row>
    <row r="175" s="2" customFormat="1" ht="16.5" customHeight="1">
      <c r="A175" s="39"/>
      <c r="B175" s="40"/>
      <c r="C175" s="214" t="s">
        <v>306</v>
      </c>
      <c r="D175" s="214" t="s">
        <v>243</v>
      </c>
      <c r="E175" s="215" t="s">
        <v>5422</v>
      </c>
      <c r="F175" s="216" t="s">
        <v>5423</v>
      </c>
      <c r="G175" s="217" t="s">
        <v>282</v>
      </c>
      <c r="H175" s="218">
        <v>9</v>
      </c>
      <c r="I175" s="219"/>
      <c r="J175" s="220">
        <f>ROUND(I175*H175,2)</f>
        <v>0</v>
      </c>
      <c r="K175" s="216" t="s">
        <v>247</v>
      </c>
      <c r="L175" s="45"/>
      <c r="M175" s="221" t="s">
        <v>19</v>
      </c>
      <c r="N175" s="222" t="s">
        <v>43</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248</v>
      </c>
      <c r="AT175" s="225" t="s">
        <v>243</v>
      </c>
      <c r="AU175" s="225" t="s">
        <v>79</v>
      </c>
      <c r="AY175" s="18" t="s">
        <v>240</v>
      </c>
      <c r="BE175" s="226">
        <f>IF(N175="základní",J175,0)</f>
        <v>0</v>
      </c>
      <c r="BF175" s="226">
        <f>IF(N175="snížená",J175,0)</f>
        <v>0</v>
      </c>
      <c r="BG175" s="226">
        <f>IF(N175="zákl. přenesená",J175,0)</f>
        <v>0</v>
      </c>
      <c r="BH175" s="226">
        <f>IF(N175="sníž. přenesená",J175,0)</f>
        <v>0</v>
      </c>
      <c r="BI175" s="226">
        <f>IF(N175="nulová",J175,0)</f>
        <v>0</v>
      </c>
      <c r="BJ175" s="18" t="s">
        <v>79</v>
      </c>
      <c r="BK175" s="226">
        <f>ROUND(I175*H175,2)</f>
        <v>0</v>
      </c>
      <c r="BL175" s="18" t="s">
        <v>248</v>
      </c>
      <c r="BM175" s="225" t="s">
        <v>363</v>
      </c>
    </row>
    <row r="176" s="2" customFormat="1">
      <c r="A176" s="39"/>
      <c r="B176" s="40"/>
      <c r="C176" s="41"/>
      <c r="D176" s="227" t="s">
        <v>435</v>
      </c>
      <c r="E176" s="41"/>
      <c r="F176" s="228" t="s">
        <v>5424</v>
      </c>
      <c r="G176" s="41"/>
      <c r="H176" s="41"/>
      <c r="I176" s="229"/>
      <c r="J176" s="41"/>
      <c r="K176" s="41"/>
      <c r="L176" s="45"/>
      <c r="M176" s="291"/>
      <c r="N176" s="292"/>
      <c r="O176" s="85"/>
      <c r="P176" s="85"/>
      <c r="Q176" s="85"/>
      <c r="R176" s="85"/>
      <c r="S176" s="85"/>
      <c r="T176" s="86"/>
      <c r="U176" s="39"/>
      <c r="V176" s="39"/>
      <c r="W176" s="39"/>
      <c r="X176" s="39"/>
      <c r="Y176" s="39"/>
      <c r="Z176" s="39"/>
      <c r="AA176" s="39"/>
      <c r="AB176" s="39"/>
      <c r="AC176" s="39"/>
      <c r="AD176" s="39"/>
      <c r="AE176" s="39"/>
      <c r="AT176" s="18" t="s">
        <v>435</v>
      </c>
      <c r="AU176" s="18" t="s">
        <v>79</v>
      </c>
    </row>
    <row r="177" s="2" customFormat="1">
      <c r="A177" s="39"/>
      <c r="B177" s="40"/>
      <c r="C177" s="214" t="s">
        <v>355</v>
      </c>
      <c r="D177" s="214" t="s">
        <v>243</v>
      </c>
      <c r="E177" s="215" t="s">
        <v>5425</v>
      </c>
      <c r="F177" s="216" t="s">
        <v>5426</v>
      </c>
      <c r="G177" s="217" t="s">
        <v>282</v>
      </c>
      <c r="H177" s="218">
        <v>69</v>
      </c>
      <c r="I177" s="219"/>
      <c r="J177" s="220">
        <f>ROUND(I177*H177,2)</f>
        <v>0</v>
      </c>
      <c r="K177" s="216" t="s">
        <v>247</v>
      </c>
      <c r="L177" s="45"/>
      <c r="M177" s="221" t="s">
        <v>19</v>
      </c>
      <c r="N177" s="222" t="s">
        <v>43</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248</v>
      </c>
      <c r="AT177" s="225" t="s">
        <v>243</v>
      </c>
      <c r="AU177" s="225" t="s">
        <v>79</v>
      </c>
      <c r="AY177" s="18" t="s">
        <v>240</v>
      </c>
      <c r="BE177" s="226">
        <f>IF(N177="základní",J177,0)</f>
        <v>0</v>
      </c>
      <c r="BF177" s="226">
        <f>IF(N177="snížená",J177,0)</f>
        <v>0</v>
      </c>
      <c r="BG177" s="226">
        <f>IF(N177="zákl. přenesená",J177,0)</f>
        <v>0</v>
      </c>
      <c r="BH177" s="226">
        <f>IF(N177="sníž. přenesená",J177,0)</f>
        <v>0</v>
      </c>
      <c r="BI177" s="226">
        <f>IF(N177="nulová",J177,0)</f>
        <v>0</v>
      </c>
      <c r="BJ177" s="18" t="s">
        <v>79</v>
      </c>
      <c r="BK177" s="226">
        <f>ROUND(I177*H177,2)</f>
        <v>0</v>
      </c>
      <c r="BL177" s="18" t="s">
        <v>248</v>
      </c>
      <c r="BM177" s="225" t="s">
        <v>367</v>
      </c>
    </row>
    <row r="178" s="2" customFormat="1">
      <c r="A178" s="39"/>
      <c r="B178" s="40"/>
      <c r="C178" s="41"/>
      <c r="D178" s="227" t="s">
        <v>435</v>
      </c>
      <c r="E178" s="41"/>
      <c r="F178" s="228" t="s">
        <v>5427</v>
      </c>
      <c r="G178" s="41"/>
      <c r="H178" s="41"/>
      <c r="I178" s="229"/>
      <c r="J178" s="41"/>
      <c r="K178" s="41"/>
      <c r="L178" s="45"/>
      <c r="M178" s="291"/>
      <c r="N178" s="292"/>
      <c r="O178" s="85"/>
      <c r="P178" s="85"/>
      <c r="Q178" s="85"/>
      <c r="R178" s="85"/>
      <c r="S178" s="85"/>
      <c r="T178" s="86"/>
      <c r="U178" s="39"/>
      <c r="V178" s="39"/>
      <c r="W178" s="39"/>
      <c r="X178" s="39"/>
      <c r="Y178" s="39"/>
      <c r="Z178" s="39"/>
      <c r="AA178" s="39"/>
      <c r="AB178" s="39"/>
      <c r="AC178" s="39"/>
      <c r="AD178" s="39"/>
      <c r="AE178" s="39"/>
      <c r="AT178" s="18" t="s">
        <v>435</v>
      </c>
      <c r="AU178" s="18" t="s">
        <v>79</v>
      </c>
    </row>
    <row r="179" s="2" customFormat="1">
      <c r="A179" s="39"/>
      <c r="B179" s="40"/>
      <c r="C179" s="214" t="s">
        <v>308</v>
      </c>
      <c r="D179" s="214" t="s">
        <v>243</v>
      </c>
      <c r="E179" s="215" t="s">
        <v>5428</v>
      </c>
      <c r="F179" s="216" t="s">
        <v>5429</v>
      </c>
      <c r="G179" s="217" t="s">
        <v>1418</v>
      </c>
      <c r="H179" s="218">
        <v>36</v>
      </c>
      <c r="I179" s="219"/>
      <c r="J179" s="220">
        <f>ROUND(I179*H179,2)</f>
        <v>0</v>
      </c>
      <c r="K179" s="216" t="s">
        <v>247</v>
      </c>
      <c r="L179" s="45"/>
      <c r="M179" s="221" t="s">
        <v>19</v>
      </c>
      <c r="N179" s="222" t="s">
        <v>43</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248</v>
      </c>
      <c r="AT179" s="225" t="s">
        <v>243</v>
      </c>
      <c r="AU179" s="225" t="s">
        <v>79</v>
      </c>
      <c r="AY179" s="18" t="s">
        <v>240</v>
      </c>
      <c r="BE179" s="226">
        <f>IF(N179="základní",J179,0)</f>
        <v>0</v>
      </c>
      <c r="BF179" s="226">
        <f>IF(N179="snížená",J179,0)</f>
        <v>0</v>
      </c>
      <c r="BG179" s="226">
        <f>IF(N179="zákl. přenesená",J179,0)</f>
        <v>0</v>
      </c>
      <c r="BH179" s="226">
        <f>IF(N179="sníž. přenesená",J179,0)</f>
        <v>0</v>
      </c>
      <c r="BI179" s="226">
        <f>IF(N179="nulová",J179,0)</f>
        <v>0</v>
      </c>
      <c r="BJ179" s="18" t="s">
        <v>79</v>
      </c>
      <c r="BK179" s="226">
        <f>ROUND(I179*H179,2)</f>
        <v>0</v>
      </c>
      <c r="BL179" s="18" t="s">
        <v>248</v>
      </c>
      <c r="BM179" s="225" t="s">
        <v>370</v>
      </c>
    </row>
    <row r="180" s="2" customFormat="1">
      <c r="A180" s="39"/>
      <c r="B180" s="40"/>
      <c r="C180" s="41"/>
      <c r="D180" s="227" t="s">
        <v>435</v>
      </c>
      <c r="E180" s="41"/>
      <c r="F180" s="228" t="s">
        <v>5430</v>
      </c>
      <c r="G180" s="41"/>
      <c r="H180" s="41"/>
      <c r="I180" s="229"/>
      <c r="J180" s="41"/>
      <c r="K180" s="41"/>
      <c r="L180" s="45"/>
      <c r="M180" s="291"/>
      <c r="N180" s="292"/>
      <c r="O180" s="85"/>
      <c r="P180" s="85"/>
      <c r="Q180" s="85"/>
      <c r="R180" s="85"/>
      <c r="S180" s="85"/>
      <c r="T180" s="86"/>
      <c r="U180" s="39"/>
      <c r="V180" s="39"/>
      <c r="W180" s="39"/>
      <c r="X180" s="39"/>
      <c r="Y180" s="39"/>
      <c r="Z180" s="39"/>
      <c r="AA180" s="39"/>
      <c r="AB180" s="39"/>
      <c r="AC180" s="39"/>
      <c r="AD180" s="39"/>
      <c r="AE180" s="39"/>
      <c r="AT180" s="18" t="s">
        <v>435</v>
      </c>
      <c r="AU180" s="18" t="s">
        <v>79</v>
      </c>
    </row>
    <row r="181" s="2" customFormat="1">
      <c r="A181" s="39"/>
      <c r="B181" s="40"/>
      <c r="C181" s="214" t="s">
        <v>364</v>
      </c>
      <c r="D181" s="214" t="s">
        <v>243</v>
      </c>
      <c r="E181" s="215" t="s">
        <v>5431</v>
      </c>
      <c r="F181" s="216" t="s">
        <v>5432</v>
      </c>
      <c r="G181" s="217" t="s">
        <v>1418</v>
      </c>
      <c r="H181" s="218">
        <v>14</v>
      </c>
      <c r="I181" s="219"/>
      <c r="J181" s="220">
        <f>ROUND(I181*H181,2)</f>
        <v>0</v>
      </c>
      <c r="K181" s="216" t="s">
        <v>247</v>
      </c>
      <c r="L181" s="45"/>
      <c r="M181" s="221" t="s">
        <v>19</v>
      </c>
      <c r="N181" s="222" t="s">
        <v>43</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248</v>
      </c>
      <c r="AT181" s="225" t="s">
        <v>243</v>
      </c>
      <c r="AU181" s="225" t="s">
        <v>79</v>
      </c>
      <c r="AY181" s="18" t="s">
        <v>240</v>
      </c>
      <c r="BE181" s="226">
        <f>IF(N181="základní",J181,0)</f>
        <v>0</v>
      </c>
      <c r="BF181" s="226">
        <f>IF(N181="snížená",J181,0)</f>
        <v>0</v>
      </c>
      <c r="BG181" s="226">
        <f>IF(N181="zákl. přenesená",J181,0)</f>
        <v>0</v>
      </c>
      <c r="BH181" s="226">
        <f>IF(N181="sníž. přenesená",J181,0)</f>
        <v>0</v>
      </c>
      <c r="BI181" s="226">
        <f>IF(N181="nulová",J181,0)</f>
        <v>0</v>
      </c>
      <c r="BJ181" s="18" t="s">
        <v>79</v>
      </c>
      <c r="BK181" s="226">
        <f>ROUND(I181*H181,2)</f>
        <v>0</v>
      </c>
      <c r="BL181" s="18" t="s">
        <v>248</v>
      </c>
      <c r="BM181" s="225" t="s">
        <v>374</v>
      </c>
    </row>
    <row r="182" s="2" customFormat="1">
      <c r="A182" s="39"/>
      <c r="B182" s="40"/>
      <c r="C182" s="41"/>
      <c r="D182" s="227" t="s">
        <v>435</v>
      </c>
      <c r="E182" s="41"/>
      <c r="F182" s="228" t="s">
        <v>5430</v>
      </c>
      <c r="G182" s="41"/>
      <c r="H182" s="41"/>
      <c r="I182" s="229"/>
      <c r="J182" s="41"/>
      <c r="K182" s="41"/>
      <c r="L182" s="45"/>
      <c r="M182" s="291"/>
      <c r="N182" s="292"/>
      <c r="O182" s="85"/>
      <c r="P182" s="85"/>
      <c r="Q182" s="85"/>
      <c r="R182" s="85"/>
      <c r="S182" s="85"/>
      <c r="T182" s="86"/>
      <c r="U182" s="39"/>
      <c r="V182" s="39"/>
      <c r="W182" s="39"/>
      <c r="X182" s="39"/>
      <c r="Y182" s="39"/>
      <c r="Z182" s="39"/>
      <c r="AA182" s="39"/>
      <c r="AB182" s="39"/>
      <c r="AC182" s="39"/>
      <c r="AD182" s="39"/>
      <c r="AE182" s="39"/>
      <c r="AT182" s="18" t="s">
        <v>435</v>
      </c>
      <c r="AU182" s="18" t="s">
        <v>79</v>
      </c>
    </row>
    <row r="183" s="2" customFormat="1">
      <c r="A183" s="39"/>
      <c r="B183" s="40"/>
      <c r="C183" s="214" t="s">
        <v>311</v>
      </c>
      <c r="D183" s="214" t="s">
        <v>243</v>
      </c>
      <c r="E183" s="215" t="s">
        <v>5433</v>
      </c>
      <c r="F183" s="216" t="s">
        <v>5434</v>
      </c>
      <c r="G183" s="217" t="s">
        <v>1418</v>
      </c>
      <c r="H183" s="218">
        <v>25</v>
      </c>
      <c r="I183" s="219"/>
      <c r="J183" s="220">
        <f>ROUND(I183*H183,2)</f>
        <v>0</v>
      </c>
      <c r="K183" s="216" t="s">
        <v>247</v>
      </c>
      <c r="L183" s="45"/>
      <c r="M183" s="221" t="s">
        <v>19</v>
      </c>
      <c r="N183" s="222" t="s">
        <v>43</v>
      </c>
      <c r="O183" s="85"/>
      <c r="P183" s="223">
        <f>O183*H183</f>
        <v>0</v>
      </c>
      <c r="Q183" s="223">
        <v>0</v>
      </c>
      <c r="R183" s="223">
        <f>Q183*H183</f>
        <v>0</v>
      </c>
      <c r="S183" s="223">
        <v>0</v>
      </c>
      <c r="T183" s="224">
        <f>S183*H183</f>
        <v>0</v>
      </c>
      <c r="U183" s="39"/>
      <c r="V183" s="39"/>
      <c r="W183" s="39"/>
      <c r="X183" s="39"/>
      <c r="Y183" s="39"/>
      <c r="Z183" s="39"/>
      <c r="AA183" s="39"/>
      <c r="AB183" s="39"/>
      <c r="AC183" s="39"/>
      <c r="AD183" s="39"/>
      <c r="AE183" s="39"/>
      <c r="AR183" s="225" t="s">
        <v>248</v>
      </c>
      <c r="AT183" s="225" t="s">
        <v>243</v>
      </c>
      <c r="AU183" s="225" t="s">
        <v>79</v>
      </c>
      <c r="AY183" s="18" t="s">
        <v>240</v>
      </c>
      <c r="BE183" s="226">
        <f>IF(N183="základní",J183,0)</f>
        <v>0</v>
      </c>
      <c r="BF183" s="226">
        <f>IF(N183="snížená",J183,0)</f>
        <v>0</v>
      </c>
      <c r="BG183" s="226">
        <f>IF(N183="zákl. přenesená",J183,0)</f>
        <v>0</v>
      </c>
      <c r="BH183" s="226">
        <f>IF(N183="sníž. přenesená",J183,0)</f>
        <v>0</v>
      </c>
      <c r="BI183" s="226">
        <f>IF(N183="nulová",J183,0)</f>
        <v>0</v>
      </c>
      <c r="BJ183" s="18" t="s">
        <v>79</v>
      </c>
      <c r="BK183" s="226">
        <f>ROUND(I183*H183,2)</f>
        <v>0</v>
      </c>
      <c r="BL183" s="18" t="s">
        <v>248</v>
      </c>
      <c r="BM183" s="225" t="s">
        <v>377</v>
      </c>
    </row>
    <row r="184" s="2" customFormat="1">
      <c r="A184" s="39"/>
      <c r="B184" s="40"/>
      <c r="C184" s="41"/>
      <c r="D184" s="227" t="s">
        <v>435</v>
      </c>
      <c r="E184" s="41"/>
      <c r="F184" s="228" t="s">
        <v>5435</v>
      </c>
      <c r="G184" s="41"/>
      <c r="H184" s="41"/>
      <c r="I184" s="229"/>
      <c r="J184" s="41"/>
      <c r="K184" s="41"/>
      <c r="L184" s="45"/>
      <c r="M184" s="291"/>
      <c r="N184" s="292"/>
      <c r="O184" s="85"/>
      <c r="P184" s="85"/>
      <c r="Q184" s="85"/>
      <c r="R184" s="85"/>
      <c r="S184" s="85"/>
      <c r="T184" s="86"/>
      <c r="U184" s="39"/>
      <c r="V184" s="39"/>
      <c r="W184" s="39"/>
      <c r="X184" s="39"/>
      <c r="Y184" s="39"/>
      <c r="Z184" s="39"/>
      <c r="AA184" s="39"/>
      <c r="AB184" s="39"/>
      <c r="AC184" s="39"/>
      <c r="AD184" s="39"/>
      <c r="AE184" s="39"/>
      <c r="AT184" s="18" t="s">
        <v>435</v>
      </c>
      <c r="AU184" s="18" t="s">
        <v>79</v>
      </c>
    </row>
    <row r="185" s="2" customFormat="1">
      <c r="A185" s="39"/>
      <c r="B185" s="40"/>
      <c r="C185" s="214" t="s">
        <v>371</v>
      </c>
      <c r="D185" s="214" t="s">
        <v>243</v>
      </c>
      <c r="E185" s="215" t="s">
        <v>5436</v>
      </c>
      <c r="F185" s="216" t="s">
        <v>5437</v>
      </c>
      <c r="G185" s="217" t="s">
        <v>1418</v>
      </c>
      <c r="H185" s="218">
        <v>84</v>
      </c>
      <c r="I185" s="219"/>
      <c r="J185" s="220">
        <f>ROUND(I185*H185,2)</f>
        <v>0</v>
      </c>
      <c r="K185" s="216" t="s">
        <v>247</v>
      </c>
      <c r="L185" s="45"/>
      <c r="M185" s="221" t="s">
        <v>19</v>
      </c>
      <c r="N185" s="222" t="s">
        <v>43</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248</v>
      </c>
      <c r="AT185" s="225" t="s">
        <v>243</v>
      </c>
      <c r="AU185" s="225" t="s">
        <v>79</v>
      </c>
      <c r="AY185" s="18" t="s">
        <v>240</v>
      </c>
      <c r="BE185" s="226">
        <f>IF(N185="základní",J185,0)</f>
        <v>0</v>
      </c>
      <c r="BF185" s="226">
        <f>IF(N185="snížená",J185,0)</f>
        <v>0</v>
      </c>
      <c r="BG185" s="226">
        <f>IF(N185="zákl. přenesená",J185,0)</f>
        <v>0</v>
      </c>
      <c r="BH185" s="226">
        <f>IF(N185="sníž. přenesená",J185,0)</f>
        <v>0</v>
      </c>
      <c r="BI185" s="226">
        <f>IF(N185="nulová",J185,0)</f>
        <v>0</v>
      </c>
      <c r="BJ185" s="18" t="s">
        <v>79</v>
      </c>
      <c r="BK185" s="226">
        <f>ROUND(I185*H185,2)</f>
        <v>0</v>
      </c>
      <c r="BL185" s="18" t="s">
        <v>248</v>
      </c>
      <c r="BM185" s="225" t="s">
        <v>382</v>
      </c>
    </row>
    <row r="186" s="2" customFormat="1">
      <c r="A186" s="39"/>
      <c r="B186" s="40"/>
      <c r="C186" s="41"/>
      <c r="D186" s="227" t="s">
        <v>435</v>
      </c>
      <c r="E186" s="41"/>
      <c r="F186" s="228" t="s">
        <v>5435</v>
      </c>
      <c r="G186" s="41"/>
      <c r="H186" s="41"/>
      <c r="I186" s="229"/>
      <c r="J186" s="41"/>
      <c r="K186" s="41"/>
      <c r="L186" s="45"/>
      <c r="M186" s="291"/>
      <c r="N186" s="292"/>
      <c r="O186" s="85"/>
      <c r="P186" s="85"/>
      <c r="Q186" s="85"/>
      <c r="R186" s="85"/>
      <c r="S186" s="85"/>
      <c r="T186" s="86"/>
      <c r="U186" s="39"/>
      <c r="V186" s="39"/>
      <c r="W186" s="39"/>
      <c r="X186" s="39"/>
      <c r="Y186" s="39"/>
      <c r="Z186" s="39"/>
      <c r="AA186" s="39"/>
      <c r="AB186" s="39"/>
      <c r="AC186" s="39"/>
      <c r="AD186" s="39"/>
      <c r="AE186" s="39"/>
      <c r="AT186" s="18" t="s">
        <v>435</v>
      </c>
      <c r="AU186" s="18" t="s">
        <v>79</v>
      </c>
    </row>
    <row r="187" s="2" customFormat="1">
      <c r="A187" s="39"/>
      <c r="B187" s="40"/>
      <c r="C187" s="214" t="s">
        <v>313</v>
      </c>
      <c r="D187" s="214" t="s">
        <v>243</v>
      </c>
      <c r="E187" s="215" t="s">
        <v>5438</v>
      </c>
      <c r="F187" s="216" t="s">
        <v>5439</v>
      </c>
      <c r="G187" s="217" t="s">
        <v>1418</v>
      </c>
      <c r="H187" s="218">
        <v>144</v>
      </c>
      <c r="I187" s="219"/>
      <c r="J187" s="220">
        <f>ROUND(I187*H187,2)</f>
        <v>0</v>
      </c>
      <c r="K187" s="216" t="s">
        <v>247</v>
      </c>
      <c r="L187" s="45"/>
      <c r="M187" s="221" t="s">
        <v>19</v>
      </c>
      <c r="N187" s="222" t="s">
        <v>43</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248</v>
      </c>
      <c r="AT187" s="225" t="s">
        <v>243</v>
      </c>
      <c r="AU187" s="225" t="s">
        <v>79</v>
      </c>
      <c r="AY187" s="18" t="s">
        <v>240</v>
      </c>
      <c r="BE187" s="226">
        <f>IF(N187="základní",J187,0)</f>
        <v>0</v>
      </c>
      <c r="BF187" s="226">
        <f>IF(N187="snížená",J187,0)</f>
        <v>0</v>
      </c>
      <c r="BG187" s="226">
        <f>IF(N187="zákl. přenesená",J187,0)</f>
        <v>0</v>
      </c>
      <c r="BH187" s="226">
        <f>IF(N187="sníž. přenesená",J187,0)</f>
        <v>0</v>
      </c>
      <c r="BI187" s="226">
        <f>IF(N187="nulová",J187,0)</f>
        <v>0</v>
      </c>
      <c r="BJ187" s="18" t="s">
        <v>79</v>
      </c>
      <c r="BK187" s="226">
        <f>ROUND(I187*H187,2)</f>
        <v>0</v>
      </c>
      <c r="BL187" s="18" t="s">
        <v>248</v>
      </c>
      <c r="BM187" s="225" t="s">
        <v>387</v>
      </c>
    </row>
    <row r="188" s="2" customFormat="1">
      <c r="A188" s="39"/>
      <c r="B188" s="40"/>
      <c r="C188" s="41"/>
      <c r="D188" s="227" t="s">
        <v>435</v>
      </c>
      <c r="E188" s="41"/>
      <c r="F188" s="228" t="s">
        <v>5440</v>
      </c>
      <c r="G188" s="41"/>
      <c r="H188" s="41"/>
      <c r="I188" s="229"/>
      <c r="J188" s="41"/>
      <c r="K188" s="41"/>
      <c r="L188" s="45"/>
      <c r="M188" s="291"/>
      <c r="N188" s="292"/>
      <c r="O188" s="85"/>
      <c r="P188" s="85"/>
      <c r="Q188" s="85"/>
      <c r="R188" s="85"/>
      <c r="S188" s="85"/>
      <c r="T188" s="86"/>
      <c r="U188" s="39"/>
      <c r="V188" s="39"/>
      <c r="W188" s="39"/>
      <c r="X188" s="39"/>
      <c r="Y188" s="39"/>
      <c r="Z188" s="39"/>
      <c r="AA188" s="39"/>
      <c r="AB188" s="39"/>
      <c r="AC188" s="39"/>
      <c r="AD188" s="39"/>
      <c r="AE188" s="39"/>
      <c r="AT188" s="18" t="s">
        <v>435</v>
      </c>
      <c r="AU188" s="18" t="s">
        <v>79</v>
      </c>
    </row>
    <row r="189" s="2" customFormat="1">
      <c r="A189" s="39"/>
      <c r="B189" s="40"/>
      <c r="C189" s="214" t="s">
        <v>378</v>
      </c>
      <c r="D189" s="214" t="s">
        <v>243</v>
      </c>
      <c r="E189" s="215" t="s">
        <v>5441</v>
      </c>
      <c r="F189" s="216" t="s">
        <v>5442</v>
      </c>
      <c r="G189" s="217" t="s">
        <v>1418</v>
      </c>
      <c r="H189" s="218">
        <v>90</v>
      </c>
      <c r="I189" s="219"/>
      <c r="J189" s="220">
        <f>ROUND(I189*H189,2)</f>
        <v>0</v>
      </c>
      <c r="K189" s="216" t="s">
        <v>247</v>
      </c>
      <c r="L189" s="45"/>
      <c r="M189" s="221" t="s">
        <v>19</v>
      </c>
      <c r="N189" s="222" t="s">
        <v>43</v>
      </c>
      <c r="O189" s="85"/>
      <c r="P189" s="223">
        <f>O189*H189</f>
        <v>0</v>
      </c>
      <c r="Q189" s="223">
        <v>0</v>
      </c>
      <c r="R189" s="223">
        <f>Q189*H189</f>
        <v>0</v>
      </c>
      <c r="S189" s="223">
        <v>0</v>
      </c>
      <c r="T189" s="224">
        <f>S189*H189</f>
        <v>0</v>
      </c>
      <c r="U189" s="39"/>
      <c r="V189" s="39"/>
      <c r="W189" s="39"/>
      <c r="X189" s="39"/>
      <c r="Y189" s="39"/>
      <c r="Z189" s="39"/>
      <c r="AA189" s="39"/>
      <c r="AB189" s="39"/>
      <c r="AC189" s="39"/>
      <c r="AD189" s="39"/>
      <c r="AE189" s="39"/>
      <c r="AR189" s="225" t="s">
        <v>248</v>
      </c>
      <c r="AT189" s="225" t="s">
        <v>243</v>
      </c>
      <c r="AU189" s="225" t="s">
        <v>79</v>
      </c>
      <c r="AY189" s="18" t="s">
        <v>240</v>
      </c>
      <c r="BE189" s="226">
        <f>IF(N189="základní",J189,0)</f>
        <v>0</v>
      </c>
      <c r="BF189" s="226">
        <f>IF(N189="snížená",J189,0)</f>
        <v>0</v>
      </c>
      <c r="BG189" s="226">
        <f>IF(N189="zákl. přenesená",J189,0)</f>
        <v>0</v>
      </c>
      <c r="BH189" s="226">
        <f>IF(N189="sníž. přenesená",J189,0)</f>
        <v>0</v>
      </c>
      <c r="BI189" s="226">
        <f>IF(N189="nulová",J189,0)</f>
        <v>0</v>
      </c>
      <c r="BJ189" s="18" t="s">
        <v>79</v>
      </c>
      <c r="BK189" s="226">
        <f>ROUND(I189*H189,2)</f>
        <v>0</v>
      </c>
      <c r="BL189" s="18" t="s">
        <v>248</v>
      </c>
      <c r="BM189" s="225" t="s">
        <v>391</v>
      </c>
    </row>
    <row r="190" s="2" customFormat="1">
      <c r="A190" s="39"/>
      <c r="B190" s="40"/>
      <c r="C190" s="41"/>
      <c r="D190" s="227" t="s">
        <v>435</v>
      </c>
      <c r="E190" s="41"/>
      <c r="F190" s="228" t="s">
        <v>5443</v>
      </c>
      <c r="G190" s="41"/>
      <c r="H190" s="41"/>
      <c r="I190" s="229"/>
      <c r="J190" s="41"/>
      <c r="K190" s="41"/>
      <c r="L190" s="45"/>
      <c r="M190" s="291"/>
      <c r="N190" s="292"/>
      <c r="O190" s="85"/>
      <c r="P190" s="85"/>
      <c r="Q190" s="85"/>
      <c r="R190" s="85"/>
      <c r="S190" s="85"/>
      <c r="T190" s="86"/>
      <c r="U190" s="39"/>
      <c r="V190" s="39"/>
      <c r="W190" s="39"/>
      <c r="X190" s="39"/>
      <c r="Y190" s="39"/>
      <c r="Z190" s="39"/>
      <c r="AA190" s="39"/>
      <c r="AB190" s="39"/>
      <c r="AC190" s="39"/>
      <c r="AD190" s="39"/>
      <c r="AE190" s="39"/>
      <c r="AT190" s="18" t="s">
        <v>435</v>
      </c>
      <c r="AU190" s="18" t="s">
        <v>79</v>
      </c>
    </row>
    <row r="191" s="2" customFormat="1" ht="33" customHeight="1">
      <c r="A191" s="39"/>
      <c r="B191" s="40"/>
      <c r="C191" s="214" t="s">
        <v>315</v>
      </c>
      <c r="D191" s="214" t="s">
        <v>243</v>
      </c>
      <c r="E191" s="215" t="s">
        <v>5444</v>
      </c>
      <c r="F191" s="216" t="s">
        <v>5445</v>
      </c>
      <c r="G191" s="217" t="s">
        <v>261</v>
      </c>
      <c r="H191" s="218">
        <v>138</v>
      </c>
      <c r="I191" s="219"/>
      <c r="J191" s="220">
        <f>ROUND(I191*H191,2)</f>
        <v>0</v>
      </c>
      <c r="K191" s="216" t="s">
        <v>247</v>
      </c>
      <c r="L191" s="45"/>
      <c r="M191" s="221" t="s">
        <v>19</v>
      </c>
      <c r="N191" s="222" t="s">
        <v>43</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248</v>
      </c>
      <c r="AT191" s="225" t="s">
        <v>243</v>
      </c>
      <c r="AU191" s="225" t="s">
        <v>79</v>
      </c>
      <c r="AY191" s="18" t="s">
        <v>240</v>
      </c>
      <c r="BE191" s="226">
        <f>IF(N191="základní",J191,0)</f>
        <v>0</v>
      </c>
      <c r="BF191" s="226">
        <f>IF(N191="snížená",J191,0)</f>
        <v>0</v>
      </c>
      <c r="BG191" s="226">
        <f>IF(N191="zákl. přenesená",J191,0)</f>
        <v>0</v>
      </c>
      <c r="BH191" s="226">
        <f>IF(N191="sníž. přenesená",J191,0)</f>
        <v>0</v>
      </c>
      <c r="BI191" s="226">
        <f>IF(N191="nulová",J191,0)</f>
        <v>0</v>
      </c>
      <c r="BJ191" s="18" t="s">
        <v>79</v>
      </c>
      <c r="BK191" s="226">
        <f>ROUND(I191*H191,2)</f>
        <v>0</v>
      </c>
      <c r="BL191" s="18" t="s">
        <v>248</v>
      </c>
      <c r="BM191" s="225" t="s">
        <v>394</v>
      </c>
    </row>
    <row r="192" s="2" customFormat="1">
      <c r="A192" s="39"/>
      <c r="B192" s="40"/>
      <c r="C192" s="41"/>
      <c r="D192" s="227" t="s">
        <v>435</v>
      </c>
      <c r="E192" s="41"/>
      <c r="F192" s="228" t="s">
        <v>5446</v>
      </c>
      <c r="G192" s="41"/>
      <c r="H192" s="41"/>
      <c r="I192" s="229"/>
      <c r="J192" s="41"/>
      <c r="K192" s="41"/>
      <c r="L192" s="45"/>
      <c r="M192" s="291"/>
      <c r="N192" s="292"/>
      <c r="O192" s="85"/>
      <c r="P192" s="85"/>
      <c r="Q192" s="85"/>
      <c r="R192" s="85"/>
      <c r="S192" s="85"/>
      <c r="T192" s="86"/>
      <c r="U192" s="39"/>
      <c r="V192" s="39"/>
      <c r="W192" s="39"/>
      <c r="X192" s="39"/>
      <c r="Y192" s="39"/>
      <c r="Z192" s="39"/>
      <c r="AA192" s="39"/>
      <c r="AB192" s="39"/>
      <c r="AC192" s="39"/>
      <c r="AD192" s="39"/>
      <c r="AE192" s="39"/>
      <c r="AT192" s="18" t="s">
        <v>435</v>
      </c>
      <c r="AU192" s="18" t="s">
        <v>79</v>
      </c>
    </row>
    <row r="193" s="2" customFormat="1" ht="33" customHeight="1">
      <c r="A193" s="39"/>
      <c r="B193" s="40"/>
      <c r="C193" s="214" t="s">
        <v>388</v>
      </c>
      <c r="D193" s="214" t="s">
        <v>243</v>
      </c>
      <c r="E193" s="215" t="s">
        <v>5447</v>
      </c>
      <c r="F193" s="216" t="s">
        <v>5448</v>
      </c>
      <c r="G193" s="217" t="s">
        <v>261</v>
      </c>
      <c r="H193" s="218">
        <v>44</v>
      </c>
      <c r="I193" s="219"/>
      <c r="J193" s="220">
        <f>ROUND(I193*H193,2)</f>
        <v>0</v>
      </c>
      <c r="K193" s="216" t="s">
        <v>247</v>
      </c>
      <c r="L193" s="45"/>
      <c r="M193" s="221" t="s">
        <v>19</v>
      </c>
      <c r="N193" s="222" t="s">
        <v>43</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248</v>
      </c>
      <c r="AT193" s="225" t="s">
        <v>243</v>
      </c>
      <c r="AU193" s="225" t="s">
        <v>79</v>
      </c>
      <c r="AY193" s="18" t="s">
        <v>240</v>
      </c>
      <c r="BE193" s="226">
        <f>IF(N193="základní",J193,0)</f>
        <v>0</v>
      </c>
      <c r="BF193" s="226">
        <f>IF(N193="snížená",J193,0)</f>
        <v>0</v>
      </c>
      <c r="BG193" s="226">
        <f>IF(N193="zákl. přenesená",J193,0)</f>
        <v>0</v>
      </c>
      <c r="BH193" s="226">
        <f>IF(N193="sníž. přenesená",J193,0)</f>
        <v>0</v>
      </c>
      <c r="BI193" s="226">
        <f>IF(N193="nulová",J193,0)</f>
        <v>0</v>
      </c>
      <c r="BJ193" s="18" t="s">
        <v>79</v>
      </c>
      <c r="BK193" s="226">
        <f>ROUND(I193*H193,2)</f>
        <v>0</v>
      </c>
      <c r="BL193" s="18" t="s">
        <v>248</v>
      </c>
      <c r="BM193" s="225" t="s">
        <v>400</v>
      </c>
    </row>
    <row r="194" s="2" customFormat="1">
      <c r="A194" s="39"/>
      <c r="B194" s="40"/>
      <c r="C194" s="41"/>
      <c r="D194" s="227" t="s">
        <v>435</v>
      </c>
      <c r="E194" s="41"/>
      <c r="F194" s="228" t="s">
        <v>5449</v>
      </c>
      <c r="G194" s="41"/>
      <c r="H194" s="41"/>
      <c r="I194" s="229"/>
      <c r="J194" s="41"/>
      <c r="K194" s="41"/>
      <c r="L194" s="45"/>
      <c r="M194" s="291"/>
      <c r="N194" s="292"/>
      <c r="O194" s="85"/>
      <c r="P194" s="85"/>
      <c r="Q194" s="85"/>
      <c r="R194" s="85"/>
      <c r="S194" s="85"/>
      <c r="T194" s="86"/>
      <c r="U194" s="39"/>
      <c r="V194" s="39"/>
      <c r="W194" s="39"/>
      <c r="X194" s="39"/>
      <c r="Y194" s="39"/>
      <c r="Z194" s="39"/>
      <c r="AA194" s="39"/>
      <c r="AB194" s="39"/>
      <c r="AC194" s="39"/>
      <c r="AD194" s="39"/>
      <c r="AE194" s="39"/>
      <c r="AT194" s="18" t="s">
        <v>435</v>
      </c>
      <c r="AU194" s="18" t="s">
        <v>79</v>
      </c>
    </row>
    <row r="195" s="2" customFormat="1" ht="33" customHeight="1">
      <c r="A195" s="39"/>
      <c r="B195" s="40"/>
      <c r="C195" s="214" t="s">
        <v>317</v>
      </c>
      <c r="D195" s="214" t="s">
        <v>243</v>
      </c>
      <c r="E195" s="215" t="s">
        <v>5450</v>
      </c>
      <c r="F195" s="216" t="s">
        <v>5451</v>
      </c>
      <c r="G195" s="217" t="s">
        <v>261</v>
      </c>
      <c r="H195" s="218">
        <v>56</v>
      </c>
      <c r="I195" s="219"/>
      <c r="J195" s="220">
        <f>ROUND(I195*H195,2)</f>
        <v>0</v>
      </c>
      <c r="K195" s="216" t="s">
        <v>247</v>
      </c>
      <c r="L195" s="45"/>
      <c r="M195" s="221" t="s">
        <v>19</v>
      </c>
      <c r="N195" s="222" t="s">
        <v>43</v>
      </c>
      <c r="O195" s="85"/>
      <c r="P195" s="223">
        <f>O195*H195</f>
        <v>0</v>
      </c>
      <c r="Q195" s="223">
        <v>0</v>
      </c>
      <c r="R195" s="223">
        <f>Q195*H195</f>
        <v>0</v>
      </c>
      <c r="S195" s="223">
        <v>0</v>
      </c>
      <c r="T195" s="224">
        <f>S195*H195</f>
        <v>0</v>
      </c>
      <c r="U195" s="39"/>
      <c r="V195" s="39"/>
      <c r="W195" s="39"/>
      <c r="X195" s="39"/>
      <c r="Y195" s="39"/>
      <c r="Z195" s="39"/>
      <c r="AA195" s="39"/>
      <c r="AB195" s="39"/>
      <c r="AC195" s="39"/>
      <c r="AD195" s="39"/>
      <c r="AE195" s="39"/>
      <c r="AR195" s="225" t="s">
        <v>248</v>
      </c>
      <c r="AT195" s="225" t="s">
        <v>243</v>
      </c>
      <c r="AU195" s="225" t="s">
        <v>79</v>
      </c>
      <c r="AY195" s="18" t="s">
        <v>240</v>
      </c>
      <c r="BE195" s="226">
        <f>IF(N195="základní",J195,0)</f>
        <v>0</v>
      </c>
      <c r="BF195" s="226">
        <f>IF(N195="snížená",J195,0)</f>
        <v>0</v>
      </c>
      <c r="BG195" s="226">
        <f>IF(N195="zákl. přenesená",J195,0)</f>
        <v>0</v>
      </c>
      <c r="BH195" s="226">
        <f>IF(N195="sníž. přenesená",J195,0)</f>
        <v>0</v>
      </c>
      <c r="BI195" s="226">
        <f>IF(N195="nulová",J195,0)</f>
        <v>0</v>
      </c>
      <c r="BJ195" s="18" t="s">
        <v>79</v>
      </c>
      <c r="BK195" s="226">
        <f>ROUND(I195*H195,2)</f>
        <v>0</v>
      </c>
      <c r="BL195" s="18" t="s">
        <v>248</v>
      </c>
      <c r="BM195" s="225" t="s">
        <v>403</v>
      </c>
    </row>
    <row r="196" s="2" customFormat="1">
      <c r="A196" s="39"/>
      <c r="B196" s="40"/>
      <c r="C196" s="41"/>
      <c r="D196" s="227" t="s">
        <v>435</v>
      </c>
      <c r="E196" s="41"/>
      <c r="F196" s="228" t="s">
        <v>5452</v>
      </c>
      <c r="G196" s="41"/>
      <c r="H196" s="41"/>
      <c r="I196" s="229"/>
      <c r="J196" s="41"/>
      <c r="K196" s="41"/>
      <c r="L196" s="45"/>
      <c r="M196" s="291"/>
      <c r="N196" s="292"/>
      <c r="O196" s="85"/>
      <c r="P196" s="85"/>
      <c r="Q196" s="85"/>
      <c r="R196" s="85"/>
      <c r="S196" s="85"/>
      <c r="T196" s="86"/>
      <c r="U196" s="39"/>
      <c r="V196" s="39"/>
      <c r="W196" s="39"/>
      <c r="X196" s="39"/>
      <c r="Y196" s="39"/>
      <c r="Z196" s="39"/>
      <c r="AA196" s="39"/>
      <c r="AB196" s="39"/>
      <c r="AC196" s="39"/>
      <c r="AD196" s="39"/>
      <c r="AE196" s="39"/>
      <c r="AT196" s="18" t="s">
        <v>435</v>
      </c>
      <c r="AU196" s="18" t="s">
        <v>79</v>
      </c>
    </row>
    <row r="197" s="2" customFormat="1" ht="33" customHeight="1">
      <c r="A197" s="39"/>
      <c r="B197" s="40"/>
      <c r="C197" s="214" t="s">
        <v>397</v>
      </c>
      <c r="D197" s="214" t="s">
        <v>243</v>
      </c>
      <c r="E197" s="215" t="s">
        <v>5453</v>
      </c>
      <c r="F197" s="216" t="s">
        <v>5454</v>
      </c>
      <c r="G197" s="217" t="s">
        <v>261</v>
      </c>
      <c r="H197" s="218">
        <v>22</v>
      </c>
      <c r="I197" s="219"/>
      <c r="J197" s="220">
        <f>ROUND(I197*H197,2)</f>
        <v>0</v>
      </c>
      <c r="K197" s="216" t="s">
        <v>247</v>
      </c>
      <c r="L197" s="45"/>
      <c r="M197" s="221" t="s">
        <v>19</v>
      </c>
      <c r="N197" s="222" t="s">
        <v>43</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248</v>
      </c>
      <c r="AT197" s="225" t="s">
        <v>243</v>
      </c>
      <c r="AU197" s="225" t="s">
        <v>79</v>
      </c>
      <c r="AY197" s="18" t="s">
        <v>240</v>
      </c>
      <c r="BE197" s="226">
        <f>IF(N197="základní",J197,0)</f>
        <v>0</v>
      </c>
      <c r="BF197" s="226">
        <f>IF(N197="snížená",J197,0)</f>
        <v>0</v>
      </c>
      <c r="BG197" s="226">
        <f>IF(N197="zákl. přenesená",J197,0)</f>
        <v>0</v>
      </c>
      <c r="BH197" s="226">
        <f>IF(N197="sníž. přenesená",J197,0)</f>
        <v>0</v>
      </c>
      <c r="BI197" s="226">
        <f>IF(N197="nulová",J197,0)</f>
        <v>0</v>
      </c>
      <c r="BJ197" s="18" t="s">
        <v>79</v>
      </c>
      <c r="BK197" s="226">
        <f>ROUND(I197*H197,2)</f>
        <v>0</v>
      </c>
      <c r="BL197" s="18" t="s">
        <v>248</v>
      </c>
      <c r="BM197" s="225" t="s">
        <v>409</v>
      </c>
    </row>
    <row r="198" s="2" customFormat="1">
      <c r="A198" s="39"/>
      <c r="B198" s="40"/>
      <c r="C198" s="41"/>
      <c r="D198" s="227" t="s">
        <v>435</v>
      </c>
      <c r="E198" s="41"/>
      <c r="F198" s="228" t="s">
        <v>5455</v>
      </c>
      <c r="G198" s="41"/>
      <c r="H198" s="41"/>
      <c r="I198" s="229"/>
      <c r="J198" s="41"/>
      <c r="K198" s="41"/>
      <c r="L198" s="45"/>
      <c r="M198" s="291"/>
      <c r="N198" s="292"/>
      <c r="O198" s="85"/>
      <c r="P198" s="85"/>
      <c r="Q198" s="85"/>
      <c r="R198" s="85"/>
      <c r="S198" s="85"/>
      <c r="T198" s="86"/>
      <c r="U198" s="39"/>
      <c r="V198" s="39"/>
      <c r="W198" s="39"/>
      <c r="X198" s="39"/>
      <c r="Y198" s="39"/>
      <c r="Z198" s="39"/>
      <c r="AA198" s="39"/>
      <c r="AB198" s="39"/>
      <c r="AC198" s="39"/>
      <c r="AD198" s="39"/>
      <c r="AE198" s="39"/>
      <c r="AT198" s="18" t="s">
        <v>435</v>
      </c>
      <c r="AU198" s="18" t="s">
        <v>79</v>
      </c>
    </row>
    <row r="199" s="2" customFormat="1" ht="33" customHeight="1">
      <c r="A199" s="39"/>
      <c r="B199" s="40"/>
      <c r="C199" s="214" t="s">
        <v>320</v>
      </c>
      <c r="D199" s="214" t="s">
        <v>243</v>
      </c>
      <c r="E199" s="215" t="s">
        <v>5456</v>
      </c>
      <c r="F199" s="216" t="s">
        <v>5457</v>
      </c>
      <c r="G199" s="217" t="s">
        <v>261</v>
      </c>
      <c r="H199" s="218">
        <v>33</v>
      </c>
      <c r="I199" s="219"/>
      <c r="J199" s="220">
        <f>ROUND(I199*H199,2)</f>
        <v>0</v>
      </c>
      <c r="K199" s="216" t="s">
        <v>247</v>
      </c>
      <c r="L199" s="45"/>
      <c r="M199" s="221" t="s">
        <v>19</v>
      </c>
      <c r="N199" s="222" t="s">
        <v>43</v>
      </c>
      <c r="O199" s="85"/>
      <c r="P199" s="223">
        <f>O199*H199</f>
        <v>0</v>
      </c>
      <c r="Q199" s="223">
        <v>0</v>
      </c>
      <c r="R199" s="223">
        <f>Q199*H199</f>
        <v>0</v>
      </c>
      <c r="S199" s="223">
        <v>0</v>
      </c>
      <c r="T199" s="224">
        <f>S199*H199</f>
        <v>0</v>
      </c>
      <c r="U199" s="39"/>
      <c r="V199" s="39"/>
      <c r="W199" s="39"/>
      <c r="X199" s="39"/>
      <c r="Y199" s="39"/>
      <c r="Z199" s="39"/>
      <c r="AA199" s="39"/>
      <c r="AB199" s="39"/>
      <c r="AC199" s="39"/>
      <c r="AD199" s="39"/>
      <c r="AE199" s="39"/>
      <c r="AR199" s="225" t="s">
        <v>248</v>
      </c>
      <c r="AT199" s="225" t="s">
        <v>243</v>
      </c>
      <c r="AU199" s="225" t="s">
        <v>79</v>
      </c>
      <c r="AY199" s="18" t="s">
        <v>240</v>
      </c>
      <c r="BE199" s="226">
        <f>IF(N199="základní",J199,0)</f>
        <v>0</v>
      </c>
      <c r="BF199" s="226">
        <f>IF(N199="snížená",J199,0)</f>
        <v>0</v>
      </c>
      <c r="BG199" s="226">
        <f>IF(N199="zákl. přenesená",J199,0)</f>
        <v>0</v>
      </c>
      <c r="BH199" s="226">
        <f>IF(N199="sníž. přenesená",J199,0)</f>
        <v>0</v>
      </c>
      <c r="BI199" s="226">
        <f>IF(N199="nulová",J199,0)</f>
        <v>0</v>
      </c>
      <c r="BJ199" s="18" t="s">
        <v>79</v>
      </c>
      <c r="BK199" s="226">
        <f>ROUND(I199*H199,2)</f>
        <v>0</v>
      </c>
      <c r="BL199" s="18" t="s">
        <v>248</v>
      </c>
      <c r="BM199" s="225" t="s">
        <v>412</v>
      </c>
    </row>
    <row r="200" s="2" customFormat="1">
      <c r="A200" s="39"/>
      <c r="B200" s="40"/>
      <c r="C200" s="41"/>
      <c r="D200" s="227" t="s">
        <v>435</v>
      </c>
      <c r="E200" s="41"/>
      <c r="F200" s="228" t="s">
        <v>5458</v>
      </c>
      <c r="G200" s="41"/>
      <c r="H200" s="41"/>
      <c r="I200" s="229"/>
      <c r="J200" s="41"/>
      <c r="K200" s="41"/>
      <c r="L200" s="45"/>
      <c r="M200" s="291"/>
      <c r="N200" s="292"/>
      <c r="O200" s="85"/>
      <c r="P200" s="85"/>
      <c r="Q200" s="85"/>
      <c r="R200" s="85"/>
      <c r="S200" s="85"/>
      <c r="T200" s="86"/>
      <c r="U200" s="39"/>
      <c r="V200" s="39"/>
      <c r="W200" s="39"/>
      <c r="X200" s="39"/>
      <c r="Y200" s="39"/>
      <c r="Z200" s="39"/>
      <c r="AA200" s="39"/>
      <c r="AB200" s="39"/>
      <c r="AC200" s="39"/>
      <c r="AD200" s="39"/>
      <c r="AE200" s="39"/>
      <c r="AT200" s="18" t="s">
        <v>435</v>
      </c>
      <c r="AU200" s="18" t="s">
        <v>79</v>
      </c>
    </row>
    <row r="201" s="2" customFormat="1" ht="33" customHeight="1">
      <c r="A201" s="39"/>
      <c r="B201" s="40"/>
      <c r="C201" s="214" t="s">
        <v>406</v>
      </c>
      <c r="D201" s="214" t="s">
        <v>243</v>
      </c>
      <c r="E201" s="215" t="s">
        <v>5459</v>
      </c>
      <c r="F201" s="216" t="s">
        <v>5460</v>
      </c>
      <c r="G201" s="217" t="s">
        <v>261</v>
      </c>
      <c r="H201" s="218">
        <v>2</v>
      </c>
      <c r="I201" s="219"/>
      <c r="J201" s="220">
        <f>ROUND(I201*H201,2)</f>
        <v>0</v>
      </c>
      <c r="K201" s="216" t="s">
        <v>247</v>
      </c>
      <c r="L201" s="45"/>
      <c r="M201" s="221" t="s">
        <v>19</v>
      </c>
      <c r="N201" s="222" t="s">
        <v>43</v>
      </c>
      <c r="O201" s="85"/>
      <c r="P201" s="223">
        <f>O201*H201</f>
        <v>0</v>
      </c>
      <c r="Q201" s="223">
        <v>0</v>
      </c>
      <c r="R201" s="223">
        <f>Q201*H201</f>
        <v>0</v>
      </c>
      <c r="S201" s="223">
        <v>0</v>
      </c>
      <c r="T201" s="224">
        <f>S201*H201</f>
        <v>0</v>
      </c>
      <c r="U201" s="39"/>
      <c r="V201" s="39"/>
      <c r="W201" s="39"/>
      <c r="X201" s="39"/>
      <c r="Y201" s="39"/>
      <c r="Z201" s="39"/>
      <c r="AA201" s="39"/>
      <c r="AB201" s="39"/>
      <c r="AC201" s="39"/>
      <c r="AD201" s="39"/>
      <c r="AE201" s="39"/>
      <c r="AR201" s="225" t="s">
        <v>248</v>
      </c>
      <c r="AT201" s="225" t="s">
        <v>243</v>
      </c>
      <c r="AU201" s="225" t="s">
        <v>79</v>
      </c>
      <c r="AY201" s="18" t="s">
        <v>240</v>
      </c>
      <c r="BE201" s="226">
        <f>IF(N201="základní",J201,0)</f>
        <v>0</v>
      </c>
      <c r="BF201" s="226">
        <f>IF(N201="snížená",J201,0)</f>
        <v>0</v>
      </c>
      <c r="BG201" s="226">
        <f>IF(N201="zákl. přenesená",J201,0)</f>
        <v>0</v>
      </c>
      <c r="BH201" s="226">
        <f>IF(N201="sníž. přenesená",J201,0)</f>
        <v>0</v>
      </c>
      <c r="BI201" s="226">
        <f>IF(N201="nulová",J201,0)</f>
        <v>0</v>
      </c>
      <c r="BJ201" s="18" t="s">
        <v>79</v>
      </c>
      <c r="BK201" s="226">
        <f>ROUND(I201*H201,2)</f>
        <v>0</v>
      </c>
      <c r="BL201" s="18" t="s">
        <v>248</v>
      </c>
      <c r="BM201" s="225" t="s">
        <v>417</v>
      </c>
    </row>
    <row r="202" s="2" customFormat="1">
      <c r="A202" s="39"/>
      <c r="B202" s="40"/>
      <c r="C202" s="41"/>
      <c r="D202" s="227" t="s">
        <v>435</v>
      </c>
      <c r="E202" s="41"/>
      <c r="F202" s="228" t="s">
        <v>5461</v>
      </c>
      <c r="G202" s="41"/>
      <c r="H202" s="41"/>
      <c r="I202" s="229"/>
      <c r="J202" s="41"/>
      <c r="K202" s="41"/>
      <c r="L202" s="45"/>
      <c r="M202" s="291"/>
      <c r="N202" s="292"/>
      <c r="O202" s="85"/>
      <c r="P202" s="85"/>
      <c r="Q202" s="85"/>
      <c r="R202" s="85"/>
      <c r="S202" s="85"/>
      <c r="T202" s="86"/>
      <c r="U202" s="39"/>
      <c r="V202" s="39"/>
      <c r="W202" s="39"/>
      <c r="X202" s="39"/>
      <c r="Y202" s="39"/>
      <c r="Z202" s="39"/>
      <c r="AA202" s="39"/>
      <c r="AB202" s="39"/>
      <c r="AC202" s="39"/>
      <c r="AD202" s="39"/>
      <c r="AE202" s="39"/>
      <c r="AT202" s="18" t="s">
        <v>435</v>
      </c>
      <c r="AU202" s="18" t="s">
        <v>79</v>
      </c>
    </row>
    <row r="203" s="2" customFormat="1" ht="33" customHeight="1">
      <c r="A203" s="39"/>
      <c r="B203" s="40"/>
      <c r="C203" s="214" t="s">
        <v>322</v>
      </c>
      <c r="D203" s="214" t="s">
        <v>243</v>
      </c>
      <c r="E203" s="215" t="s">
        <v>5462</v>
      </c>
      <c r="F203" s="216" t="s">
        <v>5463</v>
      </c>
      <c r="G203" s="217" t="s">
        <v>282</v>
      </c>
      <c r="H203" s="218">
        <v>6</v>
      </c>
      <c r="I203" s="219"/>
      <c r="J203" s="220">
        <f>ROUND(I203*H203,2)</f>
        <v>0</v>
      </c>
      <c r="K203" s="216" t="s">
        <v>247</v>
      </c>
      <c r="L203" s="45"/>
      <c r="M203" s="221" t="s">
        <v>19</v>
      </c>
      <c r="N203" s="222" t="s">
        <v>43</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248</v>
      </c>
      <c r="AT203" s="225" t="s">
        <v>243</v>
      </c>
      <c r="AU203" s="225" t="s">
        <v>79</v>
      </c>
      <c r="AY203" s="18" t="s">
        <v>240</v>
      </c>
      <c r="BE203" s="226">
        <f>IF(N203="základní",J203,0)</f>
        <v>0</v>
      </c>
      <c r="BF203" s="226">
        <f>IF(N203="snížená",J203,0)</f>
        <v>0</v>
      </c>
      <c r="BG203" s="226">
        <f>IF(N203="zákl. přenesená",J203,0)</f>
        <v>0</v>
      </c>
      <c r="BH203" s="226">
        <f>IF(N203="sníž. přenesená",J203,0)</f>
        <v>0</v>
      </c>
      <c r="BI203" s="226">
        <f>IF(N203="nulová",J203,0)</f>
        <v>0</v>
      </c>
      <c r="BJ203" s="18" t="s">
        <v>79</v>
      </c>
      <c r="BK203" s="226">
        <f>ROUND(I203*H203,2)</f>
        <v>0</v>
      </c>
      <c r="BL203" s="18" t="s">
        <v>248</v>
      </c>
      <c r="BM203" s="225" t="s">
        <v>420</v>
      </c>
    </row>
    <row r="204" s="2" customFormat="1">
      <c r="A204" s="39"/>
      <c r="B204" s="40"/>
      <c r="C204" s="41"/>
      <c r="D204" s="227" t="s">
        <v>435</v>
      </c>
      <c r="E204" s="41"/>
      <c r="F204" s="228" t="s">
        <v>5464</v>
      </c>
      <c r="G204" s="41"/>
      <c r="H204" s="41"/>
      <c r="I204" s="229"/>
      <c r="J204" s="41"/>
      <c r="K204" s="41"/>
      <c r="L204" s="45"/>
      <c r="M204" s="291"/>
      <c r="N204" s="292"/>
      <c r="O204" s="85"/>
      <c r="P204" s="85"/>
      <c r="Q204" s="85"/>
      <c r="R204" s="85"/>
      <c r="S204" s="85"/>
      <c r="T204" s="86"/>
      <c r="U204" s="39"/>
      <c r="V204" s="39"/>
      <c r="W204" s="39"/>
      <c r="X204" s="39"/>
      <c r="Y204" s="39"/>
      <c r="Z204" s="39"/>
      <c r="AA204" s="39"/>
      <c r="AB204" s="39"/>
      <c r="AC204" s="39"/>
      <c r="AD204" s="39"/>
      <c r="AE204" s="39"/>
      <c r="AT204" s="18" t="s">
        <v>435</v>
      </c>
      <c r="AU204" s="18" t="s">
        <v>79</v>
      </c>
    </row>
    <row r="205" s="2" customFormat="1" ht="33" customHeight="1">
      <c r="A205" s="39"/>
      <c r="B205" s="40"/>
      <c r="C205" s="214" t="s">
        <v>413</v>
      </c>
      <c r="D205" s="214" t="s">
        <v>243</v>
      </c>
      <c r="E205" s="215" t="s">
        <v>5465</v>
      </c>
      <c r="F205" s="216" t="s">
        <v>5466</v>
      </c>
      <c r="G205" s="217" t="s">
        <v>282</v>
      </c>
      <c r="H205" s="218">
        <v>6</v>
      </c>
      <c r="I205" s="219"/>
      <c r="J205" s="220">
        <f>ROUND(I205*H205,2)</f>
        <v>0</v>
      </c>
      <c r="K205" s="216" t="s">
        <v>247</v>
      </c>
      <c r="L205" s="45"/>
      <c r="M205" s="221" t="s">
        <v>19</v>
      </c>
      <c r="N205" s="222" t="s">
        <v>43</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248</v>
      </c>
      <c r="AT205" s="225" t="s">
        <v>243</v>
      </c>
      <c r="AU205" s="225" t="s">
        <v>79</v>
      </c>
      <c r="AY205" s="18" t="s">
        <v>240</v>
      </c>
      <c r="BE205" s="226">
        <f>IF(N205="základní",J205,0)</f>
        <v>0</v>
      </c>
      <c r="BF205" s="226">
        <f>IF(N205="snížená",J205,0)</f>
        <v>0</v>
      </c>
      <c r="BG205" s="226">
        <f>IF(N205="zákl. přenesená",J205,0)</f>
        <v>0</v>
      </c>
      <c r="BH205" s="226">
        <f>IF(N205="sníž. přenesená",J205,0)</f>
        <v>0</v>
      </c>
      <c r="BI205" s="226">
        <f>IF(N205="nulová",J205,0)</f>
        <v>0</v>
      </c>
      <c r="BJ205" s="18" t="s">
        <v>79</v>
      </c>
      <c r="BK205" s="226">
        <f>ROUND(I205*H205,2)</f>
        <v>0</v>
      </c>
      <c r="BL205" s="18" t="s">
        <v>248</v>
      </c>
      <c r="BM205" s="225" t="s">
        <v>424</v>
      </c>
    </row>
    <row r="206" s="2" customFormat="1">
      <c r="A206" s="39"/>
      <c r="B206" s="40"/>
      <c r="C206" s="41"/>
      <c r="D206" s="227" t="s">
        <v>435</v>
      </c>
      <c r="E206" s="41"/>
      <c r="F206" s="228" t="s">
        <v>5467</v>
      </c>
      <c r="G206" s="41"/>
      <c r="H206" s="41"/>
      <c r="I206" s="229"/>
      <c r="J206" s="41"/>
      <c r="K206" s="41"/>
      <c r="L206" s="45"/>
      <c r="M206" s="291"/>
      <c r="N206" s="292"/>
      <c r="O206" s="85"/>
      <c r="P206" s="85"/>
      <c r="Q206" s="85"/>
      <c r="R206" s="85"/>
      <c r="S206" s="85"/>
      <c r="T206" s="86"/>
      <c r="U206" s="39"/>
      <c r="V206" s="39"/>
      <c r="W206" s="39"/>
      <c r="X206" s="39"/>
      <c r="Y206" s="39"/>
      <c r="Z206" s="39"/>
      <c r="AA206" s="39"/>
      <c r="AB206" s="39"/>
      <c r="AC206" s="39"/>
      <c r="AD206" s="39"/>
      <c r="AE206" s="39"/>
      <c r="AT206" s="18" t="s">
        <v>435</v>
      </c>
      <c r="AU206" s="18" t="s">
        <v>79</v>
      </c>
    </row>
    <row r="207" s="2" customFormat="1" ht="33" customHeight="1">
      <c r="A207" s="39"/>
      <c r="B207" s="40"/>
      <c r="C207" s="214" t="s">
        <v>325</v>
      </c>
      <c r="D207" s="214" t="s">
        <v>243</v>
      </c>
      <c r="E207" s="215" t="s">
        <v>5468</v>
      </c>
      <c r="F207" s="216" t="s">
        <v>5469</v>
      </c>
      <c r="G207" s="217" t="s">
        <v>282</v>
      </c>
      <c r="H207" s="218">
        <v>3</v>
      </c>
      <c r="I207" s="219"/>
      <c r="J207" s="220">
        <f>ROUND(I207*H207,2)</f>
        <v>0</v>
      </c>
      <c r="K207" s="216" t="s">
        <v>247</v>
      </c>
      <c r="L207" s="45"/>
      <c r="M207" s="221" t="s">
        <v>19</v>
      </c>
      <c r="N207" s="222" t="s">
        <v>43</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248</v>
      </c>
      <c r="AT207" s="225" t="s">
        <v>243</v>
      </c>
      <c r="AU207" s="225" t="s">
        <v>79</v>
      </c>
      <c r="AY207" s="18" t="s">
        <v>240</v>
      </c>
      <c r="BE207" s="226">
        <f>IF(N207="základní",J207,0)</f>
        <v>0</v>
      </c>
      <c r="BF207" s="226">
        <f>IF(N207="snížená",J207,0)</f>
        <v>0</v>
      </c>
      <c r="BG207" s="226">
        <f>IF(N207="zákl. přenesená",J207,0)</f>
        <v>0</v>
      </c>
      <c r="BH207" s="226">
        <f>IF(N207="sníž. přenesená",J207,0)</f>
        <v>0</v>
      </c>
      <c r="BI207" s="226">
        <f>IF(N207="nulová",J207,0)</f>
        <v>0</v>
      </c>
      <c r="BJ207" s="18" t="s">
        <v>79</v>
      </c>
      <c r="BK207" s="226">
        <f>ROUND(I207*H207,2)</f>
        <v>0</v>
      </c>
      <c r="BL207" s="18" t="s">
        <v>248</v>
      </c>
      <c r="BM207" s="225" t="s">
        <v>427</v>
      </c>
    </row>
    <row r="208" s="2" customFormat="1">
      <c r="A208" s="39"/>
      <c r="B208" s="40"/>
      <c r="C208" s="41"/>
      <c r="D208" s="227" t="s">
        <v>435</v>
      </c>
      <c r="E208" s="41"/>
      <c r="F208" s="228" t="s">
        <v>5470</v>
      </c>
      <c r="G208" s="41"/>
      <c r="H208" s="41"/>
      <c r="I208" s="229"/>
      <c r="J208" s="41"/>
      <c r="K208" s="41"/>
      <c r="L208" s="45"/>
      <c r="M208" s="291"/>
      <c r="N208" s="292"/>
      <c r="O208" s="85"/>
      <c r="P208" s="85"/>
      <c r="Q208" s="85"/>
      <c r="R208" s="85"/>
      <c r="S208" s="85"/>
      <c r="T208" s="86"/>
      <c r="U208" s="39"/>
      <c r="V208" s="39"/>
      <c r="W208" s="39"/>
      <c r="X208" s="39"/>
      <c r="Y208" s="39"/>
      <c r="Z208" s="39"/>
      <c r="AA208" s="39"/>
      <c r="AB208" s="39"/>
      <c r="AC208" s="39"/>
      <c r="AD208" s="39"/>
      <c r="AE208" s="39"/>
      <c r="AT208" s="18" t="s">
        <v>435</v>
      </c>
      <c r="AU208" s="18" t="s">
        <v>79</v>
      </c>
    </row>
    <row r="209" s="2" customFormat="1" ht="33" customHeight="1">
      <c r="A209" s="39"/>
      <c r="B209" s="40"/>
      <c r="C209" s="214" t="s">
        <v>421</v>
      </c>
      <c r="D209" s="214" t="s">
        <v>243</v>
      </c>
      <c r="E209" s="215" t="s">
        <v>5471</v>
      </c>
      <c r="F209" s="216" t="s">
        <v>5472</v>
      </c>
      <c r="G209" s="217" t="s">
        <v>282</v>
      </c>
      <c r="H209" s="218">
        <v>3</v>
      </c>
      <c r="I209" s="219"/>
      <c r="J209" s="220">
        <f>ROUND(I209*H209,2)</f>
        <v>0</v>
      </c>
      <c r="K209" s="216" t="s">
        <v>247</v>
      </c>
      <c r="L209" s="45"/>
      <c r="M209" s="221" t="s">
        <v>19</v>
      </c>
      <c r="N209" s="222" t="s">
        <v>43</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248</v>
      </c>
      <c r="AT209" s="225" t="s">
        <v>243</v>
      </c>
      <c r="AU209" s="225" t="s">
        <v>79</v>
      </c>
      <c r="AY209" s="18" t="s">
        <v>240</v>
      </c>
      <c r="BE209" s="226">
        <f>IF(N209="základní",J209,0)</f>
        <v>0</v>
      </c>
      <c r="BF209" s="226">
        <f>IF(N209="snížená",J209,0)</f>
        <v>0</v>
      </c>
      <c r="BG209" s="226">
        <f>IF(N209="zákl. přenesená",J209,0)</f>
        <v>0</v>
      </c>
      <c r="BH209" s="226">
        <f>IF(N209="sníž. přenesená",J209,0)</f>
        <v>0</v>
      </c>
      <c r="BI209" s="226">
        <f>IF(N209="nulová",J209,0)</f>
        <v>0</v>
      </c>
      <c r="BJ209" s="18" t="s">
        <v>79</v>
      </c>
      <c r="BK209" s="226">
        <f>ROUND(I209*H209,2)</f>
        <v>0</v>
      </c>
      <c r="BL209" s="18" t="s">
        <v>248</v>
      </c>
      <c r="BM209" s="225" t="s">
        <v>431</v>
      </c>
    </row>
    <row r="210" s="2" customFormat="1">
      <c r="A210" s="39"/>
      <c r="B210" s="40"/>
      <c r="C210" s="41"/>
      <c r="D210" s="227" t="s">
        <v>435</v>
      </c>
      <c r="E210" s="41"/>
      <c r="F210" s="228" t="s">
        <v>5473</v>
      </c>
      <c r="G210" s="41"/>
      <c r="H210" s="41"/>
      <c r="I210" s="229"/>
      <c r="J210" s="41"/>
      <c r="K210" s="41"/>
      <c r="L210" s="45"/>
      <c r="M210" s="291"/>
      <c r="N210" s="292"/>
      <c r="O210" s="85"/>
      <c r="P210" s="85"/>
      <c r="Q210" s="85"/>
      <c r="R210" s="85"/>
      <c r="S210" s="85"/>
      <c r="T210" s="86"/>
      <c r="U210" s="39"/>
      <c r="V210" s="39"/>
      <c r="W210" s="39"/>
      <c r="X210" s="39"/>
      <c r="Y210" s="39"/>
      <c r="Z210" s="39"/>
      <c r="AA210" s="39"/>
      <c r="AB210" s="39"/>
      <c r="AC210" s="39"/>
      <c r="AD210" s="39"/>
      <c r="AE210" s="39"/>
      <c r="AT210" s="18" t="s">
        <v>435</v>
      </c>
      <c r="AU210" s="18" t="s">
        <v>79</v>
      </c>
    </row>
    <row r="211" s="2" customFormat="1">
      <c r="A211" s="39"/>
      <c r="B211" s="40"/>
      <c r="C211" s="214" t="s">
        <v>327</v>
      </c>
      <c r="D211" s="214" t="s">
        <v>243</v>
      </c>
      <c r="E211" s="215" t="s">
        <v>5474</v>
      </c>
      <c r="F211" s="216" t="s">
        <v>5475</v>
      </c>
      <c r="G211" s="217" t="s">
        <v>251</v>
      </c>
      <c r="H211" s="218">
        <v>60</v>
      </c>
      <c r="I211" s="219"/>
      <c r="J211" s="220">
        <f>ROUND(I211*H211,2)</f>
        <v>0</v>
      </c>
      <c r="K211" s="216" t="s">
        <v>247</v>
      </c>
      <c r="L211" s="45"/>
      <c r="M211" s="221" t="s">
        <v>19</v>
      </c>
      <c r="N211" s="222" t="s">
        <v>43</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248</v>
      </c>
      <c r="AT211" s="225" t="s">
        <v>243</v>
      </c>
      <c r="AU211" s="225" t="s">
        <v>79</v>
      </c>
      <c r="AY211" s="18" t="s">
        <v>240</v>
      </c>
      <c r="BE211" s="226">
        <f>IF(N211="základní",J211,0)</f>
        <v>0</v>
      </c>
      <c r="BF211" s="226">
        <f>IF(N211="snížená",J211,0)</f>
        <v>0</v>
      </c>
      <c r="BG211" s="226">
        <f>IF(N211="zákl. přenesená",J211,0)</f>
        <v>0</v>
      </c>
      <c r="BH211" s="226">
        <f>IF(N211="sníž. přenesená",J211,0)</f>
        <v>0</v>
      </c>
      <c r="BI211" s="226">
        <f>IF(N211="nulová",J211,0)</f>
        <v>0</v>
      </c>
      <c r="BJ211" s="18" t="s">
        <v>79</v>
      </c>
      <c r="BK211" s="226">
        <f>ROUND(I211*H211,2)</f>
        <v>0</v>
      </c>
      <c r="BL211" s="18" t="s">
        <v>248</v>
      </c>
      <c r="BM211" s="225" t="s">
        <v>434</v>
      </c>
    </row>
    <row r="212" s="2" customFormat="1">
      <c r="A212" s="39"/>
      <c r="B212" s="40"/>
      <c r="C212" s="41"/>
      <c r="D212" s="227" t="s">
        <v>435</v>
      </c>
      <c r="E212" s="41"/>
      <c r="F212" s="228" t="s">
        <v>5476</v>
      </c>
      <c r="G212" s="41"/>
      <c r="H212" s="41"/>
      <c r="I212" s="229"/>
      <c r="J212" s="41"/>
      <c r="K212" s="41"/>
      <c r="L212" s="45"/>
      <c r="M212" s="291"/>
      <c r="N212" s="292"/>
      <c r="O212" s="85"/>
      <c r="P212" s="85"/>
      <c r="Q212" s="85"/>
      <c r="R212" s="85"/>
      <c r="S212" s="85"/>
      <c r="T212" s="86"/>
      <c r="U212" s="39"/>
      <c r="V212" s="39"/>
      <c r="W212" s="39"/>
      <c r="X212" s="39"/>
      <c r="Y212" s="39"/>
      <c r="Z212" s="39"/>
      <c r="AA212" s="39"/>
      <c r="AB212" s="39"/>
      <c r="AC212" s="39"/>
      <c r="AD212" s="39"/>
      <c r="AE212" s="39"/>
      <c r="AT212" s="18" t="s">
        <v>435</v>
      </c>
      <c r="AU212" s="18" t="s">
        <v>79</v>
      </c>
    </row>
    <row r="213" s="2" customFormat="1">
      <c r="A213" s="39"/>
      <c r="B213" s="40"/>
      <c r="C213" s="214" t="s">
        <v>428</v>
      </c>
      <c r="D213" s="214" t="s">
        <v>243</v>
      </c>
      <c r="E213" s="215" t="s">
        <v>5477</v>
      </c>
      <c r="F213" s="216" t="s">
        <v>5478</v>
      </c>
      <c r="G213" s="217" t="s">
        <v>251</v>
      </c>
      <c r="H213" s="218">
        <v>90</v>
      </c>
      <c r="I213" s="219"/>
      <c r="J213" s="220">
        <f>ROUND(I213*H213,2)</f>
        <v>0</v>
      </c>
      <c r="K213" s="216" t="s">
        <v>247</v>
      </c>
      <c r="L213" s="45"/>
      <c r="M213" s="221" t="s">
        <v>19</v>
      </c>
      <c r="N213" s="222" t="s">
        <v>43</v>
      </c>
      <c r="O213" s="85"/>
      <c r="P213" s="223">
        <f>O213*H213</f>
        <v>0</v>
      </c>
      <c r="Q213" s="223">
        <v>0</v>
      </c>
      <c r="R213" s="223">
        <f>Q213*H213</f>
        <v>0</v>
      </c>
      <c r="S213" s="223">
        <v>0</v>
      </c>
      <c r="T213" s="224">
        <f>S213*H213</f>
        <v>0</v>
      </c>
      <c r="U213" s="39"/>
      <c r="V213" s="39"/>
      <c r="W213" s="39"/>
      <c r="X213" s="39"/>
      <c r="Y213" s="39"/>
      <c r="Z213" s="39"/>
      <c r="AA213" s="39"/>
      <c r="AB213" s="39"/>
      <c r="AC213" s="39"/>
      <c r="AD213" s="39"/>
      <c r="AE213" s="39"/>
      <c r="AR213" s="225" t="s">
        <v>248</v>
      </c>
      <c r="AT213" s="225" t="s">
        <v>243</v>
      </c>
      <c r="AU213" s="225" t="s">
        <v>79</v>
      </c>
      <c r="AY213" s="18" t="s">
        <v>240</v>
      </c>
      <c r="BE213" s="226">
        <f>IF(N213="základní",J213,0)</f>
        <v>0</v>
      </c>
      <c r="BF213" s="226">
        <f>IF(N213="snížená",J213,0)</f>
        <v>0</v>
      </c>
      <c r="BG213" s="226">
        <f>IF(N213="zákl. přenesená",J213,0)</f>
        <v>0</v>
      </c>
      <c r="BH213" s="226">
        <f>IF(N213="sníž. přenesená",J213,0)</f>
        <v>0</v>
      </c>
      <c r="BI213" s="226">
        <f>IF(N213="nulová",J213,0)</f>
        <v>0</v>
      </c>
      <c r="BJ213" s="18" t="s">
        <v>79</v>
      </c>
      <c r="BK213" s="226">
        <f>ROUND(I213*H213,2)</f>
        <v>0</v>
      </c>
      <c r="BL213" s="18" t="s">
        <v>248</v>
      </c>
      <c r="BM213" s="225" t="s">
        <v>610</v>
      </c>
    </row>
    <row r="214" s="2" customFormat="1">
      <c r="A214" s="39"/>
      <c r="B214" s="40"/>
      <c r="C214" s="41"/>
      <c r="D214" s="227" t="s">
        <v>435</v>
      </c>
      <c r="E214" s="41"/>
      <c r="F214" s="228" t="s">
        <v>5479</v>
      </c>
      <c r="G214" s="41"/>
      <c r="H214" s="41"/>
      <c r="I214" s="229"/>
      <c r="J214" s="41"/>
      <c r="K214" s="41"/>
      <c r="L214" s="45"/>
      <c r="M214" s="291"/>
      <c r="N214" s="292"/>
      <c r="O214" s="85"/>
      <c r="P214" s="85"/>
      <c r="Q214" s="85"/>
      <c r="R214" s="85"/>
      <c r="S214" s="85"/>
      <c r="T214" s="86"/>
      <c r="U214" s="39"/>
      <c r="V214" s="39"/>
      <c r="W214" s="39"/>
      <c r="X214" s="39"/>
      <c r="Y214" s="39"/>
      <c r="Z214" s="39"/>
      <c r="AA214" s="39"/>
      <c r="AB214" s="39"/>
      <c r="AC214" s="39"/>
      <c r="AD214" s="39"/>
      <c r="AE214" s="39"/>
      <c r="AT214" s="18" t="s">
        <v>435</v>
      </c>
      <c r="AU214" s="18" t="s">
        <v>79</v>
      </c>
    </row>
    <row r="215" s="2" customFormat="1">
      <c r="A215" s="39"/>
      <c r="B215" s="40"/>
      <c r="C215" s="214" t="s">
        <v>331</v>
      </c>
      <c r="D215" s="214" t="s">
        <v>243</v>
      </c>
      <c r="E215" s="215" t="s">
        <v>5480</v>
      </c>
      <c r="F215" s="216" t="s">
        <v>5481</v>
      </c>
      <c r="G215" s="217" t="s">
        <v>251</v>
      </c>
      <c r="H215" s="218">
        <v>24</v>
      </c>
      <c r="I215" s="219"/>
      <c r="J215" s="220">
        <f>ROUND(I215*H215,2)</f>
        <v>0</v>
      </c>
      <c r="K215" s="216" t="s">
        <v>247</v>
      </c>
      <c r="L215" s="45"/>
      <c r="M215" s="221" t="s">
        <v>19</v>
      </c>
      <c r="N215" s="222" t="s">
        <v>43</v>
      </c>
      <c r="O215" s="85"/>
      <c r="P215" s="223">
        <f>O215*H215</f>
        <v>0</v>
      </c>
      <c r="Q215" s="223">
        <v>0</v>
      </c>
      <c r="R215" s="223">
        <f>Q215*H215</f>
        <v>0</v>
      </c>
      <c r="S215" s="223">
        <v>0</v>
      </c>
      <c r="T215" s="224">
        <f>S215*H215</f>
        <v>0</v>
      </c>
      <c r="U215" s="39"/>
      <c r="V215" s="39"/>
      <c r="W215" s="39"/>
      <c r="X215" s="39"/>
      <c r="Y215" s="39"/>
      <c r="Z215" s="39"/>
      <c r="AA215" s="39"/>
      <c r="AB215" s="39"/>
      <c r="AC215" s="39"/>
      <c r="AD215" s="39"/>
      <c r="AE215" s="39"/>
      <c r="AR215" s="225" t="s">
        <v>248</v>
      </c>
      <c r="AT215" s="225" t="s">
        <v>243</v>
      </c>
      <c r="AU215" s="225" t="s">
        <v>79</v>
      </c>
      <c r="AY215" s="18" t="s">
        <v>240</v>
      </c>
      <c r="BE215" s="226">
        <f>IF(N215="základní",J215,0)</f>
        <v>0</v>
      </c>
      <c r="BF215" s="226">
        <f>IF(N215="snížená",J215,0)</f>
        <v>0</v>
      </c>
      <c r="BG215" s="226">
        <f>IF(N215="zákl. přenesená",J215,0)</f>
        <v>0</v>
      </c>
      <c r="BH215" s="226">
        <f>IF(N215="sníž. přenesená",J215,0)</f>
        <v>0</v>
      </c>
      <c r="BI215" s="226">
        <f>IF(N215="nulová",J215,0)</f>
        <v>0</v>
      </c>
      <c r="BJ215" s="18" t="s">
        <v>79</v>
      </c>
      <c r="BK215" s="226">
        <f>ROUND(I215*H215,2)</f>
        <v>0</v>
      </c>
      <c r="BL215" s="18" t="s">
        <v>248</v>
      </c>
      <c r="BM215" s="225" t="s">
        <v>613</v>
      </c>
    </row>
    <row r="216" s="2" customFormat="1">
      <c r="A216" s="39"/>
      <c r="B216" s="40"/>
      <c r="C216" s="41"/>
      <c r="D216" s="227" t="s">
        <v>435</v>
      </c>
      <c r="E216" s="41"/>
      <c r="F216" s="228" t="s">
        <v>5482</v>
      </c>
      <c r="G216" s="41"/>
      <c r="H216" s="41"/>
      <c r="I216" s="229"/>
      <c r="J216" s="41"/>
      <c r="K216" s="41"/>
      <c r="L216" s="45"/>
      <c r="M216" s="291"/>
      <c r="N216" s="292"/>
      <c r="O216" s="85"/>
      <c r="P216" s="85"/>
      <c r="Q216" s="85"/>
      <c r="R216" s="85"/>
      <c r="S216" s="85"/>
      <c r="T216" s="86"/>
      <c r="U216" s="39"/>
      <c r="V216" s="39"/>
      <c r="W216" s="39"/>
      <c r="X216" s="39"/>
      <c r="Y216" s="39"/>
      <c r="Z216" s="39"/>
      <c r="AA216" s="39"/>
      <c r="AB216" s="39"/>
      <c r="AC216" s="39"/>
      <c r="AD216" s="39"/>
      <c r="AE216" s="39"/>
      <c r="AT216" s="18" t="s">
        <v>435</v>
      </c>
      <c r="AU216" s="18" t="s">
        <v>79</v>
      </c>
    </row>
    <row r="217" s="12" customFormat="1" ht="25.92" customHeight="1">
      <c r="A217" s="12"/>
      <c r="B217" s="198"/>
      <c r="C217" s="199"/>
      <c r="D217" s="200" t="s">
        <v>71</v>
      </c>
      <c r="E217" s="201" t="s">
        <v>5483</v>
      </c>
      <c r="F217" s="201" t="s">
        <v>5484</v>
      </c>
      <c r="G217" s="199"/>
      <c r="H217" s="199"/>
      <c r="I217" s="202"/>
      <c r="J217" s="203">
        <f>BK217</f>
        <v>0</v>
      </c>
      <c r="K217" s="199"/>
      <c r="L217" s="204"/>
      <c r="M217" s="205"/>
      <c r="N217" s="206"/>
      <c r="O217" s="206"/>
      <c r="P217" s="207">
        <f>SUM(P218:P289)</f>
        <v>0</v>
      </c>
      <c r="Q217" s="206"/>
      <c r="R217" s="207">
        <f>SUM(R218:R289)</f>
        <v>0</v>
      </c>
      <c r="S217" s="206"/>
      <c r="T217" s="208">
        <f>SUM(T218:T289)</f>
        <v>0</v>
      </c>
      <c r="U217" s="12"/>
      <c r="V217" s="12"/>
      <c r="W217" s="12"/>
      <c r="X217" s="12"/>
      <c r="Y217" s="12"/>
      <c r="Z217" s="12"/>
      <c r="AA217" s="12"/>
      <c r="AB217" s="12"/>
      <c r="AC217" s="12"/>
      <c r="AD217" s="12"/>
      <c r="AE217" s="12"/>
      <c r="AR217" s="209" t="s">
        <v>79</v>
      </c>
      <c r="AT217" s="210" t="s">
        <v>71</v>
      </c>
      <c r="AU217" s="210" t="s">
        <v>72</v>
      </c>
      <c r="AY217" s="209" t="s">
        <v>240</v>
      </c>
      <c r="BK217" s="211">
        <f>SUM(BK218:BK289)</f>
        <v>0</v>
      </c>
    </row>
    <row r="218" s="2" customFormat="1" ht="128.55" customHeight="1">
      <c r="A218" s="39"/>
      <c r="B218" s="40"/>
      <c r="C218" s="214" t="s">
        <v>617</v>
      </c>
      <c r="D218" s="214" t="s">
        <v>243</v>
      </c>
      <c r="E218" s="215" t="s">
        <v>5485</v>
      </c>
      <c r="F218" s="216" t="s">
        <v>5486</v>
      </c>
      <c r="G218" s="217" t="s">
        <v>282</v>
      </c>
      <c r="H218" s="218">
        <v>1</v>
      </c>
      <c r="I218" s="219"/>
      <c r="J218" s="220">
        <f>ROUND(I218*H218,2)</f>
        <v>0</v>
      </c>
      <c r="K218" s="216" t="s">
        <v>247</v>
      </c>
      <c r="L218" s="45"/>
      <c r="M218" s="221" t="s">
        <v>19</v>
      </c>
      <c r="N218" s="222" t="s">
        <v>43</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248</v>
      </c>
      <c r="AT218" s="225" t="s">
        <v>243</v>
      </c>
      <c r="AU218" s="225" t="s">
        <v>79</v>
      </c>
      <c r="AY218" s="18" t="s">
        <v>240</v>
      </c>
      <c r="BE218" s="226">
        <f>IF(N218="základní",J218,0)</f>
        <v>0</v>
      </c>
      <c r="BF218" s="226">
        <f>IF(N218="snížená",J218,0)</f>
        <v>0</v>
      </c>
      <c r="BG218" s="226">
        <f>IF(N218="zákl. přenesená",J218,0)</f>
        <v>0</v>
      </c>
      <c r="BH218" s="226">
        <f>IF(N218="sníž. přenesená",J218,0)</f>
        <v>0</v>
      </c>
      <c r="BI218" s="226">
        <f>IF(N218="nulová",J218,0)</f>
        <v>0</v>
      </c>
      <c r="BJ218" s="18" t="s">
        <v>79</v>
      </c>
      <c r="BK218" s="226">
        <f>ROUND(I218*H218,2)</f>
        <v>0</v>
      </c>
      <c r="BL218" s="18" t="s">
        <v>248</v>
      </c>
      <c r="BM218" s="225" t="s">
        <v>616</v>
      </c>
    </row>
    <row r="219" s="2" customFormat="1">
      <c r="A219" s="39"/>
      <c r="B219" s="40"/>
      <c r="C219" s="41"/>
      <c r="D219" s="227" t="s">
        <v>435</v>
      </c>
      <c r="E219" s="41"/>
      <c r="F219" s="228" t="s">
        <v>5487</v>
      </c>
      <c r="G219" s="41"/>
      <c r="H219" s="41"/>
      <c r="I219" s="229"/>
      <c r="J219" s="41"/>
      <c r="K219" s="41"/>
      <c r="L219" s="45"/>
      <c r="M219" s="291"/>
      <c r="N219" s="292"/>
      <c r="O219" s="85"/>
      <c r="P219" s="85"/>
      <c r="Q219" s="85"/>
      <c r="R219" s="85"/>
      <c r="S219" s="85"/>
      <c r="T219" s="86"/>
      <c r="U219" s="39"/>
      <c r="V219" s="39"/>
      <c r="W219" s="39"/>
      <c r="X219" s="39"/>
      <c r="Y219" s="39"/>
      <c r="Z219" s="39"/>
      <c r="AA219" s="39"/>
      <c r="AB219" s="39"/>
      <c r="AC219" s="39"/>
      <c r="AD219" s="39"/>
      <c r="AE219" s="39"/>
      <c r="AT219" s="18" t="s">
        <v>435</v>
      </c>
      <c r="AU219" s="18" t="s">
        <v>79</v>
      </c>
    </row>
    <row r="220" s="2" customFormat="1">
      <c r="A220" s="39"/>
      <c r="B220" s="40"/>
      <c r="C220" s="214" t="s">
        <v>333</v>
      </c>
      <c r="D220" s="214" t="s">
        <v>243</v>
      </c>
      <c r="E220" s="215" t="s">
        <v>5488</v>
      </c>
      <c r="F220" s="216" t="s">
        <v>5489</v>
      </c>
      <c r="G220" s="217" t="s">
        <v>282</v>
      </c>
      <c r="H220" s="218">
        <v>2</v>
      </c>
      <c r="I220" s="219"/>
      <c r="J220" s="220">
        <f>ROUND(I220*H220,2)</f>
        <v>0</v>
      </c>
      <c r="K220" s="216" t="s">
        <v>247</v>
      </c>
      <c r="L220" s="45"/>
      <c r="M220" s="221" t="s">
        <v>19</v>
      </c>
      <c r="N220" s="222" t="s">
        <v>43</v>
      </c>
      <c r="O220" s="85"/>
      <c r="P220" s="223">
        <f>O220*H220</f>
        <v>0</v>
      </c>
      <c r="Q220" s="223">
        <v>0</v>
      </c>
      <c r="R220" s="223">
        <f>Q220*H220</f>
        <v>0</v>
      </c>
      <c r="S220" s="223">
        <v>0</v>
      </c>
      <c r="T220" s="224">
        <f>S220*H220</f>
        <v>0</v>
      </c>
      <c r="U220" s="39"/>
      <c r="V220" s="39"/>
      <c r="W220" s="39"/>
      <c r="X220" s="39"/>
      <c r="Y220" s="39"/>
      <c r="Z220" s="39"/>
      <c r="AA220" s="39"/>
      <c r="AB220" s="39"/>
      <c r="AC220" s="39"/>
      <c r="AD220" s="39"/>
      <c r="AE220" s="39"/>
      <c r="AR220" s="225" t="s">
        <v>248</v>
      </c>
      <c r="AT220" s="225" t="s">
        <v>243</v>
      </c>
      <c r="AU220" s="225" t="s">
        <v>79</v>
      </c>
      <c r="AY220" s="18" t="s">
        <v>240</v>
      </c>
      <c r="BE220" s="226">
        <f>IF(N220="základní",J220,0)</f>
        <v>0</v>
      </c>
      <c r="BF220" s="226">
        <f>IF(N220="snížená",J220,0)</f>
        <v>0</v>
      </c>
      <c r="BG220" s="226">
        <f>IF(N220="zákl. přenesená",J220,0)</f>
        <v>0</v>
      </c>
      <c r="BH220" s="226">
        <f>IF(N220="sníž. přenesená",J220,0)</f>
        <v>0</v>
      </c>
      <c r="BI220" s="226">
        <f>IF(N220="nulová",J220,0)</f>
        <v>0</v>
      </c>
      <c r="BJ220" s="18" t="s">
        <v>79</v>
      </c>
      <c r="BK220" s="226">
        <f>ROUND(I220*H220,2)</f>
        <v>0</v>
      </c>
      <c r="BL220" s="18" t="s">
        <v>248</v>
      </c>
      <c r="BM220" s="225" t="s">
        <v>620</v>
      </c>
    </row>
    <row r="221" s="2" customFormat="1">
      <c r="A221" s="39"/>
      <c r="B221" s="40"/>
      <c r="C221" s="41"/>
      <c r="D221" s="227" t="s">
        <v>435</v>
      </c>
      <c r="E221" s="41"/>
      <c r="F221" s="228" t="s">
        <v>5353</v>
      </c>
      <c r="G221" s="41"/>
      <c r="H221" s="41"/>
      <c r="I221" s="229"/>
      <c r="J221" s="41"/>
      <c r="K221" s="41"/>
      <c r="L221" s="45"/>
      <c r="M221" s="291"/>
      <c r="N221" s="292"/>
      <c r="O221" s="85"/>
      <c r="P221" s="85"/>
      <c r="Q221" s="85"/>
      <c r="R221" s="85"/>
      <c r="S221" s="85"/>
      <c r="T221" s="86"/>
      <c r="U221" s="39"/>
      <c r="V221" s="39"/>
      <c r="W221" s="39"/>
      <c r="X221" s="39"/>
      <c r="Y221" s="39"/>
      <c r="Z221" s="39"/>
      <c r="AA221" s="39"/>
      <c r="AB221" s="39"/>
      <c r="AC221" s="39"/>
      <c r="AD221" s="39"/>
      <c r="AE221" s="39"/>
      <c r="AT221" s="18" t="s">
        <v>435</v>
      </c>
      <c r="AU221" s="18" t="s">
        <v>79</v>
      </c>
    </row>
    <row r="222" s="2" customFormat="1" ht="21.75" customHeight="1">
      <c r="A222" s="39"/>
      <c r="B222" s="40"/>
      <c r="C222" s="214" t="s">
        <v>626</v>
      </c>
      <c r="D222" s="214" t="s">
        <v>243</v>
      </c>
      <c r="E222" s="215" t="s">
        <v>5490</v>
      </c>
      <c r="F222" s="216" t="s">
        <v>5355</v>
      </c>
      <c r="G222" s="217" t="s">
        <v>282</v>
      </c>
      <c r="H222" s="218">
        <v>2</v>
      </c>
      <c r="I222" s="219"/>
      <c r="J222" s="220">
        <f>ROUND(I222*H222,2)</f>
        <v>0</v>
      </c>
      <c r="K222" s="216" t="s">
        <v>247</v>
      </c>
      <c r="L222" s="45"/>
      <c r="M222" s="221" t="s">
        <v>19</v>
      </c>
      <c r="N222" s="222" t="s">
        <v>43</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248</v>
      </c>
      <c r="AT222" s="225" t="s">
        <v>243</v>
      </c>
      <c r="AU222" s="225" t="s">
        <v>79</v>
      </c>
      <c r="AY222" s="18" t="s">
        <v>240</v>
      </c>
      <c r="BE222" s="226">
        <f>IF(N222="základní",J222,0)</f>
        <v>0</v>
      </c>
      <c r="BF222" s="226">
        <f>IF(N222="snížená",J222,0)</f>
        <v>0</v>
      </c>
      <c r="BG222" s="226">
        <f>IF(N222="zákl. přenesená",J222,0)</f>
        <v>0</v>
      </c>
      <c r="BH222" s="226">
        <f>IF(N222="sníž. přenesená",J222,0)</f>
        <v>0</v>
      </c>
      <c r="BI222" s="226">
        <f>IF(N222="nulová",J222,0)</f>
        <v>0</v>
      </c>
      <c r="BJ222" s="18" t="s">
        <v>79</v>
      </c>
      <c r="BK222" s="226">
        <f>ROUND(I222*H222,2)</f>
        <v>0</v>
      </c>
      <c r="BL222" s="18" t="s">
        <v>248</v>
      </c>
      <c r="BM222" s="225" t="s">
        <v>625</v>
      </c>
    </row>
    <row r="223" s="2" customFormat="1">
      <c r="A223" s="39"/>
      <c r="B223" s="40"/>
      <c r="C223" s="41"/>
      <c r="D223" s="227" t="s">
        <v>435</v>
      </c>
      <c r="E223" s="41"/>
      <c r="F223" s="228" t="s">
        <v>5356</v>
      </c>
      <c r="G223" s="41"/>
      <c r="H223" s="41"/>
      <c r="I223" s="229"/>
      <c r="J223" s="41"/>
      <c r="K223" s="41"/>
      <c r="L223" s="45"/>
      <c r="M223" s="291"/>
      <c r="N223" s="292"/>
      <c r="O223" s="85"/>
      <c r="P223" s="85"/>
      <c r="Q223" s="85"/>
      <c r="R223" s="85"/>
      <c r="S223" s="85"/>
      <c r="T223" s="86"/>
      <c r="U223" s="39"/>
      <c r="V223" s="39"/>
      <c r="W223" s="39"/>
      <c r="X223" s="39"/>
      <c r="Y223" s="39"/>
      <c r="Z223" s="39"/>
      <c r="AA223" s="39"/>
      <c r="AB223" s="39"/>
      <c r="AC223" s="39"/>
      <c r="AD223" s="39"/>
      <c r="AE223" s="39"/>
      <c r="AT223" s="18" t="s">
        <v>435</v>
      </c>
      <c r="AU223" s="18" t="s">
        <v>79</v>
      </c>
    </row>
    <row r="224" s="2" customFormat="1">
      <c r="A224" s="39"/>
      <c r="B224" s="40"/>
      <c r="C224" s="214" t="s">
        <v>336</v>
      </c>
      <c r="D224" s="214" t="s">
        <v>243</v>
      </c>
      <c r="E224" s="215" t="s">
        <v>5491</v>
      </c>
      <c r="F224" s="216" t="s">
        <v>5358</v>
      </c>
      <c r="G224" s="217" t="s">
        <v>1418</v>
      </c>
      <c r="H224" s="218">
        <v>30</v>
      </c>
      <c r="I224" s="219"/>
      <c r="J224" s="220">
        <f>ROUND(I224*H224,2)</f>
        <v>0</v>
      </c>
      <c r="K224" s="216" t="s">
        <v>247</v>
      </c>
      <c r="L224" s="45"/>
      <c r="M224" s="221" t="s">
        <v>19</v>
      </c>
      <c r="N224" s="222" t="s">
        <v>43</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248</v>
      </c>
      <c r="AT224" s="225" t="s">
        <v>243</v>
      </c>
      <c r="AU224" s="225" t="s">
        <v>79</v>
      </c>
      <c r="AY224" s="18" t="s">
        <v>240</v>
      </c>
      <c r="BE224" s="226">
        <f>IF(N224="základní",J224,0)</f>
        <v>0</v>
      </c>
      <c r="BF224" s="226">
        <f>IF(N224="snížená",J224,0)</f>
        <v>0</v>
      </c>
      <c r="BG224" s="226">
        <f>IF(N224="zákl. přenesená",J224,0)</f>
        <v>0</v>
      </c>
      <c r="BH224" s="226">
        <f>IF(N224="sníž. přenesená",J224,0)</f>
        <v>0</v>
      </c>
      <c r="BI224" s="226">
        <f>IF(N224="nulová",J224,0)</f>
        <v>0</v>
      </c>
      <c r="BJ224" s="18" t="s">
        <v>79</v>
      </c>
      <c r="BK224" s="226">
        <f>ROUND(I224*H224,2)</f>
        <v>0</v>
      </c>
      <c r="BL224" s="18" t="s">
        <v>248</v>
      </c>
      <c r="BM224" s="225" t="s">
        <v>629</v>
      </c>
    </row>
    <row r="225" s="2" customFormat="1">
      <c r="A225" s="39"/>
      <c r="B225" s="40"/>
      <c r="C225" s="41"/>
      <c r="D225" s="227" t="s">
        <v>435</v>
      </c>
      <c r="E225" s="41"/>
      <c r="F225" s="228" t="s">
        <v>5359</v>
      </c>
      <c r="G225" s="41"/>
      <c r="H225" s="41"/>
      <c r="I225" s="229"/>
      <c r="J225" s="41"/>
      <c r="K225" s="41"/>
      <c r="L225" s="45"/>
      <c r="M225" s="291"/>
      <c r="N225" s="292"/>
      <c r="O225" s="85"/>
      <c r="P225" s="85"/>
      <c r="Q225" s="85"/>
      <c r="R225" s="85"/>
      <c r="S225" s="85"/>
      <c r="T225" s="86"/>
      <c r="U225" s="39"/>
      <c r="V225" s="39"/>
      <c r="W225" s="39"/>
      <c r="X225" s="39"/>
      <c r="Y225" s="39"/>
      <c r="Z225" s="39"/>
      <c r="AA225" s="39"/>
      <c r="AB225" s="39"/>
      <c r="AC225" s="39"/>
      <c r="AD225" s="39"/>
      <c r="AE225" s="39"/>
      <c r="AT225" s="18" t="s">
        <v>435</v>
      </c>
      <c r="AU225" s="18" t="s">
        <v>79</v>
      </c>
    </row>
    <row r="226" s="2" customFormat="1" ht="16.5" customHeight="1">
      <c r="A226" s="39"/>
      <c r="B226" s="40"/>
      <c r="C226" s="214" t="s">
        <v>633</v>
      </c>
      <c r="D226" s="214" t="s">
        <v>243</v>
      </c>
      <c r="E226" s="215" t="s">
        <v>5492</v>
      </c>
      <c r="F226" s="216" t="s">
        <v>5361</v>
      </c>
      <c r="G226" s="217" t="s">
        <v>3056</v>
      </c>
      <c r="H226" s="218">
        <v>1</v>
      </c>
      <c r="I226" s="219"/>
      <c r="J226" s="220">
        <f>ROUND(I226*H226,2)</f>
        <v>0</v>
      </c>
      <c r="K226" s="216" t="s">
        <v>247</v>
      </c>
      <c r="L226" s="45"/>
      <c r="M226" s="221" t="s">
        <v>19</v>
      </c>
      <c r="N226" s="222" t="s">
        <v>43</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248</v>
      </c>
      <c r="AT226" s="225" t="s">
        <v>243</v>
      </c>
      <c r="AU226" s="225" t="s">
        <v>79</v>
      </c>
      <c r="AY226" s="18" t="s">
        <v>240</v>
      </c>
      <c r="BE226" s="226">
        <f>IF(N226="základní",J226,0)</f>
        <v>0</v>
      </c>
      <c r="BF226" s="226">
        <f>IF(N226="snížená",J226,0)</f>
        <v>0</v>
      </c>
      <c r="BG226" s="226">
        <f>IF(N226="zákl. přenesená",J226,0)</f>
        <v>0</v>
      </c>
      <c r="BH226" s="226">
        <f>IF(N226="sníž. přenesená",J226,0)</f>
        <v>0</v>
      </c>
      <c r="BI226" s="226">
        <f>IF(N226="nulová",J226,0)</f>
        <v>0</v>
      </c>
      <c r="BJ226" s="18" t="s">
        <v>79</v>
      </c>
      <c r="BK226" s="226">
        <f>ROUND(I226*H226,2)</f>
        <v>0</v>
      </c>
      <c r="BL226" s="18" t="s">
        <v>248</v>
      </c>
      <c r="BM226" s="225" t="s">
        <v>632</v>
      </c>
    </row>
    <row r="227" s="2" customFormat="1">
      <c r="A227" s="39"/>
      <c r="B227" s="40"/>
      <c r="C227" s="41"/>
      <c r="D227" s="227" t="s">
        <v>435</v>
      </c>
      <c r="E227" s="41"/>
      <c r="F227" s="228" t="s">
        <v>5362</v>
      </c>
      <c r="G227" s="41"/>
      <c r="H227" s="41"/>
      <c r="I227" s="229"/>
      <c r="J227" s="41"/>
      <c r="K227" s="41"/>
      <c r="L227" s="45"/>
      <c r="M227" s="291"/>
      <c r="N227" s="292"/>
      <c r="O227" s="85"/>
      <c r="P227" s="85"/>
      <c r="Q227" s="85"/>
      <c r="R227" s="85"/>
      <c r="S227" s="85"/>
      <c r="T227" s="86"/>
      <c r="U227" s="39"/>
      <c r="V227" s="39"/>
      <c r="W227" s="39"/>
      <c r="X227" s="39"/>
      <c r="Y227" s="39"/>
      <c r="Z227" s="39"/>
      <c r="AA227" s="39"/>
      <c r="AB227" s="39"/>
      <c r="AC227" s="39"/>
      <c r="AD227" s="39"/>
      <c r="AE227" s="39"/>
      <c r="AT227" s="18" t="s">
        <v>435</v>
      </c>
      <c r="AU227" s="18" t="s">
        <v>79</v>
      </c>
    </row>
    <row r="228" s="2" customFormat="1">
      <c r="A228" s="39"/>
      <c r="B228" s="40"/>
      <c r="C228" s="214" t="s">
        <v>338</v>
      </c>
      <c r="D228" s="214" t="s">
        <v>243</v>
      </c>
      <c r="E228" s="215" t="s">
        <v>5493</v>
      </c>
      <c r="F228" s="216" t="s">
        <v>5494</v>
      </c>
      <c r="G228" s="217" t="s">
        <v>282</v>
      </c>
      <c r="H228" s="218">
        <v>2</v>
      </c>
      <c r="I228" s="219"/>
      <c r="J228" s="220">
        <f>ROUND(I228*H228,2)</f>
        <v>0</v>
      </c>
      <c r="K228" s="216" t="s">
        <v>247</v>
      </c>
      <c r="L228" s="45"/>
      <c r="M228" s="221" t="s">
        <v>19</v>
      </c>
      <c r="N228" s="222" t="s">
        <v>43</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248</v>
      </c>
      <c r="AT228" s="225" t="s">
        <v>243</v>
      </c>
      <c r="AU228" s="225" t="s">
        <v>79</v>
      </c>
      <c r="AY228" s="18" t="s">
        <v>240</v>
      </c>
      <c r="BE228" s="226">
        <f>IF(N228="základní",J228,0)</f>
        <v>0</v>
      </c>
      <c r="BF228" s="226">
        <f>IF(N228="snížená",J228,0)</f>
        <v>0</v>
      </c>
      <c r="BG228" s="226">
        <f>IF(N228="zákl. přenesená",J228,0)</f>
        <v>0</v>
      </c>
      <c r="BH228" s="226">
        <f>IF(N228="sníž. přenesená",J228,0)</f>
        <v>0</v>
      </c>
      <c r="BI228" s="226">
        <f>IF(N228="nulová",J228,0)</f>
        <v>0</v>
      </c>
      <c r="BJ228" s="18" t="s">
        <v>79</v>
      </c>
      <c r="BK228" s="226">
        <f>ROUND(I228*H228,2)</f>
        <v>0</v>
      </c>
      <c r="BL228" s="18" t="s">
        <v>248</v>
      </c>
      <c r="BM228" s="225" t="s">
        <v>636</v>
      </c>
    </row>
    <row r="229" s="2" customFormat="1">
      <c r="A229" s="39"/>
      <c r="B229" s="40"/>
      <c r="C229" s="41"/>
      <c r="D229" s="227" t="s">
        <v>435</v>
      </c>
      <c r="E229" s="41"/>
      <c r="F229" s="228" t="s">
        <v>5495</v>
      </c>
      <c r="G229" s="41"/>
      <c r="H229" s="41"/>
      <c r="I229" s="229"/>
      <c r="J229" s="41"/>
      <c r="K229" s="41"/>
      <c r="L229" s="45"/>
      <c r="M229" s="291"/>
      <c r="N229" s="292"/>
      <c r="O229" s="85"/>
      <c r="P229" s="85"/>
      <c r="Q229" s="85"/>
      <c r="R229" s="85"/>
      <c r="S229" s="85"/>
      <c r="T229" s="86"/>
      <c r="U229" s="39"/>
      <c r="V229" s="39"/>
      <c r="W229" s="39"/>
      <c r="X229" s="39"/>
      <c r="Y229" s="39"/>
      <c r="Z229" s="39"/>
      <c r="AA229" s="39"/>
      <c r="AB229" s="39"/>
      <c r="AC229" s="39"/>
      <c r="AD229" s="39"/>
      <c r="AE229" s="39"/>
      <c r="AT229" s="18" t="s">
        <v>435</v>
      </c>
      <c r="AU229" s="18" t="s">
        <v>79</v>
      </c>
    </row>
    <row r="230" s="2" customFormat="1">
      <c r="A230" s="39"/>
      <c r="B230" s="40"/>
      <c r="C230" s="214" t="s">
        <v>640</v>
      </c>
      <c r="D230" s="214" t="s">
        <v>243</v>
      </c>
      <c r="E230" s="215" t="s">
        <v>5496</v>
      </c>
      <c r="F230" s="216" t="s">
        <v>5497</v>
      </c>
      <c r="G230" s="217" t="s">
        <v>282</v>
      </c>
      <c r="H230" s="218">
        <v>1</v>
      </c>
      <c r="I230" s="219"/>
      <c r="J230" s="220">
        <f>ROUND(I230*H230,2)</f>
        <v>0</v>
      </c>
      <c r="K230" s="216" t="s">
        <v>247</v>
      </c>
      <c r="L230" s="45"/>
      <c r="M230" s="221" t="s">
        <v>19</v>
      </c>
      <c r="N230" s="222" t="s">
        <v>43</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248</v>
      </c>
      <c r="AT230" s="225" t="s">
        <v>243</v>
      </c>
      <c r="AU230" s="225" t="s">
        <v>79</v>
      </c>
      <c r="AY230" s="18" t="s">
        <v>240</v>
      </c>
      <c r="BE230" s="226">
        <f>IF(N230="základní",J230,0)</f>
        <v>0</v>
      </c>
      <c r="BF230" s="226">
        <f>IF(N230="snížená",J230,0)</f>
        <v>0</v>
      </c>
      <c r="BG230" s="226">
        <f>IF(N230="zákl. přenesená",J230,0)</f>
        <v>0</v>
      </c>
      <c r="BH230" s="226">
        <f>IF(N230="sníž. přenesená",J230,0)</f>
        <v>0</v>
      </c>
      <c r="BI230" s="226">
        <f>IF(N230="nulová",J230,0)</f>
        <v>0</v>
      </c>
      <c r="BJ230" s="18" t="s">
        <v>79</v>
      </c>
      <c r="BK230" s="226">
        <f>ROUND(I230*H230,2)</f>
        <v>0</v>
      </c>
      <c r="BL230" s="18" t="s">
        <v>248</v>
      </c>
      <c r="BM230" s="225" t="s">
        <v>639</v>
      </c>
    </row>
    <row r="231" s="2" customFormat="1">
      <c r="A231" s="39"/>
      <c r="B231" s="40"/>
      <c r="C231" s="41"/>
      <c r="D231" s="227" t="s">
        <v>435</v>
      </c>
      <c r="E231" s="41"/>
      <c r="F231" s="228" t="s">
        <v>5365</v>
      </c>
      <c r="G231" s="41"/>
      <c r="H231" s="41"/>
      <c r="I231" s="229"/>
      <c r="J231" s="41"/>
      <c r="K231" s="41"/>
      <c r="L231" s="45"/>
      <c r="M231" s="291"/>
      <c r="N231" s="292"/>
      <c r="O231" s="85"/>
      <c r="P231" s="85"/>
      <c r="Q231" s="85"/>
      <c r="R231" s="85"/>
      <c r="S231" s="85"/>
      <c r="T231" s="86"/>
      <c r="U231" s="39"/>
      <c r="V231" s="39"/>
      <c r="W231" s="39"/>
      <c r="X231" s="39"/>
      <c r="Y231" s="39"/>
      <c r="Z231" s="39"/>
      <c r="AA231" s="39"/>
      <c r="AB231" s="39"/>
      <c r="AC231" s="39"/>
      <c r="AD231" s="39"/>
      <c r="AE231" s="39"/>
      <c r="AT231" s="18" t="s">
        <v>435</v>
      </c>
      <c r="AU231" s="18" t="s">
        <v>79</v>
      </c>
    </row>
    <row r="232" s="2" customFormat="1">
      <c r="A232" s="39"/>
      <c r="B232" s="40"/>
      <c r="C232" s="214" t="s">
        <v>344</v>
      </c>
      <c r="D232" s="214" t="s">
        <v>243</v>
      </c>
      <c r="E232" s="215" t="s">
        <v>5498</v>
      </c>
      <c r="F232" s="216" t="s">
        <v>5499</v>
      </c>
      <c r="G232" s="217" t="s">
        <v>282</v>
      </c>
      <c r="H232" s="218">
        <v>1</v>
      </c>
      <c r="I232" s="219"/>
      <c r="J232" s="220">
        <f>ROUND(I232*H232,2)</f>
        <v>0</v>
      </c>
      <c r="K232" s="216" t="s">
        <v>247</v>
      </c>
      <c r="L232" s="45"/>
      <c r="M232" s="221" t="s">
        <v>19</v>
      </c>
      <c r="N232" s="222" t="s">
        <v>43</v>
      </c>
      <c r="O232" s="85"/>
      <c r="P232" s="223">
        <f>O232*H232</f>
        <v>0</v>
      </c>
      <c r="Q232" s="223">
        <v>0</v>
      </c>
      <c r="R232" s="223">
        <f>Q232*H232</f>
        <v>0</v>
      </c>
      <c r="S232" s="223">
        <v>0</v>
      </c>
      <c r="T232" s="224">
        <f>S232*H232</f>
        <v>0</v>
      </c>
      <c r="U232" s="39"/>
      <c r="V232" s="39"/>
      <c r="W232" s="39"/>
      <c r="X232" s="39"/>
      <c r="Y232" s="39"/>
      <c r="Z232" s="39"/>
      <c r="AA232" s="39"/>
      <c r="AB232" s="39"/>
      <c r="AC232" s="39"/>
      <c r="AD232" s="39"/>
      <c r="AE232" s="39"/>
      <c r="AR232" s="225" t="s">
        <v>248</v>
      </c>
      <c r="AT232" s="225" t="s">
        <v>243</v>
      </c>
      <c r="AU232" s="225" t="s">
        <v>79</v>
      </c>
      <c r="AY232" s="18" t="s">
        <v>240</v>
      </c>
      <c r="BE232" s="226">
        <f>IF(N232="základní",J232,0)</f>
        <v>0</v>
      </c>
      <c r="BF232" s="226">
        <f>IF(N232="snížená",J232,0)</f>
        <v>0</v>
      </c>
      <c r="BG232" s="226">
        <f>IF(N232="zákl. přenesená",J232,0)</f>
        <v>0</v>
      </c>
      <c r="BH232" s="226">
        <f>IF(N232="sníž. přenesená",J232,0)</f>
        <v>0</v>
      </c>
      <c r="BI232" s="226">
        <f>IF(N232="nulová",J232,0)</f>
        <v>0</v>
      </c>
      <c r="BJ232" s="18" t="s">
        <v>79</v>
      </c>
      <c r="BK232" s="226">
        <f>ROUND(I232*H232,2)</f>
        <v>0</v>
      </c>
      <c r="BL232" s="18" t="s">
        <v>248</v>
      </c>
      <c r="BM232" s="225" t="s">
        <v>643</v>
      </c>
    </row>
    <row r="233" s="2" customFormat="1">
      <c r="A233" s="39"/>
      <c r="B233" s="40"/>
      <c r="C233" s="41"/>
      <c r="D233" s="227" t="s">
        <v>435</v>
      </c>
      <c r="E233" s="41"/>
      <c r="F233" s="228" t="s">
        <v>5500</v>
      </c>
      <c r="G233" s="41"/>
      <c r="H233" s="41"/>
      <c r="I233" s="229"/>
      <c r="J233" s="41"/>
      <c r="K233" s="41"/>
      <c r="L233" s="45"/>
      <c r="M233" s="291"/>
      <c r="N233" s="292"/>
      <c r="O233" s="85"/>
      <c r="P233" s="85"/>
      <c r="Q233" s="85"/>
      <c r="R233" s="85"/>
      <c r="S233" s="85"/>
      <c r="T233" s="86"/>
      <c r="U233" s="39"/>
      <c r="V233" s="39"/>
      <c r="W233" s="39"/>
      <c r="X233" s="39"/>
      <c r="Y233" s="39"/>
      <c r="Z233" s="39"/>
      <c r="AA233" s="39"/>
      <c r="AB233" s="39"/>
      <c r="AC233" s="39"/>
      <c r="AD233" s="39"/>
      <c r="AE233" s="39"/>
      <c r="AT233" s="18" t="s">
        <v>435</v>
      </c>
      <c r="AU233" s="18" t="s">
        <v>79</v>
      </c>
    </row>
    <row r="234" s="2" customFormat="1">
      <c r="A234" s="39"/>
      <c r="B234" s="40"/>
      <c r="C234" s="214" t="s">
        <v>647</v>
      </c>
      <c r="D234" s="214" t="s">
        <v>243</v>
      </c>
      <c r="E234" s="215" t="s">
        <v>5501</v>
      </c>
      <c r="F234" s="216" t="s">
        <v>5502</v>
      </c>
      <c r="G234" s="217" t="s">
        <v>282</v>
      </c>
      <c r="H234" s="218">
        <v>2</v>
      </c>
      <c r="I234" s="219"/>
      <c r="J234" s="220">
        <f>ROUND(I234*H234,2)</f>
        <v>0</v>
      </c>
      <c r="K234" s="216" t="s">
        <v>247</v>
      </c>
      <c r="L234" s="45"/>
      <c r="M234" s="221" t="s">
        <v>19</v>
      </c>
      <c r="N234" s="222" t="s">
        <v>43</v>
      </c>
      <c r="O234" s="85"/>
      <c r="P234" s="223">
        <f>O234*H234</f>
        <v>0</v>
      </c>
      <c r="Q234" s="223">
        <v>0</v>
      </c>
      <c r="R234" s="223">
        <f>Q234*H234</f>
        <v>0</v>
      </c>
      <c r="S234" s="223">
        <v>0</v>
      </c>
      <c r="T234" s="224">
        <f>S234*H234</f>
        <v>0</v>
      </c>
      <c r="U234" s="39"/>
      <c r="V234" s="39"/>
      <c r="W234" s="39"/>
      <c r="X234" s="39"/>
      <c r="Y234" s="39"/>
      <c r="Z234" s="39"/>
      <c r="AA234" s="39"/>
      <c r="AB234" s="39"/>
      <c r="AC234" s="39"/>
      <c r="AD234" s="39"/>
      <c r="AE234" s="39"/>
      <c r="AR234" s="225" t="s">
        <v>248</v>
      </c>
      <c r="AT234" s="225" t="s">
        <v>243</v>
      </c>
      <c r="AU234" s="225" t="s">
        <v>79</v>
      </c>
      <c r="AY234" s="18" t="s">
        <v>240</v>
      </c>
      <c r="BE234" s="226">
        <f>IF(N234="základní",J234,0)</f>
        <v>0</v>
      </c>
      <c r="BF234" s="226">
        <f>IF(N234="snížená",J234,0)</f>
        <v>0</v>
      </c>
      <c r="BG234" s="226">
        <f>IF(N234="zákl. přenesená",J234,0)</f>
        <v>0</v>
      </c>
      <c r="BH234" s="226">
        <f>IF(N234="sníž. přenesená",J234,0)</f>
        <v>0</v>
      </c>
      <c r="BI234" s="226">
        <f>IF(N234="nulová",J234,0)</f>
        <v>0</v>
      </c>
      <c r="BJ234" s="18" t="s">
        <v>79</v>
      </c>
      <c r="BK234" s="226">
        <f>ROUND(I234*H234,2)</f>
        <v>0</v>
      </c>
      <c r="BL234" s="18" t="s">
        <v>248</v>
      </c>
      <c r="BM234" s="225" t="s">
        <v>646</v>
      </c>
    </row>
    <row r="235" s="2" customFormat="1">
      <c r="A235" s="39"/>
      <c r="B235" s="40"/>
      <c r="C235" s="41"/>
      <c r="D235" s="227" t="s">
        <v>435</v>
      </c>
      <c r="E235" s="41"/>
      <c r="F235" s="228" t="s">
        <v>5503</v>
      </c>
      <c r="G235" s="41"/>
      <c r="H235" s="41"/>
      <c r="I235" s="229"/>
      <c r="J235" s="41"/>
      <c r="K235" s="41"/>
      <c r="L235" s="45"/>
      <c r="M235" s="291"/>
      <c r="N235" s="292"/>
      <c r="O235" s="85"/>
      <c r="P235" s="85"/>
      <c r="Q235" s="85"/>
      <c r="R235" s="85"/>
      <c r="S235" s="85"/>
      <c r="T235" s="86"/>
      <c r="U235" s="39"/>
      <c r="V235" s="39"/>
      <c r="W235" s="39"/>
      <c r="X235" s="39"/>
      <c r="Y235" s="39"/>
      <c r="Z235" s="39"/>
      <c r="AA235" s="39"/>
      <c r="AB235" s="39"/>
      <c r="AC235" s="39"/>
      <c r="AD235" s="39"/>
      <c r="AE235" s="39"/>
      <c r="AT235" s="18" t="s">
        <v>435</v>
      </c>
      <c r="AU235" s="18" t="s">
        <v>79</v>
      </c>
    </row>
    <row r="236" s="2" customFormat="1">
      <c r="A236" s="39"/>
      <c r="B236" s="40"/>
      <c r="C236" s="214" t="s">
        <v>347</v>
      </c>
      <c r="D236" s="214" t="s">
        <v>243</v>
      </c>
      <c r="E236" s="215" t="s">
        <v>5504</v>
      </c>
      <c r="F236" s="216" t="s">
        <v>5505</v>
      </c>
      <c r="G236" s="217" t="s">
        <v>282</v>
      </c>
      <c r="H236" s="218">
        <v>1</v>
      </c>
      <c r="I236" s="219"/>
      <c r="J236" s="220">
        <f>ROUND(I236*H236,2)</f>
        <v>0</v>
      </c>
      <c r="K236" s="216" t="s">
        <v>247</v>
      </c>
      <c r="L236" s="45"/>
      <c r="M236" s="221" t="s">
        <v>19</v>
      </c>
      <c r="N236" s="222" t="s">
        <v>43</v>
      </c>
      <c r="O236" s="85"/>
      <c r="P236" s="223">
        <f>O236*H236</f>
        <v>0</v>
      </c>
      <c r="Q236" s="223">
        <v>0</v>
      </c>
      <c r="R236" s="223">
        <f>Q236*H236</f>
        <v>0</v>
      </c>
      <c r="S236" s="223">
        <v>0</v>
      </c>
      <c r="T236" s="224">
        <f>S236*H236</f>
        <v>0</v>
      </c>
      <c r="U236" s="39"/>
      <c r="V236" s="39"/>
      <c r="W236" s="39"/>
      <c r="X236" s="39"/>
      <c r="Y236" s="39"/>
      <c r="Z236" s="39"/>
      <c r="AA236" s="39"/>
      <c r="AB236" s="39"/>
      <c r="AC236" s="39"/>
      <c r="AD236" s="39"/>
      <c r="AE236" s="39"/>
      <c r="AR236" s="225" t="s">
        <v>248</v>
      </c>
      <c r="AT236" s="225" t="s">
        <v>243</v>
      </c>
      <c r="AU236" s="225" t="s">
        <v>79</v>
      </c>
      <c r="AY236" s="18" t="s">
        <v>240</v>
      </c>
      <c r="BE236" s="226">
        <f>IF(N236="základní",J236,0)</f>
        <v>0</v>
      </c>
      <c r="BF236" s="226">
        <f>IF(N236="snížená",J236,0)</f>
        <v>0</v>
      </c>
      <c r="BG236" s="226">
        <f>IF(N236="zákl. přenesená",J236,0)</f>
        <v>0</v>
      </c>
      <c r="BH236" s="226">
        <f>IF(N236="sníž. přenesená",J236,0)</f>
        <v>0</v>
      </c>
      <c r="BI236" s="226">
        <f>IF(N236="nulová",J236,0)</f>
        <v>0</v>
      </c>
      <c r="BJ236" s="18" t="s">
        <v>79</v>
      </c>
      <c r="BK236" s="226">
        <f>ROUND(I236*H236,2)</f>
        <v>0</v>
      </c>
      <c r="BL236" s="18" t="s">
        <v>248</v>
      </c>
      <c r="BM236" s="225" t="s">
        <v>650</v>
      </c>
    </row>
    <row r="237" s="2" customFormat="1">
      <c r="A237" s="39"/>
      <c r="B237" s="40"/>
      <c r="C237" s="41"/>
      <c r="D237" s="227" t="s">
        <v>435</v>
      </c>
      <c r="E237" s="41"/>
      <c r="F237" s="228" t="s">
        <v>5506</v>
      </c>
      <c r="G237" s="41"/>
      <c r="H237" s="41"/>
      <c r="I237" s="229"/>
      <c r="J237" s="41"/>
      <c r="K237" s="41"/>
      <c r="L237" s="45"/>
      <c r="M237" s="291"/>
      <c r="N237" s="292"/>
      <c r="O237" s="85"/>
      <c r="P237" s="85"/>
      <c r="Q237" s="85"/>
      <c r="R237" s="85"/>
      <c r="S237" s="85"/>
      <c r="T237" s="86"/>
      <c r="U237" s="39"/>
      <c r="V237" s="39"/>
      <c r="W237" s="39"/>
      <c r="X237" s="39"/>
      <c r="Y237" s="39"/>
      <c r="Z237" s="39"/>
      <c r="AA237" s="39"/>
      <c r="AB237" s="39"/>
      <c r="AC237" s="39"/>
      <c r="AD237" s="39"/>
      <c r="AE237" s="39"/>
      <c r="AT237" s="18" t="s">
        <v>435</v>
      </c>
      <c r="AU237" s="18" t="s">
        <v>79</v>
      </c>
    </row>
    <row r="238" s="2" customFormat="1" ht="16.5" customHeight="1">
      <c r="A238" s="39"/>
      <c r="B238" s="40"/>
      <c r="C238" s="214" t="s">
        <v>655</v>
      </c>
      <c r="D238" s="214" t="s">
        <v>243</v>
      </c>
      <c r="E238" s="215" t="s">
        <v>5507</v>
      </c>
      <c r="F238" s="216" t="s">
        <v>5508</v>
      </c>
      <c r="G238" s="217" t="s">
        <v>282</v>
      </c>
      <c r="H238" s="218">
        <v>5</v>
      </c>
      <c r="I238" s="219"/>
      <c r="J238" s="220">
        <f>ROUND(I238*H238,2)</f>
        <v>0</v>
      </c>
      <c r="K238" s="216" t="s">
        <v>247</v>
      </c>
      <c r="L238" s="45"/>
      <c r="M238" s="221" t="s">
        <v>19</v>
      </c>
      <c r="N238" s="222" t="s">
        <v>43</v>
      </c>
      <c r="O238" s="85"/>
      <c r="P238" s="223">
        <f>O238*H238</f>
        <v>0</v>
      </c>
      <c r="Q238" s="223">
        <v>0</v>
      </c>
      <c r="R238" s="223">
        <f>Q238*H238</f>
        <v>0</v>
      </c>
      <c r="S238" s="223">
        <v>0</v>
      </c>
      <c r="T238" s="224">
        <f>S238*H238</f>
        <v>0</v>
      </c>
      <c r="U238" s="39"/>
      <c r="V238" s="39"/>
      <c r="W238" s="39"/>
      <c r="X238" s="39"/>
      <c r="Y238" s="39"/>
      <c r="Z238" s="39"/>
      <c r="AA238" s="39"/>
      <c r="AB238" s="39"/>
      <c r="AC238" s="39"/>
      <c r="AD238" s="39"/>
      <c r="AE238" s="39"/>
      <c r="AR238" s="225" t="s">
        <v>248</v>
      </c>
      <c r="AT238" s="225" t="s">
        <v>243</v>
      </c>
      <c r="AU238" s="225" t="s">
        <v>79</v>
      </c>
      <c r="AY238" s="18" t="s">
        <v>240</v>
      </c>
      <c r="BE238" s="226">
        <f>IF(N238="základní",J238,0)</f>
        <v>0</v>
      </c>
      <c r="BF238" s="226">
        <f>IF(N238="snížená",J238,0)</f>
        <v>0</v>
      </c>
      <c r="BG238" s="226">
        <f>IF(N238="zákl. přenesená",J238,0)</f>
        <v>0</v>
      </c>
      <c r="BH238" s="226">
        <f>IF(N238="sníž. přenesená",J238,0)</f>
        <v>0</v>
      </c>
      <c r="BI238" s="226">
        <f>IF(N238="nulová",J238,0)</f>
        <v>0</v>
      </c>
      <c r="BJ238" s="18" t="s">
        <v>79</v>
      </c>
      <c r="BK238" s="226">
        <f>ROUND(I238*H238,2)</f>
        <v>0</v>
      </c>
      <c r="BL238" s="18" t="s">
        <v>248</v>
      </c>
      <c r="BM238" s="225" t="s">
        <v>654</v>
      </c>
    </row>
    <row r="239" s="2" customFormat="1">
      <c r="A239" s="39"/>
      <c r="B239" s="40"/>
      <c r="C239" s="41"/>
      <c r="D239" s="227" t="s">
        <v>435</v>
      </c>
      <c r="E239" s="41"/>
      <c r="F239" s="228" t="s">
        <v>5509</v>
      </c>
      <c r="G239" s="41"/>
      <c r="H239" s="41"/>
      <c r="I239" s="229"/>
      <c r="J239" s="41"/>
      <c r="K239" s="41"/>
      <c r="L239" s="45"/>
      <c r="M239" s="291"/>
      <c r="N239" s="292"/>
      <c r="O239" s="85"/>
      <c r="P239" s="85"/>
      <c r="Q239" s="85"/>
      <c r="R239" s="85"/>
      <c r="S239" s="85"/>
      <c r="T239" s="86"/>
      <c r="U239" s="39"/>
      <c r="V239" s="39"/>
      <c r="W239" s="39"/>
      <c r="X239" s="39"/>
      <c r="Y239" s="39"/>
      <c r="Z239" s="39"/>
      <c r="AA239" s="39"/>
      <c r="AB239" s="39"/>
      <c r="AC239" s="39"/>
      <c r="AD239" s="39"/>
      <c r="AE239" s="39"/>
      <c r="AT239" s="18" t="s">
        <v>435</v>
      </c>
      <c r="AU239" s="18" t="s">
        <v>79</v>
      </c>
    </row>
    <row r="240" s="2" customFormat="1">
      <c r="A240" s="39"/>
      <c r="B240" s="40"/>
      <c r="C240" s="214" t="s">
        <v>351</v>
      </c>
      <c r="D240" s="214" t="s">
        <v>243</v>
      </c>
      <c r="E240" s="215" t="s">
        <v>5510</v>
      </c>
      <c r="F240" s="216" t="s">
        <v>5511</v>
      </c>
      <c r="G240" s="217" t="s">
        <v>282</v>
      </c>
      <c r="H240" s="218">
        <v>2</v>
      </c>
      <c r="I240" s="219"/>
      <c r="J240" s="220">
        <f>ROUND(I240*H240,2)</f>
        <v>0</v>
      </c>
      <c r="K240" s="216" t="s">
        <v>247</v>
      </c>
      <c r="L240" s="45"/>
      <c r="M240" s="221" t="s">
        <v>19</v>
      </c>
      <c r="N240" s="222" t="s">
        <v>43</v>
      </c>
      <c r="O240" s="85"/>
      <c r="P240" s="223">
        <f>O240*H240</f>
        <v>0</v>
      </c>
      <c r="Q240" s="223">
        <v>0</v>
      </c>
      <c r="R240" s="223">
        <f>Q240*H240</f>
        <v>0</v>
      </c>
      <c r="S240" s="223">
        <v>0</v>
      </c>
      <c r="T240" s="224">
        <f>S240*H240</f>
        <v>0</v>
      </c>
      <c r="U240" s="39"/>
      <c r="V240" s="39"/>
      <c r="W240" s="39"/>
      <c r="X240" s="39"/>
      <c r="Y240" s="39"/>
      <c r="Z240" s="39"/>
      <c r="AA240" s="39"/>
      <c r="AB240" s="39"/>
      <c r="AC240" s="39"/>
      <c r="AD240" s="39"/>
      <c r="AE240" s="39"/>
      <c r="AR240" s="225" t="s">
        <v>248</v>
      </c>
      <c r="AT240" s="225" t="s">
        <v>243</v>
      </c>
      <c r="AU240" s="225" t="s">
        <v>79</v>
      </c>
      <c r="AY240" s="18" t="s">
        <v>240</v>
      </c>
      <c r="BE240" s="226">
        <f>IF(N240="základní",J240,0)</f>
        <v>0</v>
      </c>
      <c r="BF240" s="226">
        <f>IF(N240="snížená",J240,0)</f>
        <v>0</v>
      </c>
      <c r="BG240" s="226">
        <f>IF(N240="zákl. přenesená",J240,0)</f>
        <v>0</v>
      </c>
      <c r="BH240" s="226">
        <f>IF(N240="sníž. přenesená",J240,0)</f>
        <v>0</v>
      </c>
      <c r="BI240" s="226">
        <f>IF(N240="nulová",J240,0)</f>
        <v>0</v>
      </c>
      <c r="BJ240" s="18" t="s">
        <v>79</v>
      </c>
      <c r="BK240" s="226">
        <f>ROUND(I240*H240,2)</f>
        <v>0</v>
      </c>
      <c r="BL240" s="18" t="s">
        <v>248</v>
      </c>
      <c r="BM240" s="225" t="s">
        <v>658</v>
      </c>
    </row>
    <row r="241" s="2" customFormat="1">
      <c r="A241" s="39"/>
      <c r="B241" s="40"/>
      <c r="C241" s="41"/>
      <c r="D241" s="227" t="s">
        <v>435</v>
      </c>
      <c r="E241" s="41"/>
      <c r="F241" s="228" t="s">
        <v>5512</v>
      </c>
      <c r="G241" s="41"/>
      <c r="H241" s="41"/>
      <c r="I241" s="229"/>
      <c r="J241" s="41"/>
      <c r="K241" s="41"/>
      <c r="L241" s="45"/>
      <c r="M241" s="291"/>
      <c r="N241" s="292"/>
      <c r="O241" s="85"/>
      <c r="P241" s="85"/>
      <c r="Q241" s="85"/>
      <c r="R241" s="85"/>
      <c r="S241" s="85"/>
      <c r="T241" s="86"/>
      <c r="U241" s="39"/>
      <c r="V241" s="39"/>
      <c r="W241" s="39"/>
      <c r="X241" s="39"/>
      <c r="Y241" s="39"/>
      <c r="Z241" s="39"/>
      <c r="AA241" s="39"/>
      <c r="AB241" s="39"/>
      <c r="AC241" s="39"/>
      <c r="AD241" s="39"/>
      <c r="AE241" s="39"/>
      <c r="AT241" s="18" t="s">
        <v>435</v>
      </c>
      <c r="AU241" s="18" t="s">
        <v>79</v>
      </c>
    </row>
    <row r="242" s="2" customFormat="1">
      <c r="A242" s="39"/>
      <c r="B242" s="40"/>
      <c r="C242" s="214" t="s">
        <v>661</v>
      </c>
      <c r="D242" s="214" t="s">
        <v>243</v>
      </c>
      <c r="E242" s="215" t="s">
        <v>5513</v>
      </c>
      <c r="F242" s="216" t="s">
        <v>5514</v>
      </c>
      <c r="G242" s="217" t="s">
        <v>282</v>
      </c>
      <c r="H242" s="218">
        <v>2</v>
      </c>
      <c r="I242" s="219"/>
      <c r="J242" s="220">
        <f>ROUND(I242*H242,2)</f>
        <v>0</v>
      </c>
      <c r="K242" s="216" t="s">
        <v>247</v>
      </c>
      <c r="L242" s="45"/>
      <c r="M242" s="221" t="s">
        <v>19</v>
      </c>
      <c r="N242" s="222" t="s">
        <v>43</v>
      </c>
      <c r="O242" s="85"/>
      <c r="P242" s="223">
        <f>O242*H242</f>
        <v>0</v>
      </c>
      <c r="Q242" s="223">
        <v>0</v>
      </c>
      <c r="R242" s="223">
        <f>Q242*H242</f>
        <v>0</v>
      </c>
      <c r="S242" s="223">
        <v>0</v>
      </c>
      <c r="T242" s="224">
        <f>S242*H242</f>
        <v>0</v>
      </c>
      <c r="U242" s="39"/>
      <c r="V242" s="39"/>
      <c r="W242" s="39"/>
      <c r="X242" s="39"/>
      <c r="Y242" s="39"/>
      <c r="Z242" s="39"/>
      <c r="AA242" s="39"/>
      <c r="AB242" s="39"/>
      <c r="AC242" s="39"/>
      <c r="AD242" s="39"/>
      <c r="AE242" s="39"/>
      <c r="AR242" s="225" t="s">
        <v>248</v>
      </c>
      <c r="AT242" s="225" t="s">
        <v>243</v>
      </c>
      <c r="AU242" s="225" t="s">
        <v>79</v>
      </c>
      <c r="AY242" s="18" t="s">
        <v>240</v>
      </c>
      <c r="BE242" s="226">
        <f>IF(N242="základní",J242,0)</f>
        <v>0</v>
      </c>
      <c r="BF242" s="226">
        <f>IF(N242="snížená",J242,0)</f>
        <v>0</v>
      </c>
      <c r="BG242" s="226">
        <f>IF(N242="zákl. přenesená",J242,0)</f>
        <v>0</v>
      </c>
      <c r="BH242" s="226">
        <f>IF(N242="sníž. přenesená",J242,0)</f>
        <v>0</v>
      </c>
      <c r="BI242" s="226">
        <f>IF(N242="nulová",J242,0)</f>
        <v>0</v>
      </c>
      <c r="BJ242" s="18" t="s">
        <v>79</v>
      </c>
      <c r="BK242" s="226">
        <f>ROUND(I242*H242,2)</f>
        <v>0</v>
      </c>
      <c r="BL242" s="18" t="s">
        <v>248</v>
      </c>
      <c r="BM242" s="225" t="s">
        <v>660</v>
      </c>
    </row>
    <row r="243" s="2" customFormat="1">
      <c r="A243" s="39"/>
      <c r="B243" s="40"/>
      <c r="C243" s="41"/>
      <c r="D243" s="227" t="s">
        <v>435</v>
      </c>
      <c r="E243" s="41"/>
      <c r="F243" s="228" t="s">
        <v>5515</v>
      </c>
      <c r="G243" s="41"/>
      <c r="H243" s="41"/>
      <c r="I243" s="229"/>
      <c r="J243" s="41"/>
      <c r="K243" s="41"/>
      <c r="L243" s="45"/>
      <c r="M243" s="291"/>
      <c r="N243" s="292"/>
      <c r="O243" s="85"/>
      <c r="P243" s="85"/>
      <c r="Q243" s="85"/>
      <c r="R243" s="85"/>
      <c r="S243" s="85"/>
      <c r="T243" s="86"/>
      <c r="U243" s="39"/>
      <c r="V243" s="39"/>
      <c r="W243" s="39"/>
      <c r="X243" s="39"/>
      <c r="Y243" s="39"/>
      <c r="Z243" s="39"/>
      <c r="AA243" s="39"/>
      <c r="AB243" s="39"/>
      <c r="AC243" s="39"/>
      <c r="AD243" s="39"/>
      <c r="AE243" s="39"/>
      <c r="AT243" s="18" t="s">
        <v>435</v>
      </c>
      <c r="AU243" s="18" t="s">
        <v>79</v>
      </c>
    </row>
    <row r="244" s="2" customFormat="1">
      <c r="A244" s="39"/>
      <c r="B244" s="40"/>
      <c r="C244" s="214" t="s">
        <v>354</v>
      </c>
      <c r="D244" s="214" t="s">
        <v>243</v>
      </c>
      <c r="E244" s="215" t="s">
        <v>5516</v>
      </c>
      <c r="F244" s="216" t="s">
        <v>5517</v>
      </c>
      <c r="G244" s="217" t="s">
        <v>282</v>
      </c>
      <c r="H244" s="218">
        <v>1</v>
      </c>
      <c r="I244" s="219"/>
      <c r="J244" s="220">
        <f>ROUND(I244*H244,2)</f>
        <v>0</v>
      </c>
      <c r="K244" s="216" t="s">
        <v>247</v>
      </c>
      <c r="L244" s="45"/>
      <c r="M244" s="221" t="s">
        <v>19</v>
      </c>
      <c r="N244" s="222" t="s">
        <v>43</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248</v>
      </c>
      <c r="AT244" s="225" t="s">
        <v>243</v>
      </c>
      <c r="AU244" s="225" t="s">
        <v>79</v>
      </c>
      <c r="AY244" s="18" t="s">
        <v>240</v>
      </c>
      <c r="BE244" s="226">
        <f>IF(N244="základní",J244,0)</f>
        <v>0</v>
      </c>
      <c r="BF244" s="226">
        <f>IF(N244="snížená",J244,0)</f>
        <v>0</v>
      </c>
      <c r="BG244" s="226">
        <f>IF(N244="zákl. přenesená",J244,0)</f>
        <v>0</v>
      </c>
      <c r="BH244" s="226">
        <f>IF(N244="sníž. přenesená",J244,0)</f>
        <v>0</v>
      </c>
      <c r="BI244" s="226">
        <f>IF(N244="nulová",J244,0)</f>
        <v>0</v>
      </c>
      <c r="BJ244" s="18" t="s">
        <v>79</v>
      </c>
      <c r="BK244" s="226">
        <f>ROUND(I244*H244,2)</f>
        <v>0</v>
      </c>
      <c r="BL244" s="18" t="s">
        <v>248</v>
      </c>
      <c r="BM244" s="225" t="s">
        <v>664</v>
      </c>
    </row>
    <row r="245" s="2" customFormat="1">
      <c r="A245" s="39"/>
      <c r="B245" s="40"/>
      <c r="C245" s="41"/>
      <c r="D245" s="227" t="s">
        <v>435</v>
      </c>
      <c r="E245" s="41"/>
      <c r="F245" s="228" t="s">
        <v>5518</v>
      </c>
      <c r="G245" s="41"/>
      <c r="H245" s="41"/>
      <c r="I245" s="229"/>
      <c r="J245" s="41"/>
      <c r="K245" s="41"/>
      <c r="L245" s="45"/>
      <c r="M245" s="291"/>
      <c r="N245" s="292"/>
      <c r="O245" s="85"/>
      <c r="P245" s="85"/>
      <c r="Q245" s="85"/>
      <c r="R245" s="85"/>
      <c r="S245" s="85"/>
      <c r="T245" s="86"/>
      <c r="U245" s="39"/>
      <c r="V245" s="39"/>
      <c r="W245" s="39"/>
      <c r="X245" s="39"/>
      <c r="Y245" s="39"/>
      <c r="Z245" s="39"/>
      <c r="AA245" s="39"/>
      <c r="AB245" s="39"/>
      <c r="AC245" s="39"/>
      <c r="AD245" s="39"/>
      <c r="AE245" s="39"/>
      <c r="AT245" s="18" t="s">
        <v>435</v>
      </c>
      <c r="AU245" s="18" t="s">
        <v>79</v>
      </c>
    </row>
    <row r="246" s="2" customFormat="1">
      <c r="A246" s="39"/>
      <c r="B246" s="40"/>
      <c r="C246" s="214" t="s">
        <v>668</v>
      </c>
      <c r="D246" s="214" t="s">
        <v>243</v>
      </c>
      <c r="E246" s="215" t="s">
        <v>5519</v>
      </c>
      <c r="F246" s="216" t="s">
        <v>5520</v>
      </c>
      <c r="G246" s="217" t="s">
        <v>282</v>
      </c>
      <c r="H246" s="218">
        <v>1</v>
      </c>
      <c r="I246" s="219"/>
      <c r="J246" s="220">
        <f>ROUND(I246*H246,2)</f>
        <v>0</v>
      </c>
      <c r="K246" s="216" t="s">
        <v>247</v>
      </c>
      <c r="L246" s="45"/>
      <c r="M246" s="221" t="s">
        <v>19</v>
      </c>
      <c r="N246" s="222" t="s">
        <v>43</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248</v>
      </c>
      <c r="AT246" s="225" t="s">
        <v>243</v>
      </c>
      <c r="AU246" s="225" t="s">
        <v>79</v>
      </c>
      <c r="AY246" s="18" t="s">
        <v>240</v>
      </c>
      <c r="BE246" s="226">
        <f>IF(N246="základní",J246,0)</f>
        <v>0</v>
      </c>
      <c r="BF246" s="226">
        <f>IF(N246="snížená",J246,0)</f>
        <v>0</v>
      </c>
      <c r="BG246" s="226">
        <f>IF(N246="zákl. přenesená",J246,0)</f>
        <v>0</v>
      </c>
      <c r="BH246" s="226">
        <f>IF(N246="sníž. přenesená",J246,0)</f>
        <v>0</v>
      </c>
      <c r="BI246" s="226">
        <f>IF(N246="nulová",J246,0)</f>
        <v>0</v>
      </c>
      <c r="BJ246" s="18" t="s">
        <v>79</v>
      </c>
      <c r="BK246" s="226">
        <f>ROUND(I246*H246,2)</f>
        <v>0</v>
      </c>
      <c r="BL246" s="18" t="s">
        <v>248</v>
      </c>
      <c r="BM246" s="225" t="s">
        <v>667</v>
      </c>
    </row>
    <row r="247" s="2" customFormat="1">
      <c r="A247" s="39"/>
      <c r="B247" s="40"/>
      <c r="C247" s="41"/>
      <c r="D247" s="227" t="s">
        <v>435</v>
      </c>
      <c r="E247" s="41"/>
      <c r="F247" s="228" t="s">
        <v>5515</v>
      </c>
      <c r="G247" s="41"/>
      <c r="H247" s="41"/>
      <c r="I247" s="229"/>
      <c r="J247" s="41"/>
      <c r="K247" s="41"/>
      <c r="L247" s="45"/>
      <c r="M247" s="291"/>
      <c r="N247" s="292"/>
      <c r="O247" s="85"/>
      <c r="P247" s="85"/>
      <c r="Q247" s="85"/>
      <c r="R247" s="85"/>
      <c r="S247" s="85"/>
      <c r="T247" s="86"/>
      <c r="U247" s="39"/>
      <c r="V247" s="39"/>
      <c r="W247" s="39"/>
      <c r="X247" s="39"/>
      <c r="Y247" s="39"/>
      <c r="Z247" s="39"/>
      <c r="AA247" s="39"/>
      <c r="AB247" s="39"/>
      <c r="AC247" s="39"/>
      <c r="AD247" s="39"/>
      <c r="AE247" s="39"/>
      <c r="AT247" s="18" t="s">
        <v>435</v>
      </c>
      <c r="AU247" s="18" t="s">
        <v>79</v>
      </c>
    </row>
    <row r="248" s="2" customFormat="1">
      <c r="A248" s="39"/>
      <c r="B248" s="40"/>
      <c r="C248" s="214" t="s">
        <v>358</v>
      </c>
      <c r="D248" s="214" t="s">
        <v>243</v>
      </c>
      <c r="E248" s="215" t="s">
        <v>5521</v>
      </c>
      <c r="F248" s="216" t="s">
        <v>5522</v>
      </c>
      <c r="G248" s="217" t="s">
        <v>282</v>
      </c>
      <c r="H248" s="218">
        <v>1</v>
      </c>
      <c r="I248" s="219"/>
      <c r="J248" s="220">
        <f>ROUND(I248*H248,2)</f>
        <v>0</v>
      </c>
      <c r="K248" s="216" t="s">
        <v>247</v>
      </c>
      <c r="L248" s="45"/>
      <c r="M248" s="221" t="s">
        <v>19</v>
      </c>
      <c r="N248" s="222" t="s">
        <v>43</v>
      </c>
      <c r="O248" s="85"/>
      <c r="P248" s="223">
        <f>O248*H248</f>
        <v>0</v>
      </c>
      <c r="Q248" s="223">
        <v>0</v>
      </c>
      <c r="R248" s="223">
        <f>Q248*H248</f>
        <v>0</v>
      </c>
      <c r="S248" s="223">
        <v>0</v>
      </c>
      <c r="T248" s="224">
        <f>S248*H248</f>
        <v>0</v>
      </c>
      <c r="U248" s="39"/>
      <c r="V248" s="39"/>
      <c r="W248" s="39"/>
      <c r="X248" s="39"/>
      <c r="Y248" s="39"/>
      <c r="Z248" s="39"/>
      <c r="AA248" s="39"/>
      <c r="AB248" s="39"/>
      <c r="AC248" s="39"/>
      <c r="AD248" s="39"/>
      <c r="AE248" s="39"/>
      <c r="AR248" s="225" t="s">
        <v>248</v>
      </c>
      <c r="AT248" s="225" t="s">
        <v>243</v>
      </c>
      <c r="AU248" s="225" t="s">
        <v>79</v>
      </c>
      <c r="AY248" s="18" t="s">
        <v>240</v>
      </c>
      <c r="BE248" s="226">
        <f>IF(N248="základní",J248,0)</f>
        <v>0</v>
      </c>
      <c r="BF248" s="226">
        <f>IF(N248="snížená",J248,0)</f>
        <v>0</v>
      </c>
      <c r="BG248" s="226">
        <f>IF(N248="zákl. přenesená",J248,0)</f>
        <v>0</v>
      </c>
      <c r="BH248" s="226">
        <f>IF(N248="sníž. přenesená",J248,0)</f>
        <v>0</v>
      </c>
      <c r="BI248" s="226">
        <f>IF(N248="nulová",J248,0)</f>
        <v>0</v>
      </c>
      <c r="BJ248" s="18" t="s">
        <v>79</v>
      </c>
      <c r="BK248" s="226">
        <f>ROUND(I248*H248,2)</f>
        <v>0</v>
      </c>
      <c r="BL248" s="18" t="s">
        <v>248</v>
      </c>
      <c r="BM248" s="225" t="s">
        <v>671</v>
      </c>
    </row>
    <row r="249" s="2" customFormat="1">
      <c r="A249" s="39"/>
      <c r="B249" s="40"/>
      <c r="C249" s="41"/>
      <c r="D249" s="227" t="s">
        <v>435</v>
      </c>
      <c r="E249" s="41"/>
      <c r="F249" s="228" t="s">
        <v>5518</v>
      </c>
      <c r="G249" s="41"/>
      <c r="H249" s="41"/>
      <c r="I249" s="229"/>
      <c r="J249" s="41"/>
      <c r="K249" s="41"/>
      <c r="L249" s="45"/>
      <c r="M249" s="291"/>
      <c r="N249" s="292"/>
      <c r="O249" s="85"/>
      <c r="P249" s="85"/>
      <c r="Q249" s="85"/>
      <c r="R249" s="85"/>
      <c r="S249" s="85"/>
      <c r="T249" s="86"/>
      <c r="U249" s="39"/>
      <c r="V249" s="39"/>
      <c r="W249" s="39"/>
      <c r="X249" s="39"/>
      <c r="Y249" s="39"/>
      <c r="Z249" s="39"/>
      <c r="AA249" s="39"/>
      <c r="AB249" s="39"/>
      <c r="AC249" s="39"/>
      <c r="AD249" s="39"/>
      <c r="AE249" s="39"/>
      <c r="AT249" s="18" t="s">
        <v>435</v>
      </c>
      <c r="AU249" s="18" t="s">
        <v>79</v>
      </c>
    </row>
    <row r="250" s="2" customFormat="1" ht="16.5" customHeight="1">
      <c r="A250" s="39"/>
      <c r="B250" s="40"/>
      <c r="C250" s="214" t="s">
        <v>675</v>
      </c>
      <c r="D250" s="214" t="s">
        <v>243</v>
      </c>
      <c r="E250" s="215" t="s">
        <v>5523</v>
      </c>
      <c r="F250" s="216" t="s">
        <v>5524</v>
      </c>
      <c r="G250" s="217" t="s">
        <v>282</v>
      </c>
      <c r="H250" s="218">
        <v>3</v>
      </c>
      <c r="I250" s="219"/>
      <c r="J250" s="220">
        <f>ROUND(I250*H250,2)</f>
        <v>0</v>
      </c>
      <c r="K250" s="216" t="s">
        <v>247</v>
      </c>
      <c r="L250" s="45"/>
      <c r="M250" s="221" t="s">
        <v>19</v>
      </c>
      <c r="N250" s="222" t="s">
        <v>43</v>
      </c>
      <c r="O250" s="85"/>
      <c r="P250" s="223">
        <f>O250*H250</f>
        <v>0</v>
      </c>
      <c r="Q250" s="223">
        <v>0</v>
      </c>
      <c r="R250" s="223">
        <f>Q250*H250</f>
        <v>0</v>
      </c>
      <c r="S250" s="223">
        <v>0</v>
      </c>
      <c r="T250" s="224">
        <f>S250*H250</f>
        <v>0</v>
      </c>
      <c r="U250" s="39"/>
      <c r="V250" s="39"/>
      <c r="W250" s="39"/>
      <c r="X250" s="39"/>
      <c r="Y250" s="39"/>
      <c r="Z250" s="39"/>
      <c r="AA250" s="39"/>
      <c r="AB250" s="39"/>
      <c r="AC250" s="39"/>
      <c r="AD250" s="39"/>
      <c r="AE250" s="39"/>
      <c r="AR250" s="225" t="s">
        <v>248</v>
      </c>
      <c r="AT250" s="225" t="s">
        <v>243</v>
      </c>
      <c r="AU250" s="225" t="s">
        <v>79</v>
      </c>
      <c r="AY250" s="18" t="s">
        <v>240</v>
      </c>
      <c r="BE250" s="226">
        <f>IF(N250="základní",J250,0)</f>
        <v>0</v>
      </c>
      <c r="BF250" s="226">
        <f>IF(N250="snížená",J250,0)</f>
        <v>0</v>
      </c>
      <c r="BG250" s="226">
        <f>IF(N250="zákl. přenesená",J250,0)</f>
        <v>0</v>
      </c>
      <c r="BH250" s="226">
        <f>IF(N250="sníž. přenesená",J250,0)</f>
        <v>0</v>
      </c>
      <c r="BI250" s="226">
        <f>IF(N250="nulová",J250,0)</f>
        <v>0</v>
      </c>
      <c r="BJ250" s="18" t="s">
        <v>79</v>
      </c>
      <c r="BK250" s="226">
        <f>ROUND(I250*H250,2)</f>
        <v>0</v>
      </c>
      <c r="BL250" s="18" t="s">
        <v>248</v>
      </c>
      <c r="BM250" s="225" t="s">
        <v>674</v>
      </c>
    </row>
    <row r="251" s="2" customFormat="1">
      <c r="A251" s="39"/>
      <c r="B251" s="40"/>
      <c r="C251" s="41"/>
      <c r="D251" s="227" t="s">
        <v>435</v>
      </c>
      <c r="E251" s="41"/>
      <c r="F251" s="228" t="s">
        <v>5525</v>
      </c>
      <c r="G251" s="41"/>
      <c r="H251" s="41"/>
      <c r="I251" s="229"/>
      <c r="J251" s="41"/>
      <c r="K251" s="41"/>
      <c r="L251" s="45"/>
      <c r="M251" s="291"/>
      <c r="N251" s="292"/>
      <c r="O251" s="85"/>
      <c r="P251" s="85"/>
      <c r="Q251" s="85"/>
      <c r="R251" s="85"/>
      <c r="S251" s="85"/>
      <c r="T251" s="86"/>
      <c r="U251" s="39"/>
      <c r="V251" s="39"/>
      <c r="W251" s="39"/>
      <c r="X251" s="39"/>
      <c r="Y251" s="39"/>
      <c r="Z251" s="39"/>
      <c r="AA251" s="39"/>
      <c r="AB251" s="39"/>
      <c r="AC251" s="39"/>
      <c r="AD251" s="39"/>
      <c r="AE251" s="39"/>
      <c r="AT251" s="18" t="s">
        <v>435</v>
      </c>
      <c r="AU251" s="18" t="s">
        <v>79</v>
      </c>
    </row>
    <row r="252" s="2" customFormat="1">
      <c r="A252" s="39"/>
      <c r="B252" s="40"/>
      <c r="C252" s="214" t="s">
        <v>363</v>
      </c>
      <c r="D252" s="214" t="s">
        <v>243</v>
      </c>
      <c r="E252" s="215" t="s">
        <v>5526</v>
      </c>
      <c r="F252" s="216" t="s">
        <v>5398</v>
      </c>
      <c r="G252" s="217" t="s">
        <v>282</v>
      </c>
      <c r="H252" s="218">
        <v>2</v>
      </c>
      <c r="I252" s="219"/>
      <c r="J252" s="220">
        <f>ROUND(I252*H252,2)</f>
        <v>0</v>
      </c>
      <c r="K252" s="216" t="s">
        <v>247</v>
      </c>
      <c r="L252" s="45"/>
      <c r="M252" s="221" t="s">
        <v>19</v>
      </c>
      <c r="N252" s="222" t="s">
        <v>43</v>
      </c>
      <c r="O252" s="85"/>
      <c r="P252" s="223">
        <f>O252*H252</f>
        <v>0</v>
      </c>
      <c r="Q252" s="223">
        <v>0</v>
      </c>
      <c r="R252" s="223">
        <f>Q252*H252</f>
        <v>0</v>
      </c>
      <c r="S252" s="223">
        <v>0</v>
      </c>
      <c r="T252" s="224">
        <f>S252*H252</f>
        <v>0</v>
      </c>
      <c r="U252" s="39"/>
      <c r="V252" s="39"/>
      <c r="W252" s="39"/>
      <c r="X252" s="39"/>
      <c r="Y252" s="39"/>
      <c r="Z252" s="39"/>
      <c r="AA252" s="39"/>
      <c r="AB252" s="39"/>
      <c r="AC252" s="39"/>
      <c r="AD252" s="39"/>
      <c r="AE252" s="39"/>
      <c r="AR252" s="225" t="s">
        <v>248</v>
      </c>
      <c r="AT252" s="225" t="s">
        <v>243</v>
      </c>
      <c r="AU252" s="225" t="s">
        <v>79</v>
      </c>
      <c r="AY252" s="18" t="s">
        <v>240</v>
      </c>
      <c r="BE252" s="226">
        <f>IF(N252="základní",J252,0)</f>
        <v>0</v>
      </c>
      <c r="BF252" s="226">
        <f>IF(N252="snížená",J252,0)</f>
        <v>0</v>
      </c>
      <c r="BG252" s="226">
        <f>IF(N252="zákl. přenesená",J252,0)</f>
        <v>0</v>
      </c>
      <c r="BH252" s="226">
        <f>IF(N252="sníž. přenesená",J252,0)</f>
        <v>0</v>
      </c>
      <c r="BI252" s="226">
        <f>IF(N252="nulová",J252,0)</f>
        <v>0</v>
      </c>
      <c r="BJ252" s="18" t="s">
        <v>79</v>
      </c>
      <c r="BK252" s="226">
        <f>ROUND(I252*H252,2)</f>
        <v>0</v>
      </c>
      <c r="BL252" s="18" t="s">
        <v>248</v>
      </c>
      <c r="BM252" s="225" t="s">
        <v>678</v>
      </c>
    </row>
    <row r="253" s="2" customFormat="1">
      <c r="A253" s="39"/>
      <c r="B253" s="40"/>
      <c r="C253" s="41"/>
      <c r="D253" s="227" t="s">
        <v>435</v>
      </c>
      <c r="E253" s="41"/>
      <c r="F253" s="228" t="s">
        <v>5527</v>
      </c>
      <c r="G253" s="41"/>
      <c r="H253" s="41"/>
      <c r="I253" s="229"/>
      <c r="J253" s="41"/>
      <c r="K253" s="41"/>
      <c r="L253" s="45"/>
      <c r="M253" s="291"/>
      <c r="N253" s="292"/>
      <c r="O253" s="85"/>
      <c r="P253" s="85"/>
      <c r="Q253" s="85"/>
      <c r="R253" s="85"/>
      <c r="S253" s="85"/>
      <c r="T253" s="86"/>
      <c r="U253" s="39"/>
      <c r="V253" s="39"/>
      <c r="W253" s="39"/>
      <c r="X253" s="39"/>
      <c r="Y253" s="39"/>
      <c r="Z253" s="39"/>
      <c r="AA253" s="39"/>
      <c r="AB253" s="39"/>
      <c r="AC253" s="39"/>
      <c r="AD253" s="39"/>
      <c r="AE253" s="39"/>
      <c r="AT253" s="18" t="s">
        <v>435</v>
      </c>
      <c r="AU253" s="18" t="s">
        <v>79</v>
      </c>
    </row>
    <row r="254" s="2" customFormat="1">
      <c r="A254" s="39"/>
      <c r="B254" s="40"/>
      <c r="C254" s="214" t="s">
        <v>681</v>
      </c>
      <c r="D254" s="214" t="s">
        <v>243</v>
      </c>
      <c r="E254" s="215" t="s">
        <v>5528</v>
      </c>
      <c r="F254" s="216" t="s">
        <v>5529</v>
      </c>
      <c r="G254" s="217" t="s">
        <v>282</v>
      </c>
      <c r="H254" s="218">
        <v>1</v>
      </c>
      <c r="I254" s="219"/>
      <c r="J254" s="220">
        <f>ROUND(I254*H254,2)</f>
        <v>0</v>
      </c>
      <c r="K254" s="216" t="s">
        <v>247</v>
      </c>
      <c r="L254" s="45"/>
      <c r="M254" s="221" t="s">
        <v>19</v>
      </c>
      <c r="N254" s="222" t="s">
        <v>43</v>
      </c>
      <c r="O254" s="85"/>
      <c r="P254" s="223">
        <f>O254*H254</f>
        <v>0</v>
      </c>
      <c r="Q254" s="223">
        <v>0</v>
      </c>
      <c r="R254" s="223">
        <f>Q254*H254</f>
        <v>0</v>
      </c>
      <c r="S254" s="223">
        <v>0</v>
      </c>
      <c r="T254" s="224">
        <f>S254*H254</f>
        <v>0</v>
      </c>
      <c r="U254" s="39"/>
      <c r="V254" s="39"/>
      <c r="W254" s="39"/>
      <c r="X254" s="39"/>
      <c r="Y254" s="39"/>
      <c r="Z254" s="39"/>
      <c r="AA254" s="39"/>
      <c r="AB254" s="39"/>
      <c r="AC254" s="39"/>
      <c r="AD254" s="39"/>
      <c r="AE254" s="39"/>
      <c r="AR254" s="225" t="s">
        <v>248</v>
      </c>
      <c r="AT254" s="225" t="s">
        <v>243</v>
      </c>
      <c r="AU254" s="225" t="s">
        <v>79</v>
      </c>
      <c r="AY254" s="18" t="s">
        <v>240</v>
      </c>
      <c r="BE254" s="226">
        <f>IF(N254="základní",J254,0)</f>
        <v>0</v>
      </c>
      <c r="BF254" s="226">
        <f>IF(N254="snížená",J254,0)</f>
        <v>0</v>
      </c>
      <c r="BG254" s="226">
        <f>IF(N254="zákl. přenesená",J254,0)</f>
        <v>0</v>
      </c>
      <c r="BH254" s="226">
        <f>IF(N254="sníž. přenesená",J254,0)</f>
        <v>0</v>
      </c>
      <c r="BI254" s="226">
        <f>IF(N254="nulová",J254,0)</f>
        <v>0</v>
      </c>
      <c r="BJ254" s="18" t="s">
        <v>79</v>
      </c>
      <c r="BK254" s="226">
        <f>ROUND(I254*H254,2)</f>
        <v>0</v>
      </c>
      <c r="BL254" s="18" t="s">
        <v>248</v>
      </c>
      <c r="BM254" s="225" t="s">
        <v>680</v>
      </c>
    </row>
    <row r="255" s="2" customFormat="1">
      <c r="A255" s="39"/>
      <c r="B255" s="40"/>
      <c r="C255" s="41"/>
      <c r="D255" s="227" t="s">
        <v>435</v>
      </c>
      <c r="E255" s="41"/>
      <c r="F255" s="228" t="s">
        <v>5407</v>
      </c>
      <c r="G255" s="41"/>
      <c r="H255" s="41"/>
      <c r="I255" s="229"/>
      <c r="J255" s="41"/>
      <c r="K255" s="41"/>
      <c r="L255" s="45"/>
      <c r="M255" s="291"/>
      <c r="N255" s="292"/>
      <c r="O255" s="85"/>
      <c r="P255" s="85"/>
      <c r="Q255" s="85"/>
      <c r="R255" s="85"/>
      <c r="S255" s="85"/>
      <c r="T255" s="86"/>
      <c r="U255" s="39"/>
      <c r="V255" s="39"/>
      <c r="W255" s="39"/>
      <c r="X255" s="39"/>
      <c r="Y255" s="39"/>
      <c r="Z255" s="39"/>
      <c r="AA255" s="39"/>
      <c r="AB255" s="39"/>
      <c r="AC255" s="39"/>
      <c r="AD255" s="39"/>
      <c r="AE255" s="39"/>
      <c r="AT255" s="18" t="s">
        <v>435</v>
      </c>
      <c r="AU255" s="18" t="s">
        <v>79</v>
      </c>
    </row>
    <row r="256" s="2" customFormat="1">
      <c r="A256" s="39"/>
      <c r="B256" s="40"/>
      <c r="C256" s="214" t="s">
        <v>367</v>
      </c>
      <c r="D256" s="214" t="s">
        <v>243</v>
      </c>
      <c r="E256" s="215" t="s">
        <v>5530</v>
      </c>
      <c r="F256" s="216" t="s">
        <v>5531</v>
      </c>
      <c r="G256" s="217" t="s">
        <v>282</v>
      </c>
      <c r="H256" s="218">
        <v>1</v>
      </c>
      <c r="I256" s="219"/>
      <c r="J256" s="220">
        <f>ROUND(I256*H256,2)</f>
        <v>0</v>
      </c>
      <c r="K256" s="216" t="s">
        <v>247</v>
      </c>
      <c r="L256" s="45"/>
      <c r="M256" s="221" t="s">
        <v>19</v>
      </c>
      <c r="N256" s="222" t="s">
        <v>43</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248</v>
      </c>
      <c r="AT256" s="225" t="s">
        <v>243</v>
      </c>
      <c r="AU256" s="225" t="s">
        <v>79</v>
      </c>
      <c r="AY256" s="18" t="s">
        <v>240</v>
      </c>
      <c r="BE256" s="226">
        <f>IF(N256="základní",J256,0)</f>
        <v>0</v>
      </c>
      <c r="BF256" s="226">
        <f>IF(N256="snížená",J256,0)</f>
        <v>0</v>
      </c>
      <c r="BG256" s="226">
        <f>IF(N256="zákl. přenesená",J256,0)</f>
        <v>0</v>
      </c>
      <c r="BH256" s="226">
        <f>IF(N256="sníž. přenesená",J256,0)</f>
        <v>0</v>
      </c>
      <c r="BI256" s="226">
        <f>IF(N256="nulová",J256,0)</f>
        <v>0</v>
      </c>
      <c r="BJ256" s="18" t="s">
        <v>79</v>
      </c>
      <c r="BK256" s="226">
        <f>ROUND(I256*H256,2)</f>
        <v>0</v>
      </c>
      <c r="BL256" s="18" t="s">
        <v>248</v>
      </c>
      <c r="BM256" s="225" t="s">
        <v>683</v>
      </c>
    </row>
    <row r="257" s="2" customFormat="1">
      <c r="A257" s="39"/>
      <c r="B257" s="40"/>
      <c r="C257" s="41"/>
      <c r="D257" s="227" t="s">
        <v>435</v>
      </c>
      <c r="E257" s="41"/>
      <c r="F257" s="228" t="s">
        <v>5407</v>
      </c>
      <c r="G257" s="41"/>
      <c r="H257" s="41"/>
      <c r="I257" s="229"/>
      <c r="J257" s="41"/>
      <c r="K257" s="41"/>
      <c r="L257" s="45"/>
      <c r="M257" s="291"/>
      <c r="N257" s="292"/>
      <c r="O257" s="85"/>
      <c r="P257" s="85"/>
      <c r="Q257" s="85"/>
      <c r="R257" s="85"/>
      <c r="S257" s="85"/>
      <c r="T257" s="86"/>
      <c r="U257" s="39"/>
      <c r="V257" s="39"/>
      <c r="W257" s="39"/>
      <c r="X257" s="39"/>
      <c r="Y257" s="39"/>
      <c r="Z257" s="39"/>
      <c r="AA257" s="39"/>
      <c r="AB257" s="39"/>
      <c r="AC257" s="39"/>
      <c r="AD257" s="39"/>
      <c r="AE257" s="39"/>
      <c r="AT257" s="18" t="s">
        <v>435</v>
      </c>
      <c r="AU257" s="18" t="s">
        <v>79</v>
      </c>
    </row>
    <row r="258" s="2" customFormat="1">
      <c r="A258" s="39"/>
      <c r="B258" s="40"/>
      <c r="C258" s="214" t="s">
        <v>686</v>
      </c>
      <c r="D258" s="214" t="s">
        <v>243</v>
      </c>
      <c r="E258" s="215" t="s">
        <v>5532</v>
      </c>
      <c r="F258" s="216" t="s">
        <v>5533</v>
      </c>
      <c r="G258" s="217" t="s">
        <v>282</v>
      </c>
      <c r="H258" s="218">
        <v>2</v>
      </c>
      <c r="I258" s="219"/>
      <c r="J258" s="220">
        <f>ROUND(I258*H258,2)</f>
        <v>0</v>
      </c>
      <c r="K258" s="216" t="s">
        <v>247</v>
      </c>
      <c r="L258" s="45"/>
      <c r="M258" s="221" t="s">
        <v>19</v>
      </c>
      <c r="N258" s="222" t="s">
        <v>43</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248</v>
      </c>
      <c r="AT258" s="225" t="s">
        <v>243</v>
      </c>
      <c r="AU258" s="225" t="s">
        <v>79</v>
      </c>
      <c r="AY258" s="18" t="s">
        <v>240</v>
      </c>
      <c r="BE258" s="226">
        <f>IF(N258="základní",J258,0)</f>
        <v>0</v>
      </c>
      <c r="BF258" s="226">
        <f>IF(N258="snížená",J258,0)</f>
        <v>0</v>
      </c>
      <c r="BG258" s="226">
        <f>IF(N258="zákl. přenesená",J258,0)</f>
        <v>0</v>
      </c>
      <c r="BH258" s="226">
        <f>IF(N258="sníž. přenesená",J258,0)</f>
        <v>0</v>
      </c>
      <c r="BI258" s="226">
        <f>IF(N258="nulová",J258,0)</f>
        <v>0</v>
      </c>
      <c r="BJ258" s="18" t="s">
        <v>79</v>
      </c>
      <c r="BK258" s="226">
        <f>ROUND(I258*H258,2)</f>
        <v>0</v>
      </c>
      <c r="BL258" s="18" t="s">
        <v>248</v>
      </c>
      <c r="BM258" s="225" t="s">
        <v>685</v>
      </c>
    </row>
    <row r="259" s="2" customFormat="1">
      <c r="A259" s="39"/>
      <c r="B259" s="40"/>
      <c r="C259" s="41"/>
      <c r="D259" s="227" t="s">
        <v>435</v>
      </c>
      <c r="E259" s="41"/>
      <c r="F259" s="228" t="s">
        <v>5407</v>
      </c>
      <c r="G259" s="41"/>
      <c r="H259" s="41"/>
      <c r="I259" s="229"/>
      <c r="J259" s="41"/>
      <c r="K259" s="41"/>
      <c r="L259" s="45"/>
      <c r="M259" s="291"/>
      <c r="N259" s="292"/>
      <c r="O259" s="85"/>
      <c r="P259" s="85"/>
      <c r="Q259" s="85"/>
      <c r="R259" s="85"/>
      <c r="S259" s="85"/>
      <c r="T259" s="86"/>
      <c r="U259" s="39"/>
      <c r="V259" s="39"/>
      <c r="W259" s="39"/>
      <c r="X259" s="39"/>
      <c r="Y259" s="39"/>
      <c r="Z259" s="39"/>
      <c r="AA259" s="39"/>
      <c r="AB259" s="39"/>
      <c r="AC259" s="39"/>
      <c r="AD259" s="39"/>
      <c r="AE259" s="39"/>
      <c r="AT259" s="18" t="s">
        <v>435</v>
      </c>
      <c r="AU259" s="18" t="s">
        <v>79</v>
      </c>
    </row>
    <row r="260" s="2" customFormat="1">
      <c r="A260" s="39"/>
      <c r="B260" s="40"/>
      <c r="C260" s="214" t="s">
        <v>370</v>
      </c>
      <c r="D260" s="214" t="s">
        <v>243</v>
      </c>
      <c r="E260" s="215" t="s">
        <v>5534</v>
      </c>
      <c r="F260" s="216" t="s">
        <v>5535</v>
      </c>
      <c r="G260" s="217" t="s">
        <v>282</v>
      </c>
      <c r="H260" s="218">
        <v>1</v>
      </c>
      <c r="I260" s="219"/>
      <c r="J260" s="220">
        <f>ROUND(I260*H260,2)</f>
        <v>0</v>
      </c>
      <c r="K260" s="216" t="s">
        <v>247</v>
      </c>
      <c r="L260" s="45"/>
      <c r="M260" s="221" t="s">
        <v>19</v>
      </c>
      <c r="N260" s="222" t="s">
        <v>43</v>
      </c>
      <c r="O260" s="85"/>
      <c r="P260" s="223">
        <f>O260*H260</f>
        <v>0</v>
      </c>
      <c r="Q260" s="223">
        <v>0</v>
      </c>
      <c r="R260" s="223">
        <f>Q260*H260</f>
        <v>0</v>
      </c>
      <c r="S260" s="223">
        <v>0</v>
      </c>
      <c r="T260" s="224">
        <f>S260*H260</f>
        <v>0</v>
      </c>
      <c r="U260" s="39"/>
      <c r="V260" s="39"/>
      <c r="W260" s="39"/>
      <c r="X260" s="39"/>
      <c r="Y260" s="39"/>
      <c r="Z260" s="39"/>
      <c r="AA260" s="39"/>
      <c r="AB260" s="39"/>
      <c r="AC260" s="39"/>
      <c r="AD260" s="39"/>
      <c r="AE260" s="39"/>
      <c r="AR260" s="225" t="s">
        <v>248</v>
      </c>
      <c r="AT260" s="225" t="s">
        <v>243</v>
      </c>
      <c r="AU260" s="225" t="s">
        <v>79</v>
      </c>
      <c r="AY260" s="18" t="s">
        <v>240</v>
      </c>
      <c r="BE260" s="226">
        <f>IF(N260="základní",J260,0)</f>
        <v>0</v>
      </c>
      <c r="BF260" s="226">
        <f>IF(N260="snížená",J260,0)</f>
        <v>0</v>
      </c>
      <c r="BG260" s="226">
        <f>IF(N260="zákl. přenesená",J260,0)</f>
        <v>0</v>
      </c>
      <c r="BH260" s="226">
        <f>IF(N260="sníž. přenesená",J260,0)</f>
        <v>0</v>
      </c>
      <c r="BI260" s="226">
        <f>IF(N260="nulová",J260,0)</f>
        <v>0</v>
      </c>
      <c r="BJ260" s="18" t="s">
        <v>79</v>
      </c>
      <c r="BK260" s="226">
        <f>ROUND(I260*H260,2)</f>
        <v>0</v>
      </c>
      <c r="BL260" s="18" t="s">
        <v>248</v>
      </c>
      <c r="BM260" s="225" t="s">
        <v>688</v>
      </c>
    </row>
    <row r="261" s="2" customFormat="1">
      <c r="A261" s="39"/>
      <c r="B261" s="40"/>
      <c r="C261" s="41"/>
      <c r="D261" s="227" t="s">
        <v>435</v>
      </c>
      <c r="E261" s="41"/>
      <c r="F261" s="228" t="s">
        <v>5407</v>
      </c>
      <c r="G261" s="41"/>
      <c r="H261" s="41"/>
      <c r="I261" s="229"/>
      <c r="J261" s="41"/>
      <c r="K261" s="41"/>
      <c r="L261" s="45"/>
      <c r="M261" s="291"/>
      <c r="N261" s="292"/>
      <c r="O261" s="85"/>
      <c r="P261" s="85"/>
      <c r="Q261" s="85"/>
      <c r="R261" s="85"/>
      <c r="S261" s="85"/>
      <c r="T261" s="86"/>
      <c r="U261" s="39"/>
      <c r="V261" s="39"/>
      <c r="W261" s="39"/>
      <c r="X261" s="39"/>
      <c r="Y261" s="39"/>
      <c r="Z261" s="39"/>
      <c r="AA261" s="39"/>
      <c r="AB261" s="39"/>
      <c r="AC261" s="39"/>
      <c r="AD261" s="39"/>
      <c r="AE261" s="39"/>
      <c r="AT261" s="18" t="s">
        <v>435</v>
      </c>
      <c r="AU261" s="18" t="s">
        <v>79</v>
      </c>
    </row>
    <row r="262" s="2" customFormat="1">
      <c r="A262" s="39"/>
      <c r="B262" s="40"/>
      <c r="C262" s="214" t="s">
        <v>691</v>
      </c>
      <c r="D262" s="214" t="s">
        <v>243</v>
      </c>
      <c r="E262" s="215" t="s">
        <v>5536</v>
      </c>
      <c r="F262" s="216" t="s">
        <v>5537</v>
      </c>
      <c r="G262" s="217" t="s">
        <v>1418</v>
      </c>
      <c r="H262" s="218">
        <v>6</v>
      </c>
      <c r="I262" s="219"/>
      <c r="J262" s="220">
        <f>ROUND(I262*H262,2)</f>
        <v>0</v>
      </c>
      <c r="K262" s="216" t="s">
        <v>247</v>
      </c>
      <c r="L262" s="45"/>
      <c r="M262" s="221" t="s">
        <v>19</v>
      </c>
      <c r="N262" s="222" t="s">
        <v>43</v>
      </c>
      <c r="O262" s="85"/>
      <c r="P262" s="223">
        <f>O262*H262</f>
        <v>0</v>
      </c>
      <c r="Q262" s="223">
        <v>0</v>
      </c>
      <c r="R262" s="223">
        <f>Q262*H262</f>
        <v>0</v>
      </c>
      <c r="S262" s="223">
        <v>0</v>
      </c>
      <c r="T262" s="224">
        <f>S262*H262</f>
        <v>0</v>
      </c>
      <c r="U262" s="39"/>
      <c r="V262" s="39"/>
      <c r="W262" s="39"/>
      <c r="X262" s="39"/>
      <c r="Y262" s="39"/>
      <c r="Z262" s="39"/>
      <c r="AA262" s="39"/>
      <c r="AB262" s="39"/>
      <c r="AC262" s="39"/>
      <c r="AD262" s="39"/>
      <c r="AE262" s="39"/>
      <c r="AR262" s="225" t="s">
        <v>248</v>
      </c>
      <c r="AT262" s="225" t="s">
        <v>243</v>
      </c>
      <c r="AU262" s="225" t="s">
        <v>79</v>
      </c>
      <c r="AY262" s="18" t="s">
        <v>240</v>
      </c>
      <c r="BE262" s="226">
        <f>IF(N262="základní",J262,0)</f>
        <v>0</v>
      </c>
      <c r="BF262" s="226">
        <f>IF(N262="snížená",J262,0)</f>
        <v>0</v>
      </c>
      <c r="BG262" s="226">
        <f>IF(N262="zákl. přenesená",J262,0)</f>
        <v>0</v>
      </c>
      <c r="BH262" s="226">
        <f>IF(N262="sníž. přenesená",J262,0)</f>
        <v>0</v>
      </c>
      <c r="BI262" s="226">
        <f>IF(N262="nulová",J262,0)</f>
        <v>0</v>
      </c>
      <c r="BJ262" s="18" t="s">
        <v>79</v>
      </c>
      <c r="BK262" s="226">
        <f>ROUND(I262*H262,2)</f>
        <v>0</v>
      </c>
      <c r="BL262" s="18" t="s">
        <v>248</v>
      </c>
      <c r="BM262" s="225" t="s">
        <v>693</v>
      </c>
    </row>
    <row r="263" s="2" customFormat="1">
      <c r="A263" s="39"/>
      <c r="B263" s="40"/>
      <c r="C263" s="41"/>
      <c r="D263" s="227" t="s">
        <v>435</v>
      </c>
      <c r="E263" s="41"/>
      <c r="F263" s="228" t="s">
        <v>5430</v>
      </c>
      <c r="G263" s="41"/>
      <c r="H263" s="41"/>
      <c r="I263" s="229"/>
      <c r="J263" s="41"/>
      <c r="K263" s="41"/>
      <c r="L263" s="45"/>
      <c r="M263" s="291"/>
      <c r="N263" s="292"/>
      <c r="O263" s="85"/>
      <c r="P263" s="85"/>
      <c r="Q263" s="85"/>
      <c r="R263" s="85"/>
      <c r="S263" s="85"/>
      <c r="T263" s="86"/>
      <c r="U263" s="39"/>
      <c r="V263" s="39"/>
      <c r="W263" s="39"/>
      <c r="X263" s="39"/>
      <c r="Y263" s="39"/>
      <c r="Z263" s="39"/>
      <c r="AA263" s="39"/>
      <c r="AB263" s="39"/>
      <c r="AC263" s="39"/>
      <c r="AD263" s="39"/>
      <c r="AE263" s="39"/>
      <c r="AT263" s="18" t="s">
        <v>435</v>
      </c>
      <c r="AU263" s="18" t="s">
        <v>79</v>
      </c>
    </row>
    <row r="264" s="2" customFormat="1">
      <c r="A264" s="39"/>
      <c r="B264" s="40"/>
      <c r="C264" s="214" t="s">
        <v>374</v>
      </c>
      <c r="D264" s="214" t="s">
        <v>243</v>
      </c>
      <c r="E264" s="215" t="s">
        <v>5538</v>
      </c>
      <c r="F264" s="216" t="s">
        <v>5434</v>
      </c>
      <c r="G264" s="217" t="s">
        <v>1418</v>
      </c>
      <c r="H264" s="218">
        <v>8</v>
      </c>
      <c r="I264" s="219"/>
      <c r="J264" s="220">
        <f>ROUND(I264*H264,2)</f>
        <v>0</v>
      </c>
      <c r="K264" s="216" t="s">
        <v>247</v>
      </c>
      <c r="L264" s="45"/>
      <c r="M264" s="221" t="s">
        <v>19</v>
      </c>
      <c r="N264" s="222" t="s">
        <v>43</v>
      </c>
      <c r="O264" s="85"/>
      <c r="P264" s="223">
        <f>O264*H264</f>
        <v>0</v>
      </c>
      <c r="Q264" s="223">
        <v>0</v>
      </c>
      <c r="R264" s="223">
        <f>Q264*H264</f>
        <v>0</v>
      </c>
      <c r="S264" s="223">
        <v>0</v>
      </c>
      <c r="T264" s="224">
        <f>S264*H264</f>
        <v>0</v>
      </c>
      <c r="U264" s="39"/>
      <c r="V264" s="39"/>
      <c r="W264" s="39"/>
      <c r="X264" s="39"/>
      <c r="Y264" s="39"/>
      <c r="Z264" s="39"/>
      <c r="AA264" s="39"/>
      <c r="AB264" s="39"/>
      <c r="AC264" s="39"/>
      <c r="AD264" s="39"/>
      <c r="AE264" s="39"/>
      <c r="AR264" s="225" t="s">
        <v>248</v>
      </c>
      <c r="AT264" s="225" t="s">
        <v>243</v>
      </c>
      <c r="AU264" s="225" t="s">
        <v>79</v>
      </c>
      <c r="AY264" s="18" t="s">
        <v>240</v>
      </c>
      <c r="BE264" s="226">
        <f>IF(N264="základní",J264,0)</f>
        <v>0</v>
      </c>
      <c r="BF264" s="226">
        <f>IF(N264="snížená",J264,0)</f>
        <v>0</v>
      </c>
      <c r="BG264" s="226">
        <f>IF(N264="zákl. přenesená",J264,0)</f>
        <v>0</v>
      </c>
      <c r="BH264" s="226">
        <f>IF(N264="sníž. přenesená",J264,0)</f>
        <v>0</v>
      </c>
      <c r="BI264" s="226">
        <f>IF(N264="nulová",J264,0)</f>
        <v>0</v>
      </c>
      <c r="BJ264" s="18" t="s">
        <v>79</v>
      </c>
      <c r="BK264" s="226">
        <f>ROUND(I264*H264,2)</f>
        <v>0</v>
      </c>
      <c r="BL264" s="18" t="s">
        <v>248</v>
      </c>
      <c r="BM264" s="225" t="s">
        <v>695</v>
      </c>
    </row>
    <row r="265" s="2" customFormat="1">
      <c r="A265" s="39"/>
      <c r="B265" s="40"/>
      <c r="C265" s="41"/>
      <c r="D265" s="227" t="s">
        <v>435</v>
      </c>
      <c r="E265" s="41"/>
      <c r="F265" s="228" t="s">
        <v>5435</v>
      </c>
      <c r="G265" s="41"/>
      <c r="H265" s="41"/>
      <c r="I265" s="229"/>
      <c r="J265" s="41"/>
      <c r="K265" s="41"/>
      <c r="L265" s="45"/>
      <c r="M265" s="291"/>
      <c r="N265" s="292"/>
      <c r="O265" s="85"/>
      <c r="P265" s="85"/>
      <c r="Q265" s="85"/>
      <c r="R265" s="85"/>
      <c r="S265" s="85"/>
      <c r="T265" s="86"/>
      <c r="U265" s="39"/>
      <c r="V265" s="39"/>
      <c r="W265" s="39"/>
      <c r="X265" s="39"/>
      <c r="Y265" s="39"/>
      <c r="Z265" s="39"/>
      <c r="AA265" s="39"/>
      <c r="AB265" s="39"/>
      <c r="AC265" s="39"/>
      <c r="AD265" s="39"/>
      <c r="AE265" s="39"/>
      <c r="AT265" s="18" t="s">
        <v>435</v>
      </c>
      <c r="AU265" s="18" t="s">
        <v>79</v>
      </c>
    </row>
    <row r="266" s="2" customFormat="1">
      <c r="A266" s="39"/>
      <c r="B266" s="40"/>
      <c r="C266" s="214" t="s">
        <v>696</v>
      </c>
      <c r="D266" s="214" t="s">
        <v>243</v>
      </c>
      <c r="E266" s="215" t="s">
        <v>5539</v>
      </c>
      <c r="F266" s="216" t="s">
        <v>5437</v>
      </c>
      <c r="G266" s="217" t="s">
        <v>1418</v>
      </c>
      <c r="H266" s="218">
        <v>24</v>
      </c>
      <c r="I266" s="219"/>
      <c r="J266" s="220">
        <f>ROUND(I266*H266,2)</f>
        <v>0</v>
      </c>
      <c r="K266" s="216" t="s">
        <v>247</v>
      </c>
      <c r="L266" s="45"/>
      <c r="M266" s="221" t="s">
        <v>19</v>
      </c>
      <c r="N266" s="222" t="s">
        <v>43</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248</v>
      </c>
      <c r="AT266" s="225" t="s">
        <v>243</v>
      </c>
      <c r="AU266" s="225" t="s">
        <v>79</v>
      </c>
      <c r="AY266" s="18" t="s">
        <v>240</v>
      </c>
      <c r="BE266" s="226">
        <f>IF(N266="základní",J266,0)</f>
        <v>0</v>
      </c>
      <c r="BF266" s="226">
        <f>IF(N266="snížená",J266,0)</f>
        <v>0</v>
      </c>
      <c r="BG266" s="226">
        <f>IF(N266="zákl. přenesená",J266,0)</f>
        <v>0</v>
      </c>
      <c r="BH266" s="226">
        <f>IF(N266="sníž. přenesená",J266,0)</f>
        <v>0</v>
      </c>
      <c r="BI266" s="226">
        <f>IF(N266="nulová",J266,0)</f>
        <v>0</v>
      </c>
      <c r="BJ266" s="18" t="s">
        <v>79</v>
      </c>
      <c r="BK266" s="226">
        <f>ROUND(I266*H266,2)</f>
        <v>0</v>
      </c>
      <c r="BL266" s="18" t="s">
        <v>248</v>
      </c>
      <c r="BM266" s="225" t="s">
        <v>698</v>
      </c>
    </row>
    <row r="267" s="2" customFormat="1">
      <c r="A267" s="39"/>
      <c r="B267" s="40"/>
      <c r="C267" s="41"/>
      <c r="D267" s="227" t="s">
        <v>435</v>
      </c>
      <c r="E267" s="41"/>
      <c r="F267" s="228" t="s">
        <v>5435</v>
      </c>
      <c r="G267" s="41"/>
      <c r="H267" s="41"/>
      <c r="I267" s="229"/>
      <c r="J267" s="41"/>
      <c r="K267" s="41"/>
      <c r="L267" s="45"/>
      <c r="M267" s="291"/>
      <c r="N267" s="292"/>
      <c r="O267" s="85"/>
      <c r="P267" s="85"/>
      <c r="Q267" s="85"/>
      <c r="R267" s="85"/>
      <c r="S267" s="85"/>
      <c r="T267" s="86"/>
      <c r="U267" s="39"/>
      <c r="V267" s="39"/>
      <c r="W267" s="39"/>
      <c r="X267" s="39"/>
      <c r="Y267" s="39"/>
      <c r="Z267" s="39"/>
      <c r="AA267" s="39"/>
      <c r="AB267" s="39"/>
      <c r="AC267" s="39"/>
      <c r="AD267" s="39"/>
      <c r="AE267" s="39"/>
      <c r="AT267" s="18" t="s">
        <v>435</v>
      </c>
      <c r="AU267" s="18" t="s">
        <v>79</v>
      </c>
    </row>
    <row r="268" s="2" customFormat="1">
      <c r="A268" s="39"/>
      <c r="B268" s="40"/>
      <c r="C268" s="214" t="s">
        <v>377</v>
      </c>
      <c r="D268" s="214" t="s">
        <v>243</v>
      </c>
      <c r="E268" s="215" t="s">
        <v>5540</v>
      </c>
      <c r="F268" s="216" t="s">
        <v>5426</v>
      </c>
      <c r="G268" s="217" t="s">
        <v>282</v>
      </c>
      <c r="H268" s="218">
        <v>11</v>
      </c>
      <c r="I268" s="219"/>
      <c r="J268" s="220">
        <f>ROUND(I268*H268,2)</f>
        <v>0</v>
      </c>
      <c r="K268" s="216" t="s">
        <v>247</v>
      </c>
      <c r="L268" s="45"/>
      <c r="M268" s="221" t="s">
        <v>19</v>
      </c>
      <c r="N268" s="222" t="s">
        <v>43</v>
      </c>
      <c r="O268" s="85"/>
      <c r="P268" s="223">
        <f>O268*H268</f>
        <v>0</v>
      </c>
      <c r="Q268" s="223">
        <v>0</v>
      </c>
      <c r="R268" s="223">
        <f>Q268*H268</f>
        <v>0</v>
      </c>
      <c r="S268" s="223">
        <v>0</v>
      </c>
      <c r="T268" s="224">
        <f>S268*H268</f>
        <v>0</v>
      </c>
      <c r="U268" s="39"/>
      <c r="V268" s="39"/>
      <c r="W268" s="39"/>
      <c r="X268" s="39"/>
      <c r="Y268" s="39"/>
      <c r="Z268" s="39"/>
      <c r="AA268" s="39"/>
      <c r="AB268" s="39"/>
      <c r="AC268" s="39"/>
      <c r="AD268" s="39"/>
      <c r="AE268" s="39"/>
      <c r="AR268" s="225" t="s">
        <v>248</v>
      </c>
      <c r="AT268" s="225" t="s">
        <v>243</v>
      </c>
      <c r="AU268" s="225" t="s">
        <v>79</v>
      </c>
      <c r="AY268" s="18" t="s">
        <v>240</v>
      </c>
      <c r="BE268" s="226">
        <f>IF(N268="základní",J268,0)</f>
        <v>0</v>
      </c>
      <c r="BF268" s="226">
        <f>IF(N268="snížená",J268,0)</f>
        <v>0</v>
      </c>
      <c r="BG268" s="226">
        <f>IF(N268="zákl. přenesená",J268,0)</f>
        <v>0</v>
      </c>
      <c r="BH268" s="226">
        <f>IF(N268="sníž. přenesená",J268,0)</f>
        <v>0</v>
      </c>
      <c r="BI268" s="226">
        <f>IF(N268="nulová",J268,0)</f>
        <v>0</v>
      </c>
      <c r="BJ268" s="18" t="s">
        <v>79</v>
      </c>
      <c r="BK268" s="226">
        <f>ROUND(I268*H268,2)</f>
        <v>0</v>
      </c>
      <c r="BL268" s="18" t="s">
        <v>248</v>
      </c>
      <c r="BM268" s="225" t="s">
        <v>701</v>
      </c>
    </row>
    <row r="269" s="2" customFormat="1">
      <c r="A269" s="39"/>
      <c r="B269" s="40"/>
      <c r="C269" s="41"/>
      <c r="D269" s="227" t="s">
        <v>435</v>
      </c>
      <c r="E269" s="41"/>
      <c r="F269" s="228" t="s">
        <v>5427</v>
      </c>
      <c r="G269" s="41"/>
      <c r="H269" s="41"/>
      <c r="I269" s="229"/>
      <c r="J269" s="41"/>
      <c r="K269" s="41"/>
      <c r="L269" s="45"/>
      <c r="M269" s="291"/>
      <c r="N269" s="292"/>
      <c r="O269" s="85"/>
      <c r="P269" s="85"/>
      <c r="Q269" s="85"/>
      <c r="R269" s="85"/>
      <c r="S269" s="85"/>
      <c r="T269" s="86"/>
      <c r="U269" s="39"/>
      <c r="V269" s="39"/>
      <c r="W269" s="39"/>
      <c r="X269" s="39"/>
      <c r="Y269" s="39"/>
      <c r="Z269" s="39"/>
      <c r="AA269" s="39"/>
      <c r="AB269" s="39"/>
      <c r="AC269" s="39"/>
      <c r="AD269" s="39"/>
      <c r="AE269" s="39"/>
      <c r="AT269" s="18" t="s">
        <v>435</v>
      </c>
      <c r="AU269" s="18" t="s">
        <v>79</v>
      </c>
    </row>
    <row r="270" s="2" customFormat="1" ht="33" customHeight="1">
      <c r="A270" s="39"/>
      <c r="B270" s="40"/>
      <c r="C270" s="214" t="s">
        <v>702</v>
      </c>
      <c r="D270" s="214" t="s">
        <v>243</v>
      </c>
      <c r="E270" s="215" t="s">
        <v>5541</v>
      </c>
      <c r="F270" s="216" t="s">
        <v>5542</v>
      </c>
      <c r="G270" s="217" t="s">
        <v>261</v>
      </c>
      <c r="H270" s="218">
        <v>60</v>
      </c>
      <c r="I270" s="219"/>
      <c r="J270" s="220">
        <f>ROUND(I270*H270,2)</f>
        <v>0</v>
      </c>
      <c r="K270" s="216" t="s">
        <v>247</v>
      </c>
      <c r="L270" s="45"/>
      <c r="M270" s="221" t="s">
        <v>19</v>
      </c>
      <c r="N270" s="222" t="s">
        <v>43</v>
      </c>
      <c r="O270" s="85"/>
      <c r="P270" s="223">
        <f>O270*H270</f>
        <v>0</v>
      </c>
      <c r="Q270" s="223">
        <v>0</v>
      </c>
      <c r="R270" s="223">
        <f>Q270*H270</f>
        <v>0</v>
      </c>
      <c r="S270" s="223">
        <v>0</v>
      </c>
      <c r="T270" s="224">
        <f>S270*H270</f>
        <v>0</v>
      </c>
      <c r="U270" s="39"/>
      <c r="V270" s="39"/>
      <c r="W270" s="39"/>
      <c r="X270" s="39"/>
      <c r="Y270" s="39"/>
      <c r="Z270" s="39"/>
      <c r="AA270" s="39"/>
      <c r="AB270" s="39"/>
      <c r="AC270" s="39"/>
      <c r="AD270" s="39"/>
      <c r="AE270" s="39"/>
      <c r="AR270" s="225" t="s">
        <v>248</v>
      </c>
      <c r="AT270" s="225" t="s">
        <v>243</v>
      </c>
      <c r="AU270" s="225" t="s">
        <v>79</v>
      </c>
      <c r="AY270" s="18" t="s">
        <v>240</v>
      </c>
      <c r="BE270" s="226">
        <f>IF(N270="základní",J270,0)</f>
        <v>0</v>
      </c>
      <c r="BF270" s="226">
        <f>IF(N270="snížená",J270,0)</f>
        <v>0</v>
      </c>
      <c r="BG270" s="226">
        <f>IF(N270="zákl. přenesená",J270,0)</f>
        <v>0</v>
      </c>
      <c r="BH270" s="226">
        <f>IF(N270="sníž. přenesená",J270,0)</f>
        <v>0</v>
      </c>
      <c r="BI270" s="226">
        <f>IF(N270="nulová",J270,0)</f>
        <v>0</v>
      </c>
      <c r="BJ270" s="18" t="s">
        <v>79</v>
      </c>
      <c r="BK270" s="226">
        <f>ROUND(I270*H270,2)</f>
        <v>0</v>
      </c>
      <c r="BL270" s="18" t="s">
        <v>248</v>
      </c>
      <c r="BM270" s="225" t="s">
        <v>704</v>
      </c>
    </row>
    <row r="271" s="2" customFormat="1">
      <c r="A271" s="39"/>
      <c r="B271" s="40"/>
      <c r="C271" s="41"/>
      <c r="D271" s="227" t="s">
        <v>435</v>
      </c>
      <c r="E271" s="41"/>
      <c r="F271" s="228" t="s">
        <v>5446</v>
      </c>
      <c r="G271" s="41"/>
      <c r="H271" s="41"/>
      <c r="I271" s="229"/>
      <c r="J271" s="41"/>
      <c r="K271" s="41"/>
      <c r="L271" s="45"/>
      <c r="M271" s="291"/>
      <c r="N271" s="292"/>
      <c r="O271" s="85"/>
      <c r="P271" s="85"/>
      <c r="Q271" s="85"/>
      <c r="R271" s="85"/>
      <c r="S271" s="85"/>
      <c r="T271" s="86"/>
      <c r="U271" s="39"/>
      <c r="V271" s="39"/>
      <c r="W271" s="39"/>
      <c r="X271" s="39"/>
      <c r="Y271" s="39"/>
      <c r="Z271" s="39"/>
      <c r="AA271" s="39"/>
      <c r="AB271" s="39"/>
      <c r="AC271" s="39"/>
      <c r="AD271" s="39"/>
      <c r="AE271" s="39"/>
      <c r="AT271" s="18" t="s">
        <v>435</v>
      </c>
      <c r="AU271" s="18" t="s">
        <v>79</v>
      </c>
    </row>
    <row r="272" s="2" customFormat="1" ht="33" customHeight="1">
      <c r="A272" s="39"/>
      <c r="B272" s="40"/>
      <c r="C272" s="214" t="s">
        <v>382</v>
      </c>
      <c r="D272" s="214" t="s">
        <v>243</v>
      </c>
      <c r="E272" s="215" t="s">
        <v>5543</v>
      </c>
      <c r="F272" s="216" t="s">
        <v>5544</v>
      </c>
      <c r="G272" s="217" t="s">
        <v>261</v>
      </c>
      <c r="H272" s="218">
        <v>46</v>
      </c>
      <c r="I272" s="219"/>
      <c r="J272" s="220">
        <f>ROUND(I272*H272,2)</f>
        <v>0</v>
      </c>
      <c r="K272" s="216" t="s">
        <v>247</v>
      </c>
      <c r="L272" s="45"/>
      <c r="M272" s="221" t="s">
        <v>19</v>
      </c>
      <c r="N272" s="222" t="s">
        <v>43</v>
      </c>
      <c r="O272" s="85"/>
      <c r="P272" s="223">
        <f>O272*H272</f>
        <v>0</v>
      </c>
      <c r="Q272" s="223">
        <v>0</v>
      </c>
      <c r="R272" s="223">
        <f>Q272*H272</f>
        <v>0</v>
      </c>
      <c r="S272" s="223">
        <v>0</v>
      </c>
      <c r="T272" s="224">
        <f>S272*H272</f>
        <v>0</v>
      </c>
      <c r="U272" s="39"/>
      <c r="V272" s="39"/>
      <c r="W272" s="39"/>
      <c r="X272" s="39"/>
      <c r="Y272" s="39"/>
      <c r="Z272" s="39"/>
      <c r="AA272" s="39"/>
      <c r="AB272" s="39"/>
      <c r="AC272" s="39"/>
      <c r="AD272" s="39"/>
      <c r="AE272" s="39"/>
      <c r="AR272" s="225" t="s">
        <v>248</v>
      </c>
      <c r="AT272" s="225" t="s">
        <v>243</v>
      </c>
      <c r="AU272" s="225" t="s">
        <v>79</v>
      </c>
      <c r="AY272" s="18" t="s">
        <v>240</v>
      </c>
      <c r="BE272" s="226">
        <f>IF(N272="základní",J272,0)</f>
        <v>0</v>
      </c>
      <c r="BF272" s="226">
        <f>IF(N272="snížená",J272,0)</f>
        <v>0</v>
      </c>
      <c r="BG272" s="226">
        <f>IF(N272="zákl. přenesená",J272,0)</f>
        <v>0</v>
      </c>
      <c r="BH272" s="226">
        <f>IF(N272="sníž. přenesená",J272,0)</f>
        <v>0</v>
      </c>
      <c r="BI272" s="226">
        <f>IF(N272="nulová",J272,0)</f>
        <v>0</v>
      </c>
      <c r="BJ272" s="18" t="s">
        <v>79</v>
      </c>
      <c r="BK272" s="226">
        <f>ROUND(I272*H272,2)</f>
        <v>0</v>
      </c>
      <c r="BL272" s="18" t="s">
        <v>248</v>
      </c>
      <c r="BM272" s="225" t="s">
        <v>706</v>
      </c>
    </row>
    <row r="273" s="2" customFormat="1">
      <c r="A273" s="39"/>
      <c r="B273" s="40"/>
      <c r="C273" s="41"/>
      <c r="D273" s="227" t="s">
        <v>435</v>
      </c>
      <c r="E273" s="41"/>
      <c r="F273" s="228" t="s">
        <v>5449</v>
      </c>
      <c r="G273" s="41"/>
      <c r="H273" s="41"/>
      <c r="I273" s="229"/>
      <c r="J273" s="41"/>
      <c r="K273" s="41"/>
      <c r="L273" s="45"/>
      <c r="M273" s="291"/>
      <c r="N273" s="292"/>
      <c r="O273" s="85"/>
      <c r="P273" s="85"/>
      <c r="Q273" s="85"/>
      <c r="R273" s="85"/>
      <c r="S273" s="85"/>
      <c r="T273" s="86"/>
      <c r="U273" s="39"/>
      <c r="V273" s="39"/>
      <c r="W273" s="39"/>
      <c r="X273" s="39"/>
      <c r="Y273" s="39"/>
      <c r="Z273" s="39"/>
      <c r="AA273" s="39"/>
      <c r="AB273" s="39"/>
      <c r="AC273" s="39"/>
      <c r="AD273" s="39"/>
      <c r="AE273" s="39"/>
      <c r="AT273" s="18" t="s">
        <v>435</v>
      </c>
      <c r="AU273" s="18" t="s">
        <v>79</v>
      </c>
    </row>
    <row r="274" s="2" customFormat="1" ht="33" customHeight="1">
      <c r="A274" s="39"/>
      <c r="B274" s="40"/>
      <c r="C274" s="214" t="s">
        <v>707</v>
      </c>
      <c r="D274" s="214" t="s">
        <v>243</v>
      </c>
      <c r="E274" s="215" t="s">
        <v>5545</v>
      </c>
      <c r="F274" s="216" t="s">
        <v>5546</v>
      </c>
      <c r="G274" s="217" t="s">
        <v>261</v>
      </c>
      <c r="H274" s="218">
        <v>24</v>
      </c>
      <c r="I274" s="219"/>
      <c r="J274" s="220">
        <f>ROUND(I274*H274,2)</f>
        <v>0</v>
      </c>
      <c r="K274" s="216" t="s">
        <v>247</v>
      </c>
      <c r="L274" s="45"/>
      <c r="M274" s="221" t="s">
        <v>19</v>
      </c>
      <c r="N274" s="222" t="s">
        <v>43</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248</v>
      </c>
      <c r="AT274" s="225" t="s">
        <v>243</v>
      </c>
      <c r="AU274" s="225" t="s">
        <v>79</v>
      </c>
      <c r="AY274" s="18" t="s">
        <v>240</v>
      </c>
      <c r="BE274" s="226">
        <f>IF(N274="základní",J274,0)</f>
        <v>0</v>
      </c>
      <c r="BF274" s="226">
        <f>IF(N274="snížená",J274,0)</f>
        <v>0</v>
      </c>
      <c r="BG274" s="226">
        <f>IF(N274="zákl. přenesená",J274,0)</f>
        <v>0</v>
      </c>
      <c r="BH274" s="226">
        <f>IF(N274="sníž. přenesená",J274,0)</f>
        <v>0</v>
      </c>
      <c r="BI274" s="226">
        <f>IF(N274="nulová",J274,0)</f>
        <v>0</v>
      </c>
      <c r="BJ274" s="18" t="s">
        <v>79</v>
      </c>
      <c r="BK274" s="226">
        <f>ROUND(I274*H274,2)</f>
        <v>0</v>
      </c>
      <c r="BL274" s="18" t="s">
        <v>248</v>
      </c>
      <c r="BM274" s="225" t="s">
        <v>710</v>
      </c>
    </row>
    <row r="275" s="2" customFormat="1">
      <c r="A275" s="39"/>
      <c r="B275" s="40"/>
      <c r="C275" s="41"/>
      <c r="D275" s="227" t="s">
        <v>435</v>
      </c>
      <c r="E275" s="41"/>
      <c r="F275" s="228" t="s">
        <v>5452</v>
      </c>
      <c r="G275" s="41"/>
      <c r="H275" s="41"/>
      <c r="I275" s="229"/>
      <c r="J275" s="41"/>
      <c r="K275" s="41"/>
      <c r="L275" s="45"/>
      <c r="M275" s="291"/>
      <c r="N275" s="292"/>
      <c r="O275" s="85"/>
      <c r="P275" s="85"/>
      <c r="Q275" s="85"/>
      <c r="R275" s="85"/>
      <c r="S275" s="85"/>
      <c r="T275" s="86"/>
      <c r="U275" s="39"/>
      <c r="V275" s="39"/>
      <c r="W275" s="39"/>
      <c r="X275" s="39"/>
      <c r="Y275" s="39"/>
      <c r="Z275" s="39"/>
      <c r="AA275" s="39"/>
      <c r="AB275" s="39"/>
      <c r="AC275" s="39"/>
      <c r="AD275" s="39"/>
      <c r="AE275" s="39"/>
      <c r="AT275" s="18" t="s">
        <v>435</v>
      </c>
      <c r="AU275" s="18" t="s">
        <v>79</v>
      </c>
    </row>
    <row r="276" s="2" customFormat="1" ht="33" customHeight="1">
      <c r="A276" s="39"/>
      <c r="B276" s="40"/>
      <c r="C276" s="214" t="s">
        <v>387</v>
      </c>
      <c r="D276" s="214" t="s">
        <v>243</v>
      </c>
      <c r="E276" s="215" t="s">
        <v>5547</v>
      </c>
      <c r="F276" s="216" t="s">
        <v>5548</v>
      </c>
      <c r="G276" s="217" t="s">
        <v>261</v>
      </c>
      <c r="H276" s="218">
        <v>6</v>
      </c>
      <c r="I276" s="219"/>
      <c r="J276" s="220">
        <f>ROUND(I276*H276,2)</f>
        <v>0</v>
      </c>
      <c r="K276" s="216" t="s">
        <v>247</v>
      </c>
      <c r="L276" s="45"/>
      <c r="M276" s="221" t="s">
        <v>19</v>
      </c>
      <c r="N276" s="222" t="s">
        <v>43</v>
      </c>
      <c r="O276" s="85"/>
      <c r="P276" s="223">
        <f>O276*H276</f>
        <v>0</v>
      </c>
      <c r="Q276" s="223">
        <v>0</v>
      </c>
      <c r="R276" s="223">
        <f>Q276*H276</f>
        <v>0</v>
      </c>
      <c r="S276" s="223">
        <v>0</v>
      </c>
      <c r="T276" s="224">
        <f>S276*H276</f>
        <v>0</v>
      </c>
      <c r="U276" s="39"/>
      <c r="V276" s="39"/>
      <c r="W276" s="39"/>
      <c r="X276" s="39"/>
      <c r="Y276" s="39"/>
      <c r="Z276" s="39"/>
      <c r="AA276" s="39"/>
      <c r="AB276" s="39"/>
      <c r="AC276" s="39"/>
      <c r="AD276" s="39"/>
      <c r="AE276" s="39"/>
      <c r="AR276" s="225" t="s">
        <v>248</v>
      </c>
      <c r="AT276" s="225" t="s">
        <v>243</v>
      </c>
      <c r="AU276" s="225" t="s">
        <v>79</v>
      </c>
      <c r="AY276" s="18" t="s">
        <v>240</v>
      </c>
      <c r="BE276" s="226">
        <f>IF(N276="základní",J276,0)</f>
        <v>0</v>
      </c>
      <c r="BF276" s="226">
        <f>IF(N276="snížená",J276,0)</f>
        <v>0</v>
      </c>
      <c r="BG276" s="226">
        <f>IF(N276="zákl. přenesená",J276,0)</f>
        <v>0</v>
      </c>
      <c r="BH276" s="226">
        <f>IF(N276="sníž. přenesená",J276,0)</f>
        <v>0</v>
      </c>
      <c r="BI276" s="226">
        <f>IF(N276="nulová",J276,0)</f>
        <v>0</v>
      </c>
      <c r="BJ276" s="18" t="s">
        <v>79</v>
      </c>
      <c r="BK276" s="226">
        <f>ROUND(I276*H276,2)</f>
        <v>0</v>
      </c>
      <c r="BL276" s="18" t="s">
        <v>248</v>
      </c>
      <c r="BM276" s="225" t="s">
        <v>713</v>
      </c>
    </row>
    <row r="277" s="2" customFormat="1">
      <c r="A277" s="39"/>
      <c r="B277" s="40"/>
      <c r="C277" s="41"/>
      <c r="D277" s="227" t="s">
        <v>435</v>
      </c>
      <c r="E277" s="41"/>
      <c r="F277" s="228" t="s">
        <v>5455</v>
      </c>
      <c r="G277" s="41"/>
      <c r="H277" s="41"/>
      <c r="I277" s="229"/>
      <c r="J277" s="41"/>
      <c r="K277" s="41"/>
      <c r="L277" s="45"/>
      <c r="M277" s="291"/>
      <c r="N277" s="292"/>
      <c r="O277" s="85"/>
      <c r="P277" s="85"/>
      <c r="Q277" s="85"/>
      <c r="R277" s="85"/>
      <c r="S277" s="85"/>
      <c r="T277" s="86"/>
      <c r="U277" s="39"/>
      <c r="V277" s="39"/>
      <c r="W277" s="39"/>
      <c r="X277" s="39"/>
      <c r="Y277" s="39"/>
      <c r="Z277" s="39"/>
      <c r="AA277" s="39"/>
      <c r="AB277" s="39"/>
      <c r="AC277" s="39"/>
      <c r="AD277" s="39"/>
      <c r="AE277" s="39"/>
      <c r="AT277" s="18" t="s">
        <v>435</v>
      </c>
      <c r="AU277" s="18" t="s">
        <v>79</v>
      </c>
    </row>
    <row r="278" s="2" customFormat="1" ht="33" customHeight="1">
      <c r="A278" s="39"/>
      <c r="B278" s="40"/>
      <c r="C278" s="214" t="s">
        <v>714</v>
      </c>
      <c r="D278" s="214" t="s">
        <v>243</v>
      </c>
      <c r="E278" s="215" t="s">
        <v>5549</v>
      </c>
      <c r="F278" s="216" t="s">
        <v>5550</v>
      </c>
      <c r="G278" s="217" t="s">
        <v>261</v>
      </c>
      <c r="H278" s="218">
        <v>8</v>
      </c>
      <c r="I278" s="219"/>
      <c r="J278" s="220">
        <f>ROUND(I278*H278,2)</f>
        <v>0</v>
      </c>
      <c r="K278" s="216" t="s">
        <v>247</v>
      </c>
      <c r="L278" s="45"/>
      <c r="M278" s="221" t="s">
        <v>19</v>
      </c>
      <c r="N278" s="222" t="s">
        <v>43</v>
      </c>
      <c r="O278" s="85"/>
      <c r="P278" s="223">
        <f>O278*H278</f>
        <v>0</v>
      </c>
      <c r="Q278" s="223">
        <v>0</v>
      </c>
      <c r="R278" s="223">
        <f>Q278*H278</f>
        <v>0</v>
      </c>
      <c r="S278" s="223">
        <v>0</v>
      </c>
      <c r="T278" s="224">
        <f>S278*H278</f>
        <v>0</v>
      </c>
      <c r="U278" s="39"/>
      <c r="V278" s="39"/>
      <c r="W278" s="39"/>
      <c r="X278" s="39"/>
      <c r="Y278" s="39"/>
      <c r="Z278" s="39"/>
      <c r="AA278" s="39"/>
      <c r="AB278" s="39"/>
      <c r="AC278" s="39"/>
      <c r="AD278" s="39"/>
      <c r="AE278" s="39"/>
      <c r="AR278" s="225" t="s">
        <v>248</v>
      </c>
      <c r="AT278" s="225" t="s">
        <v>243</v>
      </c>
      <c r="AU278" s="225" t="s">
        <v>79</v>
      </c>
      <c r="AY278" s="18" t="s">
        <v>240</v>
      </c>
      <c r="BE278" s="226">
        <f>IF(N278="základní",J278,0)</f>
        <v>0</v>
      </c>
      <c r="BF278" s="226">
        <f>IF(N278="snížená",J278,0)</f>
        <v>0</v>
      </c>
      <c r="BG278" s="226">
        <f>IF(N278="zákl. přenesená",J278,0)</f>
        <v>0</v>
      </c>
      <c r="BH278" s="226">
        <f>IF(N278="sníž. přenesená",J278,0)</f>
        <v>0</v>
      </c>
      <c r="BI278" s="226">
        <f>IF(N278="nulová",J278,0)</f>
        <v>0</v>
      </c>
      <c r="BJ278" s="18" t="s">
        <v>79</v>
      </c>
      <c r="BK278" s="226">
        <f>ROUND(I278*H278,2)</f>
        <v>0</v>
      </c>
      <c r="BL278" s="18" t="s">
        <v>248</v>
      </c>
      <c r="BM278" s="225" t="s">
        <v>716</v>
      </c>
    </row>
    <row r="279" s="2" customFormat="1">
      <c r="A279" s="39"/>
      <c r="B279" s="40"/>
      <c r="C279" s="41"/>
      <c r="D279" s="227" t="s">
        <v>435</v>
      </c>
      <c r="E279" s="41"/>
      <c r="F279" s="228" t="s">
        <v>5458</v>
      </c>
      <c r="G279" s="41"/>
      <c r="H279" s="41"/>
      <c r="I279" s="229"/>
      <c r="J279" s="41"/>
      <c r="K279" s="41"/>
      <c r="L279" s="45"/>
      <c r="M279" s="291"/>
      <c r="N279" s="292"/>
      <c r="O279" s="85"/>
      <c r="P279" s="85"/>
      <c r="Q279" s="85"/>
      <c r="R279" s="85"/>
      <c r="S279" s="85"/>
      <c r="T279" s="86"/>
      <c r="U279" s="39"/>
      <c r="V279" s="39"/>
      <c r="W279" s="39"/>
      <c r="X279" s="39"/>
      <c r="Y279" s="39"/>
      <c r="Z279" s="39"/>
      <c r="AA279" s="39"/>
      <c r="AB279" s="39"/>
      <c r="AC279" s="39"/>
      <c r="AD279" s="39"/>
      <c r="AE279" s="39"/>
      <c r="AT279" s="18" t="s">
        <v>435</v>
      </c>
      <c r="AU279" s="18" t="s">
        <v>79</v>
      </c>
    </row>
    <row r="280" s="2" customFormat="1" ht="33" customHeight="1">
      <c r="A280" s="39"/>
      <c r="B280" s="40"/>
      <c r="C280" s="214" t="s">
        <v>391</v>
      </c>
      <c r="D280" s="214" t="s">
        <v>243</v>
      </c>
      <c r="E280" s="215" t="s">
        <v>5551</v>
      </c>
      <c r="F280" s="216" t="s">
        <v>5466</v>
      </c>
      <c r="G280" s="217" t="s">
        <v>282</v>
      </c>
      <c r="H280" s="218">
        <v>7</v>
      </c>
      <c r="I280" s="219"/>
      <c r="J280" s="220">
        <f>ROUND(I280*H280,2)</f>
        <v>0</v>
      </c>
      <c r="K280" s="216" t="s">
        <v>247</v>
      </c>
      <c r="L280" s="45"/>
      <c r="M280" s="221" t="s">
        <v>19</v>
      </c>
      <c r="N280" s="222" t="s">
        <v>43</v>
      </c>
      <c r="O280" s="85"/>
      <c r="P280" s="223">
        <f>O280*H280</f>
        <v>0</v>
      </c>
      <c r="Q280" s="223">
        <v>0</v>
      </c>
      <c r="R280" s="223">
        <f>Q280*H280</f>
        <v>0</v>
      </c>
      <c r="S280" s="223">
        <v>0</v>
      </c>
      <c r="T280" s="224">
        <f>S280*H280</f>
        <v>0</v>
      </c>
      <c r="U280" s="39"/>
      <c r="V280" s="39"/>
      <c r="W280" s="39"/>
      <c r="X280" s="39"/>
      <c r="Y280" s="39"/>
      <c r="Z280" s="39"/>
      <c r="AA280" s="39"/>
      <c r="AB280" s="39"/>
      <c r="AC280" s="39"/>
      <c r="AD280" s="39"/>
      <c r="AE280" s="39"/>
      <c r="AR280" s="225" t="s">
        <v>248</v>
      </c>
      <c r="AT280" s="225" t="s">
        <v>243</v>
      </c>
      <c r="AU280" s="225" t="s">
        <v>79</v>
      </c>
      <c r="AY280" s="18" t="s">
        <v>240</v>
      </c>
      <c r="BE280" s="226">
        <f>IF(N280="základní",J280,0)</f>
        <v>0</v>
      </c>
      <c r="BF280" s="226">
        <f>IF(N280="snížená",J280,0)</f>
        <v>0</v>
      </c>
      <c r="BG280" s="226">
        <f>IF(N280="zákl. přenesená",J280,0)</f>
        <v>0</v>
      </c>
      <c r="BH280" s="226">
        <f>IF(N280="sníž. přenesená",J280,0)</f>
        <v>0</v>
      </c>
      <c r="BI280" s="226">
        <f>IF(N280="nulová",J280,0)</f>
        <v>0</v>
      </c>
      <c r="BJ280" s="18" t="s">
        <v>79</v>
      </c>
      <c r="BK280" s="226">
        <f>ROUND(I280*H280,2)</f>
        <v>0</v>
      </c>
      <c r="BL280" s="18" t="s">
        <v>248</v>
      </c>
      <c r="BM280" s="225" t="s">
        <v>718</v>
      </c>
    </row>
    <row r="281" s="2" customFormat="1">
      <c r="A281" s="39"/>
      <c r="B281" s="40"/>
      <c r="C281" s="41"/>
      <c r="D281" s="227" t="s">
        <v>435</v>
      </c>
      <c r="E281" s="41"/>
      <c r="F281" s="228" t="s">
        <v>5467</v>
      </c>
      <c r="G281" s="41"/>
      <c r="H281" s="41"/>
      <c r="I281" s="229"/>
      <c r="J281" s="41"/>
      <c r="K281" s="41"/>
      <c r="L281" s="45"/>
      <c r="M281" s="291"/>
      <c r="N281" s="292"/>
      <c r="O281" s="85"/>
      <c r="P281" s="85"/>
      <c r="Q281" s="85"/>
      <c r="R281" s="85"/>
      <c r="S281" s="85"/>
      <c r="T281" s="86"/>
      <c r="U281" s="39"/>
      <c r="V281" s="39"/>
      <c r="W281" s="39"/>
      <c r="X281" s="39"/>
      <c r="Y281" s="39"/>
      <c r="Z281" s="39"/>
      <c r="AA281" s="39"/>
      <c r="AB281" s="39"/>
      <c r="AC281" s="39"/>
      <c r="AD281" s="39"/>
      <c r="AE281" s="39"/>
      <c r="AT281" s="18" t="s">
        <v>435</v>
      </c>
      <c r="AU281" s="18" t="s">
        <v>79</v>
      </c>
    </row>
    <row r="282" s="2" customFormat="1" ht="33" customHeight="1">
      <c r="A282" s="39"/>
      <c r="B282" s="40"/>
      <c r="C282" s="214" t="s">
        <v>719</v>
      </c>
      <c r="D282" s="214" t="s">
        <v>243</v>
      </c>
      <c r="E282" s="215" t="s">
        <v>5552</v>
      </c>
      <c r="F282" s="216" t="s">
        <v>5469</v>
      </c>
      <c r="G282" s="217" t="s">
        <v>282</v>
      </c>
      <c r="H282" s="218">
        <v>8</v>
      </c>
      <c r="I282" s="219"/>
      <c r="J282" s="220">
        <f>ROUND(I282*H282,2)</f>
        <v>0</v>
      </c>
      <c r="K282" s="216" t="s">
        <v>247</v>
      </c>
      <c r="L282" s="45"/>
      <c r="M282" s="221" t="s">
        <v>19</v>
      </c>
      <c r="N282" s="222" t="s">
        <v>43</v>
      </c>
      <c r="O282" s="85"/>
      <c r="P282" s="223">
        <f>O282*H282</f>
        <v>0</v>
      </c>
      <c r="Q282" s="223">
        <v>0</v>
      </c>
      <c r="R282" s="223">
        <f>Q282*H282</f>
        <v>0</v>
      </c>
      <c r="S282" s="223">
        <v>0</v>
      </c>
      <c r="T282" s="224">
        <f>S282*H282</f>
        <v>0</v>
      </c>
      <c r="U282" s="39"/>
      <c r="V282" s="39"/>
      <c r="W282" s="39"/>
      <c r="X282" s="39"/>
      <c r="Y282" s="39"/>
      <c r="Z282" s="39"/>
      <c r="AA282" s="39"/>
      <c r="AB282" s="39"/>
      <c r="AC282" s="39"/>
      <c r="AD282" s="39"/>
      <c r="AE282" s="39"/>
      <c r="AR282" s="225" t="s">
        <v>248</v>
      </c>
      <c r="AT282" s="225" t="s">
        <v>243</v>
      </c>
      <c r="AU282" s="225" t="s">
        <v>79</v>
      </c>
      <c r="AY282" s="18" t="s">
        <v>240</v>
      </c>
      <c r="BE282" s="226">
        <f>IF(N282="základní",J282,0)</f>
        <v>0</v>
      </c>
      <c r="BF282" s="226">
        <f>IF(N282="snížená",J282,0)</f>
        <v>0</v>
      </c>
      <c r="BG282" s="226">
        <f>IF(N282="zákl. přenesená",J282,0)</f>
        <v>0</v>
      </c>
      <c r="BH282" s="226">
        <f>IF(N282="sníž. přenesená",J282,0)</f>
        <v>0</v>
      </c>
      <c r="BI282" s="226">
        <f>IF(N282="nulová",J282,0)</f>
        <v>0</v>
      </c>
      <c r="BJ282" s="18" t="s">
        <v>79</v>
      </c>
      <c r="BK282" s="226">
        <f>ROUND(I282*H282,2)</f>
        <v>0</v>
      </c>
      <c r="BL282" s="18" t="s">
        <v>248</v>
      </c>
      <c r="BM282" s="225" t="s">
        <v>722</v>
      </c>
    </row>
    <row r="283" s="2" customFormat="1">
      <c r="A283" s="39"/>
      <c r="B283" s="40"/>
      <c r="C283" s="41"/>
      <c r="D283" s="227" t="s">
        <v>435</v>
      </c>
      <c r="E283" s="41"/>
      <c r="F283" s="228" t="s">
        <v>5470</v>
      </c>
      <c r="G283" s="41"/>
      <c r="H283" s="41"/>
      <c r="I283" s="229"/>
      <c r="J283" s="41"/>
      <c r="K283" s="41"/>
      <c r="L283" s="45"/>
      <c r="M283" s="291"/>
      <c r="N283" s="292"/>
      <c r="O283" s="85"/>
      <c r="P283" s="85"/>
      <c r="Q283" s="85"/>
      <c r="R283" s="85"/>
      <c r="S283" s="85"/>
      <c r="T283" s="86"/>
      <c r="U283" s="39"/>
      <c r="V283" s="39"/>
      <c r="W283" s="39"/>
      <c r="X283" s="39"/>
      <c r="Y283" s="39"/>
      <c r="Z283" s="39"/>
      <c r="AA283" s="39"/>
      <c r="AB283" s="39"/>
      <c r="AC283" s="39"/>
      <c r="AD283" s="39"/>
      <c r="AE283" s="39"/>
      <c r="AT283" s="18" t="s">
        <v>435</v>
      </c>
      <c r="AU283" s="18" t="s">
        <v>79</v>
      </c>
    </row>
    <row r="284" s="2" customFormat="1">
      <c r="A284" s="39"/>
      <c r="B284" s="40"/>
      <c r="C284" s="214" t="s">
        <v>394</v>
      </c>
      <c r="D284" s="214" t="s">
        <v>243</v>
      </c>
      <c r="E284" s="215" t="s">
        <v>5553</v>
      </c>
      <c r="F284" s="216" t="s">
        <v>5475</v>
      </c>
      <c r="G284" s="217" t="s">
        <v>251</v>
      </c>
      <c r="H284" s="218">
        <v>40</v>
      </c>
      <c r="I284" s="219"/>
      <c r="J284" s="220">
        <f>ROUND(I284*H284,2)</f>
        <v>0</v>
      </c>
      <c r="K284" s="216" t="s">
        <v>247</v>
      </c>
      <c r="L284" s="45"/>
      <c r="M284" s="221" t="s">
        <v>19</v>
      </c>
      <c r="N284" s="222" t="s">
        <v>43</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248</v>
      </c>
      <c r="AT284" s="225" t="s">
        <v>243</v>
      </c>
      <c r="AU284" s="225" t="s">
        <v>79</v>
      </c>
      <c r="AY284" s="18" t="s">
        <v>240</v>
      </c>
      <c r="BE284" s="226">
        <f>IF(N284="základní",J284,0)</f>
        <v>0</v>
      </c>
      <c r="BF284" s="226">
        <f>IF(N284="snížená",J284,0)</f>
        <v>0</v>
      </c>
      <c r="BG284" s="226">
        <f>IF(N284="zákl. přenesená",J284,0)</f>
        <v>0</v>
      </c>
      <c r="BH284" s="226">
        <f>IF(N284="sníž. přenesená",J284,0)</f>
        <v>0</v>
      </c>
      <c r="BI284" s="226">
        <f>IF(N284="nulová",J284,0)</f>
        <v>0</v>
      </c>
      <c r="BJ284" s="18" t="s">
        <v>79</v>
      </c>
      <c r="BK284" s="226">
        <f>ROUND(I284*H284,2)</f>
        <v>0</v>
      </c>
      <c r="BL284" s="18" t="s">
        <v>248</v>
      </c>
      <c r="BM284" s="225" t="s">
        <v>724</v>
      </c>
    </row>
    <row r="285" s="2" customFormat="1">
      <c r="A285" s="39"/>
      <c r="B285" s="40"/>
      <c r="C285" s="41"/>
      <c r="D285" s="227" t="s">
        <v>435</v>
      </c>
      <c r="E285" s="41"/>
      <c r="F285" s="228" t="s">
        <v>5476</v>
      </c>
      <c r="G285" s="41"/>
      <c r="H285" s="41"/>
      <c r="I285" s="229"/>
      <c r="J285" s="41"/>
      <c r="K285" s="41"/>
      <c r="L285" s="45"/>
      <c r="M285" s="291"/>
      <c r="N285" s="292"/>
      <c r="O285" s="85"/>
      <c r="P285" s="85"/>
      <c r="Q285" s="85"/>
      <c r="R285" s="85"/>
      <c r="S285" s="85"/>
      <c r="T285" s="86"/>
      <c r="U285" s="39"/>
      <c r="V285" s="39"/>
      <c r="W285" s="39"/>
      <c r="X285" s="39"/>
      <c r="Y285" s="39"/>
      <c r="Z285" s="39"/>
      <c r="AA285" s="39"/>
      <c r="AB285" s="39"/>
      <c r="AC285" s="39"/>
      <c r="AD285" s="39"/>
      <c r="AE285" s="39"/>
      <c r="AT285" s="18" t="s">
        <v>435</v>
      </c>
      <c r="AU285" s="18" t="s">
        <v>79</v>
      </c>
    </row>
    <row r="286" s="2" customFormat="1">
      <c r="A286" s="39"/>
      <c r="B286" s="40"/>
      <c r="C286" s="214" t="s">
        <v>727</v>
      </c>
      <c r="D286" s="214" t="s">
        <v>243</v>
      </c>
      <c r="E286" s="215" t="s">
        <v>5554</v>
      </c>
      <c r="F286" s="216" t="s">
        <v>5478</v>
      </c>
      <c r="G286" s="217" t="s">
        <v>251</v>
      </c>
      <c r="H286" s="218">
        <v>16</v>
      </c>
      <c r="I286" s="219"/>
      <c r="J286" s="220">
        <f>ROUND(I286*H286,2)</f>
        <v>0</v>
      </c>
      <c r="K286" s="216" t="s">
        <v>247</v>
      </c>
      <c r="L286" s="45"/>
      <c r="M286" s="221" t="s">
        <v>19</v>
      </c>
      <c r="N286" s="222" t="s">
        <v>43</v>
      </c>
      <c r="O286" s="85"/>
      <c r="P286" s="223">
        <f>O286*H286</f>
        <v>0</v>
      </c>
      <c r="Q286" s="223">
        <v>0</v>
      </c>
      <c r="R286" s="223">
        <f>Q286*H286</f>
        <v>0</v>
      </c>
      <c r="S286" s="223">
        <v>0</v>
      </c>
      <c r="T286" s="224">
        <f>S286*H286</f>
        <v>0</v>
      </c>
      <c r="U286" s="39"/>
      <c r="V286" s="39"/>
      <c r="W286" s="39"/>
      <c r="X286" s="39"/>
      <c r="Y286" s="39"/>
      <c r="Z286" s="39"/>
      <c r="AA286" s="39"/>
      <c r="AB286" s="39"/>
      <c r="AC286" s="39"/>
      <c r="AD286" s="39"/>
      <c r="AE286" s="39"/>
      <c r="AR286" s="225" t="s">
        <v>248</v>
      </c>
      <c r="AT286" s="225" t="s">
        <v>243</v>
      </c>
      <c r="AU286" s="225" t="s">
        <v>79</v>
      </c>
      <c r="AY286" s="18" t="s">
        <v>240</v>
      </c>
      <c r="BE286" s="226">
        <f>IF(N286="základní",J286,0)</f>
        <v>0</v>
      </c>
      <c r="BF286" s="226">
        <f>IF(N286="snížená",J286,0)</f>
        <v>0</v>
      </c>
      <c r="BG286" s="226">
        <f>IF(N286="zákl. přenesená",J286,0)</f>
        <v>0</v>
      </c>
      <c r="BH286" s="226">
        <f>IF(N286="sníž. přenesená",J286,0)</f>
        <v>0</v>
      </c>
      <c r="BI286" s="226">
        <f>IF(N286="nulová",J286,0)</f>
        <v>0</v>
      </c>
      <c r="BJ286" s="18" t="s">
        <v>79</v>
      </c>
      <c r="BK286" s="226">
        <f>ROUND(I286*H286,2)</f>
        <v>0</v>
      </c>
      <c r="BL286" s="18" t="s">
        <v>248</v>
      </c>
      <c r="BM286" s="225" t="s">
        <v>731</v>
      </c>
    </row>
    <row r="287" s="2" customFormat="1">
      <c r="A287" s="39"/>
      <c r="B287" s="40"/>
      <c r="C287" s="41"/>
      <c r="D287" s="227" t="s">
        <v>435</v>
      </c>
      <c r="E287" s="41"/>
      <c r="F287" s="228" t="s">
        <v>5479</v>
      </c>
      <c r="G287" s="41"/>
      <c r="H287" s="41"/>
      <c r="I287" s="229"/>
      <c r="J287" s="41"/>
      <c r="K287" s="41"/>
      <c r="L287" s="45"/>
      <c r="M287" s="291"/>
      <c r="N287" s="292"/>
      <c r="O287" s="85"/>
      <c r="P287" s="85"/>
      <c r="Q287" s="85"/>
      <c r="R287" s="85"/>
      <c r="S287" s="85"/>
      <c r="T287" s="86"/>
      <c r="U287" s="39"/>
      <c r="V287" s="39"/>
      <c r="W287" s="39"/>
      <c r="X287" s="39"/>
      <c r="Y287" s="39"/>
      <c r="Z287" s="39"/>
      <c r="AA287" s="39"/>
      <c r="AB287" s="39"/>
      <c r="AC287" s="39"/>
      <c r="AD287" s="39"/>
      <c r="AE287" s="39"/>
      <c r="AT287" s="18" t="s">
        <v>435</v>
      </c>
      <c r="AU287" s="18" t="s">
        <v>79</v>
      </c>
    </row>
    <row r="288" s="2" customFormat="1">
      <c r="A288" s="39"/>
      <c r="B288" s="40"/>
      <c r="C288" s="214" t="s">
        <v>400</v>
      </c>
      <c r="D288" s="214" t="s">
        <v>243</v>
      </c>
      <c r="E288" s="215" t="s">
        <v>5555</v>
      </c>
      <c r="F288" s="216" t="s">
        <v>5481</v>
      </c>
      <c r="G288" s="217" t="s">
        <v>251</v>
      </c>
      <c r="H288" s="218">
        <v>8</v>
      </c>
      <c r="I288" s="219"/>
      <c r="J288" s="220">
        <f>ROUND(I288*H288,2)</f>
        <v>0</v>
      </c>
      <c r="K288" s="216" t="s">
        <v>247</v>
      </c>
      <c r="L288" s="45"/>
      <c r="M288" s="221" t="s">
        <v>19</v>
      </c>
      <c r="N288" s="222" t="s">
        <v>43</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248</v>
      </c>
      <c r="AT288" s="225" t="s">
        <v>243</v>
      </c>
      <c r="AU288" s="225" t="s">
        <v>79</v>
      </c>
      <c r="AY288" s="18" t="s">
        <v>240</v>
      </c>
      <c r="BE288" s="226">
        <f>IF(N288="základní",J288,0)</f>
        <v>0</v>
      </c>
      <c r="BF288" s="226">
        <f>IF(N288="snížená",J288,0)</f>
        <v>0</v>
      </c>
      <c r="BG288" s="226">
        <f>IF(N288="zákl. přenesená",J288,0)</f>
        <v>0</v>
      </c>
      <c r="BH288" s="226">
        <f>IF(N288="sníž. přenesená",J288,0)</f>
        <v>0</v>
      </c>
      <c r="BI288" s="226">
        <f>IF(N288="nulová",J288,0)</f>
        <v>0</v>
      </c>
      <c r="BJ288" s="18" t="s">
        <v>79</v>
      </c>
      <c r="BK288" s="226">
        <f>ROUND(I288*H288,2)</f>
        <v>0</v>
      </c>
      <c r="BL288" s="18" t="s">
        <v>248</v>
      </c>
      <c r="BM288" s="225" t="s">
        <v>2936</v>
      </c>
    </row>
    <row r="289" s="2" customFormat="1">
      <c r="A289" s="39"/>
      <c r="B289" s="40"/>
      <c r="C289" s="41"/>
      <c r="D289" s="227" t="s">
        <v>435</v>
      </c>
      <c r="E289" s="41"/>
      <c r="F289" s="228" t="s">
        <v>5482</v>
      </c>
      <c r="G289" s="41"/>
      <c r="H289" s="41"/>
      <c r="I289" s="229"/>
      <c r="J289" s="41"/>
      <c r="K289" s="41"/>
      <c r="L289" s="45"/>
      <c r="M289" s="291"/>
      <c r="N289" s="292"/>
      <c r="O289" s="85"/>
      <c r="P289" s="85"/>
      <c r="Q289" s="85"/>
      <c r="R289" s="85"/>
      <c r="S289" s="85"/>
      <c r="T289" s="86"/>
      <c r="U289" s="39"/>
      <c r="V289" s="39"/>
      <c r="W289" s="39"/>
      <c r="X289" s="39"/>
      <c r="Y289" s="39"/>
      <c r="Z289" s="39"/>
      <c r="AA289" s="39"/>
      <c r="AB289" s="39"/>
      <c r="AC289" s="39"/>
      <c r="AD289" s="39"/>
      <c r="AE289" s="39"/>
      <c r="AT289" s="18" t="s">
        <v>435</v>
      </c>
      <c r="AU289" s="18" t="s">
        <v>79</v>
      </c>
    </row>
    <row r="290" s="12" customFormat="1" ht="25.92" customHeight="1">
      <c r="A290" s="12"/>
      <c r="B290" s="198"/>
      <c r="C290" s="199"/>
      <c r="D290" s="200" t="s">
        <v>71</v>
      </c>
      <c r="E290" s="201" t="s">
        <v>5556</v>
      </c>
      <c r="F290" s="201" t="s">
        <v>5557</v>
      </c>
      <c r="G290" s="199"/>
      <c r="H290" s="199"/>
      <c r="I290" s="202"/>
      <c r="J290" s="203">
        <f>BK290</f>
        <v>0</v>
      </c>
      <c r="K290" s="199"/>
      <c r="L290" s="204"/>
      <c r="M290" s="205"/>
      <c r="N290" s="206"/>
      <c r="O290" s="206"/>
      <c r="P290" s="207">
        <f>SUM(P291:P368)</f>
        <v>0</v>
      </c>
      <c r="Q290" s="206"/>
      <c r="R290" s="207">
        <f>SUM(R291:R368)</f>
        <v>0</v>
      </c>
      <c r="S290" s="206"/>
      <c r="T290" s="208">
        <f>SUM(T291:T368)</f>
        <v>0</v>
      </c>
      <c r="U290" s="12"/>
      <c r="V290" s="12"/>
      <c r="W290" s="12"/>
      <c r="X290" s="12"/>
      <c r="Y290" s="12"/>
      <c r="Z290" s="12"/>
      <c r="AA290" s="12"/>
      <c r="AB290" s="12"/>
      <c r="AC290" s="12"/>
      <c r="AD290" s="12"/>
      <c r="AE290" s="12"/>
      <c r="AR290" s="209" t="s">
        <v>79</v>
      </c>
      <c r="AT290" s="210" t="s">
        <v>71</v>
      </c>
      <c r="AU290" s="210" t="s">
        <v>72</v>
      </c>
      <c r="AY290" s="209" t="s">
        <v>240</v>
      </c>
      <c r="BK290" s="211">
        <f>SUM(BK291:BK368)</f>
        <v>0</v>
      </c>
    </row>
    <row r="291" s="2" customFormat="1" ht="128.55" customHeight="1">
      <c r="A291" s="39"/>
      <c r="B291" s="40"/>
      <c r="C291" s="214" t="s">
        <v>2467</v>
      </c>
      <c r="D291" s="214" t="s">
        <v>243</v>
      </c>
      <c r="E291" s="215" t="s">
        <v>5558</v>
      </c>
      <c r="F291" s="216" t="s">
        <v>5559</v>
      </c>
      <c r="G291" s="217" t="s">
        <v>282</v>
      </c>
      <c r="H291" s="218">
        <v>1</v>
      </c>
      <c r="I291" s="219"/>
      <c r="J291" s="220">
        <f>ROUND(I291*H291,2)</f>
        <v>0</v>
      </c>
      <c r="K291" s="216" t="s">
        <v>247</v>
      </c>
      <c r="L291" s="45"/>
      <c r="M291" s="221" t="s">
        <v>19</v>
      </c>
      <c r="N291" s="222" t="s">
        <v>43</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248</v>
      </c>
      <c r="AT291" s="225" t="s">
        <v>243</v>
      </c>
      <c r="AU291" s="225" t="s">
        <v>79</v>
      </c>
      <c r="AY291" s="18" t="s">
        <v>240</v>
      </c>
      <c r="BE291" s="226">
        <f>IF(N291="základní",J291,0)</f>
        <v>0</v>
      </c>
      <c r="BF291" s="226">
        <f>IF(N291="snížená",J291,0)</f>
        <v>0</v>
      </c>
      <c r="BG291" s="226">
        <f>IF(N291="zákl. přenesená",J291,0)</f>
        <v>0</v>
      </c>
      <c r="BH291" s="226">
        <f>IF(N291="sníž. přenesená",J291,0)</f>
        <v>0</v>
      </c>
      <c r="BI291" s="226">
        <f>IF(N291="nulová",J291,0)</f>
        <v>0</v>
      </c>
      <c r="BJ291" s="18" t="s">
        <v>79</v>
      </c>
      <c r="BK291" s="226">
        <f>ROUND(I291*H291,2)</f>
        <v>0</v>
      </c>
      <c r="BL291" s="18" t="s">
        <v>248</v>
      </c>
      <c r="BM291" s="225" t="s">
        <v>2951</v>
      </c>
    </row>
    <row r="292" s="2" customFormat="1">
      <c r="A292" s="39"/>
      <c r="B292" s="40"/>
      <c r="C292" s="41"/>
      <c r="D292" s="227" t="s">
        <v>435</v>
      </c>
      <c r="E292" s="41"/>
      <c r="F292" s="228" t="s">
        <v>5560</v>
      </c>
      <c r="G292" s="41"/>
      <c r="H292" s="41"/>
      <c r="I292" s="229"/>
      <c r="J292" s="41"/>
      <c r="K292" s="41"/>
      <c r="L292" s="45"/>
      <c r="M292" s="291"/>
      <c r="N292" s="292"/>
      <c r="O292" s="85"/>
      <c r="P292" s="85"/>
      <c r="Q292" s="85"/>
      <c r="R292" s="85"/>
      <c r="S292" s="85"/>
      <c r="T292" s="86"/>
      <c r="U292" s="39"/>
      <c r="V292" s="39"/>
      <c r="W292" s="39"/>
      <c r="X292" s="39"/>
      <c r="Y292" s="39"/>
      <c r="Z292" s="39"/>
      <c r="AA292" s="39"/>
      <c r="AB292" s="39"/>
      <c r="AC292" s="39"/>
      <c r="AD292" s="39"/>
      <c r="AE292" s="39"/>
      <c r="AT292" s="18" t="s">
        <v>435</v>
      </c>
      <c r="AU292" s="18" t="s">
        <v>79</v>
      </c>
    </row>
    <row r="293" s="2" customFormat="1">
      <c r="A293" s="39"/>
      <c r="B293" s="40"/>
      <c r="C293" s="214" t="s">
        <v>403</v>
      </c>
      <c r="D293" s="214" t="s">
        <v>243</v>
      </c>
      <c r="E293" s="215" t="s">
        <v>5561</v>
      </c>
      <c r="F293" s="216" t="s">
        <v>5562</v>
      </c>
      <c r="G293" s="217" t="s">
        <v>282</v>
      </c>
      <c r="H293" s="218">
        <v>1</v>
      </c>
      <c r="I293" s="219"/>
      <c r="J293" s="220">
        <f>ROUND(I293*H293,2)</f>
        <v>0</v>
      </c>
      <c r="K293" s="216" t="s">
        <v>247</v>
      </c>
      <c r="L293" s="45"/>
      <c r="M293" s="221" t="s">
        <v>19</v>
      </c>
      <c r="N293" s="222" t="s">
        <v>43</v>
      </c>
      <c r="O293" s="85"/>
      <c r="P293" s="223">
        <f>O293*H293</f>
        <v>0</v>
      </c>
      <c r="Q293" s="223">
        <v>0</v>
      </c>
      <c r="R293" s="223">
        <f>Q293*H293</f>
        <v>0</v>
      </c>
      <c r="S293" s="223">
        <v>0</v>
      </c>
      <c r="T293" s="224">
        <f>S293*H293</f>
        <v>0</v>
      </c>
      <c r="U293" s="39"/>
      <c r="V293" s="39"/>
      <c r="W293" s="39"/>
      <c r="X293" s="39"/>
      <c r="Y293" s="39"/>
      <c r="Z293" s="39"/>
      <c r="AA293" s="39"/>
      <c r="AB293" s="39"/>
      <c r="AC293" s="39"/>
      <c r="AD293" s="39"/>
      <c r="AE293" s="39"/>
      <c r="AR293" s="225" t="s">
        <v>248</v>
      </c>
      <c r="AT293" s="225" t="s">
        <v>243</v>
      </c>
      <c r="AU293" s="225" t="s">
        <v>79</v>
      </c>
      <c r="AY293" s="18" t="s">
        <v>240</v>
      </c>
      <c r="BE293" s="226">
        <f>IF(N293="základní",J293,0)</f>
        <v>0</v>
      </c>
      <c r="BF293" s="226">
        <f>IF(N293="snížená",J293,0)</f>
        <v>0</v>
      </c>
      <c r="BG293" s="226">
        <f>IF(N293="zákl. přenesená",J293,0)</f>
        <v>0</v>
      </c>
      <c r="BH293" s="226">
        <f>IF(N293="sníž. přenesená",J293,0)</f>
        <v>0</v>
      </c>
      <c r="BI293" s="226">
        <f>IF(N293="nulová",J293,0)</f>
        <v>0</v>
      </c>
      <c r="BJ293" s="18" t="s">
        <v>79</v>
      </c>
      <c r="BK293" s="226">
        <f>ROUND(I293*H293,2)</f>
        <v>0</v>
      </c>
      <c r="BL293" s="18" t="s">
        <v>248</v>
      </c>
      <c r="BM293" s="225" t="s">
        <v>2963</v>
      </c>
    </row>
    <row r="294" s="2" customFormat="1">
      <c r="A294" s="39"/>
      <c r="B294" s="40"/>
      <c r="C294" s="41"/>
      <c r="D294" s="227" t="s">
        <v>435</v>
      </c>
      <c r="E294" s="41"/>
      <c r="F294" s="228" t="s">
        <v>5353</v>
      </c>
      <c r="G294" s="41"/>
      <c r="H294" s="41"/>
      <c r="I294" s="229"/>
      <c r="J294" s="41"/>
      <c r="K294" s="41"/>
      <c r="L294" s="45"/>
      <c r="M294" s="291"/>
      <c r="N294" s="292"/>
      <c r="O294" s="85"/>
      <c r="P294" s="85"/>
      <c r="Q294" s="85"/>
      <c r="R294" s="85"/>
      <c r="S294" s="85"/>
      <c r="T294" s="86"/>
      <c r="U294" s="39"/>
      <c r="V294" s="39"/>
      <c r="W294" s="39"/>
      <c r="X294" s="39"/>
      <c r="Y294" s="39"/>
      <c r="Z294" s="39"/>
      <c r="AA294" s="39"/>
      <c r="AB294" s="39"/>
      <c r="AC294" s="39"/>
      <c r="AD294" s="39"/>
      <c r="AE294" s="39"/>
      <c r="AT294" s="18" t="s">
        <v>435</v>
      </c>
      <c r="AU294" s="18" t="s">
        <v>79</v>
      </c>
    </row>
    <row r="295" s="2" customFormat="1" ht="21.75" customHeight="1">
      <c r="A295" s="39"/>
      <c r="B295" s="40"/>
      <c r="C295" s="214" t="s">
        <v>2476</v>
      </c>
      <c r="D295" s="214" t="s">
        <v>243</v>
      </c>
      <c r="E295" s="215" t="s">
        <v>5563</v>
      </c>
      <c r="F295" s="216" t="s">
        <v>5355</v>
      </c>
      <c r="G295" s="217" t="s">
        <v>282</v>
      </c>
      <c r="H295" s="218">
        <v>1</v>
      </c>
      <c r="I295" s="219"/>
      <c r="J295" s="220">
        <f>ROUND(I295*H295,2)</f>
        <v>0</v>
      </c>
      <c r="K295" s="216" t="s">
        <v>247</v>
      </c>
      <c r="L295" s="45"/>
      <c r="M295" s="221" t="s">
        <v>19</v>
      </c>
      <c r="N295" s="222" t="s">
        <v>43</v>
      </c>
      <c r="O295" s="85"/>
      <c r="P295" s="223">
        <f>O295*H295</f>
        <v>0</v>
      </c>
      <c r="Q295" s="223">
        <v>0</v>
      </c>
      <c r="R295" s="223">
        <f>Q295*H295</f>
        <v>0</v>
      </c>
      <c r="S295" s="223">
        <v>0</v>
      </c>
      <c r="T295" s="224">
        <f>S295*H295</f>
        <v>0</v>
      </c>
      <c r="U295" s="39"/>
      <c r="V295" s="39"/>
      <c r="W295" s="39"/>
      <c r="X295" s="39"/>
      <c r="Y295" s="39"/>
      <c r="Z295" s="39"/>
      <c r="AA295" s="39"/>
      <c r="AB295" s="39"/>
      <c r="AC295" s="39"/>
      <c r="AD295" s="39"/>
      <c r="AE295" s="39"/>
      <c r="AR295" s="225" t="s">
        <v>248</v>
      </c>
      <c r="AT295" s="225" t="s">
        <v>243</v>
      </c>
      <c r="AU295" s="225" t="s">
        <v>79</v>
      </c>
      <c r="AY295" s="18" t="s">
        <v>240</v>
      </c>
      <c r="BE295" s="226">
        <f>IF(N295="základní",J295,0)</f>
        <v>0</v>
      </c>
      <c r="BF295" s="226">
        <f>IF(N295="snížená",J295,0)</f>
        <v>0</v>
      </c>
      <c r="BG295" s="226">
        <f>IF(N295="zákl. přenesená",J295,0)</f>
        <v>0</v>
      </c>
      <c r="BH295" s="226">
        <f>IF(N295="sníž. přenesená",J295,0)</f>
        <v>0</v>
      </c>
      <c r="BI295" s="226">
        <f>IF(N295="nulová",J295,0)</f>
        <v>0</v>
      </c>
      <c r="BJ295" s="18" t="s">
        <v>79</v>
      </c>
      <c r="BK295" s="226">
        <f>ROUND(I295*H295,2)</f>
        <v>0</v>
      </c>
      <c r="BL295" s="18" t="s">
        <v>248</v>
      </c>
      <c r="BM295" s="225" t="s">
        <v>2972</v>
      </c>
    </row>
    <row r="296" s="2" customFormat="1">
      <c r="A296" s="39"/>
      <c r="B296" s="40"/>
      <c r="C296" s="41"/>
      <c r="D296" s="227" t="s">
        <v>435</v>
      </c>
      <c r="E296" s="41"/>
      <c r="F296" s="228" t="s">
        <v>5356</v>
      </c>
      <c r="G296" s="41"/>
      <c r="H296" s="41"/>
      <c r="I296" s="229"/>
      <c r="J296" s="41"/>
      <c r="K296" s="41"/>
      <c r="L296" s="45"/>
      <c r="M296" s="291"/>
      <c r="N296" s="292"/>
      <c r="O296" s="85"/>
      <c r="P296" s="85"/>
      <c r="Q296" s="85"/>
      <c r="R296" s="85"/>
      <c r="S296" s="85"/>
      <c r="T296" s="86"/>
      <c r="U296" s="39"/>
      <c r="V296" s="39"/>
      <c r="W296" s="39"/>
      <c r="X296" s="39"/>
      <c r="Y296" s="39"/>
      <c r="Z296" s="39"/>
      <c r="AA296" s="39"/>
      <c r="AB296" s="39"/>
      <c r="AC296" s="39"/>
      <c r="AD296" s="39"/>
      <c r="AE296" s="39"/>
      <c r="AT296" s="18" t="s">
        <v>435</v>
      </c>
      <c r="AU296" s="18" t="s">
        <v>79</v>
      </c>
    </row>
    <row r="297" s="2" customFormat="1">
      <c r="A297" s="39"/>
      <c r="B297" s="40"/>
      <c r="C297" s="214" t="s">
        <v>409</v>
      </c>
      <c r="D297" s="214" t="s">
        <v>243</v>
      </c>
      <c r="E297" s="215" t="s">
        <v>5564</v>
      </c>
      <c r="F297" s="216" t="s">
        <v>5358</v>
      </c>
      <c r="G297" s="217" t="s">
        <v>1418</v>
      </c>
      <c r="H297" s="218">
        <v>30</v>
      </c>
      <c r="I297" s="219"/>
      <c r="J297" s="220">
        <f>ROUND(I297*H297,2)</f>
        <v>0</v>
      </c>
      <c r="K297" s="216" t="s">
        <v>247</v>
      </c>
      <c r="L297" s="45"/>
      <c r="M297" s="221" t="s">
        <v>19</v>
      </c>
      <c r="N297" s="222" t="s">
        <v>43</v>
      </c>
      <c r="O297" s="85"/>
      <c r="P297" s="223">
        <f>O297*H297</f>
        <v>0</v>
      </c>
      <c r="Q297" s="223">
        <v>0</v>
      </c>
      <c r="R297" s="223">
        <f>Q297*H297</f>
        <v>0</v>
      </c>
      <c r="S297" s="223">
        <v>0</v>
      </c>
      <c r="T297" s="224">
        <f>S297*H297</f>
        <v>0</v>
      </c>
      <c r="U297" s="39"/>
      <c r="V297" s="39"/>
      <c r="W297" s="39"/>
      <c r="X297" s="39"/>
      <c r="Y297" s="39"/>
      <c r="Z297" s="39"/>
      <c r="AA297" s="39"/>
      <c r="AB297" s="39"/>
      <c r="AC297" s="39"/>
      <c r="AD297" s="39"/>
      <c r="AE297" s="39"/>
      <c r="AR297" s="225" t="s">
        <v>248</v>
      </c>
      <c r="AT297" s="225" t="s">
        <v>243</v>
      </c>
      <c r="AU297" s="225" t="s">
        <v>79</v>
      </c>
      <c r="AY297" s="18" t="s">
        <v>240</v>
      </c>
      <c r="BE297" s="226">
        <f>IF(N297="základní",J297,0)</f>
        <v>0</v>
      </c>
      <c r="BF297" s="226">
        <f>IF(N297="snížená",J297,0)</f>
        <v>0</v>
      </c>
      <c r="BG297" s="226">
        <f>IF(N297="zákl. přenesená",J297,0)</f>
        <v>0</v>
      </c>
      <c r="BH297" s="226">
        <f>IF(N297="sníž. přenesená",J297,0)</f>
        <v>0</v>
      </c>
      <c r="BI297" s="226">
        <f>IF(N297="nulová",J297,0)</f>
        <v>0</v>
      </c>
      <c r="BJ297" s="18" t="s">
        <v>79</v>
      </c>
      <c r="BK297" s="226">
        <f>ROUND(I297*H297,2)</f>
        <v>0</v>
      </c>
      <c r="BL297" s="18" t="s">
        <v>248</v>
      </c>
      <c r="BM297" s="225" t="s">
        <v>2982</v>
      </c>
    </row>
    <row r="298" s="2" customFormat="1">
      <c r="A298" s="39"/>
      <c r="B298" s="40"/>
      <c r="C298" s="41"/>
      <c r="D298" s="227" t="s">
        <v>435</v>
      </c>
      <c r="E298" s="41"/>
      <c r="F298" s="228" t="s">
        <v>5359</v>
      </c>
      <c r="G298" s="41"/>
      <c r="H298" s="41"/>
      <c r="I298" s="229"/>
      <c r="J298" s="41"/>
      <c r="K298" s="41"/>
      <c r="L298" s="45"/>
      <c r="M298" s="291"/>
      <c r="N298" s="292"/>
      <c r="O298" s="85"/>
      <c r="P298" s="85"/>
      <c r="Q298" s="85"/>
      <c r="R298" s="85"/>
      <c r="S298" s="85"/>
      <c r="T298" s="86"/>
      <c r="U298" s="39"/>
      <c r="V298" s="39"/>
      <c r="W298" s="39"/>
      <c r="X298" s="39"/>
      <c r="Y298" s="39"/>
      <c r="Z298" s="39"/>
      <c r="AA298" s="39"/>
      <c r="AB298" s="39"/>
      <c r="AC298" s="39"/>
      <c r="AD298" s="39"/>
      <c r="AE298" s="39"/>
      <c r="AT298" s="18" t="s">
        <v>435</v>
      </c>
      <c r="AU298" s="18" t="s">
        <v>79</v>
      </c>
    </row>
    <row r="299" s="2" customFormat="1" ht="16.5" customHeight="1">
      <c r="A299" s="39"/>
      <c r="B299" s="40"/>
      <c r="C299" s="214" t="s">
        <v>2504</v>
      </c>
      <c r="D299" s="214" t="s">
        <v>243</v>
      </c>
      <c r="E299" s="215" t="s">
        <v>5565</v>
      </c>
      <c r="F299" s="216" t="s">
        <v>5361</v>
      </c>
      <c r="G299" s="217" t="s">
        <v>3056</v>
      </c>
      <c r="H299" s="218">
        <v>0.5</v>
      </c>
      <c r="I299" s="219"/>
      <c r="J299" s="220">
        <f>ROUND(I299*H299,2)</f>
        <v>0</v>
      </c>
      <c r="K299" s="216" t="s">
        <v>247</v>
      </c>
      <c r="L299" s="45"/>
      <c r="M299" s="221" t="s">
        <v>19</v>
      </c>
      <c r="N299" s="222" t="s">
        <v>43</v>
      </c>
      <c r="O299" s="85"/>
      <c r="P299" s="223">
        <f>O299*H299</f>
        <v>0</v>
      </c>
      <c r="Q299" s="223">
        <v>0</v>
      </c>
      <c r="R299" s="223">
        <f>Q299*H299</f>
        <v>0</v>
      </c>
      <c r="S299" s="223">
        <v>0</v>
      </c>
      <c r="T299" s="224">
        <f>S299*H299</f>
        <v>0</v>
      </c>
      <c r="U299" s="39"/>
      <c r="V299" s="39"/>
      <c r="W299" s="39"/>
      <c r="X299" s="39"/>
      <c r="Y299" s="39"/>
      <c r="Z299" s="39"/>
      <c r="AA299" s="39"/>
      <c r="AB299" s="39"/>
      <c r="AC299" s="39"/>
      <c r="AD299" s="39"/>
      <c r="AE299" s="39"/>
      <c r="AR299" s="225" t="s">
        <v>248</v>
      </c>
      <c r="AT299" s="225" t="s">
        <v>243</v>
      </c>
      <c r="AU299" s="225" t="s">
        <v>79</v>
      </c>
      <c r="AY299" s="18" t="s">
        <v>240</v>
      </c>
      <c r="BE299" s="226">
        <f>IF(N299="základní",J299,0)</f>
        <v>0</v>
      </c>
      <c r="BF299" s="226">
        <f>IF(N299="snížená",J299,0)</f>
        <v>0</v>
      </c>
      <c r="BG299" s="226">
        <f>IF(N299="zákl. přenesená",J299,0)</f>
        <v>0</v>
      </c>
      <c r="BH299" s="226">
        <f>IF(N299="sníž. přenesená",J299,0)</f>
        <v>0</v>
      </c>
      <c r="BI299" s="226">
        <f>IF(N299="nulová",J299,0)</f>
        <v>0</v>
      </c>
      <c r="BJ299" s="18" t="s">
        <v>79</v>
      </c>
      <c r="BK299" s="226">
        <f>ROUND(I299*H299,2)</f>
        <v>0</v>
      </c>
      <c r="BL299" s="18" t="s">
        <v>248</v>
      </c>
      <c r="BM299" s="225" t="s">
        <v>2991</v>
      </c>
    </row>
    <row r="300" s="2" customFormat="1">
      <c r="A300" s="39"/>
      <c r="B300" s="40"/>
      <c r="C300" s="41"/>
      <c r="D300" s="227" t="s">
        <v>435</v>
      </c>
      <c r="E300" s="41"/>
      <c r="F300" s="228" t="s">
        <v>5362</v>
      </c>
      <c r="G300" s="41"/>
      <c r="H300" s="41"/>
      <c r="I300" s="229"/>
      <c r="J300" s="41"/>
      <c r="K300" s="41"/>
      <c r="L300" s="45"/>
      <c r="M300" s="291"/>
      <c r="N300" s="292"/>
      <c r="O300" s="85"/>
      <c r="P300" s="85"/>
      <c r="Q300" s="85"/>
      <c r="R300" s="85"/>
      <c r="S300" s="85"/>
      <c r="T300" s="86"/>
      <c r="U300" s="39"/>
      <c r="V300" s="39"/>
      <c r="W300" s="39"/>
      <c r="X300" s="39"/>
      <c r="Y300" s="39"/>
      <c r="Z300" s="39"/>
      <c r="AA300" s="39"/>
      <c r="AB300" s="39"/>
      <c r="AC300" s="39"/>
      <c r="AD300" s="39"/>
      <c r="AE300" s="39"/>
      <c r="AT300" s="18" t="s">
        <v>435</v>
      </c>
      <c r="AU300" s="18" t="s">
        <v>79</v>
      </c>
    </row>
    <row r="301" s="2" customFormat="1">
      <c r="A301" s="39"/>
      <c r="B301" s="40"/>
      <c r="C301" s="214" t="s">
        <v>412</v>
      </c>
      <c r="D301" s="214" t="s">
        <v>243</v>
      </c>
      <c r="E301" s="215" t="s">
        <v>5566</v>
      </c>
      <c r="F301" s="216" t="s">
        <v>5567</v>
      </c>
      <c r="G301" s="217" t="s">
        <v>282</v>
      </c>
      <c r="H301" s="218">
        <v>4</v>
      </c>
      <c r="I301" s="219"/>
      <c r="J301" s="220">
        <f>ROUND(I301*H301,2)</f>
        <v>0</v>
      </c>
      <c r="K301" s="216" t="s">
        <v>247</v>
      </c>
      <c r="L301" s="45"/>
      <c r="M301" s="221" t="s">
        <v>19</v>
      </c>
      <c r="N301" s="222" t="s">
        <v>43</v>
      </c>
      <c r="O301" s="85"/>
      <c r="P301" s="223">
        <f>O301*H301</f>
        <v>0</v>
      </c>
      <c r="Q301" s="223">
        <v>0</v>
      </c>
      <c r="R301" s="223">
        <f>Q301*H301</f>
        <v>0</v>
      </c>
      <c r="S301" s="223">
        <v>0</v>
      </c>
      <c r="T301" s="224">
        <f>S301*H301</f>
        <v>0</v>
      </c>
      <c r="U301" s="39"/>
      <c r="V301" s="39"/>
      <c r="W301" s="39"/>
      <c r="X301" s="39"/>
      <c r="Y301" s="39"/>
      <c r="Z301" s="39"/>
      <c r="AA301" s="39"/>
      <c r="AB301" s="39"/>
      <c r="AC301" s="39"/>
      <c r="AD301" s="39"/>
      <c r="AE301" s="39"/>
      <c r="AR301" s="225" t="s">
        <v>248</v>
      </c>
      <c r="AT301" s="225" t="s">
        <v>243</v>
      </c>
      <c r="AU301" s="225" t="s">
        <v>79</v>
      </c>
      <c r="AY301" s="18" t="s">
        <v>240</v>
      </c>
      <c r="BE301" s="226">
        <f>IF(N301="základní",J301,0)</f>
        <v>0</v>
      </c>
      <c r="BF301" s="226">
        <f>IF(N301="snížená",J301,0)</f>
        <v>0</v>
      </c>
      <c r="BG301" s="226">
        <f>IF(N301="zákl. přenesená",J301,0)</f>
        <v>0</v>
      </c>
      <c r="BH301" s="226">
        <f>IF(N301="sníž. přenesená",J301,0)</f>
        <v>0</v>
      </c>
      <c r="BI301" s="226">
        <f>IF(N301="nulová",J301,0)</f>
        <v>0</v>
      </c>
      <c r="BJ301" s="18" t="s">
        <v>79</v>
      </c>
      <c r="BK301" s="226">
        <f>ROUND(I301*H301,2)</f>
        <v>0</v>
      </c>
      <c r="BL301" s="18" t="s">
        <v>248</v>
      </c>
      <c r="BM301" s="225" t="s">
        <v>2999</v>
      </c>
    </row>
    <row r="302" s="2" customFormat="1">
      <c r="A302" s="39"/>
      <c r="B302" s="40"/>
      <c r="C302" s="41"/>
      <c r="D302" s="227" t="s">
        <v>435</v>
      </c>
      <c r="E302" s="41"/>
      <c r="F302" s="228" t="s">
        <v>5568</v>
      </c>
      <c r="G302" s="41"/>
      <c r="H302" s="41"/>
      <c r="I302" s="229"/>
      <c r="J302" s="41"/>
      <c r="K302" s="41"/>
      <c r="L302" s="45"/>
      <c r="M302" s="291"/>
      <c r="N302" s="292"/>
      <c r="O302" s="85"/>
      <c r="P302" s="85"/>
      <c r="Q302" s="85"/>
      <c r="R302" s="85"/>
      <c r="S302" s="85"/>
      <c r="T302" s="86"/>
      <c r="U302" s="39"/>
      <c r="V302" s="39"/>
      <c r="W302" s="39"/>
      <c r="X302" s="39"/>
      <c r="Y302" s="39"/>
      <c r="Z302" s="39"/>
      <c r="AA302" s="39"/>
      <c r="AB302" s="39"/>
      <c r="AC302" s="39"/>
      <c r="AD302" s="39"/>
      <c r="AE302" s="39"/>
      <c r="AT302" s="18" t="s">
        <v>435</v>
      </c>
      <c r="AU302" s="18" t="s">
        <v>79</v>
      </c>
    </row>
    <row r="303" s="2" customFormat="1" ht="142.2" customHeight="1">
      <c r="A303" s="39"/>
      <c r="B303" s="40"/>
      <c r="C303" s="214" t="s">
        <v>2511</v>
      </c>
      <c r="D303" s="214" t="s">
        <v>243</v>
      </c>
      <c r="E303" s="215" t="s">
        <v>5569</v>
      </c>
      <c r="F303" s="216" t="s">
        <v>5570</v>
      </c>
      <c r="G303" s="217" t="s">
        <v>282</v>
      </c>
      <c r="H303" s="218">
        <v>1</v>
      </c>
      <c r="I303" s="219"/>
      <c r="J303" s="220">
        <f>ROUND(I303*H303,2)</f>
        <v>0</v>
      </c>
      <c r="K303" s="216" t="s">
        <v>247</v>
      </c>
      <c r="L303" s="45"/>
      <c r="M303" s="221" t="s">
        <v>19</v>
      </c>
      <c r="N303" s="222" t="s">
        <v>43</v>
      </c>
      <c r="O303" s="85"/>
      <c r="P303" s="223">
        <f>O303*H303</f>
        <v>0</v>
      </c>
      <c r="Q303" s="223">
        <v>0</v>
      </c>
      <c r="R303" s="223">
        <f>Q303*H303</f>
        <v>0</v>
      </c>
      <c r="S303" s="223">
        <v>0</v>
      </c>
      <c r="T303" s="224">
        <f>S303*H303</f>
        <v>0</v>
      </c>
      <c r="U303" s="39"/>
      <c r="V303" s="39"/>
      <c r="W303" s="39"/>
      <c r="X303" s="39"/>
      <c r="Y303" s="39"/>
      <c r="Z303" s="39"/>
      <c r="AA303" s="39"/>
      <c r="AB303" s="39"/>
      <c r="AC303" s="39"/>
      <c r="AD303" s="39"/>
      <c r="AE303" s="39"/>
      <c r="AR303" s="225" t="s">
        <v>248</v>
      </c>
      <c r="AT303" s="225" t="s">
        <v>243</v>
      </c>
      <c r="AU303" s="225" t="s">
        <v>79</v>
      </c>
      <c r="AY303" s="18" t="s">
        <v>240</v>
      </c>
      <c r="BE303" s="226">
        <f>IF(N303="základní",J303,0)</f>
        <v>0</v>
      </c>
      <c r="BF303" s="226">
        <f>IF(N303="snížená",J303,0)</f>
        <v>0</v>
      </c>
      <c r="BG303" s="226">
        <f>IF(N303="zákl. přenesená",J303,0)</f>
        <v>0</v>
      </c>
      <c r="BH303" s="226">
        <f>IF(N303="sníž. přenesená",J303,0)</f>
        <v>0</v>
      </c>
      <c r="BI303" s="226">
        <f>IF(N303="nulová",J303,0)</f>
        <v>0</v>
      </c>
      <c r="BJ303" s="18" t="s">
        <v>79</v>
      </c>
      <c r="BK303" s="226">
        <f>ROUND(I303*H303,2)</f>
        <v>0</v>
      </c>
      <c r="BL303" s="18" t="s">
        <v>248</v>
      </c>
      <c r="BM303" s="225" t="s">
        <v>3008</v>
      </c>
    </row>
    <row r="304" s="2" customFormat="1">
      <c r="A304" s="39"/>
      <c r="B304" s="40"/>
      <c r="C304" s="41"/>
      <c r="D304" s="227" t="s">
        <v>435</v>
      </c>
      <c r="E304" s="41"/>
      <c r="F304" s="228" t="s">
        <v>5560</v>
      </c>
      <c r="G304" s="41"/>
      <c r="H304" s="41"/>
      <c r="I304" s="229"/>
      <c r="J304" s="41"/>
      <c r="K304" s="41"/>
      <c r="L304" s="45"/>
      <c r="M304" s="291"/>
      <c r="N304" s="292"/>
      <c r="O304" s="85"/>
      <c r="P304" s="85"/>
      <c r="Q304" s="85"/>
      <c r="R304" s="85"/>
      <c r="S304" s="85"/>
      <c r="T304" s="86"/>
      <c r="U304" s="39"/>
      <c r="V304" s="39"/>
      <c r="W304" s="39"/>
      <c r="X304" s="39"/>
      <c r="Y304" s="39"/>
      <c r="Z304" s="39"/>
      <c r="AA304" s="39"/>
      <c r="AB304" s="39"/>
      <c r="AC304" s="39"/>
      <c r="AD304" s="39"/>
      <c r="AE304" s="39"/>
      <c r="AT304" s="18" t="s">
        <v>435</v>
      </c>
      <c r="AU304" s="18" t="s">
        <v>79</v>
      </c>
    </row>
    <row r="305" s="2" customFormat="1">
      <c r="A305" s="39"/>
      <c r="B305" s="40"/>
      <c r="C305" s="214" t="s">
        <v>417</v>
      </c>
      <c r="D305" s="214" t="s">
        <v>243</v>
      </c>
      <c r="E305" s="215" t="s">
        <v>5571</v>
      </c>
      <c r="F305" s="216" t="s">
        <v>5562</v>
      </c>
      <c r="G305" s="217" t="s">
        <v>282</v>
      </c>
      <c r="H305" s="218">
        <v>1</v>
      </c>
      <c r="I305" s="219"/>
      <c r="J305" s="220">
        <f>ROUND(I305*H305,2)</f>
        <v>0</v>
      </c>
      <c r="K305" s="216" t="s">
        <v>247</v>
      </c>
      <c r="L305" s="45"/>
      <c r="M305" s="221" t="s">
        <v>19</v>
      </c>
      <c r="N305" s="222" t="s">
        <v>43</v>
      </c>
      <c r="O305" s="85"/>
      <c r="P305" s="223">
        <f>O305*H305</f>
        <v>0</v>
      </c>
      <c r="Q305" s="223">
        <v>0</v>
      </c>
      <c r="R305" s="223">
        <f>Q305*H305</f>
        <v>0</v>
      </c>
      <c r="S305" s="223">
        <v>0</v>
      </c>
      <c r="T305" s="224">
        <f>S305*H305</f>
        <v>0</v>
      </c>
      <c r="U305" s="39"/>
      <c r="V305" s="39"/>
      <c r="W305" s="39"/>
      <c r="X305" s="39"/>
      <c r="Y305" s="39"/>
      <c r="Z305" s="39"/>
      <c r="AA305" s="39"/>
      <c r="AB305" s="39"/>
      <c r="AC305" s="39"/>
      <c r="AD305" s="39"/>
      <c r="AE305" s="39"/>
      <c r="AR305" s="225" t="s">
        <v>248</v>
      </c>
      <c r="AT305" s="225" t="s">
        <v>243</v>
      </c>
      <c r="AU305" s="225" t="s">
        <v>79</v>
      </c>
      <c r="AY305" s="18" t="s">
        <v>240</v>
      </c>
      <c r="BE305" s="226">
        <f>IF(N305="základní",J305,0)</f>
        <v>0</v>
      </c>
      <c r="BF305" s="226">
        <f>IF(N305="snížená",J305,0)</f>
        <v>0</v>
      </c>
      <c r="BG305" s="226">
        <f>IF(N305="zákl. přenesená",J305,0)</f>
        <v>0</v>
      </c>
      <c r="BH305" s="226">
        <f>IF(N305="sníž. přenesená",J305,0)</f>
        <v>0</v>
      </c>
      <c r="BI305" s="226">
        <f>IF(N305="nulová",J305,0)</f>
        <v>0</v>
      </c>
      <c r="BJ305" s="18" t="s">
        <v>79</v>
      </c>
      <c r="BK305" s="226">
        <f>ROUND(I305*H305,2)</f>
        <v>0</v>
      </c>
      <c r="BL305" s="18" t="s">
        <v>248</v>
      </c>
      <c r="BM305" s="225" t="s">
        <v>3016</v>
      </c>
    </row>
    <row r="306" s="2" customFormat="1">
      <c r="A306" s="39"/>
      <c r="B306" s="40"/>
      <c r="C306" s="41"/>
      <c r="D306" s="227" t="s">
        <v>435</v>
      </c>
      <c r="E306" s="41"/>
      <c r="F306" s="228" t="s">
        <v>5353</v>
      </c>
      <c r="G306" s="41"/>
      <c r="H306" s="41"/>
      <c r="I306" s="229"/>
      <c r="J306" s="41"/>
      <c r="K306" s="41"/>
      <c r="L306" s="45"/>
      <c r="M306" s="291"/>
      <c r="N306" s="292"/>
      <c r="O306" s="85"/>
      <c r="P306" s="85"/>
      <c r="Q306" s="85"/>
      <c r="R306" s="85"/>
      <c r="S306" s="85"/>
      <c r="T306" s="86"/>
      <c r="U306" s="39"/>
      <c r="V306" s="39"/>
      <c r="W306" s="39"/>
      <c r="X306" s="39"/>
      <c r="Y306" s="39"/>
      <c r="Z306" s="39"/>
      <c r="AA306" s="39"/>
      <c r="AB306" s="39"/>
      <c r="AC306" s="39"/>
      <c r="AD306" s="39"/>
      <c r="AE306" s="39"/>
      <c r="AT306" s="18" t="s">
        <v>435</v>
      </c>
      <c r="AU306" s="18" t="s">
        <v>79</v>
      </c>
    </row>
    <row r="307" s="2" customFormat="1" ht="21.75" customHeight="1">
      <c r="A307" s="39"/>
      <c r="B307" s="40"/>
      <c r="C307" s="214" t="s">
        <v>1648</v>
      </c>
      <c r="D307" s="214" t="s">
        <v>243</v>
      </c>
      <c r="E307" s="215" t="s">
        <v>5572</v>
      </c>
      <c r="F307" s="216" t="s">
        <v>5355</v>
      </c>
      <c r="G307" s="217" t="s">
        <v>282</v>
      </c>
      <c r="H307" s="218">
        <v>1</v>
      </c>
      <c r="I307" s="219"/>
      <c r="J307" s="220">
        <f>ROUND(I307*H307,2)</f>
        <v>0</v>
      </c>
      <c r="K307" s="216" t="s">
        <v>247</v>
      </c>
      <c r="L307" s="45"/>
      <c r="M307" s="221" t="s">
        <v>19</v>
      </c>
      <c r="N307" s="222" t="s">
        <v>43</v>
      </c>
      <c r="O307" s="85"/>
      <c r="P307" s="223">
        <f>O307*H307</f>
        <v>0</v>
      </c>
      <c r="Q307" s="223">
        <v>0</v>
      </c>
      <c r="R307" s="223">
        <f>Q307*H307</f>
        <v>0</v>
      </c>
      <c r="S307" s="223">
        <v>0</v>
      </c>
      <c r="T307" s="224">
        <f>S307*H307</f>
        <v>0</v>
      </c>
      <c r="U307" s="39"/>
      <c r="V307" s="39"/>
      <c r="W307" s="39"/>
      <c r="X307" s="39"/>
      <c r="Y307" s="39"/>
      <c r="Z307" s="39"/>
      <c r="AA307" s="39"/>
      <c r="AB307" s="39"/>
      <c r="AC307" s="39"/>
      <c r="AD307" s="39"/>
      <c r="AE307" s="39"/>
      <c r="AR307" s="225" t="s">
        <v>248</v>
      </c>
      <c r="AT307" s="225" t="s">
        <v>243</v>
      </c>
      <c r="AU307" s="225" t="s">
        <v>79</v>
      </c>
      <c r="AY307" s="18" t="s">
        <v>240</v>
      </c>
      <c r="BE307" s="226">
        <f>IF(N307="základní",J307,0)</f>
        <v>0</v>
      </c>
      <c r="BF307" s="226">
        <f>IF(N307="snížená",J307,0)</f>
        <v>0</v>
      </c>
      <c r="BG307" s="226">
        <f>IF(N307="zákl. přenesená",J307,0)</f>
        <v>0</v>
      </c>
      <c r="BH307" s="226">
        <f>IF(N307="sníž. přenesená",J307,0)</f>
        <v>0</v>
      </c>
      <c r="BI307" s="226">
        <f>IF(N307="nulová",J307,0)</f>
        <v>0</v>
      </c>
      <c r="BJ307" s="18" t="s">
        <v>79</v>
      </c>
      <c r="BK307" s="226">
        <f>ROUND(I307*H307,2)</f>
        <v>0</v>
      </c>
      <c r="BL307" s="18" t="s">
        <v>248</v>
      </c>
      <c r="BM307" s="225" t="s">
        <v>3026</v>
      </c>
    </row>
    <row r="308" s="2" customFormat="1">
      <c r="A308" s="39"/>
      <c r="B308" s="40"/>
      <c r="C308" s="41"/>
      <c r="D308" s="227" t="s">
        <v>435</v>
      </c>
      <c r="E308" s="41"/>
      <c r="F308" s="228" t="s">
        <v>5356</v>
      </c>
      <c r="G308" s="41"/>
      <c r="H308" s="41"/>
      <c r="I308" s="229"/>
      <c r="J308" s="41"/>
      <c r="K308" s="41"/>
      <c r="L308" s="45"/>
      <c r="M308" s="291"/>
      <c r="N308" s="292"/>
      <c r="O308" s="85"/>
      <c r="P308" s="85"/>
      <c r="Q308" s="85"/>
      <c r="R308" s="85"/>
      <c r="S308" s="85"/>
      <c r="T308" s="86"/>
      <c r="U308" s="39"/>
      <c r="V308" s="39"/>
      <c r="W308" s="39"/>
      <c r="X308" s="39"/>
      <c r="Y308" s="39"/>
      <c r="Z308" s="39"/>
      <c r="AA308" s="39"/>
      <c r="AB308" s="39"/>
      <c r="AC308" s="39"/>
      <c r="AD308" s="39"/>
      <c r="AE308" s="39"/>
      <c r="AT308" s="18" t="s">
        <v>435</v>
      </c>
      <c r="AU308" s="18" t="s">
        <v>79</v>
      </c>
    </row>
    <row r="309" s="2" customFormat="1">
      <c r="A309" s="39"/>
      <c r="B309" s="40"/>
      <c r="C309" s="214" t="s">
        <v>420</v>
      </c>
      <c r="D309" s="214" t="s">
        <v>243</v>
      </c>
      <c r="E309" s="215" t="s">
        <v>5573</v>
      </c>
      <c r="F309" s="216" t="s">
        <v>5358</v>
      </c>
      <c r="G309" s="217" t="s">
        <v>1418</v>
      </c>
      <c r="H309" s="218">
        <v>30</v>
      </c>
      <c r="I309" s="219"/>
      <c r="J309" s="220">
        <f>ROUND(I309*H309,2)</f>
        <v>0</v>
      </c>
      <c r="K309" s="216" t="s">
        <v>247</v>
      </c>
      <c r="L309" s="45"/>
      <c r="M309" s="221" t="s">
        <v>19</v>
      </c>
      <c r="N309" s="222" t="s">
        <v>43</v>
      </c>
      <c r="O309" s="85"/>
      <c r="P309" s="223">
        <f>O309*H309</f>
        <v>0</v>
      </c>
      <c r="Q309" s="223">
        <v>0</v>
      </c>
      <c r="R309" s="223">
        <f>Q309*H309</f>
        <v>0</v>
      </c>
      <c r="S309" s="223">
        <v>0</v>
      </c>
      <c r="T309" s="224">
        <f>S309*H309</f>
        <v>0</v>
      </c>
      <c r="U309" s="39"/>
      <c r="V309" s="39"/>
      <c r="W309" s="39"/>
      <c r="X309" s="39"/>
      <c r="Y309" s="39"/>
      <c r="Z309" s="39"/>
      <c r="AA309" s="39"/>
      <c r="AB309" s="39"/>
      <c r="AC309" s="39"/>
      <c r="AD309" s="39"/>
      <c r="AE309" s="39"/>
      <c r="AR309" s="225" t="s">
        <v>248</v>
      </c>
      <c r="AT309" s="225" t="s">
        <v>243</v>
      </c>
      <c r="AU309" s="225" t="s">
        <v>79</v>
      </c>
      <c r="AY309" s="18" t="s">
        <v>240</v>
      </c>
      <c r="BE309" s="226">
        <f>IF(N309="základní",J309,0)</f>
        <v>0</v>
      </c>
      <c r="BF309" s="226">
        <f>IF(N309="snížená",J309,0)</f>
        <v>0</v>
      </c>
      <c r="BG309" s="226">
        <f>IF(N309="zákl. přenesená",J309,0)</f>
        <v>0</v>
      </c>
      <c r="BH309" s="226">
        <f>IF(N309="sníž. přenesená",J309,0)</f>
        <v>0</v>
      </c>
      <c r="BI309" s="226">
        <f>IF(N309="nulová",J309,0)</f>
        <v>0</v>
      </c>
      <c r="BJ309" s="18" t="s">
        <v>79</v>
      </c>
      <c r="BK309" s="226">
        <f>ROUND(I309*H309,2)</f>
        <v>0</v>
      </c>
      <c r="BL309" s="18" t="s">
        <v>248</v>
      </c>
      <c r="BM309" s="225" t="s">
        <v>3042</v>
      </c>
    </row>
    <row r="310" s="2" customFormat="1">
      <c r="A310" s="39"/>
      <c r="B310" s="40"/>
      <c r="C310" s="41"/>
      <c r="D310" s="227" t="s">
        <v>435</v>
      </c>
      <c r="E310" s="41"/>
      <c r="F310" s="228" t="s">
        <v>5359</v>
      </c>
      <c r="G310" s="41"/>
      <c r="H310" s="41"/>
      <c r="I310" s="229"/>
      <c r="J310" s="41"/>
      <c r="K310" s="41"/>
      <c r="L310" s="45"/>
      <c r="M310" s="291"/>
      <c r="N310" s="292"/>
      <c r="O310" s="85"/>
      <c r="P310" s="85"/>
      <c r="Q310" s="85"/>
      <c r="R310" s="85"/>
      <c r="S310" s="85"/>
      <c r="T310" s="86"/>
      <c r="U310" s="39"/>
      <c r="V310" s="39"/>
      <c r="W310" s="39"/>
      <c r="X310" s="39"/>
      <c r="Y310" s="39"/>
      <c r="Z310" s="39"/>
      <c r="AA310" s="39"/>
      <c r="AB310" s="39"/>
      <c r="AC310" s="39"/>
      <c r="AD310" s="39"/>
      <c r="AE310" s="39"/>
      <c r="AT310" s="18" t="s">
        <v>435</v>
      </c>
      <c r="AU310" s="18" t="s">
        <v>79</v>
      </c>
    </row>
    <row r="311" s="2" customFormat="1" ht="16.5" customHeight="1">
      <c r="A311" s="39"/>
      <c r="B311" s="40"/>
      <c r="C311" s="214" t="s">
        <v>2530</v>
      </c>
      <c r="D311" s="214" t="s">
        <v>243</v>
      </c>
      <c r="E311" s="215" t="s">
        <v>5574</v>
      </c>
      <c r="F311" s="216" t="s">
        <v>5361</v>
      </c>
      <c r="G311" s="217" t="s">
        <v>3056</v>
      </c>
      <c r="H311" s="218">
        <v>0.5</v>
      </c>
      <c r="I311" s="219"/>
      <c r="J311" s="220">
        <f>ROUND(I311*H311,2)</f>
        <v>0</v>
      </c>
      <c r="K311" s="216" t="s">
        <v>247</v>
      </c>
      <c r="L311" s="45"/>
      <c r="M311" s="221" t="s">
        <v>19</v>
      </c>
      <c r="N311" s="222" t="s">
        <v>43</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248</v>
      </c>
      <c r="AT311" s="225" t="s">
        <v>243</v>
      </c>
      <c r="AU311" s="225" t="s">
        <v>79</v>
      </c>
      <c r="AY311" s="18" t="s">
        <v>240</v>
      </c>
      <c r="BE311" s="226">
        <f>IF(N311="základní",J311,0)</f>
        <v>0</v>
      </c>
      <c r="BF311" s="226">
        <f>IF(N311="snížená",J311,0)</f>
        <v>0</v>
      </c>
      <c r="BG311" s="226">
        <f>IF(N311="zákl. přenesená",J311,0)</f>
        <v>0</v>
      </c>
      <c r="BH311" s="226">
        <f>IF(N311="sníž. přenesená",J311,0)</f>
        <v>0</v>
      </c>
      <c r="BI311" s="226">
        <f>IF(N311="nulová",J311,0)</f>
        <v>0</v>
      </c>
      <c r="BJ311" s="18" t="s">
        <v>79</v>
      </c>
      <c r="BK311" s="226">
        <f>ROUND(I311*H311,2)</f>
        <v>0</v>
      </c>
      <c r="BL311" s="18" t="s">
        <v>248</v>
      </c>
      <c r="BM311" s="225" t="s">
        <v>3053</v>
      </c>
    </row>
    <row r="312" s="2" customFormat="1">
      <c r="A312" s="39"/>
      <c r="B312" s="40"/>
      <c r="C312" s="41"/>
      <c r="D312" s="227" t="s">
        <v>435</v>
      </c>
      <c r="E312" s="41"/>
      <c r="F312" s="228" t="s">
        <v>5362</v>
      </c>
      <c r="G312" s="41"/>
      <c r="H312" s="41"/>
      <c r="I312" s="229"/>
      <c r="J312" s="41"/>
      <c r="K312" s="41"/>
      <c r="L312" s="45"/>
      <c r="M312" s="291"/>
      <c r="N312" s="292"/>
      <c r="O312" s="85"/>
      <c r="P312" s="85"/>
      <c r="Q312" s="85"/>
      <c r="R312" s="85"/>
      <c r="S312" s="85"/>
      <c r="T312" s="86"/>
      <c r="U312" s="39"/>
      <c r="V312" s="39"/>
      <c r="W312" s="39"/>
      <c r="X312" s="39"/>
      <c r="Y312" s="39"/>
      <c r="Z312" s="39"/>
      <c r="AA312" s="39"/>
      <c r="AB312" s="39"/>
      <c r="AC312" s="39"/>
      <c r="AD312" s="39"/>
      <c r="AE312" s="39"/>
      <c r="AT312" s="18" t="s">
        <v>435</v>
      </c>
      <c r="AU312" s="18" t="s">
        <v>79</v>
      </c>
    </row>
    <row r="313" s="2" customFormat="1">
      <c r="A313" s="39"/>
      <c r="B313" s="40"/>
      <c r="C313" s="214" t="s">
        <v>424</v>
      </c>
      <c r="D313" s="214" t="s">
        <v>243</v>
      </c>
      <c r="E313" s="215" t="s">
        <v>5575</v>
      </c>
      <c r="F313" s="216" t="s">
        <v>5567</v>
      </c>
      <c r="G313" s="217" t="s">
        <v>282</v>
      </c>
      <c r="H313" s="218">
        <v>4</v>
      </c>
      <c r="I313" s="219"/>
      <c r="J313" s="220">
        <f>ROUND(I313*H313,2)</f>
        <v>0</v>
      </c>
      <c r="K313" s="216" t="s">
        <v>247</v>
      </c>
      <c r="L313" s="45"/>
      <c r="M313" s="221" t="s">
        <v>19</v>
      </c>
      <c r="N313" s="222" t="s">
        <v>43</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248</v>
      </c>
      <c r="AT313" s="225" t="s">
        <v>243</v>
      </c>
      <c r="AU313" s="225" t="s">
        <v>79</v>
      </c>
      <c r="AY313" s="18" t="s">
        <v>240</v>
      </c>
      <c r="BE313" s="226">
        <f>IF(N313="základní",J313,0)</f>
        <v>0</v>
      </c>
      <c r="BF313" s="226">
        <f>IF(N313="snížená",J313,0)</f>
        <v>0</v>
      </c>
      <c r="BG313" s="226">
        <f>IF(N313="zákl. přenesená",J313,0)</f>
        <v>0</v>
      </c>
      <c r="BH313" s="226">
        <f>IF(N313="sníž. přenesená",J313,0)</f>
        <v>0</v>
      </c>
      <c r="BI313" s="226">
        <f>IF(N313="nulová",J313,0)</f>
        <v>0</v>
      </c>
      <c r="BJ313" s="18" t="s">
        <v>79</v>
      </c>
      <c r="BK313" s="226">
        <f>ROUND(I313*H313,2)</f>
        <v>0</v>
      </c>
      <c r="BL313" s="18" t="s">
        <v>248</v>
      </c>
      <c r="BM313" s="225" t="s">
        <v>3063</v>
      </c>
    </row>
    <row r="314" s="2" customFormat="1">
      <c r="A314" s="39"/>
      <c r="B314" s="40"/>
      <c r="C314" s="41"/>
      <c r="D314" s="227" t="s">
        <v>435</v>
      </c>
      <c r="E314" s="41"/>
      <c r="F314" s="228" t="s">
        <v>5568</v>
      </c>
      <c r="G314" s="41"/>
      <c r="H314" s="41"/>
      <c r="I314" s="229"/>
      <c r="J314" s="41"/>
      <c r="K314" s="41"/>
      <c r="L314" s="45"/>
      <c r="M314" s="291"/>
      <c r="N314" s="292"/>
      <c r="O314" s="85"/>
      <c r="P314" s="85"/>
      <c r="Q314" s="85"/>
      <c r="R314" s="85"/>
      <c r="S314" s="85"/>
      <c r="T314" s="86"/>
      <c r="U314" s="39"/>
      <c r="V314" s="39"/>
      <c r="W314" s="39"/>
      <c r="X314" s="39"/>
      <c r="Y314" s="39"/>
      <c r="Z314" s="39"/>
      <c r="AA314" s="39"/>
      <c r="AB314" s="39"/>
      <c r="AC314" s="39"/>
      <c r="AD314" s="39"/>
      <c r="AE314" s="39"/>
      <c r="AT314" s="18" t="s">
        <v>435</v>
      </c>
      <c r="AU314" s="18" t="s">
        <v>79</v>
      </c>
    </row>
    <row r="315" s="2" customFormat="1">
      <c r="A315" s="39"/>
      <c r="B315" s="40"/>
      <c r="C315" s="214" t="s">
        <v>2547</v>
      </c>
      <c r="D315" s="214" t="s">
        <v>243</v>
      </c>
      <c r="E315" s="215" t="s">
        <v>5576</v>
      </c>
      <c r="F315" s="216" t="s">
        <v>5514</v>
      </c>
      <c r="G315" s="217" t="s">
        <v>282</v>
      </c>
      <c r="H315" s="218">
        <v>4</v>
      </c>
      <c r="I315" s="219"/>
      <c r="J315" s="220">
        <f>ROUND(I315*H315,2)</f>
        <v>0</v>
      </c>
      <c r="K315" s="216" t="s">
        <v>247</v>
      </c>
      <c r="L315" s="45"/>
      <c r="M315" s="221" t="s">
        <v>19</v>
      </c>
      <c r="N315" s="222" t="s">
        <v>43</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248</v>
      </c>
      <c r="AT315" s="225" t="s">
        <v>243</v>
      </c>
      <c r="AU315" s="225" t="s">
        <v>79</v>
      </c>
      <c r="AY315" s="18" t="s">
        <v>240</v>
      </c>
      <c r="BE315" s="226">
        <f>IF(N315="základní",J315,0)</f>
        <v>0</v>
      </c>
      <c r="BF315" s="226">
        <f>IF(N315="snížená",J315,0)</f>
        <v>0</v>
      </c>
      <c r="BG315" s="226">
        <f>IF(N315="zákl. přenesená",J315,0)</f>
        <v>0</v>
      </c>
      <c r="BH315" s="226">
        <f>IF(N315="sníž. přenesená",J315,0)</f>
        <v>0</v>
      </c>
      <c r="BI315" s="226">
        <f>IF(N315="nulová",J315,0)</f>
        <v>0</v>
      </c>
      <c r="BJ315" s="18" t="s">
        <v>79</v>
      </c>
      <c r="BK315" s="226">
        <f>ROUND(I315*H315,2)</f>
        <v>0</v>
      </c>
      <c r="BL315" s="18" t="s">
        <v>248</v>
      </c>
      <c r="BM315" s="225" t="s">
        <v>3073</v>
      </c>
    </row>
    <row r="316" s="2" customFormat="1">
      <c r="A316" s="39"/>
      <c r="B316" s="40"/>
      <c r="C316" s="41"/>
      <c r="D316" s="227" t="s">
        <v>435</v>
      </c>
      <c r="E316" s="41"/>
      <c r="F316" s="228" t="s">
        <v>5386</v>
      </c>
      <c r="G316" s="41"/>
      <c r="H316" s="41"/>
      <c r="I316" s="229"/>
      <c r="J316" s="41"/>
      <c r="K316" s="41"/>
      <c r="L316" s="45"/>
      <c r="M316" s="291"/>
      <c r="N316" s="292"/>
      <c r="O316" s="85"/>
      <c r="P316" s="85"/>
      <c r="Q316" s="85"/>
      <c r="R316" s="85"/>
      <c r="S316" s="85"/>
      <c r="T316" s="86"/>
      <c r="U316" s="39"/>
      <c r="V316" s="39"/>
      <c r="W316" s="39"/>
      <c r="X316" s="39"/>
      <c r="Y316" s="39"/>
      <c r="Z316" s="39"/>
      <c r="AA316" s="39"/>
      <c r="AB316" s="39"/>
      <c r="AC316" s="39"/>
      <c r="AD316" s="39"/>
      <c r="AE316" s="39"/>
      <c r="AT316" s="18" t="s">
        <v>435</v>
      </c>
      <c r="AU316" s="18" t="s">
        <v>79</v>
      </c>
    </row>
    <row r="317" s="2" customFormat="1" ht="16.5" customHeight="1">
      <c r="A317" s="39"/>
      <c r="B317" s="40"/>
      <c r="C317" s="214" t="s">
        <v>427</v>
      </c>
      <c r="D317" s="214" t="s">
        <v>243</v>
      </c>
      <c r="E317" s="215" t="s">
        <v>5577</v>
      </c>
      <c r="F317" s="216" t="s">
        <v>5578</v>
      </c>
      <c r="G317" s="217" t="s">
        <v>282</v>
      </c>
      <c r="H317" s="218">
        <v>1</v>
      </c>
      <c r="I317" s="219"/>
      <c r="J317" s="220">
        <f>ROUND(I317*H317,2)</f>
        <v>0</v>
      </c>
      <c r="K317" s="216" t="s">
        <v>247</v>
      </c>
      <c r="L317" s="45"/>
      <c r="M317" s="221" t="s">
        <v>19</v>
      </c>
      <c r="N317" s="222" t="s">
        <v>43</v>
      </c>
      <c r="O317" s="85"/>
      <c r="P317" s="223">
        <f>O317*H317</f>
        <v>0</v>
      </c>
      <c r="Q317" s="223">
        <v>0</v>
      </c>
      <c r="R317" s="223">
        <f>Q317*H317</f>
        <v>0</v>
      </c>
      <c r="S317" s="223">
        <v>0</v>
      </c>
      <c r="T317" s="224">
        <f>S317*H317</f>
        <v>0</v>
      </c>
      <c r="U317" s="39"/>
      <c r="V317" s="39"/>
      <c r="W317" s="39"/>
      <c r="X317" s="39"/>
      <c r="Y317" s="39"/>
      <c r="Z317" s="39"/>
      <c r="AA317" s="39"/>
      <c r="AB317" s="39"/>
      <c r="AC317" s="39"/>
      <c r="AD317" s="39"/>
      <c r="AE317" s="39"/>
      <c r="AR317" s="225" t="s">
        <v>248</v>
      </c>
      <c r="AT317" s="225" t="s">
        <v>243</v>
      </c>
      <c r="AU317" s="225" t="s">
        <v>79</v>
      </c>
      <c r="AY317" s="18" t="s">
        <v>240</v>
      </c>
      <c r="BE317" s="226">
        <f>IF(N317="základní",J317,0)</f>
        <v>0</v>
      </c>
      <c r="BF317" s="226">
        <f>IF(N317="snížená",J317,0)</f>
        <v>0</v>
      </c>
      <c r="BG317" s="226">
        <f>IF(N317="zákl. přenesená",J317,0)</f>
        <v>0</v>
      </c>
      <c r="BH317" s="226">
        <f>IF(N317="sníž. přenesená",J317,0)</f>
        <v>0</v>
      </c>
      <c r="BI317" s="226">
        <f>IF(N317="nulová",J317,0)</f>
        <v>0</v>
      </c>
      <c r="BJ317" s="18" t="s">
        <v>79</v>
      </c>
      <c r="BK317" s="226">
        <f>ROUND(I317*H317,2)</f>
        <v>0</v>
      </c>
      <c r="BL317" s="18" t="s">
        <v>248</v>
      </c>
      <c r="BM317" s="225" t="s">
        <v>3083</v>
      </c>
    </row>
    <row r="318" s="2" customFormat="1">
      <c r="A318" s="39"/>
      <c r="B318" s="40"/>
      <c r="C318" s="41"/>
      <c r="D318" s="227" t="s">
        <v>435</v>
      </c>
      <c r="E318" s="41"/>
      <c r="F318" s="228" t="s">
        <v>5527</v>
      </c>
      <c r="G318" s="41"/>
      <c r="H318" s="41"/>
      <c r="I318" s="229"/>
      <c r="J318" s="41"/>
      <c r="K318" s="41"/>
      <c r="L318" s="45"/>
      <c r="M318" s="291"/>
      <c r="N318" s="292"/>
      <c r="O318" s="85"/>
      <c r="P318" s="85"/>
      <c r="Q318" s="85"/>
      <c r="R318" s="85"/>
      <c r="S318" s="85"/>
      <c r="T318" s="86"/>
      <c r="U318" s="39"/>
      <c r="V318" s="39"/>
      <c r="W318" s="39"/>
      <c r="X318" s="39"/>
      <c r="Y318" s="39"/>
      <c r="Z318" s="39"/>
      <c r="AA318" s="39"/>
      <c r="AB318" s="39"/>
      <c r="AC318" s="39"/>
      <c r="AD318" s="39"/>
      <c r="AE318" s="39"/>
      <c r="AT318" s="18" t="s">
        <v>435</v>
      </c>
      <c r="AU318" s="18" t="s">
        <v>79</v>
      </c>
    </row>
    <row r="319" s="2" customFormat="1">
      <c r="A319" s="39"/>
      <c r="B319" s="40"/>
      <c r="C319" s="214" t="s">
        <v>2555</v>
      </c>
      <c r="D319" s="214" t="s">
        <v>243</v>
      </c>
      <c r="E319" s="215" t="s">
        <v>5579</v>
      </c>
      <c r="F319" s="216" t="s">
        <v>5580</v>
      </c>
      <c r="G319" s="217" t="s">
        <v>282</v>
      </c>
      <c r="H319" s="218">
        <v>1</v>
      </c>
      <c r="I319" s="219"/>
      <c r="J319" s="220">
        <f>ROUND(I319*H319,2)</f>
        <v>0</v>
      </c>
      <c r="K319" s="216" t="s">
        <v>247</v>
      </c>
      <c r="L319" s="45"/>
      <c r="M319" s="221" t="s">
        <v>19</v>
      </c>
      <c r="N319" s="222" t="s">
        <v>43</v>
      </c>
      <c r="O319" s="85"/>
      <c r="P319" s="223">
        <f>O319*H319</f>
        <v>0</v>
      </c>
      <c r="Q319" s="223">
        <v>0</v>
      </c>
      <c r="R319" s="223">
        <f>Q319*H319</f>
        <v>0</v>
      </c>
      <c r="S319" s="223">
        <v>0</v>
      </c>
      <c r="T319" s="224">
        <f>S319*H319</f>
        <v>0</v>
      </c>
      <c r="U319" s="39"/>
      <c r="V319" s="39"/>
      <c r="W319" s="39"/>
      <c r="X319" s="39"/>
      <c r="Y319" s="39"/>
      <c r="Z319" s="39"/>
      <c r="AA319" s="39"/>
      <c r="AB319" s="39"/>
      <c r="AC319" s="39"/>
      <c r="AD319" s="39"/>
      <c r="AE319" s="39"/>
      <c r="AR319" s="225" t="s">
        <v>248</v>
      </c>
      <c r="AT319" s="225" t="s">
        <v>243</v>
      </c>
      <c r="AU319" s="225" t="s">
        <v>79</v>
      </c>
      <c r="AY319" s="18" t="s">
        <v>240</v>
      </c>
      <c r="BE319" s="226">
        <f>IF(N319="základní",J319,0)</f>
        <v>0</v>
      </c>
      <c r="BF319" s="226">
        <f>IF(N319="snížená",J319,0)</f>
        <v>0</v>
      </c>
      <c r="BG319" s="226">
        <f>IF(N319="zákl. přenesená",J319,0)</f>
        <v>0</v>
      </c>
      <c r="BH319" s="226">
        <f>IF(N319="sníž. přenesená",J319,0)</f>
        <v>0</v>
      </c>
      <c r="BI319" s="226">
        <f>IF(N319="nulová",J319,0)</f>
        <v>0</v>
      </c>
      <c r="BJ319" s="18" t="s">
        <v>79</v>
      </c>
      <c r="BK319" s="226">
        <f>ROUND(I319*H319,2)</f>
        <v>0</v>
      </c>
      <c r="BL319" s="18" t="s">
        <v>248</v>
      </c>
      <c r="BM319" s="225" t="s">
        <v>3093</v>
      </c>
    </row>
    <row r="320" s="2" customFormat="1">
      <c r="A320" s="39"/>
      <c r="B320" s="40"/>
      <c r="C320" s="41"/>
      <c r="D320" s="227" t="s">
        <v>435</v>
      </c>
      <c r="E320" s="41"/>
      <c r="F320" s="228" t="s">
        <v>5581</v>
      </c>
      <c r="G320" s="41"/>
      <c r="H320" s="41"/>
      <c r="I320" s="229"/>
      <c r="J320" s="41"/>
      <c r="K320" s="41"/>
      <c r="L320" s="45"/>
      <c r="M320" s="291"/>
      <c r="N320" s="292"/>
      <c r="O320" s="85"/>
      <c r="P320" s="85"/>
      <c r="Q320" s="85"/>
      <c r="R320" s="85"/>
      <c r="S320" s="85"/>
      <c r="T320" s="86"/>
      <c r="U320" s="39"/>
      <c r="V320" s="39"/>
      <c r="W320" s="39"/>
      <c r="X320" s="39"/>
      <c r="Y320" s="39"/>
      <c r="Z320" s="39"/>
      <c r="AA320" s="39"/>
      <c r="AB320" s="39"/>
      <c r="AC320" s="39"/>
      <c r="AD320" s="39"/>
      <c r="AE320" s="39"/>
      <c r="AT320" s="18" t="s">
        <v>435</v>
      </c>
      <c r="AU320" s="18" t="s">
        <v>79</v>
      </c>
    </row>
    <row r="321" s="2" customFormat="1">
      <c r="A321" s="39"/>
      <c r="B321" s="40"/>
      <c r="C321" s="214" t="s">
        <v>431</v>
      </c>
      <c r="D321" s="214" t="s">
        <v>243</v>
      </c>
      <c r="E321" s="215" t="s">
        <v>5582</v>
      </c>
      <c r="F321" s="216" t="s">
        <v>5583</v>
      </c>
      <c r="G321" s="217" t="s">
        <v>282</v>
      </c>
      <c r="H321" s="218">
        <v>4</v>
      </c>
      <c r="I321" s="219"/>
      <c r="J321" s="220">
        <f>ROUND(I321*H321,2)</f>
        <v>0</v>
      </c>
      <c r="K321" s="216" t="s">
        <v>247</v>
      </c>
      <c r="L321" s="45"/>
      <c r="M321" s="221" t="s">
        <v>19</v>
      </c>
      <c r="N321" s="222" t="s">
        <v>43</v>
      </c>
      <c r="O321" s="85"/>
      <c r="P321" s="223">
        <f>O321*H321</f>
        <v>0</v>
      </c>
      <c r="Q321" s="223">
        <v>0</v>
      </c>
      <c r="R321" s="223">
        <f>Q321*H321</f>
        <v>0</v>
      </c>
      <c r="S321" s="223">
        <v>0</v>
      </c>
      <c r="T321" s="224">
        <f>S321*H321</f>
        <v>0</v>
      </c>
      <c r="U321" s="39"/>
      <c r="V321" s="39"/>
      <c r="W321" s="39"/>
      <c r="X321" s="39"/>
      <c r="Y321" s="39"/>
      <c r="Z321" s="39"/>
      <c r="AA321" s="39"/>
      <c r="AB321" s="39"/>
      <c r="AC321" s="39"/>
      <c r="AD321" s="39"/>
      <c r="AE321" s="39"/>
      <c r="AR321" s="225" t="s">
        <v>248</v>
      </c>
      <c r="AT321" s="225" t="s">
        <v>243</v>
      </c>
      <c r="AU321" s="225" t="s">
        <v>79</v>
      </c>
      <c r="AY321" s="18" t="s">
        <v>240</v>
      </c>
      <c r="BE321" s="226">
        <f>IF(N321="základní",J321,0)</f>
        <v>0</v>
      </c>
      <c r="BF321" s="226">
        <f>IF(N321="snížená",J321,0)</f>
        <v>0</v>
      </c>
      <c r="BG321" s="226">
        <f>IF(N321="zákl. přenesená",J321,0)</f>
        <v>0</v>
      </c>
      <c r="BH321" s="226">
        <f>IF(N321="sníž. přenesená",J321,0)</f>
        <v>0</v>
      </c>
      <c r="BI321" s="226">
        <f>IF(N321="nulová",J321,0)</f>
        <v>0</v>
      </c>
      <c r="BJ321" s="18" t="s">
        <v>79</v>
      </c>
      <c r="BK321" s="226">
        <f>ROUND(I321*H321,2)</f>
        <v>0</v>
      </c>
      <c r="BL321" s="18" t="s">
        <v>248</v>
      </c>
      <c r="BM321" s="225" t="s">
        <v>3103</v>
      </c>
    </row>
    <row r="322" s="2" customFormat="1">
      <c r="A322" s="39"/>
      <c r="B322" s="40"/>
      <c r="C322" s="41"/>
      <c r="D322" s="227" t="s">
        <v>435</v>
      </c>
      <c r="E322" s="41"/>
      <c r="F322" s="228" t="s">
        <v>5584</v>
      </c>
      <c r="G322" s="41"/>
      <c r="H322" s="41"/>
      <c r="I322" s="229"/>
      <c r="J322" s="41"/>
      <c r="K322" s="41"/>
      <c r="L322" s="45"/>
      <c r="M322" s="291"/>
      <c r="N322" s="292"/>
      <c r="O322" s="85"/>
      <c r="P322" s="85"/>
      <c r="Q322" s="85"/>
      <c r="R322" s="85"/>
      <c r="S322" s="85"/>
      <c r="T322" s="86"/>
      <c r="U322" s="39"/>
      <c r="V322" s="39"/>
      <c r="W322" s="39"/>
      <c r="X322" s="39"/>
      <c r="Y322" s="39"/>
      <c r="Z322" s="39"/>
      <c r="AA322" s="39"/>
      <c r="AB322" s="39"/>
      <c r="AC322" s="39"/>
      <c r="AD322" s="39"/>
      <c r="AE322" s="39"/>
      <c r="AT322" s="18" t="s">
        <v>435</v>
      </c>
      <c r="AU322" s="18" t="s">
        <v>79</v>
      </c>
    </row>
    <row r="323" s="2" customFormat="1" ht="16.5" customHeight="1">
      <c r="A323" s="39"/>
      <c r="B323" s="40"/>
      <c r="C323" s="214" t="s">
        <v>2564</v>
      </c>
      <c r="D323" s="214" t="s">
        <v>243</v>
      </c>
      <c r="E323" s="215" t="s">
        <v>5585</v>
      </c>
      <c r="F323" s="216" t="s">
        <v>5586</v>
      </c>
      <c r="G323" s="217" t="s">
        <v>282</v>
      </c>
      <c r="H323" s="218">
        <v>2</v>
      </c>
      <c r="I323" s="219"/>
      <c r="J323" s="220">
        <f>ROUND(I323*H323,2)</f>
        <v>0</v>
      </c>
      <c r="K323" s="216" t="s">
        <v>247</v>
      </c>
      <c r="L323" s="45"/>
      <c r="M323" s="221" t="s">
        <v>19</v>
      </c>
      <c r="N323" s="222" t="s">
        <v>43</v>
      </c>
      <c r="O323" s="85"/>
      <c r="P323" s="223">
        <f>O323*H323</f>
        <v>0</v>
      </c>
      <c r="Q323" s="223">
        <v>0</v>
      </c>
      <c r="R323" s="223">
        <f>Q323*H323</f>
        <v>0</v>
      </c>
      <c r="S323" s="223">
        <v>0</v>
      </c>
      <c r="T323" s="224">
        <f>S323*H323</f>
        <v>0</v>
      </c>
      <c r="U323" s="39"/>
      <c r="V323" s="39"/>
      <c r="W323" s="39"/>
      <c r="X323" s="39"/>
      <c r="Y323" s="39"/>
      <c r="Z323" s="39"/>
      <c r="AA323" s="39"/>
      <c r="AB323" s="39"/>
      <c r="AC323" s="39"/>
      <c r="AD323" s="39"/>
      <c r="AE323" s="39"/>
      <c r="AR323" s="225" t="s">
        <v>248</v>
      </c>
      <c r="AT323" s="225" t="s">
        <v>243</v>
      </c>
      <c r="AU323" s="225" t="s">
        <v>79</v>
      </c>
      <c r="AY323" s="18" t="s">
        <v>240</v>
      </c>
      <c r="BE323" s="226">
        <f>IF(N323="základní",J323,0)</f>
        <v>0</v>
      </c>
      <c r="BF323" s="226">
        <f>IF(N323="snížená",J323,0)</f>
        <v>0</v>
      </c>
      <c r="BG323" s="226">
        <f>IF(N323="zákl. přenesená",J323,0)</f>
        <v>0</v>
      </c>
      <c r="BH323" s="226">
        <f>IF(N323="sníž. přenesená",J323,0)</f>
        <v>0</v>
      </c>
      <c r="BI323" s="226">
        <f>IF(N323="nulová",J323,0)</f>
        <v>0</v>
      </c>
      <c r="BJ323" s="18" t="s">
        <v>79</v>
      </c>
      <c r="BK323" s="226">
        <f>ROUND(I323*H323,2)</f>
        <v>0</v>
      </c>
      <c r="BL323" s="18" t="s">
        <v>248</v>
      </c>
      <c r="BM323" s="225" t="s">
        <v>3116</v>
      </c>
    </row>
    <row r="324" s="2" customFormat="1">
      <c r="A324" s="39"/>
      <c r="B324" s="40"/>
      <c r="C324" s="41"/>
      <c r="D324" s="227" t="s">
        <v>435</v>
      </c>
      <c r="E324" s="41"/>
      <c r="F324" s="228" t="s">
        <v>5587</v>
      </c>
      <c r="G324" s="41"/>
      <c r="H324" s="41"/>
      <c r="I324" s="229"/>
      <c r="J324" s="41"/>
      <c r="K324" s="41"/>
      <c r="L324" s="45"/>
      <c r="M324" s="291"/>
      <c r="N324" s="292"/>
      <c r="O324" s="85"/>
      <c r="P324" s="85"/>
      <c r="Q324" s="85"/>
      <c r="R324" s="85"/>
      <c r="S324" s="85"/>
      <c r="T324" s="86"/>
      <c r="U324" s="39"/>
      <c r="V324" s="39"/>
      <c r="W324" s="39"/>
      <c r="X324" s="39"/>
      <c r="Y324" s="39"/>
      <c r="Z324" s="39"/>
      <c r="AA324" s="39"/>
      <c r="AB324" s="39"/>
      <c r="AC324" s="39"/>
      <c r="AD324" s="39"/>
      <c r="AE324" s="39"/>
      <c r="AT324" s="18" t="s">
        <v>435</v>
      </c>
      <c r="AU324" s="18" t="s">
        <v>79</v>
      </c>
    </row>
    <row r="325" s="2" customFormat="1" ht="33" customHeight="1">
      <c r="A325" s="39"/>
      <c r="B325" s="40"/>
      <c r="C325" s="214" t="s">
        <v>434</v>
      </c>
      <c r="D325" s="214" t="s">
        <v>243</v>
      </c>
      <c r="E325" s="215" t="s">
        <v>5588</v>
      </c>
      <c r="F325" s="216" t="s">
        <v>5589</v>
      </c>
      <c r="G325" s="217" t="s">
        <v>282</v>
      </c>
      <c r="H325" s="218">
        <v>1</v>
      </c>
      <c r="I325" s="219"/>
      <c r="J325" s="220">
        <f>ROUND(I325*H325,2)</f>
        <v>0</v>
      </c>
      <c r="K325" s="216" t="s">
        <v>247</v>
      </c>
      <c r="L325" s="45"/>
      <c r="M325" s="221" t="s">
        <v>19</v>
      </c>
      <c r="N325" s="222" t="s">
        <v>43</v>
      </c>
      <c r="O325" s="85"/>
      <c r="P325" s="223">
        <f>O325*H325</f>
        <v>0</v>
      </c>
      <c r="Q325" s="223">
        <v>0</v>
      </c>
      <c r="R325" s="223">
        <f>Q325*H325</f>
        <v>0</v>
      </c>
      <c r="S325" s="223">
        <v>0</v>
      </c>
      <c r="T325" s="224">
        <f>S325*H325</f>
        <v>0</v>
      </c>
      <c r="U325" s="39"/>
      <c r="V325" s="39"/>
      <c r="W325" s="39"/>
      <c r="X325" s="39"/>
      <c r="Y325" s="39"/>
      <c r="Z325" s="39"/>
      <c r="AA325" s="39"/>
      <c r="AB325" s="39"/>
      <c r="AC325" s="39"/>
      <c r="AD325" s="39"/>
      <c r="AE325" s="39"/>
      <c r="AR325" s="225" t="s">
        <v>248</v>
      </c>
      <c r="AT325" s="225" t="s">
        <v>243</v>
      </c>
      <c r="AU325" s="225" t="s">
        <v>79</v>
      </c>
      <c r="AY325" s="18" t="s">
        <v>240</v>
      </c>
      <c r="BE325" s="226">
        <f>IF(N325="základní",J325,0)</f>
        <v>0</v>
      </c>
      <c r="BF325" s="226">
        <f>IF(N325="snížená",J325,0)</f>
        <v>0</v>
      </c>
      <c r="BG325" s="226">
        <f>IF(N325="zákl. přenesená",J325,0)</f>
        <v>0</v>
      </c>
      <c r="BH325" s="226">
        <f>IF(N325="sníž. přenesená",J325,0)</f>
        <v>0</v>
      </c>
      <c r="BI325" s="226">
        <f>IF(N325="nulová",J325,0)</f>
        <v>0</v>
      </c>
      <c r="BJ325" s="18" t="s">
        <v>79</v>
      </c>
      <c r="BK325" s="226">
        <f>ROUND(I325*H325,2)</f>
        <v>0</v>
      </c>
      <c r="BL325" s="18" t="s">
        <v>248</v>
      </c>
      <c r="BM325" s="225" t="s">
        <v>3126</v>
      </c>
    </row>
    <row r="326" s="2" customFormat="1">
      <c r="A326" s="39"/>
      <c r="B326" s="40"/>
      <c r="C326" s="41"/>
      <c r="D326" s="227" t="s">
        <v>435</v>
      </c>
      <c r="E326" s="41"/>
      <c r="F326" s="228" t="s">
        <v>5590</v>
      </c>
      <c r="G326" s="41"/>
      <c r="H326" s="41"/>
      <c r="I326" s="229"/>
      <c r="J326" s="41"/>
      <c r="K326" s="41"/>
      <c r="L326" s="45"/>
      <c r="M326" s="291"/>
      <c r="N326" s="292"/>
      <c r="O326" s="85"/>
      <c r="P326" s="85"/>
      <c r="Q326" s="85"/>
      <c r="R326" s="85"/>
      <c r="S326" s="85"/>
      <c r="T326" s="86"/>
      <c r="U326" s="39"/>
      <c r="V326" s="39"/>
      <c r="W326" s="39"/>
      <c r="X326" s="39"/>
      <c r="Y326" s="39"/>
      <c r="Z326" s="39"/>
      <c r="AA326" s="39"/>
      <c r="AB326" s="39"/>
      <c r="AC326" s="39"/>
      <c r="AD326" s="39"/>
      <c r="AE326" s="39"/>
      <c r="AT326" s="18" t="s">
        <v>435</v>
      </c>
      <c r="AU326" s="18" t="s">
        <v>79</v>
      </c>
    </row>
    <row r="327" s="2" customFormat="1">
      <c r="A327" s="39"/>
      <c r="B327" s="40"/>
      <c r="C327" s="214" t="s">
        <v>2573</v>
      </c>
      <c r="D327" s="214" t="s">
        <v>243</v>
      </c>
      <c r="E327" s="215" t="s">
        <v>5591</v>
      </c>
      <c r="F327" s="216" t="s">
        <v>5592</v>
      </c>
      <c r="G327" s="217" t="s">
        <v>282</v>
      </c>
      <c r="H327" s="218">
        <v>1</v>
      </c>
      <c r="I327" s="219"/>
      <c r="J327" s="220">
        <f>ROUND(I327*H327,2)</f>
        <v>0</v>
      </c>
      <c r="K327" s="216" t="s">
        <v>247</v>
      </c>
      <c r="L327" s="45"/>
      <c r="M327" s="221" t="s">
        <v>19</v>
      </c>
      <c r="N327" s="222" t="s">
        <v>43</v>
      </c>
      <c r="O327" s="85"/>
      <c r="P327" s="223">
        <f>O327*H327</f>
        <v>0</v>
      </c>
      <c r="Q327" s="223">
        <v>0</v>
      </c>
      <c r="R327" s="223">
        <f>Q327*H327</f>
        <v>0</v>
      </c>
      <c r="S327" s="223">
        <v>0</v>
      </c>
      <c r="T327" s="224">
        <f>S327*H327</f>
        <v>0</v>
      </c>
      <c r="U327" s="39"/>
      <c r="V327" s="39"/>
      <c r="W327" s="39"/>
      <c r="X327" s="39"/>
      <c r="Y327" s="39"/>
      <c r="Z327" s="39"/>
      <c r="AA327" s="39"/>
      <c r="AB327" s="39"/>
      <c r="AC327" s="39"/>
      <c r="AD327" s="39"/>
      <c r="AE327" s="39"/>
      <c r="AR327" s="225" t="s">
        <v>248</v>
      </c>
      <c r="AT327" s="225" t="s">
        <v>243</v>
      </c>
      <c r="AU327" s="225" t="s">
        <v>79</v>
      </c>
      <c r="AY327" s="18" t="s">
        <v>240</v>
      </c>
      <c r="BE327" s="226">
        <f>IF(N327="základní",J327,0)</f>
        <v>0</v>
      </c>
      <c r="BF327" s="226">
        <f>IF(N327="snížená",J327,0)</f>
        <v>0</v>
      </c>
      <c r="BG327" s="226">
        <f>IF(N327="zákl. přenesená",J327,0)</f>
        <v>0</v>
      </c>
      <c r="BH327" s="226">
        <f>IF(N327="sníž. přenesená",J327,0)</f>
        <v>0</v>
      </c>
      <c r="BI327" s="226">
        <f>IF(N327="nulová",J327,0)</f>
        <v>0</v>
      </c>
      <c r="BJ327" s="18" t="s">
        <v>79</v>
      </c>
      <c r="BK327" s="226">
        <f>ROUND(I327*H327,2)</f>
        <v>0</v>
      </c>
      <c r="BL327" s="18" t="s">
        <v>248</v>
      </c>
      <c r="BM327" s="225" t="s">
        <v>3135</v>
      </c>
    </row>
    <row r="328" s="2" customFormat="1">
      <c r="A328" s="39"/>
      <c r="B328" s="40"/>
      <c r="C328" s="41"/>
      <c r="D328" s="227" t="s">
        <v>435</v>
      </c>
      <c r="E328" s="41"/>
      <c r="F328" s="228" t="s">
        <v>5590</v>
      </c>
      <c r="G328" s="41"/>
      <c r="H328" s="41"/>
      <c r="I328" s="229"/>
      <c r="J328" s="41"/>
      <c r="K328" s="41"/>
      <c r="L328" s="45"/>
      <c r="M328" s="291"/>
      <c r="N328" s="292"/>
      <c r="O328" s="85"/>
      <c r="P328" s="85"/>
      <c r="Q328" s="85"/>
      <c r="R328" s="85"/>
      <c r="S328" s="85"/>
      <c r="T328" s="86"/>
      <c r="U328" s="39"/>
      <c r="V328" s="39"/>
      <c r="W328" s="39"/>
      <c r="X328" s="39"/>
      <c r="Y328" s="39"/>
      <c r="Z328" s="39"/>
      <c r="AA328" s="39"/>
      <c r="AB328" s="39"/>
      <c r="AC328" s="39"/>
      <c r="AD328" s="39"/>
      <c r="AE328" s="39"/>
      <c r="AT328" s="18" t="s">
        <v>435</v>
      </c>
      <c r="AU328" s="18" t="s">
        <v>79</v>
      </c>
    </row>
    <row r="329" s="2" customFormat="1">
      <c r="A329" s="39"/>
      <c r="B329" s="40"/>
      <c r="C329" s="214" t="s">
        <v>610</v>
      </c>
      <c r="D329" s="214" t="s">
        <v>243</v>
      </c>
      <c r="E329" s="215" t="s">
        <v>5593</v>
      </c>
      <c r="F329" s="216" t="s">
        <v>5594</v>
      </c>
      <c r="G329" s="217" t="s">
        <v>282</v>
      </c>
      <c r="H329" s="218">
        <v>1</v>
      </c>
      <c r="I329" s="219"/>
      <c r="J329" s="220">
        <f>ROUND(I329*H329,2)</f>
        <v>0</v>
      </c>
      <c r="K329" s="216" t="s">
        <v>247</v>
      </c>
      <c r="L329" s="45"/>
      <c r="M329" s="221" t="s">
        <v>19</v>
      </c>
      <c r="N329" s="222" t="s">
        <v>43</v>
      </c>
      <c r="O329" s="85"/>
      <c r="P329" s="223">
        <f>O329*H329</f>
        <v>0</v>
      </c>
      <c r="Q329" s="223">
        <v>0</v>
      </c>
      <c r="R329" s="223">
        <f>Q329*H329</f>
        <v>0</v>
      </c>
      <c r="S329" s="223">
        <v>0</v>
      </c>
      <c r="T329" s="224">
        <f>S329*H329</f>
        <v>0</v>
      </c>
      <c r="U329" s="39"/>
      <c r="V329" s="39"/>
      <c r="W329" s="39"/>
      <c r="X329" s="39"/>
      <c r="Y329" s="39"/>
      <c r="Z329" s="39"/>
      <c r="AA329" s="39"/>
      <c r="AB329" s="39"/>
      <c r="AC329" s="39"/>
      <c r="AD329" s="39"/>
      <c r="AE329" s="39"/>
      <c r="AR329" s="225" t="s">
        <v>248</v>
      </c>
      <c r="AT329" s="225" t="s">
        <v>243</v>
      </c>
      <c r="AU329" s="225" t="s">
        <v>79</v>
      </c>
      <c r="AY329" s="18" t="s">
        <v>240</v>
      </c>
      <c r="BE329" s="226">
        <f>IF(N329="základní",J329,0)</f>
        <v>0</v>
      </c>
      <c r="BF329" s="226">
        <f>IF(N329="snížená",J329,0)</f>
        <v>0</v>
      </c>
      <c r="BG329" s="226">
        <f>IF(N329="zákl. přenesená",J329,0)</f>
        <v>0</v>
      </c>
      <c r="BH329" s="226">
        <f>IF(N329="sníž. přenesená",J329,0)</f>
        <v>0</v>
      </c>
      <c r="BI329" s="226">
        <f>IF(N329="nulová",J329,0)</f>
        <v>0</v>
      </c>
      <c r="BJ329" s="18" t="s">
        <v>79</v>
      </c>
      <c r="BK329" s="226">
        <f>ROUND(I329*H329,2)</f>
        <v>0</v>
      </c>
      <c r="BL329" s="18" t="s">
        <v>248</v>
      </c>
      <c r="BM329" s="225" t="s">
        <v>3155</v>
      </c>
    </row>
    <row r="330" s="2" customFormat="1">
      <c r="A330" s="39"/>
      <c r="B330" s="40"/>
      <c r="C330" s="41"/>
      <c r="D330" s="227" t="s">
        <v>435</v>
      </c>
      <c r="E330" s="41"/>
      <c r="F330" s="228" t="s">
        <v>5595</v>
      </c>
      <c r="G330" s="41"/>
      <c r="H330" s="41"/>
      <c r="I330" s="229"/>
      <c r="J330" s="41"/>
      <c r="K330" s="41"/>
      <c r="L330" s="45"/>
      <c r="M330" s="291"/>
      <c r="N330" s="292"/>
      <c r="O330" s="85"/>
      <c r="P330" s="85"/>
      <c r="Q330" s="85"/>
      <c r="R330" s="85"/>
      <c r="S330" s="85"/>
      <c r="T330" s="86"/>
      <c r="U330" s="39"/>
      <c r="V330" s="39"/>
      <c r="W330" s="39"/>
      <c r="X330" s="39"/>
      <c r="Y330" s="39"/>
      <c r="Z330" s="39"/>
      <c r="AA330" s="39"/>
      <c r="AB330" s="39"/>
      <c r="AC330" s="39"/>
      <c r="AD330" s="39"/>
      <c r="AE330" s="39"/>
      <c r="AT330" s="18" t="s">
        <v>435</v>
      </c>
      <c r="AU330" s="18" t="s">
        <v>79</v>
      </c>
    </row>
    <row r="331" s="2" customFormat="1">
      <c r="A331" s="39"/>
      <c r="B331" s="40"/>
      <c r="C331" s="214" t="s">
        <v>2580</v>
      </c>
      <c r="D331" s="214" t="s">
        <v>243</v>
      </c>
      <c r="E331" s="215" t="s">
        <v>5596</v>
      </c>
      <c r="F331" s="216" t="s">
        <v>5597</v>
      </c>
      <c r="G331" s="217" t="s">
        <v>282</v>
      </c>
      <c r="H331" s="218">
        <v>2</v>
      </c>
      <c r="I331" s="219"/>
      <c r="J331" s="220">
        <f>ROUND(I331*H331,2)</f>
        <v>0</v>
      </c>
      <c r="K331" s="216" t="s">
        <v>247</v>
      </c>
      <c r="L331" s="45"/>
      <c r="M331" s="221" t="s">
        <v>19</v>
      </c>
      <c r="N331" s="222" t="s">
        <v>43</v>
      </c>
      <c r="O331" s="85"/>
      <c r="P331" s="223">
        <f>O331*H331</f>
        <v>0</v>
      </c>
      <c r="Q331" s="223">
        <v>0</v>
      </c>
      <c r="R331" s="223">
        <f>Q331*H331</f>
        <v>0</v>
      </c>
      <c r="S331" s="223">
        <v>0</v>
      </c>
      <c r="T331" s="224">
        <f>S331*H331</f>
        <v>0</v>
      </c>
      <c r="U331" s="39"/>
      <c r="V331" s="39"/>
      <c r="W331" s="39"/>
      <c r="X331" s="39"/>
      <c r="Y331" s="39"/>
      <c r="Z331" s="39"/>
      <c r="AA331" s="39"/>
      <c r="AB331" s="39"/>
      <c r="AC331" s="39"/>
      <c r="AD331" s="39"/>
      <c r="AE331" s="39"/>
      <c r="AR331" s="225" t="s">
        <v>248</v>
      </c>
      <c r="AT331" s="225" t="s">
        <v>243</v>
      </c>
      <c r="AU331" s="225" t="s">
        <v>79</v>
      </c>
      <c r="AY331" s="18" t="s">
        <v>240</v>
      </c>
      <c r="BE331" s="226">
        <f>IF(N331="základní",J331,0)</f>
        <v>0</v>
      </c>
      <c r="BF331" s="226">
        <f>IF(N331="snížená",J331,0)</f>
        <v>0</v>
      </c>
      <c r="BG331" s="226">
        <f>IF(N331="zákl. přenesená",J331,0)</f>
        <v>0</v>
      </c>
      <c r="BH331" s="226">
        <f>IF(N331="sníž. přenesená",J331,0)</f>
        <v>0</v>
      </c>
      <c r="BI331" s="226">
        <f>IF(N331="nulová",J331,0)</f>
        <v>0</v>
      </c>
      <c r="BJ331" s="18" t="s">
        <v>79</v>
      </c>
      <c r="BK331" s="226">
        <f>ROUND(I331*H331,2)</f>
        <v>0</v>
      </c>
      <c r="BL331" s="18" t="s">
        <v>248</v>
      </c>
      <c r="BM331" s="225" t="s">
        <v>3166</v>
      </c>
    </row>
    <row r="332" s="2" customFormat="1">
      <c r="A332" s="39"/>
      <c r="B332" s="40"/>
      <c r="C332" s="41"/>
      <c r="D332" s="227" t="s">
        <v>435</v>
      </c>
      <c r="E332" s="41"/>
      <c r="F332" s="228" t="s">
        <v>5595</v>
      </c>
      <c r="G332" s="41"/>
      <c r="H332" s="41"/>
      <c r="I332" s="229"/>
      <c r="J332" s="41"/>
      <c r="K332" s="41"/>
      <c r="L332" s="45"/>
      <c r="M332" s="291"/>
      <c r="N332" s="292"/>
      <c r="O332" s="85"/>
      <c r="P332" s="85"/>
      <c r="Q332" s="85"/>
      <c r="R332" s="85"/>
      <c r="S332" s="85"/>
      <c r="T332" s="86"/>
      <c r="U332" s="39"/>
      <c r="V332" s="39"/>
      <c r="W332" s="39"/>
      <c r="X332" s="39"/>
      <c r="Y332" s="39"/>
      <c r="Z332" s="39"/>
      <c r="AA332" s="39"/>
      <c r="AB332" s="39"/>
      <c r="AC332" s="39"/>
      <c r="AD332" s="39"/>
      <c r="AE332" s="39"/>
      <c r="AT332" s="18" t="s">
        <v>435</v>
      </c>
      <c r="AU332" s="18" t="s">
        <v>79</v>
      </c>
    </row>
    <row r="333" s="2" customFormat="1">
      <c r="A333" s="39"/>
      <c r="B333" s="40"/>
      <c r="C333" s="214" t="s">
        <v>613</v>
      </c>
      <c r="D333" s="214" t="s">
        <v>243</v>
      </c>
      <c r="E333" s="215" t="s">
        <v>5598</v>
      </c>
      <c r="F333" s="216" t="s">
        <v>5599</v>
      </c>
      <c r="G333" s="217" t="s">
        <v>282</v>
      </c>
      <c r="H333" s="218">
        <v>1</v>
      </c>
      <c r="I333" s="219"/>
      <c r="J333" s="220">
        <f>ROUND(I333*H333,2)</f>
        <v>0</v>
      </c>
      <c r="K333" s="216" t="s">
        <v>247</v>
      </c>
      <c r="L333" s="45"/>
      <c r="M333" s="221" t="s">
        <v>19</v>
      </c>
      <c r="N333" s="222" t="s">
        <v>43</v>
      </c>
      <c r="O333" s="85"/>
      <c r="P333" s="223">
        <f>O333*H333</f>
        <v>0</v>
      </c>
      <c r="Q333" s="223">
        <v>0</v>
      </c>
      <c r="R333" s="223">
        <f>Q333*H333</f>
        <v>0</v>
      </c>
      <c r="S333" s="223">
        <v>0</v>
      </c>
      <c r="T333" s="224">
        <f>S333*H333</f>
        <v>0</v>
      </c>
      <c r="U333" s="39"/>
      <c r="V333" s="39"/>
      <c r="W333" s="39"/>
      <c r="X333" s="39"/>
      <c r="Y333" s="39"/>
      <c r="Z333" s="39"/>
      <c r="AA333" s="39"/>
      <c r="AB333" s="39"/>
      <c r="AC333" s="39"/>
      <c r="AD333" s="39"/>
      <c r="AE333" s="39"/>
      <c r="AR333" s="225" t="s">
        <v>248</v>
      </c>
      <c r="AT333" s="225" t="s">
        <v>243</v>
      </c>
      <c r="AU333" s="225" t="s">
        <v>79</v>
      </c>
      <c r="AY333" s="18" t="s">
        <v>240</v>
      </c>
      <c r="BE333" s="226">
        <f>IF(N333="základní",J333,0)</f>
        <v>0</v>
      </c>
      <c r="BF333" s="226">
        <f>IF(N333="snížená",J333,0)</f>
        <v>0</v>
      </c>
      <c r="BG333" s="226">
        <f>IF(N333="zákl. přenesená",J333,0)</f>
        <v>0</v>
      </c>
      <c r="BH333" s="226">
        <f>IF(N333="sníž. přenesená",J333,0)</f>
        <v>0</v>
      </c>
      <c r="BI333" s="226">
        <f>IF(N333="nulová",J333,0)</f>
        <v>0</v>
      </c>
      <c r="BJ333" s="18" t="s">
        <v>79</v>
      </c>
      <c r="BK333" s="226">
        <f>ROUND(I333*H333,2)</f>
        <v>0</v>
      </c>
      <c r="BL333" s="18" t="s">
        <v>248</v>
      </c>
      <c r="BM333" s="225" t="s">
        <v>3177</v>
      </c>
    </row>
    <row r="334" s="2" customFormat="1">
      <c r="A334" s="39"/>
      <c r="B334" s="40"/>
      <c r="C334" s="41"/>
      <c r="D334" s="227" t="s">
        <v>435</v>
      </c>
      <c r="E334" s="41"/>
      <c r="F334" s="228" t="s">
        <v>5600</v>
      </c>
      <c r="G334" s="41"/>
      <c r="H334" s="41"/>
      <c r="I334" s="229"/>
      <c r="J334" s="41"/>
      <c r="K334" s="41"/>
      <c r="L334" s="45"/>
      <c r="M334" s="291"/>
      <c r="N334" s="292"/>
      <c r="O334" s="85"/>
      <c r="P334" s="85"/>
      <c r="Q334" s="85"/>
      <c r="R334" s="85"/>
      <c r="S334" s="85"/>
      <c r="T334" s="86"/>
      <c r="U334" s="39"/>
      <c r="V334" s="39"/>
      <c r="W334" s="39"/>
      <c r="X334" s="39"/>
      <c r="Y334" s="39"/>
      <c r="Z334" s="39"/>
      <c r="AA334" s="39"/>
      <c r="AB334" s="39"/>
      <c r="AC334" s="39"/>
      <c r="AD334" s="39"/>
      <c r="AE334" s="39"/>
      <c r="AT334" s="18" t="s">
        <v>435</v>
      </c>
      <c r="AU334" s="18" t="s">
        <v>79</v>
      </c>
    </row>
    <row r="335" s="2" customFormat="1">
      <c r="A335" s="39"/>
      <c r="B335" s="40"/>
      <c r="C335" s="214" t="s">
        <v>2589</v>
      </c>
      <c r="D335" s="214" t="s">
        <v>243</v>
      </c>
      <c r="E335" s="215" t="s">
        <v>5601</v>
      </c>
      <c r="F335" s="216" t="s">
        <v>5602</v>
      </c>
      <c r="G335" s="217" t="s">
        <v>282</v>
      </c>
      <c r="H335" s="218">
        <v>8</v>
      </c>
      <c r="I335" s="219"/>
      <c r="J335" s="220">
        <f>ROUND(I335*H335,2)</f>
        <v>0</v>
      </c>
      <c r="K335" s="216" t="s">
        <v>247</v>
      </c>
      <c r="L335" s="45"/>
      <c r="M335" s="221" t="s">
        <v>19</v>
      </c>
      <c r="N335" s="222" t="s">
        <v>43</v>
      </c>
      <c r="O335" s="85"/>
      <c r="P335" s="223">
        <f>O335*H335</f>
        <v>0</v>
      </c>
      <c r="Q335" s="223">
        <v>0</v>
      </c>
      <c r="R335" s="223">
        <f>Q335*H335</f>
        <v>0</v>
      </c>
      <c r="S335" s="223">
        <v>0</v>
      </c>
      <c r="T335" s="224">
        <f>S335*H335</f>
        <v>0</v>
      </c>
      <c r="U335" s="39"/>
      <c r="V335" s="39"/>
      <c r="W335" s="39"/>
      <c r="X335" s="39"/>
      <c r="Y335" s="39"/>
      <c r="Z335" s="39"/>
      <c r="AA335" s="39"/>
      <c r="AB335" s="39"/>
      <c r="AC335" s="39"/>
      <c r="AD335" s="39"/>
      <c r="AE335" s="39"/>
      <c r="AR335" s="225" t="s">
        <v>248</v>
      </c>
      <c r="AT335" s="225" t="s">
        <v>243</v>
      </c>
      <c r="AU335" s="225" t="s">
        <v>79</v>
      </c>
      <c r="AY335" s="18" t="s">
        <v>240</v>
      </c>
      <c r="BE335" s="226">
        <f>IF(N335="základní",J335,0)</f>
        <v>0</v>
      </c>
      <c r="BF335" s="226">
        <f>IF(N335="snížená",J335,0)</f>
        <v>0</v>
      </c>
      <c r="BG335" s="226">
        <f>IF(N335="zákl. přenesená",J335,0)</f>
        <v>0</v>
      </c>
      <c r="BH335" s="226">
        <f>IF(N335="sníž. přenesená",J335,0)</f>
        <v>0</v>
      </c>
      <c r="BI335" s="226">
        <f>IF(N335="nulová",J335,0)</f>
        <v>0</v>
      </c>
      <c r="BJ335" s="18" t="s">
        <v>79</v>
      </c>
      <c r="BK335" s="226">
        <f>ROUND(I335*H335,2)</f>
        <v>0</v>
      </c>
      <c r="BL335" s="18" t="s">
        <v>248</v>
      </c>
      <c r="BM335" s="225" t="s">
        <v>3186</v>
      </c>
    </row>
    <row r="336" s="2" customFormat="1">
      <c r="A336" s="39"/>
      <c r="B336" s="40"/>
      <c r="C336" s="41"/>
      <c r="D336" s="227" t="s">
        <v>435</v>
      </c>
      <c r="E336" s="41"/>
      <c r="F336" s="228" t="s">
        <v>5603</v>
      </c>
      <c r="G336" s="41"/>
      <c r="H336" s="41"/>
      <c r="I336" s="229"/>
      <c r="J336" s="41"/>
      <c r="K336" s="41"/>
      <c r="L336" s="45"/>
      <c r="M336" s="291"/>
      <c r="N336" s="292"/>
      <c r="O336" s="85"/>
      <c r="P336" s="85"/>
      <c r="Q336" s="85"/>
      <c r="R336" s="85"/>
      <c r="S336" s="85"/>
      <c r="T336" s="86"/>
      <c r="U336" s="39"/>
      <c r="V336" s="39"/>
      <c r="W336" s="39"/>
      <c r="X336" s="39"/>
      <c r="Y336" s="39"/>
      <c r="Z336" s="39"/>
      <c r="AA336" s="39"/>
      <c r="AB336" s="39"/>
      <c r="AC336" s="39"/>
      <c r="AD336" s="39"/>
      <c r="AE336" s="39"/>
      <c r="AT336" s="18" t="s">
        <v>435</v>
      </c>
      <c r="AU336" s="18" t="s">
        <v>79</v>
      </c>
    </row>
    <row r="337" s="2" customFormat="1">
      <c r="A337" s="39"/>
      <c r="B337" s="40"/>
      <c r="C337" s="214" t="s">
        <v>616</v>
      </c>
      <c r="D337" s="214" t="s">
        <v>243</v>
      </c>
      <c r="E337" s="215" t="s">
        <v>5604</v>
      </c>
      <c r="F337" s="216" t="s">
        <v>5605</v>
      </c>
      <c r="G337" s="217" t="s">
        <v>282</v>
      </c>
      <c r="H337" s="218">
        <v>4</v>
      </c>
      <c r="I337" s="219"/>
      <c r="J337" s="220">
        <f>ROUND(I337*H337,2)</f>
        <v>0</v>
      </c>
      <c r="K337" s="216" t="s">
        <v>247</v>
      </c>
      <c r="L337" s="45"/>
      <c r="M337" s="221" t="s">
        <v>19</v>
      </c>
      <c r="N337" s="222" t="s">
        <v>43</v>
      </c>
      <c r="O337" s="85"/>
      <c r="P337" s="223">
        <f>O337*H337</f>
        <v>0</v>
      </c>
      <c r="Q337" s="223">
        <v>0</v>
      </c>
      <c r="R337" s="223">
        <f>Q337*H337</f>
        <v>0</v>
      </c>
      <c r="S337" s="223">
        <v>0</v>
      </c>
      <c r="T337" s="224">
        <f>S337*H337</f>
        <v>0</v>
      </c>
      <c r="U337" s="39"/>
      <c r="V337" s="39"/>
      <c r="W337" s="39"/>
      <c r="X337" s="39"/>
      <c r="Y337" s="39"/>
      <c r="Z337" s="39"/>
      <c r="AA337" s="39"/>
      <c r="AB337" s="39"/>
      <c r="AC337" s="39"/>
      <c r="AD337" s="39"/>
      <c r="AE337" s="39"/>
      <c r="AR337" s="225" t="s">
        <v>248</v>
      </c>
      <c r="AT337" s="225" t="s">
        <v>243</v>
      </c>
      <c r="AU337" s="225" t="s">
        <v>79</v>
      </c>
      <c r="AY337" s="18" t="s">
        <v>240</v>
      </c>
      <c r="BE337" s="226">
        <f>IF(N337="základní",J337,0)</f>
        <v>0</v>
      </c>
      <c r="BF337" s="226">
        <f>IF(N337="snížená",J337,0)</f>
        <v>0</v>
      </c>
      <c r="BG337" s="226">
        <f>IF(N337="zákl. přenesená",J337,0)</f>
        <v>0</v>
      </c>
      <c r="BH337" s="226">
        <f>IF(N337="sníž. přenesená",J337,0)</f>
        <v>0</v>
      </c>
      <c r="BI337" s="226">
        <f>IF(N337="nulová",J337,0)</f>
        <v>0</v>
      </c>
      <c r="BJ337" s="18" t="s">
        <v>79</v>
      </c>
      <c r="BK337" s="226">
        <f>ROUND(I337*H337,2)</f>
        <v>0</v>
      </c>
      <c r="BL337" s="18" t="s">
        <v>248</v>
      </c>
      <c r="BM337" s="225" t="s">
        <v>3201</v>
      </c>
    </row>
    <row r="338" s="2" customFormat="1">
      <c r="A338" s="39"/>
      <c r="B338" s="40"/>
      <c r="C338" s="41"/>
      <c r="D338" s="227" t="s">
        <v>435</v>
      </c>
      <c r="E338" s="41"/>
      <c r="F338" s="228" t="s">
        <v>5603</v>
      </c>
      <c r="G338" s="41"/>
      <c r="H338" s="41"/>
      <c r="I338" s="229"/>
      <c r="J338" s="41"/>
      <c r="K338" s="41"/>
      <c r="L338" s="45"/>
      <c r="M338" s="291"/>
      <c r="N338" s="292"/>
      <c r="O338" s="85"/>
      <c r="P338" s="85"/>
      <c r="Q338" s="85"/>
      <c r="R338" s="85"/>
      <c r="S338" s="85"/>
      <c r="T338" s="86"/>
      <c r="U338" s="39"/>
      <c r="V338" s="39"/>
      <c r="W338" s="39"/>
      <c r="X338" s="39"/>
      <c r="Y338" s="39"/>
      <c r="Z338" s="39"/>
      <c r="AA338" s="39"/>
      <c r="AB338" s="39"/>
      <c r="AC338" s="39"/>
      <c r="AD338" s="39"/>
      <c r="AE338" s="39"/>
      <c r="AT338" s="18" t="s">
        <v>435</v>
      </c>
      <c r="AU338" s="18" t="s">
        <v>79</v>
      </c>
    </row>
    <row r="339" s="2" customFormat="1">
      <c r="A339" s="39"/>
      <c r="B339" s="40"/>
      <c r="C339" s="214" t="s">
        <v>2603</v>
      </c>
      <c r="D339" s="214" t="s">
        <v>243</v>
      </c>
      <c r="E339" s="215" t="s">
        <v>5606</v>
      </c>
      <c r="F339" s="216" t="s">
        <v>5607</v>
      </c>
      <c r="G339" s="217" t="s">
        <v>282</v>
      </c>
      <c r="H339" s="218">
        <v>3</v>
      </c>
      <c r="I339" s="219"/>
      <c r="J339" s="220">
        <f>ROUND(I339*H339,2)</f>
        <v>0</v>
      </c>
      <c r="K339" s="216" t="s">
        <v>247</v>
      </c>
      <c r="L339" s="45"/>
      <c r="M339" s="221" t="s">
        <v>19</v>
      </c>
      <c r="N339" s="222" t="s">
        <v>43</v>
      </c>
      <c r="O339" s="85"/>
      <c r="P339" s="223">
        <f>O339*H339</f>
        <v>0</v>
      </c>
      <c r="Q339" s="223">
        <v>0</v>
      </c>
      <c r="R339" s="223">
        <f>Q339*H339</f>
        <v>0</v>
      </c>
      <c r="S339" s="223">
        <v>0</v>
      </c>
      <c r="T339" s="224">
        <f>S339*H339</f>
        <v>0</v>
      </c>
      <c r="U339" s="39"/>
      <c r="V339" s="39"/>
      <c r="W339" s="39"/>
      <c r="X339" s="39"/>
      <c r="Y339" s="39"/>
      <c r="Z339" s="39"/>
      <c r="AA339" s="39"/>
      <c r="AB339" s="39"/>
      <c r="AC339" s="39"/>
      <c r="AD339" s="39"/>
      <c r="AE339" s="39"/>
      <c r="AR339" s="225" t="s">
        <v>248</v>
      </c>
      <c r="AT339" s="225" t="s">
        <v>243</v>
      </c>
      <c r="AU339" s="225" t="s">
        <v>79</v>
      </c>
      <c r="AY339" s="18" t="s">
        <v>240</v>
      </c>
      <c r="BE339" s="226">
        <f>IF(N339="základní",J339,0)</f>
        <v>0</v>
      </c>
      <c r="BF339" s="226">
        <f>IF(N339="snížená",J339,0)</f>
        <v>0</v>
      </c>
      <c r="BG339" s="226">
        <f>IF(N339="zákl. přenesená",J339,0)</f>
        <v>0</v>
      </c>
      <c r="BH339" s="226">
        <f>IF(N339="sníž. přenesená",J339,0)</f>
        <v>0</v>
      </c>
      <c r="BI339" s="226">
        <f>IF(N339="nulová",J339,0)</f>
        <v>0</v>
      </c>
      <c r="BJ339" s="18" t="s">
        <v>79</v>
      </c>
      <c r="BK339" s="226">
        <f>ROUND(I339*H339,2)</f>
        <v>0</v>
      </c>
      <c r="BL339" s="18" t="s">
        <v>248</v>
      </c>
      <c r="BM339" s="225" t="s">
        <v>3215</v>
      </c>
    </row>
    <row r="340" s="2" customFormat="1">
      <c r="A340" s="39"/>
      <c r="B340" s="40"/>
      <c r="C340" s="41"/>
      <c r="D340" s="227" t="s">
        <v>435</v>
      </c>
      <c r="E340" s="41"/>
      <c r="F340" s="228" t="s">
        <v>5603</v>
      </c>
      <c r="G340" s="41"/>
      <c r="H340" s="41"/>
      <c r="I340" s="229"/>
      <c r="J340" s="41"/>
      <c r="K340" s="41"/>
      <c r="L340" s="45"/>
      <c r="M340" s="291"/>
      <c r="N340" s="292"/>
      <c r="O340" s="85"/>
      <c r="P340" s="85"/>
      <c r="Q340" s="85"/>
      <c r="R340" s="85"/>
      <c r="S340" s="85"/>
      <c r="T340" s="86"/>
      <c r="U340" s="39"/>
      <c r="V340" s="39"/>
      <c r="W340" s="39"/>
      <c r="X340" s="39"/>
      <c r="Y340" s="39"/>
      <c r="Z340" s="39"/>
      <c r="AA340" s="39"/>
      <c r="AB340" s="39"/>
      <c r="AC340" s="39"/>
      <c r="AD340" s="39"/>
      <c r="AE340" s="39"/>
      <c r="AT340" s="18" t="s">
        <v>435</v>
      </c>
      <c r="AU340" s="18" t="s">
        <v>79</v>
      </c>
    </row>
    <row r="341" s="2" customFormat="1" ht="16.5" customHeight="1">
      <c r="A341" s="39"/>
      <c r="B341" s="40"/>
      <c r="C341" s="214" t="s">
        <v>620</v>
      </c>
      <c r="D341" s="214" t="s">
        <v>243</v>
      </c>
      <c r="E341" s="215" t="s">
        <v>5608</v>
      </c>
      <c r="F341" s="216" t="s">
        <v>5609</v>
      </c>
      <c r="G341" s="217" t="s">
        <v>282</v>
      </c>
      <c r="H341" s="218">
        <v>1</v>
      </c>
      <c r="I341" s="219"/>
      <c r="J341" s="220">
        <f>ROUND(I341*H341,2)</f>
        <v>0</v>
      </c>
      <c r="K341" s="216" t="s">
        <v>247</v>
      </c>
      <c r="L341" s="45"/>
      <c r="M341" s="221" t="s">
        <v>19</v>
      </c>
      <c r="N341" s="222" t="s">
        <v>43</v>
      </c>
      <c r="O341" s="85"/>
      <c r="P341" s="223">
        <f>O341*H341</f>
        <v>0</v>
      </c>
      <c r="Q341" s="223">
        <v>0</v>
      </c>
      <c r="R341" s="223">
        <f>Q341*H341</f>
        <v>0</v>
      </c>
      <c r="S341" s="223">
        <v>0</v>
      </c>
      <c r="T341" s="224">
        <f>S341*H341</f>
        <v>0</v>
      </c>
      <c r="U341" s="39"/>
      <c r="V341" s="39"/>
      <c r="W341" s="39"/>
      <c r="X341" s="39"/>
      <c r="Y341" s="39"/>
      <c r="Z341" s="39"/>
      <c r="AA341" s="39"/>
      <c r="AB341" s="39"/>
      <c r="AC341" s="39"/>
      <c r="AD341" s="39"/>
      <c r="AE341" s="39"/>
      <c r="AR341" s="225" t="s">
        <v>248</v>
      </c>
      <c r="AT341" s="225" t="s">
        <v>243</v>
      </c>
      <c r="AU341" s="225" t="s">
        <v>79</v>
      </c>
      <c r="AY341" s="18" t="s">
        <v>240</v>
      </c>
      <c r="BE341" s="226">
        <f>IF(N341="základní",J341,0)</f>
        <v>0</v>
      </c>
      <c r="BF341" s="226">
        <f>IF(N341="snížená",J341,0)</f>
        <v>0</v>
      </c>
      <c r="BG341" s="226">
        <f>IF(N341="zákl. přenesená",J341,0)</f>
        <v>0</v>
      </c>
      <c r="BH341" s="226">
        <f>IF(N341="sníž. přenesená",J341,0)</f>
        <v>0</v>
      </c>
      <c r="BI341" s="226">
        <f>IF(N341="nulová",J341,0)</f>
        <v>0</v>
      </c>
      <c r="BJ341" s="18" t="s">
        <v>79</v>
      </c>
      <c r="BK341" s="226">
        <f>ROUND(I341*H341,2)</f>
        <v>0</v>
      </c>
      <c r="BL341" s="18" t="s">
        <v>248</v>
      </c>
      <c r="BM341" s="225" t="s">
        <v>3223</v>
      </c>
    </row>
    <row r="342" s="2" customFormat="1">
      <c r="A342" s="39"/>
      <c r="B342" s="40"/>
      <c r="C342" s="41"/>
      <c r="D342" s="227" t="s">
        <v>435</v>
      </c>
      <c r="E342" s="41"/>
      <c r="F342" s="228" t="s">
        <v>5610</v>
      </c>
      <c r="G342" s="41"/>
      <c r="H342" s="41"/>
      <c r="I342" s="229"/>
      <c r="J342" s="41"/>
      <c r="K342" s="41"/>
      <c r="L342" s="45"/>
      <c r="M342" s="291"/>
      <c r="N342" s="292"/>
      <c r="O342" s="85"/>
      <c r="P342" s="85"/>
      <c r="Q342" s="85"/>
      <c r="R342" s="85"/>
      <c r="S342" s="85"/>
      <c r="T342" s="86"/>
      <c r="U342" s="39"/>
      <c r="V342" s="39"/>
      <c r="W342" s="39"/>
      <c r="X342" s="39"/>
      <c r="Y342" s="39"/>
      <c r="Z342" s="39"/>
      <c r="AA342" s="39"/>
      <c r="AB342" s="39"/>
      <c r="AC342" s="39"/>
      <c r="AD342" s="39"/>
      <c r="AE342" s="39"/>
      <c r="AT342" s="18" t="s">
        <v>435</v>
      </c>
      <c r="AU342" s="18" t="s">
        <v>79</v>
      </c>
    </row>
    <row r="343" s="2" customFormat="1" ht="16.5" customHeight="1">
      <c r="A343" s="39"/>
      <c r="B343" s="40"/>
      <c r="C343" s="214" t="s">
        <v>2614</v>
      </c>
      <c r="D343" s="214" t="s">
        <v>243</v>
      </c>
      <c r="E343" s="215" t="s">
        <v>5611</v>
      </c>
      <c r="F343" s="216" t="s">
        <v>5612</v>
      </c>
      <c r="G343" s="217" t="s">
        <v>282</v>
      </c>
      <c r="H343" s="218">
        <v>1</v>
      </c>
      <c r="I343" s="219"/>
      <c r="J343" s="220">
        <f>ROUND(I343*H343,2)</f>
        <v>0</v>
      </c>
      <c r="K343" s="216" t="s">
        <v>247</v>
      </c>
      <c r="L343" s="45"/>
      <c r="M343" s="221" t="s">
        <v>19</v>
      </c>
      <c r="N343" s="222" t="s">
        <v>43</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248</v>
      </c>
      <c r="AT343" s="225" t="s">
        <v>243</v>
      </c>
      <c r="AU343" s="225" t="s">
        <v>79</v>
      </c>
      <c r="AY343" s="18" t="s">
        <v>240</v>
      </c>
      <c r="BE343" s="226">
        <f>IF(N343="základní",J343,0)</f>
        <v>0</v>
      </c>
      <c r="BF343" s="226">
        <f>IF(N343="snížená",J343,0)</f>
        <v>0</v>
      </c>
      <c r="BG343" s="226">
        <f>IF(N343="zákl. přenesená",J343,0)</f>
        <v>0</v>
      </c>
      <c r="BH343" s="226">
        <f>IF(N343="sníž. přenesená",J343,0)</f>
        <v>0</v>
      </c>
      <c r="BI343" s="226">
        <f>IF(N343="nulová",J343,0)</f>
        <v>0</v>
      </c>
      <c r="BJ343" s="18" t="s">
        <v>79</v>
      </c>
      <c r="BK343" s="226">
        <f>ROUND(I343*H343,2)</f>
        <v>0</v>
      </c>
      <c r="BL343" s="18" t="s">
        <v>248</v>
      </c>
      <c r="BM343" s="225" t="s">
        <v>3233</v>
      </c>
    </row>
    <row r="344" s="2" customFormat="1">
      <c r="A344" s="39"/>
      <c r="B344" s="40"/>
      <c r="C344" s="41"/>
      <c r="D344" s="227" t="s">
        <v>435</v>
      </c>
      <c r="E344" s="41"/>
      <c r="F344" s="228" t="s">
        <v>5393</v>
      </c>
      <c r="G344" s="41"/>
      <c r="H344" s="41"/>
      <c r="I344" s="229"/>
      <c r="J344" s="41"/>
      <c r="K344" s="41"/>
      <c r="L344" s="45"/>
      <c r="M344" s="291"/>
      <c r="N344" s="292"/>
      <c r="O344" s="85"/>
      <c r="P344" s="85"/>
      <c r="Q344" s="85"/>
      <c r="R344" s="85"/>
      <c r="S344" s="85"/>
      <c r="T344" s="86"/>
      <c r="U344" s="39"/>
      <c r="V344" s="39"/>
      <c r="W344" s="39"/>
      <c r="X344" s="39"/>
      <c r="Y344" s="39"/>
      <c r="Z344" s="39"/>
      <c r="AA344" s="39"/>
      <c r="AB344" s="39"/>
      <c r="AC344" s="39"/>
      <c r="AD344" s="39"/>
      <c r="AE344" s="39"/>
      <c r="AT344" s="18" t="s">
        <v>435</v>
      </c>
      <c r="AU344" s="18" t="s">
        <v>79</v>
      </c>
    </row>
    <row r="345" s="2" customFormat="1" ht="16.5" customHeight="1">
      <c r="A345" s="39"/>
      <c r="B345" s="40"/>
      <c r="C345" s="214" t="s">
        <v>625</v>
      </c>
      <c r="D345" s="214" t="s">
        <v>243</v>
      </c>
      <c r="E345" s="215" t="s">
        <v>5613</v>
      </c>
      <c r="F345" s="216" t="s">
        <v>5614</v>
      </c>
      <c r="G345" s="217" t="s">
        <v>282</v>
      </c>
      <c r="H345" s="218">
        <v>4</v>
      </c>
      <c r="I345" s="219"/>
      <c r="J345" s="220">
        <f>ROUND(I345*H345,2)</f>
        <v>0</v>
      </c>
      <c r="K345" s="216" t="s">
        <v>247</v>
      </c>
      <c r="L345" s="45"/>
      <c r="M345" s="221" t="s">
        <v>19</v>
      </c>
      <c r="N345" s="222" t="s">
        <v>43</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248</v>
      </c>
      <c r="AT345" s="225" t="s">
        <v>243</v>
      </c>
      <c r="AU345" s="225" t="s">
        <v>79</v>
      </c>
      <c r="AY345" s="18" t="s">
        <v>240</v>
      </c>
      <c r="BE345" s="226">
        <f>IF(N345="základní",J345,0)</f>
        <v>0</v>
      </c>
      <c r="BF345" s="226">
        <f>IF(N345="snížená",J345,0)</f>
        <v>0</v>
      </c>
      <c r="BG345" s="226">
        <f>IF(N345="zákl. přenesená",J345,0)</f>
        <v>0</v>
      </c>
      <c r="BH345" s="226">
        <f>IF(N345="sníž. přenesená",J345,0)</f>
        <v>0</v>
      </c>
      <c r="BI345" s="226">
        <f>IF(N345="nulová",J345,0)</f>
        <v>0</v>
      </c>
      <c r="BJ345" s="18" t="s">
        <v>79</v>
      </c>
      <c r="BK345" s="226">
        <f>ROUND(I345*H345,2)</f>
        <v>0</v>
      </c>
      <c r="BL345" s="18" t="s">
        <v>248</v>
      </c>
      <c r="BM345" s="225" t="s">
        <v>3242</v>
      </c>
    </row>
    <row r="346" s="2" customFormat="1">
      <c r="A346" s="39"/>
      <c r="B346" s="40"/>
      <c r="C346" s="41"/>
      <c r="D346" s="227" t="s">
        <v>435</v>
      </c>
      <c r="E346" s="41"/>
      <c r="F346" s="228" t="s">
        <v>5615</v>
      </c>
      <c r="G346" s="41"/>
      <c r="H346" s="41"/>
      <c r="I346" s="229"/>
      <c r="J346" s="41"/>
      <c r="K346" s="41"/>
      <c r="L346" s="45"/>
      <c r="M346" s="291"/>
      <c r="N346" s="292"/>
      <c r="O346" s="85"/>
      <c r="P346" s="85"/>
      <c r="Q346" s="85"/>
      <c r="R346" s="85"/>
      <c r="S346" s="85"/>
      <c r="T346" s="86"/>
      <c r="U346" s="39"/>
      <c r="V346" s="39"/>
      <c r="W346" s="39"/>
      <c r="X346" s="39"/>
      <c r="Y346" s="39"/>
      <c r="Z346" s="39"/>
      <c r="AA346" s="39"/>
      <c r="AB346" s="39"/>
      <c r="AC346" s="39"/>
      <c r="AD346" s="39"/>
      <c r="AE346" s="39"/>
      <c r="AT346" s="18" t="s">
        <v>435</v>
      </c>
      <c r="AU346" s="18" t="s">
        <v>79</v>
      </c>
    </row>
    <row r="347" s="2" customFormat="1">
      <c r="A347" s="39"/>
      <c r="B347" s="40"/>
      <c r="C347" s="214" t="s">
        <v>2625</v>
      </c>
      <c r="D347" s="214" t="s">
        <v>243</v>
      </c>
      <c r="E347" s="215" t="s">
        <v>5616</v>
      </c>
      <c r="F347" s="216" t="s">
        <v>5617</v>
      </c>
      <c r="G347" s="217" t="s">
        <v>282</v>
      </c>
      <c r="H347" s="218">
        <v>3</v>
      </c>
      <c r="I347" s="219"/>
      <c r="J347" s="220">
        <f>ROUND(I347*H347,2)</f>
        <v>0</v>
      </c>
      <c r="K347" s="216" t="s">
        <v>247</v>
      </c>
      <c r="L347" s="45"/>
      <c r="M347" s="221" t="s">
        <v>19</v>
      </c>
      <c r="N347" s="222" t="s">
        <v>43</v>
      </c>
      <c r="O347" s="85"/>
      <c r="P347" s="223">
        <f>O347*H347</f>
        <v>0</v>
      </c>
      <c r="Q347" s="223">
        <v>0</v>
      </c>
      <c r="R347" s="223">
        <f>Q347*H347</f>
        <v>0</v>
      </c>
      <c r="S347" s="223">
        <v>0</v>
      </c>
      <c r="T347" s="224">
        <f>S347*H347</f>
        <v>0</v>
      </c>
      <c r="U347" s="39"/>
      <c r="V347" s="39"/>
      <c r="W347" s="39"/>
      <c r="X347" s="39"/>
      <c r="Y347" s="39"/>
      <c r="Z347" s="39"/>
      <c r="AA347" s="39"/>
      <c r="AB347" s="39"/>
      <c r="AC347" s="39"/>
      <c r="AD347" s="39"/>
      <c r="AE347" s="39"/>
      <c r="AR347" s="225" t="s">
        <v>248</v>
      </c>
      <c r="AT347" s="225" t="s">
        <v>243</v>
      </c>
      <c r="AU347" s="225" t="s">
        <v>79</v>
      </c>
      <c r="AY347" s="18" t="s">
        <v>240</v>
      </c>
      <c r="BE347" s="226">
        <f>IF(N347="základní",J347,0)</f>
        <v>0</v>
      </c>
      <c r="BF347" s="226">
        <f>IF(N347="snížená",J347,0)</f>
        <v>0</v>
      </c>
      <c r="BG347" s="226">
        <f>IF(N347="zákl. přenesená",J347,0)</f>
        <v>0</v>
      </c>
      <c r="BH347" s="226">
        <f>IF(N347="sníž. přenesená",J347,0)</f>
        <v>0</v>
      </c>
      <c r="BI347" s="226">
        <f>IF(N347="nulová",J347,0)</f>
        <v>0</v>
      </c>
      <c r="BJ347" s="18" t="s">
        <v>79</v>
      </c>
      <c r="BK347" s="226">
        <f>ROUND(I347*H347,2)</f>
        <v>0</v>
      </c>
      <c r="BL347" s="18" t="s">
        <v>248</v>
      </c>
      <c r="BM347" s="225" t="s">
        <v>3252</v>
      </c>
    </row>
    <row r="348" s="2" customFormat="1">
      <c r="A348" s="39"/>
      <c r="B348" s="40"/>
      <c r="C348" s="41"/>
      <c r="D348" s="227" t="s">
        <v>435</v>
      </c>
      <c r="E348" s="41"/>
      <c r="F348" s="228" t="s">
        <v>5618</v>
      </c>
      <c r="G348" s="41"/>
      <c r="H348" s="41"/>
      <c r="I348" s="229"/>
      <c r="J348" s="41"/>
      <c r="K348" s="41"/>
      <c r="L348" s="45"/>
      <c r="M348" s="291"/>
      <c r="N348" s="292"/>
      <c r="O348" s="85"/>
      <c r="P348" s="85"/>
      <c r="Q348" s="85"/>
      <c r="R348" s="85"/>
      <c r="S348" s="85"/>
      <c r="T348" s="86"/>
      <c r="U348" s="39"/>
      <c r="V348" s="39"/>
      <c r="W348" s="39"/>
      <c r="X348" s="39"/>
      <c r="Y348" s="39"/>
      <c r="Z348" s="39"/>
      <c r="AA348" s="39"/>
      <c r="AB348" s="39"/>
      <c r="AC348" s="39"/>
      <c r="AD348" s="39"/>
      <c r="AE348" s="39"/>
      <c r="AT348" s="18" t="s">
        <v>435</v>
      </c>
      <c r="AU348" s="18" t="s">
        <v>79</v>
      </c>
    </row>
    <row r="349" s="2" customFormat="1">
      <c r="A349" s="39"/>
      <c r="B349" s="40"/>
      <c r="C349" s="214" t="s">
        <v>629</v>
      </c>
      <c r="D349" s="214" t="s">
        <v>243</v>
      </c>
      <c r="E349" s="215" t="s">
        <v>5619</v>
      </c>
      <c r="F349" s="216" t="s">
        <v>5426</v>
      </c>
      <c r="G349" s="217" t="s">
        <v>282</v>
      </c>
      <c r="H349" s="218">
        <v>21</v>
      </c>
      <c r="I349" s="219"/>
      <c r="J349" s="220">
        <f>ROUND(I349*H349,2)</f>
        <v>0</v>
      </c>
      <c r="K349" s="216" t="s">
        <v>247</v>
      </c>
      <c r="L349" s="45"/>
      <c r="M349" s="221" t="s">
        <v>19</v>
      </c>
      <c r="N349" s="222" t="s">
        <v>43</v>
      </c>
      <c r="O349" s="85"/>
      <c r="P349" s="223">
        <f>O349*H349</f>
        <v>0</v>
      </c>
      <c r="Q349" s="223">
        <v>0</v>
      </c>
      <c r="R349" s="223">
        <f>Q349*H349</f>
        <v>0</v>
      </c>
      <c r="S349" s="223">
        <v>0</v>
      </c>
      <c r="T349" s="224">
        <f>S349*H349</f>
        <v>0</v>
      </c>
      <c r="U349" s="39"/>
      <c r="V349" s="39"/>
      <c r="W349" s="39"/>
      <c r="X349" s="39"/>
      <c r="Y349" s="39"/>
      <c r="Z349" s="39"/>
      <c r="AA349" s="39"/>
      <c r="AB349" s="39"/>
      <c r="AC349" s="39"/>
      <c r="AD349" s="39"/>
      <c r="AE349" s="39"/>
      <c r="AR349" s="225" t="s">
        <v>248</v>
      </c>
      <c r="AT349" s="225" t="s">
        <v>243</v>
      </c>
      <c r="AU349" s="225" t="s">
        <v>79</v>
      </c>
      <c r="AY349" s="18" t="s">
        <v>240</v>
      </c>
      <c r="BE349" s="226">
        <f>IF(N349="základní",J349,0)</f>
        <v>0</v>
      </c>
      <c r="BF349" s="226">
        <f>IF(N349="snížená",J349,0)</f>
        <v>0</v>
      </c>
      <c r="BG349" s="226">
        <f>IF(N349="zákl. přenesená",J349,0)</f>
        <v>0</v>
      </c>
      <c r="BH349" s="226">
        <f>IF(N349="sníž. přenesená",J349,0)</f>
        <v>0</v>
      </c>
      <c r="BI349" s="226">
        <f>IF(N349="nulová",J349,0)</f>
        <v>0</v>
      </c>
      <c r="BJ349" s="18" t="s">
        <v>79</v>
      </c>
      <c r="BK349" s="226">
        <f>ROUND(I349*H349,2)</f>
        <v>0</v>
      </c>
      <c r="BL349" s="18" t="s">
        <v>248</v>
      </c>
      <c r="BM349" s="225" t="s">
        <v>3260</v>
      </c>
    </row>
    <row r="350" s="2" customFormat="1">
      <c r="A350" s="39"/>
      <c r="B350" s="40"/>
      <c r="C350" s="41"/>
      <c r="D350" s="227" t="s">
        <v>435</v>
      </c>
      <c r="E350" s="41"/>
      <c r="F350" s="228" t="s">
        <v>5427</v>
      </c>
      <c r="G350" s="41"/>
      <c r="H350" s="41"/>
      <c r="I350" s="229"/>
      <c r="J350" s="41"/>
      <c r="K350" s="41"/>
      <c r="L350" s="45"/>
      <c r="M350" s="291"/>
      <c r="N350" s="292"/>
      <c r="O350" s="85"/>
      <c r="P350" s="85"/>
      <c r="Q350" s="85"/>
      <c r="R350" s="85"/>
      <c r="S350" s="85"/>
      <c r="T350" s="86"/>
      <c r="U350" s="39"/>
      <c r="V350" s="39"/>
      <c r="W350" s="39"/>
      <c r="X350" s="39"/>
      <c r="Y350" s="39"/>
      <c r="Z350" s="39"/>
      <c r="AA350" s="39"/>
      <c r="AB350" s="39"/>
      <c r="AC350" s="39"/>
      <c r="AD350" s="39"/>
      <c r="AE350" s="39"/>
      <c r="AT350" s="18" t="s">
        <v>435</v>
      </c>
      <c r="AU350" s="18" t="s">
        <v>79</v>
      </c>
    </row>
    <row r="351" s="2" customFormat="1">
      <c r="A351" s="39"/>
      <c r="B351" s="40"/>
      <c r="C351" s="214" t="s">
        <v>2635</v>
      </c>
      <c r="D351" s="214" t="s">
        <v>243</v>
      </c>
      <c r="E351" s="215" t="s">
        <v>5620</v>
      </c>
      <c r="F351" s="216" t="s">
        <v>5621</v>
      </c>
      <c r="G351" s="217" t="s">
        <v>1418</v>
      </c>
      <c r="H351" s="218">
        <v>5</v>
      </c>
      <c r="I351" s="219"/>
      <c r="J351" s="220">
        <f>ROUND(I351*H351,2)</f>
        <v>0</v>
      </c>
      <c r="K351" s="216" t="s">
        <v>247</v>
      </c>
      <c r="L351" s="45"/>
      <c r="M351" s="221" t="s">
        <v>19</v>
      </c>
      <c r="N351" s="222" t="s">
        <v>43</v>
      </c>
      <c r="O351" s="85"/>
      <c r="P351" s="223">
        <f>O351*H351</f>
        <v>0</v>
      </c>
      <c r="Q351" s="223">
        <v>0</v>
      </c>
      <c r="R351" s="223">
        <f>Q351*H351</f>
        <v>0</v>
      </c>
      <c r="S351" s="223">
        <v>0</v>
      </c>
      <c r="T351" s="224">
        <f>S351*H351</f>
        <v>0</v>
      </c>
      <c r="U351" s="39"/>
      <c r="V351" s="39"/>
      <c r="W351" s="39"/>
      <c r="X351" s="39"/>
      <c r="Y351" s="39"/>
      <c r="Z351" s="39"/>
      <c r="AA351" s="39"/>
      <c r="AB351" s="39"/>
      <c r="AC351" s="39"/>
      <c r="AD351" s="39"/>
      <c r="AE351" s="39"/>
      <c r="AR351" s="225" t="s">
        <v>248</v>
      </c>
      <c r="AT351" s="225" t="s">
        <v>243</v>
      </c>
      <c r="AU351" s="225" t="s">
        <v>79</v>
      </c>
      <c r="AY351" s="18" t="s">
        <v>240</v>
      </c>
      <c r="BE351" s="226">
        <f>IF(N351="základní",J351,0)</f>
        <v>0</v>
      </c>
      <c r="BF351" s="226">
        <f>IF(N351="snížená",J351,0)</f>
        <v>0</v>
      </c>
      <c r="BG351" s="226">
        <f>IF(N351="zákl. přenesená",J351,0)</f>
        <v>0</v>
      </c>
      <c r="BH351" s="226">
        <f>IF(N351="sníž. přenesená",J351,0)</f>
        <v>0</v>
      </c>
      <c r="BI351" s="226">
        <f>IF(N351="nulová",J351,0)</f>
        <v>0</v>
      </c>
      <c r="BJ351" s="18" t="s">
        <v>79</v>
      </c>
      <c r="BK351" s="226">
        <f>ROUND(I351*H351,2)</f>
        <v>0</v>
      </c>
      <c r="BL351" s="18" t="s">
        <v>248</v>
      </c>
      <c r="BM351" s="225" t="s">
        <v>3267</v>
      </c>
    </row>
    <row r="352" s="2" customFormat="1">
      <c r="A352" s="39"/>
      <c r="B352" s="40"/>
      <c r="C352" s="41"/>
      <c r="D352" s="227" t="s">
        <v>435</v>
      </c>
      <c r="E352" s="41"/>
      <c r="F352" s="228" t="s">
        <v>5430</v>
      </c>
      <c r="G352" s="41"/>
      <c r="H352" s="41"/>
      <c r="I352" s="229"/>
      <c r="J352" s="41"/>
      <c r="K352" s="41"/>
      <c r="L352" s="45"/>
      <c r="M352" s="291"/>
      <c r="N352" s="292"/>
      <c r="O352" s="85"/>
      <c r="P352" s="85"/>
      <c r="Q352" s="85"/>
      <c r="R352" s="85"/>
      <c r="S352" s="85"/>
      <c r="T352" s="86"/>
      <c r="U352" s="39"/>
      <c r="V352" s="39"/>
      <c r="W352" s="39"/>
      <c r="X352" s="39"/>
      <c r="Y352" s="39"/>
      <c r="Z352" s="39"/>
      <c r="AA352" s="39"/>
      <c r="AB352" s="39"/>
      <c r="AC352" s="39"/>
      <c r="AD352" s="39"/>
      <c r="AE352" s="39"/>
      <c r="AT352" s="18" t="s">
        <v>435</v>
      </c>
      <c r="AU352" s="18" t="s">
        <v>79</v>
      </c>
    </row>
    <row r="353" s="2" customFormat="1">
      <c r="A353" s="39"/>
      <c r="B353" s="40"/>
      <c r="C353" s="214" t="s">
        <v>632</v>
      </c>
      <c r="D353" s="214" t="s">
        <v>243</v>
      </c>
      <c r="E353" s="215" t="s">
        <v>5622</v>
      </c>
      <c r="F353" s="216" t="s">
        <v>5623</v>
      </c>
      <c r="G353" s="217" t="s">
        <v>1418</v>
      </c>
      <c r="H353" s="218">
        <v>64</v>
      </c>
      <c r="I353" s="219"/>
      <c r="J353" s="220">
        <f>ROUND(I353*H353,2)</f>
        <v>0</v>
      </c>
      <c r="K353" s="216" t="s">
        <v>247</v>
      </c>
      <c r="L353" s="45"/>
      <c r="M353" s="221" t="s">
        <v>19</v>
      </c>
      <c r="N353" s="222" t="s">
        <v>43</v>
      </c>
      <c r="O353" s="85"/>
      <c r="P353" s="223">
        <f>O353*H353</f>
        <v>0</v>
      </c>
      <c r="Q353" s="223">
        <v>0</v>
      </c>
      <c r="R353" s="223">
        <f>Q353*H353</f>
        <v>0</v>
      </c>
      <c r="S353" s="223">
        <v>0</v>
      </c>
      <c r="T353" s="224">
        <f>S353*H353</f>
        <v>0</v>
      </c>
      <c r="U353" s="39"/>
      <c r="V353" s="39"/>
      <c r="W353" s="39"/>
      <c r="X353" s="39"/>
      <c r="Y353" s="39"/>
      <c r="Z353" s="39"/>
      <c r="AA353" s="39"/>
      <c r="AB353" s="39"/>
      <c r="AC353" s="39"/>
      <c r="AD353" s="39"/>
      <c r="AE353" s="39"/>
      <c r="AR353" s="225" t="s">
        <v>248</v>
      </c>
      <c r="AT353" s="225" t="s">
        <v>243</v>
      </c>
      <c r="AU353" s="225" t="s">
        <v>79</v>
      </c>
      <c r="AY353" s="18" t="s">
        <v>240</v>
      </c>
      <c r="BE353" s="226">
        <f>IF(N353="základní",J353,0)</f>
        <v>0</v>
      </c>
      <c r="BF353" s="226">
        <f>IF(N353="snížená",J353,0)</f>
        <v>0</v>
      </c>
      <c r="BG353" s="226">
        <f>IF(N353="zákl. přenesená",J353,0)</f>
        <v>0</v>
      </c>
      <c r="BH353" s="226">
        <f>IF(N353="sníž. přenesená",J353,0)</f>
        <v>0</v>
      </c>
      <c r="BI353" s="226">
        <f>IF(N353="nulová",J353,0)</f>
        <v>0</v>
      </c>
      <c r="BJ353" s="18" t="s">
        <v>79</v>
      </c>
      <c r="BK353" s="226">
        <f>ROUND(I353*H353,2)</f>
        <v>0</v>
      </c>
      <c r="BL353" s="18" t="s">
        <v>248</v>
      </c>
      <c r="BM353" s="225" t="s">
        <v>3276</v>
      </c>
    </row>
    <row r="354" s="2" customFormat="1">
      <c r="A354" s="39"/>
      <c r="B354" s="40"/>
      <c r="C354" s="41"/>
      <c r="D354" s="227" t="s">
        <v>435</v>
      </c>
      <c r="E354" s="41"/>
      <c r="F354" s="228" t="s">
        <v>5624</v>
      </c>
      <c r="G354" s="41"/>
      <c r="H354" s="41"/>
      <c r="I354" s="229"/>
      <c r="J354" s="41"/>
      <c r="K354" s="41"/>
      <c r="L354" s="45"/>
      <c r="M354" s="291"/>
      <c r="N354" s="292"/>
      <c r="O354" s="85"/>
      <c r="P354" s="85"/>
      <c r="Q354" s="85"/>
      <c r="R354" s="85"/>
      <c r="S354" s="85"/>
      <c r="T354" s="86"/>
      <c r="U354" s="39"/>
      <c r="V354" s="39"/>
      <c r="W354" s="39"/>
      <c r="X354" s="39"/>
      <c r="Y354" s="39"/>
      <c r="Z354" s="39"/>
      <c r="AA354" s="39"/>
      <c r="AB354" s="39"/>
      <c r="AC354" s="39"/>
      <c r="AD354" s="39"/>
      <c r="AE354" s="39"/>
      <c r="AT354" s="18" t="s">
        <v>435</v>
      </c>
      <c r="AU354" s="18" t="s">
        <v>79</v>
      </c>
    </row>
    <row r="355" s="2" customFormat="1">
      <c r="A355" s="39"/>
      <c r="B355" s="40"/>
      <c r="C355" s="214" t="s">
        <v>2648</v>
      </c>
      <c r="D355" s="214" t="s">
        <v>243</v>
      </c>
      <c r="E355" s="215" t="s">
        <v>5625</v>
      </c>
      <c r="F355" s="216" t="s">
        <v>5434</v>
      </c>
      <c r="G355" s="217" t="s">
        <v>1418</v>
      </c>
      <c r="H355" s="218">
        <v>8</v>
      </c>
      <c r="I355" s="219"/>
      <c r="J355" s="220">
        <f>ROUND(I355*H355,2)</f>
        <v>0</v>
      </c>
      <c r="K355" s="216" t="s">
        <v>247</v>
      </c>
      <c r="L355" s="45"/>
      <c r="M355" s="221" t="s">
        <v>19</v>
      </c>
      <c r="N355" s="222" t="s">
        <v>43</v>
      </c>
      <c r="O355" s="85"/>
      <c r="P355" s="223">
        <f>O355*H355</f>
        <v>0</v>
      </c>
      <c r="Q355" s="223">
        <v>0</v>
      </c>
      <c r="R355" s="223">
        <f>Q355*H355</f>
        <v>0</v>
      </c>
      <c r="S355" s="223">
        <v>0</v>
      </c>
      <c r="T355" s="224">
        <f>S355*H355</f>
        <v>0</v>
      </c>
      <c r="U355" s="39"/>
      <c r="V355" s="39"/>
      <c r="W355" s="39"/>
      <c r="X355" s="39"/>
      <c r="Y355" s="39"/>
      <c r="Z355" s="39"/>
      <c r="AA355" s="39"/>
      <c r="AB355" s="39"/>
      <c r="AC355" s="39"/>
      <c r="AD355" s="39"/>
      <c r="AE355" s="39"/>
      <c r="AR355" s="225" t="s">
        <v>248</v>
      </c>
      <c r="AT355" s="225" t="s">
        <v>243</v>
      </c>
      <c r="AU355" s="225" t="s">
        <v>79</v>
      </c>
      <c r="AY355" s="18" t="s">
        <v>240</v>
      </c>
      <c r="BE355" s="226">
        <f>IF(N355="základní",J355,0)</f>
        <v>0</v>
      </c>
      <c r="BF355" s="226">
        <f>IF(N355="snížená",J355,0)</f>
        <v>0</v>
      </c>
      <c r="BG355" s="226">
        <f>IF(N355="zákl. přenesená",J355,0)</f>
        <v>0</v>
      </c>
      <c r="BH355" s="226">
        <f>IF(N355="sníž. přenesená",J355,0)</f>
        <v>0</v>
      </c>
      <c r="BI355" s="226">
        <f>IF(N355="nulová",J355,0)</f>
        <v>0</v>
      </c>
      <c r="BJ355" s="18" t="s">
        <v>79</v>
      </c>
      <c r="BK355" s="226">
        <f>ROUND(I355*H355,2)</f>
        <v>0</v>
      </c>
      <c r="BL355" s="18" t="s">
        <v>248</v>
      </c>
      <c r="BM355" s="225" t="s">
        <v>3286</v>
      </c>
    </row>
    <row r="356" s="2" customFormat="1">
      <c r="A356" s="39"/>
      <c r="B356" s="40"/>
      <c r="C356" s="41"/>
      <c r="D356" s="227" t="s">
        <v>435</v>
      </c>
      <c r="E356" s="41"/>
      <c r="F356" s="228" t="s">
        <v>5435</v>
      </c>
      <c r="G356" s="41"/>
      <c r="H356" s="41"/>
      <c r="I356" s="229"/>
      <c r="J356" s="41"/>
      <c r="K356" s="41"/>
      <c r="L356" s="45"/>
      <c r="M356" s="291"/>
      <c r="N356" s="292"/>
      <c r="O356" s="85"/>
      <c r="P356" s="85"/>
      <c r="Q356" s="85"/>
      <c r="R356" s="85"/>
      <c r="S356" s="85"/>
      <c r="T356" s="86"/>
      <c r="U356" s="39"/>
      <c r="V356" s="39"/>
      <c r="W356" s="39"/>
      <c r="X356" s="39"/>
      <c r="Y356" s="39"/>
      <c r="Z356" s="39"/>
      <c r="AA356" s="39"/>
      <c r="AB356" s="39"/>
      <c r="AC356" s="39"/>
      <c r="AD356" s="39"/>
      <c r="AE356" s="39"/>
      <c r="AT356" s="18" t="s">
        <v>435</v>
      </c>
      <c r="AU356" s="18" t="s">
        <v>79</v>
      </c>
    </row>
    <row r="357" s="2" customFormat="1" ht="33" customHeight="1">
      <c r="A357" s="39"/>
      <c r="B357" s="40"/>
      <c r="C357" s="214" t="s">
        <v>636</v>
      </c>
      <c r="D357" s="214" t="s">
        <v>243</v>
      </c>
      <c r="E357" s="215" t="s">
        <v>5626</v>
      </c>
      <c r="F357" s="216" t="s">
        <v>5445</v>
      </c>
      <c r="G357" s="217" t="s">
        <v>261</v>
      </c>
      <c r="H357" s="218">
        <v>70</v>
      </c>
      <c r="I357" s="219"/>
      <c r="J357" s="220">
        <f>ROUND(I357*H357,2)</f>
        <v>0</v>
      </c>
      <c r="K357" s="216" t="s">
        <v>247</v>
      </c>
      <c r="L357" s="45"/>
      <c r="M357" s="221" t="s">
        <v>19</v>
      </c>
      <c r="N357" s="222" t="s">
        <v>43</v>
      </c>
      <c r="O357" s="85"/>
      <c r="P357" s="223">
        <f>O357*H357</f>
        <v>0</v>
      </c>
      <c r="Q357" s="223">
        <v>0</v>
      </c>
      <c r="R357" s="223">
        <f>Q357*H357</f>
        <v>0</v>
      </c>
      <c r="S357" s="223">
        <v>0</v>
      </c>
      <c r="T357" s="224">
        <f>S357*H357</f>
        <v>0</v>
      </c>
      <c r="U357" s="39"/>
      <c r="V357" s="39"/>
      <c r="W357" s="39"/>
      <c r="X357" s="39"/>
      <c r="Y357" s="39"/>
      <c r="Z357" s="39"/>
      <c r="AA357" s="39"/>
      <c r="AB357" s="39"/>
      <c r="AC357" s="39"/>
      <c r="AD357" s="39"/>
      <c r="AE357" s="39"/>
      <c r="AR357" s="225" t="s">
        <v>248</v>
      </c>
      <c r="AT357" s="225" t="s">
        <v>243</v>
      </c>
      <c r="AU357" s="225" t="s">
        <v>79</v>
      </c>
      <c r="AY357" s="18" t="s">
        <v>240</v>
      </c>
      <c r="BE357" s="226">
        <f>IF(N357="základní",J357,0)</f>
        <v>0</v>
      </c>
      <c r="BF357" s="226">
        <f>IF(N357="snížená",J357,0)</f>
        <v>0</v>
      </c>
      <c r="BG357" s="226">
        <f>IF(N357="zákl. přenesená",J357,0)</f>
        <v>0</v>
      </c>
      <c r="BH357" s="226">
        <f>IF(N357="sníž. přenesená",J357,0)</f>
        <v>0</v>
      </c>
      <c r="BI357" s="226">
        <f>IF(N357="nulová",J357,0)</f>
        <v>0</v>
      </c>
      <c r="BJ357" s="18" t="s">
        <v>79</v>
      </c>
      <c r="BK357" s="226">
        <f>ROUND(I357*H357,2)</f>
        <v>0</v>
      </c>
      <c r="BL357" s="18" t="s">
        <v>248</v>
      </c>
      <c r="BM357" s="225" t="s">
        <v>3298</v>
      </c>
    </row>
    <row r="358" s="2" customFormat="1">
      <c r="A358" s="39"/>
      <c r="B358" s="40"/>
      <c r="C358" s="41"/>
      <c r="D358" s="227" t="s">
        <v>435</v>
      </c>
      <c r="E358" s="41"/>
      <c r="F358" s="228" t="s">
        <v>5446</v>
      </c>
      <c r="G358" s="41"/>
      <c r="H358" s="41"/>
      <c r="I358" s="229"/>
      <c r="J358" s="41"/>
      <c r="K358" s="41"/>
      <c r="L358" s="45"/>
      <c r="M358" s="291"/>
      <c r="N358" s="292"/>
      <c r="O358" s="85"/>
      <c r="P358" s="85"/>
      <c r="Q358" s="85"/>
      <c r="R358" s="85"/>
      <c r="S358" s="85"/>
      <c r="T358" s="86"/>
      <c r="U358" s="39"/>
      <c r="V358" s="39"/>
      <c r="W358" s="39"/>
      <c r="X358" s="39"/>
      <c r="Y358" s="39"/>
      <c r="Z358" s="39"/>
      <c r="AA358" s="39"/>
      <c r="AB358" s="39"/>
      <c r="AC358" s="39"/>
      <c r="AD358" s="39"/>
      <c r="AE358" s="39"/>
      <c r="AT358" s="18" t="s">
        <v>435</v>
      </c>
      <c r="AU358" s="18" t="s">
        <v>79</v>
      </c>
    </row>
    <row r="359" s="2" customFormat="1" ht="33" customHeight="1">
      <c r="A359" s="39"/>
      <c r="B359" s="40"/>
      <c r="C359" s="214" t="s">
        <v>2656</v>
      </c>
      <c r="D359" s="214" t="s">
        <v>243</v>
      </c>
      <c r="E359" s="215" t="s">
        <v>5627</v>
      </c>
      <c r="F359" s="216" t="s">
        <v>5448</v>
      </c>
      <c r="G359" s="217" t="s">
        <v>261</v>
      </c>
      <c r="H359" s="218">
        <v>3</v>
      </c>
      <c r="I359" s="219"/>
      <c r="J359" s="220">
        <f>ROUND(I359*H359,2)</f>
        <v>0</v>
      </c>
      <c r="K359" s="216" t="s">
        <v>247</v>
      </c>
      <c r="L359" s="45"/>
      <c r="M359" s="221" t="s">
        <v>19</v>
      </c>
      <c r="N359" s="222" t="s">
        <v>43</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248</v>
      </c>
      <c r="AT359" s="225" t="s">
        <v>243</v>
      </c>
      <c r="AU359" s="225" t="s">
        <v>79</v>
      </c>
      <c r="AY359" s="18" t="s">
        <v>240</v>
      </c>
      <c r="BE359" s="226">
        <f>IF(N359="základní",J359,0)</f>
        <v>0</v>
      </c>
      <c r="BF359" s="226">
        <f>IF(N359="snížená",J359,0)</f>
        <v>0</v>
      </c>
      <c r="BG359" s="226">
        <f>IF(N359="zákl. přenesená",J359,0)</f>
        <v>0</v>
      </c>
      <c r="BH359" s="226">
        <f>IF(N359="sníž. přenesená",J359,0)</f>
        <v>0</v>
      </c>
      <c r="BI359" s="226">
        <f>IF(N359="nulová",J359,0)</f>
        <v>0</v>
      </c>
      <c r="BJ359" s="18" t="s">
        <v>79</v>
      </c>
      <c r="BK359" s="226">
        <f>ROUND(I359*H359,2)</f>
        <v>0</v>
      </c>
      <c r="BL359" s="18" t="s">
        <v>248</v>
      </c>
      <c r="BM359" s="225" t="s">
        <v>3310</v>
      </c>
    </row>
    <row r="360" s="2" customFormat="1">
      <c r="A360" s="39"/>
      <c r="B360" s="40"/>
      <c r="C360" s="41"/>
      <c r="D360" s="227" t="s">
        <v>435</v>
      </c>
      <c r="E360" s="41"/>
      <c r="F360" s="228" t="s">
        <v>5449</v>
      </c>
      <c r="G360" s="41"/>
      <c r="H360" s="41"/>
      <c r="I360" s="229"/>
      <c r="J360" s="41"/>
      <c r="K360" s="41"/>
      <c r="L360" s="45"/>
      <c r="M360" s="291"/>
      <c r="N360" s="292"/>
      <c r="O360" s="85"/>
      <c r="P360" s="85"/>
      <c r="Q360" s="85"/>
      <c r="R360" s="85"/>
      <c r="S360" s="85"/>
      <c r="T360" s="86"/>
      <c r="U360" s="39"/>
      <c r="V360" s="39"/>
      <c r="W360" s="39"/>
      <c r="X360" s="39"/>
      <c r="Y360" s="39"/>
      <c r="Z360" s="39"/>
      <c r="AA360" s="39"/>
      <c r="AB360" s="39"/>
      <c r="AC360" s="39"/>
      <c r="AD360" s="39"/>
      <c r="AE360" s="39"/>
      <c r="AT360" s="18" t="s">
        <v>435</v>
      </c>
      <c r="AU360" s="18" t="s">
        <v>79</v>
      </c>
    </row>
    <row r="361" s="2" customFormat="1" ht="33" customHeight="1">
      <c r="A361" s="39"/>
      <c r="B361" s="40"/>
      <c r="C361" s="214" t="s">
        <v>639</v>
      </c>
      <c r="D361" s="214" t="s">
        <v>243</v>
      </c>
      <c r="E361" s="215" t="s">
        <v>5628</v>
      </c>
      <c r="F361" s="216" t="s">
        <v>5454</v>
      </c>
      <c r="G361" s="217" t="s">
        <v>261</v>
      </c>
      <c r="H361" s="218">
        <v>2</v>
      </c>
      <c r="I361" s="219"/>
      <c r="J361" s="220">
        <f>ROUND(I361*H361,2)</f>
        <v>0</v>
      </c>
      <c r="K361" s="216" t="s">
        <v>247</v>
      </c>
      <c r="L361" s="45"/>
      <c r="M361" s="221" t="s">
        <v>19</v>
      </c>
      <c r="N361" s="222" t="s">
        <v>43</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248</v>
      </c>
      <c r="AT361" s="225" t="s">
        <v>243</v>
      </c>
      <c r="AU361" s="225" t="s">
        <v>79</v>
      </c>
      <c r="AY361" s="18" t="s">
        <v>240</v>
      </c>
      <c r="BE361" s="226">
        <f>IF(N361="základní",J361,0)</f>
        <v>0</v>
      </c>
      <c r="BF361" s="226">
        <f>IF(N361="snížená",J361,0)</f>
        <v>0</v>
      </c>
      <c r="BG361" s="226">
        <f>IF(N361="zákl. přenesená",J361,0)</f>
        <v>0</v>
      </c>
      <c r="BH361" s="226">
        <f>IF(N361="sníž. přenesená",J361,0)</f>
        <v>0</v>
      </c>
      <c r="BI361" s="226">
        <f>IF(N361="nulová",J361,0)</f>
        <v>0</v>
      </c>
      <c r="BJ361" s="18" t="s">
        <v>79</v>
      </c>
      <c r="BK361" s="226">
        <f>ROUND(I361*H361,2)</f>
        <v>0</v>
      </c>
      <c r="BL361" s="18" t="s">
        <v>248</v>
      </c>
      <c r="BM361" s="225" t="s">
        <v>3319</v>
      </c>
    </row>
    <row r="362" s="2" customFormat="1">
      <c r="A362" s="39"/>
      <c r="B362" s="40"/>
      <c r="C362" s="41"/>
      <c r="D362" s="227" t="s">
        <v>435</v>
      </c>
      <c r="E362" s="41"/>
      <c r="F362" s="228" t="s">
        <v>5455</v>
      </c>
      <c r="G362" s="41"/>
      <c r="H362" s="41"/>
      <c r="I362" s="229"/>
      <c r="J362" s="41"/>
      <c r="K362" s="41"/>
      <c r="L362" s="45"/>
      <c r="M362" s="291"/>
      <c r="N362" s="292"/>
      <c r="O362" s="85"/>
      <c r="P362" s="85"/>
      <c r="Q362" s="85"/>
      <c r="R362" s="85"/>
      <c r="S362" s="85"/>
      <c r="T362" s="86"/>
      <c r="U362" s="39"/>
      <c r="V362" s="39"/>
      <c r="W362" s="39"/>
      <c r="X362" s="39"/>
      <c r="Y362" s="39"/>
      <c r="Z362" s="39"/>
      <c r="AA362" s="39"/>
      <c r="AB362" s="39"/>
      <c r="AC362" s="39"/>
      <c r="AD362" s="39"/>
      <c r="AE362" s="39"/>
      <c r="AT362" s="18" t="s">
        <v>435</v>
      </c>
      <c r="AU362" s="18" t="s">
        <v>79</v>
      </c>
    </row>
    <row r="363" s="2" customFormat="1" ht="33" customHeight="1">
      <c r="A363" s="39"/>
      <c r="B363" s="40"/>
      <c r="C363" s="214" t="s">
        <v>2666</v>
      </c>
      <c r="D363" s="214" t="s">
        <v>243</v>
      </c>
      <c r="E363" s="215" t="s">
        <v>5629</v>
      </c>
      <c r="F363" s="216" t="s">
        <v>5466</v>
      </c>
      <c r="G363" s="217" t="s">
        <v>282</v>
      </c>
      <c r="H363" s="218">
        <v>4</v>
      </c>
      <c r="I363" s="219"/>
      <c r="J363" s="220">
        <f>ROUND(I363*H363,2)</f>
        <v>0</v>
      </c>
      <c r="K363" s="216" t="s">
        <v>247</v>
      </c>
      <c r="L363" s="45"/>
      <c r="M363" s="221" t="s">
        <v>19</v>
      </c>
      <c r="N363" s="222" t="s">
        <v>43</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248</v>
      </c>
      <c r="AT363" s="225" t="s">
        <v>243</v>
      </c>
      <c r="AU363" s="225" t="s">
        <v>79</v>
      </c>
      <c r="AY363" s="18" t="s">
        <v>240</v>
      </c>
      <c r="BE363" s="226">
        <f>IF(N363="základní",J363,0)</f>
        <v>0</v>
      </c>
      <c r="BF363" s="226">
        <f>IF(N363="snížená",J363,0)</f>
        <v>0</v>
      </c>
      <c r="BG363" s="226">
        <f>IF(N363="zákl. přenesená",J363,0)</f>
        <v>0</v>
      </c>
      <c r="BH363" s="226">
        <f>IF(N363="sníž. přenesená",J363,0)</f>
        <v>0</v>
      </c>
      <c r="BI363" s="226">
        <f>IF(N363="nulová",J363,0)</f>
        <v>0</v>
      </c>
      <c r="BJ363" s="18" t="s">
        <v>79</v>
      </c>
      <c r="BK363" s="226">
        <f>ROUND(I363*H363,2)</f>
        <v>0</v>
      </c>
      <c r="BL363" s="18" t="s">
        <v>248</v>
      </c>
      <c r="BM363" s="225" t="s">
        <v>3328</v>
      </c>
    </row>
    <row r="364" s="2" customFormat="1">
      <c r="A364" s="39"/>
      <c r="B364" s="40"/>
      <c r="C364" s="41"/>
      <c r="D364" s="227" t="s">
        <v>435</v>
      </c>
      <c r="E364" s="41"/>
      <c r="F364" s="228" t="s">
        <v>5467</v>
      </c>
      <c r="G364" s="41"/>
      <c r="H364" s="41"/>
      <c r="I364" s="229"/>
      <c r="J364" s="41"/>
      <c r="K364" s="41"/>
      <c r="L364" s="45"/>
      <c r="M364" s="291"/>
      <c r="N364" s="292"/>
      <c r="O364" s="85"/>
      <c r="P364" s="85"/>
      <c r="Q364" s="85"/>
      <c r="R364" s="85"/>
      <c r="S364" s="85"/>
      <c r="T364" s="86"/>
      <c r="U364" s="39"/>
      <c r="V364" s="39"/>
      <c r="W364" s="39"/>
      <c r="X364" s="39"/>
      <c r="Y364" s="39"/>
      <c r="Z364" s="39"/>
      <c r="AA364" s="39"/>
      <c r="AB364" s="39"/>
      <c r="AC364" s="39"/>
      <c r="AD364" s="39"/>
      <c r="AE364" s="39"/>
      <c r="AT364" s="18" t="s">
        <v>435</v>
      </c>
      <c r="AU364" s="18" t="s">
        <v>79</v>
      </c>
    </row>
    <row r="365" s="2" customFormat="1">
      <c r="A365" s="39"/>
      <c r="B365" s="40"/>
      <c r="C365" s="214" t="s">
        <v>643</v>
      </c>
      <c r="D365" s="214" t="s">
        <v>243</v>
      </c>
      <c r="E365" s="215" t="s">
        <v>5630</v>
      </c>
      <c r="F365" s="216" t="s">
        <v>5475</v>
      </c>
      <c r="G365" s="217" t="s">
        <v>251</v>
      </c>
      <c r="H365" s="218">
        <v>30</v>
      </c>
      <c r="I365" s="219"/>
      <c r="J365" s="220">
        <f>ROUND(I365*H365,2)</f>
        <v>0</v>
      </c>
      <c r="K365" s="216" t="s">
        <v>247</v>
      </c>
      <c r="L365" s="45"/>
      <c r="M365" s="221" t="s">
        <v>19</v>
      </c>
      <c r="N365" s="222" t="s">
        <v>43</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248</v>
      </c>
      <c r="AT365" s="225" t="s">
        <v>243</v>
      </c>
      <c r="AU365" s="225" t="s">
        <v>79</v>
      </c>
      <c r="AY365" s="18" t="s">
        <v>240</v>
      </c>
      <c r="BE365" s="226">
        <f>IF(N365="základní",J365,0)</f>
        <v>0</v>
      </c>
      <c r="BF365" s="226">
        <f>IF(N365="snížená",J365,0)</f>
        <v>0</v>
      </c>
      <c r="BG365" s="226">
        <f>IF(N365="zákl. přenesená",J365,0)</f>
        <v>0</v>
      </c>
      <c r="BH365" s="226">
        <f>IF(N365="sníž. přenesená",J365,0)</f>
        <v>0</v>
      </c>
      <c r="BI365" s="226">
        <f>IF(N365="nulová",J365,0)</f>
        <v>0</v>
      </c>
      <c r="BJ365" s="18" t="s">
        <v>79</v>
      </c>
      <c r="BK365" s="226">
        <f>ROUND(I365*H365,2)</f>
        <v>0</v>
      </c>
      <c r="BL365" s="18" t="s">
        <v>248</v>
      </c>
      <c r="BM365" s="225" t="s">
        <v>3339</v>
      </c>
    </row>
    <row r="366" s="2" customFormat="1">
      <c r="A366" s="39"/>
      <c r="B366" s="40"/>
      <c r="C366" s="41"/>
      <c r="D366" s="227" t="s">
        <v>435</v>
      </c>
      <c r="E366" s="41"/>
      <c r="F366" s="228" t="s">
        <v>5476</v>
      </c>
      <c r="G366" s="41"/>
      <c r="H366" s="41"/>
      <c r="I366" s="229"/>
      <c r="J366" s="41"/>
      <c r="K366" s="41"/>
      <c r="L366" s="45"/>
      <c r="M366" s="291"/>
      <c r="N366" s="292"/>
      <c r="O366" s="85"/>
      <c r="P366" s="85"/>
      <c r="Q366" s="85"/>
      <c r="R366" s="85"/>
      <c r="S366" s="85"/>
      <c r="T366" s="86"/>
      <c r="U366" s="39"/>
      <c r="V366" s="39"/>
      <c r="W366" s="39"/>
      <c r="X366" s="39"/>
      <c r="Y366" s="39"/>
      <c r="Z366" s="39"/>
      <c r="AA366" s="39"/>
      <c r="AB366" s="39"/>
      <c r="AC366" s="39"/>
      <c r="AD366" s="39"/>
      <c r="AE366" s="39"/>
      <c r="AT366" s="18" t="s">
        <v>435</v>
      </c>
      <c r="AU366" s="18" t="s">
        <v>79</v>
      </c>
    </row>
    <row r="367" s="2" customFormat="1">
      <c r="A367" s="39"/>
      <c r="B367" s="40"/>
      <c r="C367" s="214" t="s">
        <v>2673</v>
      </c>
      <c r="D367" s="214" t="s">
        <v>243</v>
      </c>
      <c r="E367" s="215" t="s">
        <v>5631</v>
      </c>
      <c r="F367" s="216" t="s">
        <v>5478</v>
      </c>
      <c r="G367" s="217" t="s">
        <v>251</v>
      </c>
      <c r="H367" s="218">
        <v>30</v>
      </c>
      <c r="I367" s="219"/>
      <c r="J367" s="220">
        <f>ROUND(I367*H367,2)</f>
        <v>0</v>
      </c>
      <c r="K367" s="216" t="s">
        <v>247</v>
      </c>
      <c r="L367" s="45"/>
      <c r="M367" s="221" t="s">
        <v>19</v>
      </c>
      <c r="N367" s="222" t="s">
        <v>43</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248</v>
      </c>
      <c r="AT367" s="225" t="s">
        <v>243</v>
      </c>
      <c r="AU367" s="225" t="s">
        <v>79</v>
      </c>
      <c r="AY367" s="18" t="s">
        <v>240</v>
      </c>
      <c r="BE367" s="226">
        <f>IF(N367="základní",J367,0)</f>
        <v>0</v>
      </c>
      <c r="BF367" s="226">
        <f>IF(N367="snížená",J367,0)</f>
        <v>0</v>
      </c>
      <c r="BG367" s="226">
        <f>IF(N367="zákl. přenesená",J367,0)</f>
        <v>0</v>
      </c>
      <c r="BH367" s="226">
        <f>IF(N367="sníž. přenesená",J367,0)</f>
        <v>0</v>
      </c>
      <c r="BI367" s="226">
        <f>IF(N367="nulová",J367,0)</f>
        <v>0</v>
      </c>
      <c r="BJ367" s="18" t="s">
        <v>79</v>
      </c>
      <c r="BK367" s="226">
        <f>ROUND(I367*H367,2)</f>
        <v>0</v>
      </c>
      <c r="BL367" s="18" t="s">
        <v>248</v>
      </c>
      <c r="BM367" s="225" t="s">
        <v>3350</v>
      </c>
    </row>
    <row r="368" s="2" customFormat="1">
      <c r="A368" s="39"/>
      <c r="B368" s="40"/>
      <c r="C368" s="41"/>
      <c r="D368" s="227" t="s">
        <v>435</v>
      </c>
      <c r="E368" s="41"/>
      <c r="F368" s="228" t="s">
        <v>5479</v>
      </c>
      <c r="G368" s="41"/>
      <c r="H368" s="41"/>
      <c r="I368" s="229"/>
      <c r="J368" s="41"/>
      <c r="K368" s="41"/>
      <c r="L368" s="45"/>
      <c r="M368" s="291"/>
      <c r="N368" s="292"/>
      <c r="O368" s="85"/>
      <c r="P368" s="85"/>
      <c r="Q368" s="85"/>
      <c r="R368" s="85"/>
      <c r="S368" s="85"/>
      <c r="T368" s="86"/>
      <c r="U368" s="39"/>
      <c r="V368" s="39"/>
      <c r="W368" s="39"/>
      <c r="X368" s="39"/>
      <c r="Y368" s="39"/>
      <c r="Z368" s="39"/>
      <c r="AA368" s="39"/>
      <c r="AB368" s="39"/>
      <c r="AC368" s="39"/>
      <c r="AD368" s="39"/>
      <c r="AE368" s="39"/>
      <c r="AT368" s="18" t="s">
        <v>435</v>
      </c>
      <c r="AU368" s="18" t="s">
        <v>79</v>
      </c>
    </row>
    <row r="369" s="12" customFormat="1" ht="25.92" customHeight="1">
      <c r="A369" s="12"/>
      <c r="B369" s="198"/>
      <c r="C369" s="199"/>
      <c r="D369" s="200" t="s">
        <v>71</v>
      </c>
      <c r="E369" s="201" t="s">
        <v>5632</v>
      </c>
      <c r="F369" s="201" t="s">
        <v>5633</v>
      </c>
      <c r="G369" s="199"/>
      <c r="H369" s="199"/>
      <c r="I369" s="202"/>
      <c r="J369" s="203">
        <f>BK369</f>
        <v>0</v>
      </c>
      <c r="K369" s="199"/>
      <c r="L369" s="204"/>
      <c r="M369" s="205"/>
      <c r="N369" s="206"/>
      <c r="O369" s="206"/>
      <c r="P369" s="207">
        <f>SUM(P370:P437)</f>
        <v>0</v>
      </c>
      <c r="Q369" s="206"/>
      <c r="R369" s="207">
        <f>SUM(R370:R437)</f>
        <v>0</v>
      </c>
      <c r="S369" s="206"/>
      <c r="T369" s="208">
        <f>SUM(T370:T437)</f>
        <v>0</v>
      </c>
      <c r="U369" s="12"/>
      <c r="V369" s="12"/>
      <c r="W369" s="12"/>
      <c r="X369" s="12"/>
      <c r="Y369" s="12"/>
      <c r="Z369" s="12"/>
      <c r="AA369" s="12"/>
      <c r="AB369" s="12"/>
      <c r="AC369" s="12"/>
      <c r="AD369" s="12"/>
      <c r="AE369" s="12"/>
      <c r="AR369" s="209" t="s">
        <v>79</v>
      </c>
      <c r="AT369" s="210" t="s">
        <v>71</v>
      </c>
      <c r="AU369" s="210" t="s">
        <v>72</v>
      </c>
      <c r="AY369" s="209" t="s">
        <v>240</v>
      </c>
      <c r="BK369" s="211">
        <f>SUM(BK370:BK437)</f>
        <v>0</v>
      </c>
    </row>
    <row r="370" s="2" customFormat="1" ht="66.75" customHeight="1">
      <c r="A370" s="39"/>
      <c r="B370" s="40"/>
      <c r="C370" s="214" t="s">
        <v>646</v>
      </c>
      <c r="D370" s="214" t="s">
        <v>243</v>
      </c>
      <c r="E370" s="215" t="s">
        <v>5634</v>
      </c>
      <c r="F370" s="216" t="s">
        <v>5635</v>
      </c>
      <c r="G370" s="217" t="s">
        <v>282</v>
      </c>
      <c r="H370" s="218">
        <v>1</v>
      </c>
      <c r="I370" s="219"/>
      <c r="J370" s="220">
        <f>ROUND(I370*H370,2)</f>
        <v>0</v>
      </c>
      <c r="K370" s="216" t="s">
        <v>247</v>
      </c>
      <c r="L370" s="45"/>
      <c r="M370" s="221" t="s">
        <v>19</v>
      </c>
      <c r="N370" s="222" t="s">
        <v>43</v>
      </c>
      <c r="O370" s="85"/>
      <c r="P370" s="223">
        <f>O370*H370</f>
        <v>0</v>
      </c>
      <c r="Q370" s="223">
        <v>0</v>
      </c>
      <c r="R370" s="223">
        <f>Q370*H370</f>
        <v>0</v>
      </c>
      <c r="S370" s="223">
        <v>0</v>
      </c>
      <c r="T370" s="224">
        <f>S370*H370</f>
        <v>0</v>
      </c>
      <c r="U370" s="39"/>
      <c r="V370" s="39"/>
      <c r="W370" s="39"/>
      <c r="X370" s="39"/>
      <c r="Y370" s="39"/>
      <c r="Z370" s="39"/>
      <c r="AA370" s="39"/>
      <c r="AB370" s="39"/>
      <c r="AC370" s="39"/>
      <c r="AD370" s="39"/>
      <c r="AE370" s="39"/>
      <c r="AR370" s="225" t="s">
        <v>248</v>
      </c>
      <c r="AT370" s="225" t="s">
        <v>243</v>
      </c>
      <c r="AU370" s="225" t="s">
        <v>79</v>
      </c>
      <c r="AY370" s="18" t="s">
        <v>240</v>
      </c>
      <c r="BE370" s="226">
        <f>IF(N370="základní",J370,0)</f>
        <v>0</v>
      </c>
      <c r="BF370" s="226">
        <f>IF(N370="snížená",J370,0)</f>
        <v>0</v>
      </c>
      <c r="BG370" s="226">
        <f>IF(N370="zákl. přenesená",J370,0)</f>
        <v>0</v>
      </c>
      <c r="BH370" s="226">
        <f>IF(N370="sníž. přenesená",J370,0)</f>
        <v>0</v>
      </c>
      <c r="BI370" s="226">
        <f>IF(N370="nulová",J370,0)</f>
        <v>0</v>
      </c>
      <c r="BJ370" s="18" t="s">
        <v>79</v>
      </c>
      <c r="BK370" s="226">
        <f>ROUND(I370*H370,2)</f>
        <v>0</v>
      </c>
      <c r="BL370" s="18" t="s">
        <v>248</v>
      </c>
      <c r="BM370" s="225" t="s">
        <v>3363</v>
      </c>
    </row>
    <row r="371" s="2" customFormat="1">
      <c r="A371" s="39"/>
      <c r="B371" s="40"/>
      <c r="C371" s="41"/>
      <c r="D371" s="227" t="s">
        <v>435</v>
      </c>
      <c r="E371" s="41"/>
      <c r="F371" s="228" t="s">
        <v>5636</v>
      </c>
      <c r="G371" s="41"/>
      <c r="H371" s="41"/>
      <c r="I371" s="229"/>
      <c r="J371" s="41"/>
      <c r="K371" s="41"/>
      <c r="L371" s="45"/>
      <c r="M371" s="291"/>
      <c r="N371" s="292"/>
      <c r="O371" s="85"/>
      <c r="P371" s="85"/>
      <c r="Q371" s="85"/>
      <c r="R371" s="85"/>
      <c r="S371" s="85"/>
      <c r="T371" s="86"/>
      <c r="U371" s="39"/>
      <c r="V371" s="39"/>
      <c r="W371" s="39"/>
      <c r="X371" s="39"/>
      <c r="Y371" s="39"/>
      <c r="Z371" s="39"/>
      <c r="AA371" s="39"/>
      <c r="AB371" s="39"/>
      <c r="AC371" s="39"/>
      <c r="AD371" s="39"/>
      <c r="AE371" s="39"/>
      <c r="AT371" s="18" t="s">
        <v>435</v>
      </c>
      <c r="AU371" s="18" t="s">
        <v>79</v>
      </c>
    </row>
    <row r="372" s="2" customFormat="1" ht="66.75" customHeight="1">
      <c r="A372" s="39"/>
      <c r="B372" s="40"/>
      <c r="C372" s="214" t="s">
        <v>2680</v>
      </c>
      <c r="D372" s="214" t="s">
        <v>243</v>
      </c>
      <c r="E372" s="215" t="s">
        <v>5637</v>
      </c>
      <c r="F372" s="216" t="s">
        <v>5638</v>
      </c>
      <c r="G372" s="217" t="s">
        <v>282</v>
      </c>
      <c r="H372" s="218">
        <v>1</v>
      </c>
      <c r="I372" s="219"/>
      <c r="J372" s="220">
        <f>ROUND(I372*H372,2)</f>
        <v>0</v>
      </c>
      <c r="K372" s="216" t="s">
        <v>247</v>
      </c>
      <c r="L372" s="45"/>
      <c r="M372" s="221" t="s">
        <v>19</v>
      </c>
      <c r="N372" s="222" t="s">
        <v>43</v>
      </c>
      <c r="O372" s="85"/>
      <c r="P372" s="223">
        <f>O372*H372</f>
        <v>0</v>
      </c>
      <c r="Q372" s="223">
        <v>0</v>
      </c>
      <c r="R372" s="223">
        <f>Q372*H372</f>
        <v>0</v>
      </c>
      <c r="S372" s="223">
        <v>0</v>
      </c>
      <c r="T372" s="224">
        <f>S372*H372</f>
        <v>0</v>
      </c>
      <c r="U372" s="39"/>
      <c r="V372" s="39"/>
      <c r="W372" s="39"/>
      <c r="X372" s="39"/>
      <c r="Y372" s="39"/>
      <c r="Z372" s="39"/>
      <c r="AA372" s="39"/>
      <c r="AB372" s="39"/>
      <c r="AC372" s="39"/>
      <c r="AD372" s="39"/>
      <c r="AE372" s="39"/>
      <c r="AR372" s="225" t="s">
        <v>248</v>
      </c>
      <c r="AT372" s="225" t="s">
        <v>243</v>
      </c>
      <c r="AU372" s="225" t="s">
        <v>79</v>
      </c>
      <c r="AY372" s="18" t="s">
        <v>240</v>
      </c>
      <c r="BE372" s="226">
        <f>IF(N372="základní",J372,0)</f>
        <v>0</v>
      </c>
      <c r="BF372" s="226">
        <f>IF(N372="snížená",J372,0)</f>
        <v>0</v>
      </c>
      <c r="BG372" s="226">
        <f>IF(N372="zákl. přenesená",J372,0)</f>
        <v>0</v>
      </c>
      <c r="BH372" s="226">
        <f>IF(N372="sníž. přenesená",J372,0)</f>
        <v>0</v>
      </c>
      <c r="BI372" s="226">
        <f>IF(N372="nulová",J372,0)</f>
        <v>0</v>
      </c>
      <c r="BJ372" s="18" t="s">
        <v>79</v>
      </c>
      <c r="BK372" s="226">
        <f>ROUND(I372*H372,2)</f>
        <v>0</v>
      </c>
      <c r="BL372" s="18" t="s">
        <v>248</v>
      </c>
      <c r="BM372" s="225" t="s">
        <v>3373</v>
      </c>
    </row>
    <row r="373" s="2" customFormat="1">
      <c r="A373" s="39"/>
      <c r="B373" s="40"/>
      <c r="C373" s="41"/>
      <c r="D373" s="227" t="s">
        <v>435</v>
      </c>
      <c r="E373" s="41"/>
      <c r="F373" s="228" t="s">
        <v>5639</v>
      </c>
      <c r="G373" s="41"/>
      <c r="H373" s="41"/>
      <c r="I373" s="229"/>
      <c r="J373" s="41"/>
      <c r="K373" s="41"/>
      <c r="L373" s="45"/>
      <c r="M373" s="291"/>
      <c r="N373" s="292"/>
      <c r="O373" s="85"/>
      <c r="P373" s="85"/>
      <c r="Q373" s="85"/>
      <c r="R373" s="85"/>
      <c r="S373" s="85"/>
      <c r="T373" s="86"/>
      <c r="U373" s="39"/>
      <c r="V373" s="39"/>
      <c r="W373" s="39"/>
      <c r="X373" s="39"/>
      <c r="Y373" s="39"/>
      <c r="Z373" s="39"/>
      <c r="AA373" s="39"/>
      <c r="AB373" s="39"/>
      <c r="AC373" s="39"/>
      <c r="AD373" s="39"/>
      <c r="AE373" s="39"/>
      <c r="AT373" s="18" t="s">
        <v>435</v>
      </c>
      <c r="AU373" s="18" t="s">
        <v>79</v>
      </c>
    </row>
    <row r="374" s="2" customFormat="1" ht="66.75" customHeight="1">
      <c r="A374" s="39"/>
      <c r="B374" s="40"/>
      <c r="C374" s="214" t="s">
        <v>650</v>
      </c>
      <c r="D374" s="214" t="s">
        <v>243</v>
      </c>
      <c r="E374" s="215" t="s">
        <v>5640</v>
      </c>
      <c r="F374" s="216" t="s">
        <v>5638</v>
      </c>
      <c r="G374" s="217" t="s">
        <v>282</v>
      </c>
      <c r="H374" s="218">
        <v>1</v>
      </c>
      <c r="I374" s="219"/>
      <c r="J374" s="220">
        <f>ROUND(I374*H374,2)</f>
        <v>0</v>
      </c>
      <c r="K374" s="216" t="s">
        <v>247</v>
      </c>
      <c r="L374" s="45"/>
      <c r="M374" s="221" t="s">
        <v>19</v>
      </c>
      <c r="N374" s="222" t="s">
        <v>43</v>
      </c>
      <c r="O374" s="85"/>
      <c r="P374" s="223">
        <f>O374*H374</f>
        <v>0</v>
      </c>
      <c r="Q374" s="223">
        <v>0</v>
      </c>
      <c r="R374" s="223">
        <f>Q374*H374</f>
        <v>0</v>
      </c>
      <c r="S374" s="223">
        <v>0</v>
      </c>
      <c r="T374" s="224">
        <f>S374*H374</f>
        <v>0</v>
      </c>
      <c r="U374" s="39"/>
      <c r="V374" s="39"/>
      <c r="W374" s="39"/>
      <c r="X374" s="39"/>
      <c r="Y374" s="39"/>
      <c r="Z374" s="39"/>
      <c r="AA374" s="39"/>
      <c r="AB374" s="39"/>
      <c r="AC374" s="39"/>
      <c r="AD374" s="39"/>
      <c r="AE374" s="39"/>
      <c r="AR374" s="225" t="s">
        <v>248</v>
      </c>
      <c r="AT374" s="225" t="s">
        <v>243</v>
      </c>
      <c r="AU374" s="225" t="s">
        <v>79</v>
      </c>
      <c r="AY374" s="18" t="s">
        <v>240</v>
      </c>
      <c r="BE374" s="226">
        <f>IF(N374="základní",J374,0)</f>
        <v>0</v>
      </c>
      <c r="BF374" s="226">
        <f>IF(N374="snížená",J374,0)</f>
        <v>0</v>
      </c>
      <c r="BG374" s="226">
        <f>IF(N374="zákl. přenesená",J374,0)</f>
        <v>0</v>
      </c>
      <c r="BH374" s="226">
        <f>IF(N374="sníž. přenesená",J374,0)</f>
        <v>0</v>
      </c>
      <c r="BI374" s="226">
        <f>IF(N374="nulová",J374,0)</f>
        <v>0</v>
      </c>
      <c r="BJ374" s="18" t="s">
        <v>79</v>
      </c>
      <c r="BK374" s="226">
        <f>ROUND(I374*H374,2)</f>
        <v>0</v>
      </c>
      <c r="BL374" s="18" t="s">
        <v>248</v>
      </c>
      <c r="BM374" s="225" t="s">
        <v>3384</v>
      </c>
    </row>
    <row r="375" s="2" customFormat="1">
      <c r="A375" s="39"/>
      <c r="B375" s="40"/>
      <c r="C375" s="41"/>
      <c r="D375" s="227" t="s">
        <v>435</v>
      </c>
      <c r="E375" s="41"/>
      <c r="F375" s="228" t="s">
        <v>5639</v>
      </c>
      <c r="G375" s="41"/>
      <c r="H375" s="41"/>
      <c r="I375" s="229"/>
      <c r="J375" s="41"/>
      <c r="K375" s="41"/>
      <c r="L375" s="45"/>
      <c r="M375" s="291"/>
      <c r="N375" s="292"/>
      <c r="O375" s="85"/>
      <c r="P375" s="85"/>
      <c r="Q375" s="85"/>
      <c r="R375" s="85"/>
      <c r="S375" s="85"/>
      <c r="T375" s="86"/>
      <c r="U375" s="39"/>
      <c r="V375" s="39"/>
      <c r="W375" s="39"/>
      <c r="X375" s="39"/>
      <c r="Y375" s="39"/>
      <c r="Z375" s="39"/>
      <c r="AA375" s="39"/>
      <c r="AB375" s="39"/>
      <c r="AC375" s="39"/>
      <c r="AD375" s="39"/>
      <c r="AE375" s="39"/>
      <c r="AT375" s="18" t="s">
        <v>435</v>
      </c>
      <c r="AU375" s="18" t="s">
        <v>79</v>
      </c>
    </row>
    <row r="376" s="2" customFormat="1" ht="66.75" customHeight="1">
      <c r="A376" s="39"/>
      <c r="B376" s="40"/>
      <c r="C376" s="214" t="s">
        <v>2692</v>
      </c>
      <c r="D376" s="214" t="s">
        <v>243</v>
      </c>
      <c r="E376" s="215" t="s">
        <v>5641</v>
      </c>
      <c r="F376" s="216" t="s">
        <v>5638</v>
      </c>
      <c r="G376" s="217" t="s">
        <v>282</v>
      </c>
      <c r="H376" s="218">
        <v>1</v>
      </c>
      <c r="I376" s="219"/>
      <c r="J376" s="220">
        <f>ROUND(I376*H376,2)</f>
        <v>0</v>
      </c>
      <c r="K376" s="216" t="s">
        <v>247</v>
      </c>
      <c r="L376" s="45"/>
      <c r="M376" s="221" t="s">
        <v>19</v>
      </c>
      <c r="N376" s="222" t="s">
        <v>43</v>
      </c>
      <c r="O376" s="85"/>
      <c r="P376" s="223">
        <f>O376*H376</f>
        <v>0</v>
      </c>
      <c r="Q376" s="223">
        <v>0</v>
      </c>
      <c r="R376" s="223">
        <f>Q376*H376</f>
        <v>0</v>
      </c>
      <c r="S376" s="223">
        <v>0</v>
      </c>
      <c r="T376" s="224">
        <f>S376*H376</f>
        <v>0</v>
      </c>
      <c r="U376" s="39"/>
      <c r="V376" s="39"/>
      <c r="W376" s="39"/>
      <c r="X376" s="39"/>
      <c r="Y376" s="39"/>
      <c r="Z376" s="39"/>
      <c r="AA376" s="39"/>
      <c r="AB376" s="39"/>
      <c r="AC376" s="39"/>
      <c r="AD376" s="39"/>
      <c r="AE376" s="39"/>
      <c r="AR376" s="225" t="s">
        <v>248</v>
      </c>
      <c r="AT376" s="225" t="s">
        <v>243</v>
      </c>
      <c r="AU376" s="225" t="s">
        <v>79</v>
      </c>
      <c r="AY376" s="18" t="s">
        <v>240</v>
      </c>
      <c r="BE376" s="226">
        <f>IF(N376="základní",J376,0)</f>
        <v>0</v>
      </c>
      <c r="BF376" s="226">
        <f>IF(N376="snížená",J376,0)</f>
        <v>0</v>
      </c>
      <c r="BG376" s="226">
        <f>IF(N376="zákl. přenesená",J376,0)</f>
        <v>0</v>
      </c>
      <c r="BH376" s="226">
        <f>IF(N376="sníž. přenesená",J376,0)</f>
        <v>0</v>
      </c>
      <c r="BI376" s="226">
        <f>IF(N376="nulová",J376,0)</f>
        <v>0</v>
      </c>
      <c r="BJ376" s="18" t="s">
        <v>79</v>
      </c>
      <c r="BK376" s="226">
        <f>ROUND(I376*H376,2)</f>
        <v>0</v>
      </c>
      <c r="BL376" s="18" t="s">
        <v>248</v>
      </c>
      <c r="BM376" s="225" t="s">
        <v>3393</v>
      </c>
    </row>
    <row r="377" s="2" customFormat="1">
      <c r="A377" s="39"/>
      <c r="B377" s="40"/>
      <c r="C377" s="41"/>
      <c r="D377" s="227" t="s">
        <v>435</v>
      </c>
      <c r="E377" s="41"/>
      <c r="F377" s="228" t="s">
        <v>5639</v>
      </c>
      <c r="G377" s="41"/>
      <c r="H377" s="41"/>
      <c r="I377" s="229"/>
      <c r="J377" s="41"/>
      <c r="K377" s="41"/>
      <c r="L377" s="45"/>
      <c r="M377" s="291"/>
      <c r="N377" s="292"/>
      <c r="O377" s="85"/>
      <c r="P377" s="85"/>
      <c r="Q377" s="85"/>
      <c r="R377" s="85"/>
      <c r="S377" s="85"/>
      <c r="T377" s="86"/>
      <c r="U377" s="39"/>
      <c r="V377" s="39"/>
      <c r="W377" s="39"/>
      <c r="X377" s="39"/>
      <c r="Y377" s="39"/>
      <c r="Z377" s="39"/>
      <c r="AA377" s="39"/>
      <c r="AB377" s="39"/>
      <c r="AC377" s="39"/>
      <c r="AD377" s="39"/>
      <c r="AE377" s="39"/>
      <c r="AT377" s="18" t="s">
        <v>435</v>
      </c>
      <c r="AU377" s="18" t="s">
        <v>79</v>
      </c>
    </row>
    <row r="378" s="2" customFormat="1" ht="66.75" customHeight="1">
      <c r="A378" s="39"/>
      <c r="B378" s="40"/>
      <c r="C378" s="214" t="s">
        <v>654</v>
      </c>
      <c r="D378" s="214" t="s">
        <v>243</v>
      </c>
      <c r="E378" s="215" t="s">
        <v>5642</v>
      </c>
      <c r="F378" s="216" t="s">
        <v>5638</v>
      </c>
      <c r="G378" s="217" t="s">
        <v>282</v>
      </c>
      <c r="H378" s="218">
        <v>1</v>
      </c>
      <c r="I378" s="219"/>
      <c r="J378" s="220">
        <f>ROUND(I378*H378,2)</f>
        <v>0</v>
      </c>
      <c r="K378" s="216" t="s">
        <v>247</v>
      </c>
      <c r="L378" s="45"/>
      <c r="M378" s="221" t="s">
        <v>19</v>
      </c>
      <c r="N378" s="222" t="s">
        <v>43</v>
      </c>
      <c r="O378" s="85"/>
      <c r="P378" s="223">
        <f>O378*H378</f>
        <v>0</v>
      </c>
      <c r="Q378" s="223">
        <v>0</v>
      </c>
      <c r="R378" s="223">
        <f>Q378*H378</f>
        <v>0</v>
      </c>
      <c r="S378" s="223">
        <v>0</v>
      </c>
      <c r="T378" s="224">
        <f>S378*H378</f>
        <v>0</v>
      </c>
      <c r="U378" s="39"/>
      <c r="V378" s="39"/>
      <c r="W378" s="39"/>
      <c r="X378" s="39"/>
      <c r="Y378" s="39"/>
      <c r="Z378" s="39"/>
      <c r="AA378" s="39"/>
      <c r="AB378" s="39"/>
      <c r="AC378" s="39"/>
      <c r="AD378" s="39"/>
      <c r="AE378" s="39"/>
      <c r="AR378" s="225" t="s">
        <v>248</v>
      </c>
      <c r="AT378" s="225" t="s">
        <v>243</v>
      </c>
      <c r="AU378" s="225" t="s">
        <v>79</v>
      </c>
      <c r="AY378" s="18" t="s">
        <v>240</v>
      </c>
      <c r="BE378" s="226">
        <f>IF(N378="základní",J378,0)</f>
        <v>0</v>
      </c>
      <c r="BF378" s="226">
        <f>IF(N378="snížená",J378,0)</f>
        <v>0</v>
      </c>
      <c r="BG378" s="226">
        <f>IF(N378="zákl. přenesená",J378,0)</f>
        <v>0</v>
      </c>
      <c r="BH378" s="226">
        <f>IF(N378="sníž. přenesená",J378,0)</f>
        <v>0</v>
      </c>
      <c r="BI378" s="226">
        <f>IF(N378="nulová",J378,0)</f>
        <v>0</v>
      </c>
      <c r="BJ378" s="18" t="s">
        <v>79</v>
      </c>
      <c r="BK378" s="226">
        <f>ROUND(I378*H378,2)</f>
        <v>0</v>
      </c>
      <c r="BL378" s="18" t="s">
        <v>248</v>
      </c>
      <c r="BM378" s="225" t="s">
        <v>3402</v>
      </c>
    </row>
    <row r="379" s="2" customFormat="1">
      <c r="A379" s="39"/>
      <c r="B379" s="40"/>
      <c r="C379" s="41"/>
      <c r="D379" s="227" t="s">
        <v>435</v>
      </c>
      <c r="E379" s="41"/>
      <c r="F379" s="228" t="s">
        <v>5639</v>
      </c>
      <c r="G379" s="41"/>
      <c r="H379" s="41"/>
      <c r="I379" s="229"/>
      <c r="J379" s="41"/>
      <c r="K379" s="41"/>
      <c r="L379" s="45"/>
      <c r="M379" s="291"/>
      <c r="N379" s="292"/>
      <c r="O379" s="85"/>
      <c r="P379" s="85"/>
      <c r="Q379" s="85"/>
      <c r="R379" s="85"/>
      <c r="S379" s="85"/>
      <c r="T379" s="86"/>
      <c r="U379" s="39"/>
      <c r="V379" s="39"/>
      <c r="W379" s="39"/>
      <c r="X379" s="39"/>
      <c r="Y379" s="39"/>
      <c r="Z379" s="39"/>
      <c r="AA379" s="39"/>
      <c r="AB379" s="39"/>
      <c r="AC379" s="39"/>
      <c r="AD379" s="39"/>
      <c r="AE379" s="39"/>
      <c r="AT379" s="18" t="s">
        <v>435</v>
      </c>
      <c r="AU379" s="18" t="s">
        <v>79</v>
      </c>
    </row>
    <row r="380" s="2" customFormat="1" ht="66.75" customHeight="1">
      <c r="A380" s="39"/>
      <c r="B380" s="40"/>
      <c r="C380" s="214" t="s">
        <v>2703</v>
      </c>
      <c r="D380" s="214" t="s">
        <v>243</v>
      </c>
      <c r="E380" s="215" t="s">
        <v>5643</v>
      </c>
      <c r="F380" s="216" t="s">
        <v>5638</v>
      </c>
      <c r="G380" s="217" t="s">
        <v>282</v>
      </c>
      <c r="H380" s="218">
        <v>1</v>
      </c>
      <c r="I380" s="219"/>
      <c r="J380" s="220">
        <f>ROUND(I380*H380,2)</f>
        <v>0</v>
      </c>
      <c r="K380" s="216" t="s">
        <v>247</v>
      </c>
      <c r="L380" s="45"/>
      <c r="M380" s="221" t="s">
        <v>19</v>
      </c>
      <c r="N380" s="222" t="s">
        <v>43</v>
      </c>
      <c r="O380" s="85"/>
      <c r="P380" s="223">
        <f>O380*H380</f>
        <v>0</v>
      </c>
      <c r="Q380" s="223">
        <v>0</v>
      </c>
      <c r="R380" s="223">
        <f>Q380*H380</f>
        <v>0</v>
      </c>
      <c r="S380" s="223">
        <v>0</v>
      </c>
      <c r="T380" s="224">
        <f>S380*H380</f>
        <v>0</v>
      </c>
      <c r="U380" s="39"/>
      <c r="V380" s="39"/>
      <c r="W380" s="39"/>
      <c r="X380" s="39"/>
      <c r="Y380" s="39"/>
      <c r="Z380" s="39"/>
      <c r="AA380" s="39"/>
      <c r="AB380" s="39"/>
      <c r="AC380" s="39"/>
      <c r="AD380" s="39"/>
      <c r="AE380" s="39"/>
      <c r="AR380" s="225" t="s">
        <v>248</v>
      </c>
      <c r="AT380" s="225" t="s">
        <v>243</v>
      </c>
      <c r="AU380" s="225" t="s">
        <v>79</v>
      </c>
      <c r="AY380" s="18" t="s">
        <v>240</v>
      </c>
      <c r="BE380" s="226">
        <f>IF(N380="základní",J380,0)</f>
        <v>0</v>
      </c>
      <c r="BF380" s="226">
        <f>IF(N380="snížená",J380,0)</f>
        <v>0</v>
      </c>
      <c r="BG380" s="226">
        <f>IF(N380="zákl. přenesená",J380,0)</f>
        <v>0</v>
      </c>
      <c r="BH380" s="226">
        <f>IF(N380="sníž. přenesená",J380,0)</f>
        <v>0</v>
      </c>
      <c r="BI380" s="226">
        <f>IF(N380="nulová",J380,0)</f>
        <v>0</v>
      </c>
      <c r="BJ380" s="18" t="s">
        <v>79</v>
      </c>
      <c r="BK380" s="226">
        <f>ROUND(I380*H380,2)</f>
        <v>0</v>
      </c>
      <c r="BL380" s="18" t="s">
        <v>248</v>
      </c>
      <c r="BM380" s="225" t="s">
        <v>3410</v>
      </c>
    </row>
    <row r="381" s="2" customFormat="1">
      <c r="A381" s="39"/>
      <c r="B381" s="40"/>
      <c r="C381" s="41"/>
      <c r="D381" s="227" t="s">
        <v>435</v>
      </c>
      <c r="E381" s="41"/>
      <c r="F381" s="228" t="s">
        <v>5639</v>
      </c>
      <c r="G381" s="41"/>
      <c r="H381" s="41"/>
      <c r="I381" s="229"/>
      <c r="J381" s="41"/>
      <c r="K381" s="41"/>
      <c r="L381" s="45"/>
      <c r="M381" s="291"/>
      <c r="N381" s="292"/>
      <c r="O381" s="85"/>
      <c r="P381" s="85"/>
      <c r="Q381" s="85"/>
      <c r="R381" s="85"/>
      <c r="S381" s="85"/>
      <c r="T381" s="86"/>
      <c r="U381" s="39"/>
      <c r="V381" s="39"/>
      <c r="W381" s="39"/>
      <c r="X381" s="39"/>
      <c r="Y381" s="39"/>
      <c r="Z381" s="39"/>
      <c r="AA381" s="39"/>
      <c r="AB381" s="39"/>
      <c r="AC381" s="39"/>
      <c r="AD381" s="39"/>
      <c r="AE381" s="39"/>
      <c r="AT381" s="18" t="s">
        <v>435</v>
      </c>
      <c r="AU381" s="18" t="s">
        <v>79</v>
      </c>
    </row>
    <row r="382" s="2" customFormat="1" ht="128.55" customHeight="1">
      <c r="A382" s="39"/>
      <c r="B382" s="40"/>
      <c r="C382" s="214" t="s">
        <v>658</v>
      </c>
      <c r="D382" s="214" t="s">
        <v>243</v>
      </c>
      <c r="E382" s="215" t="s">
        <v>5644</v>
      </c>
      <c r="F382" s="216" t="s">
        <v>5645</v>
      </c>
      <c r="G382" s="217" t="s">
        <v>282</v>
      </c>
      <c r="H382" s="218">
        <v>1</v>
      </c>
      <c r="I382" s="219"/>
      <c r="J382" s="220">
        <f>ROUND(I382*H382,2)</f>
        <v>0</v>
      </c>
      <c r="K382" s="216" t="s">
        <v>247</v>
      </c>
      <c r="L382" s="45"/>
      <c r="M382" s="221" t="s">
        <v>19</v>
      </c>
      <c r="N382" s="222" t="s">
        <v>43</v>
      </c>
      <c r="O382" s="85"/>
      <c r="P382" s="223">
        <f>O382*H382</f>
        <v>0</v>
      </c>
      <c r="Q382" s="223">
        <v>0</v>
      </c>
      <c r="R382" s="223">
        <f>Q382*H382</f>
        <v>0</v>
      </c>
      <c r="S382" s="223">
        <v>0</v>
      </c>
      <c r="T382" s="224">
        <f>S382*H382</f>
        <v>0</v>
      </c>
      <c r="U382" s="39"/>
      <c r="V382" s="39"/>
      <c r="W382" s="39"/>
      <c r="X382" s="39"/>
      <c r="Y382" s="39"/>
      <c r="Z382" s="39"/>
      <c r="AA382" s="39"/>
      <c r="AB382" s="39"/>
      <c r="AC382" s="39"/>
      <c r="AD382" s="39"/>
      <c r="AE382" s="39"/>
      <c r="AR382" s="225" t="s">
        <v>248</v>
      </c>
      <c r="AT382" s="225" t="s">
        <v>243</v>
      </c>
      <c r="AU382" s="225" t="s">
        <v>79</v>
      </c>
      <c r="AY382" s="18" t="s">
        <v>240</v>
      </c>
      <c r="BE382" s="226">
        <f>IF(N382="základní",J382,0)</f>
        <v>0</v>
      </c>
      <c r="BF382" s="226">
        <f>IF(N382="snížená",J382,0)</f>
        <v>0</v>
      </c>
      <c r="BG382" s="226">
        <f>IF(N382="zákl. přenesená",J382,0)</f>
        <v>0</v>
      </c>
      <c r="BH382" s="226">
        <f>IF(N382="sníž. přenesená",J382,0)</f>
        <v>0</v>
      </c>
      <c r="BI382" s="226">
        <f>IF(N382="nulová",J382,0)</f>
        <v>0</v>
      </c>
      <c r="BJ382" s="18" t="s">
        <v>79</v>
      </c>
      <c r="BK382" s="226">
        <f>ROUND(I382*H382,2)</f>
        <v>0</v>
      </c>
      <c r="BL382" s="18" t="s">
        <v>248</v>
      </c>
      <c r="BM382" s="225" t="s">
        <v>3447</v>
      </c>
    </row>
    <row r="383" s="2" customFormat="1">
      <c r="A383" s="39"/>
      <c r="B383" s="40"/>
      <c r="C383" s="41"/>
      <c r="D383" s="227" t="s">
        <v>435</v>
      </c>
      <c r="E383" s="41"/>
      <c r="F383" s="228" t="s">
        <v>5646</v>
      </c>
      <c r="G383" s="41"/>
      <c r="H383" s="41"/>
      <c r="I383" s="229"/>
      <c r="J383" s="41"/>
      <c r="K383" s="41"/>
      <c r="L383" s="45"/>
      <c r="M383" s="291"/>
      <c r="N383" s="292"/>
      <c r="O383" s="85"/>
      <c r="P383" s="85"/>
      <c r="Q383" s="85"/>
      <c r="R383" s="85"/>
      <c r="S383" s="85"/>
      <c r="T383" s="86"/>
      <c r="U383" s="39"/>
      <c r="V383" s="39"/>
      <c r="W383" s="39"/>
      <c r="X383" s="39"/>
      <c r="Y383" s="39"/>
      <c r="Z383" s="39"/>
      <c r="AA383" s="39"/>
      <c r="AB383" s="39"/>
      <c r="AC383" s="39"/>
      <c r="AD383" s="39"/>
      <c r="AE383" s="39"/>
      <c r="AT383" s="18" t="s">
        <v>435</v>
      </c>
      <c r="AU383" s="18" t="s">
        <v>79</v>
      </c>
    </row>
    <row r="384" s="2" customFormat="1" ht="16.5" customHeight="1">
      <c r="A384" s="39"/>
      <c r="B384" s="40"/>
      <c r="C384" s="214" t="s">
        <v>2741</v>
      </c>
      <c r="D384" s="214" t="s">
        <v>243</v>
      </c>
      <c r="E384" s="215" t="s">
        <v>5647</v>
      </c>
      <c r="F384" s="216" t="s">
        <v>5648</v>
      </c>
      <c r="G384" s="217" t="s">
        <v>282</v>
      </c>
      <c r="H384" s="218">
        <v>14</v>
      </c>
      <c r="I384" s="219"/>
      <c r="J384" s="220">
        <f>ROUND(I384*H384,2)</f>
        <v>0</v>
      </c>
      <c r="K384" s="216" t="s">
        <v>247</v>
      </c>
      <c r="L384" s="45"/>
      <c r="M384" s="221" t="s">
        <v>19</v>
      </c>
      <c r="N384" s="222" t="s">
        <v>43</v>
      </c>
      <c r="O384" s="85"/>
      <c r="P384" s="223">
        <f>O384*H384</f>
        <v>0</v>
      </c>
      <c r="Q384" s="223">
        <v>0</v>
      </c>
      <c r="R384" s="223">
        <f>Q384*H384</f>
        <v>0</v>
      </c>
      <c r="S384" s="223">
        <v>0</v>
      </c>
      <c r="T384" s="224">
        <f>S384*H384</f>
        <v>0</v>
      </c>
      <c r="U384" s="39"/>
      <c r="V384" s="39"/>
      <c r="W384" s="39"/>
      <c r="X384" s="39"/>
      <c r="Y384" s="39"/>
      <c r="Z384" s="39"/>
      <c r="AA384" s="39"/>
      <c r="AB384" s="39"/>
      <c r="AC384" s="39"/>
      <c r="AD384" s="39"/>
      <c r="AE384" s="39"/>
      <c r="AR384" s="225" t="s">
        <v>248</v>
      </c>
      <c r="AT384" s="225" t="s">
        <v>243</v>
      </c>
      <c r="AU384" s="225" t="s">
        <v>79</v>
      </c>
      <c r="AY384" s="18" t="s">
        <v>240</v>
      </c>
      <c r="BE384" s="226">
        <f>IF(N384="základní",J384,0)</f>
        <v>0</v>
      </c>
      <c r="BF384" s="226">
        <f>IF(N384="snížená",J384,0)</f>
        <v>0</v>
      </c>
      <c r="BG384" s="226">
        <f>IF(N384="zákl. přenesená",J384,0)</f>
        <v>0</v>
      </c>
      <c r="BH384" s="226">
        <f>IF(N384="sníž. přenesená",J384,0)</f>
        <v>0</v>
      </c>
      <c r="BI384" s="226">
        <f>IF(N384="nulová",J384,0)</f>
        <v>0</v>
      </c>
      <c r="BJ384" s="18" t="s">
        <v>79</v>
      </c>
      <c r="BK384" s="226">
        <f>ROUND(I384*H384,2)</f>
        <v>0</v>
      </c>
      <c r="BL384" s="18" t="s">
        <v>248</v>
      </c>
      <c r="BM384" s="225" t="s">
        <v>3455</v>
      </c>
    </row>
    <row r="385" s="2" customFormat="1">
      <c r="A385" s="39"/>
      <c r="B385" s="40"/>
      <c r="C385" s="41"/>
      <c r="D385" s="227" t="s">
        <v>435</v>
      </c>
      <c r="E385" s="41"/>
      <c r="F385" s="228" t="s">
        <v>5407</v>
      </c>
      <c r="G385" s="41"/>
      <c r="H385" s="41"/>
      <c r="I385" s="229"/>
      <c r="J385" s="41"/>
      <c r="K385" s="41"/>
      <c r="L385" s="45"/>
      <c r="M385" s="291"/>
      <c r="N385" s="292"/>
      <c r="O385" s="85"/>
      <c r="P385" s="85"/>
      <c r="Q385" s="85"/>
      <c r="R385" s="85"/>
      <c r="S385" s="85"/>
      <c r="T385" s="86"/>
      <c r="U385" s="39"/>
      <c r="V385" s="39"/>
      <c r="W385" s="39"/>
      <c r="X385" s="39"/>
      <c r="Y385" s="39"/>
      <c r="Z385" s="39"/>
      <c r="AA385" s="39"/>
      <c r="AB385" s="39"/>
      <c r="AC385" s="39"/>
      <c r="AD385" s="39"/>
      <c r="AE385" s="39"/>
      <c r="AT385" s="18" t="s">
        <v>435</v>
      </c>
      <c r="AU385" s="18" t="s">
        <v>79</v>
      </c>
    </row>
    <row r="386" s="2" customFormat="1">
      <c r="A386" s="39"/>
      <c r="B386" s="40"/>
      <c r="C386" s="214" t="s">
        <v>660</v>
      </c>
      <c r="D386" s="214" t="s">
        <v>243</v>
      </c>
      <c r="E386" s="215" t="s">
        <v>5649</v>
      </c>
      <c r="F386" s="216" t="s">
        <v>5650</v>
      </c>
      <c r="G386" s="217" t="s">
        <v>282</v>
      </c>
      <c r="H386" s="218">
        <v>26</v>
      </c>
      <c r="I386" s="219"/>
      <c r="J386" s="220">
        <f>ROUND(I386*H386,2)</f>
        <v>0</v>
      </c>
      <c r="K386" s="216" t="s">
        <v>247</v>
      </c>
      <c r="L386" s="45"/>
      <c r="M386" s="221" t="s">
        <v>19</v>
      </c>
      <c r="N386" s="222" t="s">
        <v>43</v>
      </c>
      <c r="O386" s="85"/>
      <c r="P386" s="223">
        <f>O386*H386</f>
        <v>0</v>
      </c>
      <c r="Q386" s="223">
        <v>0</v>
      </c>
      <c r="R386" s="223">
        <f>Q386*H386</f>
        <v>0</v>
      </c>
      <c r="S386" s="223">
        <v>0</v>
      </c>
      <c r="T386" s="224">
        <f>S386*H386</f>
        <v>0</v>
      </c>
      <c r="U386" s="39"/>
      <c r="V386" s="39"/>
      <c r="W386" s="39"/>
      <c r="X386" s="39"/>
      <c r="Y386" s="39"/>
      <c r="Z386" s="39"/>
      <c r="AA386" s="39"/>
      <c r="AB386" s="39"/>
      <c r="AC386" s="39"/>
      <c r="AD386" s="39"/>
      <c r="AE386" s="39"/>
      <c r="AR386" s="225" t="s">
        <v>248</v>
      </c>
      <c r="AT386" s="225" t="s">
        <v>243</v>
      </c>
      <c r="AU386" s="225" t="s">
        <v>79</v>
      </c>
      <c r="AY386" s="18" t="s">
        <v>240</v>
      </c>
      <c r="BE386" s="226">
        <f>IF(N386="základní",J386,0)</f>
        <v>0</v>
      </c>
      <c r="BF386" s="226">
        <f>IF(N386="snížená",J386,0)</f>
        <v>0</v>
      </c>
      <c r="BG386" s="226">
        <f>IF(N386="zákl. přenesená",J386,0)</f>
        <v>0</v>
      </c>
      <c r="BH386" s="226">
        <f>IF(N386="sníž. přenesená",J386,0)</f>
        <v>0</v>
      </c>
      <c r="BI386" s="226">
        <f>IF(N386="nulová",J386,0)</f>
        <v>0</v>
      </c>
      <c r="BJ386" s="18" t="s">
        <v>79</v>
      </c>
      <c r="BK386" s="226">
        <f>ROUND(I386*H386,2)</f>
        <v>0</v>
      </c>
      <c r="BL386" s="18" t="s">
        <v>248</v>
      </c>
      <c r="BM386" s="225" t="s">
        <v>3465</v>
      </c>
    </row>
    <row r="387" s="2" customFormat="1">
      <c r="A387" s="39"/>
      <c r="B387" s="40"/>
      <c r="C387" s="41"/>
      <c r="D387" s="227" t="s">
        <v>435</v>
      </c>
      <c r="E387" s="41"/>
      <c r="F387" s="228" t="s">
        <v>5603</v>
      </c>
      <c r="G387" s="41"/>
      <c r="H387" s="41"/>
      <c r="I387" s="229"/>
      <c r="J387" s="41"/>
      <c r="K387" s="41"/>
      <c r="L387" s="45"/>
      <c r="M387" s="291"/>
      <c r="N387" s="292"/>
      <c r="O387" s="85"/>
      <c r="P387" s="85"/>
      <c r="Q387" s="85"/>
      <c r="R387" s="85"/>
      <c r="S387" s="85"/>
      <c r="T387" s="86"/>
      <c r="U387" s="39"/>
      <c r="V387" s="39"/>
      <c r="W387" s="39"/>
      <c r="X387" s="39"/>
      <c r="Y387" s="39"/>
      <c r="Z387" s="39"/>
      <c r="AA387" s="39"/>
      <c r="AB387" s="39"/>
      <c r="AC387" s="39"/>
      <c r="AD387" s="39"/>
      <c r="AE387" s="39"/>
      <c r="AT387" s="18" t="s">
        <v>435</v>
      </c>
      <c r="AU387" s="18" t="s">
        <v>79</v>
      </c>
    </row>
    <row r="388" s="2" customFormat="1">
      <c r="A388" s="39"/>
      <c r="B388" s="40"/>
      <c r="C388" s="214" t="s">
        <v>2754</v>
      </c>
      <c r="D388" s="214" t="s">
        <v>243</v>
      </c>
      <c r="E388" s="215" t="s">
        <v>5651</v>
      </c>
      <c r="F388" s="216" t="s">
        <v>5652</v>
      </c>
      <c r="G388" s="217" t="s">
        <v>282</v>
      </c>
      <c r="H388" s="218">
        <v>9</v>
      </c>
      <c r="I388" s="219"/>
      <c r="J388" s="220">
        <f>ROUND(I388*H388,2)</f>
        <v>0</v>
      </c>
      <c r="K388" s="216" t="s">
        <v>247</v>
      </c>
      <c r="L388" s="45"/>
      <c r="M388" s="221" t="s">
        <v>19</v>
      </c>
      <c r="N388" s="222" t="s">
        <v>43</v>
      </c>
      <c r="O388" s="85"/>
      <c r="P388" s="223">
        <f>O388*H388</f>
        <v>0</v>
      </c>
      <c r="Q388" s="223">
        <v>0</v>
      </c>
      <c r="R388" s="223">
        <f>Q388*H388</f>
        <v>0</v>
      </c>
      <c r="S388" s="223">
        <v>0</v>
      </c>
      <c r="T388" s="224">
        <f>S388*H388</f>
        <v>0</v>
      </c>
      <c r="U388" s="39"/>
      <c r="V388" s="39"/>
      <c r="W388" s="39"/>
      <c r="X388" s="39"/>
      <c r="Y388" s="39"/>
      <c r="Z388" s="39"/>
      <c r="AA388" s="39"/>
      <c r="AB388" s="39"/>
      <c r="AC388" s="39"/>
      <c r="AD388" s="39"/>
      <c r="AE388" s="39"/>
      <c r="AR388" s="225" t="s">
        <v>248</v>
      </c>
      <c r="AT388" s="225" t="s">
        <v>243</v>
      </c>
      <c r="AU388" s="225" t="s">
        <v>79</v>
      </c>
      <c r="AY388" s="18" t="s">
        <v>240</v>
      </c>
      <c r="BE388" s="226">
        <f>IF(N388="základní",J388,0)</f>
        <v>0</v>
      </c>
      <c r="BF388" s="226">
        <f>IF(N388="snížená",J388,0)</f>
        <v>0</v>
      </c>
      <c r="BG388" s="226">
        <f>IF(N388="zákl. přenesená",J388,0)</f>
        <v>0</v>
      </c>
      <c r="BH388" s="226">
        <f>IF(N388="sníž. přenesená",J388,0)</f>
        <v>0</v>
      </c>
      <c r="BI388" s="226">
        <f>IF(N388="nulová",J388,0)</f>
        <v>0</v>
      </c>
      <c r="BJ388" s="18" t="s">
        <v>79</v>
      </c>
      <c r="BK388" s="226">
        <f>ROUND(I388*H388,2)</f>
        <v>0</v>
      </c>
      <c r="BL388" s="18" t="s">
        <v>248</v>
      </c>
      <c r="BM388" s="225" t="s">
        <v>3475</v>
      </c>
    </row>
    <row r="389" s="2" customFormat="1">
      <c r="A389" s="39"/>
      <c r="B389" s="40"/>
      <c r="C389" s="41"/>
      <c r="D389" s="227" t="s">
        <v>435</v>
      </c>
      <c r="E389" s="41"/>
      <c r="F389" s="228" t="s">
        <v>5603</v>
      </c>
      <c r="G389" s="41"/>
      <c r="H389" s="41"/>
      <c r="I389" s="229"/>
      <c r="J389" s="41"/>
      <c r="K389" s="41"/>
      <c r="L389" s="45"/>
      <c r="M389" s="291"/>
      <c r="N389" s="292"/>
      <c r="O389" s="85"/>
      <c r="P389" s="85"/>
      <c r="Q389" s="85"/>
      <c r="R389" s="85"/>
      <c r="S389" s="85"/>
      <c r="T389" s="86"/>
      <c r="U389" s="39"/>
      <c r="V389" s="39"/>
      <c r="W389" s="39"/>
      <c r="X389" s="39"/>
      <c r="Y389" s="39"/>
      <c r="Z389" s="39"/>
      <c r="AA389" s="39"/>
      <c r="AB389" s="39"/>
      <c r="AC389" s="39"/>
      <c r="AD389" s="39"/>
      <c r="AE389" s="39"/>
      <c r="AT389" s="18" t="s">
        <v>435</v>
      </c>
      <c r="AU389" s="18" t="s">
        <v>79</v>
      </c>
    </row>
    <row r="390" s="2" customFormat="1">
      <c r="A390" s="39"/>
      <c r="B390" s="40"/>
      <c r="C390" s="214" t="s">
        <v>664</v>
      </c>
      <c r="D390" s="214" t="s">
        <v>243</v>
      </c>
      <c r="E390" s="215" t="s">
        <v>5653</v>
      </c>
      <c r="F390" s="216" t="s">
        <v>5654</v>
      </c>
      <c r="G390" s="217" t="s">
        <v>282</v>
      </c>
      <c r="H390" s="218">
        <v>21</v>
      </c>
      <c r="I390" s="219"/>
      <c r="J390" s="220">
        <f>ROUND(I390*H390,2)</f>
        <v>0</v>
      </c>
      <c r="K390" s="216" t="s">
        <v>247</v>
      </c>
      <c r="L390" s="45"/>
      <c r="M390" s="221" t="s">
        <v>19</v>
      </c>
      <c r="N390" s="222" t="s">
        <v>43</v>
      </c>
      <c r="O390" s="85"/>
      <c r="P390" s="223">
        <f>O390*H390</f>
        <v>0</v>
      </c>
      <c r="Q390" s="223">
        <v>0</v>
      </c>
      <c r="R390" s="223">
        <f>Q390*H390</f>
        <v>0</v>
      </c>
      <c r="S390" s="223">
        <v>0</v>
      </c>
      <c r="T390" s="224">
        <f>S390*H390</f>
        <v>0</v>
      </c>
      <c r="U390" s="39"/>
      <c r="V390" s="39"/>
      <c r="W390" s="39"/>
      <c r="X390" s="39"/>
      <c r="Y390" s="39"/>
      <c r="Z390" s="39"/>
      <c r="AA390" s="39"/>
      <c r="AB390" s="39"/>
      <c r="AC390" s="39"/>
      <c r="AD390" s="39"/>
      <c r="AE390" s="39"/>
      <c r="AR390" s="225" t="s">
        <v>248</v>
      </c>
      <c r="AT390" s="225" t="s">
        <v>243</v>
      </c>
      <c r="AU390" s="225" t="s">
        <v>79</v>
      </c>
      <c r="AY390" s="18" t="s">
        <v>240</v>
      </c>
      <c r="BE390" s="226">
        <f>IF(N390="základní",J390,0)</f>
        <v>0</v>
      </c>
      <c r="BF390" s="226">
        <f>IF(N390="snížená",J390,0)</f>
        <v>0</v>
      </c>
      <c r="BG390" s="226">
        <f>IF(N390="zákl. přenesená",J390,0)</f>
        <v>0</v>
      </c>
      <c r="BH390" s="226">
        <f>IF(N390="sníž. přenesená",J390,0)</f>
        <v>0</v>
      </c>
      <c r="BI390" s="226">
        <f>IF(N390="nulová",J390,0)</f>
        <v>0</v>
      </c>
      <c r="BJ390" s="18" t="s">
        <v>79</v>
      </c>
      <c r="BK390" s="226">
        <f>ROUND(I390*H390,2)</f>
        <v>0</v>
      </c>
      <c r="BL390" s="18" t="s">
        <v>248</v>
      </c>
      <c r="BM390" s="225" t="s">
        <v>3484</v>
      </c>
    </row>
    <row r="391" s="2" customFormat="1">
      <c r="A391" s="39"/>
      <c r="B391" s="40"/>
      <c r="C391" s="41"/>
      <c r="D391" s="227" t="s">
        <v>435</v>
      </c>
      <c r="E391" s="41"/>
      <c r="F391" s="228" t="s">
        <v>5512</v>
      </c>
      <c r="G391" s="41"/>
      <c r="H391" s="41"/>
      <c r="I391" s="229"/>
      <c r="J391" s="41"/>
      <c r="K391" s="41"/>
      <c r="L391" s="45"/>
      <c r="M391" s="291"/>
      <c r="N391" s="292"/>
      <c r="O391" s="85"/>
      <c r="P391" s="85"/>
      <c r="Q391" s="85"/>
      <c r="R391" s="85"/>
      <c r="S391" s="85"/>
      <c r="T391" s="86"/>
      <c r="U391" s="39"/>
      <c r="V391" s="39"/>
      <c r="W391" s="39"/>
      <c r="X391" s="39"/>
      <c r="Y391" s="39"/>
      <c r="Z391" s="39"/>
      <c r="AA391" s="39"/>
      <c r="AB391" s="39"/>
      <c r="AC391" s="39"/>
      <c r="AD391" s="39"/>
      <c r="AE391" s="39"/>
      <c r="AT391" s="18" t="s">
        <v>435</v>
      </c>
      <c r="AU391" s="18" t="s">
        <v>79</v>
      </c>
    </row>
    <row r="392" s="2" customFormat="1">
      <c r="A392" s="39"/>
      <c r="B392" s="40"/>
      <c r="C392" s="214" t="s">
        <v>2762</v>
      </c>
      <c r="D392" s="214" t="s">
        <v>243</v>
      </c>
      <c r="E392" s="215" t="s">
        <v>5655</v>
      </c>
      <c r="F392" s="216" t="s">
        <v>5656</v>
      </c>
      <c r="G392" s="217" t="s">
        <v>282</v>
      </c>
      <c r="H392" s="218">
        <v>4</v>
      </c>
      <c r="I392" s="219"/>
      <c r="J392" s="220">
        <f>ROUND(I392*H392,2)</f>
        <v>0</v>
      </c>
      <c r="K392" s="216" t="s">
        <v>247</v>
      </c>
      <c r="L392" s="45"/>
      <c r="M392" s="221" t="s">
        <v>19</v>
      </c>
      <c r="N392" s="222" t="s">
        <v>43</v>
      </c>
      <c r="O392" s="85"/>
      <c r="P392" s="223">
        <f>O392*H392</f>
        <v>0</v>
      </c>
      <c r="Q392" s="223">
        <v>0</v>
      </c>
      <c r="R392" s="223">
        <f>Q392*H392</f>
        <v>0</v>
      </c>
      <c r="S392" s="223">
        <v>0</v>
      </c>
      <c r="T392" s="224">
        <f>S392*H392</f>
        <v>0</v>
      </c>
      <c r="U392" s="39"/>
      <c r="V392" s="39"/>
      <c r="W392" s="39"/>
      <c r="X392" s="39"/>
      <c r="Y392" s="39"/>
      <c r="Z392" s="39"/>
      <c r="AA392" s="39"/>
      <c r="AB392" s="39"/>
      <c r="AC392" s="39"/>
      <c r="AD392" s="39"/>
      <c r="AE392" s="39"/>
      <c r="AR392" s="225" t="s">
        <v>248</v>
      </c>
      <c r="AT392" s="225" t="s">
        <v>243</v>
      </c>
      <c r="AU392" s="225" t="s">
        <v>79</v>
      </c>
      <c r="AY392" s="18" t="s">
        <v>240</v>
      </c>
      <c r="BE392" s="226">
        <f>IF(N392="základní",J392,0)</f>
        <v>0</v>
      </c>
      <c r="BF392" s="226">
        <f>IF(N392="snížená",J392,0)</f>
        <v>0</v>
      </c>
      <c r="BG392" s="226">
        <f>IF(N392="zákl. přenesená",J392,0)</f>
        <v>0</v>
      </c>
      <c r="BH392" s="226">
        <f>IF(N392="sníž. přenesená",J392,0)</f>
        <v>0</v>
      </c>
      <c r="BI392" s="226">
        <f>IF(N392="nulová",J392,0)</f>
        <v>0</v>
      </c>
      <c r="BJ392" s="18" t="s">
        <v>79</v>
      </c>
      <c r="BK392" s="226">
        <f>ROUND(I392*H392,2)</f>
        <v>0</v>
      </c>
      <c r="BL392" s="18" t="s">
        <v>248</v>
      </c>
      <c r="BM392" s="225" t="s">
        <v>3496</v>
      </c>
    </row>
    <row r="393" s="2" customFormat="1">
      <c r="A393" s="39"/>
      <c r="B393" s="40"/>
      <c r="C393" s="41"/>
      <c r="D393" s="227" t="s">
        <v>435</v>
      </c>
      <c r="E393" s="41"/>
      <c r="F393" s="228" t="s">
        <v>5657</v>
      </c>
      <c r="G393" s="41"/>
      <c r="H393" s="41"/>
      <c r="I393" s="229"/>
      <c r="J393" s="41"/>
      <c r="K393" s="41"/>
      <c r="L393" s="45"/>
      <c r="M393" s="291"/>
      <c r="N393" s="292"/>
      <c r="O393" s="85"/>
      <c r="P393" s="85"/>
      <c r="Q393" s="85"/>
      <c r="R393" s="85"/>
      <c r="S393" s="85"/>
      <c r="T393" s="86"/>
      <c r="U393" s="39"/>
      <c r="V393" s="39"/>
      <c r="W393" s="39"/>
      <c r="X393" s="39"/>
      <c r="Y393" s="39"/>
      <c r="Z393" s="39"/>
      <c r="AA393" s="39"/>
      <c r="AB393" s="39"/>
      <c r="AC393" s="39"/>
      <c r="AD393" s="39"/>
      <c r="AE393" s="39"/>
      <c r="AT393" s="18" t="s">
        <v>435</v>
      </c>
      <c r="AU393" s="18" t="s">
        <v>79</v>
      </c>
    </row>
    <row r="394" s="2" customFormat="1">
      <c r="A394" s="39"/>
      <c r="B394" s="40"/>
      <c r="C394" s="214" t="s">
        <v>667</v>
      </c>
      <c r="D394" s="214" t="s">
        <v>243</v>
      </c>
      <c r="E394" s="215" t="s">
        <v>5658</v>
      </c>
      <c r="F394" s="216" t="s">
        <v>5659</v>
      </c>
      <c r="G394" s="217" t="s">
        <v>282</v>
      </c>
      <c r="H394" s="218">
        <v>1</v>
      </c>
      <c r="I394" s="219"/>
      <c r="J394" s="220">
        <f>ROUND(I394*H394,2)</f>
        <v>0</v>
      </c>
      <c r="K394" s="216" t="s">
        <v>247</v>
      </c>
      <c r="L394" s="45"/>
      <c r="M394" s="221" t="s">
        <v>19</v>
      </c>
      <c r="N394" s="222" t="s">
        <v>43</v>
      </c>
      <c r="O394" s="85"/>
      <c r="P394" s="223">
        <f>O394*H394</f>
        <v>0</v>
      </c>
      <c r="Q394" s="223">
        <v>0</v>
      </c>
      <c r="R394" s="223">
        <f>Q394*H394</f>
        <v>0</v>
      </c>
      <c r="S394" s="223">
        <v>0</v>
      </c>
      <c r="T394" s="224">
        <f>S394*H394</f>
        <v>0</v>
      </c>
      <c r="U394" s="39"/>
      <c r="V394" s="39"/>
      <c r="W394" s="39"/>
      <c r="X394" s="39"/>
      <c r="Y394" s="39"/>
      <c r="Z394" s="39"/>
      <c r="AA394" s="39"/>
      <c r="AB394" s="39"/>
      <c r="AC394" s="39"/>
      <c r="AD394" s="39"/>
      <c r="AE394" s="39"/>
      <c r="AR394" s="225" t="s">
        <v>248</v>
      </c>
      <c r="AT394" s="225" t="s">
        <v>243</v>
      </c>
      <c r="AU394" s="225" t="s">
        <v>79</v>
      </c>
      <c r="AY394" s="18" t="s">
        <v>240</v>
      </c>
      <c r="BE394" s="226">
        <f>IF(N394="základní",J394,0)</f>
        <v>0</v>
      </c>
      <c r="BF394" s="226">
        <f>IF(N394="snížená",J394,0)</f>
        <v>0</v>
      </c>
      <c r="BG394" s="226">
        <f>IF(N394="zákl. přenesená",J394,0)</f>
        <v>0</v>
      </c>
      <c r="BH394" s="226">
        <f>IF(N394="sníž. přenesená",J394,0)</f>
        <v>0</v>
      </c>
      <c r="BI394" s="226">
        <f>IF(N394="nulová",J394,0)</f>
        <v>0</v>
      </c>
      <c r="BJ394" s="18" t="s">
        <v>79</v>
      </c>
      <c r="BK394" s="226">
        <f>ROUND(I394*H394,2)</f>
        <v>0</v>
      </c>
      <c r="BL394" s="18" t="s">
        <v>248</v>
      </c>
      <c r="BM394" s="225" t="s">
        <v>3506</v>
      </c>
    </row>
    <row r="395" s="2" customFormat="1">
      <c r="A395" s="39"/>
      <c r="B395" s="40"/>
      <c r="C395" s="41"/>
      <c r="D395" s="227" t="s">
        <v>435</v>
      </c>
      <c r="E395" s="41"/>
      <c r="F395" s="228" t="s">
        <v>5399</v>
      </c>
      <c r="G395" s="41"/>
      <c r="H395" s="41"/>
      <c r="I395" s="229"/>
      <c r="J395" s="41"/>
      <c r="K395" s="41"/>
      <c r="L395" s="45"/>
      <c r="M395" s="291"/>
      <c r="N395" s="292"/>
      <c r="O395" s="85"/>
      <c r="P395" s="85"/>
      <c r="Q395" s="85"/>
      <c r="R395" s="85"/>
      <c r="S395" s="85"/>
      <c r="T395" s="86"/>
      <c r="U395" s="39"/>
      <c r="V395" s="39"/>
      <c r="W395" s="39"/>
      <c r="X395" s="39"/>
      <c r="Y395" s="39"/>
      <c r="Z395" s="39"/>
      <c r="AA395" s="39"/>
      <c r="AB395" s="39"/>
      <c r="AC395" s="39"/>
      <c r="AD395" s="39"/>
      <c r="AE395" s="39"/>
      <c r="AT395" s="18" t="s">
        <v>435</v>
      </c>
      <c r="AU395" s="18" t="s">
        <v>79</v>
      </c>
    </row>
    <row r="396" s="2" customFormat="1">
      <c r="A396" s="39"/>
      <c r="B396" s="40"/>
      <c r="C396" s="214" t="s">
        <v>2770</v>
      </c>
      <c r="D396" s="214" t="s">
        <v>243</v>
      </c>
      <c r="E396" s="215" t="s">
        <v>5660</v>
      </c>
      <c r="F396" s="216" t="s">
        <v>5661</v>
      </c>
      <c r="G396" s="217" t="s">
        <v>282</v>
      </c>
      <c r="H396" s="218">
        <v>1</v>
      </c>
      <c r="I396" s="219"/>
      <c r="J396" s="220">
        <f>ROUND(I396*H396,2)</f>
        <v>0</v>
      </c>
      <c r="K396" s="216" t="s">
        <v>247</v>
      </c>
      <c r="L396" s="45"/>
      <c r="M396" s="221" t="s">
        <v>19</v>
      </c>
      <c r="N396" s="222" t="s">
        <v>43</v>
      </c>
      <c r="O396" s="85"/>
      <c r="P396" s="223">
        <f>O396*H396</f>
        <v>0</v>
      </c>
      <c r="Q396" s="223">
        <v>0</v>
      </c>
      <c r="R396" s="223">
        <f>Q396*H396</f>
        <v>0</v>
      </c>
      <c r="S396" s="223">
        <v>0</v>
      </c>
      <c r="T396" s="224">
        <f>S396*H396</f>
        <v>0</v>
      </c>
      <c r="U396" s="39"/>
      <c r="V396" s="39"/>
      <c r="W396" s="39"/>
      <c r="X396" s="39"/>
      <c r="Y396" s="39"/>
      <c r="Z396" s="39"/>
      <c r="AA396" s="39"/>
      <c r="AB396" s="39"/>
      <c r="AC396" s="39"/>
      <c r="AD396" s="39"/>
      <c r="AE396" s="39"/>
      <c r="AR396" s="225" t="s">
        <v>248</v>
      </c>
      <c r="AT396" s="225" t="s">
        <v>243</v>
      </c>
      <c r="AU396" s="225" t="s">
        <v>79</v>
      </c>
      <c r="AY396" s="18" t="s">
        <v>240</v>
      </c>
      <c r="BE396" s="226">
        <f>IF(N396="základní",J396,0)</f>
        <v>0</v>
      </c>
      <c r="BF396" s="226">
        <f>IF(N396="snížená",J396,0)</f>
        <v>0</v>
      </c>
      <c r="BG396" s="226">
        <f>IF(N396="zákl. přenesená",J396,0)</f>
        <v>0</v>
      </c>
      <c r="BH396" s="226">
        <f>IF(N396="sníž. přenesená",J396,0)</f>
        <v>0</v>
      </c>
      <c r="BI396" s="226">
        <f>IF(N396="nulová",J396,0)</f>
        <v>0</v>
      </c>
      <c r="BJ396" s="18" t="s">
        <v>79</v>
      </c>
      <c r="BK396" s="226">
        <f>ROUND(I396*H396,2)</f>
        <v>0</v>
      </c>
      <c r="BL396" s="18" t="s">
        <v>248</v>
      </c>
      <c r="BM396" s="225" t="s">
        <v>3515</v>
      </c>
    </row>
    <row r="397" s="2" customFormat="1">
      <c r="A397" s="39"/>
      <c r="B397" s="40"/>
      <c r="C397" s="41"/>
      <c r="D397" s="227" t="s">
        <v>435</v>
      </c>
      <c r="E397" s="41"/>
      <c r="F397" s="228" t="s">
        <v>5399</v>
      </c>
      <c r="G397" s="41"/>
      <c r="H397" s="41"/>
      <c r="I397" s="229"/>
      <c r="J397" s="41"/>
      <c r="K397" s="41"/>
      <c r="L397" s="45"/>
      <c r="M397" s="291"/>
      <c r="N397" s="292"/>
      <c r="O397" s="85"/>
      <c r="P397" s="85"/>
      <c r="Q397" s="85"/>
      <c r="R397" s="85"/>
      <c r="S397" s="85"/>
      <c r="T397" s="86"/>
      <c r="U397" s="39"/>
      <c r="V397" s="39"/>
      <c r="W397" s="39"/>
      <c r="X397" s="39"/>
      <c r="Y397" s="39"/>
      <c r="Z397" s="39"/>
      <c r="AA397" s="39"/>
      <c r="AB397" s="39"/>
      <c r="AC397" s="39"/>
      <c r="AD397" s="39"/>
      <c r="AE397" s="39"/>
      <c r="AT397" s="18" t="s">
        <v>435</v>
      </c>
      <c r="AU397" s="18" t="s">
        <v>79</v>
      </c>
    </row>
    <row r="398" s="2" customFormat="1" ht="16.5" customHeight="1">
      <c r="A398" s="39"/>
      <c r="B398" s="40"/>
      <c r="C398" s="214" t="s">
        <v>671</v>
      </c>
      <c r="D398" s="214" t="s">
        <v>243</v>
      </c>
      <c r="E398" s="215" t="s">
        <v>5662</v>
      </c>
      <c r="F398" s="216" t="s">
        <v>5663</v>
      </c>
      <c r="G398" s="217" t="s">
        <v>282</v>
      </c>
      <c r="H398" s="218">
        <v>14</v>
      </c>
      <c r="I398" s="219"/>
      <c r="J398" s="220">
        <f>ROUND(I398*H398,2)</f>
        <v>0</v>
      </c>
      <c r="K398" s="216" t="s">
        <v>247</v>
      </c>
      <c r="L398" s="45"/>
      <c r="M398" s="221" t="s">
        <v>19</v>
      </c>
      <c r="N398" s="222" t="s">
        <v>43</v>
      </c>
      <c r="O398" s="85"/>
      <c r="P398" s="223">
        <f>O398*H398</f>
        <v>0</v>
      </c>
      <c r="Q398" s="223">
        <v>0</v>
      </c>
      <c r="R398" s="223">
        <f>Q398*H398</f>
        <v>0</v>
      </c>
      <c r="S398" s="223">
        <v>0</v>
      </c>
      <c r="T398" s="224">
        <f>S398*H398</f>
        <v>0</v>
      </c>
      <c r="U398" s="39"/>
      <c r="V398" s="39"/>
      <c r="W398" s="39"/>
      <c r="X398" s="39"/>
      <c r="Y398" s="39"/>
      <c r="Z398" s="39"/>
      <c r="AA398" s="39"/>
      <c r="AB398" s="39"/>
      <c r="AC398" s="39"/>
      <c r="AD398" s="39"/>
      <c r="AE398" s="39"/>
      <c r="AR398" s="225" t="s">
        <v>248</v>
      </c>
      <c r="AT398" s="225" t="s">
        <v>243</v>
      </c>
      <c r="AU398" s="225" t="s">
        <v>79</v>
      </c>
      <c r="AY398" s="18" t="s">
        <v>240</v>
      </c>
      <c r="BE398" s="226">
        <f>IF(N398="základní",J398,0)</f>
        <v>0</v>
      </c>
      <c r="BF398" s="226">
        <f>IF(N398="snížená",J398,0)</f>
        <v>0</v>
      </c>
      <c r="BG398" s="226">
        <f>IF(N398="zákl. přenesená",J398,0)</f>
        <v>0</v>
      </c>
      <c r="BH398" s="226">
        <f>IF(N398="sníž. přenesená",J398,0)</f>
        <v>0</v>
      </c>
      <c r="BI398" s="226">
        <f>IF(N398="nulová",J398,0)</f>
        <v>0</v>
      </c>
      <c r="BJ398" s="18" t="s">
        <v>79</v>
      </c>
      <c r="BK398" s="226">
        <f>ROUND(I398*H398,2)</f>
        <v>0</v>
      </c>
      <c r="BL398" s="18" t="s">
        <v>248</v>
      </c>
      <c r="BM398" s="225" t="s">
        <v>3526</v>
      </c>
    </row>
    <row r="399" s="2" customFormat="1">
      <c r="A399" s="39"/>
      <c r="B399" s="40"/>
      <c r="C399" s="41"/>
      <c r="D399" s="227" t="s">
        <v>435</v>
      </c>
      <c r="E399" s="41"/>
      <c r="F399" s="228" t="s">
        <v>5664</v>
      </c>
      <c r="G399" s="41"/>
      <c r="H399" s="41"/>
      <c r="I399" s="229"/>
      <c r="J399" s="41"/>
      <c r="K399" s="41"/>
      <c r="L399" s="45"/>
      <c r="M399" s="291"/>
      <c r="N399" s="292"/>
      <c r="O399" s="85"/>
      <c r="P399" s="85"/>
      <c r="Q399" s="85"/>
      <c r="R399" s="85"/>
      <c r="S399" s="85"/>
      <c r="T399" s="86"/>
      <c r="U399" s="39"/>
      <c r="V399" s="39"/>
      <c r="W399" s="39"/>
      <c r="X399" s="39"/>
      <c r="Y399" s="39"/>
      <c r="Z399" s="39"/>
      <c r="AA399" s="39"/>
      <c r="AB399" s="39"/>
      <c r="AC399" s="39"/>
      <c r="AD399" s="39"/>
      <c r="AE399" s="39"/>
      <c r="AT399" s="18" t="s">
        <v>435</v>
      </c>
      <c r="AU399" s="18" t="s">
        <v>79</v>
      </c>
    </row>
    <row r="400" s="2" customFormat="1" ht="16.5" customHeight="1">
      <c r="A400" s="39"/>
      <c r="B400" s="40"/>
      <c r="C400" s="214" t="s">
        <v>2778</v>
      </c>
      <c r="D400" s="214" t="s">
        <v>243</v>
      </c>
      <c r="E400" s="215" t="s">
        <v>5665</v>
      </c>
      <c r="F400" s="216" t="s">
        <v>5666</v>
      </c>
      <c r="G400" s="217" t="s">
        <v>282</v>
      </c>
      <c r="H400" s="218">
        <v>4</v>
      </c>
      <c r="I400" s="219"/>
      <c r="J400" s="220">
        <f>ROUND(I400*H400,2)</f>
        <v>0</v>
      </c>
      <c r="K400" s="216" t="s">
        <v>247</v>
      </c>
      <c r="L400" s="45"/>
      <c r="M400" s="221" t="s">
        <v>19</v>
      </c>
      <c r="N400" s="222" t="s">
        <v>43</v>
      </c>
      <c r="O400" s="85"/>
      <c r="P400" s="223">
        <f>O400*H400</f>
        <v>0</v>
      </c>
      <c r="Q400" s="223">
        <v>0</v>
      </c>
      <c r="R400" s="223">
        <f>Q400*H400</f>
        <v>0</v>
      </c>
      <c r="S400" s="223">
        <v>0</v>
      </c>
      <c r="T400" s="224">
        <f>S400*H400</f>
        <v>0</v>
      </c>
      <c r="U400" s="39"/>
      <c r="V400" s="39"/>
      <c r="W400" s="39"/>
      <c r="X400" s="39"/>
      <c r="Y400" s="39"/>
      <c r="Z400" s="39"/>
      <c r="AA400" s="39"/>
      <c r="AB400" s="39"/>
      <c r="AC400" s="39"/>
      <c r="AD400" s="39"/>
      <c r="AE400" s="39"/>
      <c r="AR400" s="225" t="s">
        <v>248</v>
      </c>
      <c r="AT400" s="225" t="s">
        <v>243</v>
      </c>
      <c r="AU400" s="225" t="s">
        <v>79</v>
      </c>
      <c r="AY400" s="18" t="s">
        <v>240</v>
      </c>
      <c r="BE400" s="226">
        <f>IF(N400="základní",J400,0)</f>
        <v>0</v>
      </c>
      <c r="BF400" s="226">
        <f>IF(N400="snížená",J400,0)</f>
        <v>0</v>
      </c>
      <c r="BG400" s="226">
        <f>IF(N400="zákl. přenesená",J400,0)</f>
        <v>0</v>
      </c>
      <c r="BH400" s="226">
        <f>IF(N400="sníž. přenesená",J400,0)</f>
        <v>0</v>
      </c>
      <c r="BI400" s="226">
        <f>IF(N400="nulová",J400,0)</f>
        <v>0</v>
      </c>
      <c r="BJ400" s="18" t="s">
        <v>79</v>
      </c>
      <c r="BK400" s="226">
        <f>ROUND(I400*H400,2)</f>
        <v>0</v>
      </c>
      <c r="BL400" s="18" t="s">
        <v>248</v>
      </c>
      <c r="BM400" s="225" t="s">
        <v>3542</v>
      </c>
    </row>
    <row r="401" s="2" customFormat="1">
      <c r="A401" s="39"/>
      <c r="B401" s="40"/>
      <c r="C401" s="41"/>
      <c r="D401" s="227" t="s">
        <v>435</v>
      </c>
      <c r="E401" s="41"/>
      <c r="F401" s="228" t="s">
        <v>5664</v>
      </c>
      <c r="G401" s="41"/>
      <c r="H401" s="41"/>
      <c r="I401" s="229"/>
      <c r="J401" s="41"/>
      <c r="K401" s="41"/>
      <c r="L401" s="45"/>
      <c r="M401" s="291"/>
      <c r="N401" s="292"/>
      <c r="O401" s="85"/>
      <c r="P401" s="85"/>
      <c r="Q401" s="85"/>
      <c r="R401" s="85"/>
      <c r="S401" s="85"/>
      <c r="T401" s="86"/>
      <c r="U401" s="39"/>
      <c r="V401" s="39"/>
      <c r="W401" s="39"/>
      <c r="X401" s="39"/>
      <c r="Y401" s="39"/>
      <c r="Z401" s="39"/>
      <c r="AA401" s="39"/>
      <c r="AB401" s="39"/>
      <c r="AC401" s="39"/>
      <c r="AD401" s="39"/>
      <c r="AE401" s="39"/>
      <c r="AT401" s="18" t="s">
        <v>435</v>
      </c>
      <c r="AU401" s="18" t="s">
        <v>79</v>
      </c>
    </row>
    <row r="402" s="2" customFormat="1" ht="16.5" customHeight="1">
      <c r="A402" s="39"/>
      <c r="B402" s="40"/>
      <c r="C402" s="214" t="s">
        <v>674</v>
      </c>
      <c r="D402" s="214" t="s">
        <v>243</v>
      </c>
      <c r="E402" s="215" t="s">
        <v>5667</v>
      </c>
      <c r="F402" s="216" t="s">
        <v>5668</v>
      </c>
      <c r="G402" s="217" t="s">
        <v>282</v>
      </c>
      <c r="H402" s="218">
        <v>7</v>
      </c>
      <c r="I402" s="219"/>
      <c r="J402" s="220">
        <f>ROUND(I402*H402,2)</f>
        <v>0</v>
      </c>
      <c r="K402" s="216" t="s">
        <v>247</v>
      </c>
      <c r="L402" s="45"/>
      <c r="M402" s="221" t="s">
        <v>19</v>
      </c>
      <c r="N402" s="222" t="s">
        <v>43</v>
      </c>
      <c r="O402" s="85"/>
      <c r="P402" s="223">
        <f>O402*H402</f>
        <v>0</v>
      </c>
      <c r="Q402" s="223">
        <v>0</v>
      </c>
      <c r="R402" s="223">
        <f>Q402*H402</f>
        <v>0</v>
      </c>
      <c r="S402" s="223">
        <v>0</v>
      </c>
      <c r="T402" s="224">
        <f>S402*H402</f>
        <v>0</v>
      </c>
      <c r="U402" s="39"/>
      <c r="V402" s="39"/>
      <c r="W402" s="39"/>
      <c r="X402" s="39"/>
      <c r="Y402" s="39"/>
      <c r="Z402" s="39"/>
      <c r="AA402" s="39"/>
      <c r="AB402" s="39"/>
      <c r="AC402" s="39"/>
      <c r="AD402" s="39"/>
      <c r="AE402" s="39"/>
      <c r="AR402" s="225" t="s">
        <v>248</v>
      </c>
      <c r="AT402" s="225" t="s">
        <v>243</v>
      </c>
      <c r="AU402" s="225" t="s">
        <v>79</v>
      </c>
      <c r="AY402" s="18" t="s">
        <v>240</v>
      </c>
      <c r="BE402" s="226">
        <f>IF(N402="základní",J402,0)</f>
        <v>0</v>
      </c>
      <c r="BF402" s="226">
        <f>IF(N402="snížená",J402,0)</f>
        <v>0</v>
      </c>
      <c r="BG402" s="226">
        <f>IF(N402="zákl. přenesená",J402,0)</f>
        <v>0</v>
      </c>
      <c r="BH402" s="226">
        <f>IF(N402="sníž. přenesená",J402,0)</f>
        <v>0</v>
      </c>
      <c r="BI402" s="226">
        <f>IF(N402="nulová",J402,0)</f>
        <v>0</v>
      </c>
      <c r="BJ402" s="18" t="s">
        <v>79</v>
      </c>
      <c r="BK402" s="226">
        <f>ROUND(I402*H402,2)</f>
        <v>0</v>
      </c>
      <c r="BL402" s="18" t="s">
        <v>248</v>
      </c>
      <c r="BM402" s="225" t="s">
        <v>3551</v>
      </c>
    </row>
    <row r="403" s="2" customFormat="1">
      <c r="A403" s="39"/>
      <c r="B403" s="40"/>
      <c r="C403" s="41"/>
      <c r="D403" s="227" t="s">
        <v>435</v>
      </c>
      <c r="E403" s="41"/>
      <c r="F403" s="228" t="s">
        <v>5664</v>
      </c>
      <c r="G403" s="41"/>
      <c r="H403" s="41"/>
      <c r="I403" s="229"/>
      <c r="J403" s="41"/>
      <c r="K403" s="41"/>
      <c r="L403" s="45"/>
      <c r="M403" s="291"/>
      <c r="N403" s="292"/>
      <c r="O403" s="85"/>
      <c r="P403" s="85"/>
      <c r="Q403" s="85"/>
      <c r="R403" s="85"/>
      <c r="S403" s="85"/>
      <c r="T403" s="86"/>
      <c r="U403" s="39"/>
      <c r="V403" s="39"/>
      <c r="W403" s="39"/>
      <c r="X403" s="39"/>
      <c r="Y403" s="39"/>
      <c r="Z403" s="39"/>
      <c r="AA403" s="39"/>
      <c r="AB403" s="39"/>
      <c r="AC403" s="39"/>
      <c r="AD403" s="39"/>
      <c r="AE403" s="39"/>
      <c r="AT403" s="18" t="s">
        <v>435</v>
      </c>
      <c r="AU403" s="18" t="s">
        <v>79</v>
      </c>
    </row>
    <row r="404" s="2" customFormat="1" ht="16.5" customHeight="1">
      <c r="A404" s="39"/>
      <c r="B404" s="40"/>
      <c r="C404" s="214" t="s">
        <v>2787</v>
      </c>
      <c r="D404" s="214" t="s">
        <v>243</v>
      </c>
      <c r="E404" s="215" t="s">
        <v>5669</v>
      </c>
      <c r="F404" s="216" t="s">
        <v>5670</v>
      </c>
      <c r="G404" s="217" t="s">
        <v>282</v>
      </c>
      <c r="H404" s="218">
        <v>4</v>
      </c>
      <c r="I404" s="219"/>
      <c r="J404" s="220">
        <f>ROUND(I404*H404,2)</f>
        <v>0</v>
      </c>
      <c r="K404" s="216" t="s">
        <v>247</v>
      </c>
      <c r="L404" s="45"/>
      <c r="M404" s="221" t="s">
        <v>19</v>
      </c>
      <c r="N404" s="222" t="s">
        <v>43</v>
      </c>
      <c r="O404" s="85"/>
      <c r="P404" s="223">
        <f>O404*H404</f>
        <v>0</v>
      </c>
      <c r="Q404" s="223">
        <v>0</v>
      </c>
      <c r="R404" s="223">
        <f>Q404*H404</f>
        <v>0</v>
      </c>
      <c r="S404" s="223">
        <v>0</v>
      </c>
      <c r="T404" s="224">
        <f>S404*H404</f>
        <v>0</v>
      </c>
      <c r="U404" s="39"/>
      <c r="V404" s="39"/>
      <c r="W404" s="39"/>
      <c r="X404" s="39"/>
      <c r="Y404" s="39"/>
      <c r="Z404" s="39"/>
      <c r="AA404" s="39"/>
      <c r="AB404" s="39"/>
      <c r="AC404" s="39"/>
      <c r="AD404" s="39"/>
      <c r="AE404" s="39"/>
      <c r="AR404" s="225" t="s">
        <v>248</v>
      </c>
      <c r="AT404" s="225" t="s">
        <v>243</v>
      </c>
      <c r="AU404" s="225" t="s">
        <v>79</v>
      </c>
      <c r="AY404" s="18" t="s">
        <v>240</v>
      </c>
      <c r="BE404" s="226">
        <f>IF(N404="základní",J404,0)</f>
        <v>0</v>
      </c>
      <c r="BF404" s="226">
        <f>IF(N404="snížená",J404,0)</f>
        <v>0</v>
      </c>
      <c r="BG404" s="226">
        <f>IF(N404="zákl. přenesená",J404,0)</f>
        <v>0</v>
      </c>
      <c r="BH404" s="226">
        <f>IF(N404="sníž. přenesená",J404,0)</f>
        <v>0</v>
      </c>
      <c r="BI404" s="226">
        <f>IF(N404="nulová",J404,0)</f>
        <v>0</v>
      </c>
      <c r="BJ404" s="18" t="s">
        <v>79</v>
      </c>
      <c r="BK404" s="226">
        <f>ROUND(I404*H404,2)</f>
        <v>0</v>
      </c>
      <c r="BL404" s="18" t="s">
        <v>248</v>
      </c>
      <c r="BM404" s="225" t="s">
        <v>3560</v>
      </c>
    </row>
    <row r="405" s="2" customFormat="1">
      <c r="A405" s="39"/>
      <c r="B405" s="40"/>
      <c r="C405" s="41"/>
      <c r="D405" s="227" t="s">
        <v>435</v>
      </c>
      <c r="E405" s="41"/>
      <c r="F405" s="228" t="s">
        <v>5664</v>
      </c>
      <c r="G405" s="41"/>
      <c r="H405" s="41"/>
      <c r="I405" s="229"/>
      <c r="J405" s="41"/>
      <c r="K405" s="41"/>
      <c r="L405" s="45"/>
      <c r="M405" s="291"/>
      <c r="N405" s="292"/>
      <c r="O405" s="85"/>
      <c r="P405" s="85"/>
      <c r="Q405" s="85"/>
      <c r="R405" s="85"/>
      <c r="S405" s="85"/>
      <c r="T405" s="86"/>
      <c r="U405" s="39"/>
      <c r="V405" s="39"/>
      <c r="W405" s="39"/>
      <c r="X405" s="39"/>
      <c r="Y405" s="39"/>
      <c r="Z405" s="39"/>
      <c r="AA405" s="39"/>
      <c r="AB405" s="39"/>
      <c r="AC405" s="39"/>
      <c r="AD405" s="39"/>
      <c r="AE405" s="39"/>
      <c r="AT405" s="18" t="s">
        <v>435</v>
      </c>
      <c r="AU405" s="18" t="s">
        <v>79</v>
      </c>
    </row>
    <row r="406" s="2" customFormat="1" ht="16.5" customHeight="1">
      <c r="A406" s="39"/>
      <c r="B406" s="40"/>
      <c r="C406" s="214" t="s">
        <v>678</v>
      </c>
      <c r="D406" s="214" t="s">
        <v>243</v>
      </c>
      <c r="E406" s="215" t="s">
        <v>5671</v>
      </c>
      <c r="F406" s="216" t="s">
        <v>5614</v>
      </c>
      <c r="G406" s="217" t="s">
        <v>282</v>
      </c>
      <c r="H406" s="218">
        <v>22</v>
      </c>
      <c r="I406" s="219"/>
      <c r="J406" s="220">
        <f>ROUND(I406*H406,2)</f>
        <v>0</v>
      </c>
      <c r="K406" s="216" t="s">
        <v>247</v>
      </c>
      <c r="L406" s="45"/>
      <c r="M406" s="221" t="s">
        <v>19</v>
      </c>
      <c r="N406" s="222" t="s">
        <v>43</v>
      </c>
      <c r="O406" s="85"/>
      <c r="P406" s="223">
        <f>O406*H406</f>
        <v>0</v>
      </c>
      <c r="Q406" s="223">
        <v>0</v>
      </c>
      <c r="R406" s="223">
        <f>Q406*H406</f>
        <v>0</v>
      </c>
      <c r="S406" s="223">
        <v>0</v>
      </c>
      <c r="T406" s="224">
        <f>S406*H406</f>
        <v>0</v>
      </c>
      <c r="U406" s="39"/>
      <c r="V406" s="39"/>
      <c r="W406" s="39"/>
      <c r="X406" s="39"/>
      <c r="Y406" s="39"/>
      <c r="Z406" s="39"/>
      <c r="AA406" s="39"/>
      <c r="AB406" s="39"/>
      <c r="AC406" s="39"/>
      <c r="AD406" s="39"/>
      <c r="AE406" s="39"/>
      <c r="AR406" s="225" t="s">
        <v>248</v>
      </c>
      <c r="AT406" s="225" t="s">
        <v>243</v>
      </c>
      <c r="AU406" s="225" t="s">
        <v>79</v>
      </c>
      <c r="AY406" s="18" t="s">
        <v>240</v>
      </c>
      <c r="BE406" s="226">
        <f>IF(N406="základní",J406,0)</f>
        <v>0</v>
      </c>
      <c r="BF406" s="226">
        <f>IF(N406="snížená",J406,0)</f>
        <v>0</v>
      </c>
      <c r="BG406" s="226">
        <f>IF(N406="zákl. přenesená",J406,0)</f>
        <v>0</v>
      </c>
      <c r="BH406" s="226">
        <f>IF(N406="sníž. přenesená",J406,0)</f>
        <v>0</v>
      </c>
      <c r="BI406" s="226">
        <f>IF(N406="nulová",J406,0)</f>
        <v>0</v>
      </c>
      <c r="BJ406" s="18" t="s">
        <v>79</v>
      </c>
      <c r="BK406" s="226">
        <f>ROUND(I406*H406,2)</f>
        <v>0</v>
      </c>
      <c r="BL406" s="18" t="s">
        <v>248</v>
      </c>
      <c r="BM406" s="225" t="s">
        <v>3569</v>
      </c>
    </row>
    <row r="407" s="2" customFormat="1">
      <c r="A407" s="39"/>
      <c r="B407" s="40"/>
      <c r="C407" s="41"/>
      <c r="D407" s="227" t="s">
        <v>435</v>
      </c>
      <c r="E407" s="41"/>
      <c r="F407" s="228" t="s">
        <v>5615</v>
      </c>
      <c r="G407" s="41"/>
      <c r="H407" s="41"/>
      <c r="I407" s="229"/>
      <c r="J407" s="41"/>
      <c r="K407" s="41"/>
      <c r="L407" s="45"/>
      <c r="M407" s="291"/>
      <c r="N407" s="292"/>
      <c r="O407" s="85"/>
      <c r="P407" s="85"/>
      <c r="Q407" s="85"/>
      <c r="R407" s="85"/>
      <c r="S407" s="85"/>
      <c r="T407" s="86"/>
      <c r="U407" s="39"/>
      <c r="V407" s="39"/>
      <c r="W407" s="39"/>
      <c r="X407" s="39"/>
      <c r="Y407" s="39"/>
      <c r="Z407" s="39"/>
      <c r="AA407" s="39"/>
      <c r="AB407" s="39"/>
      <c r="AC407" s="39"/>
      <c r="AD407" s="39"/>
      <c r="AE407" s="39"/>
      <c r="AT407" s="18" t="s">
        <v>435</v>
      </c>
      <c r="AU407" s="18" t="s">
        <v>79</v>
      </c>
    </row>
    <row r="408" s="2" customFormat="1" ht="16.5" customHeight="1">
      <c r="A408" s="39"/>
      <c r="B408" s="40"/>
      <c r="C408" s="214" t="s">
        <v>2794</v>
      </c>
      <c r="D408" s="214" t="s">
        <v>243</v>
      </c>
      <c r="E408" s="215" t="s">
        <v>5672</v>
      </c>
      <c r="F408" s="216" t="s">
        <v>5673</v>
      </c>
      <c r="G408" s="217" t="s">
        <v>261</v>
      </c>
      <c r="H408" s="218">
        <v>10</v>
      </c>
      <c r="I408" s="219"/>
      <c r="J408" s="220">
        <f>ROUND(I408*H408,2)</f>
        <v>0</v>
      </c>
      <c r="K408" s="216" t="s">
        <v>247</v>
      </c>
      <c r="L408" s="45"/>
      <c r="M408" s="221" t="s">
        <v>19</v>
      </c>
      <c r="N408" s="222" t="s">
        <v>43</v>
      </c>
      <c r="O408" s="85"/>
      <c r="P408" s="223">
        <f>O408*H408</f>
        <v>0</v>
      </c>
      <c r="Q408" s="223">
        <v>0</v>
      </c>
      <c r="R408" s="223">
        <f>Q408*H408</f>
        <v>0</v>
      </c>
      <c r="S408" s="223">
        <v>0</v>
      </c>
      <c r="T408" s="224">
        <f>S408*H408</f>
        <v>0</v>
      </c>
      <c r="U408" s="39"/>
      <c r="V408" s="39"/>
      <c r="W408" s="39"/>
      <c r="X408" s="39"/>
      <c r="Y408" s="39"/>
      <c r="Z408" s="39"/>
      <c r="AA408" s="39"/>
      <c r="AB408" s="39"/>
      <c r="AC408" s="39"/>
      <c r="AD408" s="39"/>
      <c r="AE408" s="39"/>
      <c r="AR408" s="225" t="s">
        <v>248</v>
      </c>
      <c r="AT408" s="225" t="s">
        <v>243</v>
      </c>
      <c r="AU408" s="225" t="s">
        <v>79</v>
      </c>
      <c r="AY408" s="18" t="s">
        <v>240</v>
      </c>
      <c r="BE408" s="226">
        <f>IF(N408="základní",J408,0)</f>
        <v>0</v>
      </c>
      <c r="BF408" s="226">
        <f>IF(N408="snížená",J408,0)</f>
        <v>0</v>
      </c>
      <c r="BG408" s="226">
        <f>IF(N408="zákl. přenesená",J408,0)</f>
        <v>0</v>
      </c>
      <c r="BH408" s="226">
        <f>IF(N408="sníž. přenesená",J408,0)</f>
        <v>0</v>
      </c>
      <c r="BI408" s="226">
        <f>IF(N408="nulová",J408,0)</f>
        <v>0</v>
      </c>
      <c r="BJ408" s="18" t="s">
        <v>79</v>
      </c>
      <c r="BK408" s="226">
        <f>ROUND(I408*H408,2)</f>
        <v>0</v>
      </c>
      <c r="BL408" s="18" t="s">
        <v>248</v>
      </c>
      <c r="BM408" s="225" t="s">
        <v>3578</v>
      </c>
    </row>
    <row r="409" s="2" customFormat="1">
      <c r="A409" s="39"/>
      <c r="B409" s="40"/>
      <c r="C409" s="41"/>
      <c r="D409" s="227" t="s">
        <v>435</v>
      </c>
      <c r="E409" s="41"/>
      <c r="F409" s="228" t="s">
        <v>5674</v>
      </c>
      <c r="G409" s="41"/>
      <c r="H409" s="41"/>
      <c r="I409" s="229"/>
      <c r="J409" s="41"/>
      <c r="K409" s="41"/>
      <c r="L409" s="45"/>
      <c r="M409" s="291"/>
      <c r="N409" s="292"/>
      <c r="O409" s="85"/>
      <c r="P409" s="85"/>
      <c r="Q409" s="85"/>
      <c r="R409" s="85"/>
      <c r="S409" s="85"/>
      <c r="T409" s="86"/>
      <c r="U409" s="39"/>
      <c r="V409" s="39"/>
      <c r="W409" s="39"/>
      <c r="X409" s="39"/>
      <c r="Y409" s="39"/>
      <c r="Z409" s="39"/>
      <c r="AA409" s="39"/>
      <c r="AB409" s="39"/>
      <c r="AC409" s="39"/>
      <c r="AD409" s="39"/>
      <c r="AE409" s="39"/>
      <c r="AT409" s="18" t="s">
        <v>435</v>
      </c>
      <c r="AU409" s="18" t="s">
        <v>79</v>
      </c>
    </row>
    <row r="410" s="2" customFormat="1" ht="16.5" customHeight="1">
      <c r="A410" s="39"/>
      <c r="B410" s="40"/>
      <c r="C410" s="214" t="s">
        <v>680</v>
      </c>
      <c r="D410" s="214" t="s">
        <v>243</v>
      </c>
      <c r="E410" s="215" t="s">
        <v>5675</v>
      </c>
      <c r="F410" s="216" t="s">
        <v>5676</v>
      </c>
      <c r="G410" s="217" t="s">
        <v>261</v>
      </c>
      <c r="H410" s="218">
        <v>15</v>
      </c>
      <c r="I410" s="219"/>
      <c r="J410" s="220">
        <f>ROUND(I410*H410,2)</f>
        <v>0</v>
      </c>
      <c r="K410" s="216" t="s">
        <v>247</v>
      </c>
      <c r="L410" s="45"/>
      <c r="M410" s="221" t="s">
        <v>19</v>
      </c>
      <c r="N410" s="222" t="s">
        <v>43</v>
      </c>
      <c r="O410" s="85"/>
      <c r="P410" s="223">
        <f>O410*H410</f>
        <v>0</v>
      </c>
      <c r="Q410" s="223">
        <v>0</v>
      </c>
      <c r="R410" s="223">
        <f>Q410*H410</f>
        <v>0</v>
      </c>
      <c r="S410" s="223">
        <v>0</v>
      </c>
      <c r="T410" s="224">
        <f>S410*H410</f>
        <v>0</v>
      </c>
      <c r="U410" s="39"/>
      <c r="V410" s="39"/>
      <c r="W410" s="39"/>
      <c r="X410" s="39"/>
      <c r="Y410" s="39"/>
      <c r="Z410" s="39"/>
      <c r="AA410" s="39"/>
      <c r="AB410" s="39"/>
      <c r="AC410" s="39"/>
      <c r="AD410" s="39"/>
      <c r="AE410" s="39"/>
      <c r="AR410" s="225" t="s">
        <v>248</v>
      </c>
      <c r="AT410" s="225" t="s">
        <v>243</v>
      </c>
      <c r="AU410" s="225" t="s">
        <v>79</v>
      </c>
      <c r="AY410" s="18" t="s">
        <v>240</v>
      </c>
      <c r="BE410" s="226">
        <f>IF(N410="základní",J410,0)</f>
        <v>0</v>
      </c>
      <c r="BF410" s="226">
        <f>IF(N410="snížená",J410,0)</f>
        <v>0</v>
      </c>
      <c r="BG410" s="226">
        <f>IF(N410="zákl. přenesená",J410,0)</f>
        <v>0</v>
      </c>
      <c r="BH410" s="226">
        <f>IF(N410="sníž. přenesená",J410,0)</f>
        <v>0</v>
      </c>
      <c r="BI410" s="226">
        <f>IF(N410="nulová",J410,0)</f>
        <v>0</v>
      </c>
      <c r="BJ410" s="18" t="s">
        <v>79</v>
      </c>
      <c r="BK410" s="226">
        <f>ROUND(I410*H410,2)</f>
        <v>0</v>
      </c>
      <c r="BL410" s="18" t="s">
        <v>248</v>
      </c>
      <c r="BM410" s="225" t="s">
        <v>3588</v>
      </c>
    </row>
    <row r="411" s="2" customFormat="1">
      <c r="A411" s="39"/>
      <c r="B411" s="40"/>
      <c r="C411" s="41"/>
      <c r="D411" s="227" t="s">
        <v>435</v>
      </c>
      <c r="E411" s="41"/>
      <c r="F411" s="228" t="s">
        <v>5674</v>
      </c>
      <c r="G411" s="41"/>
      <c r="H411" s="41"/>
      <c r="I411" s="229"/>
      <c r="J411" s="41"/>
      <c r="K411" s="41"/>
      <c r="L411" s="45"/>
      <c r="M411" s="291"/>
      <c r="N411" s="292"/>
      <c r="O411" s="85"/>
      <c r="P411" s="85"/>
      <c r="Q411" s="85"/>
      <c r="R411" s="85"/>
      <c r="S411" s="85"/>
      <c r="T411" s="86"/>
      <c r="U411" s="39"/>
      <c r="V411" s="39"/>
      <c r="W411" s="39"/>
      <c r="X411" s="39"/>
      <c r="Y411" s="39"/>
      <c r="Z411" s="39"/>
      <c r="AA411" s="39"/>
      <c r="AB411" s="39"/>
      <c r="AC411" s="39"/>
      <c r="AD411" s="39"/>
      <c r="AE411" s="39"/>
      <c r="AT411" s="18" t="s">
        <v>435</v>
      </c>
      <c r="AU411" s="18" t="s">
        <v>79</v>
      </c>
    </row>
    <row r="412" s="2" customFormat="1">
      <c r="A412" s="39"/>
      <c r="B412" s="40"/>
      <c r="C412" s="214" t="s">
        <v>2801</v>
      </c>
      <c r="D412" s="214" t="s">
        <v>243</v>
      </c>
      <c r="E412" s="215" t="s">
        <v>5677</v>
      </c>
      <c r="F412" s="216" t="s">
        <v>5678</v>
      </c>
      <c r="G412" s="217" t="s">
        <v>282</v>
      </c>
      <c r="H412" s="218">
        <v>65</v>
      </c>
      <c r="I412" s="219"/>
      <c r="J412" s="220">
        <f>ROUND(I412*H412,2)</f>
        <v>0</v>
      </c>
      <c r="K412" s="216" t="s">
        <v>247</v>
      </c>
      <c r="L412" s="45"/>
      <c r="M412" s="221" t="s">
        <v>19</v>
      </c>
      <c r="N412" s="222" t="s">
        <v>43</v>
      </c>
      <c r="O412" s="85"/>
      <c r="P412" s="223">
        <f>O412*H412</f>
        <v>0</v>
      </c>
      <c r="Q412" s="223">
        <v>0</v>
      </c>
      <c r="R412" s="223">
        <f>Q412*H412</f>
        <v>0</v>
      </c>
      <c r="S412" s="223">
        <v>0</v>
      </c>
      <c r="T412" s="224">
        <f>S412*H412</f>
        <v>0</v>
      </c>
      <c r="U412" s="39"/>
      <c r="V412" s="39"/>
      <c r="W412" s="39"/>
      <c r="X412" s="39"/>
      <c r="Y412" s="39"/>
      <c r="Z412" s="39"/>
      <c r="AA412" s="39"/>
      <c r="AB412" s="39"/>
      <c r="AC412" s="39"/>
      <c r="AD412" s="39"/>
      <c r="AE412" s="39"/>
      <c r="AR412" s="225" t="s">
        <v>248</v>
      </c>
      <c r="AT412" s="225" t="s">
        <v>243</v>
      </c>
      <c r="AU412" s="225" t="s">
        <v>79</v>
      </c>
      <c r="AY412" s="18" t="s">
        <v>240</v>
      </c>
      <c r="BE412" s="226">
        <f>IF(N412="základní",J412,0)</f>
        <v>0</v>
      </c>
      <c r="BF412" s="226">
        <f>IF(N412="snížená",J412,0)</f>
        <v>0</v>
      </c>
      <c r="BG412" s="226">
        <f>IF(N412="zákl. přenesená",J412,0)</f>
        <v>0</v>
      </c>
      <c r="BH412" s="226">
        <f>IF(N412="sníž. přenesená",J412,0)</f>
        <v>0</v>
      </c>
      <c r="BI412" s="226">
        <f>IF(N412="nulová",J412,0)</f>
        <v>0</v>
      </c>
      <c r="BJ412" s="18" t="s">
        <v>79</v>
      </c>
      <c r="BK412" s="226">
        <f>ROUND(I412*H412,2)</f>
        <v>0</v>
      </c>
      <c r="BL412" s="18" t="s">
        <v>248</v>
      </c>
      <c r="BM412" s="225" t="s">
        <v>3596</v>
      </c>
    </row>
    <row r="413" s="2" customFormat="1">
      <c r="A413" s="39"/>
      <c r="B413" s="40"/>
      <c r="C413" s="41"/>
      <c r="D413" s="227" t="s">
        <v>435</v>
      </c>
      <c r="E413" s="41"/>
      <c r="F413" s="228" t="s">
        <v>5427</v>
      </c>
      <c r="G413" s="41"/>
      <c r="H413" s="41"/>
      <c r="I413" s="229"/>
      <c r="J413" s="41"/>
      <c r="K413" s="41"/>
      <c r="L413" s="45"/>
      <c r="M413" s="291"/>
      <c r="N413" s="292"/>
      <c r="O413" s="85"/>
      <c r="P413" s="85"/>
      <c r="Q413" s="85"/>
      <c r="R413" s="85"/>
      <c r="S413" s="85"/>
      <c r="T413" s="86"/>
      <c r="U413" s="39"/>
      <c r="V413" s="39"/>
      <c r="W413" s="39"/>
      <c r="X413" s="39"/>
      <c r="Y413" s="39"/>
      <c r="Z413" s="39"/>
      <c r="AA413" s="39"/>
      <c r="AB413" s="39"/>
      <c r="AC413" s="39"/>
      <c r="AD413" s="39"/>
      <c r="AE413" s="39"/>
      <c r="AT413" s="18" t="s">
        <v>435</v>
      </c>
      <c r="AU413" s="18" t="s">
        <v>79</v>
      </c>
    </row>
    <row r="414" s="2" customFormat="1">
      <c r="A414" s="39"/>
      <c r="B414" s="40"/>
      <c r="C414" s="214" t="s">
        <v>683</v>
      </c>
      <c r="D414" s="214" t="s">
        <v>243</v>
      </c>
      <c r="E414" s="215" t="s">
        <v>5679</v>
      </c>
      <c r="F414" s="216" t="s">
        <v>5429</v>
      </c>
      <c r="G414" s="217" t="s">
        <v>1418</v>
      </c>
      <c r="H414" s="218">
        <v>80</v>
      </c>
      <c r="I414" s="219"/>
      <c r="J414" s="220">
        <f>ROUND(I414*H414,2)</f>
        <v>0</v>
      </c>
      <c r="K414" s="216" t="s">
        <v>247</v>
      </c>
      <c r="L414" s="45"/>
      <c r="M414" s="221" t="s">
        <v>19</v>
      </c>
      <c r="N414" s="222" t="s">
        <v>43</v>
      </c>
      <c r="O414" s="85"/>
      <c r="P414" s="223">
        <f>O414*H414</f>
        <v>0</v>
      </c>
      <c r="Q414" s="223">
        <v>0</v>
      </c>
      <c r="R414" s="223">
        <f>Q414*H414</f>
        <v>0</v>
      </c>
      <c r="S414" s="223">
        <v>0</v>
      </c>
      <c r="T414" s="224">
        <f>S414*H414</f>
        <v>0</v>
      </c>
      <c r="U414" s="39"/>
      <c r="V414" s="39"/>
      <c r="W414" s="39"/>
      <c r="X414" s="39"/>
      <c r="Y414" s="39"/>
      <c r="Z414" s="39"/>
      <c r="AA414" s="39"/>
      <c r="AB414" s="39"/>
      <c r="AC414" s="39"/>
      <c r="AD414" s="39"/>
      <c r="AE414" s="39"/>
      <c r="AR414" s="225" t="s">
        <v>248</v>
      </c>
      <c r="AT414" s="225" t="s">
        <v>243</v>
      </c>
      <c r="AU414" s="225" t="s">
        <v>79</v>
      </c>
      <c r="AY414" s="18" t="s">
        <v>240</v>
      </c>
      <c r="BE414" s="226">
        <f>IF(N414="základní",J414,0)</f>
        <v>0</v>
      </c>
      <c r="BF414" s="226">
        <f>IF(N414="snížená",J414,0)</f>
        <v>0</v>
      </c>
      <c r="BG414" s="226">
        <f>IF(N414="zákl. přenesená",J414,0)</f>
        <v>0</v>
      </c>
      <c r="BH414" s="226">
        <f>IF(N414="sníž. přenesená",J414,0)</f>
        <v>0</v>
      </c>
      <c r="BI414" s="226">
        <f>IF(N414="nulová",J414,0)</f>
        <v>0</v>
      </c>
      <c r="BJ414" s="18" t="s">
        <v>79</v>
      </c>
      <c r="BK414" s="226">
        <f>ROUND(I414*H414,2)</f>
        <v>0</v>
      </c>
      <c r="BL414" s="18" t="s">
        <v>248</v>
      </c>
      <c r="BM414" s="225" t="s">
        <v>3604</v>
      </c>
    </row>
    <row r="415" s="2" customFormat="1">
      <c r="A415" s="39"/>
      <c r="B415" s="40"/>
      <c r="C415" s="41"/>
      <c r="D415" s="227" t="s">
        <v>435</v>
      </c>
      <c r="E415" s="41"/>
      <c r="F415" s="228" t="s">
        <v>5430</v>
      </c>
      <c r="G415" s="41"/>
      <c r="H415" s="41"/>
      <c r="I415" s="229"/>
      <c r="J415" s="41"/>
      <c r="K415" s="41"/>
      <c r="L415" s="45"/>
      <c r="M415" s="291"/>
      <c r="N415" s="292"/>
      <c r="O415" s="85"/>
      <c r="P415" s="85"/>
      <c r="Q415" s="85"/>
      <c r="R415" s="85"/>
      <c r="S415" s="85"/>
      <c r="T415" s="86"/>
      <c r="U415" s="39"/>
      <c r="V415" s="39"/>
      <c r="W415" s="39"/>
      <c r="X415" s="39"/>
      <c r="Y415" s="39"/>
      <c r="Z415" s="39"/>
      <c r="AA415" s="39"/>
      <c r="AB415" s="39"/>
      <c r="AC415" s="39"/>
      <c r="AD415" s="39"/>
      <c r="AE415" s="39"/>
      <c r="AT415" s="18" t="s">
        <v>435</v>
      </c>
      <c r="AU415" s="18" t="s">
        <v>79</v>
      </c>
    </row>
    <row r="416" s="2" customFormat="1">
      <c r="A416" s="39"/>
      <c r="B416" s="40"/>
      <c r="C416" s="214" t="s">
        <v>2810</v>
      </c>
      <c r="D416" s="214" t="s">
        <v>243</v>
      </c>
      <c r="E416" s="215" t="s">
        <v>5680</v>
      </c>
      <c r="F416" s="216" t="s">
        <v>5432</v>
      </c>
      <c r="G416" s="217" t="s">
        <v>1418</v>
      </c>
      <c r="H416" s="218">
        <v>137</v>
      </c>
      <c r="I416" s="219"/>
      <c r="J416" s="220">
        <f>ROUND(I416*H416,2)</f>
        <v>0</v>
      </c>
      <c r="K416" s="216" t="s">
        <v>247</v>
      </c>
      <c r="L416" s="45"/>
      <c r="M416" s="221" t="s">
        <v>19</v>
      </c>
      <c r="N416" s="222" t="s">
        <v>43</v>
      </c>
      <c r="O416" s="85"/>
      <c r="P416" s="223">
        <f>O416*H416</f>
        <v>0</v>
      </c>
      <c r="Q416" s="223">
        <v>0</v>
      </c>
      <c r="R416" s="223">
        <f>Q416*H416</f>
        <v>0</v>
      </c>
      <c r="S416" s="223">
        <v>0</v>
      </c>
      <c r="T416" s="224">
        <f>S416*H416</f>
        <v>0</v>
      </c>
      <c r="U416" s="39"/>
      <c r="V416" s="39"/>
      <c r="W416" s="39"/>
      <c r="X416" s="39"/>
      <c r="Y416" s="39"/>
      <c r="Z416" s="39"/>
      <c r="AA416" s="39"/>
      <c r="AB416" s="39"/>
      <c r="AC416" s="39"/>
      <c r="AD416" s="39"/>
      <c r="AE416" s="39"/>
      <c r="AR416" s="225" t="s">
        <v>248</v>
      </c>
      <c r="AT416" s="225" t="s">
        <v>243</v>
      </c>
      <c r="AU416" s="225" t="s">
        <v>79</v>
      </c>
      <c r="AY416" s="18" t="s">
        <v>240</v>
      </c>
      <c r="BE416" s="226">
        <f>IF(N416="základní",J416,0)</f>
        <v>0</v>
      </c>
      <c r="BF416" s="226">
        <f>IF(N416="snížená",J416,0)</f>
        <v>0</v>
      </c>
      <c r="BG416" s="226">
        <f>IF(N416="zákl. přenesená",J416,0)</f>
        <v>0</v>
      </c>
      <c r="BH416" s="226">
        <f>IF(N416="sníž. přenesená",J416,0)</f>
        <v>0</v>
      </c>
      <c r="BI416" s="226">
        <f>IF(N416="nulová",J416,0)</f>
        <v>0</v>
      </c>
      <c r="BJ416" s="18" t="s">
        <v>79</v>
      </c>
      <c r="BK416" s="226">
        <f>ROUND(I416*H416,2)</f>
        <v>0</v>
      </c>
      <c r="BL416" s="18" t="s">
        <v>248</v>
      </c>
      <c r="BM416" s="225" t="s">
        <v>3613</v>
      </c>
    </row>
    <row r="417" s="2" customFormat="1">
      <c r="A417" s="39"/>
      <c r="B417" s="40"/>
      <c r="C417" s="41"/>
      <c r="D417" s="227" t="s">
        <v>435</v>
      </c>
      <c r="E417" s="41"/>
      <c r="F417" s="228" t="s">
        <v>5430</v>
      </c>
      <c r="G417" s="41"/>
      <c r="H417" s="41"/>
      <c r="I417" s="229"/>
      <c r="J417" s="41"/>
      <c r="K417" s="41"/>
      <c r="L417" s="45"/>
      <c r="M417" s="291"/>
      <c r="N417" s="292"/>
      <c r="O417" s="85"/>
      <c r="P417" s="85"/>
      <c r="Q417" s="85"/>
      <c r="R417" s="85"/>
      <c r="S417" s="85"/>
      <c r="T417" s="86"/>
      <c r="U417" s="39"/>
      <c r="V417" s="39"/>
      <c r="W417" s="39"/>
      <c r="X417" s="39"/>
      <c r="Y417" s="39"/>
      <c r="Z417" s="39"/>
      <c r="AA417" s="39"/>
      <c r="AB417" s="39"/>
      <c r="AC417" s="39"/>
      <c r="AD417" s="39"/>
      <c r="AE417" s="39"/>
      <c r="AT417" s="18" t="s">
        <v>435</v>
      </c>
      <c r="AU417" s="18" t="s">
        <v>79</v>
      </c>
    </row>
    <row r="418" s="2" customFormat="1">
      <c r="A418" s="39"/>
      <c r="B418" s="40"/>
      <c r="C418" s="214" t="s">
        <v>685</v>
      </c>
      <c r="D418" s="214" t="s">
        <v>243</v>
      </c>
      <c r="E418" s="215" t="s">
        <v>5681</v>
      </c>
      <c r="F418" s="216" t="s">
        <v>5623</v>
      </c>
      <c r="G418" s="217" t="s">
        <v>1418</v>
      </c>
      <c r="H418" s="218">
        <v>16</v>
      </c>
      <c r="I418" s="219"/>
      <c r="J418" s="220">
        <f>ROUND(I418*H418,2)</f>
        <v>0</v>
      </c>
      <c r="K418" s="216" t="s">
        <v>247</v>
      </c>
      <c r="L418" s="45"/>
      <c r="M418" s="221" t="s">
        <v>19</v>
      </c>
      <c r="N418" s="222" t="s">
        <v>43</v>
      </c>
      <c r="O418" s="85"/>
      <c r="P418" s="223">
        <f>O418*H418</f>
        <v>0</v>
      </c>
      <c r="Q418" s="223">
        <v>0</v>
      </c>
      <c r="R418" s="223">
        <f>Q418*H418</f>
        <v>0</v>
      </c>
      <c r="S418" s="223">
        <v>0</v>
      </c>
      <c r="T418" s="224">
        <f>S418*H418</f>
        <v>0</v>
      </c>
      <c r="U418" s="39"/>
      <c r="V418" s="39"/>
      <c r="W418" s="39"/>
      <c r="X418" s="39"/>
      <c r="Y418" s="39"/>
      <c r="Z418" s="39"/>
      <c r="AA418" s="39"/>
      <c r="AB418" s="39"/>
      <c r="AC418" s="39"/>
      <c r="AD418" s="39"/>
      <c r="AE418" s="39"/>
      <c r="AR418" s="225" t="s">
        <v>248</v>
      </c>
      <c r="AT418" s="225" t="s">
        <v>243</v>
      </c>
      <c r="AU418" s="225" t="s">
        <v>79</v>
      </c>
      <c r="AY418" s="18" t="s">
        <v>240</v>
      </c>
      <c r="BE418" s="226">
        <f>IF(N418="základní",J418,0)</f>
        <v>0</v>
      </c>
      <c r="BF418" s="226">
        <f>IF(N418="snížená",J418,0)</f>
        <v>0</v>
      </c>
      <c r="BG418" s="226">
        <f>IF(N418="zákl. přenesená",J418,0)</f>
        <v>0</v>
      </c>
      <c r="BH418" s="226">
        <f>IF(N418="sníž. přenesená",J418,0)</f>
        <v>0</v>
      </c>
      <c r="BI418" s="226">
        <f>IF(N418="nulová",J418,0)</f>
        <v>0</v>
      </c>
      <c r="BJ418" s="18" t="s">
        <v>79</v>
      </c>
      <c r="BK418" s="226">
        <f>ROUND(I418*H418,2)</f>
        <v>0</v>
      </c>
      <c r="BL418" s="18" t="s">
        <v>248</v>
      </c>
      <c r="BM418" s="225" t="s">
        <v>3621</v>
      </c>
    </row>
    <row r="419" s="2" customFormat="1">
      <c r="A419" s="39"/>
      <c r="B419" s="40"/>
      <c r="C419" s="41"/>
      <c r="D419" s="227" t="s">
        <v>435</v>
      </c>
      <c r="E419" s="41"/>
      <c r="F419" s="228" t="s">
        <v>5624</v>
      </c>
      <c r="G419" s="41"/>
      <c r="H419" s="41"/>
      <c r="I419" s="229"/>
      <c r="J419" s="41"/>
      <c r="K419" s="41"/>
      <c r="L419" s="45"/>
      <c r="M419" s="291"/>
      <c r="N419" s="292"/>
      <c r="O419" s="85"/>
      <c r="P419" s="85"/>
      <c r="Q419" s="85"/>
      <c r="R419" s="85"/>
      <c r="S419" s="85"/>
      <c r="T419" s="86"/>
      <c r="U419" s="39"/>
      <c r="V419" s="39"/>
      <c r="W419" s="39"/>
      <c r="X419" s="39"/>
      <c r="Y419" s="39"/>
      <c r="Z419" s="39"/>
      <c r="AA419" s="39"/>
      <c r="AB419" s="39"/>
      <c r="AC419" s="39"/>
      <c r="AD419" s="39"/>
      <c r="AE419" s="39"/>
      <c r="AT419" s="18" t="s">
        <v>435</v>
      </c>
      <c r="AU419" s="18" t="s">
        <v>79</v>
      </c>
    </row>
    <row r="420" s="2" customFormat="1">
      <c r="A420" s="39"/>
      <c r="B420" s="40"/>
      <c r="C420" s="214" t="s">
        <v>2817</v>
      </c>
      <c r="D420" s="214" t="s">
        <v>243</v>
      </c>
      <c r="E420" s="215" t="s">
        <v>5682</v>
      </c>
      <c r="F420" s="216" t="s">
        <v>5683</v>
      </c>
      <c r="G420" s="217" t="s">
        <v>1418</v>
      </c>
      <c r="H420" s="218">
        <v>14</v>
      </c>
      <c r="I420" s="219"/>
      <c r="J420" s="220">
        <f>ROUND(I420*H420,2)</f>
        <v>0</v>
      </c>
      <c r="K420" s="216" t="s">
        <v>247</v>
      </c>
      <c r="L420" s="45"/>
      <c r="M420" s="221" t="s">
        <v>19</v>
      </c>
      <c r="N420" s="222" t="s">
        <v>43</v>
      </c>
      <c r="O420" s="85"/>
      <c r="P420" s="223">
        <f>O420*H420</f>
        <v>0</v>
      </c>
      <c r="Q420" s="223">
        <v>0</v>
      </c>
      <c r="R420" s="223">
        <f>Q420*H420</f>
        <v>0</v>
      </c>
      <c r="S420" s="223">
        <v>0</v>
      </c>
      <c r="T420" s="224">
        <f>S420*H420</f>
        <v>0</v>
      </c>
      <c r="U420" s="39"/>
      <c r="V420" s="39"/>
      <c r="W420" s="39"/>
      <c r="X420" s="39"/>
      <c r="Y420" s="39"/>
      <c r="Z420" s="39"/>
      <c r="AA420" s="39"/>
      <c r="AB420" s="39"/>
      <c r="AC420" s="39"/>
      <c r="AD420" s="39"/>
      <c r="AE420" s="39"/>
      <c r="AR420" s="225" t="s">
        <v>248</v>
      </c>
      <c r="AT420" s="225" t="s">
        <v>243</v>
      </c>
      <c r="AU420" s="225" t="s">
        <v>79</v>
      </c>
      <c r="AY420" s="18" t="s">
        <v>240</v>
      </c>
      <c r="BE420" s="226">
        <f>IF(N420="základní",J420,0)</f>
        <v>0</v>
      </c>
      <c r="BF420" s="226">
        <f>IF(N420="snížená",J420,0)</f>
        <v>0</v>
      </c>
      <c r="BG420" s="226">
        <f>IF(N420="zákl. přenesená",J420,0)</f>
        <v>0</v>
      </c>
      <c r="BH420" s="226">
        <f>IF(N420="sníž. přenesená",J420,0)</f>
        <v>0</v>
      </c>
      <c r="BI420" s="226">
        <f>IF(N420="nulová",J420,0)</f>
        <v>0</v>
      </c>
      <c r="BJ420" s="18" t="s">
        <v>79</v>
      </c>
      <c r="BK420" s="226">
        <f>ROUND(I420*H420,2)</f>
        <v>0</v>
      </c>
      <c r="BL420" s="18" t="s">
        <v>248</v>
      </c>
      <c r="BM420" s="225" t="s">
        <v>3629</v>
      </c>
    </row>
    <row r="421" s="2" customFormat="1">
      <c r="A421" s="39"/>
      <c r="B421" s="40"/>
      <c r="C421" s="41"/>
      <c r="D421" s="227" t="s">
        <v>435</v>
      </c>
      <c r="E421" s="41"/>
      <c r="F421" s="228" t="s">
        <v>5435</v>
      </c>
      <c r="G421" s="41"/>
      <c r="H421" s="41"/>
      <c r="I421" s="229"/>
      <c r="J421" s="41"/>
      <c r="K421" s="41"/>
      <c r="L421" s="45"/>
      <c r="M421" s="291"/>
      <c r="N421" s="292"/>
      <c r="O421" s="85"/>
      <c r="P421" s="85"/>
      <c r="Q421" s="85"/>
      <c r="R421" s="85"/>
      <c r="S421" s="85"/>
      <c r="T421" s="86"/>
      <c r="U421" s="39"/>
      <c r="V421" s="39"/>
      <c r="W421" s="39"/>
      <c r="X421" s="39"/>
      <c r="Y421" s="39"/>
      <c r="Z421" s="39"/>
      <c r="AA421" s="39"/>
      <c r="AB421" s="39"/>
      <c r="AC421" s="39"/>
      <c r="AD421" s="39"/>
      <c r="AE421" s="39"/>
      <c r="AT421" s="18" t="s">
        <v>435</v>
      </c>
      <c r="AU421" s="18" t="s">
        <v>79</v>
      </c>
    </row>
    <row r="422" s="2" customFormat="1" ht="33" customHeight="1">
      <c r="A422" s="39"/>
      <c r="B422" s="40"/>
      <c r="C422" s="214" t="s">
        <v>688</v>
      </c>
      <c r="D422" s="214" t="s">
        <v>243</v>
      </c>
      <c r="E422" s="215" t="s">
        <v>5684</v>
      </c>
      <c r="F422" s="216" t="s">
        <v>5685</v>
      </c>
      <c r="G422" s="217" t="s">
        <v>261</v>
      </c>
      <c r="H422" s="218">
        <v>3</v>
      </c>
      <c r="I422" s="219"/>
      <c r="J422" s="220">
        <f>ROUND(I422*H422,2)</f>
        <v>0</v>
      </c>
      <c r="K422" s="216" t="s">
        <v>247</v>
      </c>
      <c r="L422" s="45"/>
      <c r="M422" s="221" t="s">
        <v>19</v>
      </c>
      <c r="N422" s="222" t="s">
        <v>43</v>
      </c>
      <c r="O422" s="85"/>
      <c r="P422" s="223">
        <f>O422*H422</f>
        <v>0</v>
      </c>
      <c r="Q422" s="223">
        <v>0</v>
      </c>
      <c r="R422" s="223">
        <f>Q422*H422</f>
        <v>0</v>
      </c>
      <c r="S422" s="223">
        <v>0</v>
      </c>
      <c r="T422" s="224">
        <f>S422*H422</f>
        <v>0</v>
      </c>
      <c r="U422" s="39"/>
      <c r="V422" s="39"/>
      <c r="W422" s="39"/>
      <c r="X422" s="39"/>
      <c r="Y422" s="39"/>
      <c r="Z422" s="39"/>
      <c r="AA422" s="39"/>
      <c r="AB422" s="39"/>
      <c r="AC422" s="39"/>
      <c r="AD422" s="39"/>
      <c r="AE422" s="39"/>
      <c r="AR422" s="225" t="s">
        <v>248</v>
      </c>
      <c r="AT422" s="225" t="s">
        <v>243</v>
      </c>
      <c r="AU422" s="225" t="s">
        <v>79</v>
      </c>
      <c r="AY422" s="18" t="s">
        <v>240</v>
      </c>
      <c r="BE422" s="226">
        <f>IF(N422="základní",J422,0)</f>
        <v>0</v>
      </c>
      <c r="BF422" s="226">
        <f>IF(N422="snížená",J422,0)</f>
        <v>0</v>
      </c>
      <c r="BG422" s="226">
        <f>IF(N422="zákl. přenesená",J422,0)</f>
        <v>0</v>
      </c>
      <c r="BH422" s="226">
        <f>IF(N422="sníž. přenesená",J422,0)</f>
        <v>0</v>
      </c>
      <c r="BI422" s="226">
        <f>IF(N422="nulová",J422,0)</f>
        <v>0</v>
      </c>
      <c r="BJ422" s="18" t="s">
        <v>79</v>
      </c>
      <c r="BK422" s="226">
        <f>ROUND(I422*H422,2)</f>
        <v>0</v>
      </c>
      <c r="BL422" s="18" t="s">
        <v>248</v>
      </c>
      <c r="BM422" s="225" t="s">
        <v>3637</v>
      </c>
    </row>
    <row r="423" s="2" customFormat="1">
      <c r="A423" s="39"/>
      <c r="B423" s="40"/>
      <c r="C423" s="41"/>
      <c r="D423" s="227" t="s">
        <v>435</v>
      </c>
      <c r="E423" s="41"/>
      <c r="F423" s="228" t="s">
        <v>5686</v>
      </c>
      <c r="G423" s="41"/>
      <c r="H423" s="41"/>
      <c r="I423" s="229"/>
      <c r="J423" s="41"/>
      <c r="K423" s="41"/>
      <c r="L423" s="45"/>
      <c r="M423" s="291"/>
      <c r="N423" s="292"/>
      <c r="O423" s="85"/>
      <c r="P423" s="85"/>
      <c r="Q423" s="85"/>
      <c r="R423" s="85"/>
      <c r="S423" s="85"/>
      <c r="T423" s="86"/>
      <c r="U423" s="39"/>
      <c r="V423" s="39"/>
      <c r="W423" s="39"/>
      <c r="X423" s="39"/>
      <c r="Y423" s="39"/>
      <c r="Z423" s="39"/>
      <c r="AA423" s="39"/>
      <c r="AB423" s="39"/>
      <c r="AC423" s="39"/>
      <c r="AD423" s="39"/>
      <c r="AE423" s="39"/>
      <c r="AT423" s="18" t="s">
        <v>435</v>
      </c>
      <c r="AU423" s="18" t="s">
        <v>79</v>
      </c>
    </row>
    <row r="424" s="2" customFormat="1" ht="33" customHeight="1">
      <c r="A424" s="39"/>
      <c r="B424" s="40"/>
      <c r="C424" s="214" t="s">
        <v>2825</v>
      </c>
      <c r="D424" s="214" t="s">
        <v>243</v>
      </c>
      <c r="E424" s="215" t="s">
        <v>5687</v>
      </c>
      <c r="F424" s="216" t="s">
        <v>5542</v>
      </c>
      <c r="G424" s="217" t="s">
        <v>261</v>
      </c>
      <c r="H424" s="218">
        <v>11</v>
      </c>
      <c r="I424" s="219"/>
      <c r="J424" s="220">
        <f>ROUND(I424*H424,2)</f>
        <v>0</v>
      </c>
      <c r="K424" s="216" t="s">
        <v>247</v>
      </c>
      <c r="L424" s="45"/>
      <c r="M424" s="221" t="s">
        <v>19</v>
      </c>
      <c r="N424" s="222" t="s">
        <v>43</v>
      </c>
      <c r="O424" s="85"/>
      <c r="P424" s="223">
        <f>O424*H424</f>
        <v>0</v>
      </c>
      <c r="Q424" s="223">
        <v>0</v>
      </c>
      <c r="R424" s="223">
        <f>Q424*H424</f>
        <v>0</v>
      </c>
      <c r="S424" s="223">
        <v>0</v>
      </c>
      <c r="T424" s="224">
        <f>S424*H424</f>
        <v>0</v>
      </c>
      <c r="U424" s="39"/>
      <c r="V424" s="39"/>
      <c r="W424" s="39"/>
      <c r="X424" s="39"/>
      <c r="Y424" s="39"/>
      <c r="Z424" s="39"/>
      <c r="AA424" s="39"/>
      <c r="AB424" s="39"/>
      <c r="AC424" s="39"/>
      <c r="AD424" s="39"/>
      <c r="AE424" s="39"/>
      <c r="AR424" s="225" t="s">
        <v>248</v>
      </c>
      <c r="AT424" s="225" t="s">
        <v>243</v>
      </c>
      <c r="AU424" s="225" t="s">
        <v>79</v>
      </c>
      <c r="AY424" s="18" t="s">
        <v>240</v>
      </c>
      <c r="BE424" s="226">
        <f>IF(N424="základní",J424,0)</f>
        <v>0</v>
      </c>
      <c r="BF424" s="226">
        <f>IF(N424="snížená",J424,0)</f>
        <v>0</v>
      </c>
      <c r="BG424" s="226">
        <f>IF(N424="zákl. přenesená",J424,0)</f>
        <v>0</v>
      </c>
      <c r="BH424" s="226">
        <f>IF(N424="sníž. přenesená",J424,0)</f>
        <v>0</v>
      </c>
      <c r="BI424" s="226">
        <f>IF(N424="nulová",J424,0)</f>
        <v>0</v>
      </c>
      <c r="BJ424" s="18" t="s">
        <v>79</v>
      </c>
      <c r="BK424" s="226">
        <f>ROUND(I424*H424,2)</f>
        <v>0</v>
      </c>
      <c r="BL424" s="18" t="s">
        <v>248</v>
      </c>
      <c r="BM424" s="225" t="s">
        <v>3645</v>
      </c>
    </row>
    <row r="425" s="2" customFormat="1">
      <c r="A425" s="39"/>
      <c r="B425" s="40"/>
      <c r="C425" s="41"/>
      <c r="D425" s="227" t="s">
        <v>435</v>
      </c>
      <c r="E425" s="41"/>
      <c r="F425" s="228" t="s">
        <v>5446</v>
      </c>
      <c r="G425" s="41"/>
      <c r="H425" s="41"/>
      <c r="I425" s="229"/>
      <c r="J425" s="41"/>
      <c r="K425" s="41"/>
      <c r="L425" s="45"/>
      <c r="M425" s="291"/>
      <c r="N425" s="292"/>
      <c r="O425" s="85"/>
      <c r="P425" s="85"/>
      <c r="Q425" s="85"/>
      <c r="R425" s="85"/>
      <c r="S425" s="85"/>
      <c r="T425" s="86"/>
      <c r="U425" s="39"/>
      <c r="V425" s="39"/>
      <c r="W425" s="39"/>
      <c r="X425" s="39"/>
      <c r="Y425" s="39"/>
      <c r="Z425" s="39"/>
      <c r="AA425" s="39"/>
      <c r="AB425" s="39"/>
      <c r="AC425" s="39"/>
      <c r="AD425" s="39"/>
      <c r="AE425" s="39"/>
      <c r="AT425" s="18" t="s">
        <v>435</v>
      </c>
      <c r="AU425" s="18" t="s">
        <v>79</v>
      </c>
    </row>
    <row r="426" s="2" customFormat="1" ht="33" customHeight="1">
      <c r="A426" s="39"/>
      <c r="B426" s="40"/>
      <c r="C426" s="214" t="s">
        <v>693</v>
      </c>
      <c r="D426" s="214" t="s">
        <v>243</v>
      </c>
      <c r="E426" s="215" t="s">
        <v>5688</v>
      </c>
      <c r="F426" s="216" t="s">
        <v>5544</v>
      </c>
      <c r="G426" s="217" t="s">
        <v>261</v>
      </c>
      <c r="H426" s="218">
        <v>18</v>
      </c>
      <c r="I426" s="219"/>
      <c r="J426" s="220">
        <f>ROUND(I426*H426,2)</f>
        <v>0</v>
      </c>
      <c r="K426" s="216" t="s">
        <v>247</v>
      </c>
      <c r="L426" s="45"/>
      <c r="M426" s="221" t="s">
        <v>19</v>
      </c>
      <c r="N426" s="222" t="s">
        <v>43</v>
      </c>
      <c r="O426" s="85"/>
      <c r="P426" s="223">
        <f>O426*H426</f>
        <v>0</v>
      </c>
      <c r="Q426" s="223">
        <v>0</v>
      </c>
      <c r="R426" s="223">
        <f>Q426*H426</f>
        <v>0</v>
      </c>
      <c r="S426" s="223">
        <v>0</v>
      </c>
      <c r="T426" s="224">
        <f>S426*H426</f>
        <v>0</v>
      </c>
      <c r="U426" s="39"/>
      <c r="V426" s="39"/>
      <c r="W426" s="39"/>
      <c r="X426" s="39"/>
      <c r="Y426" s="39"/>
      <c r="Z426" s="39"/>
      <c r="AA426" s="39"/>
      <c r="AB426" s="39"/>
      <c r="AC426" s="39"/>
      <c r="AD426" s="39"/>
      <c r="AE426" s="39"/>
      <c r="AR426" s="225" t="s">
        <v>248</v>
      </c>
      <c r="AT426" s="225" t="s">
        <v>243</v>
      </c>
      <c r="AU426" s="225" t="s">
        <v>79</v>
      </c>
      <c r="AY426" s="18" t="s">
        <v>240</v>
      </c>
      <c r="BE426" s="226">
        <f>IF(N426="základní",J426,0)</f>
        <v>0</v>
      </c>
      <c r="BF426" s="226">
        <f>IF(N426="snížená",J426,0)</f>
        <v>0</v>
      </c>
      <c r="BG426" s="226">
        <f>IF(N426="zákl. přenesená",J426,0)</f>
        <v>0</v>
      </c>
      <c r="BH426" s="226">
        <f>IF(N426="sníž. přenesená",J426,0)</f>
        <v>0</v>
      </c>
      <c r="BI426" s="226">
        <f>IF(N426="nulová",J426,0)</f>
        <v>0</v>
      </c>
      <c r="BJ426" s="18" t="s">
        <v>79</v>
      </c>
      <c r="BK426" s="226">
        <f>ROUND(I426*H426,2)</f>
        <v>0</v>
      </c>
      <c r="BL426" s="18" t="s">
        <v>248</v>
      </c>
      <c r="BM426" s="225" t="s">
        <v>3653</v>
      </c>
    </row>
    <row r="427" s="2" customFormat="1">
      <c r="A427" s="39"/>
      <c r="B427" s="40"/>
      <c r="C427" s="41"/>
      <c r="D427" s="227" t="s">
        <v>435</v>
      </c>
      <c r="E427" s="41"/>
      <c r="F427" s="228" t="s">
        <v>5449</v>
      </c>
      <c r="G427" s="41"/>
      <c r="H427" s="41"/>
      <c r="I427" s="229"/>
      <c r="J427" s="41"/>
      <c r="K427" s="41"/>
      <c r="L427" s="45"/>
      <c r="M427" s="291"/>
      <c r="N427" s="292"/>
      <c r="O427" s="85"/>
      <c r="P427" s="85"/>
      <c r="Q427" s="85"/>
      <c r="R427" s="85"/>
      <c r="S427" s="85"/>
      <c r="T427" s="86"/>
      <c r="U427" s="39"/>
      <c r="V427" s="39"/>
      <c r="W427" s="39"/>
      <c r="X427" s="39"/>
      <c r="Y427" s="39"/>
      <c r="Z427" s="39"/>
      <c r="AA427" s="39"/>
      <c r="AB427" s="39"/>
      <c r="AC427" s="39"/>
      <c r="AD427" s="39"/>
      <c r="AE427" s="39"/>
      <c r="AT427" s="18" t="s">
        <v>435</v>
      </c>
      <c r="AU427" s="18" t="s">
        <v>79</v>
      </c>
    </row>
    <row r="428" s="2" customFormat="1" ht="33" customHeight="1">
      <c r="A428" s="39"/>
      <c r="B428" s="40"/>
      <c r="C428" s="214" t="s">
        <v>2833</v>
      </c>
      <c r="D428" s="214" t="s">
        <v>243</v>
      </c>
      <c r="E428" s="215" t="s">
        <v>5689</v>
      </c>
      <c r="F428" s="216" t="s">
        <v>5546</v>
      </c>
      <c r="G428" s="217" t="s">
        <v>261</v>
      </c>
      <c r="H428" s="218">
        <v>7</v>
      </c>
      <c r="I428" s="219"/>
      <c r="J428" s="220">
        <f>ROUND(I428*H428,2)</f>
        <v>0</v>
      </c>
      <c r="K428" s="216" t="s">
        <v>247</v>
      </c>
      <c r="L428" s="45"/>
      <c r="M428" s="221" t="s">
        <v>19</v>
      </c>
      <c r="N428" s="222" t="s">
        <v>43</v>
      </c>
      <c r="O428" s="85"/>
      <c r="P428" s="223">
        <f>O428*H428</f>
        <v>0</v>
      </c>
      <c r="Q428" s="223">
        <v>0</v>
      </c>
      <c r="R428" s="223">
        <f>Q428*H428</f>
        <v>0</v>
      </c>
      <c r="S428" s="223">
        <v>0</v>
      </c>
      <c r="T428" s="224">
        <f>S428*H428</f>
        <v>0</v>
      </c>
      <c r="U428" s="39"/>
      <c r="V428" s="39"/>
      <c r="W428" s="39"/>
      <c r="X428" s="39"/>
      <c r="Y428" s="39"/>
      <c r="Z428" s="39"/>
      <c r="AA428" s="39"/>
      <c r="AB428" s="39"/>
      <c r="AC428" s="39"/>
      <c r="AD428" s="39"/>
      <c r="AE428" s="39"/>
      <c r="AR428" s="225" t="s">
        <v>248</v>
      </c>
      <c r="AT428" s="225" t="s">
        <v>243</v>
      </c>
      <c r="AU428" s="225" t="s">
        <v>79</v>
      </c>
      <c r="AY428" s="18" t="s">
        <v>240</v>
      </c>
      <c r="BE428" s="226">
        <f>IF(N428="základní",J428,0)</f>
        <v>0</v>
      </c>
      <c r="BF428" s="226">
        <f>IF(N428="snížená",J428,0)</f>
        <v>0</v>
      </c>
      <c r="BG428" s="226">
        <f>IF(N428="zákl. přenesená",J428,0)</f>
        <v>0</v>
      </c>
      <c r="BH428" s="226">
        <f>IF(N428="sníž. přenesená",J428,0)</f>
        <v>0</v>
      </c>
      <c r="BI428" s="226">
        <f>IF(N428="nulová",J428,0)</f>
        <v>0</v>
      </c>
      <c r="BJ428" s="18" t="s">
        <v>79</v>
      </c>
      <c r="BK428" s="226">
        <f>ROUND(I428*H428,2)</f>
        <v>0</v>
      </c>
      <c r="BL428" s="18" t="s">
        <v>248</v>
      </c>
      <c r="BM428" s="225" t="s">
        <v>3661</v>
      </c>
    </row>
    <row r="429" s="2" customFormat="1">
      <c r="A429" s="39"/>
      <c r="B429" s="40"/>
      <c r="C429" s="41"/>
      <c r="D429" s="227" t="s">
        <v>435</v>
      </c>
      <c r="E429" s="41"/>
      <c r="F429" s="228" t="s">
        <v>5452</v>
      </c>
      <c r="G429" s="41"/>
      <c r="H429" s="41"/>
      <c r="I429" s="229"/>
      <c r="J429" s="41"/>
      <c r="K429" s="41"/>
      <c r="L429" s="45"/>
      <c r="M429" s="291"/>
      <c r="N429" s="292"/>
      <c r="O429" s="85"/>
      <c r="P429" s="85"/>
      <c r="Q429" s="85"/>
      <c r="R429" s="85"/>
      <c r="S429" s="85"/>
      <c r="T429" s="86"/>
      <c r="U429" s="39"/>
      <c r="V429" s="39"/>
      <c r="W429" s="39"/>
      <c r="X429" s="39"/>
      <c r="Y429" s="39"/>
      <c r="Z429" s="39"/>
      <c r="AA429" s="39"/>
      <c r="AB429" s="39"/>
      <c r="AC429" s="39"/>
      <c r="AD429" s="39"/>
      <c r="AE429" s="39"/>
      <c r="AT429" s="18" t="s">
        <v>435</v>
      </c>
      <c r="AU429" s="18" t="s">
        <v>79</v>
      </c>
    </row>
    <row r="430" s="2" customFormat="1" ht="33" customHeight="1">
      <c r="A430" s="39"/>
      <c r="B430" s="40"/>
      <c r="C430" s="214" t="s">
        <v>695</v>
      </c>
      <c r="D430" s="214" t="s">
        <v>243</v>
      </c>
      <c r="E430" s="215" t="s">
        <v>5690</v>
      </c>
      <c r="F430" s="216" t="s">
        <v>5466</v>
      </c>
      <c r="G430" s="217" t="s">
        <v>282</v>
      </c>
      <c r="H430" s="218">
        <v>2</v>
      </c>
      <c r="I430" s="219"/>
      <c r="J430" s="220">
        <f>ROUND(I430*H430,2)</f>
        <v>0</v>
      </c>
      <c r="K430" s="216" t="s">
        <v>247</v>
      </c>
      <c r="L430" s="45"/>
      <c r="M430" s="221" t="s">
        <v>19</v>
      </c>
      <c r="N430" s="222" t="s">
        <v>43</v>
      </c>
      <c r="O430" s="85"/>
      <c r="P430" s="223">
        <f>O430*H430</f>
        <v>0</v>
      </c>
      <c r="Q430" s="223">
        <v>0</v>
      </c>
      <c r="R430" s="223">
        <f>Q430*H430</f>
        <v>0</v>
      </c>
      <c r="S430" s="223">
        <v>0</v>
      </c>
      <c r="T430" s="224">
        <f>S430*H430</f>
        <v>0</v>
      </c>
      <c r="U430" s="39"/>
      <c r="V430" s="39"/>
      <c r="W430" s="39"/>
      <c r="X430" s="39"/>
      <c r="Y430" s="39"/>
      <c r="Z430" s="39"/>
      <c r="AA430" s="39"/>
      <c r="AB430" s="39"/>
      <c r="AC430" s="39"/>
      <c r="AD430" s="39"/>
      <c r="AE430" s="39"/>
      <c r="AR430" s="225" t="s">
        <v>248</v>
      </c>
      <c r="AT430" s="225" t="s">
        <v>243</v>
      </c>
      <c r="AU430" s="225" t="s">
        <v>79</v>
      </c>
      <c r="AY430" s="18" t="s">
        <v>240</v>
      </c>
      <c r="BE430" s="226">
        <f>IF(N430="základní",J430,0)</f>
        <v>0</v>
      </c>
      <c r="BF430" s="226">
        <f>IF(N430="snížená",J430,0)</f>
        <v>0</v>
      </c>
      <c r="BG430" s="226">
        <f>IF(N430="zákl. přenesená",J430,0)</f>
        <v>0</v>
      </c>
      <c r="BH430" s="226">
        <f>IF(N430="sníž. přenesená",J430,0)</f>
        <v>0</v>
      </c>
      <c r="BI430" s="226">
        <f>IF(N430="nulová",J430,0)</f>
        <v>0</v>
      </c>
      <c r="BJ430" s="18" t="s">
        <v>79</v>
      </c>
      <c r="BK430" s="226">
        <f>ROUND(I430*H430,2)</f>
        <v>0</v>
      </c>
      <c r="BL430" s="18" t="s">
        <v>248</v>
      </c>
      <c r="BM430" s="225" t="s">
        <v>3669</v>
      </c>
    </row>
    <row r="431" s="2" customFormat="1">
      <c r="A431" s="39"/>
      <c r="B431" s="40"/>
      <c r="C431" s="41"/>
      <c r="D431" s="227" t="s">
        <v>435</v>
      </c>
      <c r="E431" s="41"/>
      <c r="F431" s="228" t="s">
        <v>5691</v>
      </c>
      <c r="G431" s="41"/>
      <c r="H431" s="41"/>
      <c r="I431" s="229"/>
      <c r="J431" s="41"/>
      <c r="K431" s="41"/>
      <c r="L431" s="45"/>
      <c r="M431" s="291"/>
      <c r="N431" s="292"/>
      <c r="O431" s="85"/>
      <c r="P431" s="85"/>
      <c r="Q431" s="85"/>
      <c r="R431" s="85"/>
      <c r="S431" s="85"/>
      <c r="T431" s="86"/>
      <c r="U431" s="39"/>
      <c r="V431" s="39"/>
      <c r="W431" s="39"/>
      <c r="X431" s="39"/>
      <c r="Y431" s="39"/>
      <c r="Z431" s="39"/>
      <c r="AA431" s="39"/>
      <c r="AB431" s="39"/>
      <c r="AC431" s="39"/>
      <c r="AD431" s="39"/>
      <c r="AE431" s="39"/>
      <c r="AT431" s="18" t="s">
        <v>435</v>
      </c>
      <c r="AU431" s="18" t="s">
        <v>79</v>
      </c>
    </row>
    <row r="432" s="2" customFormat="1">
      <c r="A432" s="39"/>
      <c r="B432" s="40"/>
      <c r="C432" s="214" t="s">
        <v>2840</v>
      </c>
      <c r="D432" s="214" t="s">
        <v>243</v>
      </c>
      <c r="E432" s="215" t="s">
        <v>5692</v>
      </c>
      <c r="F432" s="216" t="s">
        <v>5693</v>
      </c>
      <c r="G432" s="217" t="s">
        <v>282</v>
      </c>
      <c r="H432" s="218">
        <v>4</v>
      </c>
      <c r="I432" s="219"/>
      <c r="J432" s="220">
        <f>ROUND(I432*H432,2)</f>
        <v>0</v>
      </c>
      <c r="K432" s="216" t="s">
        <v>247</v>
      </c>
      <c r="L432" s="45"/>
      <c r="M432" s="221" t="s">
        <v>19</v>
      </c>
      <c r="N432" s="222" t="s">
        <v>43</v>
      </c>
      <c r="O432" s="85"/>
      <c r="P432" s="223">
        <f>O432*H432</f>
        <v>0</v>
      </c>
      <c r="Q432" s="223">
        <v>0</v>
      </c>
      <c r="R432" s="223">
        <f>Q432*H432</f>
        <v>0</v>
      </c>
      <c r="S432" s="223">
        <v>0</v>
      </c>
      <c r="T432" s="224">
        <f>S432*H432</f>
        <v>0</v>
      </c>
      <c r="U432" s="39"/>
      <c r="V432" s="39"/>
      <c r="W432" s="39"/>
      <c r="X432" s="39"/>
      <c r="Y432" s="39"/>
      <c r="Z432" s="39"/>
      <c r="AA432" s="39"/>
      <c r="AB432" s="39"/>
      <c r="AC432" s="39"/>
      <c r="AD432" s="39"/>
      <c r="AE432" s="39"/>
      <c r="AR432" s="225" t="s">
        <v>248</v>
      </c>
      <c r="AT432" s="225" t="s">
        <v>243</v>
      </c>
      <c r="AU432" s="225" t="s">
        <v>79</v>
      </c>
      <c r="AY432" s="18" t="s">
        <v>240</v>
      </c>
      <c r="BE432" s="226">
        <f>IF(N432="základní",J432,0)</f>
        <v>0</v>
      </c>
      <c r="BF432" s="226">
        <f>IF(N432="snížená",J432,0)</f>
        <v>0</v>
      </c>
      <c r="BG432" s="226">
        <f>IF(N432="zákl. přenesená",J432,0)</f>
        <v>0</v>
      </c>
      <c r="BH432" s="226">
        <f>IF(N432="sníž. přenesená",J432,0)</f>
        <v>0</v>
      </c>
      <c r="BI432" s="226">
        <f>IF(N432="nulová",J432,0)</f>
        <v>0</v>
      </c>
      <c r="BJ432" s="18" t="s">
        <v>79</v>
      </c>
      <c r="BK432" s="226">
        <f>ROUND(I432*H432,2)</f>
        <v>0</v>
      </c>
      <c r="BL432" s="18" t="s">
        <v>248</v>
      </c>
      <c r="BM432" s="225" t="s">
        <v>3681</v>
      </c>
    </row>
    <row r="433" s="2" customFormat="1">
      <c r="A433" s="39"/>
      <c r="B433" s="40"/>
      <c r="C433" s="41"/>
      <c r="D433" s="227" t="s">
        <v>435</v>
      </c>
      <c r="E433" s="41"/>
      <c r="F433" s="228" t="s">
        <v>5694</v>
      </c>
      <c r="G433" s="41"/>
      <c r="H433" s="41"/>
      <c r="I433" s="229"/>
      <c r="J433" s="41"/>
      <c r="K433" s="41"/>
      <c r="L433" s="45"/>
      <c r="M433" s="291"/>
      <c r="N433" s="292"/>
      <c r="O433" s="85"/>
      <c r="P433" s="85"/>
      <c r="Q433" s="85"/>
      <c r="R433" s="85"/>
      <c r="S433" s="85"/>
      <c r="T433" s="86"/>
      <c r="U433" s="39"/>
      <c r="V433" s="39"/>
      <c r="W433" s="39"/>
      <c r="X433" s="39"/>
      <c r="Y433" s="39"/>
      <c r="Z433" s="39"/>
      <c r="AA433" s="39"/>
      <c r="AB433" s="39"/>
      <c r="AC433" s="39"/>
      <c r="AD433" s="39"/>
      <c r="AE433" s="39"/>
      <c r="AT433" s="18" t="s">
        <v>435</v>
      </c>
      <c r="AU433" s="18" t="s">
        <v>79</v>
      </c>
    </row>
    <row r="434" s="2" customFormat="1">
      <c r="A434" s="39"/>
      <c r="B434" s="40"/>
      <c r="C434" s="214" t="s">
        <v>698</v>
      </c>
      <c r="D434" s="214" t="s">
        <v>243</v>
      </c>
      <c r="E434" s="215" t="s">
        <v>5695</v>
      </c>
      <c r="F434" s="216" t="s">
        <v>5475</v>
      </c>
      <c r="G434" s="217" t="s">
        <v>251</v>
      </c>
      <c r="H434" s="218">
        <v>8</v>
      </c>
      <c r="I434" s="219"/>
      <c r="J434" s="220">
        <f>ROUND(I434*H434,2)</f>
        <v>0</v>
      </c>
      <c r="K434" s="216" t="s">
        <v>247</v>
      </c>
      <c r="L434" s="45"/>
      <c r="M434" s="221" t="s">
        <v>19</v>
      </c>
      <c r="N434" s="222" t="s">
        <v>43</v>
      </c>
      <c r="O434" s="85"/>
      <c r="P434" s="223">
        <f>O434*H434</f>
        <v>0</v>
      </c>
      <c r="Q434" s="223">
        <v>0</v>
      </c>
      <c r="R434" s="223">
        <f>Q434*H434</f>
        <v>0</v>
      </c>
      <c r="S434" s="223">
        <v>0</v>
      </c>
      <c r="T434" s="224">
        <f>S434*H434</f>
        <v>0</v>
      </c>
      <c r="U434" s="39"/>
      <c r="V434" s="39"/>
      <c r="W434" s="39"/>
      <c r="X434" s="39"/>
      <c r="Y434" s="39"/>
      <c r="Z434" s="39"/>
      <c r="AA434" s="39"/>
      <c r="AB434" s="39"/>
      <c r="AC434" s="39"/>
      <c r="AD434" s="39"/>
      <c r="AE434" s="39"/>
      <c r="AR434" s="225" t="s">
        <v>248</v>
      </c>
      <c r="AT434" s="225" t="s">
        <v>243</v>
      </c>
      <c r="AU434" s="225" t="s">
        <v>79</v>
      </c>
      <c r="AY434" s="18" t="s">
        <v>240</v>
      </c>
      <c r="BE434" s="226">
        <f>IF(N434="základní",J434,0)</f>
        <v>0</v>
      </c>
      <c r="BF434" s="226">
        <f>IF(N434="snížená",J434,0)</f>
        <v>0</v>
      </c>
      <c r="BG434" s="226">
        <f>IF(N434="zákl. přenesená",J434,0)</f>
        <v>0</v>
      </c>
      <c r="BH434" s="226">
        <f>IF(N434="sníž. přenesená",J434,0)</f>
        <v>0</v>
      </c>
      <c r="BI434" s="226">
        <f>IF(N434="nulová",J434,0)</f>
        <v>0</v>
      </c>
      <c r="BJ434" s="18" t="s">
        <v>79</v>
      </c>
      <c r="BK434" s="226">
        <f>ROUND(I434*H434,2)</f>
        <v>0</v>
      </c>
      <c r="BL434" s="18" t="s">
        <v>248</v>
      </c>
      <c r="BM434" s="225" t="s">
        <v>3692</v>
      </c>
    </row>
    <row r="435" s="2" customFormat="1">
      <c r="A435" s="39"/>
      <c r="B435" s="40"/>
      <c r="C435" s="41"/>
      <c r="D435" s="227" t="s">
        <v>435</v>
      </c>
      <c r="E435" s="41"/>
      <c r="F435" s="228" t="s">
        <v>5476</v>
      </c>
      <c r="G435" s="41"/>
      <c r="H435" s="41"/>
      <c r="I435" s="229"/>
      <c r="J435" s="41"/>
      <c r="K435" s="41"/>
      <c r="L435" s="45"/>
      <c r="M435" s="291"/>
      <c r="N435" s="292"/>
      <c r="O435" s="85"/>
      <c r="P435" s="85"/>
      <c r="Q435" s="85"/>
      <c r="R435" s="85"/>
      <c r="S435" s="85"/>
      <c r="T435" s="86"/>
      <c r="U435" s="39"/>
      <c r="V435" s="39"/>
      <c r="W435" s="39"/>
      <c r="X435" s="39"/>
      <c r="Y435" s="39"/>
      <c r="Z435" s="39"/>
      <c r="AA435" s="39"/>
      <c r="AB435" s="39"/>
      <c r="AC435" s="39"/>
      <c r="AD435" s="39"/>
      <c r="AE435" s="39"/>
      <c r="AT435" s="18" t="s">
        <v>435</v>
      </c>
      <c r="AU435" s="18" t="s">
        <v>79</v>
      </c>
    </row>
    <row r="436" s="2" customFormat="1">
      <c r="A436" s="39"/>
      <c r="B436" s="40"/>
      <c r="C436" s="214" t="s">
        <v>2847</v>
      </c>
      <c r="D436" s="214" t="s">
        <v>243</v>
      </c>
      <c r="E436" s="215" t="s">
        <v>5696</v>
      </c>
      <c r="F436" s="216" t="s">
        <v>5478</v>
      </c>
      <c r="G436" s="217" t="s">
        <v>251</v>
      </c>
      <c r="H436" s="218">
        <v>100</v>
      </c>
      <c r="I436" s="219"/>
      <c r="J436" s="220">
        <f>ROUND(I436*H436,2)</f>
        <v>0</v>
      </c>
      <c r="K436" s="216" t="s">
        <v>247</v>
      </c>
      <c r="L436" s="45"/>
      <c r="M436" s="221" t="s">
        <v>19</v>
      </c>
      <c r="N436" s="222" t="s">
        <v>43</v>
      </c>
      <c r="O436" s="85"/>
      <c r="P436" s="223">
        <f>O436*H436</f>
        <v>0</v>
      </c>
      <c r="Q436" s="223">
        <v>0</v>
      </c>
      <c r="R436" s="223">
        <f>Q436*H436</f>
        <v>0</v>
      </c>
      <c r="S436" s="223">
        <v>0</v>
      </c>
      <c r="T436" s="224">
        <f>S436*H436</f>
        <v>0</v>
      </c>
      <c r="U436" s="39"/>
      <c r="V436" s="39"/>
      <c r="W436" s="39"/>
      <c r="X436" s="39"/>
      <c r="Y436" s="39"/>
      <c r="Z436" s="39"/>
      <c r="AA436" s="39"/>
      <c r="AB436" s="39"/>
      <c r="AC436" s="39"/>
      <c r="AD436" s="39"/>
      <c r="AE436" s="39"/>
      <c r="AR436" s="225" t="s">
        <v>248</v>
      </c>
      <c r="AT436" s="225" t="s">
        <v>243</v>
      </c>
      <c r="AU436" s="225" t="s">
        <v>79</v>
      </c>
      <c r="AY436" s="18" t="s">
        <v>240</v>
      </c>
      <c r="BE436" s="226">
        <f>IF(N436="základní",J436,0)</f>
        <v>0</v>
      </c>
      <c r="BF436" s="226">
        <f>IF(N436="snížená",J436,0)</f>
        <v>0</v>
      </c>
      <c r="BG436" s="226">
        <f>IF(N436="zákl. přenesená",J436,0)</f>
        <v>0</v>
      </c>
      <c r="BH436" s="226">
        <f>IF(N436="sníž. přenesená",J436,0)</f>
        <v>0</v>
      </c>
      <c r="BI436" s="226">
        <f>IF(N436="nulová",J436,0)</f>
        <v>0</v>
      </c>
      <c r="BJ436" s="18" t="s">
        <v>79</v>
      </c>
      <c r="BK436" s="226">
        <f>ROUND(I436*H436,2)</f>
        <v>0</v>
      </c>
      <c r="BL436" s="18" t="s">
        <v>248</v>
      </c>
      <c r="BM436" s="225" t="s">
        <v>3700</v>
      </c>
    </row>
    <row r="437" s="2" customFormat="1">
      <c r="A437" s="39"/>
      <c r="B437" s="40"/>
      <c r="C437" s="41"/>
      <c r="D437" s="227" t="s">
        <v>435</v>
      </c>
      <c r="E437" s="41"/>
      <c r="F437" s="228" t="s">
        <v>5479</v>
      </c>
      <c r="G437" s="41"/>
      <c r="H437" s="41"/>
      <c r="I437" s="229"/>
      <c r="J437" s="41"/>
      <c r="K437" s="41"/>
      <c r="L437" s="45"/>
      <c r="M437" s="291"/>
      <c r="N437" s="292"/>
      <c r="O437" s="85"/>
      <c r="P437" s="85"/>
      <c r="Q437" s="85"/>
      <c r="R437" s="85"/>
      <c r="S437" s="85"/>
      <c r="T437" s="86"/>
      <c r="U437" s="39"/>
      <c r="V437" s="39"/>
      <c r="W437" s="39"/>
      <c r="X437" s="39"/>
      <c r="Y437" s="39"/>
      <c r="Z437" s="39"/>
      <c r="AA437" s="39"/>
      <c r="AB437" s="39"/>
      <c r="AC437" s="39"/>
      <c r="AD437" s="39"/>
      <c r="AE437" s="39"/>
      <c r="AT437" s="18" t="s">
        <v>435</v>
      </c>
      <c r="AU437" s="18" t="s">
        <v>79</v>
      </c>
    </row>
    <row r="438" s="12" customFormat="1" ht="25.92" customHeight="1">
      <c r="A438" s="12"/>
      <c r="B438" s="198"/>
      <c r="C438" s="199"/>
      <c r="D438" s="200" t="s">
        <v>71</v>
      </c>
      <c r="E438" s="201" t="s">
        <v>5697</v>
      </c>
      <c r="F438" s="201" t="s">
        <v>5698</v>
      </c>
      <c r="G438" s="199"/>
      <c r="H438" s="199"/>
      <c r="I438" s="202"/>
      <c r="J438" s="203">
        <f>BK438</f>
        <v>0</v>
      </c>
      <c r="K438" s="199"/>
      <c r="L438" s="204"/>
      <c r="M438" s="205"/>
      <c r="N438" s="206"/>
      <c r="O438" s="206"/>
      <c r="P438" s="207">
        <f>SUM(P439:P503)</f>
        <v>0</v>
      </c>
      <c r="Q438" s="206"/>
      <c r="R438" s="207">
        <f>SUM(R439:R503)</f>
        <v>0</v>
      </c>
      <c r="S438" s="206"/>
      <c r="T438" s="208">
        <f>SUM(T439:T503)</f>
        <v>0</v>
      </c>
      <c r="U438" s="12"/>
      <c r="V438" s="12"/>
      <c r="W438" s="12"/>
      <c r="X438" s="12"/>
      <c r="Y438" s="12"/>
      <c r="Z438" s="12"/>
      <c r="AA438" s="12"/>
      <c r="AB438" s="12"/>
      <c r="AC438" s="12"/>
      <c r="AD438" s="12"/>
      <c r="AE438" s="12"/>
      <c r="AR438" s="209" t="s">
        <v>79</v>
      </c>
      <c r="AT438" s="210" t="s">
        <v>71</v>
      </c>
      <c r="AU438" s="210" t="s">
        <v>72</v>
      </c>
      <c r="AY438" s="209" t="s">
        <v>240</v>
      </c>
      <c r="BK438" s="211">
        <f>SUM(BK439:BK503)</f>
        <v>0</v>
      </c>
    </row>
    <row r="439" s="2" customFormat="1">
      <c r="A439" s="39"/>
      <c r="B439" s="40"/>
      <c r="C439" s="214" t="s">
        <v>701</v>
      </c>
      <c r="D439" s="214" t="s">
        <v>243</v>
      </c>
      <c r="E439" s="215" t="s">
        <v>5699</v>
      </c>
      <c r="F439" s="216" t="s">
        <v>5700</v>
      </c>
      <c r="G439" s="217" t="s">
        <v>282</v>
      </c>
      <c r="H439" s="218">
        <v>1</v>
      </c>
      <c r="I439" s="219"/>
      <c r="J439" s="220">
        <f>ROUND(I439*H439,2)</f>
        <v>0</v>
      </c>
      <c r="K439" s="216" t="s">
        <v>247</v>
      </c>
      <c r="L439" s="45"/>
      <c r="M439" s="221" t="s">
        <v>19</v>
      </c>
      <c r="N439" s="222" t="s">
        <v>43</v>
      </c>
      <c r="O439" s="85"/>
      <c r="P439" s="223">
        <f>O439*H439</f>
        <v>0</v>
      </c>
      <c r="Q439" s="223">
        <v>0</v>
      </c>
      <c r="R439" s="223">
        <f>Q439*H439</f>
        <v>0</v>
      </c>
      <c r="S439" s="223">
        <v>0</v>
      </c>
      <c r="T439" s="224">
        <f>S439*H439</f>
        <v>0</v>
      </c>
      <c r="U439" s="39"/>
      <c r="V439" s="39"/>
      <c r="W439" s="39"/>
      <c r="X439" s="39"/>
      <c r="Y439" s="39"/>
      <c r="Z439" s="39"/>
      <c r="AA439" s="39"/>
      <c r="AB439" s="39"/>
      <c r="AC439" s="39"/>
      <c r="AD439" s="39"/>
      <c r="AE439" s="39"/>
      <c r="AR439" s="225" t="s">
        <v>248</v>
      </c>
      <c r="AT439" s="225" t="s">
        <v>243</v>
      </c>
      <c r="AU439" s="225" t="s">
        <v>79</v>
      </c>
      <c r="AY439" s="18" t="s">
        <v>240</v>
      </c>
      <c r="BE439" s="226">
        <f>IF(N439="základní",J439,0)</f>
        <v>0</v>
      </c>
      <c r="BF439" s="226">
        <f>IF(N439="snížená",J439,0)</f>
        <v>0</v>
      </c>
      <c r="BG439" s="226">
        <f>IF(N439="zákl. přenesená",J439,0)</f>
        <v>0</v>
      </c>
      <c r="BH439" s="226">
        <f>IF(N439="sníž. přenesená",J439,0)</f>
        <v>0</v>
      </c>
      <c r="BI439" s="226">
        <f>IF(N439="nulová",J439,0)</f>
        <v>0</v>
      </c>
      <c r="BJ439" s="18" t="s">
        <v>79</v>
      </c>
      <c r="BK439" s="226">
        <f>ROUND(I439*H439,2)</f>
        <v>0</v>
      </c>
      <c r="BL439" s="18" t="s">
        <v>248</v>
      </c>
      <c r="BM439" s="225" t="s">
        <v>3708</v>
      </c>
    </row>
    <row r="440" s="2" customFormat="1">
      <c r="A440" s="39"/>
      <c r="B440" s="40"/>
      <c r="C440" s="41"/>
      <c r="D440" s="227" t="s">
        <v>435</v>
      </c>
      <c r="E440" s="41"/>
      <c r="F440" s="228" t="s">
        <v>5657</v>
      </c>
      <c r="G440" s="41"/>
      <c r="H440" s="41"/>
      <c r="I440" s="229"/>
      <c r="J440" s="41"/>
      <c r="K440" s="41"/>
      <c r="L440" s="45"/>
      <c r="M440" s="291"/>
      <c r="N440" s="292"/>
      <c r="O440" s="85"/>
      <c r="P440" s="85"/>
      <c r="Q440" s="85"/>
      <c r="R440" s="85"/>
      <c r="S440" s="85"/>
      <c r="T440" s="86"/>
      <c r="U440" s="39"/>
      <c r="V440" s="39"/>
      <c r="W440" s="39"/>
      <c r="X440" s="39"/>
      <c r="Y440" s="39"/>
      <c r="Z440" s="39"/>
      <c r="AA440" s="39"/>
      <c r="AB440" s="39"/>
      <c r="AC440" s="39"/>
      <c r="AD440" s="39"/>
      <c r="AE440" s="39"/>
      <c r="AT440" s="18" t="s">
        <v>435</v>
      </c>
      <c r="AU440" s="18" t="s">
        <v>79</v>
      </c>
    </row>
    <row r="441" s="2" customFormat="1">
      <c r="A441" s="39"/>
      <c r="B441" s="40"/>
      <c r="C441" s="214" t="s">
        <v>2855</v>
      </c>
      <c r="D441" s="214" t="s">
        <v>243</v>
      </c>
      <c r="E441" s="215" t="s">
        <v>5701</v>
      </c>
      <c r="F441" s="216" t="s">
        <v>5702</v>
      </c>
      <c r="G441" s="217" t="s">
        <v>282</v>
      </c>
      <c r="H441" s="218">
        <v>1</v>
      </c>
      <c r="I441" s="219"/>
      <c r="J441" s="220">
        <f>ROUND(I441*H441,2)</f>
        <v>0</v>
      </c>
      <c r="K441" s="216" t="s">
        <v>247</v>
      </c>
      <c r="L441" s="45"/>
      <c r="M441" s="221" t="s">
        <v>19</v>
      </c>
      <c r="N441" s="222" t="s">
        <v>43</v>
      </c>
      <c r="O441" s="85"/>
      <c r="P441" s="223">
        <f>O441*H441</f>
        <v>0</v>
      </c>
      <c r="Q441" s="223">
        <v>0</v>
      </c>
      <c r="R441" s="223">
        <f>Q441*H441</f>
        <v>0</v>
      </c>
      <c r="S441" s="223">
        <v>0</v>
      </c>
      <c r="T441" s="224">
        <f>S441*H441</f>
        <v>0</v>
      </c>
      <c r="U441" s="39"/>
      <c r="V441" s="39"/>
      <c r="W441" s="39"/>
      <c r="X441" s="39"/>
      <c r="Y441" s="39"/>
      <c r="Z441" s="39"/>
      <c r="AA441" s="39"/>
      <c r="AB441" s="39"/>
      <c r="AC441" s="39"/>
      <c r="AD441" s="39"/>
      <c r="AE441" s="39"/>
      <c r="AR441" s="225" t="s">
        <v>248</v>
      </c>
      <c r="AT441" s="225" t="s">
        <v>243</v>
      </c>
      <c r="AU441" s="225" t="s">
        <v>79</v>
      </c>
      <c r="AY441" s="18" t="s">
        <v>240</v>
      </c>
      <c r="BE441" s="226">
        <f>IF(N441="základní",J441,0)</f>
        <v>0</v>
      </c>
      <c r="BF441" s="226">
        <f>IF(N441="snížená",J441,0)</f>
        <v>0</v>
      </c>
      <c r="BG441" s="226">
        <f>IF(N441="zákl. přenesená",J441,0)</f>
        <v>0</v>
      </c>
      <c r="BH441" s="226">
        <f>IF(N441="sníž. přenesená",J441,0)</f>
        <v>0</v>
      </c>
      <c r="BI441" s="226">
        <f>IF(N441="nulová",J441,0)</f>
        <v>0</v>
      </c>
      <c r="BJ441" s="18" t="s">
        <v>79</v>
      </c>
      <c r="BK441" s="226">
        <f>ROUND(I441*H441,2)</f>
        <v>0</v>
      </c>
      <c r="BL441" s="18" t="s">
        <v>248</v>
      </c>
      <c r="BM441" s="225" t="s">
        <v>3716</v>
      </c>
    </row>
    <row r="442" s="2" customFormat="1">
      <c r="A442" s="39"/>
      <c r="B442" s="40"/>
      <c r="C442" s="41"/>
      <c r="D442" s="227" t="s">
        <v>435</v>
      </c>
      <c r="E442" s="41"/>
      <c r="F442" s="228" t="s">
        <v>5657</v>
      </c>
      <c r="G442" s="41"/>
      <c r="H442" s="41"/>
      <c r="I442" s="229"/>
      <c r="J442" s="41"/>
      <c r="K442" s="41"/>
      <c r="L442" s="45"/>
      <c r="M442" s="291"/>
      <c r="N442" s="292"/>
      <c r="O442" s="85"/>
      <c r="P442" s="85"/>
      <c r="Q442" s="85"/>
      <c r="R442" s="85"/>
      <c r="S442" s="85"/>
      <c r="T442" s="86"/>
      <c r="U442" s="39"/>
      <c r="V442" s="39"/>
      <c r="W442" s="39"/>
      <c r="X442" s="39"/>
      <c r="Y442" s="39"/>
      <c r="Z442" s="39"/>
      <c r="AA442" s="39"/>
      <c r="AB442" s="39"/>
      <c r="AC442" s="39"/>
      <c r="AD442" s="39"/>
      <c r="AE442" s="39"/>
      <c r="AT442" s="18" t="s">
        <v>435</v>
      </c>
      <c r="AU442" s="18" t="s">
        <v>79</v>
      </c>
    </row>
    <row r="443" s="2" customFormat="1" ht="33" customHeight="1">
      <c r="A443" s="39"/>
      <c r="B443" s="40"/>
      <c r="C443" s="214" t="s">
        <v>704</v>
      </c>
      <c r="D443" s="214" t="s">
        <v>243</v>
      </c>
      <c r="E443" s="215" t="s">
        <v>5703</v>
      </c>
      <c r="F443" s="216" t="s">
        <v>5704</v>
      </c>
      <c r="G443" s="217" t="s">
        <v>282</v>
      </c>
      <c r="H443" s="218">
        <v>1</v>
      </c>
      <c r="I443" s="219"/>
      <c r="J443" s="220">
        <f>ROUND(I443*H443,2)</f>
        <v>0</v>
      </c>
      <c r="K443" s="216" t="s">
        <v>247</v>
      </c>
      <c r="L443" s="45"/>
      <c r="M443" s="221" t="s">
        <v>19</v>
      </c>
      <c r="N443" s="222" t="s">
        <v>43</v>
      </c>
      <c r="O443" s="85"/>
      <c r="P443" s="223">
        <f>O443*H443</f>
        <v>0</v>
      </c>
      <c r="Q443" s="223">
        <v>0</v>
      </c>
      <c r="R443" s="223">
        <f>Q443*H443</f>
        <v>0</v>
      </c>
      <c r="S443" s="223">
        <v>0</v>
      </c>
      <c r="T443" s="224">
        <f>S443*H443</f>
        <v>0</v>
      </c>
      <c r="U443" s="39"/>
      <c r="V443" s="39"/>
      <c r="W443" s="39"/>
      <c r="X443" s="39"/>
      <c r="Y443" s="39"/>
      <c r="Z443" s="39"/>
      <c r="AA443" s="39"/>
      <c r="AB443" s="39"/>
      <c r="AC443" s="39"/>
      <c r="AD443" s="39"/>
      <c r="AE443" s="39"/>
      <c r="AR443" s="225" t="s">
        <v>248</v>
      </c>
      <c r="AT443" s="225" t="s">
        <v>243</v>
      </c>
      <c r="AU443" s="225" t="s">
        <v>79</v>
      </c>
      <c r="AY443" s="18" t="s">
        <v>240</v>
      </c>
      <c r="BE443" s="226">
        <f>IF(N443="základní",J443,0)</f>
        <v>0</v>
      </c>
      <c r="BF443" s="226">
        <f>IF(N443="snížená",J443,0)</f>
        <v>0</v>
      </c>
      <c r="BG443" s="226">
        <f>IF(N443="zákl. přenesená",J443,0)</f>
        <v>0</v>
      </c>
      <c r="BH443" s="226">
        <f>IF(N443="sníž. přenesená",J443,0)</f>
        <v>0</v>
      </c>
      <c r="BI443" s="226">
        <f>IF(N443="nulová",J443,0)</f>
        <v>0</v>
      </c>
      <c r="BJ443" s="18" t="s">
        <v>79</v>
      </c>
      <c r="BK443" s="226">
        <f>ROUND(I443*H443,2)</f>
        <v>0</v>
      </c>
      <c r="BL443" s="18" t="s">
        <v>248</v>
      </c>
      <c r="BM443" s="225" t="s">
        <v>3724</v>
      </c>
    </row>
    <row r="444" s="2" customFormat="1">
      <c r="A444" s="39"/>
      <c r="B444" s="40"/>
      <c r="C444" s="41"/>
      <c r="D444" s="227" t="s">
        <v>435</v>
      </c>
      <c r="E444" s="41"/>
      <c r="F444" s="228" t="s">
        <v>5618</v>
      </c>
      <c r="G444" s="41"/>
      <c r="H444" s="41"/>
      <c r="I444" s="229"/>
      <c r="J444" s="41"/>
      <c r="K444" s="41"/>
      <c r="L444" s="45"/>
      <c r="M444" s="291"/>
      <c r="N444" s="292"/>
      <c r="O444" s="85"/>
      <c r="P444" s="85"/>
      <c r="Q444" s="85"/>
      <c r="R444" s="85"/>
      <c r="S444" s="85"/>
      <c r="T444" s="86"/>
      <c r="U444" s="39"/>
      <c r="V444" s="39"/>
      <c r="W444" s="39"/>
      <c r="X444" s="39"/>
      <c r="Y444" s="39"/>
      <c r="Z444" s="39"/>
      <c r="AA444" s="39"/>
      <c r="AB444" s="39"/>
      <c r="AC444" s="39"/>
      <c r="AD444" s="39"/>
      <c r="AE444" s="39"/>
      <c r="AT444" s="18" t="s">
        <v>435</v>
      </c>
      <c r="AU444" s="18" t="s">
        <v>79</v>
      </c>
    </row>
    <row r="445" s="2" customFormat="1" ht="33" customHeight="1">
      <c r="A445" s="39"/>
      <c r="B445" s="40"/>
      <c r="C445" s="214" t="s">
        <v>2862</v>
      </c>
      <c r="D445" s="214" t="s">
        <v>243</v>
      </c>
      <c r="E445" s="215" t="s">
        <v>5705</v>
      </c>
      <c r="F445" s="216" t="s">
        <v>5704</v>
      </c>
      <c r="G445" s="217" t="s">
        <v>282</v>
      </c>
      <c r="H445" s="218">
        <v>1</v>
      </c>
      <c r="I445" s="219"/>
      <c r="J445" s="220">
        <f>ROUND(I445*H445,2)</f>
        <v>0</v>
      </c>
      <c r="K445" s="216" t="s">
        <v>247</v>
      </c>
      <c r="L445" s="45"/>
      <c r="M445" s="221" t="s">
        <v>19</v>
      </c>
      <c r="N445" s="222" t="s">
        <v>43</v>
      </c>
      <c r="O445" s="85"/>
      <c r="P445" s="223">
        <f>O445*H445</f>
        <v>0</v>
      </c>
      <c r="Q445" s="223">
        <v>0</v>
      </c>
      <c r="R445" s="223">
        <f>Q445*H445</f>
        <v>0</v>
      </c>
      <c r="S445" s="223">
        <v>0</v>
      </c>
      <c r="T445" s="224">
        <f>S445*H445</f>
        <v>0</v>
      </c>
      <c r="U445" s="39"/>
      <c r="V445" s="39"/>
      <c r="W445" s="39"/>
      <c r="X445" s="39"/>
      <c r="Y445" s="39"/>
      <c r="Z445" s="39"/>
      <c r="AA445" s="39"/>
      <c r="AB445" s="39"/>
      <c r="AC445" s="39"/>
      <c r="AD445" s="39"/>
      <c r="AE445" s="39"/>
      <c r="AR445" s="225" t="s">
        <v>248</v>
      </c>
      <c r="AT445" s="225" t="s">
        <v>243</v>
      </c>
      <c r="AU445" s="225" t="s">
        <v>79</v>
      </c>
      <c r="AY445" s="18" t="s">
        <v>240</v>
      </c>
      <c r="BE445" s="226">
        <f>IF(N445="základní",J445,0)</f>
        <v>0</v>
      </c>
      <c r="BF445" s="226">
        <f>IF(N445="snížená",J445,0)</f>
        <v>0</v>
      </c>
      <c r="BG445" s="226">
        <f>IF(N445="zákl. přenesená",J445,0)</f>
        <v>0</v>
      </c>
      <c r="BH445" s="226">
        <f>IF(N445="sníž. přenesená",J445,0)</f>
        <v>0</v>
      </c>
      <c r="BI445" s="226">
        <f>IF(N445="nulová",J445,0)</f>
        <v>0</v>
      </c>
      <c r="BJ445" s="18" t="s">
        <v>79</v>
      </c>
      <c r="BK445" s="226">
        <f>ROUND(I445*H445,2)</f>
        <v>0</v>
      </c>
      <c r="BL445" s="18" t="s">
        <v>248</v>
      </c>
      <c r="BM445" s="225" t="s">
        <v>3732</v>
      </c>
    </row>
    <row r="446" s="2" customFormat="1">
      <c r="A446" s="39"/>
      <c r="B446" s="40"/>
      <c r="C446" s="41"/>
      <c r="D446" s="227" t="s">
        <v>435</v>
      </c>
      <c r="E446" s="41"/>
      <c r="F446" s="228" t="s">
        <v>5618</v>
      </c>
      <c r="G446" s="41"/>
      <c r="H446" s="41"/>
      <c r="I446" s="229"/>
      <c r="J446" s="41"/>
      <c r="K446" s="41"/>
      <c r="L446" s="45"/>
      <c r="M446" s="291"/>
      <c r="N446" s="292"/>
      <c r="O446" s="85"/>
      <c r="P446" s="85"/>
      <c r="Q446" s="85"/>
      <c r="R446" s="85"/>
      <c r="S446" s="85"/>
      <c r="T446" s="86"/>
      <c r="U446" s="39"/>
      <c r="V446" s="39"/>
      <c r="W446" s="39"/>
      <c r="X446" s="39"/>
      <c r="Y446" s="39"/>
      <c r="Z446" s="39"/>
      <c r="AA446" s="39"/>
      <c r="AB446" s="39"/>
      <c r="AC446" s="39"/>
      <c r="AD446" s="39"/>
      <c r="AE446" s="39"/>
      <c r="AT446" s="18" t="s">
        <v>435</v>
      </c>
      <c r="AU446" s="18" t="s">
        <v>79</v>
      </c>
    </row>
    <row r="447" s="2" customFormat="1">
      <c r="A447" s="39"/>
      <c r="B447" s="40"/>
      <c r="C447" s="214" t="s">
        <v>706</v>
      </c>
      <c r="D447" s="214" t="s">
        <v>243</v>
      </c>
      <c r="E447" s="215" t="s">
        <v>5706</v>
      </c>
      <c r="F447" s="216" t="s">
        <v>5707</v>
      </c>
      <c r="G447" s="217" t="s">
        <v>282</v>
      </c>
      <c r="H447" s="218">
        <v>1</v>
      </c>
      <c r="I447" s="219"/>
      <c r="J447" s="220">
        <f>ROUND(I447*H447,2)</f>
        <v>0</v>
      </c>
      <c r="K447" s="216" t="s">
        <v>247</v>
      </c>
      <c r="L447" s="45"/>
      <c r="M447" s="221" t="s">
        <v>19</v>
      </c>
      <c r="N447" s="222" t="s">
        <v>43</v>
      </c>
      <c r="O447" s="85"/>
      <c r="P447" s="223">
        <f>O447*H447</f>
        <v>0</v>
      </c>
      <c r="Q447" s="223">
        <v>0</v>
      </c>
      <c r="R447" s="223">
        <f>Q447*H447</f>
        <v>0</v>
      </c>
      <c r="S447" s="223">
        <v>0</v>
      </c>
      <c r="T447" s="224">
        <f>S447*H447</f>
        <v>0</v>
      </c>
      <c r="U447" s="39"/>
      <c r="V447" s="39"/>
      <c r="W447" s="39"/>
      <c r="X447" s="39"/>
      <c r="Y447" s="39"/>
      <c r="Z447" s="39"/>
      <c r="AA447" s="39"/>
      <c r="AB447" s="39"/>
      <c r="AC447" s="39"/>
      <c r="AD447" s="39"/>
      <c r="AE447" s="39"/>
      <c r="AR447" s="225" t="s">
        <v>248</v>
      </c>
      <c r="AT447" s="225" t="s">
        <v>243</v>
      </c>
      <c r="AU447" s="225" t="s">
        <v>79</v>
      </c>
      <c r="AY447" s="18" t="s">
        <v>240</v>
      </c>
      <c r="BE447" s="226">
        <f>IF(N447="základní",J447,0)</f>
        <v>0</v>
      </c>
      <c r="BF447" s="226">
        <f>IF(N447="snížená",J447,0)</f>
        <v>0</v>
      </c>
      <c r="BG447" s="226">
        <f>IF(N447="zákl. přenesená",J447,0)</f>
        <v>0</v>
      </c>
      <c r="BH447" s="226">
        <f>IF(N447="sníž. přenesená",J447,0)</f>
        <v>0</v>
      </c>
      <c r="BI447" s="226">
        <f>IF(N447="nulová",J447,0)</f>
        <v>0</v>
      </c>
      <c r="BJ447" s="18" t="s">
        <v>79</v>
      </c>
      <c r="BK447" s="226">
        <f>ROUND(I447*H447,2)</f>
        <v>0</v>
      </c>
      <c r="BL447" s="18" t="s">
        <v>248</v>
      </c>
      <c r="BM447" s="225" t="s">
        <v>3740</v>
      </c>
    </row>
    <row r="448" s="2" customFormat="1">
      <c r="A448" s="39"/>
      <c r="B448" s="40"/>
      <c r="C448" s="41"/>
      <c r="D448" s="227" t="s">
        <v>435</v>
      </c>
      <c r="E448" s="41"/>
      <c r="F448" s="228" t="s">
        <v>5657</v>
      </c>
      <c r="G448" s="41"/>
      <c r="H448" s="41"/>
      <c r="I448" s="229"/>
      <c r="J448" s="41"/>
      <c r="K448" s="41"/>
      <c r="L448" s="45"/>
      <c r="M448" s="291"/>
      <c r="N448" s="292"/>
      <c r="O448" s="85"/>
      <c r="P448" s="85"/>
      <c r="Q448" s="85"/>
      <c r="R448" s="85"/>
      <c r="S448" s="85"/>
      <c r="T448" s="86"/>
      <c r="U448" s="39"/>
      <c r="V448" s="39"/>
      <c r="W448" s="39"/>
      <c r="X448" s="39"/>
      <c r="Y448" s="39"/>
      <c r="Z448" s="39"/>
      <c r="AA448" s="39"/>
      <c r="AB448" s="39"/>
      <c r="AC448" s="39"/>
      <c r="AD448" s="39"/>
      <c r="AE448" s="39"/>
      <c r="AT448" s="18" t="s">
        <v>435</v>
      </c>
      <c r="AU448" s="18" t="s">
        <v>79</v>
      </c>
    </row>
    <row r="449" s="2" customFormat="1">
      <c r="A449" s="39"/>
      <c r="B449" s="40"/>
      <c r="C449" s="214" t="s">
        <v>2870</v>
      </c>
      <c r="D449" s="214" t="s">
        <v>243</v>
      </c>
      <c r="E449" s="215" t="s">
        <v>5708</v>
      </c>
      <c r="F449" s="216" t="s">
        <v>5707</v>
      </c>
      <c r="G449" s="217" t="s">
        <v>282</v>
      </c>
      <c r="H449" s="218">
        <v>1</v>
      </c>
      <c r="I449" s="219"/>
      <c r="J449" s="220">
        <f>ROUND(I449*H449,2)</f>
        <v>0</v>
      </c>
      <c r="K449" s="216" t="s">
        <v>247</v>
      </c>
      <c r="L449" s="45"/>
      <c r="M449" s="221" t="s">
        <v>19</v>
      </c>
      <c r="N449" s="222" t="s">
        <v>43</v>
      </c>
      <c r="O449" s="85"/>
      <c r="P449" s="223">
        <f>O449*H449</f>
        <v>0</v>
      </c>
      <c r="Q449" s="223">
        <v>0</v>
      </c>
      <c r="R449" s="223">
        <f>Q449*H449</f>
        <v>0</v>
      </c>
      <c r="S449" s="223">
        <v>0</v>
      </c>
      <c r="T449" s="224">
        <f>S449*H449</f>
        <v>0</v>
      </c>
      <c r="U449" s="39"/>
      <c r="V449" s="39"/>
      <c r="W449" s="39"/>
      <c r="X449" s="39"/>
      <c r="Y449" s="39"/>
      <c r="Z449" s="39"/>
      <c r="AA449" s="39"/>
      <c r="AB449" s="39"/>
      <c r="AC449" s="39"/>
      <c r="AD449" s="39"/>
      <c r="AE449" s="39"/>
      <c r="AR449" s="225" t="s">
        <v>248</v>
      </c>
      <c r="AT449" s="225" t="s">
        <v>243</v>
      </c>
      <c r="AU449" s="225" t="s">
        <v>79</v>
      </c>
      <c r="AY449" s="18" t="s">
        <v>240</v>
      </c>
      <c r="BE449" s="226">
        <f>IF(N449="základní",J449,0)</f>
        <v>0</v>
      </c>
      <c r="BF449" s="226">
        <f>IF(N449="snížená",J449,0)</f>
        <v>0</v>
      </c>
      <c r="BG449" s="226">
        <f>IF(N449="zákl. přenesená",J449,0)</f>
        <v>0</v>
      </c>
      <c r="BH449" s="226">
        <f>IF(N449="sníž. přenesená",J449,0)</f>
        <v>0</v>
      </c>
      <c r="BI449" s="226">
        <f>IF(N449="nulová",J449,0)</f>
        <v>0</v>
      </c>
      <c r="BJ449" s="18" t="s">
        <v>79</v>
      </c>
      <c r="BK449" s="226">
        <f>ROUND(I449*H449,2)</f>
        <v>0</v>
      </c>
      <c r="BL449" s="18" t="s">
        <v>248</v>
      </c>
      <c r="BM449" s="225" t="s">
        <v>3748</v>
      </c>
    </row>
    <row r="450" s="2" customFormat="1">
      <c r="A450" s="39"/>
      <c r="B450" s="40"/>
      <c r="C450" s="41"/>
      <c r="D450" s="227" t="s">
        <v>435</v>
      </c>
      <c r="E450" s="41"/>
      <c r="F450" s="228" t="s">
        <v>5657</v>
      </c>
      <c r="G450" s="41"/>
      <c r="H450" s="41"/>
      <c r="I450" s="229"/>
      <c r="J450" s="41"/>
      <c r="K450" s="41"/>
      <c r="L450" s="45"/>
      <c r="M450" s="291"/>
      <c r="N450" s="292"/>
      <c r="O450" s="85"/>
      <c r="P450" s="85"/>
      <c r="Q450" s="85"/>
      <c r="R450" s="85"/>
      <c r="S450" s="85"/>
      <c r="T450" s="86"/>
      <c r="U450" s="39"/>
      <c r="V450" s="39"/>
      <c r="W450" s="39"/>
      <c r="X450" s="39"/>
      <c r="Y450" s="39"/>
      <c r="Z450" s="39"/>
      <c r="AA450" s="39"/>
      <c r="AB450" s="39"/>
      <c r="AC450" s="39"/>
      <c r="AD450" s="39"/>
      <c r="AE450" s="39"/>
      <c r="AT450" s="18" t="s">
        <v>435</v>
      </c>
      <c r="AU450" s="18" t="s">
        <v>79</v>
      </c>
    </row>
    <row r="451" s="2" customFormat="1">
      <c r="A451" s="39"/>
      <c r="B451" s="40"/>
      <c r="C451" s="214" t="s">
        <v>710</v>
      </c>
      <c r="D451" s="214" t="s">
        <v>243</v>
      </c>
      <c r="E451" s="215" t="s">
        <v>5709</v>
      </c>
      <c r="F451" s="216" t="s">
        <v>5707</v>
      </c>
      <c r="G451" s="217" t="s">
        <v>282</v>
      </c>
      <c r="H451" s="218">
        <v>1</v>
      </c>
      <c r="I451" s="219"/>
      <c r="J451" s="220">
        <f>ROUND(I451*H451,2)</f>
        <v>0</v>
      </c>
      <c r="K451" s="216" t="s">
        <v>247</v>
      </c>
      <c r="L451" s="45"/>
      <c r="M451" s="221" t="s">
        <v>19</v>
      </c>
      <c r="N451" s="222" t="s">
        <v>43</v>
      </c>
      <c r="O451" s="85"/>
      <c r="P451" s="223">
        <f>O451*H451</f>
        <v>0</v>
      </c>
      <c r="Q451" s="223">
        <v>0</v>
      </c>
      <c r="R451" s="223">
        <f>Q451*H451</f>
        <v>0</v>
      </c>
      <c r="S451" s="223">
        <v>0</v>
      </c>
      <c r="T451" s="224">
        <f>S451*H451</f>
        <v>0</v>
      </c>
      <c r="U451" s="39"/>
      <c r="V451" s="39"/>
      <c r="W451" s="39"/>
      <c r="X451" s="39"/>
      <c r="Y451" s="39"/>
      <c r="Z451" s="39"/>
      <c r="AA451" s="39"/>
      <c r="AB451" s="39"/>
      <c r="AC451" s="39"/>
      <c r="AD451" s="39"/>
      <c r="AE451" s="39"/>
      <c r="AR451" s="225" t="s">
        <v>248</v>
      </c>
      <c r="AT451" s="225" t="s">
        <v>243</v>
      </c>
      <c r="AU451" s="225" t="s">
        <v>79</v>
      </c>
      <c r="AY451" s="18" t="s">
        <v>240</v>
      </c>
      <c r="BE451" s="226">
        <f>IF(N451="základní",J451,0)</f>
        <v>0</v>
      </c>
      <c r="BF451" s="226">
        <f>IF(N451="snížená",J451,0)</f>
        <v>0</v>
      </c>
      <c r="BG451" s="226">
        <f>IF(N451="zákl. přenesená",J451,0)</f>
        <v>0</v>
      </c>
      <c r="BH451" s="226">
        <f>IF(N451="sníž. přenesená",J451,0)</f>
        <v>0</v>
      </c>
      <c r="BI451" s="226">
        <f>IF(N451="nulová",J451,0)</f>
        <v>0</v>
      </c>
      <c r="BJ451" s="18" t="s">
        <v>79</v>
      </c>
      <c r="BK451" s="226">
        <f>ROUND(I451*H451,2)</f>
        <v>0</v>
      </c>
      <c r="BL451" s="18" t="s">
        <v>248</v>
      </c>
      <c r="BM451" s="225" t="s">
        <v>3756</v>
      </c>
    </row>
    <row r="452" s="2" customFormat="1">
      <c r="A452" s="39"/>
      <c r="B452" s="40"/>
      <c r="C452" s="41"/>
      <c r="D452" s="227" t="s">
        <v>435</v>
      </c>
      <c r="E452" s="41"/>
      <c r="F452" s="228" t="s">
        <v>5657</v>
      </c>
      <c r="G452" s="41"/>
      <c r="H452" s="41"/>
      <c r="I452" s="229"/>
      <c r="J452" s="41"/>
      <c r="K452" s="41"/>
      <c r="L452" s="45"/>
      <c r="M452" s="291"/>
      <c r="N452" s="292"/>
      <c r="O452" s="85"/>
      <c r="P452" s="85"/>
      <c r="Q452" s="85"/>
      <c r="R452" s="85"/>
      <c r="S452" s="85"/>
      <c r="T452" s="86"/>
      <c r="U452" s="39"/>
      <c r="V452" s="39"/>
      <c r="W452" s="39"/>
      <c r="X452" s="39"/>
      <c r="Y452" s="39"/>
      <c r="Z452" s="39"/>
      <c r="AA452" s="39"/>
      <c r="AB452" s="39"/>
      <c r="AC452" s="39"/>
      <c r="AD452" s="39"/>
      <c r="AE452" s="39"/>
      <c r="AT452" s="18" t="s">
        <v>435</v>
      </c>
      <c r="AU452" s="18" t="s">
        <v>79</v>
      </c>
    </row>
    <row r="453" s="2" customFormat="1">
      <c r="A453" s="39"/>
      <c r="B453" s="40"/>
      <c r="C453" s="214" t="s">
        <v>2878</v>
      </c>
      <c r="D453" s="214" t="s">
        <v>243</v>
      </c>
      <c r="E453" s="215" t="s">
        <v>5710</v>
      </c>
      <c r="F453" s="216" t="s">
        <v>5707</v>
      </c>
      <c r="G453" s="217" t="s">
        <v>282</v>
      </c>
      <c r="H453" s="218">
        <v>1</v>
      </c>
      <c r="I453" s="219"/>
      <c r="J453" s="220">
        <f>ROUND(I453*H453,2)</f>
        <v>0</v>
      </c>
      <c r="K453" s="216" t="s">
        <v>247</v>
      </c>
      <c r="L453" s="45"/>
      <c r="M453" s="221" t="s">
        <v>19</v>
      </c>
      <c r="N453" s="222" t="s">
        <v>43</v>
      </c>
      <c r="O453" s="85"/>
      <c r="P453" s="223">
        <f>O453*H453</f>
        <v>0</v>
      </c>
      <c r="Q453" s="223">
        <v>0</v>
      </c>
      <c r="R453" s="223">
        <f>Q453*H453</f>
        <v>0</v>
      </c>
      <c r="S453" s="223">
        <v>0</v>
      </c>
      <c r="T453" s="224">
        <f>S453*H453</f>
        <v>0</v>
      </c>
      <c r="U453" s="39"/>
      <c r="V453" s="39"/>
      <c r="W453" s="39"/>
      <c r="X453" s="39"/>
      <c r="Y453" s="39"/>
      <c r="Z453" s="39"/>
      <c r="AA453" s="39"/>
      <c r="AB453" s="39"/>
      <c r="AC453" s="39"/>
      <c r="AD453" s="39"/>
      <c r="AE453" s="39"/>
      <c r="AR453" s="225" t="s">
        <v>248</v>
      </c>
      <c r="AT453" s="225" t="s">
        <v>243</v>
      </c>
      <c r="AU453" s="225" t="s">
        <v>79</v>
      </c>
      <c r="AY453" s="18" t="s">
        <v>240</v>
      </c>
      <c r="BE453" s="226">
        <f>IF(N453="základní",J453,0)</f>
        <v>0</v>
      </c>
      <c r="BF453" s="226">
        <f>IF(N453="snížená",J453,0)</f>
        <v>0</v>
      </c>
      <c r="BG453" s="226">
        <f>IF(N453="zákl. přenesená",J453,0)</f>
        <v>0</v>
      </c>
      <c r="BH453" s="226">
        <f>IF(N453="sníž. přenesená",J453,0)</f>
        <v>0</v>
      </c>
      <c r="BI453" s="226">
        <f>IF(N453="nulová",J453,0)</f>
        <v>0</v>
      </c>
      <c r="BJ453" s="18" t="s">
        <v>79</v>
      </c>
      <c r="BK453" s="226">
        <f>ROUND(I453*H453,2)</f>
        <v>0</v>
      </c>
      <c r="BL453" s="18" t="s">
        <v>248</v>
      </c>
      <c r="BM453" s="225" t="s">
        <v>3764</v>
      </c>
    </row>
    <row r="454" s="2" customFormat="1">
      <c r="A454" s="39"/>
      <c r="B454" s="40"/>
      <c r="C454" s="41"/>
      <c r="D454" s="227" t="s">
        <v>435</v>
      </c>
      <c r="E454" s="41"/>
      <c r="F454" s="228" t="s">
        <v>5657</v>
      </c>
      <c r="G454" s="41"/>
      <c r="H454" s="41"/>
      <c r="I454" s="229"/>
      <c r="J454" s="41"/>
      <c r="K454" s="41"/>
      <c r="L454" s="45"/>
      <c r="M454" s="291"/>
      <c r="N454" s="292"/>
      <c r="O454" s="85"/>
      <c r="P454" s="85"/>
      <c r="Q454" s="85"/>
      <c r="R454" s="85"/>
      <c r="S454" s="85"/>
      <c r="T454" s="86"/>
      <c r="U454" s="39"/>
      <c r="V454" s="39"/>
      <c r="W454" s="39"/>
      <c r="X454" s="39"/>
      <c r="Y454" s="39"/>
      <c r="Z454" s="39"/>
      <c r="AA454" s="39"/>
      <c r="AB454" s="39"/>
      <c r="AC454" s="39"/>
      <c r="AD454" s="39"/>
      <c r="AE454" s="39"/>
      <c r="AT454" s="18" t="s">
        <v>435</v>
      </c>
      <c r="AU454" s="18" t="s">
        <v>79</v>
      </c>
    </row>
    <row r="455" s="2" customFormat="1">
      <c r="A455" s="39"/>
      <c r="B455" s="40"/>
      <c r="C455" s="214" t="s">
        <v>713</v>
      </c>
      <c r="D455" s="214" t="s">
        <v>243</v>
      </c>
      <c r="E455" s="215" t="s">
        <v>5711</v>
      </c>
      <c r="F455" s="216" t="s">
        <v>5707</v>
      </c>
      <c r="G455" s="217" t="s">
        <v>282</v>
      </c>
      <c r="H455" s="218">
        <v>1</v>
      </c>
      <c r="I455" s="219"/>
      <c r="J455" s="220">
        <f>ROUND(I455*H455,2)</f>
        <v>0</v>
      </c>
      <c r="K455" s="216" t="s">
        <v>247</v>
      </c>
      <c r="L455" s="45"/>
      <c r="M455" s="221" t="s">
        <v>19</v>
      </c>
      <c r="N455" s="222" t="s">
        <v>43</v>
      </c>
      <c r="O455" s="85"/>
      <c r="P455" s="223">
        <f>O455*H455</f>
        <v>0</v>
      </c>
      <c r="Q455" s="223">
        <v>0</v>
      </c>
      <c r="R455" s="223">
        <f>Q455*H455</f>
        <v>0</v>
      </c>
      <c r="S455" s="223">
        <v>0</v>
      </c>
      <c r="T455" s="224">
        <f>S455*H455</f>
        <v>0</v>
      </c>
      <c r="U455" s="39"/>
      <c r="V455" s="39"/>
      <c r="W455" s="39"/>
      <c r="X455" s="39"/>
      <c r="Y455" s="39"/>
      <c r="Z455" s="39"/>
      <c r="AA455" s="39"/>
      <c r="AB455" s="39"/>
      <c r="AC455" s="39"/>
      <c r="AD455" s="39"/>
      <c r="AE455" s="39"/>
      <c r="AR455" s="225" t="s">
        <v>248</v>
      </c>
      <c r="AT455" s="225" t="s">
        <v>243</v>
      </c>
      <c r="AU455" s="225" t="s">
        <v>79</v>
      </c>
      <c r="AY455" s="18" t="s">
        <v>240</v>
      </c>
      <c r="BE455" s="226">
        <f>IF(N455="základní",J455,0)</f>
        <v>0</v>
      </c>
      <c r="BF455" s="226">
        <f>IF(N455="snížená",J455,0)</f>
        <v>0</v>
      </c>
      <c r="BG455" s="226">
        <f>IF(N455="zákl. přenesená",J455,0)</f>
        <v>0</v>
      </c>
      <c r="BH455" s="226">
        <f>IF(N455="sníž. přenesená",J455,0)</f>
        <v>0</v>
      </c>
      <c r="BI455" s="226">
        <f>IF(N455="nulová",J455,0)</f>
        <v>0</v>
      </c>
      <c r="BJ455" s="18" t="s">
        <v>79</v>
      </c>
      <c r="BK455" s="226">
        <f>ROUND(I455*H455,2)</f>
        <v>0</v>
      </c>
      <c r="BL455" s="18" t="s">
        <v>248</v>
      </c>
      <c r="BM455" s="225" t="s">
        <v>3772</v>
      </c>
    </row>
    <row r="456" s="2" customFormat="1">
      <c r="A456" s="39"/>
      <c r="B456" s="40"/>
      <c r="C456" s="41"/>
      <c r="D456" s="227" t="s">
        <v>435</v>
      </c>
      <c r="E456" s="41"/>
      <c r="F456" s="228" t="s">
        <v>5657</v>
      </c>
      <c r="G456" s="41"/>
      <c r="H456" s="41"/>
      <c r="I456" s="229"/>
      <c r="J456" s="41"/>
      <c r="K456" s="41"/>
      <c r="L456" s="45"/>
      <c r="M456" s="291"/>
      <c r="N456" s="292"/>
      <c r="O456" s="85"/>
      <c r="P456" s="85"/>
      <c r="Q456" s="85"/>
      <c r="R456" s="85"/>
      <c r="S456" s="85"/>
      <c r="T456" s="86"/>
      <c r="U456" s="39"/>
      <c r="V456" s="39"/>
      <c r="W456" s="39"/>
      <c r="X456" s="39"/>
      <c r="Y456" s="39"/>
      <c r="Z456" s="39"/>
      <c r="AA456" s="39"/>
      <c r="AB456" s="39"/>
      <c r="AC456" s="39"/>
      <c r="AD456" s="39"/>
      <c r="AE456" s="39"/>
      <c r="AT456" s="18" t="s">
        <v>435</v>
      </c>
      <c r="AU456" s="18" t="s">
        <v>79</v>
      </c>
    </row>
    <row r="457" s="2" customFormat="1">
      <c r="A457" s="39"/>
      <c r="B457" s="40"/>
      <c r="C457" s="214" t="s">
        <v>2887</v>
      </c>
      <c r="D457" s="214" t="s">
        <v>243</v>
      </c>
      <c r="E457" s="215" t="s">
        <v>5712</v>
      </c>
      <c r="F457" s="216" t="s">
        <v>5713</v>
      </c>
      <c r="G457" s="217" t="s">
        <v>282</v>
      </c>
      <c r="H457" s="218">
        <v>1</v>
      </c>
      <c r="I457" s="219"/>
      <c r="J457" s="220">
        <f>ROUND(I457*H457,2)</f>
        <v>0</v>
      </c>
      <c r="K457" s="216" t="s">
        <v>247</v>
      </c>
      <c r="L457" s="45"/>
      <c r="M457" s="221" t="s">
        <v>19</v>
      </c>
      <c r="N457" s="222" t="s">
        <v>43</v>
      </c>
      <c r="O457" s="85"/>
      <c r="P457" s="223">
        <f>O457*H457</f>
        <v>0</v>
      </c>
      <c r="Q457" s="223">
        <v>0</v>
      </c>
      <c r="R457" s="223">
        <f>Q457*H457</f>
        <v>0</v>
      </c>
      <c r="S457" s="223">
        <v>0</v>
      </c>
      <c r="T457" s="224">
        <f>S457*H457</f>
        <v>0</v>
      </c>
      <c r="U457" s="39"/>
      <c r="V457" s="39"/>
      <c r="W457" s="39"/>
      <c r="X457" s="39"/>
      <c r="Y457" s="39"/>
      <c r="Z457" s="39"/>
      <c r="AA457" s="39"/>
      <c r="AB457" s="39"/>
      <c r="AC457" s="39"/>
      <c r="AD457" s="39"/>
      <c r="AE457" s="39"/>
      <c r="AR457" s="225" t="s">
        <v>248</v>
      </c>
      <c r="AT457" s="225" t="s">
        <v>243</v>
      </c>
      <c r="AU457" s="225" t="s">
        <v>79</v>
      </c>
      <c r="AY457" s="18" t="s">
        <v>240</v>
      </c>
      <c r="BE457" s="226">
        <f>IF(N457="základní",J457,0)</f>
        <v>0</v>
      </c>
      <c r="BF457" s="226">
        <f>IF(N457="snížená",J457,0)</f>
        <v>0</v>
      </c>
      <c r="BG457" s="226">
        <f>IF(N457="zákl. přenesená",J457,0)</f>
        <v>0</v>
      </c>
      <c r="BH457" s="226">
        <f>IF(N457="sníž. přenesená",J457,0)</f>
        <v>0</v>
      </c>
      <c r="BI457" s="226">
        <f>IF(N457="nulová",J457,0)</f>
        <v>0</v>
      </c>
      <c r="BJ457" s="18" t="s">
        <v>79</v>
      </c>
      <c r="BK457" s="226">
        <f>ROUND(I457*H457,2)</f>
        <v>0</v>
      </c>
      <c r="BL457" s="18" t="s">
        <v>248</v>
      </c>
      <c r="BM457" s="225" t="s">
        <v>3780</v>
      </c>
    </row>
    <row r="458" s="2" customFormat="1">
      <c r="A458" s="39"/>
      <c r="B458" s="40"/>
      <c r="C458" s="41"/>
      <c r="D458" s="227" t="s">
        <v>435</v>
      </c>
      <c r="E458" s="41"/>
      <c r="F458" s="228" t="s">
        <v>5657</v>
      </c>
      <c r="G458" s="41"/>
      <c r="H458" s="41"/>
      <c r="I458" s="229"/>
      <c r="J458" s="41"/>
      <c r="K458" s="41"/>
      <c r="L458" s="45"/>
      <c r="M458" s="291"/>
      <c r="N458" s="292"/>
      <c r="O458" s="85"/>
      <c r="P458" s="85"/>
      <c r="Q458" s="85"/>
      <c r="R458" s="85"/>
      <c r="S458" s="85"/>
      <c r="T458" s="86"/>
      <c r="U458" s="39"/>
      <c r="V458" s="39"/>
      <c r="W458" s="39"/>
      <c r="X458" s="39"/>
      <c r="Y458" s="39"/>
      <c r="Z458" s="39"/>
      <c r="AA458" s="39"/>
      <c r="AB458" s="39"/>
      <c r="AC458" s="39"/>
      <c r="AD458" s="39"/>
      <c r="AE458" s="39"/>
      <c r="AT458" s="18" t="s">
        <v>435</v>
      </c>
      <c r="AU458" s="18" t="s">
        <v>79</v>
      </c>
    </row>
    <row r="459" s="2" customFormat="1">
      <c r="A459" s="39"/>
      <c r="B459" s="40"/>
      <c r="C459" s="214" t="s">
        <v>716</v>
      </c>
      <c r="D459" s="214" t="s">
        <v>243</v>
      </c>
      <c r="E459" s="215" t="s">
        <v>5714</v>
      </c>
      <c r="F459" s="216" t="s">
        <v>5656</v>
      </c>
      <c r="G459" s="217" t="s">
        <v>282</v>
      </c>
      <c r="H459" s="218">
        <v>1</v>
      </c>
      <c r="I459" s="219"/>
      <c r="J459" s="220">
        <f>ROUND(I459*H459,2)</f>
        <v>0</v>
      </c>
      <c r="K459" s="216" t="s">
        <v>247</v>
      </c>
      <c r="L459" s="45"/>
      <c r="M459" s="221" t="s">
        <v>19</v>
      </c>
      <c r="N459" s="222" t="s">
        <v>43</v>
      </c>
      <c r="O459" s="85"/>
      <c r="P459" s="223">
        <f>O459*H459</f>
        <v>0</v>
      </c>
      <c r="Q459" s="223">
        <v>0</v>
      </c>
      <c r="R459" s="223">
        <f>Q459*H459</f>
        <v>0</v>
      </c>
      <c r="S459" s="223">
        <v>0</v>
      </c>
      <c r="T459" s="224">
        <f>S459*H459</f>
        <v>0</v>
      </c>
      <c r="U459" s="39"/>
      <c r="V459" s="39"/>
      <c r="W459" s="39"/>
      <c r="X459" s="39"/>
      <c r="Y459" s="39"/>
      <c r="Z459" s="39"/>
      <c r="AA459" s="39"/>
      <c r="AB459" s="39"/>
      <c r="AC459" s="39"/>
      <c r="AD459" s="39"/>
      <c r="AE459" s="39"/>
      <c r="AR459" s="225" t="s">
        <v>248</v>
      </c>
      <c r="AT459" s="225" t="s">
        <v>243</v>
      </c>
      <c r="AU459" s="225" t="s">
        <v>79</v>
      </c>
      <c r="AY459" s="18" t="s">
        <v>240</v>
      </c>
      <c r="BE459" s="226">
        <f>IF(N459="základní",J459,0)</f>
        <v>0</v>
      </c>
      <c r="BF459" s="226">
        <f>IF(N459="snížená",J459,0)</f>
        <v>0</v>
      </c>
      <c r="BG459" s="226">
        <f>IF(N459="zákl. přenesená",J459,0)</f>
        <v>0</v>
      </c>
      <c r="BH459" s="226">
        <f>IF(N459="sníž. přenesená",J459,0)</f>
        <v>0</v>
      </c>
      <c r="BI459" s="226">
        <f>IF(N459="nulová",J459,0)</f>
        <v>0</v>
      </c>
      <c r="BJ459" s="18" t="s">
        <v>79</v>
      </c>
      <c r="BK459" s="226">
        <f>ROUND(I459*H459,2)</f>
        <v>0</v>
      </c>
      <c r="BL459" s="18" t="s">
        <v>248</v>
      </c>
      <c r="BM459" s="225" t="s">
        <v>3788</v>
      </c>
    </row>
    <row r="460" s="2" customFormat="1">
      <c r="A460" s="39"/>
      <c r="B460" s="40"/>
      <c r="C460" s="41"/>
      <c r="D460" s="227" t="s">
        <v>435</v>
      </c>
      <c r="E460" s="41"/>
      <c r="F460" s="228" t="s">
        <v>5657</v>
      </c>
      <c r="G460" s="41"/>
      <c r="H460" s="41"/>
      <c r="I460" s="229"/>
      <c r="J460" s="41"/>
      <c r="K460" s="41"/>
      <c r="L460" s="45"/>
      <c r="M460" s="291"/>
      <c r="N460" s="292"/>
      <c r="O460" s="85"/>
      <c r="P460" s="85"/>
      <c r="Q460" s="85"/>
      <c r="R460" s="85"/>
      <c r="S460" s="85"/>
      <c r="T460" s="86"/>
      <c r="U460" s="39"/>
      <c r="V460" s="39"/>
      <c r="W460" s="39"/>
      <c r="X460" s="39"/>
      <c r="Y460" s="39"/>
      <c r="Z460" s="39"/>
      <c r="AA460" s="39"/>
      <c r="AB460" s="39"/>
      <c r="AC460" s="39"/>
      <c r="AD460" s="39"/>
      <c r="AE460" s="39"/>
      <c r="AT460" s="18" t="s">
        <v>435</v>
      </c>
      <c r="AU460" s="18" t="s">
        <v>79</v>
      </c>
    </row>
    <row r="461" s="2" customFormat="1">
      <c r="A461" s="39"/>
      <c r="B461" s="40"/>
      <c r="C461" s="214" t="s">
        <v>2896</v>
      </c>
      <c r="D461" s="214" t="s">
        <v>243</v>
      </c>
      <c r="E461" s="215" t="s">
        <v>5715</v>
      </c>
      <c r="F461" s="216" t="s">
        <v>5716</v>
      </c>
      <c r="G461" s="217" t="s">
        <v>282</v>
      </c>
      <c r="H461" s="218">
        <v>1</v>
      </c>
      <c r="I461" s="219"/>
      <c r="J461" s="220">
        <f>ROUND(I461*H461,2)</f>
        <v>0</v>
      </c>
      <c r="K461" s="216" t="s">
        <v>247</v>
      </c>
      <c r="L461" s="45"/>
      <c r="M461" s="221" t="s">
        <v>19</v>
      </c>
      <c r="N461" s="222" t="s">
        <v>43</v>
      </c>
      <c r="O461" s="85"/>
      <c r="P461" s="223">
        <f>O461*H461</f>
        <v>0</v>
      </c>
      <c r="Q461" s="223">
        <v>0</v>
      </c>
      <c r="R461" s="223">
        <f>Q461*H461</f>
        <v>0</v>
      </c>
      <c r="S461" s="223">
        <v>0</v>
      </c>
      <c r="T461" s="224">
        <f>S461*H461</f>
        <v>0</v>
      </c>
      <c r="U461" s="39"/>
      <c r="V461" s="39"/>
      <c r="W461" s="39"/>
      <c r="X461" s="39"/>
      <c r="Y461" s="39"/>
      <c r="Z461" s="39"/>
      <c r="AA461" s="39"/>
      <c r="AB461" s="39"/>
      <c r="AC461" s="39"/>
      <c r="AD461" s="39"/>
      <c r="AE461" s="39"/>
      <c r="AR461" s="225" t="s">
        <v>248</v>
      </c>
      <c r="AT461" s="225" t="s">
        <v>243</v>
      </c>
      <c r="AU461" s="225" t="s">
        <v>79</v>
      </c>
      <c r="AY461" s="18" t="s">
        <v>240</v>
      </c>
      <c r="BE461" s="226">
        <f>IF(N461="základní",J461,0)</f>
        <v>0</v>
      </c>
      <c r="BF461" s="226">
        <f>IF(N461="snížená",J461,0)</f>
        <v>0</v>
      </c>
      <c r="BG461" s="226">
        <f>IF(N461="zákl. přenesená",J461,0)</f>
        <v>0</v>
      </c>
      <c r="BH461" s="226">
        <f>IF(N461="sníž. přenesená",J461,0)</f>
        <v>0</v>
      </c>
      <c r="BI461" s="226">
        <f>IF(N461="nulová",J461,0)</f>
        <v>0</v>
      </c>
      <c r="BJ461" s="18" t="s">
        <v>79</v>
      </c>
      <c r="BK461" s="226">
        <f>ROUND(I461*H461,2)</f>
        <v>0</v>
      </c>
      <c r="BL461" s="18" t="s">
        <v>248</v>
      </c>
      <c r="BM461" s="225" t="s">
        <v>3796</v>
      </c>
    </row>
    <row r="462" s="2" customFormat="1">
      <c r="A462" s="39"/>
      <c r="B462" s="40"/>
      <c r="C462" s="41"/>
      <c r="D462" s="227" t="s">
        <v>435</v>
      </c>
      <c r="E462" s="41"/>
      <c r="F462" s="228" t="s">
        <v>5657</v>
      </c>
      <c r="G462" s="41"/>
      <c r="H462" s="41"/>
      <c r="I462" s="229"/>
      <c r="J462" s="41"/>
      <c r="K462" s="41"/>
      <c r="L462" s="45"/>
      <c r="M462" s="291"/>
      <c r="N462" s="292"/>
      <c r="O462" s="85"/>
      <c r="P462" s="85"/>
      <c r="Q462" s="85"/>
      <c r="R462" s="85"/>
      <c r="S462" s="85"/>
      <c r="T462" s="86"/>
      <c r="U462" s="39"/>
      <c r="V462" s="39"/>
      <c r="W462" s="39"/>
      <c r="X462" s="39"/>
      <c r="Y462" s="39"/>
      <c r="Z462" s="39"/>
      <c r="AA462" s="39"/>
      <c r="AB462" s="39"/>
      <c r="AC462" s="39"/>
      <c r="AD462" s="39"/>
      <c r="AE462" s="39"/>
      <c r="AT462" s="18" t="s">
        <v>435</v>
      </c>
      <c r="AU462" s="18" t="s">
        <v>79</v>
      </c>
    </row>
    <row r="463" s="2" customFormat="1">
      <c r="A463" s="39"/>
      <c r="B463" s="40"/>
      <c r="C463" s="214" t="s">
        <v>718</v>
      </c>
      <c r="D463" s="214" t="s">
        <v>243</v>
      </c>
      <c r="E463" s="215" t="s">
        <v>5717</v>
      </c>
      <c r="F463" s="216" t="s">
        <v>5716</v>
      </c>
      <c r="G463" s="217" t="s">
        <v>282</v>
      </c>
      <c r="H463" s="218">
        <v>1</v>
      </c>
      <c r="I463" s="219"/>
      <c r="J463" s="220">
        <f>ROUND(I463*H463,2)</f>
        <v>0</v>
      </c>
      <c r="K463" s="216" t="s">
        <v>247</v>
      </c>
      <c r="L463" s="45"/>
      <c r="M463" s="221" t="s">
        <v>19</v>
      </c>
      <c r="N463" s="222" t="s">
        <v>43</v>
      </c>
      <c r="O463" s="85"/>
      <c r="P463" s="223">
        <f>O463*H463</f>
        <v>0</v>
      </c>
      <c r="Q463" s="223">
        <v>0</v>
      </c>
      <c r="R463" s="223">
        <f>Q463*H463</f>
        <v>0</v>
      </c>
      <c r="S463" s="223">
        <v>0</v>
      </c>
      <c r="T463" s="224">
        <f>S463*H463</f>
        <v>0</v>
      </c>
      <c r="U463" s="39"/>
      <c r="V463" s="39"/>
      <c r="W463" s="39"/>
      <c r="X463" s="39"/>
      <c r="Y463" s="39"/>
      <c r="Z463" s="39"/>
      <c r="AA463" s="39"/>
      <c r="AB463" s="39"/>
      <c r="AC463" s="39"/>
      <c r="AD463" s="39"/>
      <c r="AE463" s="39"/>
      <c r="AR463" s="225" t="s">
        <v>248</v>
      </c>
      <c r="AT463" s="225" t="s">
        <v>243</v>
      </c>
      <c r="AU463" s="225" t="s">
        <v>79</v>
      </c>
      <c r="AY463" s="18" t="s">
        <v>240</v>
      </c>
      <c r="BE463" s="226">
        <f>IF(N463="základní",J463,0)</f>
        <v>0</v>
      </c>
      <c r="BF463" s="226">
        <f>IF(N463="snížená",J463,0)</f>
        <v>0</v>
      </c>
      <c r="BG463" s="226">
        <f>IF(N463="zákl. přenesená",J463,0)</f>
        <v>0</v>
      </c>
      <c r="BH463" s="226">
        <f>IF(N463="sníž. přenesená",J463,0)</f>
        <v>0</v>
      </c>
      <c r="BI463" s="226">
        <f>IF(N463="nulová",J463,0)</f>
        <v>0</v>
      </c>
      <c r="BJ463" s="18" t="s">
        <v>79</v>
      </c>
      <c r="BK463" s="226">
        <f>ROUND(I463*H463,2)</f>
        <v>0</v>
      </c>
      <c r="BL463" s="18" t="s">
        <v>248</v>
      </c>
      <c r="BM463" s="225" t="s">
        <v>3804</v>
      </c>
    </row>
    <row r="464" s="2" customFormat="1">
      <c r="A464" s="39"/>
      <c r="B464" s="40"/>
      <c r="C464" s="41"/>
      <c r="D464" s="227" t="s">
        <v>435</v>
      </c>
      <c r="E464" s="41"/>
      <c r="F464" s="228" t="s">
        <v>5657</v>
      </c>
      <c r="G464" s="41"/>
      <c r="H464" s="41"/>
      <c r="I464" s="229"/>
      <c r="J464" s="41"/>
      <c r="K464" s="41"/>
      <c r="L464" s="45"/>
      <c r="M464" s="291"/>
      <c r="N464" s="292"/>
      <c r="O464" s="85"/>
      <c r="P464" s="85"/>
      <c r="Q464" s="85"/>
      <c r="R464" s="85"/>
      <c r="S464" s="85"/>
      <c r="T464" s="86"/>
      <c r="U464" s="39"/>
      <c r="V464" s="39"/>
      <c r="W464" s="39"/>
      <c r="X464" s="39"/>
      <c r="Y464" s="39"/>
      <c r="Z464" s="39"/>
      <c r="AA464" s="39"/>
      <c r="AB464" s="39"/>
      <c r="AC464" s="39"/>
      <c r="AD464" s="39"/>
      <c r="AE464" s="39"/>
      <c r="AT464" s="18" t="s">
        <v>435</v>
      </c>
      <c r="AU464" s="18" t="s">
        <v>79</v>
      </c>
    </row>
    <row r="465" s="2" customFormat="1">
      <c r="A465" s="39"/>
      <c r="B465" s="40"/>
      <c r="C465" s="214" t="s">
        <v>2905</v>
      </c>
      <c r="D465" s="214" t="s">
        <v>243</v>
      </c>
      <c r="E465" s="215" t="s">
        <v>5718</v>
      </c>
      <c r="F465" s="216" t="s">
        <v>5719</v>
      </c>
      <c r="G465" s="217" t="s">
        <v>282</v>
      </c>
      <c r="H465" s="218">
        <v>29</v>
      </c>
      <c r="I465" s="219"/>
      <c r="J465" s="220">
        <f>ROUND(I465*H465,2)</f>
        <v>0</v>
      </c>
      <c r="K465" s="216" t="s">
        <v>247</v>
      </c>
      <c r="L465" s="45"/>
      <c r="M465" s="221" t="s">
        <v>19</v>
      </c>
      <c r="N465" s="222" t="s">
        <v>43</v>
      </c>
      <c r="O465" s="85"/>
      <c r="P465" s="223">
        <f>O465*H465</f>
        <v>0</v>
      </c>
      <c r="Q465" s="223">
        <v>0</v>
      </c>
      <c r="R465" s="223">
        <f>Q465*H465</f>
        <v>0</v>
      </c>
      <c r="S465" s="223">
        <v>0</v>
      </c>
      <c r="T465" s="224">
        <f>S465*H465</f>
        <v>0</v>
      </c>
      <c r="U465" s="39"/>
      <c r="V465" s="39"/>
      <c r="W465" s="39"/>
      <c r="X465" s="39"/>
      <c r="Y465" s="39"/>
      <c r="Z465" s="39"/>
      <c r="AA465" s="39"/>
      <c r="AB465" s="39"/>
      <c r="AC465" s="39"/>
      <c r="AD465" s="39"/>
      <c r="AE465" s="39"/>
      <c r="AR465" s="225" t="s">
        <v>248</v>
      </c>
      <c r="AT465" s="225" t="s">
        <v>243</v>
      </c>
      <c r="AU465" s="225" t="s">
        <v>79</v>
      </c>
      <c r="AY465" s="18" t="s">
        <v>240</v>
      </c>
      <c r="BE465" s="226">
        <f>IF(N465="základní",J465,0)</f>
        <v>0</v>
      </c>
      <c r="BF465" s="226">
        <f>IF(N465="snížená",J465,0)</f>
        <v>0</v>
      </c>
      <c r="BG465" s="226">
        <f>IF(N465="zákl. přenesená",J465,0)</f>
        <v>0</v>
      </c>
      <c r="BH465" s="226">
        <f>IF(N465="sníž. přenesená",J465,0)</f>
        <v>0</v>
      </c>
      <c r="BI465" s="226">
        <f>IF(N465="nulová",J465,0)</f>
        <v>0</v>
      </c>
      <c r="BJ465" s="18" t="s">
        <v>79</v>
      </c>
      <c r="BK465" s="226">
        <f>ROUND(I465*H465,2)</f>
        <v>0</v>
      </c>
      <c r="BL465" s="18" t="s">
        <v>248</v>
      </c>
      <c r="BM465" s="225" t="s">
        <v>3812</v>
      </c>
    </row>
    <row r="466" s="2" customFormat="1">
      <c r="A466" s="39"/>
      <c r="B466" s="40"/>
      <c r="C466" s="41"/>
      <c r="D466" s="227" t="s">
        <v>435</v>
      </c>
      <c r="E466" s="41"/>
      <c r="F466" s="228" t="s">
        <v>5512</v>
      </c>
      <c r="G466" s="41"/>
      <c r="H466" s="41"/>
      <c r="I466" s="229"/>
      <c r="J466" s="41"/>
      <c r="K466" s="41"/>
      <c r="L466" s="45"/>
      <c r="M466" s="291"/>
      <c r="N466" s="292"/>
      <c r="O466" s="85"/>
      <c r="P466" s="85"/>
      <c r="Q466" s="85"/>
      <c r="R466" s="85"/>
      <c r="S466" s="85"/>
      <c r="T466" s="86"/>
      <c r="U466" s="39"/>
      <c r="V466" s="39"/>
      <c r="W466" s="39"/>
      <c r="X466" s="39"/>
      <c r="Y466" s="39"/>
      <c r="Z466" s="39"/>
      <c r="AA466" s="39"/>
      <c r="AB466" s="39"/>
      <c r="AC466" s="39"/>
      <c r="AD466" s="39"/>
      <c r="AE466" s="39"/>
      <c r="AT466" s="18" t="s">
        <v>435</v>
      </c>
      <c r="AU466" s="18" t="s">
        <v>79</v>
      </c>
    </row>
    <row r="467" s="2" customFormat="1">
      <c r="A467" s="39"/>
      <c r="B467" s="40"/>
      <c r="C467" s="214" t="s">
        <v>722</v>
      </c>
      <c r="D467" s="214" t="s">
        <v>243</v>
      </c>
      <c r="E467" s="215" t="s">
        <v>5720</v>
      </c>
      <c r="F467" s="216" t="s">
        <v>5721</v>
      </c>
      <c r="G467" s="217" t="s">
        <v>282</v>
      </c>
      <c r="H467" s="218">
        <v>2</v>
      </c>
      <c r="I467" s="219"/>
      <c r="J467" s="220">
        <f>ROUND(I467*H467,2)</f>
        <v>0</v>
      </c>
      <c r="K467" s="216" t="s">
        <v>247</v>
      </c>
      <c r="L467" s="45"/>
      <c r="M467" s="221" t="s">
        <v>19</v>
      </c>
      <c r="N467" s="222" t="s">
        <v>43</v>
      </c>
      <c r="O467" s="85"/>
      <c r="P467" s="223">
        <f>O467*H467</f>
        <v>0</v>
      </c>
      <c r="Q467" s="223">
        <v>0</v>
      </c>
      <c r="R467" s="223">
        <f>Q467*H467</f>
        <v>0</v>
      </c>
      <c r="S467" s="223">
        <v>0</v>
      </c>
      <c r="T467" s="224">
        <f>S467*H467</f>
        <v>0</v>
      </c>
      <c r="U467" s="39"/>
      <c r="V467" s="39"/>
      <c r="W467" s="39"/>
      <c r="X467" s="39"/>
      <c r="Y467" s="39"/>
      <c r="Z467" s="39"/>
      <c r="AA467" s="39"/>
      <c r="AB467" s="39"/>
      <c r="AC467" s="39"/>
      <c r="AD467" s="39"/>
      <c r="AE467" s="39"/>
      <c r="AR467" s="225" t="s">
        <v>248</v>
      </c>
      <c r="AT467" s="225" t="s">
        <v>243</v>
      </c>
      <c r="AU467" s="225" t="s">
        <v>79</v>
      </c>
      <c r="AY467" s="18" t="s">
        <v>240</v>
      </c>
      <c r="BE467" s="226">
        <f>IF(N467="základní",J467,0)</f>
        <v>0</v>
      </c>
      <c r="BF467" s="226">
        <f>IF(N467="snížená",J467,0)</f>
        <v>0</v>
      </c>
      <c r="BG467" s="226">
        <f>IF(N467="zákl. přenesená",J467,0)</f>
        <v>0</v>
      </c>
      <c r="BH467" s="226">
        <f>IF(N467="sníž. přenesená",J467,0)</f>
        <v>0</v>
      </c>
      <c r="BI467" s="226">
        <f>IF(N467="nulová",J467,0)</f>
        <v>0</v>
      </c>
      <c r="BJ467" s="18" t="s">
        <v>79</v>
      </c>
      <c r="BK467" s="226">
        <f>ROUND(I467*H467,2)</f>
        <v>0</v>
      </c>
      <c r="BL467" s="18" t="s">
        <v>248</v>
      </c>
      <c r="BM467" s="225" t="s">
        <v>3820</v>
      </c>
    </row>
    <row r="468" s="2" customFormat="1">
      <c r="A468" s="39"/>
      <c r="B468" s="40"/>
      <c r="C468" s="41"/>
      <c r="D468" s="227" t="s">
        <v>435</v>
      </c>
      <c r="E468" s="41"/>
      <c r="F468" s="228" t="s">
        <v>5512</v>
      </c>
      <c r="G468" s="41"/>
      <c r="H468" s="41"/>
      <c r="I468" s="229"/>
      <c r="J468" s="41"/>
      <c r="K468" s="41"/>
      <c r="L468" s="45"/>
      <c r="M468" s="291"/>
      <c r="N468" s="292"/>
      <c r="O468" s="85"/>
      <c r="P468" s="85"/>
      <c r="Q468" s="85"/>
      <c r="R468" s="85"/>
      <c r="S468" s="85"/>
      <c r="T468" s="86"/>
      <c r="U468" s="39"/>
      <c r="V468" s="39"/>
      <c r="W468" s="39"/>
      <c r="X468" s="39"/>
      <c r="Y468" s="39"/>
      <c r="Z468" s="39"/>
      <c r="AA468" s="39"/>
      <c r="AB468" s="39"/>
      <c r="AC468" s="39"/>
      <c r="AD468" s="39"/>
      <c r="AE468" s="39"/>
      <c r="AT468" s="18" t="s">
        <v>435</v>
      </c>
      <c r="AU468" s="18" t="s">
        <v>79</v>
      </c>
    </row>
    <row r="469" s="2" customFormat="1" ht="16.5" customHeight="1">
      <c r="A469" s="39"/>
      <c r="B469" s="40"/>
      <c r="C469" s="214" t="s">
        <v>2914</v>
      </c>
      <c r="D469" s="214" t="s">
        <v>243</v>
      </c>
      <c r="E469" s="215" t="s">
        <v>5722</v>
      </c>
      <c r="F469" s="216" t="s">
        <v>5723</v>
      </c>
      <c r="G469" s="217" t="s">
        <v>282</v>
      </c>
      <c r="H469" s="218">
        <v>1</v>
      </c>
      <c r="I469" s="219"/>
      <c r="J469" s="220">
        <f>ROUND(I469*H469,2)</f>
        <v>0</v>
      </c>
      <c r="K469" s="216" t="s">
        <v>247</v>
      </c>
      <c r="L469" s="45"/>
      <c r="M469" s="221" t="s">
        <v>19</v>
      </c>
      <c r="N469" s="222" t="s">
        <v>43</v>
      </c>
      <c r="O469" s="85"/>
      <c r="P469" s="223">
        <f>O469*H469</f>
        <v>0</v>
      </c>
      <c r="Q469" s="223">
        <v>0</v>
      </c>
      <c r="R469" s="223">
        <f>Q469*H469</f>
        <v>0</v>
      </c>
      <c r="S469" s="223">
        <v>0</v>
      </c>
      <c r="T469" s="224">
        <f>S469*H469</f>
        <v>0</v>
      </c>
      <c r="U469" s="39"/>
      <c r="V469" s="39"/>
      <c r="W469" s="39"/>
      <c r="X469" s="39"/>
      <c r="Y469" s="39"/>
      <c r="Z469" s="39"/>
      <c r="AA469" s="39"/>
      <c r="AB469" s="39"/>
      <c r="AC469" s="39"/>
      <c r="AD469" s="39"/>
      <c r="AE469" s="39"/>
      <c r="AR469" s="225" t="s">
        <v>248</v>
      </c>
      <c r="AT469" s="225" t="s">
        <v>243</v>
      </c>
      <c r="AU469" s="225" t="s">
        <v>79</v>
      </c>
      <c r="AY469" s="18" t="s">
        <v>240</v>
      </c>
      <c r="BE469" s="226">
        <f>IF(N469="základní",J469,0)</f>
        <v>0</v>
      </c>
      <c r="BF469" s="226">
        <f>IF(N469="snížená",J469,0)</f>
        <v>0</v>
      </c>
      <c r="BG469" s="226">
        <f>IF(N469="zákl. přenesená",J469,0)</f>
        <v>0</v>
      </c>
      <c r="BH469" s="226">
        <f>IF(N469="sníž. přenesená",J469,0)</f>
        <v>0</v>
      </c>
      <c r="BI469" s="226">
        <f>IF(N469="nulová",J469,0)</f>
        <v>0</v>
      </c>
      <c r="BJ469" s="18" t="s">
        <v>79</v>
      </c>
      <c r="BK469" s="226">
        <f>ROUND(I469*H469,2)</f>
        <v>0</v>
      </c>
      <c r="BL469" s="18" t="s">
        <v>248</v>
      </c>
      <c r="BM469" s="225" t="s">
        <v>3828</v>
      </c>
    </row>
    <row r="470" s="2" customFormat="1">
      <c r="A470" s="39"/>
      <c r="B470" s="40"/>
      <c r="C470" s="41"/>
      <c r="D470" s="227" t="s">
        <v>435</v>
      </c>
      <c r="E470" s="41"/>
      <c r="F470" s="228" t="s">
        <v>5724</v>
      </c>
      <c r="G470" s="41"/>
      <c r="H470" s="41"/>
      <c r="I470" s="229"/>
      <c r="J470" s="41"/>
      <c r="K470" s="41"/>
      <c r="L470" s="45"/>
      <c r="M470" s="291"/>
      <c r="N470" s="292"/>
      <c r="O470" s="85"/>
      <c r="P470" s="85"/>
      <c r="Q470" s="85"/>
      <c r="R470" s="85"/>
      <c r="S470" s="85"/>
      <c r="T470" s="86"/>
      <c r="U470" s="39"/>
      <c r="V470" s="39"/>
      <c r="W470" s="39"/>
      <c r="X470" s="39"/>
      <c r="Y470" s="39"/>
      <c r="Z470" s="39"/>
      <c r="AA470" s="39"/>
      <c r="AB470" s="39"/>
      <c r="AC470" s="39"/>
      <c r="AD470" s="39"/>
      <c r="AE470" s="39"/>
      <c r="AT470" s="18" t="s">
        <v>435</v>
      </c>
      <c r="AU470" s="18" t="s">
        <v>79</v>
      </c>
    </row>
    <row r="471" s="2" customFormat="1" ht="16.5" customHeight="1">
      <c r="A471" s="39"/>
      <c r="B471" s="40"/>
      <c r="C471" s="214" t="s">
        <v>724</v>
      </c>
      <c r="D471" s="214" t="s">
        <v>243</v>
      </c>
      <c r="E471" s="215" t="s">
        <v>5725</v>
      </c>
      <c r="F471" s="216" t="s">
        <v>5726</v>
      </c>
      <c r="G471" s="217" t="s">
        <v>282</v>
      </c>
      <c r="H471" s="218">
        <v>3</v>
      </c>
      <c r="I471" s="219"/>
      <c r="J471" s="220">
        <f>ROUND(I471*H471,2)</f>
        <v>0</v>
      </c>
      <c r="K471" s="216" t="s">
        <v>247</v>
      </c>
      <c r="L471" s="45"/>
      <c r="M471" s="221" t="s">
        <v>19</v>
      </c>
      <c r="N471" s="222" t="s">
        <v>43</v>
      </c>
      <c r="O471" s="85"/>
      <c r="P471" s="223">
        <f>O471*H471</f>
        <v>0</v>
      </c>
      <c r="Q471" s="223">
        <v>0</v>
      </c>
      <c r="R471" s="223">
        <f>Q471*H471</f>
        <v>0</v>
      </c>
      <c r="S471" s="223">
        <v>0</v>
      </c>
      <c r="T471" s="224">
        <f>S471*H471</f>
        <v>0</v>
      </c>
      <c r="U471" s="39"/>
      <c r="V471" s="39"/>
      <c r="W471" s="39"/>
      <c r="X471" s="39"/>
      <c r="Y471" s="39"/>
      <c r="Z471" s="39"/>
      <c r="AA471" s="39"/>
      <c r="AB471" s="39"/>
      <c r="AC471" s="39"/>
      <c r="AD471" s="39"/>
      <c r="AE471" s="39"/>
      <c r="AR471" s="225" t="s">
        <v>248</v>
      </c>
      <c r="AT471" s="225" t="s">
        <v>243</v>
      </c>
      <c r="AU471" s="225" t="s">
        <v>79</v>
      </c>
      <c r="AY471" s="18" t="s">
        <v>240</v>
      </c>
      <c r="BE471" s="226">
        <f>IF(N471="základní",J471,0)</f>
        <v>0</v>
      </c>
      <c r="BF471" s="226">
        <f>IF(N471="snížená",J471,0)</f>
        <v>0</v>
      </c>
      <c r="BG471" s="226">
        <f>IF(N471="zákl. přenesená",J471,0)</f>
        <v>0</v>
      </c>
      <c r="BH471" s="226">
        <f>IF(N471="sníž. přenesená",J471,0)</f>
        <v>0</v>
      </c>
      <c r="BI471" s="226">
        <f>IF(N471="nulová",J471,0)</f>
        <v>0</v>
      </c>
      <c r="BJ471" s="18" t="s">
        <v>79</v>
      </c>
      <c r="BK471" s="226">
        <f>ROUND(I471*H471,2)</f>
        <v>0</v>
      </c>
      <c r="BL471" s="18" t="s">
        <v>248</v>
      </c>
      <c r="BM471" s="225" t="s">
        <v>3836</v>
      </c>
    </row>
    <row r="472" s="2" customFormat="1">
      <c r="A472" s="39"/>
      <c r="B472" s="40"/>
      <c r="C472" s="41"/>
      <c r="D472" s="227" t="s">
        <v>435</v>
      </c>
      <c r="E472" s="41"/>
      <c r="F472" s="228" t="s">
        <v>5724</v>
      </c>
      <c r="G472" s="41"/>
      <c r="H472" s="41"/>
      <c r="I472" s="229"/>
      <c r="J472" s="41"/>
      <c r="K472" s="41"/>
      <c r="L472" s="45"/>
      <c r="M472" s="291"/>
      <c r="N472" s="292"/>
      <c r="O472" s="85"/>
      <c r="P472" s="85"/>
      <c r="Q472" s="85"/>
      <c r="R472" s="85"/>
      <c r="S472" s="85"/>
      <c r="T472" s="86"/>
      <c r="U472" s="39"/>
      <c r="V472" s="39"/>
      <c r="W472" s="39"/>
      <c r="X472" s="39"/>
      <c r="Y472" s="39"/>
      <c r="Z472" s="39"/>
      <c r="AA472" s="39"/>
      <c r="AB472" s="39"/>
      <c r="AC472" s="39"/>
      <c r="AD472" s="39"/>
      <c r="AE472" s="39"/>
      <c r="AT472" s="18" t="s">
        <v>435</v>
      </c>
      <c r="AU472" s="18" t="s">
        <v>79</v>
      </c>
    </row>
    <row r="473" s="2" customFormat="1" ht="16.5" customHeight="1">
      <c r="A473" s="39"/>
      <c r="B473" s="40"/>
      <c r="C473" s="214" t="s">
        <v>2922</v>
      </c>
      <c r="D473" s="214" t="s">
        <v>243</v>
      </c>
      <c r="E473" s="215" t="s">
        <v>5727</v>
      </c>
      <c r="F473" s="216" t="s">
        <v>5728</v>
      </c>
      <c r="G473" s="217" t="s">
        <v>282</v>
      </c>
      <c r="H473" s="218">
        <v>1</v>
      </c>
      <c r="I473" s="219"/>
      <c r="J473" s="220">
        <f>ROUND(I473*H473,2)</f>
        <v>0</v>
      </c>
      <c r="K473" s="216" t="s">
        <v>247</v>
      </c>
      <c r="L473" s="45"/>
      <c r="M473" s="221" t="s">
        <v>19</v>
      </c>
      <c r="N473" s="222" t="s">
        <v>43</v>
      </c>
      <c r="O473" s="85"/>
      <c r="P473" s="223">
        <f>O473*H473</f>
        <v>0</v>
      </c>
      <c r="Q473" s="223">
        <v>0</v>
      </c>
      <c r="R473" s="223">
        <f>Q473*H473</f>
        <v>0</v>
      </c>
      <c r="S473" s="223">
        <v>0</v>
      </c>
      <c r="T473" s="224">
        <f>S473*H473</f>
        <v>0</v>
      </c>
      <c r="U473" s="39"/>
      <c r="V473" s="39"/>
      <c r="W473" s="39"/>
      <c r="X473" s="39"/>
      <c r="Y473" s="39"/>
      <c r="Z473" s="39"/>
      <c r="AA473" s="39"/>
      <c r="AB473" s="39"/>
      <c r="AC473" s="39"/>
      <c r="AD473" s="39"/>
      <c r="AE473" s="39"/>
      <c r="AR473" s="225" t="s">
        <v>248</v>
      </c>
      <c r="AT473" s="225" t="s">
        <v>243</v>
      </c>
      <c r="AU473" s="225" t="s">
        <v>79</v>
      </c>
      <c r="AY473" s="18" t="s">
        <v>240</v>
      </c>
      <c r="BE473" s="226">
        <f>IF(N473="základní",J473,0)</f>
        <v>0</v>
      </c>
      <c r="BF473" s="226">
        <f>IF(N473="snížená",J473,0)</f>
        <v>0</v>
      </c>
      <c r="BG473" s="226">
        <f>IF(N473="zákl. přenesená",J473,0)</f>
        <v>0</v>
      </c>
      <c r="BH473" s="226">
        <f>IF(N473="sníž. přenesená",J473,0)</f>
        <v>0</v>
      </c>
      <c r="BI473" s="226">
        <f>IF(N473="nulová",J473,0)</f>
        <v>0</v>
      </c>
      <c r="BJ473" s="18" t="s">
        <v>79</v>
      </c>
      <c r="BK473" s="226">
        <f>ROUND(I473*H473,2)</f>
        <v>0</v>
      </c>
      <c r="BL473" s="18" t="s">
        <v>248</v>
      </c>
      <c r="BM473" s="225" t="s">
        <v>3844</v>
      </c>
    </row>
    <row r="474" s="2" customFormat="1">
      <c r="A474" s="39"/>
      <c r="B474" s="40"/>
      <c r="C474" s="41"/>
      <c r="D474" s="227" t="s">
        <v>435</v>
      </c>
      <c r="E474" s="41"/>
      <c r="F474" s="228" t="s">
        <v>5729</v>
      </c>
      <c r="G474" s="41"/>
      <c r="H474" s="41"/>
      <c r="I474" s="229"/>
      <c r="J474" s="41"/>
      <c r="K474" s="41"/>
      <c r="L474" s="45"/>
      <c r="M474" s="291"/>
      <c r="N474" s="292"/>
      <c r="O474" s="85"/>
      <c r="P474" s="85"/>
      <c r="Q474" s="85"/>
      <c r="R474" s="85"/>
      <c r="S474" s="85"/>
      <c r="T474" s="86"/>
      <c r="U474" s="39"/>
      <c r="V474" s="39"/>
      <c r="W474" s="39"/>
      <c r="X474" s="39"/>
      <c r="Y474" s="39"/>
      <c r="Z474" s="39"/>
      <c r="AA474" s="39"/>
      <c r="AB474" s="39"/>
      <c r="AC474" s="39"/>
      <c r="AD474" s="39"/>
      <c r="AE474" s="39"/>
      <c r="AT474" s="18" t="s">
        <v>435</v>
      </c>
      <c r="AU474" s="18" t="s">
        <v>79</v>
      </c>
    </row>
    <row r="475" s="2" customFormat="1" ht="16.5" customHeight="1">
      <c r="A475" s="39"/>
      <c r="B475" s="40"/>
      <c r="C475" s="214" t="s">
        <v>731</v>
      </c>
      <c r="D475" s="214" t="s">
        <v>243</v>
      </c>
      <c r="E475" s="215" t="s">
        <v>5730</v>
      </c>
      <c r="F475" s="216" t="s">
        <v>5731</v>
      </c>
      <c r="G475" s="217" t="s">
        <v>282</v>
      </c>
      <c r="H475" s="218">
        <v>5</v>
      </c>
      <c r="I475" s="219"/>
      <c r="J475" s="220">
        <f>ROUND(I475*H475,2)</f>
        <v>0</v>
      </c>
      <c r="K475" s="216" t="s">
        <v>247</v>
      </c>
      <c r="L475" s="45"/>
      <c r="M475" s="221" t="s">
        <v>19</v>
      </c>
      <c r="N475" s="222" t="s">
        <v>43</v>
      </c>
      <c r="O475" s="85"/>
      <c r="P475" s="223">
        <f>O475*H475</f>
        <v>0</v>
      </c>
      <c r="Q475" s="223">
        <v>0</v>
      </c>
      <c r="R475" s="223">
        <f>Q475*H475</f>
        <v>0</v>
      </c>
      <c r="S475" s="223">
        <v>0</v>
      </c>
      <c r="T475" s="224">
        <f>S475*H475</f>
        <v>0</v>
      </c>
      <c r="U475" s="39"/>
      <c r="V475" s="39"/>
      <c r="W475" s="39"/>
      <c r="X475" s="39"/>
      <c r="Y475" s="39"/>
      <c r="Z475" s="39"/>
      <c r="AA475" s="39"/>
      <c r="AB475" s="39"/>
      <c r="AC475" s="39"/>
      <c r="AD475" s="39"/>
      <c r="AE475" s="39"/>
      <c r="AR475" s="225" t="s">
        <v>248</v>
      </c>
      <c r="AT475" s="225" t="s">
        <v>243</v>
      </c>
      <c r="AU475" s="225" t="s">
        <v>79</v>
      </c>
      <c r="AY475" s="18" t="s">
        <v>240</v>
      </c>
      <c r="BE475" s="226">
        <f>IF(N475="základní",J475,0)</f>
        <v>0</v>
      </c>
      <c r="BF475" s="226">
        <f>IF(N475="snížená",J475,0)</f>
        <v>0</v>
      </c>
      <c r="BG475" s="226">
        <f>IF(N475="zákl. přenesená",J475,0)</f>
        <v>0</v>
      </c>
      <c r="BH475" s="226">
        <f>IF(N475="sníž. přenesená",J475,0)</f>
        <v>0</v>
      </c>
      <c r="BI475" s="226">
        <f>IF(N475="nulová",J475,0)</f>
        <v>0</v>
      </c>
      <c r="BJ475" s="18" t="s">
        <v>79</v>
      </c>
      <c r="BK475" s="226">
        <f>ROUND(I475*H475,2)</f>
        <v>0</v>
      </c>
      <c r="BL475" s="18" t="s">
        <v>248</v>
      </c>
      <c r="BM475" s="225" t="s">
        <v>3852</v>
      </c>
    </row>
    <row r="476" s="2" customFormat="1">
      <c r="A476" s="39"/>
      <c r="B476" s="40"/>
      <c r="C476" s="41"/>
      <c r="D476" s="227" t="s">
        <v>435</v>
      </c>
      <c r="E476" s="41"/>
      <c r="F476" s="228" t="s">
        <v>5664</v>
      </c>
      <c r="G476" s="41"/>
      <c r="H476" s="41"/>
      <c r="I476" s="229"/>
      <c r="J476" s="41"/>
      <c r="K476" s="41"/>
      <c r="L476" s="45"/>
      <c r="M476" s="291"/>
      <c r="N476" s="292"/>
      <c r="O476" s="85"/>
      <c r="P476" s="85"/>
      <c r="Q476" s="85"/>
      <c r="R476" s="85"/>
      <c r="S476" s="85"/>
      <c r="T476" s="86"/>
      <c r="U476" s="39"/>
      <c r="V476" s="39"/>
      <c r="W476" s="39"/>
      <c r="X476" s="39"/>
      <c r="Y476" s="39"/>
      <c r="Z476" s="39"/>
      <c r="AA476" s="39"/>
      <c r="AB476" s="39"/>
      <c r="AC476" s="39"/>
      <c r="AD476" s="39"/>
      <c r="AE476" s="39"/>
      <c r="AT476" s="18" t="s">
        <v>435</v>
      </c>
      <c r="AU476" s="18" t="s">
        <v>79</v>
      </c>
    </row>
    <row r="477" s="2" customFormat="1" ht="16.5" customHeight="1">
      <c r="A477" s="39"/>
      <c r="B477" s="40"/>
      <c r="C477" s="214" t="s">
        <v>2931</v>
      </c>
      <c r="D477" s="214" t="s">
        <v>243</v>
      </c>
      <c r="E477" s="215" t="s">
        <v>5732</v>
      </c>
      <c r="F477" s="216" t="s">
        <v>5666</v>
      </c>
      <c r="G477" s="217" t="s">
        <v>282</v>
      </c>
      <c r="H477" s="218">
        <v>6</v>
      </c>
      <c r="I477" s="219"/>
      <c r="J477" s="220">
        <f>ROUND(I477*H477,2)</f>
        <v>0</v>
      </c>
      <c r="K477" s="216" t="s">
        <v>247</v>
      </c>
      <c r="L477" s="45"/>
      <c r="M477" s="221" t="s">
        <v>19</v>
      </c>
      <c r="N477" s="222" t="s">
        <v>43</v>
      </c>
      <c r="O477" s="85"/>
      <c r="P477" s="223">
        <f>O477*H477</f>
        <v>0</v>
      </c>
      <c r="Q477" s="223">
        <v>0</v>
      </c>
      <c r="R477" s="223">
        <f>Q477*H477</f>
        <v>0</v>
      </c>
      <c r="S477" s="223">
        <v>0</v>
      </c>
      <c r="T477" s="224">
        <f>S477*H477</f>
        <v>0</v>
      </c>
      <c r="U477" s="39"/>
      <c r="V477" s="39"/>
      <c r="W477" s="39"/>
      <c r="X477" s="39"/>
      <c r="Y477" s="39"/>
      <c r="Z477" s="39"/>
      <c r="AA477" s="39"/>
      <c r="AB477" s="39"/>
      <c r="AC477" s="39"/>
      <c r="AD477" s="39"/>
      <c r="AE477" s="39"/>
      <c r="AR477" s="225" t="s">
        <v>248</v>
      </c>
      <c r="AT477" s="225" t="s">
        <v>243</v>
      </c>
      <c r="AU477" s="225" t="s">
        <v>79</v>
      </c>
      <c r="AY477" s="18" t="s">
        <v>240</v>
      </c>
      <c r="BE477" s="226">
        <f>IF(N477="základní",J477,0)</f>
        <v>0</v>
      </c>
      <c r="BF477" s="226">
        <f>IF(N477="snížená",J477,0)</f>
        <v>0</v>
      </c>
      <c r="BG477" s="226">
        <f>IF(N477="zákl. přenesená",J477,0)</f>
        <v>0</v>
      </c>
      <c r="BH477" s="226">
        <f>IF(N477="sníž. přenesená",J477,0)</f>
        <v>0</v>
      </c>
      <c r="BI477" s="226">
        <f>IF(N477="nulová",J477,0)</f>
        <v>0</v>
      </c>
      <c r="BJ477" s="18" t="s">
        <v>79</v>
      </c>
      <c r="BK477" s="226">
        <f>ROUND(I477*H477,2)</f>
        <v>0</v>
      </c>
      <c r="BL477" s="18" t="s">
        <v>248</v>
      </c>
      <c r="BM477" s="225" t="s">
        <v>3860</v>
      </c>
    </row>
    <row r="478" s="2" customFormat="1">
      <c r="A478" s="39"/>
      <c r="B478" s="40"/>
      <c r="C478" s="41"/>
      <c r="D478" s="227" t="s">
        <v>435</v>
      </c>
      <c r="E478" s="41"/>
      <c r="F478" s="228" t="s">
        <v>5664</v>
      </c>
      <c r="G478" s="41"/>
      <c r="H478" s="41"/>
      <c r="I478" s="229"/>
      <c r="J478" s="41"/>
      <c r="K478" s="41"/>
      <c r="L478" s="45"/>
      <c r="M478" s="291"/>
      <c r="N478" s="292"/>
      <c r="O478" s="85"/>
      <c r="P478" s="85"/>
      <c r="Q478" s="85"/>
      <c r="R478" s="85"/>
      <c r="S478" s="85"/>
      <c r="T478" s="86"/>
      <c r="U478" s="39"/>
      <c r="V478" s="39"/>
      <c r="W478" s="39"/>
      <c r="X478" s="39"/>
      <c r="Y478" s="39"/>
      <c r="Z478" s="39"/>
      <c r="AA478" s="39"/>
      <c r="AB478" s="39"/>
      <c r="AC478" s="39"/>
      <c r="AD478" s="39"/>
      <c r="AE478" s="39"/>
      <c r="AT478" s="18" t="s">
        <v>435</v>
      </c>
      <c r="AU478" s="18" t="s">
        <v>79</v>
      </c>
    </row>
    <row r="479" s="2" customFormat="1" ht="16.5" customHeight="1">
      <c r="A479" s="39"/>
      <c r="B479" s="40"/>
      <c r="C479" s="214" t="s">
        <v>2936</v>
      </c>
      <c r="D479" s="214" t="s">
        <v>243</v>
      </c>
      <c r="E479" s="215" t="s">
        <v>5733</v>
      </c>
      <c r="F479" s="216" t="s">
        <v>5734</v>
      </c>
      <c r="G479" s="217" t="s">
        <v>282</v>
      </c>
      <c r="H479" s="218">
        <v>5</v>
      </c>
      <c r="I479" s="219"/>
      <c r="J479" s="220">
        <f>ROUND(I479*H479,2)</f>
        <v>0</v>
      </c>
      <c r="K479" s="216" t="s">
        <v>247</v>
      </c>
      <c r="L479" s="45"/>
      <c r="M479" s="221" t="s">
        <v>19</v>
      </c>
      <c r="N479" s="222" t="s">
        <v>43</v>
      </c>
      <c r="O479" s="85"/>
      <c r="P479" s="223">
        <f>O479*H479</f>
        <v>0</v>
      </c>
      <c r="Q479" s="223">
        <v>0</v>
      </c>
      <c r="R479" s="223">
        <f>Q479*H479</f>
        <v>0</v>
      </c>
      <c r="S479" s="223">
        <v>0</v>
      </c>
      <c r="T479" s="224">
        <f>S479*H479</f>
        <v>0</v>
      </c>
      <c r="U479" s="39"/>
      <c r="V479" s="39"/>
      <c r="W479" s="39"/>
      <c r="X479" s="39"/>
      <c r="Y479" s="39"/>
      <c r="Z479" s="39"/>
      <c r="AA479" s="39"/>
      <c r="AB479" s="39"/>
      <c r="AC479" s="39"/>
      <c r="AD479" s="39"/>
      <c r="AE479" s="39"/>
      <c r="AR479" s="225" t="s">
        <v>248</v>
      </c>
      <c r="AT479" s="225" t="s">
        <v>243</v>
      </c>
      <c r="AU479" s="225" t="s">
        <v>79</v>
      </c>
      <c r="AY479" s="18" t="s">
        <v>240</v>
      </c>
      <c r="BE479" s="226">
        <f>IF(N479="základní",J479,0)</f>
        <v>0</v>
      </c>
      <c r="BF479" s="226">
        <f>IF(N479="snížená",J479,0)</f>
        <v>0</v>
      </c>
      <c r="BG479" s="226">
        <f>IF(N479="zákl. přenesená",J479,0)</f>
        <v>0</v>
      </c>
      <c r="BH479" s="226">
        <f>IF(N479="sníž. přenesená",J479,0)</f>
        <v>0</v>
      </c>
      <c r="BI479" s="226">
        <f>IF(N479="nulová",J479,0)</f>
        <v>0</v>
      </c>
      <c r="BJ479" s="18" t="s">
        <v>79</v>
      </c>
      <c r="BK479" s="226">
        <f>ROUND(I479*H479,2)</f>
        <v>0</v>
      </c>
      <c r="BL479" s="18" t="s">
        <v>248</v>
      </c>
      <c r="BM479" s="225" t="s">
        <v>3868</v>
      </c>
    </row>
    <row r="480" s="2" customFormat="1">
      <c r="A480" s="39"/>
      <c r="B480" s="40"/>
      <c r="C480" s="41"/>
      <c r="D480" s="227" t="s">
        <v>435</v>
      </c>
      <c r="E480" s="41"/>
      <c r="F480" s="228" t="s">
        <v>5664</v>
      </c>
      <c r="G480" s="41"/>
      <c r="H480" s="41"/>
      <c r="I480" s="229"/>
      <c r="J480" s="41"/>
      <c r="K480" s="41"/>
      <c r="L480" s="45"/>
      <c r="M480" s="291"/>
      <c r="N480" s="292"/>
      <c r="O480" s="85"/>
      <c r="P480" s="85"/>
      <c r="Q480" s="85"/>
      <c r="R480" s="85"/>
      <c r="S480" s="85"/>
      <c r="T480" s="86"/>
      <c r="U480" s="39"/>
      <c r="V480" s="39"/>
      <c r="W480" s="39"/>
      <c r="X480" s="39"/>
      <c r="Y480" s="39"/>
      <c r="Z480" s="39"/>
      <c r="AA480" s="39"/>
      <c r="AB480" s="39"/>
      <c r="AC480" s="39"/>
      <c r="AD480" s="39"/>
      <c r="AE480" s="39"/>
      <c r="AT480" s="18" t="s">
        <v>435</v>
      </c>
      <c r="AU480" s="18" t="s">
        <v>79</v>
      </c>
    </row>
    <row r="481" s="2" customFormat="1" ht="16.5" customHeight="1">
      <c r="A481" s="39"/>
      <c r="B481" s="40"/>
      <c r="C481" s="214" t="s">
        <v>2946</v>
      </c>
      <c r="D481" s="214" t="s">
        <v>243</v>
      </c>
      <c r="E481" s="215" t="s">
        <v>5735</v>
      </c>
      <c r="F481" s="216" t="s">
        <v>5670</v>
      </c>
      <c r="G481" s="217" t="s">
        <v>282</v>
      </c>
      <c r="H481" s="218">
        <v>6</v>
      </c>
      <c r="I481" s="219"/>
      <c r="J481" s="220">
        <f>ROUND(I481*H481,2)</f>
        <v>0</v>
      </c>
      <c r="K481" s="216" t="s">
        <v>247</v>
      </c>
      <c r="L481" s="45"/>
      <c r="M481" s="221" t="s">
        <v>19</v>
      </c>
      <c r="N481" s="222" t="s">
        <v>43</v>
      </c>
      <c r="O481" s="85"/>
      <c r="P481" s="223">
        <f>O481*H481</f>
        <v>0</v>
      </c>
      <c r="Q481" s="223">
        <v>0</v>
      </c>
      <c r="R481" s="223">
        <f>Q481*H481</f>
        <v>0</v>
      </c>
      <c r="S481" s="223">
        <v>0</v>
      </c>
      <c r="T481" s="224">
        <f>S481*H481</f>
        <v>0</v>
      </c>
      <c r="U481" s="39"/>
      <c r="V481" s="39"/>
      <c r="W481" s="39"/>
      <c r="X481" s="39"/>
      <c r="Y481" s="39"/>
      <c r="Z481" s="39"/>
      <c r="AA481" s="39"/>
      <c r="AB481" s="39"/>
      <c r="AC481" s="39"/>
      <c r="AD481" s="39"/>
      <c r="AE481" s="39"/>
      <c r="AR481" s="225" t="s">
        <v>248</v>
      </c>
      <c r="AT481" s="225" t="s">
        <v>243</v>
      </c>
      <c r="AU481" s="225" t="s">
        <v>79</v>
      </c>
      <c r="AY481" s="18" t="s">
        <v>240</v>
      </c>
      <c r="BE481" s="226">
        <f>IF(N481="základní",J481,0)</f>
        <v>0</v>
      </c>
      <c r="BF481" s="226">
        <f>IF(N481="snížená",J481,0)</f>
        <v>0</v>
      </c>
      <c r="BG481" s="226">
        <f>IF(N481="zákl. přenesená",J481,0)</f>
        <v>0</v>
      </c>
      <c r="BH481" s="226">
        <f>IF(N481="sníž. přenesená",J481,0)</f>
        <v>0</v>
      </c>
      <c r="BI481" s="226">
        <f>IF(N481="nulová",J481,0)</f>
        <v>0</v>
      </c>
      <c r="BJ481" s="18" t="s">
        <v>79</v>
      </c>
      <c r="BK481" s="226">
        <f>ROUND(I481*H481,2)</f>
        <v>0</v>
      </c>
      <c r="BL481" s="18" t="s">
        <v>248</v>
      </c>
      <c r="BM481" s="225" t="s">
        <v>3876</v>
      </c>
    </row>
    <row r="482" s="2" customFormat="1">
      <c r="A482" s="39"/>
      <c r="B482" s="40"/>
      <c r="C482" s="41"/>
      <c r="D482" s="227" t="s">
        <v>435</v>
      </c>
      <c r="E482" s="41"/>
      <c r="F482" s="228" t="s">
        <v>5664</v>
      </c>
      <c r="G482" s="41"/>
      <c r="H482" s="41"/>
      <c r="I482" s="229"/>
      <c r="J482" s="41"/>
      <c r="K482" s="41"/>
      <c r="L482" s="45"/>
      <c r="M482" s="291"/>
      <c r="N482" s="292"/>
      <c r="O482" s="85"/>
      <c r="P482" s="85"/>
      <c r="Q482" s="85"/>
      <c r="R482" s="85"/>
      <c r="S482" s="85"/>
      <c r="T482" s="86"/>
      <c r="U482" s="39"/>
      <c r="V482" s="39"/>
      <c r="W482" s="39"/>
      <c r="X482" s="39"/>
      <c r="Y482" s="39"/>
      <c r="Z482" s="39"/>
      <c r="AA482" s="39"/>
      <c r="AB482" s="39"/>
      <c r="AC482" s="39"/>
      <c r="AD482" s="39"/>
      <c r="AE482" s="39"/>
      <c r="AT482" s="18" t="s">
        <v>435</v>
      </c>
      <c r="AU482" s="18" t="s">
        <v>79</v>
      </c>
    </row>
    <row r="483" s="2" customFormat="1" ht="16.5" customHeight="1">
      <c r="A483" s="39"/>
      <c r="B483" s="40"/>
      <c r="C483" s="214" t="s">
        <v>2951</v>
      </c>
      <c r="D483" s="214" t="s">
        <v>243</v>
      </c>
      <c r="E483" s="215" t="s">
        <v>5736</v>
      </c>
      <c r="F483" s="216" t="s">
        <v>5737</v>
      </c>
      <c r="G483" s="217" t="s">
        <v>282</v>
      </c>
      <c r="H483" s="218">
        <v>11</v>
      </c>
      <c r="I483" s="219"/>
      <c r="J483" s="220">
        <f>ROUND(I483*H483,2)</f>
        <v>0</v>
      </c>
      <c r="K483" s="216" t="s">
        <v>247</v>
      </c>
      <c r="L483" s="45"/>
      <c r="M483" s="221" t="s">
        <v>19</v>
      </c>
      <c r="N483" s="222" t="s">
        <v>43</v>
      </c>
      <c r="O483" s="85"/>
      <c r="P483" s="223">
        <f>O483*H483</f>
        <v>0</v>
      </c>
      <c r="Q483" s="223">
        <v>0</v>
      </c>
      <c r="R483" s="223">
        <f>Q483*H483</f>
        <v>0</v>
      </c>
      <c r="S483" s="223">
        <v>0</v>
      </c>
      <c r="T483" s="224">
        <f>S483*H483</f>
        <v>0</v>
      </c>
      <c r="U483" s="39"/>
      <c r="V483" s="39"/>
      <c r="W483" s="39"/>
      <c r="X483" s="39"/>
      <c r="Y483" s="39"/>
      <c r="Z483" s="39"/>
      <c r="AA483" s="39"/>
      <c r="AB483" s="39"/>
      <c r="AC483" s="39"/>
      <c r="AD483" s="39"/>
      <c r="AE483" s="39"/>
      <c r="AR483" s="225" t="s">
        <v>248</v>
      </c>
      <c r="AT483" s="225" t="s">
        <v>243</v>
      </c>
      <c r="AU483" s="225" t="s">
        <v>79</v>
      </c>
      <c r="AY483" s="18" t="s">
        <v>240</v>
      </c>
      <c r="BE483" s="226">
        <f>IF(N483="základní",J483,0)</f>
        <v>0</v>
      </c>
      <c r="BF483" s="226">
        <f>IF(N483="snížená",J483,0)</f>
        <v>0</v>
      </c>
      <c r="BG483" s="226">
        <f>IF(N483="zákl. přenesená",J483,0)</f>
        <v>0</v>
      </c>
      <c r="BH483" s="226">
        <f>IF(N483="sníž. přenesená",J483,0)</f>
        <v>0</v>
      </c>
      <c r="BI483" s="226">
        <f>IF(N483="nulová",J483,0)</f>
        <v>0</v>
      </c>
      <c r="BJ483" s="18" t="s">
        <v>79</v>
      </c>
      <c r="BK483" s="226">
        <f>ROUND(I483*H483,2)</f>
        <v>0</v>
      </c>
      <c r="BL483" s="18" t="s">
        <v>248</v>
      </c>
      <c r="BM483" s="225" t="s">
        <v>3884</v>
      </c>
    </row>
    <row r="484" s="2" customFormat="1" ht="16.5" customHeight="1">
      <c r="A484" s="39"/>
      <c r="B484" s="40"/>
      <c r="C484" s="214" t="s">
        <v>2958</v>
      </c>
      <c r="D484" s="214" t="s">
        <v>243</v>
      </c>
      <c r="E484" s="215" t="s">
        <v>5738</v>
      </c>
      <c r="F484" s="216" t="s">
        <v>5739</v>
      </c>
      <c r="G484" s="217" t="s">
        <v>261</v>
      </c>
      <c r="H484" s="218">
        <v>40</v>
      </c>
      <c r="I484" s="219"/>
      <c r="J484" s="220">
        <f>ROUND(I484*H484,2)</f>
        <v>0</v>
      </c>
      <c r="K484" s="216" t="s">
        <v>247</v>
      </c>
      <c r="L484" s="45"/>
      <c r="M484" s="221" t="s">
        <v>19</v>
      </c>
      <c r="N484" s="222" t="s">
        <v>43</v>
      </c>
      <c r="O484" s="85"/>
      <c r="P484" s="223">
        <f>O484*H484</f>
        <v>0</v>
      </c>
      <c r="Q484" s="223">
        <v>0</v>
      </c>
      <c r="R484" s="223">
        <f>Q484*H484</f>
        <v>0</v>
      </c>
      <c r="S484" s="223">
        <v>0</v>
      </c>
      <c r="T484" s="224">
        <f>S484*H484</f>
        <v>0</v>
      </c>
      <c r="U484" s="39"/>
      <c r="V484" s="39"/>
      <c r="W484" s="39"/>
      <c r="X484" s="39"/>
      <c r="Y484" s="39"/>
      <c r="Z484" s="39"/>
      <c r="AA484" s="39"/>
      <c r="AB484" s="39"/>
      <c r="AC484" s="39"/>
      <c r="AD484" s="39"/>
      <c r="AE484" s="39"/>
      <c r="AR484" s="225" t="s">
        <v>248</v>
      </c>
      <c r="AT484" s="225" t="s">
        <v>243</v>
      </c>
      <c r="AU484" s="225" t="s">
        <v>79</v>
      </c>
      <c r="AY484" s="18" t="s">
        <v>240</v>
      </c>
      <c r="BE484" s="226">
        <f>IF(N484="základní",J484,0)</f>
        <v>0</v>
      </c>
      <c r="BF484" s="226">
        <f>IF(N484="snížená",J484,0)</f>
        <v>0</v>
      </c>
      <c r="BG484" s="226">
        <f>IF(N484="zákl. přenesená",J484,0)</f>
        <v>0</v>
      </c>
      <c r="BH484" s="226">
        <f>IF(N484="sníž. přenesená",J484,0)</f>
        <v>0</v>
      </c>
      <c r="BI484" s="226">
        <f>IF(N484="nulová",J484,0)</f>
        <v>0</v>
      </c>
      <c r="BJ484" s="18" t="s">
        <v>79</v>
      </c>
      <c r="BK484" s="226">
        <f>ROUND(I484*H484,2)</f>
        <v>0</v>
      </c>
      <c r="BL484" s="18" t="s">
        <v>248</v>
      </c>
      <c r="BM484" s="225" t="s">
        <v>3892</v>
      </c>
    </row>
    <row r="485" s="2" customFormat="1">
      <c r="A485" s="39"/>
      <c r="B485" s="40"/>
      <c r="C485" s="41"/>
      <c r="D485" s="227" t="s">
        <v>435</v>
      </c>
      <c r="E485" s="41"/>
      <c r="F485" s="228" t="s">
        <v>5674</v>
      </c>
      <c r="G485" s="41"/>
      <c r="H485" s="41"/>
      <c r="I485" s="229"/>
      <c r="J485" s="41"/>
      <c r="K485" s="41"/>
      <c r="L485" s="45"/>
      <c r="M485" s="291"/>
      <c r="N485" s="292"/>
      <c r="O485" s="85"/>
      <c r="P485" s="85"/>
      <c r="Q485" s="85"/>
      <c r="R485" s="85"/>
      <c r="S485" s="85"/>
      <c r="T485" s="86"/>
      <c r="U485" s="39"/>
      <c r="V485" s="39"/>
      <c r="W485" s="39"/>
      <c r="X485" s="39"/>
      <c r="Y485" s="39"/>
      <c r="Z485" s="39"/>
      <c r="AA485" s="39"/>
      <c r="AB485" s="39"/>
      <c r="AC485" s="39"/>
      <c r="AD485" s="39"/>
      <c r="AE485" s="39"/>
      <c r="AT485" s="18" t="s">
        <v>435</v>
      </c>
      <c r="AU485" s="18" t="s">
        <v>79</v>
      </c>
    </row>
    <row r="486" s="2" customFormat="1" ht="16.5" customHeight="1">
      <c r="A486" s="39"/>
      <c r="B486" s="40"/>
      <c r="C486" s="214" t="s">
        <v>2963</v>
      </c>
      <c r="D486" s="214" t="s">
        <v>243</v>
      </c>
      <c r="E486" s="215" t="s">
        <v>5740</v>
      </c>
      <c r="F486" s="216" t="s">
        <v>5741</v>
      </c>
      <c r="G486" s="217" t="s">
        <v>261</v>
      </c>
      <c r="H486" s="218">
        <v>10</v>
      </c>
      <c r="I486" s="219"/>
      <c r="J486" s="220">
        <f>ROUND(I486*H486,2)</f>
        <v>0</v>
      </c>
      <c r="K486" s="216" t="s">
        <v>247</v>
      </c>
      <c r="L486" s="45"/>
      <c r="M486" s="221" t="s">
        <v>19</v>
      </c>
      <c r="N486" s="222" t="s">
        <v>43</v>
      </c>
      <c r="O486" s="85"/>
      <c r="P486" s="223">
        <f>O486*H486</f>
        <v>0</v>
      </c>
      <c r="Q486" s="223">
        <v>0</v>
      </c>
      <c r="R486" s="223">
        <f>Q486*H486</f>
        <v>0</v>
      </c>
      <c r="S486" s="223">
        <v>0</v>
      </c>
      <c r="T486" s="224">
        <f>S486*H486</f>
        <v>0</v>
      </c>
      <c r="U486" s="39"/>
      <c r="V486" s="39"/>
      <c r="W486" s="39"/>
      <c r="X486" s="39"/>
      <c r="Y486" s="39"/>
      <c r="Z486" s="39"/>
      <c r="AA486" s="39"/>
      <c r="AB486" s="39"/>
      <c r="AC486" s="39"/>
      <c r="AD486" s="39"/>
      <c r="AE486" s="39"/>
      <c r="AR486" s="225" t="s">
        <v>248</v>
      </c>
      <c r="AT486" s="225" t="s">
        <v>243</v>
      </c>
      <c r="AU486" s="225" t="s">
        <v>79</v>
      </c>
      <c r="AY486" s="18" t="s">
        <v>240</v>
      </c>
      <c r="BE486" s="226">
        <f>IF(N486="základní",J486,0)</f>
        <v>0</v>
      </c>
      <c r="BF486" s="226">
        <f>IF(N486="snížená",J486,0)</f>
        <v>0</v>
      </c>
      <c r="BG486" s="226">
        <f>IF(N486="zákl. přenesená",J486,0)</f>
        <v>0</v>
      </c>
      <c r="BH486" s="226">
        <f>IF(N486="sníž. přenesená",J486,0)</f>
        <v>0</v>
      </c>
      <c r="BI486" s="226">
        <f>IF(N486="nulová",J486,0)</f>
        <v>0</v>
      </c>
      <c r="BJ486" s="18" t="s">
        <v>79</v>
      </c>
      <c r="BK486" s="226">
        <f>ROUND(I486*H486,2)</f>
        <v>0</v>
      </c>
      <c r="BL486" s="18" t="s">
        <v>248</v>
      </c>
      <c r="BM486" s="225" t="s">
        <v>3900</v>
      </c>
    </row>
    <row r="487" s="2" customFormat="1">
      <c r="A487" s="39"/>
      <c r="B487" s="40"/>
      <c r="C487" s="41"/>
      <c r="D487" s="227" t="s">
        <v>435</v>
      </c>
      <c r="E487" s="41"/>
      <c r="F487" s="228" t="s">
        <v>5674</v>
      </c>
      <c r="G487" s="41"/>
      <c r="H487" s="41"/>
      <c r="I487" s="229"/>
      <c r="J487" s="41"/>
      <c r="K487" s="41"/>
      <c r="L487" s="45"/>
      <c r="M487" s="291"/>
      <c r="N487" s="292"/>
      <c r="O487" s="85"/>
      <c r="P487" s="85"/>
      <c r="Q487" s="85"/>
      <c r="R487" s="85"/>
      <c r="S487" s="85"/>
      <c r="T487" s="86"/>
      <c r="U487" s="39"/>
      <c r="V487" s="39"/>
      <c r="W487" s="39"/>
      <c r="X487" s="39"/>
      <c r="Y487" s="39"/>
      <c r="Z487" s="39"/>
      <c r="AA487" s="39"/>
      <c r="AB487" s="39"/>
      <c r="AC487" s="39"/>
      <c r="AD487" s="39"/>
      <c r="AE487" s="39"/>
      <c r="AT487" s="18" t="s">
        <v>435</v>
      </c>
      <c r="AU487" s="18" t="s">
        <v>79</v>
      </c>
    </row>
    <row r="488" s="2" customFormat="1" ht="21.75" customHeight="1">
      <c r="A488" s="39"/>
      <c r="B488" s="40"/>
      <c r="C488" s="214" t="s">
        <v>2968</v>
      </c>
      <c r="D488" s="214" t="s">
        <v>243</v>
      </c>
      <c r="E488" s="215" t="s">
        <v>5742</v>
      </c>
      <c r="F488" s="216" t="s">
        <v>5743</v>
      </c>
      <c r="G488" s="217" t="s">
        <v>1418</v>
      </c>
      <c r="H488" s="218">
        <v>10</v>
      </c>
      <c r="I488" s="219"/>
      <c r="J488" s="220">
        <f>ROUND(I488*H488,2)</f>
        <v>0</v>
      </c>
      <c r="K488" s="216" t="s">
        <v>247</v>
      </c>
      <c r="L488" s="45"/>
      <c r="M488" s="221" t="s">
        <v>19</v>
      </c>
      <c r="N488" s="222" t="s">
        <v>43</v>
      </c>
      <c r="O488" s="85"/>
      <c r="P488" s="223">
        <f>O488*H488</f>
        <v>0</v>
      </c>
      <c r="Q488" s="223">
        <v>0</v>
      </c>
      <c r="R488" s="223">
        <f>Q488*H488</f>
        <v>0</v>
      </c>
      <c r="S488" s="223">
        <v>0</v>
      </c>
      <c r="T488" s="224">
        <f>S488*H488</f>
        <v>0</v>
      </c>
      <c r="U488" s="39"/>
      <c r="V488" s="39"/>
      <c r="W488" s="39"/>
      <c r="X488" s="39"/>
      <c r="Y488" s="39"/>
      <c r="Z488" s="39"/>
      <c r="AA488" s="39"/>
      <c r="AB488" s="39"/>
      <c r="AC488" s="39"/>
      <c r="AD488" s="39"/>
      <c r="AE488" s="39"/>
      <c r="AR488" s="225" t="s">
        <v>248</v>
      </c>
      <c r="AT488" s="225" t="s">
        <v>243</v>
      </c>
      <c r="AU488" s="225" t="s">
        <v>79</v>
      </c>
      <c r="AY488" s="18" t="s">
        <v>240</v>
      </c>
      <c r="BE488" s="226">
        <f>IF(N488="základní",J488,0)</f>
        <v>0</v>
      </c>
      <c r="BF488" s="226">
        <f>IF(N488="snížená",J488,0)</f>
        <v>0</v>
      </c>
      <c r="BG488" s="226">
        <f>IF(N488="zákl. přenesená",J488,0)</f>
        <v>0</v>
      </c>
      <c r="BH488" s="226">
        <f>IF(N488="sníž. přenesená",J488,0)</f>
        <v>0</v>
      </c>
      <c r="BI488" s="226">
        <f>IF(N488="nulová",J488,0)</f>
        <v>0</v>
      </c>
      <c r="BJ488" s="18" t="s">
        <v>79</v>
      </c>
      <c r="BK488" s="226">
        <f>ROUND(I488*H488,2)</f>
        <v>0</v>
      </c>
      <c r="BL488" s="18" t="s">
        <v>248</v>
      </c>
      <c r="BM488" s="225" t="s">
        <v>3908</v>
      </c>
    </row>
    <row r="489" s="2" customFormat="1">
      <c r="A489" s="39"/>
      <c r="B489" s="40"/>
      <c r="C489" s="41"/>
      <c r="D489" s="227" t="s">
        <v>435</v>
      </c>
      <c r="E489" s="41"/>
      <c r="F489" s="228" t="s">
        <v>5744</v>
      </c>
      <c r="G489" s="41"/>
      <c r="H489" s="41"/>
      <c r="I489" s="229"/>
      <c r="J489" s="41"/>
      <c r="K489" s="41"/>
      <c r="L489" s="45"/>
      <c r="M489" s="291"/>
      <c r="N489" s="292"/>
      <c r="O489" s="85"/>
      <c r="P489" s="85"/>
      <c r="Q489" s="85"/>
      <c r="R489" s="85"/>
      <c r="S489" s="85"/>
      <c r="T489" s="86"/>
      <c r="U489" s="39"/>
      <c r="V489" s="39"/>
      <c r="W489" s="39"/>
      <c r="X489" s="39"/>
      <c r="Y489" s="39"/>
      <c r="Z489" s="39"/>
      <c r="AA489" s="39"/>
      <c r="AB489" s="39"/>
      <c r="AC489" s="39"/>
      <c r="AD489" s="39"/>
      <c r="AE489" s="39"/>
      <c r="AT489" s="18" t="s">
        <v>435</v>
      </c>
      <c r="AU489" s="18" t="s">
        <v>79</v>
      </c>
    </row>
    <row r="490" s="2" customFormat="1" ht="21.75" customHeight="1">
      <c r="A490" s="39"/>
      <c r="B490" s="40"/>
      <c r="C490" s="214" t="s">
        <v>2972</v>
      </c>
      <c r="D490" s="214" t="s">
        <v>243</v>
      </c>
      <c r="E490" s="215" t="s">
        <v>5745</v>
      </c>
      <c r="F490" s="216" t="s">
        <v>5746</v>
      </c>
      <c r="G490" s="217" t="s">
        <v>1418</v>
      </c>
      <c r="H490" s="218">
        <v>10</v>
      </c>
      <c r="I490" s="219"/>
      <c r="J490" s="220">
        <f>ROUND(I490*H490,2)</f>
        <v>0</v>
      </c>
      <c r="K490" s="216" t="s">
        <v>247</v>
      </c>
      <c r="L490" s="45"/>
      <c r="M490" s="221" t="s">
        <v>19</v>
      </c>
      <c r="N490" s="222" t="s">
        <v>43</v>
      </c>
      <c r="O490" s="85"/>
      <c r="P490" s="223">
        <f>O490*H490</f>
        <v>0</v>
      </c>
      <c r="Q490" s="223">
        <v>0</v>
      </c>
      <c r="R490" s="223">
        <f>Q490*H490</f>
        <v>0</v>
      </c>
      <c r="S490" s="223">
        <v>0</v>
      </c>
      <c r="T490" s="224">
        <f>S490*H490</f>
        <v>0</v>
      </c>
      <c r="U490" s="39"/>
      <c r="V490" s="39"/>
      <c r="W490" s="39"/>
      <c r="X490" s="39"/>
      <c r="Y490" s="39"/>
      <c r="Z490" s="39"/>
      <c r="AA490" s="39"/>
      <c r="AB490" s="39"/>
      <c r="AC490" s="39"/>
      <c r="AD490" s="39"/>
      <c r="AE490" s="39"/>
      <c r="AR490" s="225" t="s">
        <v>248</v>
      </c>
      <c r="AT490" s="225" t="s">
        <v>243</v>
      </c>
      <c r="AU490" s="225" t="s">
        <v>79</v>
      </c>
      <c r="AY490" s="18" t="s">
        <v>240</v>
      </c>
      <c r="BE490" s="226">
        <f>IF(N490="základní",J490,0)</f>
        <v>0</v>
      </c>
      <c r="BF490" s="226">
        <f>IF(N490="snížená",J490,0)</f>
        <v>0</v>
      </c>
      <c r="BG490" s="226">
        <f>IF(N490="zákl. přenesená",J490,0)</f>
        <v>0</v>
      </c>
      <c r="BH490" s="226">
        <f>IF(N490="sníž. přenesená",J490,0)</f>
        <v>0</v>
      </c>
      <c r="BI490" s="226">
        <f>IF(N490="nulová",J490,0)</f>
        <v>0</v>
      </c>
      <c r="BJ490" s="18" t="s">
        <v>79</v>
      </c>
      <c r="BK490" s="226">
        <f>ROUND(I490*H490,2)</f>
        <v>0</v>
      </c>
      <c r="BL490" s="18" t="s">
        <v>248</v>
      </c>
      <c r="BM490" s="225" t="s">
        <v>3916</v>
      </c>
    </row>
    <row r="491" s="2" customFormat="1">
      <c r="A491" s="39"/>
      <c r="B491" s="40"/>
      <c r="C491" s="41"/>
      <c r="D491" s="227" t="s">
        <v>435</v>
      </c>
      <c r="E491" s="41"/>
      <c r="F491" s="228" t="s">
        <v>5747</v>
      </c>
      <c r="G491" s="41"/>
      <c r="H491" s="41"/>
      <c r="I491" s="229"/>
      <c r="J491" s="41"/>
      <c r="K491" s="41"/>
      <c r="L491" s="45"/>
      <c r="M491" s="291"/>
      <c r="N491" s="292"/>
      <c r="O491" s="85"/>
      <c r="P491" s="85"/>
      <c r="Q491" s="85"/>
      <c r="R491" s="85"/>
      <c r="S491" s="85"/>
      <c r="T491" s="86"/>
      <c r="U491" s="39"/>
      <c r="V491" s="39"/>
      <c r="W491" s="39"/>
      <c r="X491" s="39"/>
      <c r="Y491" s="39"/>
      <c r="Z491" s="39"/>
      <c r="AA491" s="39"/>
      <c r="AB491" s="39"/>
      <c r="AC491" s="39"/>
      <c r="AD491" s="39"/>
      <c r="AE491" s="39"/>
      <c r="AT491" s="18" t="s">
        <v>435</v>
      </c>
      <c r="AU491" s="18" t="s">
        <v>79</v>
      </c>
    </row>
    <row r="492" s="2" customFormat="1">
      <c r="A492" s="39"/>
      <c r="B492" s="40"/>
      <c r="C492" s="214" t="s">
        <v>2977</v>
      </c>
      <c r="D492" s="214" t="s">
        <v>243</v>
      </c>
      <c r="E492" s="215" t="s">
        <v>5748</v>
      </c>
      <c r="F492" s="216" t="s">
        <v>5678</v>
      </c>
      <c r="G492" s="217" t="s">
        <v>282</v>
      </c>
      <c r="H492" s="218">
        <v>31</v>
      </c>
      <c r="I492" s="219"/>
      <c r="J492" s="220">
        <f>ROUND(I492*H492,2)</f>
        <v>0</v>
      </c>
      <c r="K492" s="216" t="s">
        <v>247</v>
      </c>
      <c r="L492" s="45"/>
      <c r="M492" s="221" t="s">
        <v>19</v>
      </c>
      <c r="N492" s="222" t="s">
        <v>43</v>
      </c>
      <c r="O492" s="85"/>
      <c r="P492" s="223">
        <f>O492*H492</f>
        <v>0</v>
      </c>
      <c r="Q492" s="223">
        <v>0</v>
      </c>
      <c r="R492" s="223">
        <f>Q492*H492</f>
        <v>0</v>
      </c>
      <c r="S492" s="223">
        <v>0</v>
      </c>
      <c r="T492" s="224">
        <f>S492*H492</f>
        <v>0</v>
      </c>
      <c r="U492" s="39"/>
      <c r="V492" s="39"/>
      <c r="W492" s="39"/>
      <c r="X492" s="39"/>
      <c r="Y492" s="39"/>
      <c r="Z492" s="39"/>
      <c r="AA492" s="39"/>
      <c r="AB492" s="39"/>
      <c r="AC492" s="39"/>
      <c r="AD492" s="39"/>
      <c r="AE492" s="39"/>
      <c r="AR492" s="225" t="s">
        <v>248</v>
      </c>
      <c r="AT492" s="225" t="s">
        <v>243</v>
      </c>
      <c r="AU492" s="225" t="s">
        <v>79</v>
      </c>
      <c r="AY492" s="18" t="s">
        <v>240</v>
      </c>
      <c r="BE492" s="226">
        <f>IF(N492="základní",J492,0)</f>
        <v>0</v>
      </c>
      <c r="BF492" s="226">
        <f>IF(N492="snížená",J492,0)</f>
        <v>0</v>
      </c>
      <c r="BG492" s="226">
        <f>IF(N492="zákl. přenesená",J492,0)</f>
        <v>0</v>
      </c>
      <c r="BH492" s="226">
        <f>IF(N492="sníž. přenesená",J492,0)</f>
        <v>0</v>
      </c>
      <c r="BI492" s="226">
        <f>IF(N492="nulová",J492,0)</f>
        <v>0</v>
      </c>
      <c r="BJ492" s="18" t="s">
        <v>79</v>
      </c>
      <c r="BK492" s="226">
        <f>ROUND(I492*H492,2)</f>
        <v>0</v>
      </c>
      <c r="BL492" s="18" t="s">
        <v>248</v>
      </c>
      <c r="BM492" s="225" t="s">
        <v>3924</v>
      </c>
    </row>
    <row r="493" s="2" customFormat="1">
      <c r="A493" s="39"/>
      <c r="B493" s="40"/>
      <c r="C493" s="41"/>
      <c r="D493" s="227" t="s">
        <v>435</v>
      </c>
      <c r="E493" s="41"/>
      <c r="F493" s="228" t="s">
        <v>5427</v>
      </c>
      <c r="G493" s="41"/>
      <c r="H493" s="41"/>
      <c r="I493" s="229"/>
      <c r="J493" s="41"/>
      <c r="K493" s="41"/>
      <c r="L493" s="45"/>
      <c r="M493" s="291"/>
      <c r="N493" s="292"/>
      <c r="O493" s="85"/>
      <c r="P493" s="85"/>
      <c r="Q493" s="85"/>
      <c r="R493" s="85"/>
      <c r="S493" s="85"/>
      <c r="T493" s="86"/>
      <c r="U493" s="39"/>
      <c r="V493" s="39"/>
      <c r="W493" s="39"/>
      <c r="X493" s="39"/>
      <c r="Y493" s="39"/>
      <c r="Z493" s="39"/>
      <c r="AA493" s="39"/>
      <c r="AB493" s="39"/>
      <c r="AC493" s="39"/>
      <c r="AD493" s="39"/>
      <c r="AE493" s="39"/>
      <c r="AT493" s="18" t="s">
        <v>435</v>
      </c>
      <c r="AU493" s="18" t="s">
        <v>79</v>
      </c>
    </row>
    <row r="494" s="2" customFormat="1">
      <c r="A494" s="39"/>
      <c r="B494" s="40"/>
      <c r="C494" s="214" t="s">
        <v>2982</v>
      </c>
      <c r="D494" s="214" t="s">
        <v>243</v>
      </c>
      <c r="E494" s="215" t="s">
        <v>5749</v>
      </c>
      <c r="F494" s="216" t="s">
        <v>5750</v>
      </c>
      <c r="G494" s="217" t="s">
        <v>1418</v>
      </c>
      <c r="H494" s="218">
        <v>18</v>
      </c>
      <c r="I494" s="219"/>
      <c r="J494" s="220">
        <f>ROUND(I494*H494,2)</f>
        <v>0</v>
      </c>
      <c r="K494" s="216" t="s">
        <v>247</v>
      </c>
      <c r="L494" s="45"/>
      <c r="M494" s="221" t="s">
        <v>19</v>
      </c>
      <c r="N494" s="222" t="s">
        <v>43</v>
      </c>
      <c r="O494" s="85"/>
      <c r="P494" s="223">
        <f>O494*H494</f>
        <v>0</v>
      </c>
      <c r="Q494" s="223">
        <v>0</v>
      </c>
      <c r="R494" s="223">
        <f>Q494*H494</f>
        <v>0</v>
      </c>
      <c r="S494" s="223">
        <v>0</v>
      </c>
      <c r="T494" s="224">
        <f>S494*H494</f>
        <v>0</v>
      </c>
      <c r="U494" s="39"/>
      <c r="V494" s="39"/>
      <c r="W494" s="39"/>
      <c r="X494" s="39"/>
      <c r="Y494" s="39"/>
      <c r="Z494" s="39"/>
      <c r="AA494" s="39"/>
      <c r="AB494" s="39"/>
      <c r="AC494" s="39"/>
      <c r="AD494" s="39"/>
      <c r="AE494" s="39"/>
      <c r="AR494" s="225" t="s">
        <v>248</v>
      </c>
      <c r="AT494" s="225" t="s">
        <v>243</v>
      </c>
      <c r="AU494" s="225" t="s">
        <v>79</v>
      </c>
      <c r="AY494" s="18" t="s">
        <v>240</v>
      </c>
      <c r="BE494" s="226">
        <f>IF(N494="základní",J494,0)</f>
        <v>0</v>
      </c>
      <c r="BF494" s="226">
        <f>IF(N494="snížená",J494,0)</f>
        <v>0</v>
      </c>
      <c r="BG494" s="226">
        <f>IF(N494="zákl. přenesená",J494,0)</f>
        <v>0</v>
      </c>
      <c r="BH494" s="226">
        <f>IF(N494="sníž. přenesená",J494,0)</f>
        <v>0</v>
      </c>
      <c r="BI494" s="226">
        <f>IF(N494="nulová",J494,0)</f>
        <v>0</v>
      </c>
      <c r="BJ494" s="18" t="s">
        <v>79</v>
      </c>
      <c r="BK494" s="226">
        <f>ROUND(I494*H494,2)</f>
        <v>0</v>
      </c>
      <c r="BL494" s="18" t="s">
        <v>248</v>
      </c>
      <c r="BM494" s="225" t="s">
        <v>3932</v>
      </c>
    </row>
    <row r="495" s="2" customFormat="1">
      <c r="A495" s="39"/>
      <c r="B495" s="40"/>
      <c r="C495" s="41"/>
      <c r="D495" s="227" t="s">
        <v>435</v>
      </c>
      <c r="E495" s="41"/>
      <c r="F495" s="228" t="s">
        <v>5751</v>
      </c>
      <c r="G495" s="41"/>
      <c r="H495" s="41"/>
      <c r="I495" s="229"/>
      <c r="J495" s="41"/>
      <c r="K495" s="41"/>
      <c r="L495" s="45"/>
      <c r="M495" s="291"/>
      <c r="N495" s="292"/>
      <c r="O495" s="85"/>
      <c r="P495" s="85"/>
      <c r="Q495" s="85"/>
      <c r="R495" s="85"/>
      <c r="S495" s="85"/>
      <c r="T495" s="86"/>
      <c r="U495" s="39"/>
      <c r="V495" s="39"/>
      <c r="W495" s="39"/>
      <c r="X495" s="39"/>
      <c r="Y495" s="39"/>
      <c r="Z495" s="39"/>
      <c r="AA495" s="39"/>
      <c r="AB495" s="39"/>
      <c r="AC495" s="39"/>
      <c r="AD495" s="39"/>
      <c r="AE495" s="39"/>
      <c r="AT495" s="18" t="s">
        <v>435</v>
      </c>
      <c r="AU495" s="18" t="s">
        <v>79</v>
      </c>
    </row>
    <row r="496" s="2" customFormat="1">
      <c r="A496" s="39"/>
      <c r="B496" s="40"/>
      <c r="C496" s="214" t="s">
        <v>2986</v>
      </c>
      <c r="D496" s="214" t="s">
        <v>243</v>
      </c>
      <c r="E496" s="215" t="s">
        <v>5752</v>
      </c>
      <c r="F496" s="216" t="s">
        <v>5537</v>
      </c>
      <c r="G496" s="217" t="s">
        <v>1418</v>
      </c>
      <c r="H496" s="218">
        <v>12</v>
      </c>
      <c r="I496" s="219"/>
      <c r="J496" s="220">
        <f>ROUND(I496*H496,2)</f>
        <v>0</v>
      </c>
      <c r="K496" s="216" t="s">
        <v>247</v>
      </c>
      <c r="L496" s="45"/>
      <c r="M496" s="221" t="s">
        <v>19</v>
      </c>
      <c r="N496" s="222" t="s">
        <v>43</v>
      </c>
      <c r="O496" s="85"/>
      <c r="P496" s="223">
        <f>O496*H496</f>
        <v>0</v>
      </c>
      <c r="Q496" s="223">
        <v>0</v>
      </c>
      <c r="R496" s="223">
        <f>Q496*H496</f>
        <v>0</v>
      </c>
      <c r="S496" s="223">
        <v>0</v>
      </c>
      <c r="T496" s="224">
        <f>S496*H496</f>
        <v>0</v>
      </c>
      <c r="U496" s="39"/>
      <c r="V496" s="39"/>
      <c r="W496" s="39"/>
      <c r="X496" s="39"/>
      <c r="Y496" s="39"/>
      <c r="Z496" s="39"/>
      <c r="AA496" s="39"/>
      <c r="AB496" s="39"/>
      <c r="AC496" s="39"/>
      <c r="AD496" s="39"/>
      <c r="AE496" s="39"/>
      <c r="AR496" s="225" t="s">
        <v>248</v>
      </c>
      <c r="AT496" s="225" t="s">
        <v>243</v>
      </c>
      <c r="AU496" s="225" t="s">
        <v>79</v>
      </c>
      <c r="AY496" s="18" t="s">
        <v>240</v>
      </c>
      <c r="BE496" s="226">
        <f>IF(N496="základní",J496,0)</f>
        <v>0</v>
      </c>
      <c r="BF496" s="226">
        <f>IF(N496="snížená",J496,0)</f>
        <v>0</v>
      </c>
      <c r="BG496" s="226">
        <f>IF(N496="zákl. přenesená",J496,0)</f>
        <v>0</v>
      </c>
      <c r="BH496" s="226">
        <f>IF(N496="sníž. přenesená",J496,0)</f>
        <v>0</v>
      </c>
      <c r="BI496" s="226">
        <f>IF(N496="nulová",J496,0)</f>
        <v>0</v>
      </c>
      <c r="BJ496" s="18" t="s">
        <v>79</v>
      </c>
      <c r="BK496" s="226">
        <f>ROUND(I496*H496,2)</f>
        <v>0</v>
      </c>
      <c r="BL496" s="18" t="s">
        <v>248</v>
      </c>
      <c r="BM496" s="225" t="s">
        <v>3940</v>
      </c>
    </row>
    <row r="497" s="2" customFormat="1">
      <c r="A497" s="39"/>
      <c r="B497" s="40"/>
      <c r="C497" s="41"/>
      <c r="D497" s="227" t="s">
        <v>435</v>
      </c>
      <c r="E497" s="41"/>
      <c r="F497" s="228" t="s">
        <v>5430</v>
      </c>
      <c r="G497" s="41"/>
      <c r="H497" s="41"/>
      <c r="I497" s="229"/>
      <c r="J497" s="41"/>
      <c r="K497" s="41"/>
      <c r="L497" s="45"/>
      <c r="M497" s="291"/>
      <c r="N497" s="292"/>
      <c r="O497" s="85"/>
      <c r="P497" s="85"/>
      <c r="Q497" s="85"/>
      <c r="R497" s="85"/>
      <c r="S497" s="85"/>
      <c r="T497" s="86"/>
      <c r="U497" s="39"/>
      <c r="V497" s="39"/>
      <c r="W497" s="39"/>
      <c r="X497" s="39"/>
      <c r="Y497" s="39"/>
      <c r="Z497" s="39"/>
      <c r="AA497" s="39"/>
      <c r="AB497" s="39"/>
      <c r="AC497" s="39"/>
      <c r="AD497" s="39"/>
      <c r="AE497" s="39"/>
      <c r="AT497" s="18" t="s">
        <v>435</v>
      </c>
      <c r="AU497" s="18" t="s">
        <v>79</v>
      </c>
    </row>
    <row r="498" s="2" customFormat="1">
      <c r="A498" s="39"/>
      <c r="B498" s="40"/>
      <c r="C498" s="214" t="s">
        <v>2991</v>
      </c>
      <c r="D498" s="214" t="s">
        <v>243</v>
      </c>
      <c r="E498" s="215" t="s">
        <v>5753</v>
      </c>
      <c r="F498" s="216" t="s">
        <v>5429</v>
      </c>
      <c r="G498" s="217" t="s">
        <v>1418</v>
      </c>
      <c r="H498" s="218">
        <v>30</v>
      </c>
      <c r="I498" s="219"/>
      <c r="J498" s="220">
        <f>ROUND(I498*H498,2)</f>
        <v>0</v>
      </c>
      <c r="K498" s="216" t="s">
        <v>247</v>
      </c>
      <c r="L498" s="45"/>
      <c r="M498" s="221" t="s">
        <v>19</v>
      </c>
      <c r="N498" s="222" t="s">
        <v>43</v>
      </c>
      <c r="O498" s="85"/>
      <c r="P498" s="223">
        <f>O498*H498</f>
        <v>0</v>
      </c>
      <c r="Q498" s="223">
        <v>0</v>
      </c>
      <c r="R498" s="223">
        <f>Q498*H498</f>
        <v>0</v>
      </c>
      <c r="S498" s="223">
        <v>0</v>
      </c>
      <c r="T498" s="224">
        <f>S498*H498</f>
        <v>0</v>
      </c>
      <c r="U498" s="39"/>
      <c r="V498" s="39"/>
      <c r="W498" s="39"/>
      <c r="X498" s="39"/>
      <c r="Y498" s="39"/>
      <c r="Z498" s="39"/>
      <c r="AA498" s="39"/>
      <c r="AB498" s="39"/>
      <c r="AC498" s="39"/>
      <c r="AD498" s="39"/>
      <c r="AE498" s="39"/>
      <c r="AR498" s="225" t="s">
        <v>248</v>
      </c>
      <c r="AT498" s="225" t="s">
        <v>243</v>
      </c>
      <c r="AU498" s="225" t="s">
        <v>79</v>
      </c>
      <c r="AY498" s="18" t="s">
        <v>240</v>
      </c>
      <c r="BE498" s="226">
        <f>IF(N498="základní",J498,0)</f>
        <v>0</v>
      </c>
      <c r="BF498" s="226">
        <f>IF(N498="snížená",J498,0)</f>
        <v>0</v>
      </c>
      <c r="BG498" s="226">
        <f>IF(N498="zákl. přenesená",J498,0)</f>
        <v>0</v>
      </c>
      <c r="BH498" s="226">
        <f>IF(N498="sníž. přenesená",J498,0)</f>
        <v>0</v>
      </c>
      <c r="BI498" s="226">
        <f>IF(N498="nulová",J498,0)</f>
        <v>0</v>
      </c>
      <c r="BJ498" s="18" t="s">
        <v>79</v>
      </c>
      <c r="BK498" s="226">
        <f>ROUND(I498*H498,2)</f>
        <v>0</v>
      </c>
      <c r="BL498" s="18" t="s">
        <v>248</v>
      </c>
      <c r="BM498" s="225" t="s">
        <v>3948</v>
      </c>
    </row>
    <row r="499" s="2" customFormat="1">
      <c r="A499" s="39"/>
      <c r="B499" s="40"/>
      <c r="C499" s="41"/>
      <c r="D499" s="227" t="s">
        <v>435</v>
      </c>
      <c r="E499" s="41"/>
      <c r="F499" s="228" t="s">
        <v>5430</v>
      </c>
      <c r="G499" s="41"/>
      <c r="H499" s="41"/>
      <c r="I499" s="229"/>
      <c r="J499" s="41"/>
      <c r="K499" s="41"/>
      <c r="L499" s="45"/>
      <c r="M499" s="291"/>
      <c r="N499" s="292"/>
      <c r="O499" s="85"/>
      <c r="P499" s="85"/>
      <c r="Q499" s="85"/>
      <c r="R499" s="85"/>
      <c r="S499" s="85"/>
      <c r="T499" s="86"/>
      <c r="U499" s="39"/>
      <c r="V499" s="39"/>
      <c r="W499" s="39"/>
      <c r="X499" s="39"/>
      <c r="Y499" s="39"/>
      <c r="Z499" s="39"/>
      <c r="AA499" s="39"/>
      <c r="AB499" s="39"/>
      <c r="AC499" s="39"/>
      <c r="AD499" s="39"/>
      <c r="AE499" s="39"/>
      <c r="AT499" s="18" t="s">
        <v>435</v>
      </c>
      <c r="AU499" s="18" t="s">
        <v>79</v>
      </c>
    </row>
    <row r="500" s="2" customFormat="1">
      <c r="A500" s="39"/>
      <c r="B500" s="40"/>
      <c r="C500" s="214" t="s">
        <v>2995</v>
      </c>
      <c r="D500" s="214" t="s">
        <v>243</v>
      </c>
      <c r="E500" s="215" t="s">
        <v>5754</v>
      </c>
      <c r="F500" s="216" t="s">
        <v>5432</v>
      </c>
      <c r="G500" s="217" t="s">
        <v>1418</v>
      </c>
      <c r="H500" s="218">
        <v>14</v>
      </c>
      <c r="I500" s="219"/>
      <c r="J500" s="220">
        <f>ROUND(I500*H500,2)</f>
        <v>0</v>
      </c>
      <c r="K500" s="216" t="s">
        <v>247</v>
      </c>
      <c r="L500" s="45"/>
      <c r="M500" s="221" t="s">
        <v>19</v>
      </c>
      <c r="N500" s="222" t="s">
        <v>43</v>
      </c>
      <c r="O500" s="85"/>
      <c r="P500" s="223">
        <f>O500*H500</f>
        <v>0</v>
      </c>
      <c r="Q500" s="223">
        <v>0</v>
      </c>
      <c r="R500" s="223">
        <f>Q500*H500</f>
        <v>0</v>
      </c>
      <c r="S500" s="223">
        <v>0</v>
      </c>
      <c r="T500" s="224">
        <f>S500*H500</f>
        <v>0</v>
      </c>
      <c r="U500" s="39"/>
      <c r="V500" s="39"/>
      <c r="W500" s="39"/>
      <c r="X500" s="39"/>
      <c r="Y500" s="39"/>
      <c r="Z500" s="39"/>
      <c r="AA500" s="39"/>
      <c r="AB500" s="39"/>
      <c r="AC500" s="39"/>
      <c r="AD500" s="39"/>
      <c r="AE500" s="39"/>
      <c r="AR500" s="225" t="s">
        <v>248</v>
      </c>
      <c r="AT500" s="225" t="s">
        <v>243</v>
      </c>
      <c r="AU500" s="225" t="s">
        <v>79</v>
      </c>
      <c r="AY500" s="18" t="s">
        <v>240</v>
      </c>
      <c r="BE500" s="226">
        <f>IF(N500="základní",J500,0)</f>
        <v>0</v>
      </c>
      <c r="BF500" s="226">
        <f>IF(N500="snížená",J500,0)</f>
        <v>0</v>
      </c>
      <c r="BG500" s="226">
        <f>IF(N500="zákl. přenesená",J500,0)</f>
        <v>0</v>
      </c>
      <c r="BH500" s="226">
        <f>IF(N500="sníž. přenesená",J500,0)</f>
        <v>0</v>
      </c>
      <c r="BI500" s="226">
        <f>IF(N500="nulová",J500,0)</f>
        <v>0</v>
      </c>
      <c r="BJ500" s="18" t="s">
        <v>79</v>
      </c>
      <c r="BK500" s="226">
        <f>ROUND(I500*H500,2)</f>
        <v>0</v>
      </c>
      <c r="BL500" s="18" t="s">
        <v>248</v>
      </c>
      <c r="BM500" s="225" t="s">
        <v>3956</v>
      </c>
    </row>
    <row r="501" s="2" customFormat="1">
      <c r="A501" s="39"/>
      <c r="B501" s="40"/>
      <c r="C501" s="41"/>
      <c r="D501" s="227" t="s">
        <v>435</v>
      </c>
      <c r="E501" s="41"/>
      <c r="F501" s="228" t="s">
        <v>5430</v>
      </c>
      <c r="G501" s="41"/>
      <c r="H501" s="41"/>
      <c r="I501" s="229"/>
      <c r="J501" s="41"/>
      <c r="K501" s="41"/>
      <c r="L501" s="45"/>
      <c r="M501" s="291"/>
      <c r="N501" s="292"/>
      <c r="O501" s="85"/>
      <c r="P501" s="85"/>
      <c r="Q501" s="85"/>
      <c r="R501" s="85"/>
      <c r="S501" s="85"/>
      <c r="T501" s="86"/>
      <c r="U501" s="39"/>
      <c r="V501" s="39"/>
      <c r="W501" s="39"/>
      <c r="X501" s="39"/>
      <c r="Y501" s="39"/>
      <c r="Z501" s="39"/>
      <c r="AA501" s="39"/>
      <c r="AB501" s="39"/>
      <c r="AC501" s="39"/>
      <c r="AD501" s="39"/>
      <c r="AE501" s="39"/>
      <c r="AT501" s="18" t="s">
        <v>435</v>
      </c>
      <c r="AU501" s="18" t="s">
        <v>79</v>
      </c>
    </row>
    <row r="502" s="2" customFormat="1">
      <c r="A502" s="39"/>
      <c r="B502" s="40"/>
      <c r="C502" s="214" t="s">
        <v>2999</v>
      </c>
      <c r="D502" s="214" t="s">
        <v>243</v>
      </c>
      <c r="E502" s="215" t="s">
        <v>5755</v>
      </c>
      <c r="F502" s="216" t="s">
        <v>5756</v>
      </c>
      <c r="G502" s="217" t="s">
        <v>282</v>
      </c>
      <c r="H502" s="218">
        <v>4</v>
      </c>
      <c r="I502" s="219"/>
      <c r="J502" s="220">
        <f>ROUND(I502*H502,2)</f>
        <v>0</v>
      </c>
      <c r="K502" s="216" t="s">
        <v>247</v>
      </c>
      <c r="L502" s="45"/>
      <c r="M502" s="221" t="s">
        <v>19</v>
      </c>
      <c r="N502" s="222" t="s">
        <v>43</v>
      </c>
      <c r="O502" s="85"/>
      <c r="P502" s="223">
        <f>O502*H502</f>
        <v>0</v>
      </c>
      <c r="Q502" s="223">
        <v>0</v>
      </c>
      <c r="R502" s="223">
        <f>Q502*H502</f>
        <v>0</v>
      </c>
      <c r="S502" s="223">
        <v>0</v>
      </c>
      <c r="T502" s="224">
        <f>S502*H502</f>
        <v>0</v>
      </c>
      <c r="U502" s="39"/>
      <c r="V502" s="39"/>
      <c r="W502" s="39"/>
      <c r="X502" s="39"/>
      <c r="Y502" s="39"/>
      <c r="Z502" s="39"/>
      <c r="AA502" s="39"/>
      <c r="AB502" s="39"/>
      <c r="AC502" s="39"/>
      <c r="AD502" s="39"/>
      <c r="AE502" s="39"/>
      <c r="AR502" s="225" t="s">
        <v>248</v>
      </c>
      <c r="AT502" s="225" t="s">
        <v>243</v>
      </c>
      <c r="AU502" s="225" t="s">
        <v>79</v>
      </c>
      <c r="AY502" s="18" t="s">
        <v>240</v>
      </c>
      <c r="BE502" s="226">
        <f>IF(N502="základní",J502,0)</f>
        <v>0</v>
      </c>
      <c r="BF502" s="226">
        <f>IF(N502="snížená",J502,0)</f>
        <v>0</v>
      </c>
      <c r="BG502" s="226">
        <f>IF(N502="zákl. přenesená",J502,0)</f>
        <v>0</v>
      </c>
      <c r="BH502" s="226">
        <f>IF(N502="sníž. přenesená",J502,0)</f>
        <v>0</v>
      </c>
      <c r="BI502" s="226">
        <f>IF(N502="nulová",J502,0)</f>
        <v>0</v>
      </c>
      <c r="BJ502" s="18" t="s">
        <v>79</v>
      </c>
      <c r="BK502" s="226">
        <f>ROUND(I502*H502,2)</f>
        <v>0</v>
      </c>
      <c r="BL502" s="18" t="s">
        <v>248</v>
      </c>
      <c r="BM502" s="225" t="s">
        <v>3964</v>
      </c>
    </row>
    <row r="503" s="2" customFormat="1">
      <c r="A503" s="39"/>
      <c r="B503" s="40"/>
      <c r="C503" s="41"/>
      <c r="D503" s="227" t="s">
        <v>435</v>
      </c>
      <c r="E503" s="41"/>
      <c r="F503" s="228" t="s">
        <v>5694</v>
      </c>
      <c r="G503" s="41"/>
      <c r="H503" s="41"/>
      <c r="I503" s="229"/>
      <c r="J503" s="41"/>
      <c r="K503" s="41"/>
      <c r="L503" s="45"/>
      <c r="M503" s="291"/>
      <c r="N503" s="292"/>
      <c r="O503" s="85"/>
      <c r="P503" s="85"/>
      <c r="Q503" s="85"/>
      <c r="R503" s="85"/>
      <c r="S503" s="85"/>
      <c r="T503" s="86"/>
      <c r="U503" s="39"/>
      <c r="V503" s="39"/>
      <c r="W503" s="39"/>
      <c r="X503" s="39"/>
      <c r="Y503" s="39"/>
      <c r="Z503" s="39"/>
      <c r="AA503" s="39"/>
      <c r="AB503" s="39"/>
      <c r="AC503" s="39"/>
      <c r="AD503" s="39"/>
      <c r="AE503" s="39"/>
      <c r="AT503" s="18" t="s">
        <v>435</v>
      </c>
      <c r="AU503" s="18" t="s">
        <v>79</v>
      </c>
    </row>
    <row r="504" s="12" customFormat="1" ht="25.92" customHeight="1">
      <c r="A504" s="12"/>
      <c r="B504" s="198"/>
      <c r="C504" s="199"/>
      <c r="D504" s="200" t="s">
        <v>71</v>
      </c>
      <c r="E504" s="201" t="s">
        <v>5757</v>
      </c>
      <c r="F504" s="201" t="s">
        <v>5758</v>
      </c>
      <c r="G504" s="199"/>
      <c r="H504" s="199"/>
      <c r="I504" s="202"/>
      <c r="J504" s="203">
        <f>BK504</f>
        <v>0</v>
      </c>
      <c r="K504" s="199"/>
      <c r="L504" s="204"/>
      <c r="M504" s="205"/>
      <c r="N504" s="206"/>
      <c r="O504" s="206"/>
      <c r="P504" s="207">
        <f>SUM(P505:P550)</f>
        <v>0</v>
      </c>
      <c r="Q504" s="206"/>
      <c r="R504" s="207">
        <f>SUM(R505:R550)</f>
        <v>0</v>
      </c>
      <c r="S504" s="206"/>
      <c r="T504" s="208">
        <f>SUM(T505:T550)</f>
        <v>0</v>
      </c>
      <c r="U504" s="12"/>
      <c r="V504" s="12"/>
      <c r="W504" s="12"/>
      <c r="X504" s="12"/>
      <c r="Y504" s="12"/>
      <c r="Z504" s="12"/>
      <c r="AA504" s="12"/>
      <c r="AB504" s="12"/>
      <c r="AC504" s="12"/>
      <c r="AD504" s="12"/>
      <c r="AE504" s="12"/>
      <c r="AR504" s="209" t="s">
        <v>79</v>
      </c>
      <c r="AT504" s="210" t="s">
        <v>71</v>
      </c>
      <c r="AU504" s="210" t="s">
        <v>72</v>
      </c>
      <c r="AY504" s="209" t="s">
        <v>240</v>
      </c>
      <c r="BK504" s="211">
        <f>SUM(BK505:BK550)</f>
        <v>0</v>
      </c>
    </row>
    <row r="505" s="2" customFormat="1" ht="142.2" customHeight="1">
      <c r="A505" s="39"/>
      <c r="B505" s="40"/>
      <c r="C505" s="214" t="s">
        <v>3003</v>
      </c>
      <c r="D505" s="214" t="s">
        <v>243</v>
      </c>
      <c r="E505" s="215" t="s">
        <v>5759</v>
      </c>
      <c r="F505" s="216" t="s">
        <v>5570</v>
      </c>
      <c r="G505" s="217" t="s">
        <v>282</v>
      </c>
      <c r="H505" s="218">
        <v>1</v>
      </c>
      <c r="I505" s="219"/>
      <c r="J505" s="220">
        <f>ROUND(I505*H505,2)</f>
        <v>0</v>
      </c>
      <c r="K505" s="216" t="s">
        <v>247</v>
      </c>
      <c r="L505" s="45"/>
      <c r="M505" s="221" t="s">
        <v>19</v>
      </c>
      <c r="N505" s="222" t="s">
        <v>43</v>
      </c>
      <c r="O505" s="85"/>
      <c r="P505" s="223">
        <f>O505*H505</f>
        <v>0</v>
      </c>
      <c r="Q505" s="223">
        <v>0</v>
      </c>
      <c r="R505" s="223">
        <f>Q505*H505</f>
        <v>0</v>
      </c>
      <c r="S505" s="223">
        <v>0</v>
      </c>
      <c r="T505" s="224">
        <f>S505*H505</f>
        <v>0</v>
      </c>
      <c r="U505" s="39"/>
      <c r="V505" s="39"/>
      <c r="W505" s="39"/>
      <c r="X505" s="39"/>
      <c r="Y505" s="39"/>
      <c r="Z505" s="39"/>
      <c r="AA505" s="39"/>
      <c r="AB505" s="39"/>
      <c r="AC505" s="39"/>
      <c r="AD505" s="39"/>
      <c r="AE505" s="39"/>
      <c r="AR505" s="225" t="s">
        <v>248</v>
      </c>
      <c r="AT505" s="225" t="s">
        <v>243</v>
      </c>
      <c r="AU505" s="225" t="s">
        <v>79</v>
      </c>
      <c r="AY505" s="18" t="s">
        <v>240</v>
      </c>
      <c r="BE505" s="226">
        <f>IF(N505="základní",J505,0)</f>
        <v>0</v>
      </c>
      <c r="BF505" s="226">
        <f>IF(N505="snížená",J505,0)</f>
        <v>0</v>
      </c>
      <c r="BG505" s="226">
        <f>IF(N505="zákl. přenesená",J505,0)</f>
        <v>0</v>
      </c>
      <c r="BH505" s="226">
        <f>IF(N505="sníž. přenesená",J505,0)</f>
        <v>0</v>
      </c>
      <c r="BI505" s="226">
        <f>IF(N505="nulová",J505,0)</f>
        <v>0</v>
      </c>
      <c r="BJ505" s="18" t="s">
        <v>79</v>
      </c>
      <c r="BK505" s="226">
        <f>ROUND(I505*H505,2)</f>
        <v>0</v>
      </c>
      <c r="BL505" s="18" t="s">
        <v>248</v>
      </c>
      <c r="BM505" s="225" t="s">
        <v>3972</v>
      </c>
    </row>
    <row r="506" s="2" customFormat="1">
      <c r="A506" s="39"/>
      <c r="B506" s="40"/>
      <c r="C506" s="41"/>
      <c r="D506" s="227" t="s">
        <v>435</v>
      </c>
      <c r="E506" s="41"/>
      <c r="F506" s="228" t="s">
        <v>5560</v>
      </c>
      <c r="G506" s="41"/>
      <c r="H506" s="41"/>
      <c r="I506" s="229"/>
      <c r="J506" s="41"/>
      <c r="K506" s="41"/>
      <c r="L506" s="45"/>
      <c r="M506" s="291"/>
      <c r="N506" s="292"/>
      <c r="O506" s="85"/>
      <c r="P506" s="85"/>
      <c r="Q506" s="85"/>
      <c r="R506" s="85"/>
      <c r="S506" s="85"/>
      <c r="T506" s="86"/>
      <c r="U506" s="39"/>
      <c r="V506" s="39"/>
      <c r="W506" s="39"/>
      <c r="X506" s="39"/>
      <c r="Y506" s="39"/>
      <c r="Z506" s="39"/>
      <c r="AA506" s="39"/>
      <c r="AB506" s="39"/>
      <c r="AC506" s="39"/>
      <c r="AD506" s="39"/>
      <c r="AE506" s="39"/>
      <c r="AT506" s="18" t="s">
        <v>435</v>
      </c>
      <c r="AU506" s="18" t="s">
        <v>79</v>
      </c>
    </row>
    <row r="507" s="2" customFormat="1">
      <c r="A507" s="39"/>
      <c r="B507" s="40"/>
      <c r="C507" s="214" t="s">
        <v>3008</v>
      </c>
      <c r="D507" s="214" t="s">
        <v>243</v>
      </c>
      <c r="E507" s="215" t="s">
        <v>5760</v>
      </c>
      <c r="F507" s="216" t="s">
        <v>5562</v>
      </c>
      <c r="G507" s="217" t="s">
        <v>282</v>
      </c>
      <c r="H507" s="218">
        <v>1</v>
      </c>
      <c r="I507" s="219"/>
      <c r="J507" s="220">
        <f>ROUND(I507*H507,2)</f>
        <v>0</v>
      </c>
      <c r="K507" s="216" t="s">
        <v>247</v>
      </c>
      <c r="L507" s="45"/>
      <c r="M507" s="221" t="s">
        <v>19</v>
      </c>
      <c r="N507" s="222" t="s">
        <v>43</v>
      </c>
      <c r="O507" s="85"/>
      <c r="P507" s="223">
        <f>O507*H507</f>
        <v>0</v>
      </c>
      <c r="Q507" s="223">
        <v>0</v>
      </c>
      <c r="R507" s="223">
        <f>Q507*H507</f>
        <v>0</v>
      </c>
      <c r="S507" s="223">
        <v>0</v>
      </c>
      <c r="T507" s="224">
        <f>S507*H507</f>
        <v>0</v>
      </c>
      <c r="U507" s="39"/>
      <c r="V507" s="39"/>
      <c r="W507" s="39"/>
      <c r="X507" s="39"/>
      <c r="Y507" s="39"/>
      <c r="Z507" s="39"/>
      <c r="AA507" s="39"/>
      <c r="AB507" s="39"/>
      <c r="AC507" s="39"/>
      <c r="AD507" s="39"/>
      <c r="AE507" s="39"/>
      <c r="AR507" s="225" t="s">
        <v>248</v>
      </c>
      <c r="AT507" s="225" t="s">
        <v>243</v>
      </c>
      <c r="AU507" s="225" t="s">
        <v>79</v>
      </c>
      <c r="AY507" s="18" t="s">
        <v>240</v>
      </c>
      <c r="BE507" s="226">
        <f>IF(N507="základní",J507,0)</f>
        <v>0</v>
      </c>
      <c r="BF507" s="226">
        <f>IF(N507="snížená",J507,0)</f>
        <v>0</v>
      </c>
      <c r="BG507" s="226">
        <f>IF(N507="zákl. přenesená",J507,0)</f>
        <v>0</v>
      </c>
      <c r="BH507" s="226">
        <f>IF(N507="sníž. přenesená",J507,0)</f>
        <v>0</v>
      </c>
      <c r="BI507" s="226">
        <f>IF(N507="nulová",J507,0)</f>
        <v>0</v>
      </c>
      <c r="BJ507" s="18" t="s">
        <v>79</v>
      </c>
      <c r="BK507" s="226">
        <f>ROUND(I507*H507,2)</f>
        <v>0</v>
      </c>
      <c r="BL507" s="18" t="s">
        <v>248</v>
      </c>
      <c r="BM507" s="225" t="s">
        <v>3980</v>
      </c>
    </row>
    <row r="508" s="2" customFormat="1">
      <c r="A508" s="39"/>
      <c r="B508" s="40"/>
      <c r="C508" s="41"/>
      <c r="D508" s="227" t="s">
        <v>435</v>
      </c>
      <c r="E508" s="41"/>
      <c r="F508" s="228" t="s">
        <v>5353</v>
      </c>
      <c r="G508" s="41"/>
      <c r="H508" s="41"/>
      <c r="I508" s="229"/>
      <c r="J508" s="41"/>
      <c r="K508" s="41"/>
      <c r="L508" s="45"/>
      <c r="M508" s="291"/>
      <c r="N508" s="292"/>
      <c r="O508" s="85"/>
      <c r="P508" s="85"/>
      <c r="Q508" s="85"/>
      <c r="R508" s="85"/>
      <c r="S508" s="85"/>
      <c r="T508" s="86"/>
      <c r="U508" s="39"/>
      <c r="V508" s="39"/>
      <c r="W508" s="39"/>
      <c r="X508" s="39"/>
      <c r="Y508" s="39"/>
      <c r="Z508" s="39"/>
      <c r="AA508" s="39"/>
      <c r="AB508" s="39"/>
      <c r="AC508" s="39"/>
      <c r="AD508" s="39"/>
      <c r="AE508" s="39"/>
      <c r="AT508" s="18" t="s">
        <v>435</v>
      </c>
      <c r="AU508" s="18" t="s">
        <v>79</v>
      </c>
    </row>
    <row r="509" s="2" customFormat="1" ht="21.75" customHeight="1">
      <c r="A509" s="39"/>
      <c r="B509" s="40"/>
      <c r="C509" s="214" t="s">
        <v>3012</v>
      </c>
      <c r="D509" s="214" t="s">
        <v>243</v>
      </c>
      <c r="E509" s="215" t="s">
        <v>5761</v>
      </c>
      <c r="F509" s="216" t="s">
        <v>5355</v>
      </c>
      <c r="G509" s="217" t="s">
        <v>282</v>
      </c>
      <c r="H509" s="218">
        <v>1</v>
      </c>
      <c r="I509" s="219"/>
      <c r="J509" s="220">
        <f>ROUND(I509*H509,2)</f>
        <v>0</v>
      </c>
      <c r="K509" s="216" t="s">
        <v>247</v>
      </c>
      <c r="L509" s="45"/>
      <c r="M509" s="221" t="s">
        <v>19</v>
      </c>
      <c r="N509" s="222" t="s">
        <v>43</v>
      </c>
      <c r="O509" s="85"/>
      <c r="P509" s="223">
        <f>O509*H509</f>
        <v>0</v>
      </c>
      <c r="Q509" s="223">
        <v>0</v>
      </c>
      <c r="R509" s="223">
        <f>Q509*H509</f>
        <v>0</v>
      </c>
      <c r="S509" s="223">
        <v>0</v>
      </c>
      <c r="T509" s="224">
        <f>S509*H509</f>
        <v>0</v>
      </c>
      <c r="U509" s="39"/>
      <c r="V509" s="39"/>
      <c r="W509" s="39"/>
      <c r="X509" s="39"/>
      <c r="Y509" s="39"/>
      <c r="Z509" s="39"/>
      <c r="AA509" s="39"/>
      <c r="AB509" s="39"/>
      <c r="AC509" s="39"/>
      <c r="AD509" s="39"/>
      <c r="AE509" s="39"/>
      <c r="AR509" s="225" t="s">
        <v>248</v>
      </c>
      <c r="AT509" s="225" t="s">
        <v>243</v>
      </c>
      <c r="AU509" s="225" t="s">
        <v>79</v>
      </c>
      <c r="AY509" s="18" t="s">
        <v>240</v>
      </c>
      <c r="BE509" s="226">
        <f>IF(N509="základní",J509,0)</f>
        <v>0</v>
      </c>
      <c r="BF509" s="226">
        <f>IF(N509="snížená",J509,0)</f>
        <v>0</v>
      </c>
      <c r="BG509" s="226">
        <f>IF(N509="zákl. přenesená",J509,0)</f>
        <v>0</v>
      </c>
      <c r="BH509" s="226">
        <f>IF(N509="sníž. přenesená",J509,0)</f>
        <v>0</v>
      </c>
      <c r="BI509" s="226">
        <f>IF(N509="nulová",J509,0)</f>
        <v>0</v>
      </c>
      <c r="BJ509" s="18" t="s">
        <v>79</v>
      </c>
      <c r="BK509" s="226">
        <f>ROUND(I509*H509,2)</f>
        <v>0</v>
      </c>
      <c r="BL509" s="18" t="s">
        <v>248</v>
      </c>
      <c r="BM509" s="225" t="s">
        <v>3988</v>
      </c>
    </row>
    <row r="510" s="2" customFormat="1">
      <c r="A510" s="39"/>
      <c r="B510" s="40"/>
      <c r="C510" s="41"/>
      <c r="D510" s="227" t="s">
        <v>435</v>
      </c>
      <c r="E510" s="41"/>
      <c r="F510" s="228" t="s">
        <v>5356</v>
      </c>
      <c r="G510" s="41"/>
      <c r="H510" s="41"/>
      <c r="I510" s="229"/>
      <c r="J510" s="41"/>
      <c r="K510" s="41"/>
      <c r="L510" s="45"/>
      <c r="M510" s="291"/>
      <c r="N510" s="292"/>
      <c r="O510" s="85"/>
      <c r="P510" s="85"/>
      <c r="Q510" s="85"/>
      <c r="R510" s="85"/>
      <c r="S510" s="85"/>
      <c r="T510" s="86"/>
      <c r="U510" s="39"/>
      <c r="V510" s="39"/>
      <c r="W510" s="39"/>
      <c r="X510" s="39"/>
      <c r="Y510" s="39"/>
      <c r="Z510" s="39"/>
      <c r="AA510" s="39"/>
      <c r="AB510" s="39"/>
      <c r="AC510" s="39"/>
      <c r="AD510" s="39"/>
      <c r="AE510" s="39"/>
      <c r="AT510" s="18" t="s">
        <v>435</v>
      </c>
      <c r="AU510" s="18" t="s">
        <v>79</v>
      </c>
    </row>
    <row r="511" s="2" customFormat="1">
      <c r="A511" s="39"/>
      <c r="B511" s="40"/>
      <c r="C511" s="214" t="s">
        <v>3016</v>
      </c>
      <c r="D511" s="214" t="s">
        <v>243</v>
      </c>
      <c r="E511" s="215" t="s">
        <v>5762</v>
      </c>
      <c r="F511" s="216" t="s">
        <v>5358</v>
      </c>
      <c r="G511" s="217" t="s">
        <v>1418</v>
      </c>
      <c r="H511" s="218">
        <v>18</v>
      </c>
      <c r="I511" s="219"/>
      <c r="J511" s="220">
        <f>ROUND(I511*H511,2)</f>
        <v>0</v>
      </c>
      <c r="K511" s="216" t="s">
        <v>247</v>
      </c>
      <c r="L511" s="45"/>
      <c r="M511" s="221" t="s">
        <v>19</v>
      </c>
      <c r="N511" s="222" t="s">
        <v>43</v>
      </c>
      <c r="O511" s="85"/>
      <c r="P511" s="223">
        <f>O511*H511</f>
        <v>0</v>
      </c>
      <c r="Q511" s="223">
        <v>0</v>
      </c>
      <c r="R511" s="223">
        <f>Q511*H511</f>
        <v>0</v>
      </c>
      <c r="S511" s="223">
        <v>0</v>
      </c>
      <c r="T511" s="224">
        <f>S511*H511</f>
        <v>0</v>
      </c>
      <c r="U511" s="39"/>
      <c r="V511" s="39"/>
      <c r="W511" s="39"/>
      <c r="X511" s="39"/>
      <c r="Y511" s="39"/>
      <c r="Z511" s="39"/>
      <c r="AA511" s="39"/>
      <c r="AB511" s="39"/>
      <c r="AC511" s="39"/>
      <c r="AD511" s="39"/>
      <c r="AE511" s="39"/>
      <c r="AR511" s="225" t="s">
        <v>248</v>
      </c>
      <c r="AT511" s="225" t="s">
        <v>243</v>
      </c>
      <c r="AU511" s="225" t="s">
        <v>79</v>
      </c>
      <c r="AY511" s="18" t="s">
        <v>240</v>
      </c>
      <c r="BE511" s="226">
        <f>IF(N511="základní",J511,0)</f>
        <v>0</v>
      </c>
      <c r="BF511" s="226">
        <f>IF(N511="snížená",J511,0)</f>
        <v>0</v>
      </c>
      <c r="BG511" s="226">
        <f>IF(N511="zákl. přenesená",J511,0)</f>
        <v>0</v>
      </c>
      <c r="BH511" s="226">
        <f>IF(N511="sníž. přenesená",J511,0)</f>
        <v>0</v>
      </c>
      <c r="BI511" s="226">
        <f>IF(N511="nulová",J511,0)</f>
        <v>0</v>
      </c>
      <c r="BJ511" s="18" t="s">
        <v>79</v>
      </c>
      <c r="BK511" s="226">
        <f>ROUND(I511*H511,2)</f>
        <v>0</v>
      </c>
      <c r="BL511" s="18" t="s">
        <v>248</v>
      </c>
      <c r="BM511" s="225" t="s">
        <v>3996</v>
      </c>
    </row>
    <row r="512" s="2" customFormat="1">
      <c r="A512" s="39"/>
      <c r="B512" s="40"/>
      <c r="C512" s="41"/>
      <c r="D512" s="227" t="s">
        <v>435</v>
      </c>
      <c r="E512" s="41"/>
      <c r="F512" s="228" t="s">
        <v>5359</v>
      </c>
      <c r="G512" s="41"/>
      <c r="H512" s="41"/>
      <c r="I512" s="229"/>
      <c r="J512" s="41"/>
      <c r="K512" s="41"/>
      <c r="L512" s="45"/>
      <c r="M512" s="291"/>
      <c r="N512" s="292"/>
      <c r="O512" s="85"/>
      <c r="P512" s="85"/>
      <c r="Q512" s="85"/>
      <c r="R512" s="85"/>
      <c r="S512" s="85"/>
      <c r="T512" s="86"/>
      <c r="U512" s="39"/>
      <c r="V512" s="39"/>
      <c r="W512" s="39"/>
      <c r="X512" s="39"/>
      <c r="Y512" s="39"/>
      <c r="Z512" s="39"/>
      <c r="AA512" s="39"/>
      <c r="AB512" s="39"/>
      <c r="AC512" s="39"/>
      <c r="AD512" s="39"/>
      <c r="AE512" s="39"/>
      <c r="AT512" s="18" t="s">
        <v>435</v>
      </c>
      <c r="AU512" s="18" t="s">
        <v>79</v>
      </c>
    </row>
    <row r="513" s="2" customFormat="1" ht="16.5" customHeight="1">
      <c r="A513" s="39"/>
      <c r="B513" s="40"/>
      <c r="C513" s="214" t="s">
        <v>3021</v>
      </c>
      <c r="D513" s="214" t="s">
        <v>243</v>
      </c>
      <c r="E513" s="215" t="s">
        <v>5763</v>
      </c>
      <c r="F513" s="216" t="s">
        <v>5361</v>
      </c>
      <c r="G513" s="217" t="s">
        <v>3056</v>
      </c>
      <c r="H513" s="218">
        <v>0.20000000000000001</v>
      </c>
      <c r="I513" s="219"/>
      <c r="J513" s="220">
        <f>ROUND(I513*H513,2)</f>
        <v>0</v>
      </c>
      <c r="K513" s="216" t="s">
        <v>247</v>
      </c>
      <c r="L513" s="45"/>
      <c r="M513" s="221" t="s">
        <v>19</v>
      </c>
      <c r="N513" s="222" t="s">
        <v>43</v>
      </c>
      <c r="O513" s="85"/>
      <c r="P513" s="223">
        <f>O513*H513</f>
        <v>0</v>
      </c>
      <c r="Q513" s="223">
        <v>0</v>
      </c>
      <c r="R513" s="223">
        <f>Q513*H513</f>
        <v>0</v>
      </c>
      <c r="S513" s="223">
        <v>0</v>
      </c>
      <c r="T513" s="224">
        <f>S513*H513</f>
        <v>0</v>
      </c>
      <c r="U513" s="39"/>
      <c r="V513" s="39"/>
      <c r="W513" s="39"/>
      <c r="X513" s="39"/>
      <c r="Y513" s="39"/>
      <c r="Z513" s="39"/>
      <c r="AA513" s="39"/>
      <c r="AB513" s="39"/>
      <c r="AC513" s="39"/>
      <c r="AD513" s="39"/>
      <c r="AE513" s="39"/>
      <c r="AR513" s="225" t="s">
        <v>248</v>
      </c>
      <c r="AT513" s="225" t="s">
        <v>243</v>
      </c>
      <c r="AU513" s="225" t="s">
        <v>79</v>
      </c>
      <c r="AY513" s="18" t="s">
        <v>240</v>
      </c>
      <c r="BE513" s="226">
        <f>IF(N513="základní",J513,0)</f>
        <v>0</v>
      </c>
      <c r="BF513" s="226">
        <f>IF(N513="snížená",J513,0)</f>
        <v>0</v>
      </c>
      <c r="BG513" s="226">
        <f>IF(N513="zákl. přenesená",J513,0)</f>
        <v>0</v>
      </c>
      <c r="BH513" s="226">
        <f>IF(N513="sníž. přenesená",J513,0)</f>
        <v>0</v>
      </c>
      <c r="BI513" s="226">
        <f>IF(N513="nulová",J513,0)</f>
        <v>0</v>
      </c>
      <c r="BJ513" s="18" t="s">
        <v>79</v>
      </c>
      <c r="BK513" s="226">
        <f>ROUND(I513*H513,2)</f>
        <v>0</v>
      </c>
      <c r="BL513" s="18" t="s">
        <v>248</v>
      </c>
      <c r="BM513" s="225" t="s">
        <v>4004</v>
      </c>
    </row>
    <row r="514" s="2" customFormat="1">
      <c r="A514" s="39"/>
      <c r="B514" s="40"/>
      <c r="C514" s="41"/>
      <c r="D514" s="227" t="s">
        <v>435</v>
      </c>
      <c r="E514" s="41"/>
      <c r="F514" s="228" t="s">
        <v>5362</v>
      </c>
      <c r="G514" s="41"/>
      <c r="H514" s="41"/>
      <c r="I514" s="229"/>
      <c r="J514" s="41"/>
      <c r="K514" s="41"/>
      <c r="L514" s="45"/>
      <c r="M514" s="291"/>
      <c r="N514" s="292"/>
      <c r="O514" s="85"/>
      <c r="P514" s="85"/>
      <c r="Q514" s="85"/>
      <c r="R514" s="85"/>
      <c r="S514" s="85"/>
      <c r="T514" s="86"/>
      <c r="U514" s="39"/>
      <c r="V514" s="39"/>
      <c r="W514" s="39"/>
      <c r="X514" s="39"/>
      <c r="Y514" s="39"/>
      <c r="Z514" s="39"/>
      <c r="AA514" s="39"/>
      <c r="AB514" s="39"/>
      <c r="AC514" s="39"/>
      <c r="AD514" s="39"/>
      <c r="AE514" s="39"/>
      <c r="AT514" s="18" t="s">
        <v>435</v>
      </c>
      <c r="AU514" s="18" t="s">
        <v>79</v>
      </c>
    </row>
    <row r="515" s="2" customFormat="1">
      <c r="A515" s="39"/>
      <c r="B515" s="40"/>
      <c r="C515" s="214" t="s">
        <v>3026</v>
      </c>
      <c r="D515" s="214" t="s">
        <v>243</v>
      </c>
      <c r="E515" s="215" t="s">
        <v>5764</v>
      </c>
      <c r="F515" s="216" t="s">
        <v>5567</v>
      </c>
      <c r="G515" s="217" t="s">
        <v>282</v>
      </c>
      <c r="H515" s="218">
        <v>4</v>
      </c>
      <c r="I515" s="219"/>
      <c r="J515" s="220">
        <f>ROUND(I515*H515,2)</f>
        <v>0</v>
      </c>
      <c r="K515" s="216" t="s">
        <v>247</v>
      </c>
      <c r="L515" s="45"/>
      <c r="M515" s="221" t="s">
        <v>19</v>
      </c>
      <c r="N515" s="222" t="s">
        <v>43</v>
      </c>
      <c r="O515" s="85"/>
      <c r="P515" s="223">
        <f>O515*H515</f>
        <v>0</v>
      </c>
      <c r="Q515" s="223">
        <v>0</v>
      </c>
      <c r="R515" s="223">
        <f>Q515*H515</f>
        <v>0</v>
      </c>
      <c r="S515" s="223">
        <v>0</v>
      </c>
      <c r="T515" s="224">
        <f>S515*H515</f>
        <v>0</v>
      </c>
      <c r="U515" s="39"/>
      <c r="V515" s="39"/>
      <c r="W515" s="39"/>
      <c r="X515" s="39"/>
      <c r="Y515" s="39"/>
      <c r="Z515" s="39"/>
      <c r="AA515" s="39"/>
      <c r="AB515" s="39"/>
      <c r="AC515" s="39"/>
      <c r="AD515" s="39"/>
      <c r="AE515" s="39"/>
      <c r="AR515" s="225" t="s">
        <v>248</v>
      </c>
      <c r="AT515" s="225" t="s">
        <v>243</v>
      </c>
      <c r="AU515" s="225" t="s">
        <v>79</v>
      </c>
      <c r="AY515" s="18" t="s">
        <v>240</v>
      </c>
      <c r="BE515" s="226">
        <f>IF(N515="základní",J515,0)</f>
        <v>0</v>
      </c>
      <c r="BF515" s="226">
        <f>IF(N515="snížená",J515,0)</f>
        <v>0</v>
      </c>
      <c r="BG515" s="226">
        <f>IF(N515="zákl. přenesená",J515,0)</f>
        <v>0</v>
      </c>
      <c r="BH515" s="226">
        <f>IF(N515="sníž. přenesená",J515,0)</f>
        <v>0</v>
      </c>
      <c r="BI515" s="226">
        <f>IF(N515="nulová",J515,0)</f>
        <v>0</v>
      </c>
      <c r="BJ515" s="18" t="s">
        <v>79</v>
      </c>
      <c r="BK515" s="226">
        <f>ROUND(I515*H515,2)</f>
        <v>0</v>
      </c>
      <c r="BL515" s="18" t="s">
        <v>248</v>
      </c>
      <c r="BM515" s="225" t="s">
        <v>4012</v>
      </c>
    </row>
    <row r="516" s="2" customFormat="1">
      <c r="A516" s="39"/>
      <c r="B516" s="40"/>
      <c r="C516" s="41"/>
      <c r="D516" s="227" t="s">
        <v>435</v>
      </c>
      <c r="E516" s="41"/>
      <c r="F516" s="228" t="s">
        <v>5568</v>
      </c>
      <c r="G516" s="41"/>
      <c r="H516" s="41"/>
      <c r="I516" s="229"/>
      <c r="J516" s="41"/>
      <c r="K516" s="41"/>
      <c r="L516" s="45"/>
      <c r="M516" s="291"/>
      <c r="N516" s="292"/>
      <c r="O516" s="85"/>
      <c r="P516" s="85"/>
      <c r="Q516" s="85"/>
      <c r="R516" s="85"/>
      <c r="S516" s="85"/>
      <c r="T516" s="86"/>
      <c r="U516" s="39"/>
      <c r="V516" s="39"/>
      <c r="W516" s="39"/>
      <c r="X516" s="39"/>
      <c r="Y516" s="39"/>
      <c r="Z516" s="39"/>
      <c r="AA516" s="39"/>
      <c r="AB516" s="39"/>
      <c r="AC516" s="39"/>
      <c r="AD516" s="39"/>
      <c r="AE516" s="39"/>
      <c r="AT516" s="18" t="s">
        <v>435</v>
      </c>
      <c r="AU516" s="18" t="s">
        <v>79</v>
      </c>
    </row>
    <row r="517" s="2" customFormat="1">
      <c r="A517" s="39"/>
      <c r="B517" s="40"/>
      <c r="C517" s="214" t="s">
        <v>3037</v>
      </c>
      <c r="D517" s="214" t="s">
        <v>243</v>
      </c>
      <c r="E517" s="215" t="s">
        <v>5765</v>
      </c>
      <c r="F517" s="216" t="s">
        <v>5766</v>
      </c>
      <c r="G517" s="217" t="s">
        <v>282</v>
      </c>
      <c r="H517" s="218">
        <v>4</v>
      </c>
      <c r="I517" s="219"/>
      <c r="J517" s="220">
        <f>ROUND(I517*H517,2)</f>
        <v>0</v>
      </c>
      <c r="K517" s="216" t="s">
        <v>247</v>
      </c>
      <c r="L517" s="45"/>
      <c r="M517" s="221" t="s">
        <v>19</v>
      </c>
      <c r="N517" s="222" t="s">
        <v>43</v>
      </c>
      <c r="O517" s="85"/>
      <c r="P517" s="223">
        <f>O517*H517</f>
        <v>0</v>
      </c>
      <c r="Q517" s="223">
        <v>0</v>
      </c>
      <c r="R517" s="223">
        <f>Q517*H517</f>
        <v>0</v>
      </c>
      <c r="S517" s="223">
        <v>0</v>
      </c>
      <c r="T517" s="224">
        <f>S517*H517</f>
        <v>0</v>
      </c>
      <c r="U517" s="39"/>
      <c r="V517" s="39"/>
      <c r="W517" s="39"/>
      <c r="X517" s="39"/>
      <c r="Y517" s="39"/>
      <c r="Z517" s="39"/>
      <c r="AA517" s="39"/>
      <c r="AB517" s="39"/>
      <c r="AC517" s="39"/>
      <c r="AD517" s="39"/>
      <c r="AE517" s="39"/>
      <c r="AR517" s="225" t="s">
        <v>248</v>
      </c>
      <c r="AT517" s="225" t="s">
        <v>243</v>
      </c>
      <c r="AU517" s="225" t="s">
        <v>79</v>
      </c>
      <c r="AY517" s="18" t="s">
        <v>240</v>
      </c>
      <c r="BE517" s="226">
        <f>IF(N517="základní",J517,0)</f>
        <v>0</v>
      </c>
      <c r="BF517" s="226">
        <f>IF(N517="snížená",J517,0)</f>
        <v>0</v>
      </c>
      <c r="BG517" s="226">
        <f>IF(N517="zákl. přenesená",J517,0)</f>
        <v>0</v>
      </c>
      <c r="BH517" s="226">
        <f>IF(N517="sníž. přenesená",J517,0)</f>
        <v>0</v>
      </c>
      <c r="BI517" s="226">
        <f>IF(N517="nulová",J517,0)</f>
        <v>0</v>
      </c>
      <c r="BJ517" s="18" t="s">
        <v>79</v>
      </c>
      <c r="BK517" s="226">
        <f>ROUND(I517*H517,2)</f>
        <v>0</v>
      </c>
      <c r="BL517" s="18" t="s">
        <v>248</v>
      </c>
      <c r="BM517" s="225" t="s">
        <v>4020</v>
      </c>
    </row>
    <row r="518" s="2" customFormat="1">
      <c r="A518" s="39"/>
      <c r="B518" s="40"/>
      <c r="C518" s="41"/>
      <c r="D518" s="227" t="s">
        <v>435</v>
      </c>
      <c r="E518" s="41"/>
      <c r="F518" s="228" t="s">
        <v>5603</v>
      </c>
      <c r="G518" s="41"/>
      <c r="H518" s="41"/>
      <c r="I518" s="229"/>
      <c r="J518" s="41"/>
      <c r="K518" s="41"/>
      <c r="L518" s="45"/>
      <c r="M518" s="291"/>
      <c r="N518" s="292"/>
      <c r="O518" s="85"/>
      <c r="P518" s="85"/>
      <c r="Q518" s="85"/>
      <c r="R518" s="85"/>
      <c r="S518" s="85"/>
      <c r="T518" s="86"/>
      <c r="U518" s="39"/>
      <c r="V518" s="39"/>
      <c r="W518" s="39"/>
      <c r="X518" s="39"/>
      <c r="Y518" s="39"/>
      <c r="Z518" s="39"/>
      <c r="AA518" s="39"/>
      <c r="AB518" s="39"/>
      <c r="AC518" s="39"/>
      <c r="AD518" s="39"/>
      <c r="AE518" s="39"/>
      <c r="AT518" s="18" t="s">
        <v>435</v>
      </c>
      <c r="AU518" s="18" t="s">
        <v>79</v>
      </c>
    </row>
    <row r="519" s="2" customFormat="1">
      <c r="A519" s="39"/>
      <c r="B519" s="40"/>
      <c r="C519" s="214" t="s">
        <v>3042</v>
      </c>
      <c r="D519" s="214" t="s">
        <v>243</v>
      </c>
      <c r="E519" s="215" t="s">
        <v>5767</v>
      </c>
      <c r="F519" s="216" t="s">
        <v>5605</v>
      </c>
      <c r="G519" s="217" t="s">
        <v>282</v>
      </c>
      <c r="H519" s="218">
        <v>6</v>
      </c>
      <c r="I519" s="219"/>
      <c r="J519" s="220">
        <f>ROUND(I519*H519,2)</f>
        <v>0</v>
      </c>
      <c r="K519" s="216" t="s">
        <v>247</v>
      </c>
      <c r="L519" s="45"/>
      <c r="M519" s="221" t="s">
        <v>19</v>
      </c>
      <c r="N519" s="222" t="s">
        <v>43</v>
      </c>
      <c r="O519" s="85"/>
      <c r="P519" s="223">
        <f>O519*H519</f>
        <v>0</v>
      </c>
      <c r="Q519" s="223">
        <v>0</v>
      </c>
      <c r="R519" s="223">
        <f>Q519*H519</f>
        <v>0</v>
      </c>
      <c r="S519" s="223">
        <v>0</v>
      </c>
      <c r="T519" s="224">
        <f>S519*H519</f>
        <v>0</v>
      </c>
      <c r="U519" s="39"/>
      <c r="V519" s="39"/>
      <c r="W519" s="39"/>
      <c r="X519" s="39"/>
      <c r="Y519" s="39"/>
      <c r="Z519" s="39"/>
      <c r="AA519" s="39"/>
      <c r="AB519" s="39"/>
      <c r="AC519" s="39"/>
      <c r="AD519" s="39"/>
      <c r="AE519" s="39"/>
      <c r="AR519" s="225" t="s">
        <v>248</v>
      </c>
      <c r="AT519" s="225" t="s">
        <v>243</v>
      </c>
      <c r="AU519" s="225" t="s">
        <v>79</v>
      </c>
      <c r="AY519" s="18" t="s">
        <v>240</v>
      </c>
      <c r="BE519" s="226">
        <f>IF(N519="základní",J519,0)</f>
        <v>0</v>
      </c>
      <c r="BF519" s="226">
        <f>IF(N519="snížená",J519,0)</f>
        <v>0</v>
      </c>
      <c r="BG519" s="226">
        <f>IF(N519="zákl. přenesená",J519,0)</f>
        <v>0</v>
      </c>
      <c r="BH519" s="226">
        <f>IF(N519="sníž. přenesená",J519,0)</f>
        <v>0</v>
      </c>
      <c r="BI519" s="226">
        <f>IF(N519="nulová",J519,0)</f>
        <v>0</v>
      </c>
      <c r="BJ519" s="18" t="s">
        <v>79</v>
      </c>
      <c r="BK519" s="226">
        <f>ROUND(I519*H519,2)</f>
        <v>0</v>
      </c>
      <c r="BL519" s="18" t="s">
        <v>248</v>
      </c>
      <c r="BM519" s="225" t="s">
        <v>4028</v>
      </c>
    </row>
    <row r="520" s="2" customFormat="1">
      <c r="A520" s="39"/>
      <c r="B520" s="40"/>
      <c r="C520" s="41"/>
      <c r="D520" s="227" t="s">
        <v>435</v>
      </c>
      <c r="E520" s="41"/>
      <c r="F520" s="228" t="s">
        <v>5603</v>
      </c>
      <c r="G520" s="41"/>
      <c r="H520" s="41"/>
      <c r="I520" s="229"/>
      <c r="J520" s="41"/>
      <c r="K520" s="41"/>
      <c r="L520" s="45"/>
      <c r="M520" s="291"/>
      <c r="N520" s="292"/>
      <c r="O520" s="85"/>
      <c r="P520" s="85"/>
      <c r="Q520" s="85"/>
      <c r="R520" s="85"/>
      <c r="S520" s="85"/>
      <c r="T520" s="86"/>
      <c r="U520" s="39"/>
      <c r="V520" s="39"/>
      <c r="W520" s="39"/>
      <c r="X520" s="39"/>
      <c r="Y520" s="39"/>
      <c r="Z520" s="39"/>
      <c r="AA520" s="39"/>
      <c r="AB520" s="39"/>
      <c r="AC520" s="39"/>
      <c r="AD520" s="39"/>
      <c r="AE520" s="39"/>
      <c r="AT520" s="18" t="s">
        <v>435</v>
      </c>
      <c r="AU520" s="18" t="s">
        <v>79</v>
      </c>
    </row>
    <row r="521" s="2" customFormat="1">
      <c r="A521" s="39"/>
      <c r="B521" s="40"/>
      <c r="C521" s="214" t="s">
        <v>3047</v>
      </c>
      <c r="D521" s="214" t="s">
        <v>243</v>
      </c>
      <c r="E521" s="215" t="s">
        <v>5768</v>
      </c>
      <c r="F521" s="216" t="s">
        <v>5514</v>
      </c>
      <c r="G521" s="217" t="s">
        <v>282</v>
      </c>
      <c r="H521" s="218">
        <v>4</v>
      </c>
      <c r="I521" s="219"/>
      <c r="J521" s="220">
        <f>ROUND(I521*H521,2)</f>
        <v>0</v>
      </c>
      <c r="K521" s="216" t="s">
        <v>247</v>
      </c>
      <c r="L521" s="45"/>
      <c r="M521" s="221" t="s">
        <v>19</v>
      </c>
      <c r="N521" s="222" t="s">
        <v>43</v>
      </c>
      <c r="O521" s="85"/>
      <c r="P521" s="223">
        <f>O521*H521</f>
        <v>0</v>
      </c>
      <c r="Q521" s="223">
        <v>0</v>
      </c>
      <c r="R521" s="223">
        <f>Q521*H521</f>
        <v>0</v>
      </c>
      <c r="S521" s="223">
        <v>0</v>
      </c>
      <c r="T521" s="224">
        <f>S521*H521</f>
        <v>0</v>
      </c>
      <c r="U521" s="39"/>
      <c r="V521" s="39"/>
      <c r="W521" s="39"/>
      <c r="X521" s="39"/>
      <c r="Y521" s="39"/>
      <c r="Z521" s="39"/>
      <c r="AA521" s="39"/>
      <c r="AB521" s="39"/>
      <c r="AC521" s="39"/>
      <c r="AD521" s="39"/>
      <c r="AE521" s="39"/>
      <c r="AR521" s="225" t="s">
        <v>248</v>
      </c>
      <c r="AT521" s="225" t="s">
        <v>243</v>
      </c>
      <c r="AU521" s="225" t="s">
        <v>79</v>
      </c>
      <c r="AY521" s="18" t="s">
        <v>240</v>
      </c>
      <c r="BE521" s="226">
        <f>IF(N521="základní",J521,0)</f>
        <v>0</v>
      </c>
      <c r="BF521" s="226">
        <f>IF(N521="snížená",J521,0)</f>
        <v>0</v>
      </c>
      <c r="BG521" s="226">
        <f>IF(N521="zákl. přenesená",J521,0)</f>
        <v>0</v>
      </c>
      <c r="BH521" s="226">
        <f>IF(N521="sníž. přenesená",J521,0)</f>
        <v>0</v>
      </c>
      <c r="BI521" s="226">
        <f>IF(N521="nulová",J521,0)</f>
        <v>0</v>
      </c>
      <c r="BJ521" s="18" t="s">
        <v>79</v>
      </c>
      <c r="BK521" s="226">
        <f>ROUND(I521*H521,2)</f>
        <v>0</v>
      </c>
      <c r="BL521" s="18" t="s">
        <v>248</v>
      </c>
      <c r="BM521" s="225" t="s">
        <v>4036</v>
      </c>
    </row>
    <row r="522" s="2" customFormat="1">
      <c r="A522" s="39"/>
      <c r="B522" s="40"/>
      <c r="C522" s="41"/>
      <c r="D522" s="227" t="s">
        <v>435</v>
      </c>
      <c r="E522" s="41"/>
      <c r="F522" s="228" t="s">
        <v>5386</v>
      </c>
      <c r="G522" s="41"/>
      <c r="H522" s="41"/>
      <c r="I522" s="229"/>
      <c r="J522" s="41"/>
      <c r="K522" s="41"/>
      <c r="L522" s="45"/>
      <c r="M522" s="291"/>
      <c r="N522" s="292"/>
      <c r="O522" s="85"/>
      <c r="P522" s="85"/>
      <c r="Q522" s="85"/>
      <c r="R522" s="85"/>
      <c r="S522" s="85"/>
      <c r="T522" s="86"/>
      <c r="U522" s="39"/>
      <c r="V522" s="39"/>
      <c r="W522" s="39"/>
      <c r="X522" s="39"/>
      <c r="Y522" s="39"/>
      <c r="Z522" s="39"/>
      <c r="AA522" s="39"/>
      <c r="AB522" s="39"/>
      <c r="AC522" s="39"/>
      <c r="AD522" s="39"/>
      <c r="AE522" s="39"/>
      <c r="AT522" s="18" t="s">
        <v>435</v>
      </c>
      <c r="AU522" s="18" t="s">
        <v>79</v>
      </c>
    </row>
    <row r="523" s="2" customFormat="1" ht="16.5" customHeight="1">
      <c r="A523" s="39"/>
      <c r="B523" s="40"/>
      <c r="C523" s="214" t="s">
        <v>3053</v>
      </c>
      <c r="D523" s="214" t="s">
        <v>243</v>
      </c>
      <c r="E523" s="215" t="s">
        <v>5769</v>
      </c>
      <c r="F523" s="216" t="s">
        <v>5770</v>
      </c>
      <c r="G523" s="217" t="s">
        <v>282</v>
      </c>
      <c r="H523" s="218">
        <v>2</v>
      </c>
      <c r="I523" s="219"/>
      <c r="J523" s="220">
        <f>ROUND(I523*H523,2)</f>
        <v>0</v>
      </c>
      <c r="K523" s="216" t="s">
        <v>247</v>
      </c>
      <c r="L523" s="45"/>
      <c r="M523" s="221" t="s">
        <v>19</v>
      </c>
      <c r="N523" s="222" t="s">
        <v>43</v>
      </c>
      <c r="O523" s="85"/>
      <c r="P523" s="223">
        <f>O523*H523</f>
        <v>0</v>
      </c>
      <c r="Q523" s="223">
        <v>0</v>
      </c>
      <c r="R523" s="223">
        <f>Q523*H523</f>
        <v>0</v>
      </c>
      <c r="S523" s="223">
        <v>0</v>
      </c>
      <c r="T523" s="224">
        <f>S523*H523</f>
        <v>0</v>
      </c>
      <c r="U523" s="39"/>
      <c r="V523" s="39"/>
      <c r="W523" s="39"/>
      <c r="X523" s="39"/>
      <c r="Y523" s="39"/>
      <c r="Z523" s="39"/>
      <c r="AA523" s="39"/>
      <c r="AB523" s="39"/>
      <c r="AC523" s="39"/>
      <c r="AD523" s="39"/>
      <c r="AE523" s="39"/>
      <c r="AR523" s="225" t="s">
        <v>248</v>
      </c>
      <c r="AT523" s="225" t="s">
        <v>243</v>
      </c>
      <c r="AU523" s="225" t="s">
        <v>79</v>
      </c>
      <c r="AY523" s="18" t="s">
        <v>240</v>
      </c>
      <c r="BE523" s="226">
        <f>IF(N523="základní",J523,0)</f>
        <v>0</v>
      </c>
      <c r="BF523" s="226">
        <f>IF(N523="snížená",J523,0)</f>
        <v>0</v>
      </c>
      <c r="BG523" s="226">
        <f>IF(N523="zákl. přenesená",J523,0)</f>
        <v>0</v>
      </c>
      <c r="BH523" s="226">
        <f>IF(N523="sníž. přenesená",J523,0)</f>
        <v>0</v>
      </c>
      <c r="BI523" s="226">
        <f>IF(N523="nulová",J523,0)</f>
        <v>0</v>
      </c>
      <c r="BJ523" s="18" t="s">
        <v>79</v>
      </c>
      <c r="BK523" s="226">
        <f>ROUND(I523*H523,2)</f>
        <v>0</v>
      </c>
      <c r="BL523" s="18" t="s">
        <v>248</v>
      </c>
      <c r="BM523" s="225" t="s">
        <v>4044</v>
      </c>
    </row>
    <row r="524" s="2" customFormat="1">
      <c r="A524" s="39"/>
      <c r="B524" s="40"/>
      <c r="C524" s="41"/>
      <c r="D524" s="227" t="s">
        <v>435</v>
      </c>
      <c r="E524" s="41"/>
      <c r="F524" s="228" t="s">
        <v>5587</v>
      </c>
      <c r="G524" s="41"/>
      <c r="H524" s="41"/>
      <c r="I524" s="229"/>
      <c r="J524" s="41"/>
      <c r="K524" s="41"/>
      <c r="L524" s="45"/>
      <c r="M524" s="291"/>
      <c r="N524" s="292"/>
      <c r="O524" s="85"/>
      <c r="P524" s="85"/>
      <c r="Q524" s="85"/>
      <c r="R524" s="85"/>
      <c r="S524" s="85"/>
      <c r="T524" s="86"/>
      <c r="U524" s="39"/>
      <c r="V524" s="39"/>
      <c r="W524" s="39"/>
      <c r="X524" s="39"/>
      <c r="Y524" s="39"/>
      <c r="Z524" s="39"/>
      <c r="AA524" s="39"/>
      <c r="AB524" s="39"/>
      <c r="AC524" s="39"/>
      <c r="AD524" s="39"/>
      <c r="AE524" s="39"/>
      <c r="AT524" s="18" t="s">
        <v>435</v>
      </c>
      <c r="AU524" s="18" t="s">
        <v>79</v>
      </c>
    </row>
    <row r="525" s="2" customFormat="1">
      <c r="A525" s="39"/>
      <c r="B525" s="40"/>
      <c r="C525" s="214" t="s">
        <v>3059</v>
      </c>
      <c r="D525" s="214" t="s">
        <v>243</v>
      </c>
      <c r="E525" s="215" t="s">
        <v>5771</v>
      </c>
      <c r="F525" s="216" t="s">
        <v>5772</v>
      </c>
      <c r="G525" s="217" t="s">
        <v>282</v>
      </c>
      <c r="H525" s="218">
        <v>2</v>
      </c>
      <c r="I525" s="219"/>
      <c r="J525" s="220">
        <f>ROUND(I525*H525,2)</f>
        <v>0</v>
      </c>
      <c r="K525" s="216" t="s">
        <v>247</v>
      </c>
      <c r="L525" s="45"/>
      <c r="M525" s="221" t="s">
        <v>19</v>
      </c>
      <c r="N525" s="222" t="s">
        <v>43</v>
      </c>
      <c r="O525" s="85"/>
      <c r="P525" s="223">
        <f>O525*H525</f>
        <v>0</v>
      </c>
      <c r="Q525" s="223">
        <v>0</v>
      </c>
      <c r="R525" s="223">
        <f>Q525*H525</f>
        <v>0</v>
      </c>
      <c r="S525" s="223">
        <v>0</v>
      </c>
      <c r="T525" s="224">
        <f>S525*H525</f>
        <v>0</v>
      </c>
      <c r="U525" s="39"/>
      <c r="V525" s="39"/>
      <c r="W525" s="39"/>
      <c r="X525" s="39"/>
      <c r="Y525" s="39"/>
      <c r="Z525" s="39"/>
      <c r="AA525" s="39"/>
      <c r="AB525" s="39"/>
      <c r="AC525" s="39"/>
      <c r="AD525" s="39"/>
      <c r="AE525" s="39"/>
      <c r="AR525" s="225" t="s">
        <v>248</v>
      </c>
      <c r="AT525" s="225" t="s">
        <v>243</v>
      </c>
      <c r="AU525" s="225" t="s">
        <v>79</v>
      </c>
      <c r="AY525" s="18" t="s">
        <v>240</v>
      </c>
      <c r="BE525" s="226">
        <f>IF(N525="základní",J525,0)</f>
        <v>0</v>
      </c>
      <c r="BF525" s="226">
        <f>IF(N525="snížená",J525,0)</f>
        <v>0</v>
      </c>
      <c r="BG525" s="226">
        <f>IF(N525="zákl. přenesená",J525,0)</f>
        <v>0</v>
      </c>
      <c r="BH525" s="226">
        <f>IF(N525="sníž. přenesená",J525,0)</f>
        <v>0</v>
      </c>
      <c r="BI525" s="226">
        <f>IF(N525="nulová",J525,0)</f>
        <v>0</v>
      </c>
      <c r="BJ525" s="18" t="s">
        <v>79</v>
      </c>
      <c r="BK525" s="226">
        <f>ROUND(I525*H525,2)</f>
        <v>0</v>
      </c>
      <c r="BL525" s="18" t="s">
        <v>248</v>
      </c>
      <c r="BM525" s="225" t="s">
        <v>4052</v>
      </c>
    </row>
    <row r="526" s="2" customFormat="1">
      <c r="A526" s="39"/>
      <c r="B526" s="40"/>
      <c r="C526" s="41"/>
      <c r="D526" s="227" t="s">
        <v>435</v>
      </c>
      <c r="E526" s="41"/>
      <c r="F526" s="228" t="s">
        <v>5512</v>
      </c>
      <c r="G526" s="41"/>
      <c r="H526" s="41"/>
      <c r="I526" s="229"/>
      <c r="J526" s="41"/>
      <c r="K526" s="41"/>
      <c r="L526" s="45"/>
      <c r="M526" s="291"/>
      <c r="N526" s="292"/>
      <c r="O526" s="85"/>
      <c r="P526" s="85"/>
      <c r="Q526" s="85"/>
      <c r="R526" s="85"/>
      <c r="S526" s="85"/>
      <c r="T526" s="86"/>
      <c r="U526" s="39"/>
      <c r="V526" s="39"/>
      <c r="W526" s="39"/>
      <c r="X526" s="39"/>
      <c r="Y526" s="39"/>
      <c r="Z526" s="39"/>
      <c r="AA526" s="39"/>
      <c r="AB526" s="39"/>
      <c r="AC526" s="39"/>
      <c r="AD526" s="39"/>
      <c r="AE526" s="39"/>
      <c r="AT526" s="18" t="s">
        <v>435</v>
      </c>
      <c r="AU526" s="18" t="s">
        <v>79</v>
      </c>
    </row>
    <row r="527" s="2" customFormat="1">
      <c r="A527" s="39"/>
      <c r="B527" s="40"/>
      <c r="C527" s="214" t="s">
        <v>3063</v>
      </c>
      <c r="D527" s="214" t="s">
        <v>243</v>
      </c>
      <c r="E527" s="215" t="s">
        <v>5773</v>
      </c>
      <c r="F527" s="216" t="s">
        <v>5774</v>
      </c>
      <c r="G527" s="217" t="s">
        <v>282</v>
      </c>
      <c r="H527" s="218">
        <v>2</v>
      </c>
      <c r="I527" s="219"/>
      <c r="J527" s="220">
        <f>ROUND(I527*H527,2)</f>
        <v>0</v>
      </c>
      <c r="K527" s="216" t="s">
        <v>247</v>
      </c>
      <c r="L527" s="45"/>
      <c r="M527" s="221" t="s">
        <v>19</v>
      </c>
      <c r="N527" s="222" t="s">
        <v>43</v>
      </c>
      <c r="O527" s="85"/>
      <c r="P527" s="223">
        <f>O527*H527</f>
        <v>0</v>
      </c>
      <c r="Q527" s="223">
        <v>0</v>
      </c>
      <c r="R527" s="223">
        <f>Q527*H527</f>
        <v>0</v>
      </c>
      <c r="S527" s="223">
        <v>0</v>
      </c>
      <c r="T527" s="224">
        <f>S527*H527</f>
        <v>0</v>
      </c>
      <c r="U527" s="39"/>
      <c r="V527" s="39"/>
      <c r="W527" s="39"/>
      <c r="X527" s="39"/>
      <c r="Y527" s="39"/>
      <c r="Z527" s="39"/>
      <c r="AA527" s="39"/>
      <c r="AB527" s="39"/>
      <c r="AC527" s="39"/>
      <c r="AD527" s="39"/>
      <c r="AE527" s="39"/>
      <c r="AR527" s="225" t="s">
        <v>248</v>
      </c>
      <c r="AT527" s="225" t="s">
        <v>243</v>
      </c>
      <c r="AU527" s="225" t="s">
        <v>79</v>
      </c>
      <c r="AY527" s="18" t="s">
        <v>240</v>
      </c>
      <c r="BE527" s="226">
        <f>IF(N527="základní",J527,0)</f>
        <v>0</v>
      </c>
      <c r="BF527" s="226">
        <f>IF(N527="snížená",J527,0)</f>
        <v>0</v>
      </c>
      <c r="BG527" s="226">
        <f>IF(N527="zákl. přenesená",J527,0)</f>
        <v>0</v>
      </c>
      <c r="BH527" s="226">
        <f>IF(N527="sníž. přenesená",J527,0)</f>
        <v>0</v>
      </c>
      <c r="BI527" s="226">
        <f>IF(N527="nulová",J527,0)</f>
        <v>0</v>
      </c>
      <c r="BJ527" s="18" t="s">
        <v>79</v>
      </c>
      <c r="BK527" s="226">
        <f>ROUND(I527*H527,2)</f>
        <v>0</v>
      </c>
      <c r="BL527" s="18" t="s">
        <v>248</v>
      </c>
      <c r="BM527" s="225" t="s">
        <v>4060</v>
      </c>
    </row>
    <row r="528" s="2" customFormat="1">
      <c r="A528" s="39"/>
      <c r="B528" s="40"/>
      <c r="C528" s="41"/>
      <c r="D528" s="227" t="s">
        <v>435</v>
      </c>
      <c r="E528" s="41"/>
      <c r="F528" s="228" t="s">
        <v>5512</v>
      </c>
      <c r="G528" s="41"/>
      <c r="H528" s="41"/>
      <c r="I528" s="229"/>
      <c r="J528" s="41"/>
      <c r="K528" s="41"/>
      <c r="L528" s="45"/>
      <c r="M528" s="291"/>
      <c r="N528" s="292"/>
      <c r="O528" s="85"/>
      <c r="P528" s="85"/>
      <c r="Q528" s="85"/>
      <c r="R528" s="85"/>
      <c r="S528" s="85"/>
      <c r="T528" s="86"/>
      <c r="U528" s="39"/>
      <c r="V528" s="39"/>
      <c r="W528" s="39"/>
      <c r="X528" s="39"/>
      <c r="Y528" s="39"/>
      <c r="Z528" s="39"/>
      <c r="AA528" s="39"/>
      <c r="AB528" s="39"/>
      <c r="AC528" s="39"/>
      <c r="AD528" s="39"/>
      <c r="AE528" s="39"/>
      <c r="AT528" s="18" t="s">
        <v>435</v>
      </c>
      <c r="AU528" s="18" t="s">
        <v>79</v>
      </c>
    </row>
    <row r="529" s="2" customFormat="1">
      <c r="A529" s="39"/>
      <c r="B529" s="40"/>
      <c r="C529" s="214" t="s">
        <v>3068</v>
      </c>
      <c r="D529" s="214" t="s">
        <v>243</v>
      </c>
      <c r="E529" s="215" t="s">
        <v>5775</v>
      </c>
      <c r="F529" s="216" t="s">
        <v>5721</v>
      </c>
      <c r="G529" s="217" t="s">
        <v>282</v>
      </c>
      <c r="H529" s="218">
        <v>1</v>
      </c>
      <c r="I529" s="219"/>
      <c r="J529" s="220">
        <f>ROUND(I529*H529,2)</f>
        <v>0</v>
      </c>
      <c r="K529" s="216" t="s">
        <v>247</v>
      </c>
      <c r="L529" s="45"/>
      <c r="M529" s="221" t="s">
        <v>19</v>
      </c>
      <c r="N529" s="222" t="s">
        <v>43</v>
      </c>
      <c r="O529" s="85"/>
      <c r="P529" s="223">
        <f>O529*H529</f>
        <v>0</v>
      </c>
      <c r="Q529" s="223">
        <v>0</v>
      </c>
      <c r="R529" s="223">
        <f>Q529*H529</f>
        <v>0</v>
      </c>
      <c r="S529" s="223">
        <v>0</v>
      </c>
      <c r="T529" s="224">
        <f>S529*H529</f>
        <v>0</v>
      </c>
      <c r="U529" s="39"/>
      <c r="V529" s="39"/>
      <c r="W529" s="39"/>
      <c r="X529" s="39"/>
      <c r="Y529" s="39"/>
      <c r="Z529" s="39"/>
      <c r="AA529" s="39"/>
      <c r="AB529" s="39"/>
      <c r="AC529" s="39"/>
      <c r="AD529" s="39"/>
      <c r="AE529" s="39"/>
      <c r="AR529" s="225" t="s">
        <v>248</v>
      </c>
      <c r="AT529" s="225" t="s">
        <v>243</v>
      </c>
      <c r="AU529" s="225" t="s">
        <v>79</v>
      </c>
      <c r="AY529" s="18" t="s">
        <v>240</v>
      </c>
      <c r="BE529" s="226">
        <f>IF(N529="základní",J529,0)</f>
        <v>0</v>
      </c>
      <c r="BF529" s="226">
        <f>IF(N529="snížená",J529,0)</f>
        <v>0</v>
      </c>
      <c r="BG529" s="226">
        <f>IF(N529="zákl. přenesená",J529,0)</f>
        <v>0</v>
      </c>
      <c r="BH529" s="226">
        <f>IF(N529="sníž. přenesená",J529,0)</f>
        <v>0</v>
      </c>
      <c r="BI529" s="226">
        <f>IF(N529="nulová",J529,0)</f>
        <v>0</v>
      </c>
      <c r="BJ529" s="18" t="s">
        <v>79</v>
      </c>
      <c r="BK529" s="226">
        <f>ROUND(I529*H529,2)</f>
        <v>0</v>
      </c>
      <c r="BL529" s="18" t="s">
        <v>248</v>
      </c>
      <c r="BM529" s="225" t="s">
        <v>4068</v>
      </c>
    </row>
    <row r="530" s="2" customFormat="1">
      <c r="A530" s="39"/>
      <c r="B530" s="40"/>
      <c r="C530" s="41"/>
      <c r="D530" s="227" t="s">
        <v>435</v>
      </c>
      <c r="E530" s="41"/>
      <c r="F530" s="228" t="s">
        <v>5512</v>
      </c>
      <c r="G530" s="41"/>
      <c r="H530" s="41"/>
      <c r="I530" s="229"/>
      <c r="J530" s="41"/>
      <c r="K530" s="41"/>
      <c r="L530" s="45"/>
      <c r="M530" s="291"/>
      <c r="N530" s="292"/>
      <c r="O530" s="85"/>
      <c r="P530" s="85"/>
      <c r="Q530" s="85"/>
      <c r="R530" s="85"/>
      <c r="S530" s="85"/>
      <c r="T530" s="86"/>
      <c r="U530" s="39"/>
      <c r="V530" s="39"/>
      <c r="W530" s="39"/>
      <c r="X530" s="39"/>
      <c r="Y530" s="39"/>
      <c r="Z530" s="39"/>
      <c r="AA530" s="39"/>
      <c r="AB530" s="39"/>
      <c r="AC530" s="39"/>
      <c r="AD530" s="39"/>
      <c r="AE530" s="39"/>
      <c r="AT530" s="18" t="s">
        <v>435</v>
      </c>
      <c r="AU530" s="18" t="s">
        <v>79</v>
      </c>
    </row>
    <row r="531" s="2" customFormat="1">
      <c r="A531" s="39"/>
      <c r="B531" s="40"/>
      <c r="C531" s="214" t="s">
        <v>3073</v>
      </c>
      <c r="D531" s="214" t="s">
        <v>243</v>
      </c>
      <c r="E531" s="215" t="s">
        <v>5776</v>
      </c>
      <c r="F531" s="216" t="s">
        <v>5777</v>
      </c>
      <c r="G531" s="217" t="s">
        <v>282</v>
      </c>
      <c r="H531" s="218">
        <v>3</v>
      </c>
      <c r="I531" s="219"/>
      <c r="J531" s="220">
        <f>ROUND(I531*H531,2)</f>
        <v>0</v>
      </c>
      <c r="K531" s="216" t="s">
        <v>247</v>
      </c>
      <c r="L531" s="45"/>
      <c r="M531" s="221" t="s">
        <v>19</v>
      </c>
      <c r="N531" s="222" t="s">
        <v>43</v>
      </c>
      <c r="O531" s="85"/>
      <c r="P531" s="223">
        <f>O531*H531</f>
        <v>0</v>
      </c>
      <c r="Q531" s="223">
        <v>0</v>
      </c>
      <c r="R531" s="223">
        <f>Q531*H531</f>
        <v>0</v>
      </c>
      <c r="S531" s="223">
        <v>0</v>
      </c>
      <c r="T531" s="224">
        <f>S531*H531</f>
        <v>0</v>
      </c>
      <c r="U531" s="39"/>
      <c r="V531" s="39"/>
      <c r="W531" s="39"/>
      <c r="X531" s="39"/>
      <c r="Y531" s="39"/>
      <c r="Z531" s="39"/>
      <c r="AA531" s="39"/>
      <c r="AB531" s="39"/>
      <c r="AC531" s="39"/>
      <c r="AD531" s="39"/>
      <c r="AE531" s="39"/>
      <c r="AR531" s="225" t="s">
        <v>248</v>
      </c>
      <c r="AT531" s="225" t="s">
        <v>243</v>
      </c>
      <c r="AU531" s="225" t="s">
        <v>79</v>
      </c>
      <c r="AY531" s="18" t="s">
        <v>240</v>
      </c>
      <c r="BE531" s="226">
        <f>IF(N531="základní",J531,0)</f>
        <v>0</v>
      </c>
      <c r="BF531" s="226">
        <f>IF(N531="snížená",J531,0)</f>
        <v>0</v>
      </c>
      <c r="BG531" s="226">
        <f>IF(N531="zákl. přenesená",J531,0)</f>
        <v>0</v>
      </c>
      <c r="BH531" s="226">
        <f>IF(N531="sníž. přenesená",J531,0)</f>
        <v>0</v>
      </c>
      <c r="BI531" s="226">
        <f>IF(N531="nulová",J531,0)</f>
        <v>0</v>
      </c>
      <c r="BJ531" s="18" t="s">
        <v>79</v>
      </c>
      <c r="BK531" s="226">
        <f>ROUND(I531*H531,2)</f>
        <v>0</v>
      </c>
      <c r="BL531" s="18" t="s">
        <v>248</v>
      </c>
      <c r="BM531" s="225" t="s">
        <v>4076</v>
      </c>
    </row>
    <row r="532" s="2" customFormat="1">
      <c r="A532" s="39"/>
      <c r="B532" s="40"/>
      <c r="C532" s="41"/>
      <c r="D532" s="227" t="s">
        <v>435</v>
      </c>
      <c r="E532" s="41"/>
      <c r="F532" s="228" t="s">
        <v>5600</v>
      </c>
      <c r="G532" s="41"/>
      <c r="H532" s="41"/>
      <c r="I532" s="229"/>
      <c r="J532" s="41"/>
      <c r="K532" s="41"/>
      <c r="L532" s="45"/>
      <c r="M532" s="291"/>
      <c r="N532" s="292"/>
      <c r="O532" s="85"/>
      <c r="P532" s="85"/>
      <c r="Q532" s="85"/>
      <c r="R532" s="85"/>
      <c r="S532" s="85"/>
      <c r="T532" s="86"/>
      <c r="U532" s="39"/>
      <c r="V532" s="39"/>
      <c r="W532" s="39"/>
      <c r="X532" s="39"/>
      <c r="Y532" s="39"/>
      <c r="Z532" s="39"/>
      <c r="AA532" s="39"/>
      <c r="AB532" s="39"/>
      <c r="AC532" s="39"/>
      <c r="AD532" s="39"/>
      <c r="AE532" s="39"/>
      <c r="AT532" s="18" t="s">
        <v>435</v>
      </c>
      <c r="AU532" s="18" t="s">
        <v>79</v>
      </c>
    </row>
    <row r="533" s="2" customFormat="1">
      <c r="A533" s="39"/>
      <c r="B533" s="40"/>
      <c r="C533" s="214" t="s">
        <v>3078</v>
      </c>
      <c r="D533" s="214" t="s">
        <v>243</v>
      </c>
      <c r="E533" s="215" t="s">
        <v>5778</v>
      </c>
      <c r="F533" s="216" t="s">
        <v>5678</v>
      </c>
      <c r="G533" s="217" t="s">
        <v>282</v>
      </c>
      <c r="H533" s="218">
        <v>15</v>
      </c>
      <c r="I533" s="219"/>
      <c r="J533" s="220">
        <f>ROUND(I533*H533,2)</f>
        <v>0</v>
      </c>
      <c r="K533" s="216" t="s">
        <v>247</v>
      </c>
      <c r="L533" s="45"/>
      <c r="M533" s="221" t="s">
        <v>19</v>
      </c>
      <c r="N533" s="222" t="s">
        <v>43</v>
      </c>
      <c r="O533" s="85"/>
      <c r="P533" s="223">
        <f>O533*H533</f>
        <v>0</v>
      </c>
      <c r="Q533" s="223">
        <v>0</v>
      </c>
      <c r="R533" s="223">
        <f>Q533*H533</f>
        <v>0</v>
      </c>
      <c r="S533" s="223">
        <v>0</v>
      </c>
      <c r="T533" s="224">
        <f>S533*H533</f>
        <v>0</v>
      </c>
      <c r="U533" s="39"/>
      <c r="V533" s="39"/>
      <c r="W533" s="39"/>
      <c r="X533" s="39"/>
      <c r="Y533" s="39"/>
      <c r="Z533" s="39"/>
      <c r="AA533" s="39"/>
      <c r="AB533" s="39"/>
      <c r="AC533" s="39"/>
      <c r="AD533" s="39"/>
      <c r="AE533" s="39"/>
      <c r="AR533" s="225" t="s">
        <v>248</v>
      </c>
      <c r="AT533" s="225" t="s">
        <v>243</v>
      </c>
      <c r="AU533" s="225" t="s">
        <v>79</v>
      </c>
      <c r="AY533" s="18" t="s">
        <v>240</v>
      </c>
      <c r="BE533" s="226">
        <f>IF(N533="základní",J533,0)</f>
        <v>0</v>
      </c>
      <c r="BF533" s="226">
        <f>IF(N533="snížená",J533,0)</f>
        <v>0</v>
      </c>
      <c r="BG533" s="226">
        <f>IF(N533="zákl. přenesená",J533,0)</f>
        <v>0</v>
      </c>
      <c r="BH533" s="226">
        <f>IF(N533="sníž. přenesená",J533,0)</f>
        <v>0</v>
      </c>
      <c r="BI533" s="226">
        <f>IF(N533="nulová",J533,0)</f>
        <v>0</v>
      </c>
      <c r="BJ533" s="18" t="s">
        <v>79</v>
      </c>
      <c r="BK533" s="226">
        <f>ROUND(I533*H533,2)</f>
        <v>0</v>
      </c>
      <c r="BL533" s="18" t="s">
        <v>248</v>
      </c>
      <c r="BM533" s="225" t="s">
        <v>4084</v>
      </c>
    </row>
    <row r="534" s="2" customFormat="1">
      <c r="A534" s="39"/>
      <c r="B534" s="40"/>
      <c r="C534" s="41"/>
      <c r="D534" s="227" t="s">
        <v>435</v>
      </c>
      <c r="E534" s="41"/>
      <c r="F534" s="228" t="s">
        <v>5427</v>
      </c>
      <c r="G534" s="41"/>
      <c r="H534" s="41"/>
      <c r="I534" s="229"/>
      <c r="J534" s="41"/>
      <c r="K534" s="41"/>
      <c r="L534" s="45"/>
      <c r="M534" s="291"/>
      <c r="N534" s="292"/>
      <c r="O534" s="85"/>
      <c r="P534" s="85"/>
      <c r="Q534" s="85"/>
      <c r="R534" s="85"/>
      <c r="S534" s="85"/>
      <c r="T534" s="86"/>
      <c r="U534" s="39"/>
      <c r="V534" s="39"/>
      <c r="W534" s="39"/>
      <c r="X534" s="39"/>
      <c r="Y534" s="39"/>
      <c r="Z534" s="39"/>
      <c r="AA534" s="39"/>
      <c r="AB534" s="39"/>
      <c r="AC534" s="39"/>
      <c r="AD534" s="39"/>
      <c r="AE534" s="39"/>
      <c r="AT534" s="18" t="s">
        <v>435</v>
      </c>
      <c r="AU534" s="18" t="s">
        <v>79</v>
      </c>
    </row>
    <row r="535" s="2" customFormat="1">
      <c r="A535" s="39"/>
      <c r="B535" s="40"/>
      <c r="C535" s="214" t="s">
        <v>3083</v>
      </c>
      <c r="D535" s="214" t="s">
        <v>243</v>
      </c>
      <c r="E535" s="215" t="s">
        <v>5779</v>
      </c>
      <c r="F535" s="216" t="s">
        <v>5537</v>
      </c>
      <c r="G535" s="217" t="s">
        <v>1418</v>
      </c>
      <c r="H535" s="218">
        <v>12</v>
      </c>
      <c r="I535" s="219"/>
      <c r="J535" s="220">
        <f>ROUND(I535*H535,2)</f>
        <v>0</v>
      </c>
      <c r="K535" s="216" t="s">
        <v>247</v>
      </c>
      <c r="L535" s="45"/>
      <c r="M535" s="221" t="s">
        <v>19</v>
      </c>
      <c r="N535" s="222" t="s">
        <v>43</v>
      </c>
      <c r="O535" s="85"/>
      <c r="P535" s="223">
        <f>O535*H535</f>
        <v>0</v>
      </c>
      <c r="Q535" s="223">
        <v>0</v>
      </c>
      <c r="R535" s="223">
        <f>Q535*H535</f>
        <v>0</v>
      </c>
      <c r="S535" s="223">
        <v>0</v>
      </c>
      <c r="T535" s="224">
        <f>S535*H535</f>
        <v>0</v>
      </c>
      <c r="U535" s="39"/>
      <c r="V535" s="39"/>
      <c r="W535" s="39"/>
      <c r="X535" s="39"/>
      <c r="Y535" s="39"/>
      <c r="Z535" s="39"/>
      <c r="AA535" s="39"/>
      <c r="AB535" s="39"/>
      <c r="AC535" s="39"/>
      <c r="AD535" s="39"/>
      <c r="AE535" s="39"/>
      <c r="AR535" s="225" t="s">
        <v>248</v>
      </c>
      <c r="AT535" s="225" t="s">
        <v>243</v>
      </c>
      <c r="AU535" s="225" t="s">
        <v>79</v>
      </c>
      <c r="AY535" s="18" t="s">
        <v>240</v>
      </c>
      <c r="BE535" s="226">
        <f>IF(N535="základní",J535,0)</f>
        <v>0</v>
      </c>
      <c r="BF535" s="226">
        <f>IF(N535="snížená",J535,0)</f>
        <v>0</v>
      </c>
      <c r="BG535" s="226">
        <f>IF(N535="zákl. přenesená",J535,0)</f>
        <v>0</v>
      </c>
      <c r="BH535" s="226">
        <f>IF(N535="sníž. přenesená",J535,0)</f>
        <v>0</v>
      </c>
      <c r="BI535" s="226">
        <f>IF(N535="nulová",J535,0)</f>
        <v>0</v>
      </c>
      <c r="BJ535" s="18" t="s">
        <v>79</v>
      </c>
      <c r="BK535" s="226">
        <f>ROUND(I535*H535,2)</f>
        <v>0</v>
      </c>
      <c r="BL535" s="18" t="s">
        <v>248</v>
      </c>
      <c r="BM535" s="225" t="s">
        <v>4092</v>
      </c>
    </row>
    <row r="536" s="2" customFormat="1">
      <c r="A536" s="39"/>
      <c r="B536" s="40"/>
      <c r="C536" s="41"/>
      <c r="D536" s="227" t="s">
        <v>435</v>
      </c>
      <c r="E536" s="41"/>
      <c r="F536" s="228" t="s">
        <v>5430</v>
      </c>
      <c r="G536" s="41"/>
      <c r="H536" s="41"/>
      <c r="I536" s="229"/>
      <c r="J536" s="41"/>
      <c r="K536" s="41"/>
      <c r="L536" s="45"/>
      <c r="M536" s="291"/>
      <c r="N536" s="292"/>
      <c r="O536" s="85"/>
      <c r="P536" s="85"/>
      <c r="Q536" s="85"/>
      <c r="R536" s="85"/>
      <c r="S536" s="85"/>
      <c r="T536" s="86"/>
      <c r="U536" s="39"/>
      <c r="V536" s="39"/>
      <c r="W536" s="39"/>
      <c r="X536" s="39"/>
      <c r="Y536" s="39"/>
      <c r="Z536" s="39"/>
      <c r="AA536" s="39"/>
      <c r="AB536" s="39"/>
      <c r="AC536" s="39"/>
      <c r="AD536" s="39"/>
      <c r="AE536" s="39"/>
      <c r="AT536" s="18" t="s">
        <v>435</v>
      </c>
      <c r="AU536" s="18" t="s">
        <v>79</v>
      </c>
    </row>
    <row r="537" s="2" customFormat="1">
      <c r="A537" s="39"/>
      <c r="B537" s="40"/>
      <c r="C537" s="214" t="s">
        <v>3088</v>
      </c>
      <c r="D537" s="214" t="s">
        <v>243</v>
      </c>
      <c r="E537" s="215" t="s">
        <v>5780</v>
      </c>
      <c r="F537" s="216" t="s">
        <v>5432</v>
      </c>
      <c r="G537" s="217" t="s">
        <v>1418</v>
      </c>
      <c r="H537" s="218">
        <v>14</v>
      </c>
      <c r="I537" s="219"/>
      <c r="J537" s="220">
        <f>ROUND(I537*H537,2)</f>
        <v>0</v>
      </c>
      <c r="K537" s="216" t="s">
        <v>247</v>
      </c>
      <c r="L537" s="45"/>
      <c r="M537" s="221" t="s">
        <v>19</v>
      </c>
      <c r="N537" s="222" t="s">
        <v>43</v>
      </c>
      <c r="O537" s="85"/>
      <c r="P537" s="223">
        <f>O537*H537</f>
        <v>0</v>
      </c>
      <c r="Q537" s="223">
        <v>0</v>
      </c>
      <c r="R537" s="223">
        <f>Q537*H537</f>
        <v>0</v>
      </c>
      <c r="S537" s="223">
        <v>0</v>
      </c>
      <c r="T537" s="224">
        <f>S537*H537</f>
        <v>0</v>
      </c>
      <c r="U537" s="39"/>
      <c r="V537" s="39"/>
      <c r="W537" s="39"/>
      <c r="X537" s="39"/>
      <c r="Y537" s="39"/>
      <c r="Z537" s="39"/>
      <c r="AA537" s="39"/>
      <c r="AB537" s="39"/>
      <c r="AC537" s="39"/>
      <c r="AD537" s="39"/>
      <c r="AE537" s="39"/>
      <c r="AR537" s="225" t="s">
        <v>248</v>
      </c>
      <c r="AT537" s="225" t="s">
        <v>243</v>
      </c>
      <c r="AU537" s="225" t="s">
        <v>79</v>
      </c>
      <c r="AY537" s="18" t="s">
        <v>240</v>
      </c>
      <c r="BE537" s="226">
        <f>IF(N537="základní",J537,0)</f>
        <v>0</v>
      </c>
      <c r="BF537" s="226">
        <f>IF(N537="snížená",J537,0)</f>
        <v>0</v>
      </c>
      <c r="BG537" s="226">
        <f>IF(N537="zákl. přenesená",J537,0)</f>
        <v>0</v>
      </c>
      <c r="BH537" s="226">
        <f>IF(N537="sníž. přenesená",J537,0)</f>
        <v>0</v>
      </c>
      <c r="BI537" s="226">
        <f>IF(N537="nulová",J537,0)</f>
        <v>0</v>
      </c>
      <c r="BJ537" s="18" t="s">
        <v>79</v>
      </c>
      <c r="BK537" s="226">
        <f>ROUND(I537*H537,2)</f>
        <v>0</v>
      </c>
      <c r="BL537" s="18" t="s">
        <v>248</v>
      </c>
      <c r="BM537" s="225" t="s">
        <v>4100</v>
      </c>
    </row>
    <row r="538" s="2" customFormat="1">
      <c r="A538" s="39"/>
      <c r="B538" s="40"/>
      <c r="C538" s="41"/>
      <c r="D538" s="227" t="s">
        <v>435</v>
      </c>
      <c r="E538" s="41"/>
      <c r="F538" s="228" t="s">
        <v>5430</v>
      </c>
      <c r="G538" s="41"/>
      <c r="H538" s="41"/>
      <c r="I538" s="229"/>
      <c r="J538" s="41"/>
      <c r="K538" s="41"/>
      <c r="L538" s="45"/>
      <c r="M538" s="291"/>
      <c r="N538" s="292"/>
      <c r="O538" s="85"/>
      <c r="P538" s="85"/>
      <c r="Q538" s="85"/>
      <c r="R538" s="85"/>
      <c r="S538" s="85"/>
      <c r="T538" s="86"/>
      <c r="U538" s="39"/>
      <c r="V538" s="39"/>
      <c r="W538" s="39"/>
      <c r="X538" s="39"/>
      <c r="Y538" s="39"/>
      <c r="Z538" s="39"/>
      <c r="AA538" s="39"/>
      <c r="AB538" s="39"/>
      <c r="AC538" s="39"/>
      <c r="AD538" s="39"/>
      <c r="AE538" s="39"/>
      <c r="AT538" s="18" t="s">
        <v>435</v>
      </c>
      <c r="AU538" s="18" t="s">
        <v>79</v>
      </c>
    </row>
    <row r="539" s="2" customFormat="1">
      <c r="A539" s="39"/>
      <c r="B539" s="40"/>
      <c r="C539" s="214" t="s">
        <v>3093</v>
      </c>
      <c r="D539" s="214" t="s">
        <v>243</v>
      </c>
      <c r="E539" s="215" t="s">
        <v>5781</v>
      </c>
      <c r="F539" s="216" t="s">
        <v>5434</v>
      </c>
      <c r="G539" s="217" t="s">
        <v>1418</v>
      </c>
      <c r="H539" s="218">
        <v>50</v>
      </c>
      <c r="I539" s="219"/>
      <c r="J539" s="220">
        <f>ROUND(I539*H539,2)</f>
        <v>0</v>
      </c>
      <c r="K539" s="216" t="s">
        <v>247</v>
      </c>
      <c r="L539" s="45"/>
      <c r="M539" s="221" t="s">
        <v>19</v>
      </c>
      <c r="N539" s="222" t="s">
        <v>43</v>
      </c>
      <c r="O539" s="85"/>
      <c r="P539" s="223">
        <f>O539*H539</f>
        <v>0</v>
      </c>
      <c r="Q539" s="223">
        <v>0</v>
      </c>
      <c r="R539" s="223">
        <f>Q539*H539</f>
        <v>0</v>
      </c>
      <c r="S539" s="223">
        <v>0</v>
      </c>
      <c r="T539" s="224">
        <f>S539*H539</f>
        <v>0</v>
      </c>
      <c r="U539" s="39"/>
      <c r="V539" s="39"/>
      <c r="W539" s="39"/>
      <c r="X539" s="39"/>
      <c r="Y539" s="39"/>
      <c r="Z539" s="39"/>
      <c r="AA539" s="39"/>
      <c r="AB539" s="39"/>
      <c r="AC539" s="39"/>
      <c r="AD539" s="39"/>
      <c r="AE539" s="39"/>
      <c r="AR539" s="225" t="s">
        <v>248</v>
      </c>
      <c r="AT539" s="225" t="s">
        <v>243</v>
      </c>
      <c r="AU539" s="225" t="s">
        <v>79</v>
      </c>
      <c r="AY539" s="18" t="s">
        <v>240</v>
      </c>
      <c r="BE539" s="226">
        <f>IF(N539="základní",J539,0)</f>
        <v>0</v>
      </c>
      <c r="BF539" s="226">
        <f>IF(N539="snížená",J539,0)</f>
        <v>0</v>
      </c>
      <c r="BG539" s="226">
        <f>IF(N539="zákl. přenesená",J539,0)</f>
        <v>0</v>
      </c>
      <c r="BH539" s="226">
        <f>IF(N539="sníž. přenesená",J539,0)</f>
        <v>0</v>
      </c>
      <c r="BI539" s="226">
        <f>IF(N539="nulová",J539,0)</f>
        <v>0</v>
      </c>
      <c r="BJ539" s="18" t="s">
        <v>79</v>
      </c>
      <c r="BK539" s="226">
        <f>ROUND(I539*H539,2)</f>
        <v>0</v>
      </c>
      <c r="BL539" s="18" t="s">
        <v>248</v>
      </c>
      <c r="BM539" s="225" t="s">
        <v>4108</v>
      </c>
    </row>
    <row r="540" s="2" customFormat="1">
      <c r="A540" s="39"/>
      <c r="B540" s="40"/>
      <c r="C540" s="41"/>
      <c r="D540" s="227" t="s">
        <v>435</v>
      </c>
      <c r="E540" s="41"/>
      <c r="F540" s="228" t="s">
        <v>5435</v>
      </c>
      <c r="G540" s="41"/>
      <c r="H540" s="41"/>
      <c r="I540" s="229"/>
      <c r="J540" s="41"/>
      <c r="K540" s="41"/>
      <c r="L540" s="45"/>
      <c r="M540" s="291"/>
      <c r="N540" s="292"/>
      <c r="O540" s="85"/>
      <c r="P540" s="85"/>
      <c r="Q540" s="85"/>
      <c r="R540" s="85"/>
      <c r="S540" s="85"/>
      <c r="T540" s="86"/>
      <c r="U540" s="39"/>
      <c r="V540" s="39"/>
      <c r="W540" s="39"/>
      <c r="X540" s="39"/>
      <c r="Y540" s="39"/>
      <c r="Z540" s="39"/>
      <c r="AA540" s="39"/>
      <c r="AB540" s="39"/>
      <c r="AC540" s="39"/>
      <c r="AD540" s="39"/>
      <c r="AE540" s="39"/>
      <c r="AT540" s="18" t="s">
        <v>435</v>
      </c>
      <c r="AU540" s="18" t="s">
        <v>79</v>
      </c>
    </row>
    <row r="541" s="2" customFormat="1" ht="33" customHeight="1">
      <c r="A541" s="39"/>
      <c r="B541" s="40"/>
      <c r="C541" s="214" t="s">
        <v>3097</v>
      </c>
      <c r="D541" s="214" t="s">
        <v>243</v>
      </c>
      <c r="E541" s="215" t="s">
        <v>5782</v>
      </c>
      <c r="F541" s="216" t="s">
        <v>5542</v>
      </c>
      <c r="G541" s="217" t="s">
        <v>261</v>
      </c>
      <c r="H541" s="218">
        <v>22</v>
      </c>
      <c r="I541" s="219"/>
      <c r="J541" s="220">
        <f>ROUND(I541*H541,2)</f>
        <v>0</v>
      </c>
      <c r="K541" s="216" t="s">
        <v>247</v>
      </c>
      <c r="L541" s="45"/>
      <c r="M541" s="221" t="s">
        <v>19</v>
      </c>
      <c r="N541" s="222" t="s">
        <v>43</v>
      </c>
      <c r="O541" s="85"/>
      <c r="P541" s="223">
        <f>O541*H541</f>
        <v>0</v>
      </c>
      <c r="Q541" s="223">
        <v>0</v>
      </c>
      <c r="R541" s="223">
        <f>Q541*H541</f>
        <v>0</v>
      </c>
      <c r="S541" s="223">
        <v>0</v>
      </c>
      <c r="T541" s="224">
        <f>S541*H541</f>
        <v>0</v>
      </c>
      <c r="U541" s="39"/>
      <c r="V541" s="39"/>
      <c r="W541" s="39"/>
      <c r="X541" s="39"/>
      <c r="Y541" s="39"/>
      <c r="Z541" s="39"/>
      <c r="AA541" s="39"/>
      <c r="AB541" s="39"/>
      <c r="AC541" s="39"/>
      <c r="AD541" s="39"/>
      <c r="AE541" s="39"/>
      <c r="AR541" s="225" t="s">
        <v>248</v>
      </c>
      <c r="AT541" s="225" t="s">
        <v>243</v>
      </c>
      <c r="AU541" s="225" t="s">
        <v>79</v>
      </c>
      <c r="AY541" s="18" t="s">
        <v>240</v>
      </c>
      <c r="BE541" s="226">
        <f>IF(N541="základní",J541,0)</f>
        <v>0</v>
      </c>
      <c r="BF541" s="226">
        <f>IF(N541="snížená",J541,0)</f>
        <v>0</v>
      </c>
      <c r="BG541" s="226">
        <f>IF(N541="zákl. přenesená",J541,0)</f>
        <v>0</v>
      </c>
      <c r="BH541" s="226">
        <f>IF(N541="sníž. přenesená",J541,0)</f>
        <v>0</v>
      </c>
      <c r="BI541" s="226">
        <f>IF(N541="nulová",J541,0)</f>
        <v>0</v>
      </c>
      <c r="BJ541" s="18" t="s">
        <v>79</v>
      </c>
      <c r="BK541" s="226">
        <f>ROUND(I541*H541,2)</f>
        <v>0</v>
      </c>
      <c r="BL541" s="18" t="s">
        <v>248</v>
      </c>
      <c r="BM541" s="225" t="s">
        <v>4116</v>
      </c>
    </row>
    <row r="542" s="2" customFormat="1">
      <c r="A542" s="39"/>
      <c r="B542" s="40"/>
      <c r="C542" s="41"/>
      <c r="D542" s="227" t="s">
        <v>435</v>
      </c>
      <c r="E542" s="41"/>
      <c r="F542" s="228" t="s">
        <v>5446</v>
      </c>
      <c r="G542" s="41"/>
      <c r="H542" s="41"/>
      <c r="I542" s="229"/>
      <c r="J542" s="41"/>
      <c r="K542" s="41"/>
      <c r="L542" s="45"/>
      <c r="M542" s="291"/>
      <c r="N542" s="292"/>
      <c r="O542" s="85"/>
      <c r="P542" s="85"/>
      <c r="Q542" s="85"/>
      <c r="R542" s="85"/>
      <c r="S542" s="85"/>
      <c r="T542" s="86"/>
      <c r="U542" s="39"/>
      <c r="V542" s="39"/>
      <c r="W542" s="39"/>
      <c r="X542" s="39"/>
      <c r="Y542" s="39"/>
      <c r="Z542" s="39"/>
      <c r="AA542" s="39"/>
      <c r="AB542" s="39"/>
      <c r="AC542" s="39"/>
      <c r="AD542" s="39"/>
      <c r="AE542" s="39"/>
      <c r="AT542" s="18" t="s">
        <v>435</v>
      </c>
      <c r="AU542" s="18" t="s">
        <v>79</v>
      </c>
    </row>
    <row r="543" s="2" customFormat="1">
      <c r="A543" s="39"/>
      <c r="B543" s="40"/>
      <c r="C543" s="214" t="s">
        <v>3103</v>
      </c>
      <c r="D543" s="214" t="s">
        <v>243</v>
      </c>
      <c r="E543" s="215" t="s">
        <v>5783</v>
      </c>
      <c r="F543" s="216" t="s">
        <v>5693</v>
      </c>
      <c r="G543" s="217" t="s">
        <v>282</v>
      </c>
      <c r="H543" s="218">
        <v>4</v>
      </c>
      <c r="I543" s="219"/>
      <c r="J543" s="220">
        <f>ROUND(I543*H543,2)</f>
        <v>0</v>
      </c>
      <c r="K543" s="216" t="s">
        <v>247</v>
      </c>
      <c r="L543" s="45"/>
      <c r="M543" s="221" t="s">
        <v>19</v>
      </c>
      <c r="N543" s="222" t="s">
        <v>43</v>
      </c>
      <c r="O543" s="85"/>
      <c r="P543" s="223">
        <f>O543*H543</f>
        <v>0</v>
      </c>
      <c r="Q543" s="223">
        <v>0</v>
      </c>
      <c r="R543" s="223">
        <f>Q543*H543</f>
        <v>0</v>
      </c>
      <c r="S543" s="223">
        <v>0</v>
      </c>
      <c r="T543" s="224">
        <f>S543*H543</f>
        <v>0</v>
      </c>
      <c r="U543" s="39"/>
      <c r="V543" s="39"/>
      <c r="W543" s="39"/>
      <c r="X543" s="39"/>
      <c r="Y543" s="39"/>
      <c r="Z543" s="39"/>
      <c r="AA543" s="39"/>
      <c r="AB543" s="39"/>
      <c r="AC543" s="39"/>
      <c r="AD543" s="39"/>
      <c r="AE543" s="39"/>
      <c r="AR543" s="225" t="s">
        <v>248</v>
      </c>
      <c r="AT543" s="225" t="s">
        <v>243</v>
      </c>
      <c r="AU543" s="225" t="s">
        <v>79</v>
      </c>
      <c r="AY543" s="18" t="s">
        <v>240</v>
      </c>
      <c r="BE543" s="226">
        <f>IF(N543="základní",J543,0)</f>
        <v>0</v>
      </c>
      <c r="BF543" s="226">
        <f>IF(N543="snížená",J543,0)</f>
        <v>0</v>
      </c>
      <c r="BG543" s="226">
        <f>IF(N543="zákl. přenesená",J543,0)</f>
        <v>0</v>
      </c>
      <c r="BH543" s="226">
        <f>IF(N543="sníž. přenesená",J543,0)</f>
        <v>0</v>
      </c>
      <c r="BI543" s="226">
        <f>IF(N543="nulová",J543,0)</f>
        <v>0</v>
      </c>
      <c r="BJ543" s="18" t="s">
        <v>79</v>
      </c>
      <c r="BK543" s="226">
        <f>ROUND(I543*H543,2)</f>
        <v>0</v>
      </c>
      <c r="BL543" s="18" t="s">
        <v>248</v>
      </c>
      <c r="BM543" s="225" t="s">
        <v>4124</v>
      </c>
    </row>
    <row r="544" s="2" customFormat="1">
      <c r="A544" s="39"/>
      <c r="B544" s="40"/>
      <c r="C544" s="41"/>
      <c r="D544" s="227" t="s">
        <v>435</v>
      </c>
      <c r="E544" s="41"/>
      <c r="F544" s="228" t="s">
        <v>5694</v>
      </c>
      <c r="G544" s="41"/>
      <c r="H544" s="41"/>
      <c r="I544" s="229"/>
      <c r="J544" s="41"/>
      <c r="K544" s="41"/>
      <c r="L544" s="45"/>
      <c r="M544" s="291"/>
      <c r="N544" s="292"/>
      <c r="O544" s="85"/>
      <c r="P544" s="85"/>
      <c r="Q544" s="85"/>
      <c r="R544" s="85"/>
      <c r="S544" s="85"/>
      <c r="T544" s="86"/>
      <c r="U544" s="39"/>
      <c r="V544" s="39"/>
      <c r="W544" s="39"/>
      <c r="X544" s="39"/>
      <c r="Y544" s="39"/>
      <c r="Z544" s="39"/>
      <c r="AA544" s="39"/>
      <c r="AB544" s="39"/>
      <c r="AC544" s="39"/>
      <c r="AD544" s="39"/>
      <c r="AE544" s="39"/>
      <c r="AT544" s="18" t="s">
        <v>435</v>
      </c>
      <c r="AU544" s="18" t="s">
        <v>79</v>
      </c>
    </row>
    <row r="545" s="2" customFormat="1" ht="33" customHeight="1">
      <c r="A545" s="39"/>
      <c r="B545" s="40"/>
      <c r="C545" s="214" t="s">
        <v>3112</v>
      </c>
      <c r="D545" s="214" t="s">
        <v>243</v>
      </c>
      <c r="E545" s="215" t="s">
        <v>5784</v>
      </c>
      <c r="F545" s="216" t="s">
        <v>5466</v>
      </c>
      <c r="G545" s="217" t="s">
        <v>282</v>
      </c>
      <c r="H545" s="218">
        <v>2</v>
      </c>
      <c r="I545" s="219"/>
      <c r="J545" s="220">
        <f>ROUND(I545*H545,2)</f>
        <v>0</v>
      </c>
      <c r="K545" s="216" t="s">
        <v>247</v>
      </c>
      <c r="L545" s="45"/>
      <c r="M545" s="221" t="s">
        <v>19</v>
      </c>
      <c r="N545" s="222" t="s">
        <v>43</v>
      </c>
      <c r="O545" s="85"/>
      <c r="P545" s="223">
        <f>O545*H545</f>
        <v>0</v>
      </c>
      <c r="Q545" s="223">
        <v>0</v>
      </c>
      <c r="R545" s="223">
        <f>Q545*H545</f>
        <v>0</v>
      </c>
      <c r="S545" s="223">
        <v>0</v>
      </c>
      <c r="T545" s="224">
        <f>S545*H545</f>
        <v>0</v>
      </c>
      <c r="U545" s="39"/>
      <c r="V545" s="39"/>
      <c r="W545" s="39"/>
      <c r="X545" s="39"/>
      <c r="Y545" s="39"/>
      <c r="Z545" s="39"/>
      <c r="AA545" s="39"/>
      <c r="AB545" s="39"/>
      <c r="AC545" s="39"/>
      <c r="AD545" s="39"/>
      <c r="AE545" s="39"/>
      <c r="AR545" s="225" t="s">
        <v>248</v>
      </c>
      <c r="AT545" s="225" t="s">
        <v>243</v>
      </c>
      <c r="AU545" s="225" t="s">
        <v>79</v>
      </c>
      <c r="AY545" s="18" t="s">
        <v>240</v>
      </c>
      <c r="BE545" s="226">
        <f>IF(N545="základní",J545,0)</f>
        <v>0</v>
      </c>
      <c r="BF545" s="226">
        <f>IF(N545="snížená",J545,0)</f>
        <v>0</v>
      </c>
      <c r="BG545" s="226">
        <f>IF(N545="zákl. přenesená",J545,0)</f>
        <v>0</v>
      </c>
      <c r="BH545" s="226">
        <f>IF(N545="sníž. přenesená",J545,0)</f>
        <v>0</v>
      </c>
      <c r="BI545" s="226">
        <f>IF(N545="nulová",J545,0)</f>
        <v>0</v>
      </c>
      <c r="BJ545" s="18" t="s">
        <v>79</v>
      </c>
      <c r="BK545" s="226">
        <f>ROUND(I545*H545,2)</f>
        <v>0</v>
      </c>
      <c r="BL545" s="18" t="s">
        <v>248</v>
      </c>
      <c r="BM545" s="225" t="s">
        <v>4132</v>
      </c>
    </row>
    <row r="546" s="2" customFormat="1">
      <c r="A546" s="39"/>
      <c r="B546" s="40"/>
      <c r="C546" s="41"/>
      <c r="D546" s="227" t="s">
        <v>435</v>
      </c>
      <c r="E546" s="41"/>
      <c r="F546" s="228" t="s">
        <v>5467</v>
      </c>
      <c r="G546" s="41"/>
      <c r="H546" s="41"/>
      <c r="I546" s="229"/>
      <c r="J546" s="41"/>
      <c r="K546" s="41"/>
      <c r="L546" s="45"/>
      <c r="M546" s="291"/>
      <c r="N546" s="292"/>
      <c r="O546" s="85"/>
      <c r="P546" s="85"/>
      <c r="Q546" s="85"/>
      <c r="R546" s="85"/>
      <c r="S546" s="85"/>
      <c r="T546" s="86"/>
      <c r="U546" s="39"/>
      <c r="V546" s="39"/>
      <c r="W546" s="39"/>
      <c r="X546" s="39"/>
      <c r="Y546" s="39"/>
      <c r="Z546" s="39"/>
      <c r="AA546" s="39"/>
      <c r="AB546" s="39"/>
      <c r="AC546" s="39"/>
      <c r="AD546" s="39"/>
      <c r="AE546" s="39"/>
      <c r="AT546" s="18" t="s">
        <v>435</v>
      </c>
      <c r="AU546" s="18" t="s">
        <v>79</v>
      </c>
    </row>
    <row r="547" s="2" customFormat="1">
      <c r="A547" s="39"/>
      <c r="B547" s="40"/>
      <c r="C547" s="214" t="s">
        <v>3116</v>
      </c>
      <c r="D547" s="214" t="s">
        <v>243</v>
      </c>
      <c r="E547" s="215" t="s">
        <v>5785</v>
      </c>
      <c r="F547" s="216" t="s">
        <v>5475</v>
      </c>
      <c r="G547" s="217" t="s">
        <v>251</v>
      </c>
      <c r="H547" s="218">
        <v>15</v>
      </c>
      <c r="I547" s="219"/>
      <c r="J547" s="220">
        <f>ROUND(I547*H547,2)</f>
        <v>0</v>
      </c>
      <c r="K547" s="216" t="s">
        <v>247</v>
      </c>
      <c r="L547" s="45"/>
      <c r="M547" s="221" t="s">
        <v>19</v>
      </c>
      <c r="N547" s="222" t="s">
        <v>43</v>
      </c>
      <c r="O547" s="85"/>
      <c r="P547" s="223">
        <f>O547*H547</f>
        <v>0</v>
      </c>
      <c r="Q547" s="223">
        <v>0</v>
      </c>
      <c r="R547" s="223">
        <f>Q547*H547</f>
        <v>0</v>
      </c>
      <c r="S547" s="223">
        <v>0</v>
      </c>
      <c r="T547" s="224">
        <f>S547*H547</f>
        <v>0</v>
      </c>
      <c r="U547" s="39"/>
      <c r="V547" s="39"/>
      <c r="W547" s="39"/>
      <c r="X547" s="39"/>
      <c r="Y547" s="39"/>
      <c r="Z547" s="39"/>
      <c r="AA547" s="39"/>
      <c r="AB547" s="39"/>
      <c r="AC547" s="39"/>
      <c r="AD547" s="39"/>
      <c r="AE547" s="39"/>
      <c r="AR547" s="225" t="s">
        <v>248</v>
      </c>
      <c r="AT547" s="225" t="s">
        <v>243</v>
      </c>
      <c r="AU547" s="225" t="s">
        <v>79</v>
      </c>
      <c r="AY547" s="18" t="s">
        <v>240</v>
      </c>
      <c r="BE547" s="226">
        <f>IF(N547="základní",J547,0)</f>
        <v>0</v>
      </c>
      <c r="BF547" s="226">
        <f>IF(N547="snížená",J547,0)</f>
        <v>0</v>
      </c>
      <c r="BG547" s="226">
        <f>IF(N547="zákl. přenesená",J547,0)</f>
        <v>0</v>
      </c>
      <c r="BH547" s="226">
        <f>IF(N547="sníž. přenesená",J547,0)</f>
        <v>0</v>
      </c>
      <c r="BI547" s="226">
        <f>IF(N547="nulová",J547,0)</f>
        <v>0</v>
      </c>
      <c r="BJ547" s="18" t="s">
        <v>79</v>
      </c>
      <c r="BK547" s="226">
        <f>ROUND(I547*H547,2)</f>
        <v>0</v>
      </c>
      <c r="BL547" s="18" t="s">
        <v>248</v>
      </c>
      <c r="BM547" s="225" t="s">
        <v>4140</v>
      </c>
    </row>
    <row r="548" s="2" customFormat="1">
      <c r="A548" s="39"/>
      <c r="B548" s="40"/>
      <c r="C548" s="41"/>
      <c r="D548" s="227" t="s">
        <v>435</v>
      </c>
      <c r="E548" s="41"/>
      <c r="F548" s="228" t="s">
        <v>5476</v>
      </c>
      <c r="G548" s="41"/>
      <c r="H548" s="41"/>
      <c r="I548" s="229"/>
      <c r="J548" s="41"/>
      <c r="K548" s="41"/>
      <c r="L548" s="45"/>
      <c r="M548" s="291"/>
      <c r="N548" s="292"/>
      <c r="O548" s="85"/>
      <c r="P548" s="85"/>
      <c r="Q548" s="85"/>
      <c r="R548" s="85"/>
      <c r="S548" s="85"/>
      <c r="T548" s="86"/>
      <c r="U548" s="39"/>
      <c r="V548" s="39"/>
      <c r="W548" s="39"/>
      <c r="X548" s="39"/>
      <c r="Y548" s="39"/>
      <c r="Z548" s="39"/>
      <c r="AA548" s="39"/>
      <c r="AB548" s="39"/>
      <c r="AC548" s="39"/>
      <c r="AD548" s="39"/>
      <c r="AE548" s="39"/>
      <c r="AT548" s="18" t="s">
        <v>435</v>
      </c>
      <c r="AU548" s="18" t="s">
        <v>79</v>
      </c>
    </row>
    <row r="549" s="2" customFormat="1">
      <c r="A549" s="39"/>
      <c r="B549" s="40"/>
      <c r="C549" s="214" t="s">
        <v>3120</v>
      </c>
      <c r="D549" s="214" t="s">
        <v>243</v>
      </c>
      <c r="E549" s="215" t="s">
        <v>5786</v>
      </c>
      <c r="F549" s="216" t="s">
        <v>5478</v>
      </c>
      <c r="G549" s="217" t="s">
        <v>251</v>
      </c>
      <c r="H549" s="218">
        <v>10</v>
      </c>
      <c r="I549" s="219"/>
      <c r="J549" s="220">
        <f>ROUND(I549*H549,2)</f>
        <v>0</v>
      </c>
      <c r="K549" s="216" t="s">
        <v>247</v>
      </c>
      <c r="L549" s="45"/>
      <c r="M549" s="221" t="s">
        <v>19</v>
      </c>
      <c r="N549" s="222" t="s">
        <v>43</v>
      </c>
      <c r="O549" s="85"/>
      <c r="P549" s="223">
        <f>O549*H549</f>
        <v>0</v>
      </c>
      <c r="Q549" s="223">
        <v>0</v>
      </c>
      <c r="R549" s="223">
        <f>Q549*H549</f>
        <v>0</v>
      </c>
      <c r="S549" s="223">
        <v>0</v>
      </c>
      <c r="T549" s="224">
        <f>S549*H549</f>
        <v>0</v>
      </c>
      <c r="U549" s="39"/>
      <c r="V549" s="39"/>
      <c r="W549" s="39"/>
      <c r="X549" s="39"/>
      <c r="Y549" s="39"/>
      <c r="Z549" s="39"/>
      <c r="AA549" s="39"/>
      <c r="AB549" s="39"/>
      <c r="AC549" s="39"/>
      <c r="AD549" s="39"/>
      <c r="AE549" s="39"/>
      <c r="AR549" s="225" t="s">
        <v>248</v>
      </c>
      <c r="AT549" s="225" t="s">
        <v>243</v>
      </c>
      <c r="AU549" s="225" t="s">
        <v>79</v>
      </c>
      <c r="AY549" s="18" t="s">
        <v>240</v>
      </c>
      <c r="BE549" s="226">
        <f>IF(N549="základní",J549,0)</f>
        <v>0</v>
      </c>
      <c r="BF549" s="226">
        <f>IF(N549="snížená",J549,0)</f>
        <v>0</v>
      </c>
      <c r="BG549" s="226">
        <f>IF(N549="zákl. přenesená",J549,0)</f>
        <v>0</v>
      </c>
      <c r="BH549" s="226">
        <f>IF(N549="sníž. přenesená",J549,0)</f>
        <v>0</v>
      </c>
      <c r="BI549" s="226">
        <f>IF(N549="nulová",J549,0)</f>
        <v>0</v>
      </c>
      <c r="BJ549" s="18" t="s">
        <v>79</v>
      </c>
      <c r="BK549" s="226">
        <f>ROUND(I549*H549,2)</f>
        <v>0</v>
      </c>
      <c r="BL549" s="18" t="s">
        <v>248</v>
      </c>
      <c r="BM549" s="225" t="s">
        <v>4148</v>
      </c>
    </row>
    <row r="550" s="2" customFormat="1">
      <c r="A550" s="39"/>
      <c r="B550" s="40"/>
      <c r="C550" s="41"/>
      <c r="D550" s="227" t="s">
        <v>435</v>
      </c>
      <c r="E550" s="41"/>
      <c r="F550" s="228" t="s">
        <v>5479</v>
      </c>
      <c r="G550" s="41"/>
      <c r="H550" s="41"/>
      <c r="I550" s="229"/>
      <c r="J550" s="41"/>
      <c r="K550" s="41"/>
      <c r="L550" s="45"/>
      <c r="M550" s="291"/>
      <c r="N550" s="292"/>
      <c r="O550" s="85"/>
      <c r="P550" s="85"/>
      <c r="Q550" s="85"/>
      <c r="R550" s="85"/>
      <c r="S550" s="85"/>
      <c r="T550" s="86"/>
      <c r="U550" s="39"/>
      <c r="V550" s="39"/>
      <c r="W550" s="39"/>
      <c r="X550" s="39"/>
      <c r="Y550" s="39"/>
      <c r="Z550" s="39"/>
      <c r="AA550" s="39"/>
      <c r="AB550" s="39"/>
      <c r="AC550" s="39"/>
      <c r="AD550" s="39"/>
      <c r="AE550" s="39"/>
      <c r="AT550" s="18" t="s">
        <v>435</v>
      </c>
      <c r="AU550" s="18" t="s">
        <v>79</v>
      </c>
    </row>
    <row r="551" s="12" customFormat="1" ht="25.92" customHeight="1">
      <c r="A551" s="12"/>
      <c r="B551" s="198"/>
      <c r="C551" s="199"/>
      <c r="D551" s="200" t="s">
        <v>71</v>
      </c>
      <c r="E551" s="201" t="s">
        <v>5787</v>
      </c>
      <c r="F551" s="201" t="s">
        <v>5788</v>
      </c>
      <c r="G551" s="199"/>
      <c r="H551" s="199"/>
      <c r="I551" s="202"/>
      <c r="J551" s="203">
        <f>BK551</f>
        <v>0</v>
      </c>
      <c r="K551" s="199"/>
      <c r="L551" s="204"/>
      <c r="M551" s="205"/>
      <c r="N551" s="206"/>
      <c r="O551" s="206"/>
      <c r="P551" s="207">
        <f>SUM(P552:P579)</f>
        <v>0</v>
      </c>
      <c r="Q551" s="206"/>
      <c r="R551" s="207">
        <f>SUM(R552:R579)</f>
        <v>0</v>
      </c>
      <c r="S551" s="206"/>
      <c r="T551" s="208">
        <f>SUM(T552:T579)</f>
        <v>0</v>
      </c>
      <c r="U551" s="12"/>
      <c r="V551" s="12"/>
      <c r="W551" s="12"/>
      <c r="X551" s="12"/>
      <c r="Y551" s="12"/>
      <c r="Z551" s="12"/>
      <c r="AA551" s="12"/>
      <c r="AB551" s="12"/>
      <c r="AC551" s="12"/>
      <c r="AD551" s="12"/>
      <c r="AE551" s="12"/>
      <c r="AR551" s="209" t="s">
        <v>79</v>
      </c>
      <c r="AT551" s="210" t="s">
        <v>71</v>
      </c>
      <c r="AU551" s="210" t="s">
        <v>72</v>
      </c>
      <c r="AY551" s="209" t="s">
        <v>240</v>
      </c>
      <c r="BK551" s="211">
        <f>SUM(BK552:BK579)</f>
        <v>0</v>
      </c>
    </row>
    <row r="552" s="2" customFormat="1">
      <c r="A552" s="39"/>
      <c r="B552" s="40"/>
      <c r="C552" s="214" t="s">
        <v>3126</v>
      </c>
      <c r="D552" s="214" t="s">
        <v>243</v>
      </c>
      <c r="E552" s="215" t="s">
        <v>5789</v>
      </c>
      <c r="F552" s="216" t="s">
        <v>5716</v>
      </c>
      <c r="G552" s="217" t="s">
        <v>282</v>
      </c>
      <c r="H552" s="218">
        <v>1</v>
      </c>
      <c r="I552" s="219"/>
      <c r="J552" s="220">
        <f>ROUND(I552*H552,2)</f>
        <v>0</v>
      </c>
      <c r="K552" s="216" t="s">
        <v>247</v>
      </c>
      <c r="L552" s="45"/>
      <c r="M552" s="221" t="s">
        <v>19</v>
      </c>
      <c r="N552" s="222" t="s">
        <v>43</v>
      </c>
      <c r="O552" s="85"/>
      <c r="P552" s="223">
        <f>O552*H552</f>
        <v>0</v>
      </c>
      <c r="Q552" s="223">
        <v>0</v>
      </c>
      <c r="R552" s="223">
        <f>Q552*H552</f>
        <v>0</v>
      </c>
      <c r="S552" s="223">
        <v>0</v>
      </c>
      <c r="T552" s="224">
        <f>S552*H552</f>
        <v>0</v>
      </c>
      <c r="U552" s="39"/>
      <c r="V552" s="39"/>
      <c r="W552" s="39"/>
      <c r="X552" s="39"/>
      <c r="Y552" s="39"/>
      <c r="Z552" s="39"/>
      <c r="AA552" s="39"/>
      <c r="AB552" s="39"/>
      <c r="AC552" s="39"/>
      <c r="AD552" s="39"/>
      <c r="AE552" s="39"/>
      <c r="AR552" s="225" t="s">
        <v>248</v>
      </c>
      <c r="AT552" s="225" t="s">
        <v>243</v>
      </c>
      <c r="AU552" s="225" t="s">
        <v>79</v>
      </c>
      <c r="AY552" s="18" t="s">
        <v>240</v>
      </c>
      <c r="BE552" s="226">
        <f>IF(N552="základní",J552,0)</f>
        <v>0</v>
      </c>
      <c r="BF552" s="226">
        <f>IF(N552="snížená",J552,0)</f>
        <v>0</v>
      </c>
      <c r="BG552" s="226">
        <f>IF(N552="zákl. přenesená",J552,0)</f>
        <v>0</v>
      </c>
      <c r="BH552" s="226">
        <f>IF(N552="sníž. přenesená",J552,0)</f>
        <v>0</v>
      </c>
      <c r="BI552" s="226">
        <f>IF(N552="nulová",J552,0)</f>
        <v>0</v>
      </c>
      <c r="BJ552" s="18" t="s">
        <v>79</v>
      </c>
      <c r="BK552" s="226">
        <f>ROUND(I552*H552,2)</f>
        <v>0</v>
      </c>
      <c r="BL552" s="18" t="s">
        <v>248</v>
      </c>
      <c r="BM552" s="225" t="s">
        <v>4156</v>
      </c>
    </row>
    <row r="553" s="2" customFormat="1">
      <c r="A553" s="39"/>
      <c r="B553" s="40"/>
      <c r="C553" s="41"/>
      <c r="D553" s="227" t="s">
        <v>435</v>
      </c>
      <c r="E553" s="41"/>
      <c r="F553" s="228" t="s">
        <v>5657</v>
      </c>
      <c r="G553" s="41"/>
      <c r="H553" s="41"/>
      <c r="I553" s="229"/>
      <c r="J553" s="41"/>
      <c r="K553" s="41"/>
      <c r="L553" s="45"/>
      <c r="M553" s="291"/>
      <c r="N553" s="292"/>
      <c r="O553" s="85"/>
      <c r="P553" s="85"/>
      <c r="Q553" s="85"/>
      <c r="R553" s="85"/>
      <c r="S553" s="85"/>
      <c r="T553" s="86"/>
      <c r="U553" s="39"/>
      <c r="V553" s="39"/>
      <c r="W553" s="39"/>
      <c r="X553" s="39"/>
      <c r="Y553" s="39"/>
      <c r="Z553" s="39"/>
      <c r="AA553" s="39"/>
      <c r="AB553" s="39"/>
      <c r="AC553" s="39"/>
      <c r="AD553" s="39"/>
      <c r="AE553" s="39"/>
      <c r="AT553" s="18" t="s">
        <v>435</v>
      </c>
      <c r="AU553" s="18" t="s">
        <v>79</v>
      </c>
    </row>
    <row r="554" s="2" customFormat="1">
      <c r="A554" s="39"/>
      <c r="B554" s="40"/>
      <c r="C554" s="214" t="s">
        <v>3130</v>
      </c>
      <c r="D554" s="214" t="s">
        <v>243</v>
      </c>
      <c r="E554" s="215" t="s">
        <v>5790</v>
      </c>
      <c r="F554" s="216" t="s">
        <v>5716</v>
      </c>
      <c r="G554" s="217" t="s">
        <v>282</v>
      </c>
      <c r="H554" s="218">
        <v>1</v>
      </c>
      <c r="I554" s="219"/>
      <c r="J554" s="220">
        <f>ROUND(I554*H554,2)</f>
        <v>0</v>
      </c>
      <c r="K554" s="216" t="s">
        <v>247</v>
      </c>
      <c r="L554" s="45"/>
      <c r="M554" s="221" t="s">
        <v>19</v>
      </c>
      <c r="N554" s="222" t="s">
        <v>43</v>
      </c>
      <c r="O554" s="85"/>
      <c r="P554" s="223">
        <f>O554*H554</f>
        <v>0</v>
      </c>
      <c r="Q554" s="223">
        <v>0</v>
      </c>
      <c r="R554" s="223">
        <f>Q554*H554</f>
        <v>0</v>
      </c>
      <c r="S554" s="223">
        <v>0</v>
      </c>
      <c r="T554" s="224">
        <f>S554*H554</f>
        <v>0</v>
      </c>
      <c r="U554" s="39"/>
      <c r="V554" s="39"/>
      <c r="W554" s="39"/>
      <c r="X554" s="39"/>
      <c r="Y554" s="39"/>
      <c r="Z554" s="39"/>
      <c r="AA554" s="39"/>
      <c r="AB554" s="39"/>
      <c r="AC554" s="39"/>
      <c r="AD554" s="39"/>
      <c r="AE554" s="39"/>
      <c r="AR554" s="225" t="s">
        <v>248</v>
      </c>
      <c r="AT554" s="225" t="s">
        <v>243</v>
      </c>
      <c r="AU554" s="225" t="s">
        <v>79</v>
      </c>
      <c r="AY554" s="18" t="s">
        <v>240</v>
      </c>
      <c r="BE554" s="226">
        <f>IF(N554="základní",J554,0)</f>
        <v>0</v>
      </c>
      <c r="BF554" s="226">
        <f>IF(N554="snížená",J554,0)</f>
        <v>0</v>
      </c>
      <c r="BG554" s="226">
        <f>IF(N554="zákl. přenesená",J554,0)</f>
        <v>0</v>
      </c>
      <c r="BH554" s="226">
        <f>IF(N554="sníž. přenesená",J554,0)</f>
        <v>0</v>
      </c>
      <c r="BI554" s="226">
        <f>IF(N554="nulová",J554,0)</f>
        <v>0</v>
      </c>
      <c r="BJ554" s="18" t="s">
        <v>79</v>
      </c>
      <c r="BK554" s="226">
        <f>ROUND(I554*H554,2)</f>
        <v>0</v>
      </c>
      <c r="BL554" s="18" t="s">
        <v>248</v>
      </c>
      <c r="BM554" s="225" t="s">
        <v>4164</v>
      </c>
    </row>
    <row r="555" s="2" customFormat="1">
      <c r="A555" s="39"/>
      <c r="B555" s="40"/>
      <c r="C555" s="41"/>
      <c r="D555" s="227" t="s">
        <v>435</v>
      </c>
      <c r="E555" s="41"/>
      <c r="F555" s="228" t="s">
        <v>5657</v>
      </c>
      <c r="G555" s="41"/>
      <c r="H555" s="41"/>
      <c r="I555" s="229"/>
      <c r="J555" s="41"/>
      <c r="K555" s="41"/>
      <c r="L555" s="45"/>
      <c r="M555" s="291"/>
      <c r="N555" s="292"/>
      <c r="O555" s="85"/>
      <c r="P555" s="85"/>
      <c r="Q555" s="85"/>
      <c r="R555" s="85"/>
      <c r="S555" s="85"/>
      <c r="T555" s="86"/>
      <c r="U555" s="39"/>
      <c r="V555" s="39"/>
      <c r="W555" s="39"/>
      <c r="X555" s="39"/>
      <c r="Y555" s="39"/>
      <c r="Z555" s="39"/>
      <c r="AA555" s="39"/>
      <c r="AB555" s="39"/>
      <c r="AC555" s="39"/>
      <c r="AD555" s="39"/>
      <c r="AE555" s="39"/>
      <c r="AT555" s="18" t="s">
        <v>435</v>
      </c>
      <c r="AU555" s="18" t="s">
        <v>79</v>
      </c>
    </row>
    <row r="556" s="2" customFormat="1">
      <c r="A556" s="39"/>
      <c r="B556" s="40"/>
      <c r="C556" s="214" t="s">
        <v>3135</v>
      </c>
      <c r="D556" s="214" t="s">
        <v>243</v>
      </c>
      <c r="E556" s="215" t="s">
        <v>5791</v>
      </c>
      <c r="F556" s="216" t="s">
        <v>5656</v>
      </c>
      <c r="G556" s="217" t="s">
        <v>282</v>
      </c>
      <c r="H556" s="218">
        <v>1</v>
      </c>
      <c r="I556" s="219"/>
      <c r="J556" s="220">
        <f>ROUND(I556*H556,2)</f>
        <v>0</v>
      </c>
      <c r="K556" s="216" t="s">
        <v>247</v>
      </c>
      <c r="L556" s="45"/>
      <c r="M556" s="221" t="s">
        <v>19</v>
      </c>
      <c r="N556" s="222" t="s">
        <v>43</v>
      </c>
      <c r="O556" s="85"/>
      <c r="P556" s="223">
        <f>O556*H556</f>
        <v>0</v>
      </c>
      <c r="Q556" s="223">
        <v>0</v>
      </c>
      <c r="R556" s="223">
        <f>Q556*H556</f>
        <v>0</v>
      </c>
      <c r="S556" s="223">
        <v>0</v>
      </c>
      <c r="T556" s="224">
        <f>S556*H556</f>
        <v>0</v>
      </c>
      <c r="U556" s="39"/>
      <c r="V556" s="39"/>
      <c r="W556" s="39"/>
      <c r="X556" s="39"/>
      <c r="Y556" s="39"/>
      <c r="Z556" s="39"/>
      <c r="AA556" s="39"/>
      <c r="AB556" s="39"/>
      <c r="AC556" s="39"/>
      <c r="AD556" s="39"/>
      <c r="AE556" s="39"/>
      <c r="AR556" s="225" t="s">
        <v>248</v>
      </c>
      <c r="AT556" s="225" t="s">
        <v>243</v>
      </c>
      <c r="AU556" s="225" t="s">
        <v>79</v>
      </c>
      <c r="AY556" s="18" t="s">
        <v>240</v>
      </c>
      <c r="BE556" s="226">
        <f>IF(N556="základní",J556,0)</f>
        <v>0</v>
      </c>
      <c r="BF556" s="226">
        <f>IF(N556="snížená",J556,0)</f>
        <v>0</v>
      </c>
      <c r="BG556" s="226">
        <f>IF(N556="zákl. přenesená",J556,0)</f>
        <v>0</v>
      </c>
      <c r="BH556" s="226">
        <f>IF(N556="sníž. přenesená",J556,0)</f>
        <v>0</v>
      </c>
      <c r="BI556" s="226">
        <f>IF(N556="nulová",J556,0)</f>
        <v>0</v>
      </c>
      <c r="BJ556" s="18" t="s">
        <v>79</v>
      </c>
      <c r="BK556" s="226">
        <f>ROUND(I556*H556,2)</f>
        <v>0</v>
      </c>
      <c r="BL556" s="18" t="s">
        <v>248</v>
      </c>
      <c r="BM556" s="225" t="s">
        <v>4172</v>
      </c>
    </row>
    <row r="557" s="2" customFormat="1">
      <c r="A557" s="39"/>
      <c r="B557" s="40"/>
      <c r="C557" s="41"/>
      <c r="D557" s="227" t="s">
        <v>435</v>
      </c>
      <c r="E557" s="41"/>
      <c r="F557" s="228" t="s">
        <v>5657</v>
      </c>
      <c r="G557" s="41"/>
      <c r="H557" s="41"/>
      <c r="I557" s="229"/>
      <c r="J557" s="41"/>
      <c r="K557" s="41"/>
      <c r="L557" s="45"/>
      <c r="M557" s="291"/>
      <c r="N557" s="292"/>
      <c r="O557" s="85"/>
      <c r="P557" s="85"/>
      <c r="Q557" s="85"/>
      <c r="R557" s="85"/>
      <c r="S557" s="85"/>
      <c r="T557" s="86"/>
      <c r="U557" s="39"/>
      <c r="V557" s="39"/>
      <c r="W557" s="39"/>
      <c r="X557" s="39"/>
      <c r="Y557" s="39"/>
      <c r="Z557" s="39"/>
      <c r="AA557" s="39"/>
      <c r="AB557" s="39"/>
      <c r="AC557" s="39"/>
      <c r="AD557" s="39"/>
      <c r="AE557" s="39"/>
      <c r="AT557" s="18" t="s">
        <v>435</v>
      </c>
      <c r="AU557" s="18" t="s">
        <v>79</v>
      </c>
    </row>
    <row r="558" s="2" customFormat="1" ht="33" customHeight="1">
      <c r="A558" s="39"/>
      <c r="B558" s="40"/>
      <c r="C558" s="214" t="s">
        <v>3139</v>
      </c>
      <c r="D558" s="214" t="s">
        <v>243</v>
      </c>
      <c r="E558" s="215" t="s">
        <v>5792</v>
      </c>
      <c r="F558" s="216" t="s">
        <v>5704</v>
      </c>
      <c r="G558" s="217" t="s">
        <v>282</v>
      </c>
      <c r="H558" s="218">
        <v>1</v>
      </c>
      <c r="I558" s="219"/>
      <c r="J558" s="220">
        <f>ROUND(I558*H558,2)</f>
        <v>0</v>
      </c>
      <c r="K558" s="216" t="s">
        <v>247</v>
      </c>
      <c r="L558" s="45"/>
      <c r="M558" s="221" t="s">
        <v>19</v>
      </c>
      <c r="N558" s="222" t="s">
        <v>43</v>
      </c>
      <c r="O558" s="85"/>
      <c r="P558" s="223">
        <f>O558*H558</f>
        <v>0</v>
      </c>
      <c r="Q558" s="223">
        <v>0</v>
      </c>
      <c r="R558" s="223">
        <f>Q558*H558</f>
        <v>0</v>
      </c>
      <c r="S558" s="223">
        <v>0</v>
      </c>
      <c r="T558" s="224">
        <f>S558*H558</f>
        <v>0</v>
      </c>
      <c r="U558" s="39"/>
      <c r="V558" s="39"/>
      <c r="W558" s="39"/>
      <c r="X558" s="39"/>
      <c r="Y558" s="39"/>
      <c r="Z558" s="39"/>
      <c r="AA558" s="39"/>
      <c r="AB558" s="39"/>
      <c r="AC558" s="39"/>
      <c r="AD558" s="39"/>
      <c r="AE558" s="39"/>
      <c r="AR558" s="225" t="s">
        <v>248</v>
      </c>
      <c r="AT558" s="225" t="s">
        <v>243</v>
      </c>
      <c r="AU558" s="225" t="s">
        <v>79</v>
      </c>
      <c r="AY558" s="18" t="s">
        <v>240</v>
      </c>
      <c r="BE558" s="226">
        <f>IF(N558="základní",J558,0)</f>
        <v>0</v>
      </c>
      <c r="BF558" s="226">
        <f>IF(N558="snížená",J558,0)</f>
        <v>0</v>
      </c>
      <c r="BG558" s="226">
        <f>IF(N558="zákl. přenesená",J558,0)</f>
        <v>0</v>
      </c>
      <c r="BH558" s="226">
        <f>IF(N558="sníž. přenesená",J558,0)</f>
        <v>0</v>
      </c>
      <c r="BI558" s="226">
        <f>IF(N558="nulová",J558,0)</f>
        <v>0</v>
      </c>
      <c r="BJ558" s="18" t="s">
        <v>79</v>
      </c>
      <c r="BK558" s="226">
        <f>ROUND(I558*H558,2)</f>
        <v>0</v>
      </c>
      <c r="BL558" s="18" t="s">
        <v>248</v>
      </c>
      <c r="BM558" s="225" t="s">
        <v>4180</v>
      </c>
    </row>
    <row r="559" s="2" customFormat="1">
      <c r="A559" s="39"/>
      <c r="B559" s="40"/>
      <c r="C559" s="41"/>
      <c r="D559" s="227" t="s">
        <v>435</v>
      </c>
      <c r="E559" s="41"/>
      <c r="F559" s="228" t="s">
        <v>5618</v>
      </c>
      <c r="G559" s="41"/>
      <c r="H559" s="41"/>
      <c r="I559" s="229"/>
      <c r="J559" s="41"/>
      <c r="K559" s="41"/>
      <c r="L559" s="45"/>
      <c r="M559" s="291"/>
      <c r="N559" s="292"/>
      <c r="O559" s="85"/>
      <c r="P559" s="85"/>
      <c r="Q559" s="85"/>
      <c r="R559" s="85"/>
      <c r="S559" s="85"/>
      <c r="T559" s="86"/>
      <c r="U559" s="39"/>
      <c r="V559" s="39"/>
      <c r="W559" s="39"/>
      <c r="X559" s="39"/>
      <c r="Y559" s="39"/>
      <c r="Z559" s="39"/>
      <c r="AA559" s="39"/>
      <c r="AB559" s="39"/>
      <c r="AC559" s="39"/>
      <c r="AD559" s="39"/>
      <c r="AE559" s="39"/>
      <c r="AT559" s="18" t="s">
        <v>435</v>
      </c>
      <c r="AU559" s="18" t="s">
        <v>79</v>
      </c>
    </row>
    <row r="560" s="2" customFormat="1" ht="33" customHeight="1">
      <c r="A560" s="39"/>
      <c r="B560" s="40"/>
      <c r="C560" s="214" t="s">
        <v>3155</v>
      </c>
      <c r="D560" s="214" t="s">
        <v>243</v>
      </c>
      <c r="E560" s="215" t="s">
        <v>5793</v>
      </c>
      <c r="F560" s="216" t="s">
        <v>5704</v>
      </c>
      <c r="G560" s="217" t="s">
        <v>282</v>
      </c>
      <c r="H560" s="218">
        <v>1</v>
      </c>
      <c r="I560" s="219"/>
      <c r="J560" s="220">
        <f>ROUND(I560*H560,2)</f>
        <v>0</v>
      </c>
      <c r="K560" s="216" t="s">
        <v>247</v>
      </c>
      <c r="L560" s="45"/>
      <c r="M560" s="221" t="s">
        <v>19</v>
      </c>
      <c r="N560" s="222" t="s">
        <v>43</v>
      </c>
      <c r="O560" s="85"/>
      <c r="P560" s="223">
        <f>O560*H560</f>
        <v>0</v>
      </c>
      <c r="Q560" s="223">
        <v>0</v>
      </c>
      <c r="R560" s="223">
        <f>Q560*H560</f>
        <v>0</v>
      </c>
      <c r="S560" s="223">
        <v>0</v>
      </c>
      <c r="T560" s="224">
        <f>S560*H560</f>
        <v>0</v>
      </c>
      <c r="U560" s="39"/>
      <c r="V560" s="39"/>
      <c r="W560" s="39"/>
      <c r="X560" s="39"/>
      <c r="Y560" s="39"/>
      <c r="Z560" s="39"/>
      <c r="AA560" s="39"/>
      <c r="AB560" s="39"/>
      <c r="AC560" s="39"/>
      <c r="AD560" s="39"/>
      <c r="AE560" s="39"/>
      <c r="AR560" s="225" t="s">
        <v>248</v>
      </c>
      <c r="AT560" s="225" t="s">
        <v>243</v>
      </c>
      <c r="AU560" s="225" t="s">
        <v>79</v>
      </c>
      <c r="AY560" s="18" t="s">
        <v>240</v>
      </c>
      <c r="BE560" s="226">
        <f>IF(N560="základní",J560,0)</f>
        <v>0</v>
      </c>
      <c r="BF560" s="226">
        <f>IF(N560="snížená",J560,0)</f>
        <v>0</v>
      </c>
      <c r="BG560" s="226">
        <f>IF(N560="zákl. přenesená",J560,0)</f>
        <v>0</v>
      </c>
      <c r="BH560" s="226">
        <f>IF(N560="sníž. přenesená",J560,0)</f>
        <v>0</v>
      </c>
      <c r="BI560" s="226">
        <f>IF(N560="nulová",J560,0)</f>
        <v>0</v>
      </c>
      <c r="BJ560" s="18" t="s">
        <v>79</v>
      </c>
      <c r="BK560" s="226">
        <f>ROUND(I560*H560,2)</f>
        <v>0</v>
      </c>
      <c r="BL560" s="18" t="s">
        <v>248</v>
      </c>
      <c r="BM560" s="225" t="s">
        <v>4188</v>
      </c>
    </row>
    <row r="561" s="2" customFormat="1">
      <c r="A561" s="39"/>
      <c r="B561" s="40"/>
      <c r="C561" s="41"/>
      <c r="D561" s="227" t="s">
        <v>435</v>
      </c>
      <c r="E561" s="41"/>
      <c r="F561" s="228" t="s">
        <v>5618</v>
      </c>
      <c r="G561" s="41"/>
      <c r="H561" s="41"/>
      <c r="I561" s="229"/>
      <c r="J561" s="41"/>
      <c r="K561" s="41"/>
      <c r="L561" s="45"/>
      <c r="M561" s="291"/>
      <c r="N561" s="292"/>
      <c r="O561" s="85"/>
      <c r="P561" s="85"/>
      <c r="Q561" s="85"/>
      <c r="R561" s="85"/>
      <c r="S561" s="85"/>
      <c r="T561" s="86"/>
      <c r="U561" s="39"/>
      <c r="V561" s="39"/>
      <c r="W561" s="39"/>
      <c r="X561" s="39"/>
      <c r="Y561" s="39"/>
      <c r="Z561" s="39"/>
      <c r="AA561" s="39"/>
      <c r="AB561" s="39"/>
      <c r="AC561" s="39"/>
      <c r="AD561" s="39"/>
      <c r="AE561" s="39"/>
      <c r="AT561" s="18" t="s">
        <v>435</v>
      </c>
      <c r="AU561" s="18" t="s">
        <v>79</v>
      </c>
    </row>
    <row r="562" s="2" customFormat="1">
      <c r="A562" s="39"/>
      <c r="B562" s="40"/>
      <c r="C562" s="214" t="s">
        <v>3160</v>
      </c>
      <c r="D562" s="214" t="s">
        <v>243</v>
      </c>
      <c r="E562" s="215" t="s">
        <v>5794</v>
      </c>
      <c r="F562" s="216" t="s">
        <v>5721</v>
      </c>
      <c r="G562" s="217" t="s">
        <v>282</v>
      </c>
      <c r="H562" s="218">
        <v>3</v>
      </c>
      <c r="I562" s="219"/>
      <c r="J562" s="220">
        <f>ROUND(I562*H562,2)</f>
        <v>0</v>
      </c>
      <c r="K562" s="216" t="s">
        <v>247</v>
      </c>
      <c r="L562" s="45"/>
      <c r="M562" s="221" t="s">
        <v>19</v>
      </c>
      <c r="N562" s="222" t="s">
        <v>43</v>
      </c>
      <c r="O562" s="85"/>
      <c r="P562" s="223">
        <f>O562*H562</f>
        <v>0</v>
      </c>
      <c r="Q562" s="223">
        <v>0</v>
      </c>
      <c r="R562" s="223">
        <f>Q562*H562</f>
        <v>0</v>
      </c>
      <c r="S562" s="223">
        <v>0</v>
      </c>
      <c r="T562" s="224">
        <f>S562*H562</f>
        <v>0</v>
      </c>
      <c r="U562" s="39"/>
      <c r="V562" s="39"/>
      <c r="W562" s="39"/>
      <c r="X562" s="39"/>
      <c r="Y562" s="39"/>
      <c r="Z562" s="39"/>
      <c r="AA562" s="39"/>
      <c r="AB562" s="39"/>
      <c r="AC562" s="39"/>
      <c r="AD562" s="39"/>
      <c r="AE562" s="39"/>
      <c r="AR562" s="225" t="s">
        <v>248</v>
      </c>
      <c r="AT562" s="225" t="s">
        <v>243</v>
      </c>
      <c r="AU562" s="225" t="s">
        <v>79</v>
      </c>
      <c r="AY562" s="18" t="s">
        <v>240</v>
      </c>
      <c r="BE562" s="226">
        <f>IF(N562="základní",J562,0)</f>
        <v>0</v>
      </c>
      <c r="BF562" s="226">
        <f>IF(N562="snížená",J562,0)</f>
        <v>0</v>
      </c>
      <c r="BG562" s="226">
        <f>IF(N562="zákl. přenesená",J562,0)</f>
        <v>0</v>
      </c>
      <c r="BH562" s="226">
        <f>IF(N562="sníž. přenesená",J562,0)</f>
        <v>0</v>
      </c>
      <c r="BI562" s="226">
        <f>IF(N562="nulová",J562,0)</f>
        <v>0</v>
      </c>
      <c r="BJ562" s="18" t="s">
        <v>79</v>
      </c>
      <c r="BK562" s="226">
        <f>ROUND(I562*H562,2)</f>
        <v>0</v>
      </c>
      <c r="BL562" s="18" t="s">
        <v>248</v>
      </c>
      <c r="BM562" s="225" t="s">
        <v>4196</v>
      </c>
    </row>
    <row r="563" s="2" customFormat="1">
      <c r="A563" s="39"/>
      <c r="B563" s="40"/>
      <c r="C563" s="41"/>
      <c r="D563" s="227" t="s">
        <v>435</v>
      </c>
      <c r="E563" s="41"/>
      <c r="F563" s="228" t="s">
        <v>5512</v>
      </c>
      <c r="G563" s="41"/>
      <c r="H563" s="41"/>
      <c r="I563" s="229"/>
      <c r="J563" s="41"/>
      <c r="K563" s="41"/>
      <c r="L563" s="45"/>
      <c r="M563" s="291"/>
      <c r="N563" s="292"/>
      <c r="O563" s="85"/>
      <c r="P563" s="85"/>
      <c r="Q563" s="85"/>
      <c r="R563" s="85"/>
      <c r="S563" s="85"/>
      <c r="T563" s="86"/>
      <c r="U563" s="39"/>
      <c r="V563" s="39"/>
      <c r="W563" s="39"/>
      <c r="X563" s="39"/>
      <c r="Y563" s="39"/>
      <c r="Z563" s="39"/>
      <c r="AA563" s="39"/>
      <c r="AB563" s="39"/>
      <c r="AC563" s="39"/>
      <c r="AD563" s="39"/>
      <c r="AE563" s="39"/>
      <c r="AT563" s="18" t="s">
        <v>435</v>
      </c>
      <c r="AU563" s="18" t="s">
        <v>79</v>
      </c>
    </row>
    <row r="564" s="2" customFormat="1" ht="16.5" customHeight="1">
      <c r="A564" s="39"/>
      <c r="B564" s="40"/>
      <c r="C564" s="214" t="s">
        <v>3166</v>
      </c>
      <c r="D564" s="214" t="s">
        <v>243</v>
      </c>
      <c r="E564" s="215" t="s">
        <v>5795</v>
      </c>
      <c r="F564" s="216" t="s">
        <v>5666</v>
      </c>
      <c r="G564" s="217" t="s">
        <v>282</v>
      </c>
      <c r="H564" s="218">
        <v>3</v>
      </c>
      <c r="I564" s="219"/>
      <c r="J564" s="220">
        <f>ROUND(I564*H564,2)</f>
        <v>0</v>
      </c>
      <c r="K564" s="216" t="s">
        <v>247</v>
      </c>
      <c r="L564" s="45"/>
      <c r="M564" s="221" t="s">
        <v>19</v>
      </c>
      <c r="N564" s="222" t="s">
        <v>43</v>
      </c>
      <c r="O564" s="85"/>
      <c r="P564" s="223">
        <f>O564*H564</f>
        <v>0</v>
      </c>
      <c r="Q564" s="223">
        <v>0</v>
      </c>
      <c r="R564" s="223">
        <f>Q564*H564</f>
        <v>0</v>
      </c>
      <c r="S564" s="223">
        <v>0</v>
      </c>
      <c r="T564" s="224">
        <f>S564*H564</f>
        <v>0</v>
      </c>
      <c r="U564" s="39"/>
      <c r="V564" s="39"/>
      <c r="W564" s="39"/>
      <c r="X564" s="39"/>
      <c r="Y564" s="39"/>
      <c r="Z564" s="39"/>
      <c r="AA564" s="39"/>
      <c r="AB564" s="39"/>
      <c r="AC564" s="39"/>
      <c r="AD564" s="39"/>
      <c r="AE564" s="39"/>
      <c r="AR564" s="225" t="s">
        <v>248</v>
      </c>
      <c r="AT564" s="225" t="s">
        <v>243</v>
      </c>
      <c r="AU564" s="225" t="s">
        <v>79</v>
      </c>
      <c r="AY564" s="18" t="s">
        <v>240</v>
      </c>
      <c r="BE564" s="226">
        <f>IF(N564="základní",J564,0)</f>
        <v>0</v>
      </c>
      <c r="BF564" s="226">
        <f>IF(N564="snížená",J564,0)</f>
        <v>0</v>
      </c>
      <c r="BG564" s="226">
        <f>IF(N564="zákl. přenesená",J564,0)</f>
        <v>0</v>
      </c>
      <c r="BH564" s="226">
        <f>IF(N564="sníž. přenesená",J564,0)</f>
        <v>0</v>
      </c>
      <c r="BI564" s="226">
        <f>IF(N564="nulová",J564,0)</f>
        <v>0</v>
      </c>
      <c r="BJ564" s="18" t="s">
        <v>79</v>
      </c>
      <c r="BK564" s="226">
        <f>ROUND(I564*H564,2)</f>
        <v>0</v>
      </c>
      <c r="BL564" s="18" t="s">
        <v>248</v>
      </c>
      <c r="BM564" s="225" t="s">
        <v>4204</v>
      </c>
    </row>
    <row r="565" s="2" customFormat="1">
      <c r="A565" s="39"/>
      <c r="B565" s="40"/>
      <c r="C565" s="41"/>
      <c r="D565" s="227" t="s">
        <v>435</v>
      </c>
      <c r="E565" s="41"/>
      <c r="F565" s="228" t="s">
        <v>5664</v>
      </c>
      <c r="G565" s="41"/>
      <c r="H565" s="41"/>
      <c r="I565" s="229"/>
      <c r="J565" s="41"/>
      <c r="K565" s="41"/>
      <c r="L565" s="45"/>
      <c r="M565" s="291"/>
      <c r="N565" s="292"/>
      <c r="O565" s="85"/>
      <c r="P565" s="85"/>
      <c r="Q565" s="85"/>
      <c r="R565" s="85"/>
      <c r="S565" s="85"/>
      <c r="T565" s="86"/>
      <c r="U565" s="39"/>
      <c r="V565" s="39"/>
      <c r="W565" s="39"/>
      <c r="X565" s="39"/>
      <c r="Y565" s="39"/>
      <c r="Z565" s="39"/>
      <c r="AA565" s="39"/>
      <c r="AB565" s="39"/>
      <c r="AC565" s="39"/>
      <c r="AD565" s="39"/>
      <c r="AE565" s="39"/>
      <c r="AT565" s="18" t="s">
        <v>435</v>
      </c>
      <c r="AU565" s="18" t="s">
        <v>79</v>
      </c>
    </row>
    <row r="566" s="2" customFormat="1" ht="16.5" customHeight="1">
      <c r="A566" s="39"/>
      <c r="B566" s="40"/>
      <c r="C566" s="214" t="s">
        <v>3172</v>
      </c>
      <c r="D566" s="214" t="s">
        <v>243</v>
      </c>
      <c r="E566" s="215" t="s">
        <v>5796</v>
      </c>
      <c r="F566" s="216" t="s">
        <v>5670</v>
      </c>
      <c r="G566" s="217" t="s">
        <v>282</v>
      </c>
      <c r="H566" s="218">
        <v>3</v>
      </c>
      <c r="I566" s="219"/>
      <c r="J566" s="220">
        <f>ROUND(I566*H566,2)</f>
        <v>0</v>
      </c>
      <c r="K566" s="216" t="s">
        <v>247</v>
      </c>
      <c r="L566" s="45"/>
      <c r="M566" s="221" t="s">
        <v>19</v>
      </c>
      <c r="N566" s="222" t="s">
        <v>43</v>
      </c>
      <c r="O566" s="85"/>
      <c r="P566" s="223">
        <f>O566*H566</f>
        <v>0</v>
      </c>
      <c r="Q566" s="223">
        <v>0</v>
      </c>
      <c r="R566" s="223">
        <f>Q566*H566</f>
        <v>0</v>
      </c>
      <c r="S566" s="223">
        <v>0</v>
      </c>
      <c r="T566" s="224">
        <f>S566*H566</f>
        <v>0</v>
      </c>
      <c r="U566" s="39"/>
      <c r="V566" s="39"/>
      <c r="W566" s="39"/>
      <c r="X566" s="39"/>
      <c r="Y566" s="39"/>
      <c r="Z566" s="39"/>
      <c r="AA566" s="39"/>
      <c r="AB566" s="39"/>
      <c r="AC566" s="39"/>
      <c r="AD566" s="39"/>
      <c r="AE566" s="39"/>
      <c r="AR566" s="225" t="s">
        <v>248</v>
      </c>
      <c r="AT566" s="225" t="s">
        <v>243</v>
      </c>
      <c r="AU566" s="225" t="s">
        <v>79</v>
      </c>
      <c r="AY566" s="18" t="s">
        <v>240</v>
      </c>
      <c r="BE566" s="226">
        <f>IF(N566="základní",J566,0)</f>
        <v>0</v>
      </c>
      <c r="BF566" s="226">
        <f>IF(N566="snížená",J566,0)</f>
        <v>0</v>
      </c>
      <c r="BG566" s="226">
        <f>IF(N566="zákl. přenesená",J566,0)</f>
        <v>0</v>
      </c>
      <c r="BH566" s="226">
        <f>IF(N566="sníž. přenesená",J566,0)</f>
        <v>0</v>
      </c>
      <c r="BI566" s="226">
        <f>IF(N566="nulová",J566,0)</f>
        <v>0</v>
      </c>
      <c r="BJ566" s="18" t="s">
        <v>79</v>
      </c>
      <c r="BK566" s="226">
        <f>ROUND(I566*H566,2)</f>
        <v>0</v>
      </c>
      <c r="BL566" s="18" t="s">
        <v>248</v>
      </c>
      <c r="BM566" s="225" t="s">
        <v>4212</v>
      </c>
    </row>
    <row r="567" s="2" customFormat="1">
      <c r="A567" s="39"/>
      <c r="B567" s="40"/>
      <c r="C567" s="41"/>
      <c r="D567" s="227" t="s">
        <v>435</v>
      </c>
      <c r="E567" s="41"/>
      <c r="F567" s="228" t="s">
        <v>5664</v>
      </c>
      <c r="G567" s="41"/>
      <c r="H567" s="41"/>
      <c r="I567" s="229"/>
      <c r="J567" s="41"/>
      <c r="K567" s="41"/>
      <c r="L567" s="45"/>
      <c r="M567" s="291"/>
      <c r="N567" s="292"/>
      <c r="O567" s="85"/>
      <c r="P567" s="85"/>
      <c r="Q567" s="85"/>
      <c r="R567" s="85"/>
      <c r="S567" s="85"/>
      <c r="T567" s="86"/>
      <c r="U567" s="39"/>
      <c r="V567" s="39"/>
      <c r="W567" s="39"/>
      <c r="X567" s="39"/>
      <c r="Y567" s="39"/>
      <c r="Z567" s="39"/>
      <c r="AA567" s="39"/>
      <c r="AB567" s="39"/>
      <c r="AC567" s="39"/>
      <c r="AD567" s="39"/>
      <c r="AE567" s="39"/>
      <c r="AT567" s="18" t="s">
        <v>435</v>
      </c>
      <c r="AU567" s="18" t="s">
        <v>79</v>
      </c>
    </row>
    <row r="568" s="2" customFormat="1">
      <c r="A568" s="39"/>
      <c r="B568" s="40"/>
      <c r="C568" s="214" t="s">
        <v>3177</v>
      </c>
      <c r="D568" s="214" t="s">
        <v>243</v>
      </c>
      <c r="E568" s="215" t="s">
        <v>5797</v>
      </c>
      <c r="F568" s="216" t="s">
        <v>5678</v>
      </c>
      <c r="G568" s="217" t="s">
        <v>282</v>
      </c>
      <c r="H568" s="218">
        <v>3</v>
      </c>
      <c r="I568" s="219"/>
      <c r="J568" s="220">
        <f>ROUND(I568*H568,2)</f>
        <v>0</v>
      </c>
      <c r="K568" s="216" t="s">
        <v>247</v>
      </c>
      <c r="L568" s="45"/>
      <c r="M568" s="221" t="s">
        <v>19</v>
      </c>
      <c r="N568" s="222" t="s">
        <v>43</v>
      </c>
      <c r="O568" s="85"/>
      <c r="P568" s="223">
        <f>O568*H568</f>
        <v>0</v>
      </c>
      <c r="Q568" s="223">
        <v>0</v>
      </c>
      <c r="R568" s="223">
        <f>Q568*H568</f>
        <v>0</v>
      </c>
      <c r="S568" s="223">
        <v>0</v>
      </c>
      <c r="T568" s="224">
        <f>S568*H568</f>
        <v>0</v>
      </c>
      <c r="U568" s="39"/>
      <c r="V568" s="39"/>
      <c r="W568" s="39"/>
      <c r="X568" s="39"/>
      <c r="Y568" s="39"/>
      <c r="Z568" s="39"/>
      <c r="AA568" s="39"/>
      <c r="AB568" s="39"/>
      <c r="AC568" s="39"/>
      <c r="AD568" s="39"/>
      <c r="AE568" s="39"/>
      <c r="AR568" s="225" t="s">
        <v>248</v>
      </c>
      <c r="AT568" s="225" t="s">
        <v>243</v>
      </c>
      <c r="AU568" s="225" t="s">
        <v>79</v>
      </c>
      <c r="AY568" s="18" t="s">
        <v>240</v>
      </c>
      <c r="BE568" s="226">
        <f>IF(N568="základní",J568,0)</f>
        <v>0</v>
      </c>
      <c r="BF568" s="226">
        <f>IF(N568="snížená",J568,0)</f>
        <v>0</v>
      </c>
      <c r="BG568" s="226">
        <f>IF(N568="zákl. přenesená",J568,0)</f>
        <v>0</v>
      </c>
      <c r="BH568" s="226">
        <f>IF(N568="sníž. přenesená",J568,0)</f>
        <v>0</v>
      </c>
      <c r="BI568" s="226">
        <f>IF(N568="nulová",J568,0)</f>
        <v>0</v>
      </c>
      <c r="BJ568" s="18" t="s">
        <v>79</v>
      </c>
      <c r="BK568" s="226">
        <f>ROUND(I568*H568,2)</f>
        <v>0</v>
      </c>
      <c r="BL568" s="18" t="s">
        <v>248</v>
      </c>
      <c r="BM568" s="225" t="s">
        <v>4220</v>
      </c>
    </row>
    <row r="569" s="2" customFormat="1">
      <c r="A569" s="39"/>
      <c r="B569" s="40"/>
      <c r="C569" s="41"/>
      <c r="D569" s="227" t="s">
        <v>435</v>
      </c>
      <c r="E569" s="41"/>
      <c r="F569" s="228" t="s">
        <v>5427</v>
      </c>
      <c r="G569" s="41"/>
      <c r="H569" s="41"/>
      <c r="I569" s="229"/>
      <c r="J569" s="41"/>
      <c r="K569" s="41"/>
      <c r="L569" s="45"/>
      <c r="M569" s="291"/>
      <c r="N569" s="292"/>
      <c r="O569" s="85"/>
      <c r="P569" s="85"/>
      <c r="Q569" s="85"/>
      <c r="R569" s="85"/>
      <c r="S569" s="85"/>
      <c r="T569" s="86"/>
      <c r="U569" s="39"/>
      <c r="V569" s="39"/>
      <c r="W569" s="39"/>
      <c r="X569" s="39"/>
      <c r="Y569" s="39"/>
      <c r="Z569" s="39"/>
      <c r="AA569" s="39"/>
      <c r="AB569" s="39"/>
      <c r="AC569" s="39"/>
      <c r="AD569" s="39"/>
      <c r="AE569" s="39"/>
      <c r="AT569" s="18" t="s">
        <v>435</v>
      </c>
      <c r="AU569" s="18" t="s">
        <v>79</v>
      </c>
    </row>
    <row r="570" s="2" customFormat="1">
      <c r="A570" s="39"/>
      <c r="B570" s="40"/>
      <c r="C570" s="214" t="s">
        <v>3182</v>
      </c>
      <c r="D570" s="214" t="s">
        <v>243</v>
      </c>
      <c r="E570" s="215" t="s">
        <v>5798</v>
      </c>
      <c r="F570" s="216" t="s">
        <v>5750</v>
      </c>
      <c r="G570" s="217" t="s">
        <v>1418</v>
      </c>
      <c r="H570" s="218">
        <v>2</v>
      </c>
      <c r="I570" s="219"/>
      <c r="J570" s="220">
        <f>ROUND(I570*H570,2)</f>
        <v>0</v>
      </c>
      <c r="K570" s="216" t="s">
        <v>247</v>
      </c>
      <c r="L570" s="45"/>
      <c r="M570" s="221" t="s">
        <v>19</v>
      </c>
      <c r="N570" s="222" t="s">
        <v>43</v>
      </c>
      <c r="O570" s="85"/>
      <c r="P570" s="223">
        <f>O570*H570</f>
        <v>0</v>
      </c>
      <c r="Q570" s="223">
        <v>0</v>
      </c>
      <c r="R570" s="223">
        <f>Q570*H570</f>
        <v>0</v>
      </c>
      <c r="S570" s="223">
        <v>0</v>
      </c>
      <c r="T570" s="224">
        <f>S570*H570</f>
        <v>0</v>
      </c>
      <c r="U570" s="39"/>
      <c r="V570" s="39"/>
      <c r="W570" s="39"/>
      <c r="X570" s="39"/>
      <c r="Y570" s="39"/>
      <c r="Z570" s="39"/>
      <c r="AA570" s="39"/>
      <c r="AB570" s="39"/>
      <c r="AC570" s="39"/>
      <c r="AD570" s="39"/>
      <c r="AE570" s="39"/>
      <c r="AR570" s="225" t="s">
        <v>248</v>
      </c>
      <c r="AT570" s="225" t="s">
        <v>243</v>
      </c>
      <c r="AU570" s="225" t="s">
        <v>79</v>
      </c>
      <c r="AY570" s="18" t="s">
        <v>240</v>
      </c>
      <c r="BE570" s="226">
        <f>IF(N570="základní",J570,0)</f>
        <v>0</v>
      </c>
      <c r="BF570" s="226">
        <f>IF(N570="snížená",J570,0)</f>
        <v>0</v>
      </c>
      <c r="BG570" s="226">
        <f>IF(N570="zákl. přenesená",J570,0)</f>
        <v>0</v>
      </c>
      <c r="BH570" s="226">
        <f>IF(N570="sníž. přenesená",J570,0)</f>
        <v>0</v>
      </c>
      <c r="BI570" s="226">
        <f>IF(N570="nulová",J570,0)</f>
        <v>0</v>
      </c>
      <c r="BJ570" s="18" t="s">
        <v>79</v>
      </c>
      <c r="BK570" s="226">
        <f>ROUND(I570*H570,2)</f>
        <v>0</v>
      </c>
      <c r="BL570" s="18" t="s">
        <v>248</v>
      </c>
      <c r="BM570" s="225" t="s">
        <v>4228</v>
      </c>
    </row>
    <row r="571" s="2" customFormat="1">
      <c r="A571" s="39"/>
      <c r="B571" s="40"/>
      <c r="C571" s="41"/>
      <c r="D571" s="227" t="s">
        <v>435</v>
      </c>
      <c r="E571" s="41"/>
      <c r="F571" s="228" t="s">
        <v>5751</v>
      </c>
      <c r="G571" s="41"/>
      <c r="H571" s="41"/>
      <c r="I571" s="229"/>
      <c r="J571" s="41"/>
      <c r="K571" s="41"/>
      <c r="L571" s="45"/>
      <c r="M571" s="291"/>
      <c r="N571" s="292"/>
      <c r="O571" s="85"/>
      <c r="P571" s="85"/>
      <c r="Q571" s="85"/>
      <c r="R571" s="85"/>
      <c r="S571" s="85"/>
      <c r="T571" s="86"/>
      <c r="U571" s="39"/>
      <c r="V571" s="39"/>
      <c r="W571" s="39"/>
      <c r="X571" s="39"/>
      <c r="Y571" s="39"/>
      <c r="Z571" s="39"/>
      <c r="AA571" s="39"/>
      <c r="AB571" s="39"/>
      <c r="AC571" s="39"/>
      <c r="AD571" s="39"/>
      <c r="AE571" s="39"/>
      <c r="AT571" s="18" t="s">
        <v>435</v>
      </c>
      <c r="AU571" s="18" t="s">
        <v>79</v>
      </c>
    </row>
    <row r="572" s="2" customFormat="1">
      <c r="A572" s="39"/>
      <c r="B572" s="40"/>
      <c r="C572" s="214" t="s">
        <v>3186</v>
      </c>
      <c r="D572" s="214" t="s">
        <v>243</v>
      </c>
      <c r="E572" s="215" t="s">
        <v>5799</v>
      </c>
      <c r="F572" s="216" t="s">
        <v>5537</v>
      </c>
      <c r="G572" s="217" t="s">
        <v>1418</v>
      </c>
      <c r="H572" s="218">
        <v>6</v>
      </c>
      <c r="I572" s="219"/>
      <c r="J572" s="220">
        <f>ROUND(I572*H572,2)</f>
        <v>0</v>
      </c>
      <c r="K572" s="216" t="s">
        <v>247</v>
      </c>
      <c r="L572" s="45"/>
      <c r="M572" s="221" t="s">
        <v>19</v>
      </c>
      <c r="N572" s="222" t="s">
        <v>43</v>
      </c>
      <c r="O572" s="85"/>
      <c r="P572" s="223">
        <f>O572*H572</f>
        <v>0</v>
      </c>
      <c r="Q572" s="223">
        <v>0</v>
      </c>
      <c r="R572" s="223">
        <f>Q572*H572</f>
        <v>0</v>
      </c>
      <c r="S572" s="223">
        <v>0</v>
      </c>
      <c r="T572" s="224">
        <f>S572*H572</f>
        <v>0</v>
      </c>
      <c r="U572" s="39"/>
      <c r="V572" s="39"/>
      <c r="W572" s="39"/>
      <c r="X572" s="39"/>
      <c r="Y572" s="39"/>
      <c r="Z572" s="39"/>
      <c r="AA572" s="39"/>
      <c r="AB572" s="39"/>
      <c r="AC572" s="39"/>
      <c r="AD572" s="39"/>
      <c r="AE572" s="39"/>
      <c r="AR572" s="225" t="s">
        <v>248</v>
      </c>
      <c r="AT572" s="225" t="s">
        <v>243</v>
      </c>
      <c r="AU572" s="225" t="s">
        <v>79</v>
      </c>
      <c r="AY572" s="18" t="s">
        <v>240</v>
      </c>
      <c r="BE572" s="226">
        <f>IF(N572="základní",J572,0)</f>
        <v>0</v>
      </c>
      <c r="BF572" s="226">
        <f>IF(N572="snížená",J572,0)</f>
        <v>0</v>
      </c>
      <c r="BG572" s="226">
        <f>IF(N572="zákl. přenesená",J572,0)</f>
        <v>0</v>
      </c>
      <c r="BH572" s="226">
        <f>IF(N572="sníž. přenesená",J572,0)</f>
        <v>0</v>
      </c>
      <c r="BI572" s="226">
        <f>IF(N572="nulová",J572,0)</f>
        <v>0</v>
      </c>
      <c r="BJ572" s="18" t="s">
        <v>79</v>
      </c>
      <c r="BK572" s="226">
        <f>ROUND(I572*H572,2)</f>
        <v>0</v>
      </c>
      <c r="BL572" s="18" t="s">
        <v>248</v>
      </c>
      <c r="BM572" s="225" t="s">
        <v>4236</v>
      </c>
    </row>
    <row r="573" s="2" customFormat="1">
      <c r="A573" s="39"/>
      <c r="B573" s="40"/>
      <c r="C573" s="41"/>
      <c r="D573" s="227" t="s">
        <v>435</v>
      </c>
      <c r="E573" s="41"/>
      <c r="F573" s="228" t="s">
        <v>5430</v>
      </c>
      <c r="G573" s="41"/>
      <c r="H573" s="41"/>
      <c r="I573" s="229"/>
      <c r="J573" s="41"/>
      <c r="K573" s="41"/>
      <c r="L573" s="45"/>
      <c r="M573" s="291"/>
      <c r="N573" s="292"/>
      <c r="O573" s="85"/>
      <c r="P573" s="85"/>
      <c r="Q573" s="85"/>
      <c r="R573" s="85"/>
      <c r="S573" s="85"/>
      <c r="T573" s="86"/>
      <c r="U573" s="39"/>
      <c r="V573" s="39"/>
      <c r="W573" s="39"/>
      <c r="X573" s="39"/>
      <c r="Y573" s="39"/>
      <c r="Z573" s="39"/>
      <c r="AA573" s="39"/>
      <c r="AB573" s="39"/>
      <c r="AC573" s="39"/>
      <c r="AD573" s="39"/>
      <c r="AE573" s="39"/>
      <c r="AT573" s="18" t="s">
        <v>435</v>
      </c>
      <c r="AU573" s="18" t="s">
        <v>79</v>
      </c>
    </row>
    <row r="574" s="2" customFormat="1">
      <c r="A574" s="39"/>
      <c r="B574" s="40"/>
      <c r="C574" s="214" t="s">
        <v>3191</v>
      </c>
      <c r="D574" s="214" t="s">
        <v>243</v>
      </c>
      <c r="E574" s="215" t="s">
        <v>5800</v>
      </c>
      <c r="F574" s="216" t="s">
        <v>5429</v>
      </c>
      <c r="G574" s="217" t="s">
        <v>1418</v>
      </c>
      <c r="H574" s="218">
        <v>8</v>
      </c>
      <c r="I574" s="219"/>
      <c r="J574" s="220">
        <f>ROUND(I574*H574,2)</f>
        <v>0</v>
      </c>
      <c r="K574" s="216" t="s">
        <v>247</v>
      </c>
      <c r="L574" s="45"/>
      <c r="M574" s="221" t="s">
        <v>19</v>
      </c>
      <c r="N574" s="222" t="s">
        <v>43</v>
      </c>
      <c r="O574" s="85"/>
      <c r="P574" s="223">
        <f>O574*H574</f>
        <v>0</v>
      </c>
      <c r="Q574" s="223">
        <v>0</v>
      </c>
      <c r="R574" s="223">
        <f>Q574*H574</f>
        <v>0</v>
      </c>
      <c r="S574" s="223">
        <v>0</v>
      </c>
      <c r="T574" s="224">
        <f>S574*H574</f>
        <v>0</v>
      </c>
      <c r="U574" s="39"/>
      <c r="V574" s="39"/>
      <c r="W574" s="39"/>
      <c r="X574" s="39"/>
      <c r="Y574" s="39"/>
      <c r="Z574" s="39"/>
      <c r="AA574" s="39"/>
      <c r="AB574" s="39"/>
      <c r="AC574" s="39"/>
      <c r="AD574" s="39"/>
      <c r="AE574" s="39"/>
      <c r="AR574" s="225" t="s">
        <v>248</v>
      </c>
      <c r="AT574" s="225" t="s">
        <v>243</v>
      </c>
      <c r="AU574" s="225" t="s">
        <v>79</v>
      </c>
      <c r="AY574" s="18" t="s">
        <v>240</v>
      </c>
      <c r="BE574" s="226">
        <f>IF(N574="základní",J574,0)</f>
        <v>0</v>
      </c>
      <c r="BF574" s="226">
        <f>IF(N574="snížená",J574,0)</f>
        <v>0</v>
      </c>
      <c r="BG574" s="226">
        <f>IF(N574="zákl. přenesená",J574,0)</f>
        <v>0</v>
      </c>
      <c r="BH574" s="226">
        <f>IF(N574="sníž. přenesená",J574,0)</f>
        <v>0</v>
      </c>
      <c r="BI574" s="226">
        <f>IF(N574="nulová",J574,0)</f>
        <v>0</v>
      </c>
      <c r="BJ574" s="18" t="s">
        <v>79</v>
      </c>
      <c r="BK574" s="226">
        <f>ROUND(I574*H574,2)</f>
        <v>0</v>
      </c>
      <c r="BL574" s="18" t="s">
        <v>248</v>
      </c>
      <c r="BM574" s="225" t="s">
        <v>4244</v>
      </c>
    </row>
    <row r="575" s="2" customFormat="1">
      <c r="A575" s="39"/>
      <c r="B575" s="40"/>
      <c r="C575" s="41"/>
      <c r="D575" s="227" t="s">
        <v>435</v>
      </c>
      <c r="E575" s="41"/>
      <c r="F575" s="228" t="s">
        <v>5430</v>
      </c>
      <c r="G575" s="41"/>
      <c r="H575" s="41"/>
      <c r="I575" s="229"/>
      <c r="J575" s="41"/>
      <c r="K575" s="41"/>
      <c r="L575" s="45"/>
      <c r="M575" s="291"/>
      <c r="N575" s="292"/>
      <c r="O575" s="85"/>
      <c r="P575" s="85"/>
      <c r="Q575" s="85"/>
      <c r="R575" s="85"/>
      <c r="S575" s="85"/>
      <c r="T575" s="86"/>
      <c r="U575" s="39"/>
      <c r="V575" s="39"/>
      <c r="W575" s="39"/>
      <c r="X575" s="39"/>
      <c r="Y575" s="39"/>
      <c r="Z575" s="39"/>
      <c r="AA575" s="39"/>
      <c r="AB575" s="39"/>
      <c r="AC575" s="39"/>
      <c r="AD575" s="39"/>
      <c r="AE575" s="39"/>
      <c r="AT575" s="18" t="s">
        <v>435</v>
      </c>
      <c r="AU575" s="18" t="s">
        <v>79</v>
      </c>
    </row>
    <row r="576" s="2" customFormat="1">
      <c r="A576" s="39"/>
      <c r="B576" s="40"/>
      <c r="C576" s="214" t="s">
        <v>3201</v>
      </c>
      <c r="D576" s="214" t="s">
        <v>243</v>
      </c>
      <c r="E576" s="215" t="s">
        <v>5801</v>
      </c>
      <c r="F576" s="216" t="s">
        <v>5432</v>
      </c>
      <c r="G576" s="217" t="s">
        <v>1418</v>
      </c>
      <c r="H576" s="218">
        <v>24</v>
      </c>
      <c r="I576" s="219"/>
      <c r="J576" s="220">
        <f>ROUND(I576*H576,2)</f>
        <v>0</v>
      </c>
      <c r="K576" s="216" t="s">
        <v>247</v>
      </c>
      <c r="L576" s="45"/>
      <c r="M576" s="221" t="s">
        <v>19</v>
      </c>
      <c r="N576" s="222" t="s">
        <v>43</v>
      </c>
      <c r="O576" s="85"/>
      <c r="P576" s="223">
        <f>O576*H576</f>
        <v>0</v>
      </c>
      <c r="Q576" s="223">
        <v>0</v>
      </c>
      <c r="R576" s="223">
        <f>Q576*H576</f>
        <v>0</v>
      </c>
      <c r="S576" s="223">
        <v>0</v>
      </c>
      <c r="T576" s="224">
        <f>S576*H576</f>
        <v>0</v>
      </c>
      <c r="U576" s="39"/>
      <c r="V576" s="39"/>
      <c r="W576" s="39"/>
      <c r="X576" s="39"/>
      <c r="Y576" s="39"/>
      <c r="Z576" s="39"/>
      <c r="AA576" s="39"/>
      <c r="AB576" s="39"/>
      <c r="AC576" s="39"/>
      <c r="AD576" s="39"/>
      <c r="AE576" s="39"/>
      <c r="AR576" s="225" t="s">
        <v>248</v>
      </c>
      <c r="AT576" s="225" t="s">
        <v>243</v>
      </c>
      <c r="AU576" s="225" t="s">
        <v>79</v>
      </c>
      <c r="AY576" s="18" t="s">
        <v>240</v>
      </c>
      <c r="BE576" s="226">
        <f>IF(N576="základní",J576,0)</f>
        <v>0</v>
      </c>
      <c r="BF576" s="226">
        <f>IF(N576="snížená",J576,0)</f>
        <v>0</v>
      </c>
      <c r="BG576" s="226">
        <f>IF(N576="zákl. přenesená",J576,0)</f>
        <v>0</v>
      </c>
      <c r="BH576" s="226">
        <f>IF(N576="sníž. přenesená",J576,0)</f>
        <v>0</v>
      </c>
      <c r="BI576" s="226">
        <f>IF(N576="nulová",J576,0)</f>
        <v>0</v>
      </c>
      <c r="BJ576" s="18" t="s">
        <v>79</v>
      </c>
      <c r="BK576" s="226">
        <f>ROUND(I576*H576,2)</f>
        <v>0</v>
      </c>
      <c r="BL576" s="18" t="s">
        <v>248</v>
      </c>
      <c r="BM576" s="225" t="s">
        <v>4252</v>
      </c>
    </row>
    <row r="577" s="2" customFormat="1">
      <c r="A577" s="39"/>
      <c r="B577" s="40"/>
      <c r="C577" s="41"/>
      <c r="D577" s="227" t="s">
        <v>435</v>
      </c>
      <c r="E577" s="41"/>
      <c r="F577" s="228" t="s">
        <v>5430</v>
      </c>
      <c r="G577" s="41"/>
      <c r="H577" s="41"/>
      <c r="I577" s="229"/>
      <c r="J577" s="41"/>
      <c r="K577" s="41"/>
      <c r="L577" s="45"/>
      <c r="M577" s="291"/>
      <c r="N577" s="292"/>
      <c r="O577" s="85"/>
      <c r="P577" s="85"/>
      <c r="Q577" s="85"/>
      <c r="R577" s="85"/>
      <c r="S577" s="85"/>
      <c r="T577" s="86"/>
      <c r="U577" s="39"/>
      <c r="V577" s="39"/>
      <c r="W577" s="39"/>
      <c r="X577" s="39"/>
      <c r="Y577" s="39"/>
      <c r="Z577" s="39"/>
      <c r="AA577" s="39"/>
      <c r="AB577" s="39"/>
      <c r="AC577" s="39"/>
      <c r="AD577" s="39"/>
      <c r="AE577" s="39"/>
      <c r="AT577" s="18" t="s">
        <v>435</v>
      </c>
      <c r="AU577" s="18" t="s">
        <v>79</v>
      </c>
    </row>
    <row r="578" s="2" customFormat="1">
      <c r="A578" s="39"/>
      <c r="B578" s="40"/>
      <c r="C578" s="214" t="s">
        <v>3207</v>
      </c>
      <c r="D578" s="214" t="s">
        <v>243</v>
      </c>
      <c r="E578" s="215" t="s">
        <v>5802</v>
      </c>
      <c r="F578" s="216" t="s">
        <v>5693</v>
      </c>
      <c r="G578" s="217" t="s">
        <v>282</v>
      </c>
      <c r="H578" s="218">
        <v>4</v>
      </c>
      <c r="I578" s="219"/>
      <c r="J578" s="220">
        <f>ROUND(I578*H578,2)</f>
        <v>0</v>
      </c>
      <c r="K578" s="216" t="s">
        <v>247</v>
      </c>
      <c r="L578" s="45"/>
      <c r="M578" s="221" t="s">
        <v>19</v>
      </c>
      <c r="N578" s="222" t="s">
        <v>43</v>
      </c>
      <c r="O578" s="85"/>
      <c r="P578" s="223">
        <f>O578*H578</f>
        <v>0</v>
      </c>
      <c r="Q578" s="223">
        <v>0</v>
      </c>
      <c r="R578" s="223">
        <f>Q578*H578</f>
        <v>0</v>
      </c>
      <c r="S578" s="223">
        <v>0</v>
      </c>
      <c r="T578" s="224">
        <f>S578*H578</f>
        <v>0</v>
      </c>
      <c r="U578" s="39"/>
      <c r="V578" s="39"/>
      <c r="W578" s="39"/>
      <c r="X578" s="39"/>
      <c r="Y578" s="39"/>
      <c r="Z578" s="39"/>
      <c r="AA578" s="39"/>
      <c r="AB578" s="39"/>
      <c r="AC578" s="39"/>
      <c r="AD578" s="39"/>
      <c r="AE578" s="39"/>
      <c r="AR578" s="225" t="s">
        <v>248</v>
      </c>
      <c r="AT578" s="225" t="s">
        <v>243</v>
      </c>
      <c r="AU578" s="225" t="s">
        <v>79</v>
      </c>
      <c r="AY578" s="18" t="s">
        <v>240</v>
      </c>
      <c r="BE578" s="226">
        <f>IF(N578="základní",J578,0)</f>
        <v>0</v>
      </c>
      <c r="BF578" s="226">
        <f>IF(N578="snížená",J578,0)</f>
        <v>0</v>
      </c>
      <c r="BG578" s="226">
        <f>IF(N578="zákl. přenesená",J578,0)</f>
        <v>0</v>
      </c>
      <c r="BH578" s="226">
        <f>IF(N578="sníž. přenesená",J578,0)</f>
        <v>0</v>
      </c>
      <c r="BI578" s="226">
        <f>IF(N578="nulová",J578,0)</f>
        <v>0</v>
      </c>
      <c r="BJ578" s="18" t="s">
        <v>79</v>
      </c>
      <c r="BK578" s="226">
        <f>ROUND(I578*H578,2)</f>
        <v>0</v>
      </c>
      <c r="BL578" s="18" t="s">
        <v>248</v>
      </c>
      <c r="BM578" s="225" t="s">
        <v>4260</v>
      </c>
    </row>
    <row r="579" s="2" customFormat="1">
      <c r="A579" s="39"/>
      <c r="B579" s="40"/>
      <c r="C579" s="41"/>
      <c r="D579" s="227" t="s">
        <v>435</v>
      </c>
      <c r="E579" s="41"/>
      <c r="F579" s="228" t="s">
        <v>5694</v>
      </c>
      <c r="G579" s="41"/>
      <c r="H579" s="41"/>
      <c r="I579" s="229"/>
      <c r="J579" s="41"/>
      <c r="K579" s="41"/>
      <c r="L579" s="45"/>
      <c r="M579" s="291"/>
      <c r="N579" s="292"/>
      <c r="O579" s="85"/>
      <c r="P579" s="85"/>
      <c r="Q579" s="85"/>
      <c r="R579" s="85"/>
      <c r="S579" s="85"/>
      <c r="T579" s="86"/>
      <c r="U579" s="39"/>
      <c r="V579" s="39"/>
      <c r="W579" s="39"/>
      <c r="X579" s="39"/>
      <c r="Y579" s="39"/>
      <c r="Z579" s="39"/>
      <c r="AA579" s="39"/>
      <c r="AB579" s="39"/>
      <c r="AC579" s="39"/>
      <c r="AD579" s="39"/>
      <c r="AE579" s="39"/>
      <c r="AT579" s="18" t="s">
        <v>435</v>
      </c>
      <c r="AU579" s="18" t="s">
        <v>79</v>
      </c>
    </row>
    <row r="580" s="12" customFormat="1" ht="25.92" customHeight="1">
      <c r="A580" s="12"/>
      <c r="B580" s="198"/>
      <c r="C580" s="199"/>
      <c r="D580" s="200" t="s">
        <v>71</v>
      </c>
      <c r="E580" s="201" t="s">
        <v>5803</v>
      </c>
      <c r="F580" s="201" t="s">
        <v>5804</v>
      </c>
      <c r="G580" s="199"/>
      <c r="H580" s="199"/>
      <c r="I580" s="202"/>
      <c r="J580" s="203">
        <f>BK580</f>
        <v>0</v>
      </c>
      <c r="K580" s="199"/>
      <c r="L580" s="204"/>
      <c r="M580" s="205"/>
      <c r="N580" s="206"/>
      <c r="O580" s="206"/>
      <c r="P580" s="207">
        <f>SUM(P581:P586)</f>
        <v>0</v>
      </c>
      <c r="Q580" s="206"/>
      <c r="R580" s="207">
        <f>SUM(R581:R586)</f>
        <v>0</v>
      </c>
      <c r="S580" s="206"/>
      <c r="T580" s="208">
        <f>SUM(T581:T586)</f>
        <v>0</v>
      </c>
      <c r="U580" s="12"/>
      <c r="V580" s="12"/>
      <c r="W580" s="12"/>
      <c r="X580" s="12"/>
      <c r="Y580" s="12"/>
      <c r="Z580" s="12"/>
      <c r="AA580" s="12"/>
      <c r="AB580" s="12"/>
      <c r="AC580" s="12"/>
      <c r="AD580" s="12"/>
      <c r="AE580" s="12"/>
      <c r="AR580" s="209" t="s">
        <v>79</v>
      </c>
      <c r="AT580" s="210" t="s">
        <v>71</v>
      </c>
      <c r="AU580" s="210" t="s">
        <v>72</v>
      </c>
      <c r="AY580" s="209" t="s">
        <v>240</v>
      </c>
      <c r="BK580" s="211">
        <f>SUM(BK581:BK586)</f>
        <v>0</v>
      </c>
    </row>
    <row r="581" s="2" customFormat="1">
      <c r="A581" s="39"/>
      <c r="B581" s="40"/>
      <c r="C581" s="214" t="s">
        <v>3215</v>
      </c>
      <c r="D581" s="214" t="s">
        <v>243</v>
      </c>
      <c r="E581" s="215" t="s">
        <v>5805</v>
      </c>
      <c r="F581" s="216" t="s">
        <v>5806</v>
      </c>
      <c r="G581" s="217" t="s">
        <v>282</v>
      </c>
      <c r="H581" s="218">
        <v>1</v>
      </c>
      <c r="I581" s="219"/>
      <c r="J581" s="220">
        <f>ROUND(I581*H581,2)</f>
        <v>0</v>
      </c>
      <c r="K581" s="216" t="s">
        <v>247</v>
      </c>
      <c r="L581" s="45"/>
      <c r="M581" s="221" t="s">
        <v>19</v>
      </c>
      <c r="N581" s="222" t="s">
        <v>43</v>
      </c>
      <c r="O581" s="85"/>
      <c r="P581" s="223">
        <f>O581*H581</f>
        <v>0</v>
      </c>
      <c r="Q581" s="223">
        <v>0</v>
      </c>
      <c r="R581" s="223">
        <f>Q581*H581</f>
        <v>0</v>
      </c>
      <c r="S581" s="223">
        <v>0</v>
      </c>
      <c r="T581" s="224">
        <f>S581*H581</f>
        <v>0</v>
      </c>
      <c r="U581" s="39"/>
      <c r="V581" s="39"/>
      <c r="W581" s="39"/>
      <c r="X581" s="39"/>
      <c r="Y581" s="39"/>
      <c r="Z581" s="39"/>
      <c r="AA581" s="39"/>
      <c r="AB581" s="39"/>
      <c r="AC581" s="39"/>
      <c r="AD581" s="39"/>
      <c r="AE581" s="39"/>
      <c r="AR581" s="225" t="s">
        <v>248</v>
      </c>
      <c r="AT581" s="225" t="s">
        <v>243</v>
      </c>
      <c r="AU581" s="225" t="s">
        <v>79</v>
      </c>
      <c r="AY581" s="18" t="s">
        <v>240</v>
      </c>
      <c r="BE581" s="226">
        <f>IF(N581="základní",J581,0)</f>
        <v>0</v>
      </c>
      <c r="BF581" s="226">
        <f>IF(N581="snížená",J581,0)</f>
        <v>0</v>
      </c>
      <c r="BG581" s="226">
        <f>IF(N581="zákl. přenesená",J581,0)</f>
        <v>0</v>
      </c>
      <c r="BH581" s="226">
        <f>IF(N581="sníž. přenesená",J581,0)</f>
        <v>0</v>
      </c>
      <c r="BI581" s="226">
        <f>IF(N581="nulová",J581,0)</f>
        <v>0</v>
      </c>
      <c r="BJ581" s="18" t="s">
        <v>79</v>
      </c>
      <c r="BK581" s="226">
        <f>ROUND(I581*H581,2)</f>
        <v>0</v>
      </c>
      <c r="BL581" s="18" t="s">
        <v>248</v>
      </c>
      <c r="BM581" s="225" t="s">
        <v>4268</v>
      </c>
    </row>
    <row r="582" s="2" customFormat="1">
      <c r="A582" s="39"/>
      <c r="B582" s="40"/>
      <c r="C582" s="41"/>
      <c r="D582" s="227" t="s">
        <v>435</v>
      </c>
      <c r="E582" s="41"/>
      <c r="F582" s="228" t="s">
        <v>5807</v>
      </c>
      <c r="G582" s="41"/>
      <c r="H582" s="41"/>
      <c r="I582" s="229"/>
      <c r="J582" s="41"/>
      <c r="K582" s="41"/>
      <c r="L582" s="45"/>
      <c r="M582" s="291"/>
      <c r="N582" s="292"/>
      <c r="O582" s="85"/>
      <c r="P582" s="85"/>
      <c r="Q582" s="85"/>
      <c r="R582" s="85"/>
      <c r="S582" s="85"/>
      <c r="T582" s="86"/>
      <c r="U582" s="39"/>
      <c r="V582" s="39"/>
      <c r="W582" s="39"/>
      <c r="X582" s="39"/>
      <c r="Y582" s="39"/>
      <c r="Z582" s="39"/>
      <c r="AA582" s="39"/>
      <c r="AB582" s="39"/>
      <c r="AC582" s="39"/>
      <c r="AD582" s="39"/>
      <c r="AE582" s="39"/>
      <c r="AT582" s="18" t="s">
        <v>435</v>
      </c>
      <c r="AU582" s="18" t="s">
        <v>79</v>
      </c>
    </row>
    <row r="583" s="2" customFormat="1" ht="16.5" customHeight="1">
      <c r="A583" s="39"/>
      <c r="B583" s="40"/>
      <c r="C583" s="214" t="s">
        <v>3220</v>
      </c>
      <c r="D583" s="214" t="s">
        <v>243</v>
      </c>
      <c r="E583" s="215" t="s">
        <v>5808</v>
      </c>
      <c r="F583" s="216" t="s">
        <v>5809</v>
      </c>
      <c r="G583" s="217" t="s">
        <v>1418</v>
      </c>
      <c r="H583" s="218">
        <v>6</v>
      </c>
      <c r="I583" s="219"/>
      <c r="J583" s="220">
        <f>ROUND(I583*H583,2)</f>
        <v>0</v>
      </c>
      <c r="K583" s="216" t="s">
        <v>247</v>
      </c>
      <c r="L583" s="45"/>
      <c r="M583" s="221" t="s">
        <v>19</v>
      </c>
      <c r="N583" s="222" t="s">
        <v>43</v>
      </c>
      <c r="O583" s="85"/>
      <c r="P583" s="223">
        <f>O583*H583</f>
        <v>0</v>
      </c>
      <c r="Q583" s="223">
        <v>0</v>
      </c>
      <c r="R583" s="223">
        <f>Q583*H583</f>
        <v>0</v>
      </c>
      <c r="S583" s="223">
        <v>0</v>
      </c>
      <c r="T583" s="224">
        <f>S583*H583</f>
        <v>0</v>
      </c>
      <c r="U583" s="39"/>
      <c r="V583" s="39"/>
      <c r="W583" s="39"/>
      <c r="X583" s="39"/>
      <c r="Y583" s="39"/>
      <c r="Z583" s="39"/>
      <c r="AA583" s="39"/>
      <c r="AB583" s="39"/>
      <c r="AC583" s="39"/>
      <c r="AD583" s="39"/>
      <c r="AE583" s="39"/>
      <c r="AR583" s="225" t="s">
        <v>248</v>
      </c>
      <c r="AT583" s="225" t="s">
        <v>243</v>
      </c>
      <c r="AU583" s="225" t="s">
        <v>79</v>
      </c>
      <c r="AY583" s="18" t="s">
        <v>240</v>
      </c>
      <c r="BE583" s="226">
        <f>IF(N583="základní",J583,0)</f>
        <v>0</v>
      </c>
      <c r="BF583" s="226">
        <f>IF(N583="snížená",J583,0)</f>
        <v>0</v>
      </c>
      <c r="BG583" s="226">
        <f>IF(N583="zákl. přenesená",J583,0)</f>
        <v>0</v>
      </c>
      <c r="BH583" s="226">
        <f>IF(N583="sníž. přenesená",J583,0)</f>
        <v>0</v>
      </c>
      <c r="BI583" s="226">
        <f>IF(N583="nulová",J583,0)</f>
        <v>0</v>
      </c>
      <c r="BJ583" s="18" t="s">
        <v>79</v>
      </c>
      <c r="BK583" s="226">
        <f>ROUND(I583*H583,2)</f>
        <v>0</v>
      </c>
      <c r="BL583" s="18" t="s">
        <v>248</v>
      </c>
      <c r="BM583" s="225" t="s">
        <v>4276</v>
      </c>
    </row>
    <row r="584" s="2" customFormat="1">
      <c r="A584" s="39"/>
      <c r="B584" s="40"/>
      <c r="C584" s="41"/>
      <c r="D584" s="227" t="s">
        <v>435</v>
      </c>
      <c r="E584" s="41"/>
      <c r="F584" s="228" t="s">
        <v>5751</v>
      </c>
      <c r="G584" s="41"/>
      <c r="H584" s="41"/>
      <c r="I584" s="229"/>
      <c r="J584" s="41"/>
      <c r="K584" s="41"/>
      <c r="L584" s="45"/>
      <c r="M584" s="291"/>
      <c r="N584" s="292"/>
      <c r="O584" s="85"/>
      <c r="P584" s="85"/>
      <c r="Q584" s="85"/>
      <c r="R584" s="85"/>
      <c r="S584" s="85"/>
      <c r="T584" s="86"/>
      <c r="U584" s="39"/>
      <c r="V584" s="39"/>
      <c r="W584" s="39"/>
      <c r="X584" s="39"/>
      <c r="Y584" s="39"/>
      <c r="Z584" s="39"/>
      <c r="AA584" s="39"/>
      <c r="AB584" s="39"/>
      <c r="AC584" s="39"/>
      <c r="AD584" s="39"/>
      <c r="AE584" s="39"/>
      <c r="AT584" s="18" t="s">
        <v>435</v>
      </c>
      <c r="AU584" s="18" t="s">
        <v>79</v>
      </c>
    </row>
    <row r="585" s="2" customFormat="1">
      <c r="A585" s="39"/>
      <c r="B585" s="40"/>
      <c r="C585" s="214" t="s">
        <v>3223</v>
      </c>
      <c r="D585" s="214" t="s">
        <v>243</v>
      </c>
      <c r="E585" s="215" t="s">
        <v>5810</v>
      </c>
      <c r="F585" s="216" t="s">
        <v>5811</v>
      </c>
      <c r="G585" s="217" t="s">
        <v>282</v>
      </c>
      <c r="H585" s="218">
        <v>1</v>
      </c>
      <c r="I585" s="219"/>
      <c r="J585" s="220">
        <f>ROUND(I585*H585,2)</f>
        <v>0</v>
      </c>
      <c r="K585" s="216" t="s">
        <v>247</v>
      </c>
      <c r="L585" s="45"/>
      <c r="M585" s="221" t="s">
        <v>19</v>
      </c>
      <c r="N585" s="222" t="s">
        <v>43</v>
      </c>
      <c r="O585" s="85"/>
      <c r="P585" s="223">
        <f>O585*H585</f>
        <v>0</v>
      </c>
      <c r="Q585" s="223">
        <v>0</v>
      </c>
      <c r="R585" s="223">
        <f>Q585*H585</f>
        <v>0</v>
      </c>
      <c r="S585" s="223">
        <v>0</v>
      </c>
      <c r="T585" s="224">
        <f>S585*H585</f>
        <v>0</v>
      </c>
      <c r="U585" s="39"/>
      <c r="V585" s="39"/>
      <c r="W585" s="39"/>
      <c r="X585" s="39"/>
      <c r="Y585" s="39"/>
      <c r="Z585" s="39"/>
      <c r="AA585" s="39"/>
      <c r="AB585" s="39"/>
      <c r="AC585" s="39"/>
      <c r="AD585" s="39"/>
      <c r="AE585" s="39"/>
      <c r="AR585" s="225" t="s">
        <v>248</v>
      </c>
      <c r="AT585" s="225" t="s">
        <v>243</v>
      </c>
      <c r="AU585" s="225" t="s">
        <v>79</v>
      </c>
      <c r="AY585" s="18" t="s">
        <v>240</v>
      </c>
      <c r="BE585" s="226">
        <f>IF(N585="základní",J585,0)</f>
        <v>0</v>
      </c>
      <c r="BF585" s="226">
        <f>IF(N585="snížená",J585,0)</f>
        <v>0</v>
      </c>
      <c r="BG585" s="226">
        <f>IF(N585="zákl. přenesená",J585,0)</f>
        <v>0</v>
      </c>
      <c r="BH585" s="226">
        <f>IF(N585="sníž. přenesená",J585,0)</f>
        <v>0</v>
      </c>
      <c r="BI585" s="226">
        <f>IF(N585="nulová",J585,0)</f>
        <v>0</v>
      </c>
      <c r="BJ585" s="18" t="s">
        <v>79</v>
      </c>
      <c r="BK585" s="226">
        <f>ROUND(I585*H585,2)</f>
        <v>0</v>
      </c>
      <c r="BL585" s="18" t="s">
        <v>248</v>
      </c>
      <c r="BM585" s="225" t="s">
        <v>4284</v>
      </c>
    </row>
    <row r="586" s="2" customFormat="1">
      <c r="A586" s="39"/>
      <c r="B586" s="40"/>
      <c r="C586" s="41"/>
      <c r="D586" s="227" t="s">
        <v>435</v>
      </c>
      <c r="E586" s="41"/>
      <c r="F586" s="228" t="s">
        <v>5812</v>
      </c>
      <c r="G586" s="41"/>
      <c r="H586" s="41"/>
      <c r="I586" s="229"/>
      <c r="J586" s="41"/>
      <c r="K586" s="41"/>
      <c r="L586" s="45"/>
      <c r="M586" s="291"/>
      <c r="N586" s="292"/>
      <c r="O586" s="85"/>
      <c r="P586" s="85"/>
      <c r="Q586" s="85"/>
      <c r="R586" s="85"/>
      <c r="S586" s="85"/>
      <c r="T586" s="86"/>
      <c r="U586" s="39"/>
      <c r="V586" s="39"/>
      <c r="W586" s="39"/>
      <c r="X586" s="39"/>
      <c r="Y586" s="39"/>
      <c r="Z586" s="39"/>
      <c r="AA586" s="39"/>
      <c r="AB586" s="39"/>
      <c r="AC586" s="39"/>
      <c r="AD586" s="39"/>
      <c r="AE586" s="39"/>
      <c r="AT586" s="18" t="s">
        <v>435</v>
      </c>
      <c r="AU586" s="18" t="s">
        <v>79</v>
      </c>
    </row>
    <row r="587" s="12" customFormat="1" ht="25.92" customHeight="1">
      <c r="A587" s="12"/>
      <c r="B587" s="198"/>
      <c r="C587" s="199"/>
      <c r="D587" s="200" t="s">
        <v>71</v>
      </c>
      <c r="E587" s="201" t="s">
        <v>5813</v>
      </c>
      <c r="F587" s="201" t="s">
        <v>5814</v>
      </c>
      <c r="G587" s="199"/>
      <c r="H587" s="199"/>
      <c r="I587" s="202"/>
      <c r="J587" s="203">
        <f>BK587</f>
        <v>0</v>
      </c>
      <c r="K587" s="199"/>
      <c r="L587" s="204"/>
      <c r="M587" s="205"/>
      <c r="N587" s="206"/>
      <c r="O587" s="206"/>
      <c r="P587" s="207">
        <f>SUM(P588:P599)</f>
        <v>0</v>
      </c>
      <c r="Q587" s="206"/>
      <c r="R587" s="207">
        <f>SUM(R588:R599)</f>
        <v>0</v>
      </c>
      <c r="S587" s="206"/>
      <c r="T587" s="208">
        <f>SUM(T588:T599)</f>
        <v>0</v>
      </c>
      <c r="U587" s="12"/>
      <c r="V587" s="12"/>
      <c r="W587" s="12"/>
      <c r="X587" s="12"/>
      <c r="Y587" s="12"/>
      <c r="Z587" s="12"/>
      <c r="AA587" s="12"/>
      <c r="AB587" s="12"/>
      <c r="AC587" s="12"/>
      <c r="AD587" s="12"/>
      <c r="AE587" s="12"/>
      <c r="AR587" s="209" t="s">
        <v>79</v>
      </c>
      <c r="AT587" s="210" t="s">
        <v>71</v>
      </c>
      <c r="AU587" s="210" t="s">
        <v>72</v>
      </c>
      <c r="AY587" s="209" t="s">
        <v>240</v>
      </c>
      <c r="BK587" s="211">
        <f>SUM(BK588:BK599)</f>
        <v>0</v>
      </c>
    </row>
    <row r="588" s="2" customFormat="1">
      <c r="A588" s="39"/>
      <c r="B588" s="40"/>
      <c r="C588" s="214" t="s">
        <v>3227</v>
      </c>
      <c r="D588" s="214" t="s">
        <v>243</v>
      </c>
      <c r="E588" s="215" t="s">
        <v>5815</v>
      </c>
      <c r="F588" s="216" t="s">
        <v>5816</v>
      </c>
      <c r="G588" s="217" t="s">
        <v>282</v>
      </c>
      <c r="H588" s="218">
        <v>1</v>
      </c>
      <c r="I588" s="219"/>
      <c r="J588" s="220">
        <f>ROUND(I588*H588,2)</f>
        <v>0</v>
      </c>
      <c r="K588" s="216" t="s">
        <v>247</v>
      </c>
      <c r="L588" s="45"/>
      <c r="M588" s="221" t="s">
        <v>19</v>
      </c>
      <c r="N588" s="222" t="s">
        <v>43</v>
      </c>
      <c r="O588" s="85"/>
      <c r="P588" s="223">
        <f>O588*H588</f>
        <v>0</v>
      </c>
      <c r="Q588" s="223">
        <v>0</v>
      </c>
      <c r="R588" s="223">
        <f>Q588*H588</f>
        <v>0</v>
      </c>
      <c r="S588" s="223">
        <v>0</v>
      </c>
      <c r="T588" s="224">
        <f>S588*H588</f>
        <v>0</v>
      </c>
      <c r="U588" s="39"/>
      <c r="V588" s="39"/>
      <c r="W588" s="39"/>
      <c r="X588" s="39"/>
      <c r="Y588" s="39"/>
      <c r="Z588" s="39"/>
      <c r="AA588" s="39"/>
      <c r="AB588" s="39"/>
      <c r="AC588" s="39"/>
      <c r="AD588" s="39"/>
      <c r="AE588" s="39"/>
      <c r="AR588" s="225" t="s">
        <v>248</v>
      </c>
      <c r="AT588" s="225" t="s">
        <v>243</v>
      </c>
      <c r="AU588" s="225" t="s">
        <v>79</v>
      </c>
      <c r="AY588" s="18" t="s">
        <v>240</v>
      </c>
      <c r="BE588" s="226">
        <f>IF(N588="základní",J588,0)</f>
        <v>0</v>
      </c>
      <c r="BF588" s="226">
        <f>IF(N588="snížená",J588,0)</f>
        <v>0</v>
      </c>
      <c r="BG588" s="226">
        <f>IF(N588="zákl. přenesená",J588,0)</f>
        <v>0</v>
      </c>
      <c r="BH588" s="226">
        <f>IF(N588="sníž. přenesená",J588,0)</f>
        <v>0</v>
      </c>
      <c r="BI588" s="226">
        <f>IF(N588="nulová",J588,0)</f>
        <v>0</v>
      </c>
      <c r="BJ588" s="18" t="s">
        <v>79</v>
      </c>
      <c r="BK588" s="226">
        <f>ROUND(I588*H588,2)</f>
        <v>0</v>
      </c>
      <c r="BL588" s="18" t="s">
        <v>248</v>
      </c>
      <c r="BM588" s="225" t="s">
        <v>4292</v>
      </c>
    </row>
    <row r="589" s="2" customFormat="1">
      <c r="A589" s="39"/>
      <c r="B589" s="40"/>
      <c r="C589" s="41"/>
      <c r="D589" s="227" t="s">
        <v>435</v>
      </c>
      <c r="E589" s="41"/>
      <c r="F589" s="228" t="s">
        <v>5817</v>
      </c>
      <c r="G589" s="41"/>
      <c r="H589" s="41"/>
      <c r="I589" s="229"/>
      <c r="J589" s="41"/>
      <c r="K589" s="41"/>
      <c r="L589" s="45"/>
      <c r="M589" s="291"/>
      <c r="N589" s="292"/>
      <c r="O589" s="85"/>
      <c r="P589" s="85"/>
      <c r="Q589" s="85"/>
      <c r="R589" s="85"/>
      <c r="S589" s="85"/>
      <c r="T589" s="86"/>
      <c r="U589" s="39"/>
      <c r="V589" s="39"/>
      <c r="W589" s="39"/>
      <c r="X589" s="39"/>
      <c r="Y589" s="39"/>
      <c r="Z589" s="39"/>
      <c r="AA589" s="39"/>
      <c r="AB589" s="39"/>
      <c r="AC589" s="39"/>
      <c r="AD589" s="39"/>
      <c r="AE589" s="39"/>
      <c r="AT589" s="18" t="s">
        <v>435</v>
      </c>
      <c r="AU589" s="18" t="s">
        <v>79</v>
      </c>
    </row>
    <row r="590" s="2" customFormat="1" ht="21.75" customHeight="1">
      <c r="A590" s="39"/>
      <c r="B590" s="40"/>
      <c r="C590" s="214" t="s">
        <v>3233</v>
      </c>
      <c r="D590" s="214" t="s">
        <v>243</v>
      </c>
      <c r="E590" s="215" t="s">
        <v>5818</v>
      </c>
      <c r="F590" s="216" t="s">
        <v>5819</v>
      </c>
      <c r="G590" s="217" t="s">
        <v>282</v>
      </c>
      <c r="H590" s="218">
        <v>1</v>
      </c>
      <c r="I590" s="219"/>
      <c r="J590" s="220">
        <f>ROUND(I590*H590,2)</f>
        <v>0</v>
      </c>
      <c r="K590" s="216" t="s">
        <v>247</v>
      </c>
      <c r="L590" s="45"/>
      <c r="M590" s="221" t="s">
        <v>19</v>
      </c>
      <c r="N590" s="222" t="s">
        <v>43</v>
      </c>
      <c r="O590" s="85"/>
      <c r="P590" s="223">
        <f>O590*H590</f>
        <v>0</v>
      </c>
      <c r="Q590" s="223">
        <v>0</v>
      </c>
      <c r="R590" s="223">
        <f>Q590*H590</f>
        <v>0</v>
      </c>
      <c r="S590" s="223">
        <v>0</v>
      </c>
      <c r="T590" s="224">
        <f>S590*H590</f>
        <v>0</v>
      </c>
      <c r="U590" s="39"/>
      <c r="V590" s="39"/>
      <c r="W590" s="39"/>
      <c r="X590" s="39"/>
      <c r="Y590" s="39"/>
      <c r="Z590" s="39"/>
      <c r="AA590" s="39"/>
      <c r="AB590" s="39"/>
      <c r="AC590" s="39"/>
      <c r="AD590" s="39"/>
      <c r="AE590" s="39"/>
      <c r="AR590" s="225" t="s">
        <v>248</v>
      </c>
      <c r="AT590" s="225" t="s">
        <v>243</v>
      </c>
      <c r="AU590" s="225" t="s">
        <v>79</v>
      </c>
      <c r="AY590" s="18" t="s">
        <v>240</v>
      </c>
      <c r="BE590" s="226">
        <f>IF(N590="základní",J590,0)</f>
        <v>0</v>
      </c>
      <c r="BF590" s="226">
        <f>IF(N590="snížená",J590,0)</f>
        <v>0</v>
      </c>
      <c r="BG590" s="226">
        <f>IF(N590="zákl. přenesená",J590,0)</f>
        <v>0</v>
      </c>
      <c r="BH590" s="226">
        <f>IF(N590="sníž. přenesená",J590,0)</f>
        <v>0</v>
      </c>
      <c r="BI590" s="226">
        <f>IF(N590="nulová",J590,0)</f>
        <v>0</v>
      </c>
      <c r="BJ590" s="18" t="s">
        <v>79</v>
      </c>
      <c r="BK590" s="226">
        <f>ROUND(I590*H590,2)</f>
        <v>0</v>
      </c>
      <c r="BL590" s="18" t="s">
        <v>248</v>
      </c>
      <c r="BM590" s="225" t="s">
        <v>4300</v>
      </c>
    </row>
    <row r="591" s="2" customFormat="1">
      <c r="A591" s="39"/>
      <c r="B591" s="40"/>
      <c r="C591" s="41"/>
      <c r="D591" s="227" t="s">
        <v>435</v>
      </c>
      <c r="E591" s="41"/>
      <c r="F591" s="228" t="s">
        <v>5396</v>
      </c>
      <c r="G591" s="41"/>
      <c r="H591" s="41"/>
      <c r="I591" s="229"/>
      <c r="J591" s="41"/>
      <c r="K591" s="41"/>
      <c r="L591" s="45"/>
      <c r="M591" s="291"/>
      <c r="N591" s="292"/>
      <c r="O591" s="85"/>
      <c r="P591" s="85"/>
      <c r="Q591" s="85"/>
      <c r="R591" s="85"/>
      <c r="S591" s="85"/>
      <c r="T591" s="86"/>
      <c r="U591" s="39"/>
      <c r="V591" s="39"/>
      <c r="W591" s="39"/>
      <c r="X591" s="39"/>
      <c r="Y591" s="39"/>
      <c r="Z591" s="39"/>
      <c r="AA591" s="39"/>
      <c r="AB591" s="39"/>
      <c r="AC591" s="39"/>
      <c r="AD591" s="39"/>
      <c r="AE591" s="39"/>
      <c r="AT591" s="18" t="s">
        <v>435</v>
      </c>
      <c r="AU591" s="18" t="s">
        <v>79</v>
      </c>
    </row>
    <row r="592" s="2" customFormat="1" ht="16.5" customHeight="1">
      <c r="A592" s="39"/>
      <c r="B592" s="40"/>
      <c r="C592" s="214" t="s">
        <v>3236</v>
      </c>
      <c r="D592" s="214" t="s">
        <v>243</v>
      </c>
      <c r="E592" s="215" t="s">
        <v>5820</v>
      </c>
      <c r="F592" s="216" t="s">
        <v>5821</v>
      </c>
      <c r="G592" s="217" t="s">
        <v>282</v>
      </c>
      <c r="H592" s="218">
        <v>1</v>
      </c>
      <c r="I592" s="219"/>
      <c r="J592" s="220">
        <f>ROUND(I592*H592,2)</f>
        <v>0</v>
      </c>
      <c r="K592" s="216" t="s">
        <v>247</v>
      </c>
      <c r="L592" s="45"/>
      <c r="M592" s="221" t="s">
        <v>19</v>
      </c>
      <c r="N592" s="222" t="s">
        <v>43</v>
      </c>
      <c r="O592" s="85"/>
      <c r="P592" s="223">
        <f>O592*H592</f>
        <v>0</v>
      </c>
      <c r="Q592" s="223">
        <v>0</v>
      </c>
      <c r="R592" s="223">
        <f>Q592*H592</f>
        <v>0</v>
      </c>
      <c r="S592" s="223">
        <v>0</v>
      </c>
      <c r="T592" s="224">
        <f>S592*H592</f>
        <v>0</v>
      </c>
      <c r="U592" s="39"/>
      <c r="V592" s="39"/>
      <c r="W592" s="39"/>
      <c r="X592" s="39"/>
      <c r="Y592" s="39"/>
      <c r="Z592" s="39"/>
      <c r="AA592" s="39"/>
      <c r="AB592" s="39"/>
      <c r="AC592" s="39"/>
      <c r="AD592" s="39"/>
      <c r="AE592" s="39"/>
      <c r="AR592" s="225" t="s">
        <v>248</v>
      </c>
      <c r="AT592" s="225" t="s">
        <v>243</v>
      </c>
      <c r="AU592" s="225" t="s">
        <v>79</v>
      </c>
      <c r="AY592" s="18" t="s">
        <v>240</v>
      </c>
      <c r="BE592" s="226">
        <f>IF(N592="základní",J592,0)</f>
        <v>0</v>
      </c>
      <c r="BF592" s="226">
        <f>IF(N592="snížená",J592,0)</f>
        <v>0</v>
      </c>
      <c r="BG592" s="226">
        <f>IF(N592="zákl. přenesená",J592,0)</f>
        <v>0</v>
      </c>
      <c r="BH592" s="226">
        <f>IF(N592="sníž. přenesená",J592,0)</f>
        <v>0</v>
      </c>
      <c r="BI592" s="226">
        <f>IF(N592="nulová",J592,0)</f>
        <v>0</v>
      </c>
      <c r="BJ592" s="18" t="s">
        <v>79</v>
      </c>
      <c r="BK592" s="226">
        <f>ROUND(I592*H592,2)</f>
        <v>0</v>
      </c>
      <c r="BL592" s="18" t="s">
        <v>248</v>
      </c>
      <c r="BM592" s="225" t="s">
        <v>4308</v>
      </c>
    </row>
    <row r="593" s="2" customFormat="1">
      <c r="A593" s="39"/>
      <c r="B593" s="40"/>
      <c r="C593" s="41"/>
      <c r="D593" s="227" t="s">
        <v>435</v>
      </c>
      <c r="E593" s="41"/>
      <c r="F593" s="228" t="s">
        <v>5822</v>
      </c>
      <c r="G593" s="41"/>
      <c r="H593" s="41"/>
      <c r="I593" s="229"/>
      <c r="J593" s="41"/>
      <c r="K593" s="41"/>
      <c r="L593" s="45"/>
      <c r="M593" s="291"/>
      <c r="N593" s="292"/>
      <c r="O593" s="85"/>
      <c r="P593" s="85"/>
      <c r="Q593" s="85"/>
      <c r="R593" s="85"/>
      <c r="S593" s="85"/>
      <c r="T593" s="86"/>
      <c r="U593" s="39"/>
      <c r="V593" s="39"/>
      <c r="W593" s="39"/>
      <c r="X593" s="39"/>
      <c r="Y593" s="39"/>
      <c r="Z593" s="39"/>
      <c r="AA593" s="39"/>
      <c r="AB593" s="39"/>
      <c r="AC593" s="39"/>
      <c r="AD593" s="39"/>
      <c r="AE593" s="39"/>
      <c r="AT593" s="18" t="s">
        <v>435</v>
      </c>
      <c r="AU593" s="18" t="s">
        <v>79</v>
      </c>
    </row>
    <row r="594" s="2" customFormat="1" ht="16.5" customHeight="1">
      <c r="A594" s="39"/>
      <c r="B594" s="40"/>
      <c r="C594" s="214" t="s">
        <v>3242</v>
      </c>
      <c r="D594" s="214" t="s">
        <v>243</v>
      </c>
      <c r="E594" s="215" t="s">
        <v>5823</v>
      </c>
      <c r="F594" s="216" t="s">
        <v>5824</v>
      </c>
      <c r="G594" s="217" t="s">
        <v>282</v>
      </c>
      <c r="H594" s="218">
        <v>1</v>
      </c>
      <c r="I594" s="219"/>
      <c r="J594" s="220">
        <f>ROUND(I594*H594,2)</f>
        <v>0</v>
      </c>
      <c r="K594" s="216" t="s">
        <v>247</v>
      </c>
      <c r="L594" s="45"/>
      <c r="M594" s="221" t="s">
        <v>19</v>
      </c>
      <c r="N594" s="222" t="s">
        <v>43</v>
      </c>
      <c r="O594" s="85"/>
      <c r="P594" s="223">
        <f>O594*H594</f>
        <v>0</v>
      </c>
      <c r="Q594" s="223">
        <v>0</v>
      </c>
      <c r="R594" s="223">
        <f>Q594*H594</f>
        <v>0</v>
      </c>
      <c r="S594" s="223">
        <v>0</v>
      </c>
      <c r="T594" s="224">
        <f>S594*H594</f>
        <v>0</v>
      </c>
      <c r="U594" s="39"/>
      <c r="V594" s="39"/>
      <c r="W594" s="39"/>
      <c r="X594" s="39"/>
      <c r="Y594" s="39"/>
      <c r="Z594" s="39"/>
      <c r="AA594" s="39"/>
      <c r="AB594" s="39"/>
      <c r="AC594" s="39"/>
      <c r="AD594" s="39"/>
      <c r="AE594" s="39"/>
      <c r="AR594" s="225" t="s">
        <v>248</v>
      </c>
      <c r="AT594" s="225" t="s">
        <v>243</v>
      </c>
      <c r="AU594" s="225" t="s">
        <v>79</v>
      </c>
      <c r="AY594" s="18" t="s">
        <v>240</v>
      </c>
      <c r="BE594" s="226">
        <f>IF(N594="základní",J594,0)</f>
        <v>0</v>
      </c>
      <c r="BF594" s="226">
        <f>IF(N594="snížená",J594,0)</f>
        <v>0</v>
      </c>
      <c r="BG594" s="226">
        <f>IF(N594="zákl. přenesená",J594,0)</f>
        <v>0</v>
      </c>
      <c r="BH594" s="226">
        <f>IF(N594="sníž. přenesená",J594,0)</f>
        <v>0</v>
      </c>
      <c r="BI594" s="226">
        <f>IF(N594="nulová",J594,0)</f>
        <v>0</v>
      </c>
      <c r="BJ594" s="18" t="s">
        <v>79</v>
      </c>
      <c r="BK594" s="226">
        <f>ROUND(I594*H594,2)</f>
        <v>0</v>
      </c>
      <c r="BL594" s="18" t="s">
        <v>248</v>
      </c>
      <c r="BM594" s="225" t="s">
        <v>4317</v>
      </c>
    </row>
    <row r="595" s="2" customFormat="1">
      <c r="A595" s="39"/>
      <c r="B595" s="40"/>
      <c r="C595" s="41"/>
      <c r="D595" s="227" t="s">
        <v>435</v>
      </c>
      <c r="E595" s="41"/>
      <c r="F595" s="228" t="s">
        <v>5825</v>
      </c>
      <c r="G595" s="41"/>
      <c r="H595" s="41"/>
      <c r="I595" s="229"/>
      <c r="J595" s="41"/>
      <c r="K595" s="41"/>
      <c r="L595" s="45"/>
      <c r="M595" s="291"/>
      <c r="N595" s="292"/>
      <c r="O595" s="85"/>
      <c r="P595" s="85"/>
      <c r="Q595" s="85"/>
      <c r="R595" s="85"/>
      <c r="S595" s="85"/>
      <c r="T595" s="86"/>
      <c r="U595" s="39"/>
      <c r="V595" s="39"/>
      <c r="W595" s="39"/>
      <c r="X595" s="39"/>
      <c r="Y595" s="39"/>
      <c r="Z595" s="39"/>
      <c r="AA595" s="39"/>
      <c r="AB595" s="39"/>
      <c r="AC595" s="39"/>
      <c r="AD595" s="39"/>
      <c r="AE595" s="39"/>
      <c r="AT595" s="18" t="s">
        <v>435</v>
      </c>
      <c r="AU595" s="18" t="s">
        <v>79</v>
      </c>
    </row>
    <row r="596" s="2" customFormat="1">
      <c r="A596" s="39"/>
      <c r="B596" s="40"/>
      <c r="C596" s="214" t="s">
        <v>3247</v>
      </c>
      <c r="D596" s="214" t="s">
        <v>243</v>
      </c>
      <c r="E596" s="215" t="s">
        <v>5826</v>
      </c>
      <c r="F596" s="216" t="s">
        <v>5827</v>
      </c>
      <c r="G596" s="217" t="s">
        <v>261</v>
      </c>
      <c r="H596" s="218">
        <v>2</v>
      </c>
      <c r="I596" s="219"/>
      <c r="J596" s="220">
        <f>ROUND(I596*H596,2)</f>
        <v>0</v>
      </c>
      <c r="K596" s="216" t="s">
        <v>247</v>
      </c>
      <c r="L596" s="45"/>
      <c r="M596" s="221" t="s">
        <v>19</v>
      </c>
      <c r="N596" s="222" t="s">
        <v>43</v>
      </c>
      <c r="O596" s="85"/>
      <c r="P596" s="223">
        <f>O596*H596</f>
        <v>0</v>
      </c>
      <c r="Q596" s="223">
        <v>0</v>
      </c>
      <c r="R596" s="223">
        <f>Q596*H596</f>
        <v>0</v>
      </c>
      <c r="S596" s="223">
        <v>0</v>
      </c>
      <c r="T596" s="224">
        <f>S596*H596</f>
        <v>0</v>
      </c>
      <c r="U596" s="39"/>
      <c r="V596" s="39"/>
      <c r="W596" s="39"/>
      <c r="X596" s="39"/>
      <c r="Y596" s="39"/>
      <c r="Z596" s="39"/>
      <c r="AA596" s="39"/>
      <c r="AB596" s="39"/>
      <c r="AC596" s="39"/>
      <c r="AD596" s="39"/>
      <c r="AE596" s="39"/>
      <c r="AR596" s="225" t="s">
        <v>248</v>
      </c>
      <c r="AT596" s="225" t="s">
        <v>243</v>
      </c>
      <c r="AU596" s="225" t="s">
        <v>79</v>
      </c>
      <c r="AY596" s="18" t="s">
        <v>240</v>
      </c>
      <c r="BE596" s="226">
        <f>IF(N596="základní",J596,0)</f>
        <v>0</v>
      </c>
      <c r="BF596" s="226">
        <f>IF(N596="snížená",J596,0)</f>
        <v>0</v>
      </c>
      <c r="BG596" s="226">
        <f>IF(N596="zákl. přenesená",J596,0)</f>
        <v>0</v>
      </c>
      <c r="BH596" s="226">
        <f>IF(N596="sníž. přenesená",J596,0)</f>
        <v>0</v>
      </c>
      <c r="BI596" s="226">
        <f>IF(N596="nulová",J596,0)</f>
        <v>0</v>
      </c>
      <c r="BJ596" s="18" t="s">
        <v>79</v>
      </c>
      <c r="BK596" s="226">
        <f>ROUND(I596*H596,2)</f>
        <v>0</v>
      </c>
      <c r="BL596" s="18" t="s">
        <v>248</v>
      </c>
      <c r="BM596" s="225" t="s">
        <v>4327</v>
      </c>
    </row>
    <row r="597" s="2" customFormat="1">
      <c r="A597" s="39"/>
      <c r="B597" s="40"/>
      <c r="C597" s="41"/>
      <c r="D597" s="227" t="s">
        <v>435</v>
      </c>
      <c r="E597" s="41"/>
      <c r="F597" s="228" t="s">
        <v>5449</v>
      </c>
      <c r="G597" s="41"/>
      <c r="H597" s="41"/>
      <c r="I597" s="229"/>
      <c r="J597" s="41"/>
      <c r="K597" s="41"/>
      <c r="L597" s="45"/>
      <c r="M597" s="291"/>
      <c r="N597" s="292"/>
      <c r="O597" s="85"/>
      <c r="P597" s="85"/>
      <c r="Q597" s="85"/>
      <c r="R597" s="85"/>
      <c r="S597" s="85"/>
      <c r="T597" s="86"/>
      <c r="U597" s="39"/>
      <c r="V597" s="39"/>
      <c r="W597" s="39"/>
      <c r="X597" s="39"/>
      <c r="Y597" s="39"/>
      <c r="Z597" s="39"/>
      <c r="AA597" s="39"/>
      <c r="AB597" s="39"/>
      <c r="AC597" s="39"/>
      <c r="AD597" s="39"/>
      <c r="AE597" s="39"/>
      <c r="AT597" s="18" t="s">
        <v>435</v>
      </c>
      <c r="AU597" s="18" t="s">
        <v>79</v>
      </c>
    </row>
    <row r="598" s="2" customFormat="1">
      <c r="A598" s="39"/>
      <c r="B598" s="40"/>
      <c r="C598" s="214" t="s">
        <v>3252</v>
      </c>
      <c r="D598" s="214" t="s">
        <v>243</v>
      </c>
      <c r="E598" s="215" t="s">
        <v>5828</v>
      </c>
      <c r="F598" s="216" t="s">
        <v>5829</v>
      </c>
      <c r="G598" s="217" t="s">
        <v>282</v>
      </c>
      <c r="H598" s="218">
        <v>1</v>
      </c>
      <c r="I598" s="219"/>
      <c r="J598" s="220">
        <f>ROUND(I598*H598,2)</f>
        <v>0</v>
      </c>
      <c r="K598" s="216" t="s">
        <v>247</v>
      </c>
      <c r="L598" s="45"/>
      <c r="M598" s="221" t="s">
        <v>19</v>
      </c>
      <c r="N598" s="222" t="s">
        <v>43</v>
      </c>
      <c r="O598" s="85"/>
      <c r="P598" s="223">
        <f>O598*H598</f>
        <v>0</v>
      </c>
      <c r="Q598" s="223">
        <v>0</v>
      </c>
      <c r="R598" s="223">
        <f>Q598*H598</f>
        <v>0</v>
      </c>
      <c r="S598" s="223">
        <v>0</v>
      </c>
      <c r="T598" s="224">
        <f>S598*H598</f>
        <v>0</v>
      </c>
      <c r="U598" s="39"/>
      <c r="V598" s="39"/>
      <c r="W598" s="39"/>
      <c r="X598" s="39"/>
      <c r="Y598" s="39"/>
      <c r="Z598" s="39"/>
      <c r="AA598" s="39"/>
      <c r="AB598" s="39"/>
      <c r="AC598" s="39"/>
      <c r="AD598" s="39"/>
      <c r="AE598" s="39"/>
      <c r="AR598" s="225" t="s">
        <v>248</v>
      </c>
      <c r="AT598" s="225" t="s">
        <v>243</v>
      </c>
      <c r="AU598" s="225" t="s">
        <v>79</v>
      </c>
      <c r="AY598" s="18" t="s">
        <v>240</v>
      </c>
      <c r="BE598" s="226">
        <f>IF(N598="základní",J598,0)</f>
        <v>0</v>
      </c>
      <c r="BF598" s="226">
        <f>IF(N598="snížená",J598,0)</f>
        <v>0</v>
      </c>
      <c r="BG598" s="226">
        <f>IF(N598="zákl. přenesená",J598,0)</f>
        <v>0</v>
      </c>
      <c r="BH598" s="226">
        <f>IF(N598="sníž. přenesená",J598,0)</f>
        <v>0</v>
      </c>
      <c r="BI598" s="226">
        <f>IF(N598="nulová",J598,0)</f>
        <v>0</v>
      </c>
      <c r="BJ598" s="18" t="s">
        <v>79</v>
      </c>
      <c r="BK598" s="226">
        <f>ROUND(I598*H598,2)</f>
        <v>0</v>
      </c>
      <c r="BL598" s="18" t="s">
        <v>248</v>
      </c>
      <c r="BM598" s="225" t="s">
        <v>4335</v>
      </c>
    </row>
    <row r="599" s="2" customFormat="1">
      <c r="A599" s="39"/>
      <c r="B599" s="40"/>
      <c r="C599" s="214" t="s">
        <v>3257</v>
      </c>
      <c r="D599" s="214" t="s">
        <v>243</v>
      </c>
      <c r="E599" s="215" t="s">
        <v>5830</v>
      </c>
      <c r="F599" s="216" t="s">
        <v>5831</v>
      </c>
      <c r="G599" s="217" t="s">
        <v>282</v>
      </c>
      <c r="H599" s="218">
        <v>1</v>
      </c>
      <c r="I599" s="219"/>
      <c r="J599" s="220">
        <f>ROUND(I599*H599,2)</f>
        <v>0</v>
      </c>
      <c r="K599" s="216" t="s">
        <v>247</v>
      </c>
      <c r="L599" s="45"/>
      <c r="M599" s="221" t="s">
        <v>19</v>
      </c>
      <c r="N599" s="222" t="s">
        <v>43</v>
      </c>
      <c r="O599" s="85"/>
      <c r="P599" s="223">
        <f>O599*H599</f>
        <v>0</v>
      </c>
      <c r="Q599" s="223">
        <v>0</v>
      </c>
      <c r="R599" s="223">
        <f>Q599*H599</f>
        <v>0</v>
      </c>
      <c r="S599" s="223">
        <v>0</v>
      </c>
      <c r="T599" s="224">
        <f>S599*H599</f>
        <v>0</v>
      </c>
      <c r="U599" s="39"/>
      <c r="V599" s="39"/>
      <c r="W599" s="39"/>
      <c r="X599" s="39"/>
      <c r="Y599" s="39"/>
      <c r="Z599" s="39"/>
      <c r="AA599" s="39"/>
      <c r="AB599" s="39"/>
      <c r="AC599" s="39"/>
      <c r="AD599" s="39"/>
      <c r="AE599" s="39"/>
      <c r="AR599" s="225" t="s">
        <v>248</v>
      </c>
      <c r="AT599" s="225" t="s">
        <v>243</v>
      </c>
      <c r="AU599" s="225" t="s">
        <v>79</v>
      </c>
      <c r="AY599" s="18" t="s">
        <v>240</v>
      </c>
      <c r="BE599" s="226">
        <f>IF(N599="základní",J599,0)</f>
        <v>0</v>
      </c>
      <c r="BF599" s="226">
        <f>IF(N599="snížená",J599,0)</f>
        <v>0</v>
      </c>
      <c r="BG599" s="226">
        <f>IF(N599="zákl. přenesená",J599,0)</f>
        <v>0</v>
      </c>
      <c r="BH599" s="226">
        <f>IF(N599="sníž. přenesená",J599,0)</f>
        <v>0</v>
      </c>
      <c r="BI599" s="226">
        <f>IF(N599="nulová",J599,0)</f>
        <v>0</v>
      </c>
      <c r="BJ599" s="18" t="s">
        <v>79</v>
      </c>
      <c r="BK599" s="226">
        <f>ROUND(I599*H599,2)</f>
        <v>0</v>
      </c>
      <c r="BL599" s="18" t="s">
        <v>248</v>
      </c>
      <c r="BM599" s="225" t="s">
        <v>4343</v>
      </c>
    </row>
    <row r="600" s="12" customFormat="1" ht="25.92" customHeight="1">
      <c r="A600" s="12"/>
      <c r="B600" s="198"/>
      <c r="C600" s="199"/>
      <c r="D600" s="200" t="s">
        <v>71</v>
      </c>
      <c r="E600" s="201" t="s">
        <v>5832</v>
      </c>
      <c r="F600" s="201" t="s">
        <v>5833</v>
      </c>
      <c r="G600" s="199"/>
      <c r="H600" s="199"/>
      <c r="I600" s="202"/>
      <c r="J600" s="203">
        <f>BK600</f>
        <v>0</v>
      </c>
      <c r="K600" s="199"/>
      <c r="L600" s="204"/>
      <c r="M600" s="205"/>
      <c r="N600" s="206"/>
      <c r="O600" s="206"/>
      <c r="P600" s="207">
        <f>SUM(P601:P634)</f>
        <v>0</v>
      </c>
      <c r="Q600" s="206"/>
      <c r="R600" s="207">
        <f>SUM(R601:R634)</f>
        <v>0</v>
      </c>
      <c r="S600" s="206"/>
      <c r="T600" s="208">
        <f>SUM(T601:T634)</f>
        <v>0</v>
      </c>
      <c r="U600" s="12"/>
      <c r="V600" s="12"/>
      <c r="W600" s="12"/>
      <c r="X600" s="12"/>
      <c r="Y600" s="12"/>
      <c r="Z600" s="12"/>
      <c r="AA600" s="12"/>
      <c r="AB600" s="12"/>
      <c r="AC600" s="12"/>
      <c r="AD600" s="12"/>
      <c r="AE600" s="12"/>
      <c r="AR600" s="209" t="s">
        <v>79</v>
      </c>
      <c r="AT600" s="210" t="s">
        <v>71</v>
      </c>
      <c r="AU600" s="210" t="s">
        <v>72</v>
      </c>
      <c r="AY600" s="209" t="s">
        <v>240</v>
      </c>
      <c r="BK600" s="211">
        <f>SUM(BK601:BK634)</f>
        <v>0</v>
      </c>
    </row>
    <row r="601" s="2" customFormat="1" ht="142.2" customHeight="1">
      <c r="A601" s="39"/>
      <c r="B601" s="40"/>
      <c r="C601" s="214" t="s">
        <v>3260</v>
      </c>
      <c r="D601" s="214" t="s">
        <v>243</v>
      </c>
      <c r="E601" s="215" t="s">
        <v>5834</v>
      </c>
      <c r="F601" s="216" t="s">
        <v>5570</v>
      </c>
      <c r="G601" s="217" t="s">
        <v>282</v>
      </c>
      <c r="H601" s="218">
        <v>1</v>
      </c>
      <c r="I601" s="219"/>
      <c r="J601" s="220">
        <f>ROUND(I601*H601,2)</f>
        <v>0</v>
      </c>
      <c r="K601" s="216" t="s">
        <v>247</v>
      </c>
      <c r="L601" s="45"/>
      <c r="M601" s="221" t="s">
        <v>19</v>
      </c>
      <c r="N601" s="222" t="s">
        <v>43</v>
      </c>
      <c r="O601" s="85"/>
      <c r="P601" s="223">
        <f>O601*H601</f>
        <v>0</v>
      </c>
      <c r="Q601" s="223">
        <v>0</v>
      </c>
      <c r="R601" s="223">
        <f>Q601*H601</f>
        <v>0</v>
      </c>
      <c r="S601" s="223">
        <v>0</v>
      </c>
      <c r="T601" s="224">
        <f>S601*H601</f>
        <v>0</v>
      </c>
      <c r="U601" s="39"/>
      <c r="V601" s="39"/>
      <c r="W601" s="39"/>
      <c r="X601" s="39"/>
      <c r="Y601" s="39"/>
      <c r="Z601" s="39"/>
      <c r="AA601" s="39"/>
      <c r="AB601" s="39"/>
      <c r="AC601" s="39"/>
      <c r="AD601" s="39"/>
      <c r="AE601" s="39"/>
      <c r="AR601" s="225" t="s">
        <v>248</v>
      </c>
      <c r="AT601" s="225" t="s">
        <v>243</v>
      </c>
      <c r="AU601" s="225" t="s">
        <v>79</v>
      </c>
      <c r="AY601" s="18" t="s">
        <v>240</v>
      </c>
      <c r="BE601" s="226">
        <f>IF(N601="základní",J601,0)</f>
        <v>0</v>
      </c>
      <c r="BF601" s="226">
        <f>IF(N601="snížená",J601,0)</f>
        <v>0</v>
      </c>
      <c r="BG601" s="226">
        <f>IF(N601="zákl. přenesená",J601,0)</f>
        <v>0</v>
      </c>
      <c r="BH601" s="226">
        <f>IF(N601="sníž. přenesená",J601,0)</f>
        <v>0</v>
      </c>
      <c r="BI601" s="226">
        <f>IF(N601="nulová",J601,0)</f>
        <v>0</v>
      </c>
      <c r="BJ601" s="18" t="s">
        <v>79</v>
      </c>
      <c r="BK601" s="226">
        <f>ROUND(I601*H601,2)</f>
        <v>0</v>
      </c>
      <c r="BL601" s="18" t="s">
        <v>248</v>
      </c>
      <c r="BM601" s="225" t="s">
        <v>4351</v>
      </c>
    </row>
    <row r="602" s="2" customFormat="1">
      <c r="A602" s="39"/>
      <c r="B602" s="40"/>
      <c r="C602" s="41"/>
      <c r="D602" s="227" t="s">
        <v>435</v>
      </c>
      <c r="E602" s="41"/>
      <c r="F602" s="228" t="s">
        <v>5560</v>
      </c>
      <c r="G602" s="41"/>
      <c r="H602" s="41"/>
      <c r="I602" s="229"/>
      <c r="J602" s="41"/>
      <c r="K602" s="41"/>
      <c r="L602" s="45"/>
      <c r="M602" s="291"/>
      <c r="N602" s="292"/>
      <c r="O602" s="85"/>
      <c r="P602" s="85"/>
      <c r="Q602" s="85"/>
      <c r="R602" s="85"/>
      <c r="S602" s="85"/>
      <c r="T602" s="86"/>
      <c r="U602" s="39"/>
      <c r="V602" s="39"/>
      <c r="W602" s="39"/>
      <c r="X602" s="39"/>
      <c r="Y602" s="39"/>
      <c r="Z602" s="39"/>
      <c r="AA602" s="39"/>
      <c r="AB602" s="39"/>
      <c r="AC602" s="39"/>
      <c r="AD602" s="39"/>
      <c r="AE602" s="39"/>
      <c r="AT602" s="18" t="s">
        <v>435</v>
      </c>
      <c r="AU602" s="18" t="s">
        <v>79</v>
      </c>
    </row>
    <row r="603" s="2" customFormat="1">
      <c r="A603" s="39"/>
      <c r="B603" s="40"/>
      <c r="C603" s="214" t="s">
        <v>3263</v>
      </c>
      <c r="D603" s="214" t="s">
        <v>243</v>
      </c>
      <c r="E603" s="215" t="s">
        <v>5835</v>
      </c>
      <c r="F603" s="216" t="s">
        <v>5562</v>
      </c>
      <c r="G603" s="217" t="s">
        <v>282</v>
      </c>
      <c r="H603" s="218">
        <v>1</v>
      </c>
      <c r="I603" s="219"/>
      <c r="J603" s="220">
        <f>ROUND(I603*H603,2)</f>
        <v>0</v>
      </c>
      <c r="K603" s="216" t="s">
        <v>247</v>
      </c>
      <c r="L603" s="45"/>
      <c r="M603" s="221" t="s">
        <v>19</v>
      </c>
      <c r="N603" s="222" t="s">
        <v>43</v>
      </c>
      <c r="O603" s="85"/>
      <c r="P603" s="223">
        <f>O603*H603</f>
        <v>0</v>
      </c>
      <c r="Q603" s="223">
        <v>0</v>
      </c>
      <c r="R603" s="223">
        <f>Q603*H603</f>
        <v>0</v>
      </c>
      <c r="S603" s="223">
        <v>0</v>
      </c>
      <c r="T603" s="224">
        <f>S603*H603</f>
        <v>0</v>
      </c>
      <c r="U603" s="39"/>
      <c r="V603" s="39"/>
      <c r="W603" s="39"/>
      <c r="X603" s="39"/>
      <c r="Y603" s="39"/>
      <c r="Z603" s="39"/>
      <c r="AA603" s="39"/>
      <c r="AB603" s="39"/>
      <c r="AC603" s="39"/>
      <c r="AD603" s="39"/>
      <c r="AE603" s="39"/>
      <c r="AR603" s="225" t="s">
        <v>248</v>
      </c>
      <c r="AT603" s="225" t="s">
        <v>243</v>
      </c>
      <c r="AU603" s="225" t="s">
        <v>79</v>
      </c>
      <c r="AY603" s="18" t="s">
        <v>240</v>
      </c>
      <c r="BE603" s="226">
        <f>IF(N603="základní",J603,0)</f>
        <v>0</v>
      </c>
      <c r="BF603" s="226">
        <f>IF(N603="snížená",J603,0)</f>
        <v>0</v>
      </c>
      <c r="BG603" s="226">
        <f>IF(N603="zákl. přenesená",J603,0)</f>
        <v>0</v>
      </c>
      <c r="BH603" s="226">
        <f>IF(N603="sníž. přenesená",J603,0)</f>
        <v>0</v>
      </c>
      <c r="BI603" s="226">
        <f>IF(N603="nulová",J603,0)</f>
        <v>0</v>
      </c>
      <c r="BJ603" s="18" t="s">
        <v>79</v>
      </c>
      <c r="BK603" s="226">
        <f>ROUND(I603*H603,2)</f>
        <v>0</v>
      </c>
      <c r="BL603" s="18" t="s">
        <v>248</v>
      </c>
      <c r="BM603" s="225" t="s">
        <v>4360</v>
      </c>
    </row>
    <row r="604" s="2" customFormat="1">
      <c r="A604" s="39"/>
      <c r="B604" s="40"/>
      <c r="C604" s="41"/>
      <c r="D604" s="227" t="s">
        <v>435</v>
      </c>
      <c r="E604" s="41"/>
      <c r="F604" s="228" t="s">
        <v>5353</v>
      </c>
      <c r="G604" s="41"/>
      <c r="H604" s="41"/>
      <c r="I604" s="229"/>
      <c r="J604" s="41"/>
      <c r="K604" s="41"/>
      <c r="L604" s="45"/>
      <c r="M604" s="291"/>
      <c r="N604" s="292"/>
      <c r="O604" s="85"/>
      <c r="P604" s="85"/>
      <c r="Q604" s="85"/>
      <c r="R604" s="85"/>
      <c r="S604" s="85"/>
      <c r="T604" s="86"/>
      <c r="U604" s="39"/>
      <c r="V604" s="39"/>
      <c r="W604" s="39"/>
      <c r="X604" s="39"/>
      <c r="Y604" s="39"/>
      <c r="Z604" s="39"/>
      <c r="AA604" s="39"/>
      <c r="AB604" s="39"/>
      <c r="AC604" s="39"/>
      <c r="AD604" s="39"/>
      <c r="AE604" s="39"/>
      <c r="AT604" s="18" t="s">
        <v>435</v>
      </c>
      <c r="AU604" s="18" t="s">
        <v>79</v>
      </c>
    </row>
    <row r="605" s="2" customFormat="1" ht="21.75" customHeight="1">
      <c r="A605" s="39"/>
      <c r="B605" s="40"/>
      <c r="C605" s="214" t="s">
        <v>3267</v>
      </c>
      <c r="D605" s="214" t="s">
        <v>243</v>
      </c>
      <c r="E605" s="215" t="s">
        <v>5836</v>
      </c>
      <c r="F605" s="216" t="s">
        <v>5355</v>
      </c>
      <c r="G605" s="217" t="s">
        <v>282</v>
      </c>
      <c r="H605" s="218">
        <v>1</v>
      </c>
      <c r="I605" s="219"/>
      <c r="J605" s="220">
        <f>ROUND(I605*H605,2)</f>
        <v>0</v>
      </c>
      <c r="K605" s="216" t="s">
        <v>247</v>
      </c>
      <c r="L605" s="45"/>
      <c r="M605" s="221" t="s">
        <v>19</v>
      </c>
      <c r="N605" s="222" t="s">
        <v>43</v>
      </c>
      <c r="O605" s="85"/>
      <c r="P605" s="223">
        <f>O605*H605</f>
        <v>0</v>
      </c>
      <c r="Q605" s="223">
        <v>0</v>
      </c>
      <c r="R605" s="223">
        <f>Q605*H605</f>
        <v>0</v>
      </c>
      <c r="S605" s="223">
        <v>0</v>
      </c>
      <c r="T605" s="224">
        <f>S605*H605</f>
        <v>0</v>
      </c>
      <c r="U605" s="39"/>
      <c r="V605" s="39"/>
      <c r="W605" s="39"/>
      <c r="X605" s="39"/>
      <c r="Y605" s="39"/>
      <c r="Z605" s="39"/>
      <c r="AA605" s="39"/>
      <c r="AB605" s="39"/>
      <c r="AC605" s="39"/>
      <c r="AD605" s="39"/>
      <c r="AE605" s="39"/>
      <c r="AR605" s="225" t="s">
        <v>248</v>
      </c>
      <c r="AT605" s="225" t="s">
        <v>243</v>
      </c>
      <c r="AU605" s="225" t="s">
        <v>79</v>
      </c>
      <c r="AY605" s="18" t="s">
        <v>240</v>
      </c>
      <c r="BE605" s="226">
        <f>IF(N605="základní",J605,0)</f>
        <v>0</v>
      </c>
      <c r="BF605" s="226">
        <f>IF(N605="snížená",J605,0)</f>
        <v>0</v>
      </c>
      <c r="BG605" s="226">
        <f>IF(N605="zákl. přenesená",J605,0)</f>
        <v>0</v>
      </c>
      <c r="BH605" s="226">
        <f>IF(N605="sníž. přenesená",J605,0)</f>
        <v>0</v>
      </c>
      <c r="BI605" s="226">
        <f>IF(N605="nulová",J605,0)</f>
        <v>0</v>
      </c>
      <c r="BJ605" s="18" t="s">
        <v>79</v>
      </c>
      <c r="BK605" s="226">
        <f>ROUND(I605*H605,2)</f>
        <v>0</v>
      </c>
      <c r="BL605" s="18" t="s">
        <v>248</v>
      </c>
      <c r="BM605" s="225" t="s">
        <v>4368</v>
      </c>
    </row>
    <row r="606" s="2" customFormat="1">
      <c r="A606" s="39"/>
      <c r="B606" s="40"/>
      <c r="C606" s="41"/>
      <c r="D606" s="227" t="s">
        <v>435</v>
      </c>
      <c r="E606" s="41"/>
      <c r="F606" s="228" t="s">
        <v>5356</v>
      </c>
      <c r="G606" s="41"/>
      <c r="H606" s="41"/>
      <c r="I606" s="229"/>
      <c r="J606" s="41"/>
      <c r="K606" s="41"/>
      <c r="L606" s="45"/>
      <c r="M606" s="291"/>
      <c r="N606" s="292"/>
      <c r="O606" s="85"/>
      <c r="P606" s="85"/>
      <c r="Q606" s="85"/>
      <c r="R606" s="85"/>
      <c r="S606" s="85"/>
      <c r="T606" s="86"/>
      <c r="U606" s="39"/>
      <c r="V606" s="39"/>
      <c r="W606" s="39"/>
      <c r="X606" s="39"/>
      <c r="Y606" s="39"/>
      <c r="Z606" s="39"/>
      <c r="AA606" s="39"/>
      <c r="AB606" s="39"/>
      <c r="AC606" s="39"/>
      <c r="AD606" s="39"/>
      <c r="AE606" s="39"/>
      <c r="AT606" s="18" t="s">
        <v>435</v>
      </c>
      <c r="AU606" s="18" t="s">
        <v>79</v>
      </c>
    </row>
    <row r="607" s="2" customFormat="1">
      <c r="A607" s="39"/>
      <c r="B607" s="40"/>
      <c r="C607" s="214" t="s">
        <v>3272</v>
      </c>
      <c r="D607" s="214" t="s">
        <v>243</v>
      </c>
      <c r="E607" s="215" t="s">
        <v>5837</v>
      </c>
      <c r="F607" s="216" t="s">
        <v>5358</v>
      </c>
      <c r="G607" s="217" t="s">
        <v>1418</v>
      </c>
      <c r="H607" s="218">
        <v>16</v>
      </c>
      <c r="I607" s="219"/>
      <c r="J607" s="220">
        <f>ROUND(I607*H607,2)</f>
        <v>0</v>
      </c>
      <c r="K607" s="216" t="s">
        <v>247</v>
      </c>
      <c r="L607" s="45"/>
      <c r="M607" s="221" t="s">
        <v>19</v>
      </c>
      <c r="N607" s="222" t="s">
        <v>43</v>
      </c>
      <c r="O607" s="85"/>
      <c r="P607" s="223">
        <f>O607*H607</f>
        <v>0</v>
      </c>
      <c r="Q607" s="223">
        <v>0</v>
      </c>
      <c r="R607" s="223">
        <f>Q607*H607</f>
        <v>0</v>
      </c>
      <c r="S607" s="223">
        <v>0</v>
      </c>
      <c r="T607" s="224">
        <f>S607*H607</f>
        <v>0</v>
      </c>
      <c r="U607" s="39"/>
      <c r="V607" s="39"/>
      <c r="W607" s="39"/>
      <c r="X607" s="39"/>
      <c r="Y607" s="39"/>
      <c r="Z607" s="39"/>
      <c r="AA607" s="39"/>
      <c r="AB607" s="39"/>
      <c r="AC607" s="39"/>
      <c r="AD607" s="39"/>
      <c r="AE607" s="39"/>
      <c r="AR607" s="225" t="s">
        <v>248</v>
      </c>
      <c r="AT607" s="225" t="s">
        <v>243</v>
      </c>
      <c r="AU607" s="225" t="s">
        <v>79</v>
      </c>
      <c r="AY607" s="18" t="s">
        <v>240</v>
      </c>
      <c r="BE607" s="226">
        <f>IF(N607="základní",J607,0)</f>
        <v>0</v>
      </c>
      <c r="BF607" s="226">
        <f>IF(N607="snížená",J607,0)</f>
        <v>0</v>
      </c>
      <c r="BG607" s="226">
        <f>IF(N607="zákl. přenesená",J607,0)</f>
        <v>0</v>
      </c>
      <c r="BH607" s="226">
        <f>IF(N607="sníž. přenesená",J607,0)</f>
        <v>0</v>
      </c>
      <c r="BI607" s="226">
        <f>IF(N607="nulová",J607,0)</f>
        <v>0</v>
      </c>
      <c r="BJ607" s="18" t="s">
        <v>79</v>
      </c>
      <c r="BK607" s="226">
        <f>ROUND(I607*H607,2)</f>
        <v>0</v>
      </c>
      <c r="BL607" s="18" t="s">
        <v>248</v>
      </c>
      <c r="BM607" s="225" t="s">
        <v>4376</v>
      </c>
    </row>
    <row r="608" s="2" customFormat="1">
      <c r="A608" s="39"/>
      <c r="B608" s="40"/>
      <c r="C608" s="41"/>
      <c r="D608" s="227" t="s">
        <v>435</v>
      </c>
      <c r="E608" s="41"/>
      <c r="F608" s="228" t="s">
        <v>5359</v>
      </c>
      <c r="G608" s="41"/>
      <c r="H608" s="41"/>
      <c r="I608" s="229"/>
      <c r="J608" s="41"/>
      <c r="K608" s="41"/>
      <c r="L608" s="45"/>
      <c r="M608" s="291"/>
      <c r="N608" s="292"/>
      <c r="O608" s="85"/>
      <c r="P608" s="85"/>
      <c r="Q608" s="85"/>
      <c r="R608" s="85"/>
      <c r="S608" s="85"/>
      <c r="T608" s="86"/>
      <c r="U608" s="39"/>
      <c r="V608" s="39"/>
      <c r="W608" s="39"/>
      <c r="X608" s="39"/>
      <c r="Y608" s="39"/>
      <c r="Z608" s="39"/>
      <c r="AA608" s="39"/>
      <c r="AB608" s="39"/>
      <c r="AC608" s="39"/>
      <c r="AD608" s="39"/>
      <c r="AE608" s="39"/>
      <c r="AT608" s="18" t="s">
        <v>435</v>
      </c>
      <c r="AU608" s="18" t="s">
        <v>79</v>
      </c>
    </row>
    <row r="609" s="2" customFormat="1" ht="16.5" customHeight="1">
      <c r="A609" s="39"/>
      <c r="B609" s="40"/>
      <c r="C609" s="214" t="s">
        <v>3276</v>
      </c>
      <c r="D609" s="214" t="s">
        <v>243</v>
      </c>
      <c r="E609" s="215" t="s">
        <v>5838</v>
      </c>
      <c r="F609" s="216" t="s">
        <v>5361</v>
      </c>
      <c r="G609" s="217" t="s">
        <v>3056</v>
      </c>
      <c r="H609" s="218">
        <v>0.20000000000000001</v>
      </c>
      <c r="I609" s="219"/>
      <c r="J609" s="220">
        <f>ROUND(I609*H609,2)</f>
        <v>0</v>
      </c>
      <c r="K609" s="216" t="s">
        <v>247</v>
      </c>
      <c r="L609" s="45"/>
      <c r="M609" s="221" t="s">
        <v>19</v>
      </c>
      <c r="N609" s="222" t="s">
        <v>43</v>
      </c>
      <c r="O609" s="85"/>
      <c r="P609" s="223">
        <f>O609*H609</f>
        <v>0</v>
      </c>
      <c r="Q609" s="223">
        <v>0</v>
      </c>
      <c r="R609" s="223">
        <f>Q609*H609</f>
        <v>0</v>
      </c>
      <c r="S609" s="223">
        <v>0</v>
      </c>
      <c r="T609" s="224">
        <f>S609*H609</f>
        <v>0</v>
      </c>
      <c r="U609" s="39"/>
      <c r="V609" s="39"/>
      <c r="W609" s="39"/>
      <c r="X609" s="39"/>
      <c r="Y609" s="39"/>
      <c r="Z609" s="39"/>
      <c r="AA609" s="39"/>
      <c r="AB609" s="39"/>
      <c r="AC609" s="39"/>
      <c r="AD609" s="39"/>
      <c r="AE609" s="39"/>
      <c r="AR609" s="225" t="s">
        <v>248</v>
      </c>
      <c r="AT609" s="225" t="s">
        <v>243</v>
      </c>
      <c r="AU609" s="225" t="s">
        <v>79</v>
      </c>
      <c r="AY609" s="18" t="s">
        <v>240</v>
      </c>
      <c r="BE609" s="226">
        <f>IF(N609="základní",J609,0)</f>
        <v>0</v>
      </c>
      <c r="BF609" s="226">
        <f>IF(N609="snížená",J609,0)</f>
        <v>0</v>
      </c>
      <c r="BG609" s="226">
        <f>IF(N609="zákl. přenesená",J609,0)</f>
        <v>0</v>
      </c>
      <c r="BH609" s="226">
        <f>IF(N609="sníž. přenesená",J609,0)</f>
        <v>0</v>
      </c>
      <c r="BI609" s="226">
        <f>IF(N609="nulová",J609,0)</f>
        <v>0</v>
      </c>
      <c r="BJ609" s="18" t="s">
        <v>79</v>
      </c>
      <c r="BK609" s="226">
        <f>ROUND(I609*H609,2)</f>
        <v>0</v>
      </c>
      <c r="BL609" s="18" t="s">
        <v>248</v>
      </c>
      <c r="BM609" s="225" t="s">
        <v>4384</v>
      </c>
    </row>
    <row r="610" s="2" customFormat="1">
      <c r="A610" s="39"/>
      <c r="B610" s="40"/>
      <c r="C610" s="41"/>
      <c r="D610" s="227" t="s">
        <v>435</v>
      </c>
      <c r="E610" s="41"/>
      <c r="F610" s="228" t="s">
        <v>5362</v>
      </c>
      <c r="G610" s="41"/>
      <c r="H610" s="41"/>
      <c r="I610" s="229"/>
      <c r="J610" s="41"/>
      <c r="K610" s="41"/>
      <c r="L610" s="45"/>
      <c r="M610" s="291"/>
      <c r="N610" s="292"/>
      <c r="O610" s="85"/>
      <c r="P610" s="85"/>
      <c r="Q610" s="85"/>
      <c r="R610" s="85"/>
      <c r="S610" s="85"/>
      <c r="T610" s="86"/>
      <c r="U610" s="39"/>
      <c r="V610" s="39"/>
      <c r="W610" s="39"/>
      <c r="X610" s="39"/>
      <c r="Y610" s="39"/>
      <c r="Z610" s="39"/>
      <c r="AA610" s="39"/>
      <c r="AB610" s="39"/>
      <c r="AC610" s="39"/>
      <c r="AD610" s="39"/>
      <c r="AE610" s="39"/>
      <c r="AT610" s="18" t="s">
        <v>435</v>
      </c>
      <c r="AU610" s="18" t="s">
        <v>79</v>
      </c>
    </row>
    <row r="611" s="2" customFormat="1">
      <c r="A611" s="39"/>
      <c r="B611" s="40"/>
      <c r="C611" s="214" t="s">
        <v>3281</v>
      </c>
      <c r="D611" s="214" t="s">
        <v>243</v>
      </c>
      <c r="E611" s="215" t="s">
        <v>5839</v>
      </c>
      <c r="F611" s="216" t="s">
        <v>5840</v>
      </c>
      <c r="G611" s="217" t="s">
        <v>282</v>
      </c>
      <c r="H611" s="218">
        <v>4</v>
      </c>
      <c r="I611" s="219"/>
      <c r="J611" s="220">
        <f>ROUND(I611*H611,2)</f>
        <v>0</v>
      </c>
      <c r="K611" s="216" t="s">
        <v>247</v>
      </c>
      <c r="L611" s="45"/>
      <c r="M611" s="221" t="s">
        <v>19</v>
      </c>
      <c r="N611" s="222" t="s">
        <v>43</v>
      </c>
      <c r="O611" s="85"/>
      <c r="P611" s="223">
        <f>O611*H611</f>
        <v>0</v>
      </c>
      <c r="Q611" s="223">
        <v>0</v>
      </c>
      <c r="R611" s="223">
        <f>Q611*H611</f>
        <v>0</v>
      </c>
      <c r="S611" s="223">
        <v>0</v>
      </c>
      <c r="T611" s="224">
        <f>S611*H611</f>
        <v>0</v>
      </c>
      <c r="U611" s="39"/>
      <c r="V611" s="39"/>
      <c r="W611" s="39"/>
      <c r="X611" s="39"/>
      <c r="Y611" s="39"/>
      <c r="Z611" s="39"/>
      <c r="AA611" s="39"/>
      <c r="AB611" s="39"/>
      <c r="AC611" s="39"/>
      <c r="AD611" s="39"/>
      <c r="AE611" s="39"/>
      <c r="AR611" s="225" t="s">
        <v>248</v>
      </c>
      <c r="AT611" s="225" t="s">
        <v>243</v>
      </c>
      <c r="AU611" s="225" t="s">
        <v>79</v>
      </c>
      <c r="AY611" s="18" t="s">
        <v>240</v>
      </c>
      <c r="BE611" s="226">
        <f>IF(N611="základní",J611,0)</f>
        <v>0</v>
      </c>
      <c r="BF611" s="226">
        <f>IF(N611="snížená",J611,0)</f>
        <v>0</v>
      </c>
      <c r="BG611" s="226">
        <f>IF(N611="zákl. přenesená",J611,0)</f>
        <v>0</v>
      </c>
      <c r="BH611" s="226">
        <f>IF(N611="sníž. přenesená",J611,0)</f>
        <v>0</v>
      </c>
      <c r="BI611" s="226">
        <f>IF(N611="nulová",J611,0)</f>
        <v>0</v>
      </c>
      <c r="BJ611" s="18" t="s">
        <v>79</v>
      </c>
      <c r="BK611" s="226">
        <f>ROUND(I611*H611,2)</f>
        <v>0</v>
      </c>
      <c r="BL611" s="18" t="s">
        <v>248</v>
      </c>
      <c r="BM611" s="225" t="s">
        <v>4392</v>
      </c>
    </row>
    <row r="612" s="2" customFormat="1">
      <c r="A612" s="39"/>
      <c r="B612" s="40"/>
      <c r="C612" s="41"/>
      <c r="D612" s="227" t="s">
        <v>435</v>
      </c>
      <c r="E612" s="41"/>
      <c r="F612" s="228" t="s">
        <v>5841</v>
      </c>
      <c r="G612" s="41"/>
      <c r="H612" s="41"/>
      <c r="I612" s="229"/>
      <c r="J612" s="41"/>
      <c r="K612" s="41"/>
      <c r="L612" s="45"/>
      <c r="M612" s="291"/>
      <c r="N612" s="292"/>
      <c r="O612" s="85"/>
      <c r="P612" s="85"/>
      <c r="Q612" s="85"/>
      <c r="R612" s="85"/>
      <c r="S612" s="85"/>
      <c r="T612" s="86"/>
      <c r="U612" s="39"/>
      <c r="V612" s="39"/>
      <c r="W612" s="39"/>
      <c r="X612" s="39"/>
      <c r="Y612" s="39"/>
      <c r="Z612" s="39"/>
      <c r="AA612" s="39"/>
      <c r="AB612" s="39"/>
      <c r="AC612" s="39"/>
      <c r="AD612" s="39"/>
      <c r="AE612" s="39"/>
      <c r="AT612" s="18" t="s">
        <v>435</v>
      </c>
      <c r="AU612" s="18" t="s">
        <v>79</v>
      </c>
    </row>
    <row r="613" s="2" customFormat="1">
      <c r="A613" s="39"/>
      <c r="B613" s="40"/>
      <c r="C613" s="214" t="s">
        <v>3286</v>
      </c>
      <c r="D613" s="214" t="s">
        <v>243</v>
      </c>
      <c r="E613" s="215" t="s">
        <v>5842</v>
      </c>
      <c r="F613" s="216" t="s">
        <v>5602</v>
      </c>
      <c r="G613" s="217" t="s">
        <v>282</v>
      </c>
      <c r="H613" s="218">
        <v>6</v>
      </c>
      <c r="I613" s="219"/>
      <c r="J613" s="220">
        <f>ROUND(I613*H613,2)</f>
        <v>0</v>
      </c>
      <c r="K613" s="216" t="s">
        <v>247</v>
      </c>
      <c r="L613" s="45"/>
      <c r="M613" s="221" t="s">
        <v>19</v>
      </c>
      <c r="N613" s="222" t="s">
        <v>43</v>
      </c>
      <c r="O613" s="85"/>
      <c r="P613" s="223">
        <f>O613*H613</f>
        <v>0</v>
      </c>
      <c r="Q613" s="223">
        <v>0</v>
      </c>
      <c r="R613" s="223">
        <f>Q613*H613</f>
        <v>0</v>
      </c>
      <c r="S613" s="223">
        <v>0</v>
      </c>
      <c r="T613" s="224">
        <f>S613*H613</f>
        <v>0</v>
      </c>
      <c r="U613" s="39"/>
      <c r="V613" s="39"/>
      <c r="W613" s="39"/>
      <c r="X613" s="39"/>
      <c r="Y613" s="39"/>
      <c r="Z613" s="39"/>
      <c r="AA613" s="39"/>
      <c r="AB613" s="39"/>
      <c r="AC613" s="39"/>
      <c r="AD613" s="39"/>
      <c r="AE613" s="39"/>
      <c r="AR613" s="225" t="s">
        <v>248</v>
      </c>
      <c r="AT613" s="225" t="s">
        <v>243</v>
      </c>
      <c r="AU613" s="225" t="s">
        <v>79</v>
      </c>
      <c r="AY613" s="18" t="s">
        <v>240</v>
      </c>
      <c r="BE613" s="226">
        <f>IF(N613="základní",J613,0)</f>
        <v>0</v>
      </c>
      <c r="BF613" s="226">
        <f>IF(N613="snížená",J613,0)</f>
        <v>0</v>
      </c>
      <c r="BG613" s="226">
        <f>IF(N613="zákl. přenesená",J613,0)</f>
        <v>0</v>
      </c>
      <c r="BH613" s="226">
        <f>IF(N613="sníž. přenesená",J613,0)</f>
        <v>0</v>
      </c>
      <c r="BI613" s="226">
        <f>IF(N613="nulová",J613,0)</f>
        <v>0</v>
      </c>
      <c r="BJ613" s="18" t="s">
        <v>79</v>
      </c>
      <c r="BK613" s="226">
        <f>ROUND(I613*H613,2)</f>
        <v>0</v>
      </c>
      <c r="BL613" s="18" t="s">
        <v>248</v>
      </c>
      <c r="BM613" s="225" t="s">
        <v>4400</v>
      </c>
    </row>
    <row r="614" s="2" customFormat="1">
      <c r="A614" s="39"/>
      <c r="B614" s="40"/>
      <c r="C614" s="41"/>
      <c r="D614" s="227" t="s">
        <v>435</v>
      </c>
      <c r="E614" s="41"/>
      <c r="F614" s="228" t="s">
        <v>5603</v>
      </c>
      <c r="G614" s="41"/>
      <c r="H614" s="41"/>
      <c r="I614" s="229"/>
      <c r="J614" s="41"/>
      <c r="K614" s="41"/>
      <c r="L614" s="45"/>
      <c r="M614" s="291"/>
      <c r="N614" s="292"/>
      <c r="O614" s="85"/>
      <c r="P614" s="85"/>
      <c r="Q614" s="85"/>
      <c r="R614" s="85"/>
      <c r="S614" s="85"/>
      <c r="T614" s="86"/>
      <c r="U614" s="39"/>
      <c r="V614" s="39"/>
      <c r="W614" s="39"/>
      <c r="X614" s="39"/>
      <c r="Y614" s="39"/>
      <c r="Z614" s="39"/>
      <c r="AA614" s="39"/>
      <c r="AB614" s="39"/>
      <c r="AC614" s="39"/>
      <c r="AD614" s="39"/>
      <c r="AE614" s="39"/>
      <c r="AT614" s="18" t="s">
        <v>435</v>
      </c>
      <c r="AU614" s="18" t="s">
        <v>79</v>
      </c>
    </row>
    <row r="615" s="2" customFormat="1">
      <c r="A615" s="39"/>
      <c r="B615" s="40"/>
      <c r="C615" s="214" t="s">
        <v>3293</v>
      </c>
      <c r="D615" s="214" t="s">
        <v>243</v>
      </c>
      <c r="E615" s="215" t="s">
        <v>5843</v>
      </c>
      <c r="F615" s="216" t="s">
        <v>5605</v>
      </c>
      <c r="G615" s="217" t="s">
        <v>282</v>
      </c>
      <c r="H615" s="218">
        <v>5</v>
      </c>
      <c r="I615" s="219"/>
      <c r="J615" s="220">
        <f>ROUND(I615*H615,2)</f>
        <v>0</v>
      </c>
      <c r="K615" s="216" t="s">
        <v>247</v>
      </c>
      <c r="L615" s="45"/>
      <c r="M615" s="221" t="s">
        <v>19</v>
      </c>
      <c r="N615" s="222" t="s">
        <v>43</v>
      </c>
      <c r="O615" s="85"/>
      <c r="P615" s="223">
        <f>O615*H615</f>
        <v>0</v>
      </c>
      <c r="Q615" s="223">
        <v>0</v>
      </c>
      <c r="R615" s="223">
        <f>Q615*H615</f>
        <v>0</v>
      </c>
      <c r="S615" s="223">
        <v>0</v>
      </c>
      <c r="T615" s="224">
        <f>S615*H615</f>
        <v>0</v>
      </c>
      <c r="U615" s="39"/>
      <c r="V615" s="39"/>
      <c r="W615" s="39"/>
      <c r="X615" s="39"/>
      <c r="Y615" s="39"/>
      <c r="Z615" s="39"/>
      <c r="AA615" s="39"/>
      <c r="AB615" s="39"/>
      <c r="AC615" s="39"/>
      <c r="AD615" s="39"/>
      <c r="AE615" s="39"/>
      <c r="AR615" s="225" t="s">
        <v>248</v>
      </c>
      <c r="AT615" s="225" t="s">
        <v>243</v>
      </c>
      <c r="AU615" s="225" t="s">
        <v>79</v>
      </c>
      <c r="AY615" s="18" t="s">
        <v>240</v>
      </c>
      <c r="BE615" s="226">
        <f>IF(N615="základní",J615,0)</f>
        <v>0</v>
      </c>
      <c r="BF615" s="226">
        <f>IF(N615="snížená",J615,0)</f>
        <v>0</v>
      </c>
      <c r="BG615" s="226">
        <f>IF(N615="zákl. přenesená",J615,0)</f>
        <v>0</v>
      </c>
      <c r="BH615" s="226">
        <f>IF(N615="sníž. přenesená",J615,0)</f>
        <v>0</v>
      </c>
      <c r="BI615" s="226">
        <f>IF(N615="nulová",J615,0)</f>
        <v>0</v>
      </c>
      <c r="BJ615" s="18" t="s">
        <v>79</v>
      </c>
      <c r="BK615" s="226">
        <f>ROUND(I615*H615,2)</f>
        <v>0</v>
      </c>
      <c r="BL615" s="18" t="s">
        <v>248</v>
      </c>
      <c r="BM615" s="225" t="s">
        <v>4408</v>
      </c>
    </row>
    <row r="616" s="2" customFormat="1">
      <c r="A616" s="39"/>
      <c r="B616" s="40"/>
      <c r="C616" s="41"/>
      <c r="D616" s="227" t="s">
        <v>435</v>
      </c>
      <c r="E616" s="41"/>
      <c r="F616" s="228" t="s">
        <v>5603</v>
      </c>
      <c r="G616" s="41"/>
      <c r="H616" s="41"/>
      <c r="I616" s="229"/>
      <c r="J616" s="41"/>
      <c r="K616" s="41"/>
      <c r="L616" s="45"/>
      <c r="M616" s="291"/>
      <c r="N616" s="292"/>
      <c r="O616" s="85"/>
      <c r="P616" s="85"/>
      <c r="Q616" s="85"/>
      <c r="R616" s="85"/>
      <c r="S616" s="85"/>
      <c r="T616" s="86"/>
      <c r="U616" s="39"/>
      <c r="V616" s="39"/>
      <c r="W616" s="39"/>
      <c r="X616" s="39"/>
      <c r="Y616" s="39"/>
      <c r="Z616" s="39"/>
      <c r="AA616" s="39"/>
      <c r="AB616" s="39"/>
      <c r="AC616" s="39"/>
      <c r="AD616" s="39"/>
      <c r="AE616" s="39"/>
      <c r="AT616" s="18" t="s">
        <v>435</v>
      </c>
      <c r="AU616" s="18" t="s">
        <v>79</v>
      </c>
    </row>
    <row r="617" s="2" customFormat="1">
      <c r="A617" s="39"/>
      <c r="B617" s="40"/>
      <c r="C617" s="214" t="s">
        <v>3298</v>
      </c>
      <c r="D617" s="214" t="s">
        <v>243</v>
      </c>
      <c r="E617" s="215" t="s">
        <v>5844</v>
      </c>
      <c r="F617" s="216" t="s">
        <v>5845</v>
      </c>
      <c r="G617" s="217" t="s">
        <v>282</v>
      </c>
      <c r="H617" s="218">
        <v>2</v>
      </c>
      <c r="I617" s="219"/>
      <c r="J617" s="220">
        <f>ROUND(I617*H617,2)</f>
        <v>0</v>
      </c>
      <c r="K617" s="216" t="s">
        <v>247</v>
      </c>
      <c r="L617" s="45"/>
      <c r="M617" s="221" t="s">
        <v>19</v>
      </c>
      <c r="N617" s="222" t="s">
        <v>43</v>
      </c>
      <c r="O617" s="85"/>
      <c r="P617" s="223">
        <f>O617*H617</f>
        <v>0</v>
      </c>
      <c r="Q617" s="223">
        <v>0</v>
      </c>
      <c r="R617" s="223">
        <f>Q617*H617</f>
        <v>0</v>
      </c>
      <c r="S617" s="223">
        <v>0</v>
      </c>
      <c r="T617" s="224">
        <f>S617*H617</f>
        <v>0</v>
      </c>
      <c r="U617" s="39"/>
      <c r="V617" s="39"/>
      <c r="W617" s="39"/>
      <c r="X617" s="39"/>
      <c r="Y617" s="39"/>
      <c r="Z617" s="39"/>
      <c r="AA617" s="39"/>
      <c r="AB617" s="39"/>
      <c r="AC617" s="39"/>
      <c r="AD617" s="39"/>
      <c r="AE617" s="39"/>
      <c r="AR617" s="225" t="s">
        <v>248</v>
      </c>
      <c r="AT617" s="225" t="s">
        <v>243</v>
      </c>
      <c r="AU617" s="225" t="s">
        <v>79</v>
      </c>
      <c r="AY617" s="18" t="s">
        <v>240</v>
      </c>
      <c r="BE617" s="226">
        <f>IF(N617="základní",J617,0)</f>
        <v>0</v>
      </c>
      <c r="BF617" s="226">
        <f>IF(N617="snížená",J617,0)</f>
        <v>0</v>
      </c>
      <c r="BG617" s="226">
        <f>IF(N617="zákl. přenesená",J617,0)</f>
        <v>0</v>
      </c>
      <c r="BH617" s="226">
        <f>IF(N617="sníž. přenesená",J617,0)</f>
        <v>0</v>
      </c>
      <c r="BI617" s="226">
        <f>IF(N617="nulová",J617,0)</f>
        <v>0</v>
      </c>
      <c r="BJ617" s="18" t="s">
        <v>79</v>
      </c>
      <c r="BK617" s="226">
        <f>ROUND(I617*H617,2)</f>
        <v>0</v>
      </c>
      <c r="BL617" s="18" t="s">
        <v>248</v>
      </c>
      <c r="BM617" s="225" t="s">
        <v>4416</v>
      </c>
    </row>
    <row r="618" s="2" customFormat="1">
      <c r="A618" s="39"/>
      <c r="B618" s="40"/>
      <c r="C618" s="41"/>
      <c r="D618" s="227" t="s">
        <v>435</v>
      </c>
      <c r="E618" s="41"/>
      <c r="F618" s="228" t="s">
        <v>5846</v>
      </c>
      <c r="G618" s="41"/>
      <c r="H618" s="41"/>
      <c r="I618" s="229"/>
      <c r="J618" s="41"/>
      <c r="K618" s="41"/>
      <c r="L618" s="45"/>
      <c r="M618" s="291"/>
      <c r="N618" s="292"/>
      <c r="O618" s="85"/>
      <c r="P618" s="85"/>
      <c r="Q618" s="85"/>
      <c r="R618" s="85"/>
      <c r="S618" s="85"/>
      <c r="T618" s="86"/>
      <c r="U618" s="39"/>
      <c r="V618" s="39"/>
      <c r="W618" s="39"/>
      <c r="X618" s="39"/>
      <c r="Y618" s="39"/>
      <c r="Z618" s="39"/>
      <c r="AA618" s="39"/>
      <c r="AB618" s="39"/>
      <c r="AC618" s="39"/>
      <c r="AD618" s="39"/>
      <c r="AE618" s="39"/>
      <c r="AT618" s="18" t="s">
        <v>435</v>
      </c>
      <c r="AU618" s="18" t="s">
        <v>79</v>
      </c>
    </row>
    <row r="619" s="2" customFormat="1" ht="16.5" customHeight="1">
      <c r="A619" s="39"/>
      <c r="B619" s="40"/>
      <c r="C619" s="214" t="s">
        <v>3306</v>
      </c>
      <c r="D619" s="214" t="s">
        <v>243</v>
      </c>
      <c r="E619" s="215" t="s">
        <v>5847</v>
      </c>
      <c r="F619" s="216" t="s">
        <v>5848</v>
      </c>
      <c r="G619" s="217" t="s">
        <v>282</v>
      </c>
      <c r="H619" s="218">
        <v>2</v>
      </c>
      <c r="I619" s="219"/>
      <c r="J619" s="220">
        <f>ROUND(I619*H619,2)</f>
        <v>0</v>
      </c>
      <c r="K619" s="216" t="s">
        <v>247</v>
      </c>
      <c r="L619" s="45"/>
      <c r="M619" s="221" t="s">
        <v>19</v>
      </c>
      <c r="N619" s="222" t="s">
        <v>43</v>
      </c>
      <c r="O619" s="85"/>
      <c r="P619" s="223">
        <f>O619*H619</f>
        <v>0</v>
      </c>
      <c r="Q619" s="223">
        <v>0</v>
      </c>
      <c r="R619" s="223">
        <f>Q619*H619</f>
        <v>0</v>
      </c>
      <c r="S619" s="223">
        <v>0</v>
      </c>
      <c r="T619" s="224">
        <f>S619*H619</f>
        <v>0</v>
      </c>
      <c r="U619" s="39"/>
      <c r="V619" s="39"/>
      <c r="W619" s="39"/>
      <c r="X619" s="39"/>
      <c r="Y619" s="39"/>
      <c r="Z619" s="39"/>
      <c r="AA619" s="39"/>
      <c r="AB619" s="39"/>
      <c r="AC619" s="39"/>
      <c r="AD619" s="39"/>
      <c r="AE619" s="39"/>
      <c r="AR619" s="225" t="s">
        <v>248</v>
      </c>
      <c r="AT619" s="225" t="s">
        <v>243</v>
      </c>
      <c r="AU619" s="225" t="s">
        <v>79</v>
      </c>
      <c r="AY619" s="18" t="s">
        <v>240</v>
      </c>
      <c r="BE619" s="226">
        <f>IF(N619="základní",J619,0)</f>
        <v>0</v>
      </c>
      <c r="BF619" s="226">
        <f>IF(N619="snížená",J619,0)</f>
        <v>0</v>
      </c>
      <c r="BG619" s="226">
        <f>IF(N619="zákl. přenesená",J619,0)</f>
        <v>0</v>
      </c>
      <c r="BH619" s="226">
        <f>IF(N619="sníž. přenesená",J619,0)</f>
        <v>0</v>
      </c>
      <c r="BI619" s="226">
        <f>IF(N619="nulová",J619,0)</f>
        <v>0</v>
      </c>
      <c r="BJ619" s="18" t="s">
        <v>79</v>
      </c>
      <c r="BK619" s="226">
        <f>ROUND(I619*H619,2)</f>
        <v>0</v>
      </c>
      <c r="BL619" s="18" t="s">
        <v>248</v>
      </c>
      <c r="BM619" s="225" t="s">
        <v>4424</v>
      </c>
    </row>
    <row r="620" s="2" customFormat="1">
      <c r="A620" s="39"/>
      <c r="B620" s="40"/>
      <c r="C620" s="41"/>
      <c r="D620" s="227" t="s">
        <v>435</v>
      </c>
      <c r="E620" s="41"/>
      <c r="F620" s="228" t="s">
        <v>5849</v>
      </c>
      <c r="G620" s="41"/>
      <c r="H620" s="41"/>
      <c r="I620" s="229"/>
      <c r="J620" s="41"/>
      <c r="K620" s="41"/>
      <c r="L620" s="45"/>
      <c r="M620" s="291"/>
      <c r="N620" s="292"/>
      <c r="O620" s="85"/>
      <c r="P620" s="85"/>
      <c r="Q620" s="85"/>
      <c r="R620" s="85"/>
      <c r="S620" s="85"/>
      <c r="T620" s="86"/>
      <c r="U620" s="39"/>
      <c r="V620" s="39"/>
      <c r="W620" s="39"/>
      <c r="X620" s="39"/>
      <c r="Y620" s="39"/>
      <c r="Z620" s="39"/>
      <c r="AA620" s="39"/>
      <c r="AB620" s="39"/>
      <c r="AC620" s="39"/>
      <c r="AD620" s="39"/>
      <c r="AE620" s="39"/>
      <c r="AT620" s="18" t="s">
        <v>435</v>
      </c>
      <c r="AU620" s="18" t="s">
        <v>79</v>
      </c>
    </row>
    <row r="621" s="2" customFormat="1">
      <c r="A621" s="39"/>
      <c r="B621" s="40"/>
      <c r="C621" s="214" t="s">
        <v>3310</v>
      </c>
      <c r="D621" s="214" t="s">
        <v>243</v>
      </c>
      <c r="E621" s="215" t="s">
        <v>5850</v>
      </c>
      <c r="F621" s="216" t="s">
        <v>5678</v>
      </c>
      <c r="G621" s="217" t="s">
        <v>282</v>
      </c>
      <c r="H621" s="218">
        <v>11</v>
      </c>
      <c r="I621" s="219"/>
      <c r="J621" s="220">
        <f>ROUND(I621*H621,2)</f>
        <v>0</v>
      </c>
      <c r="K621" s="216" t="s">
        <v>247</v>
      </c>
      <c r="L621" s="45"/>
      <c r="M621" s="221" t="s">
        <v>19</v>
      </c>
      <c r="N621" s="222" t="s">
        <v>43</v>
      </c>
      <c r="O621" s="85"/>
      <c r="P621" s="223">
        <f>O621*H621</f>
        <v>0</v>
      </c>
      <c r="Q621" s="223">
        <v>0</v>
      </c>
      <c r="R621" s="223">
        <f>Q621*H621</f>
        <v>0</v>
      </c>
      <c r="S621" s="223">
        <v>0</v>
      </c>
      <c r="T621" s="224">
        <f>S621*H621</f>
        <v>0</v>
      </c>
      <c r="U621" s="39"/>
      <c r="V621" s="39"/>
      <c r="W621" s="39"/>
      <c r="X621" s="39"/>
      <c r="Y621" s="39"/>
      <c r="Z621" s="39"/>
      <c r="AA621" s="39"/>
      <c r="AB621" s="39"/>
      <c r="AC621" s="39"/>
      <c r="AD621" s="39"/>
      <c r="AE621" s="39"/>
      <c r="AR621" s="225" t="s">
        <v>248</v>
      </c>
      <c r="AT621" s="225" t="s">
        <v>243</v>
      </c>
      <c r="AU621" s="225" t="s">
        <v>79</v>
      </c>
      <c r="AY621" s="18" t="s">
        <v>240</v>
      </c>
      <c r="BE621" s="226">
        <f>IF(N621="základní",J621,0)</f>
        <v>0</v>
      </c>
      <c r="BF621" s="226">
        <f>IF(N621="snížená",J621,0)</f>
        <v>0</v>
      </c>
      <c r="BG621" s="226">
        <f>IF(N621="zákl. přenesená",J621,0)</f>
        <v>0</v>
      </c>
      <c r="BH621" s="226">
        <f>IF(N621="sníž. přenesená",J621,0)</f>
        <v>0</v>
      </c>
      <c r="BI621" s="226">
        <f>IF(N621="nulová",J621,0)</f>
        <v>0</v>
      </c>
      <c r="BJ621" s="18" t="s">
        <v>79</v>
      </c>
      <c r="BK621" s="226">
        <f>ROUND(I621*H621,2)</f>
        <v>0</v>
      </c>
      <c r="BL621" s="18" t="s">
        <v>248</v>
      </c>
      <c r="BM621" s="225" t="s">
        <v>1722</v>
      </c>
    </row>
    <row r="622" s="2" customFormat="1">
      <c r="A622" s="39"/>
      <c r="B622" s="40"/>
      <c r="C622" s="41"/>
      <c r="D622" s="227" t="s">
        <v>435</v>
      </c>
      <c r="E622" s="41"/>
      <c r="F622" s="228" t="s">
        <v>5427</v>
      </c>
      <c r="G622" s="41"/>
      <c r="H622" s="41"/>
      <c r="I622" s="229"/>
      <c r="J622" s="41"/>
      <c r="K622" s="41"/>
      <c r="L622" s="45"/>
      <c r="M622" s="291"/>
      <c r="N622" s="292"/>
      <c r="O622" s="85"/>
      <c r="P622" s="85"/>
      <c r="Q622" s="85"/>
      <c r="R622" s="85"/>
      <c r="S622" s="85"/>
      <c r="T622" s="86"/>
      <c r="U622" s="39"/>
      <c r="V622" s="39"/>
      <c r="W622" s="39"/>
      <c r="X622" s="39"/>
      <c r="Y622" s="39"/>
      <c r="Z622" s="39"/>
      <c r="AA622" s="39"/>
      <c r="AB622" s="39"/>
      <c r="AC622" s="39"/>
      <c r="AD622" s="39"/>
      <c r="AE622" s="39"/>
      <c r="AT622" s="18" t="s">
        <v>435</v>
      </c>
      <c r="AU622" s="18" t="s">
        <v>79</v>
      </c>
    </row>
    <row r="623" s="2" customFormat="1">
      <c r="A623" s="39"/>
      <c r="B623" s="40"/>
      <c r="C623" s="214" t="s">
        <v>3314</v>
      </c>
      <c r="D623" s="214" t="s">
        <v>243</v>
      </c>
      <c r="E623" s="215" t="s">
        <v>5851</v>
      </c>
      <c r="F623" s="216" t="s">
        <v>5623</v>
      </c>
      <c r="G623" s="217" t="s">
        <v>1418</v>
      </c>
      <c r="H623" s="218">
        <v>16</v>
      </c>
      <c r="I623" s="219"/>
      <c r="J623" s="220">
        <f>ROUND(I623*H623,2)</f>
        <v>0</v>
      </c>
      <c r="K623" s="216" t="s">
        <v>247</v>
      </c>
      <c r="L623" s="45"/>
      <c r="M623" s="221" t="s">
        <v>19</v>
      </c>
      <c r="N623" s="222" t="s">
        <v>43</v>
      </c>
      <c r="O623" s="85"/>
      <c r="P623" s="223">
        <f>O623*H623</f>
        <v>0</v>
      </c>
      <c r="Q623" s="223">
        <v>0</v>
      </c>
      <c r="R623" s="223">
        <f>Q623*H623</f>
        <v>0</v>
      </c>
      <c r="S623" s="223">
        <v>0</v>
      </c>
      <c r="T623" s="224">
        <f>S623*H623</f>
        <v>0</v>
      </c>
      <c r="U623" s="39"/>
      <c r="V623" s="39"/>
      <c r="W623" s="39"/>
      <c r="X623" s="39"/>
      <c r="Y623" s="39"/>
      <c r="Z623" s="39"/>
      <c r="AA623" s="39"/>
      <c r="AB623" s="39"/>
      <c r="AC623" s="39"/>
      <c r="AD623" s="39"/>
      <c r="AE623" s="39"/>
      <c r="AR623" s="225" t="s">
        <v>248</v>
      </c>
      <c r="AT623" s="225" t="s">
        <v>243</v>
      </c>
      <c r="AU623" s="225" t="s">
        <v>79</v>
      </c>
      <c r="AY623" s="18" t="s">
        <v>240</v>
      </c>
      <c r="BE623" s="226">
        <f>IF(N623="základní",J623,0)</f>
        <v>0</v>
      </c>
      <c r="BF623" s="226">
        <f>IF(N623="snížená",J623,0)</f>
        <v>0</v>
      </c>
      <c r="BG623" s="226">
        <f>IF(N623="zákl. přenesená",J623,0)</f>
        <v>0</v>
      </c>
      <c r="BH623" s="226">
        <f>IF(N623="sníž. přenesená",J623,0)</f>
        <v>0</v>
      </c>
      <c r="BI623" s="226">
        <f>IF(N623="nulová",J623,0)</f>
        <v>0</v>
      </c>
      <c r="BJ623" s="18" t="s">
        <v>79</v>
      </c>
      <c r="BK623" s="226">
        <f>ROUND(I623*H623,2)</f>
        <v>0</v>
      </c>
      <c r="BL623" s="18" t="s">
        <v>248</v>
      </c>
      <c r="BM623" s="225" t="s">
        <v>4439</v>
      </c>
    </row>
    <row r="624" s="2" customFormat="1">
      <c r="A624" s="39"/>
      <c r="B624" s="40"/>
      <c r="C624" s="41"/>
      <c r="D624" s="227" t="s">
        <v>435</v>
      </c>
      <c r="E624" s="41"/>
      <c r="F624" s="228" t="s">
        <v>5624</v>
      </c>
      <c r="G624" s="41"/>
      <c r="H624" s="41"/>
      <c r="I624" s="229"/>
      <c r="J624" s="41"/>
      <c r="K624" s="41"/>
      <c r="L624" s="45"/>
      <c r="M624" s="291"/>
      <c r="N624" s="292"/>
      <c r="O624" s="85"/>
      <c r="P624" s="85"/>
      <c r="Q624" s="85"/>
      <c r="R624" s="85"/>
      <c r="S624" s="85"/>
      <c r="T624" s="86"/>
      <c r="U624" s="39"/>
      <c r="V624" s="39"/>
      <c r="W624" s="39"/>
      <c r="X624" s="39"/>
      <c r="Y624" s="39"/>
      <c r="Z624" s="39"/>
      <c r="AA624" s="39"/>
      <c r="AB624" s="39"/>
      <c r="AC624" s="39"/>
      <c r="AD624" s="39"/>
      <c r="AE624" s="39"/>
      <c r="AT624" s="18" t="s">
        <v>435</v>
      </c>
      <c r="AU624" s="18" t="s">
        <v>79</v>
      </c>
    </row>
    <row r="625" s="2" customFormat="1">
      <c r="A625" s="39"/>
      <c r="B625" s="40"/>
      <c r="C625" s="214" t="s">
        <v>3319</v>
      </c>
      <c r="D625" s="214" t="s">
        <v>243</v>
      </c>
      <c r="E625" s="215" t="s">
        <v>5852</v>
      </c>
      <c r="F625" s="216" t="s">
        <v>5853</v>
      </c>
      <c r="G625" s="217" t="s">
        <v>1418</v>
      </c>
      <c r="H625" s="218">
        <v>76</v>
      </c>
      <c r="I625" s="219"/>
      <c r="J625" s="220">
        <f>ROUND(I625*H625,2)</f>
        <v>0</v>
      </c>
      <c r="K625" s="216" t="s">
        <v>247</v>
      </c>
      <c r="L625" s="45"/>
      <c r="M625" s="221" t="s">
        <v>19</v>
      </c>
      <c r="N625" s="222" t="s">
        <v>43</v>
      </c>
      <c r="O625" s="85"/>
      <c r="P625" s="223">
        <f>O625*H625</f>
        <v>0</v>
      </c>
      <c r="Q625" s="223">
        <v>0</v>
      </c>
      <c r="R625" s="223">
        <f>Q625*H625</f>
        <v>0</v>
      </c>
      <c r="S625" s="223">
        <v>0</v>
      </c>
      <c r="T625" s="224">
        <f>S625*H625</f>
        <v>0</v>
      </c>
      <c r="U625" s="39"/>
      <c r="V625" s="39"/>
      <c r="W625" s="39"/>
      <c r="X625" s="39"/>
      <c r="Y625" s="39"/>
      <c r="Z625" s="39"/>
      <c r="AA625" s="39"/>
      <c r="AB625" s="39"/>
      <c r="AC625" s="39"/>
      <c r="AD625" s="39"/>
      <c r="AE625" s="39"/>
      <c r="AR625" s="225" t="s">
        <v>248</v>
      </c>
      <c r="AT625" s="225" t="s">
        <v>243</v>
      </c>
      <c r="AU625" s="225" t="s">
        <v>79</v>
      </c>
      <c r="AY625" s="18" t="s">
        <v>240</v>
      </c>
      <c r="BE625" s="226">
        <f>IF(N625="základní",J625,0)</f>
        <v>0</v>
      </c>
      <c r="BF625" s="226">
        <f>IF(N625="snížená",J625,0)</f>
        <v>0</v>
      </c>
      <c r="BG625" s="226">
        <f>IF(N625="zákl. přenesená",J625,0)</f>
        <v>0</v>
      </c>
      <c r="BH625" s="226">
        <f>IF(N625="sníž. přenesená",J625,0)</f>
        <v>0</v>
      </c>
      <c r="BI625" s="226">
        <f>IF(N625="nulová",J625,0)</f>
        <v>0</v>
      </c>
      <c r="BJ625" s="18" t="s">
        <v>79</v>
      </c>
      <c r="BK625" s="226">
        <f>ROUND(I625*H625,2)</f>
        <v>0</v>
      </c>
      <c r="BL625" s="18" t="s">
        <v>248</v>
      </c>
      <c r="BM625" s="225" t="s">
        <v>4447</v>
      </c>
    </row>
    <row r="626" s="2" customFormat="1">
      <c r="A626" s="39"/>
      <c r="B626" s="40"/>
      <c r="C626" s="41"/>
      <c r="D626" s="227" t="s">
        <v>435</v>
      </c>
      <c r="E626" s="41"/>
      <c r="F626" s="228" t="s">
        <v>5624</v>
      </c>
      <c r="G626" s="41"/>
      <c r="H626" s="41"/>
      <c r="I626" s="229"/>
      <c r="J626" s="41"/>
      <c r="K626" s="41"/>
      <c r="L626" s="45"/>
      <c r="M626" s="291"/>
      <c r="N626" s="292"/>
      <c r="O626" s="85"/>
      <c r="P626" s="85"/>
      <c r="Q626" s="85"/>
      <c r="R626" s="85"/>
      <c r="S626" s="85"/>
      <c r="T626" s="86"/>
      <c r="U626" s="39"/>
      <c r="V626" s="39"/>
      <c r="W626" s="39"/>
      <c r="X626" s="39"/>
      <c r="Y626" s="39"/>
      <c r="Z626" s="39"/>
      <c r="AA626" s="39"/>
      <c r="AB626" s="39"/>
      <c r="AC626" s="39"/>
      <c r="AD626" s="39"/>
      <c r="AE626" s="39"/>
      <c r="AT626" s="18" t="s">
        <v>435</v>
      </c>
      <c r="AU626" s="18" t="s">
        <v>79</v>
      </c>
    </row>
    <row r="627" s="2" customFormat="1">
      <c r="A627" s="39"/>
      <c r="B627" s="40"/>
      <c r="C627" s="214" t="s">
        <v>3326</v>
      </c>
      <c r="D627" s="214" t="s">
        <v>243</v>
      </c>
      <c r="E627" s="215" t="s">
        <v>5854</v>
      </c>
      <c r="F627" s="216" t="s">
        <v>5855</v>
      </c>
      <c r="G627" s="217" t="s">
        <v>261</v>
      </c>
      <c r="H627" s="218">
        <v>3</v>
      </c>
      <c r="I627" s="219"/>
      <c r="J627" s="220">
        <f>ROUND(I627*H627,2)</f>
        <v>0</v>
      </c>
      <c r="K627" s="216" t="s">
        <v>247</v>
      </c>
      <c r="L627" s="45"/>
      <c r="M627" s="221" t="s">
        <v>19</v>
      </c>
      <c r="N627" s="222" t="s">
        <v>43</v>
      </c>
      <c r="O627" s="85"/>
      <c r="P627" s="223">
        <f>O627*H627</f>
        <v>0</v>
      </c>
      <c r="Q627" s="223">
        <v>0</v>
      </c>
      <c r="R627" s="223">
        <f>Q627*H627</f>
        <v>0</v>
      </c>
      <c r="S627" s="223">
        <v>0</v>
      </c>
      <c r="T627" s="224">
        <f>S627*H627</f>
        <v>0</v>
      </c>
      <c r="U627" s="39"/>
      <c r="V627" s="39"/>
      <c r="W627" s="39"/>
      <c r="X627" s="39"/>
      <c r="Y627" s="39"/>
      <c r="Z627" s="39"/>
      <c r="AA627" s="39"/>
      <c r="AB627" s="39"/>
      <c r="AC627" s="39"/>
      <c r="AD627" s="39"/>
      <c r="AE627" s="39"/>
      <c r="AR627" s="225" t="s">
        <v>248</v>
      </c>
      <c r="AT627" s="225" t="s">
        <v>243</v>
      </c>
      <c r="AU627" s="225" t="s">
        <v>79</v>
      </c>
      <c r="AY627" s="18" t="s">
        <v>240</v>
      </c>
      <c r="BE627" s="226">
        <f>IF(N627="základní",J627,0)</f>
        <v>0</v>
      </c>
      <c r="BF627" s="226">
        <f>IF(N627="snížená",J627,0)</f>
        <v>0</v>
      </c>
      <c r="BG627" s="226">
        <f>IF(N627="zákl. přenesená",J627,0)</f>
        <v>0</v>
      </c>
      <c r="BH627" s="226">
        <f>IF(N627="sníž. přenesená",J627,0)</f>
        <v>0</v>
      </c>
      <c r="BI627" s="226">
        <f>IF(N627="nulová",J627,0)</f>
        <v>0</v>
      </c>
      <c r="BJ627" s="18" t="s">
        <v>79</v>
      </c>
      <c r="BK627" s="226">
        <f>ROUND(I627*H627,2)</f>
        <v>0</v>
      </c>
      <c r="BL627" s="18" t="s">
        <v>248</v>
      </c>
      <c r="BM627" s="225" t="s">
        <v>4455</v>
      </c>
    </row>
    <row r="628" s="2" customFormat="1">
      <c r="A628" s="39"/>
      <c r="B628" s="40"/>
      <c r="C628" s="41"/>
      <c r="D628" s="227" t="s">
        <v>435</v>
      </c>
      <c r="E628" s="41"/>
      <c r="F628" s="228" t="s">
        <v>5446</v>
      </c>
      <c r="G628" s="41"/>
      <c r="H628" s="41"/>
      <c r="I628" s="229"/>
      <c r="J628" s="41"/>
      <c r="K628" s="41"/>
      <c r="L628" s="45"/>
      <c r="M628" s="291"/>
      <c r="N628" s="292"/>
      <c r="O628" s="85"/>
      <c r="P628" s="85"/>
      <c r="Q628" s="85"/>
      <c r="R628" s="85"/>
      <c r="S628" s="85"/>
      <c r="T628" s="86"/>
      <c r="U628" s="39"/>
      <c r="V628" s="39"/>
      <c r="W628" s="39"/>
      <c r="X628" s="39"/>
      <c r="Y628" s="39"/>
      <c r="Z628" s="39"/>
      <c r="AA628" s="39"/>
      <c r="AB628" s="39"/>
      <c r="AC628" s="39"/>
      <c r="AD628" s="39"/>
      <c r="AE628" s="39"/>
      <c r="AT628" s="18" t="s">
        <v>435</v>
      </c>
      <c r="AU628" s="18" t="s">
        <v>79</v>
      </c>
    </row>
    <row r="629" s="2" customFormat="1">
      <c r="A629" s="39"/>
      <c r="B629" s="40"/>
      <c r="C629" s="214" t="s">
        <v>3328</v>
      </c>
      <c r="D629" s="214" t="s">
        <v>243</v>
      </c>
      <c r="E629" s="215" t="s">
        <v>5856</v>
      </c>
      <c r="F629" s="216" t="s">
        <v>5857</v>
      </c>
      <c r="G629" s="217" t="s">
        <v>282</v>
      </c>
      <c r="H629" s="218">
        <v>4</v>
      </c>
      <c r="I629" s="219"/>
      <c r="J629" s="220">
        <f>ROUND(I629*H629,2)</f>
        <v>0</v>
      </c>
      <c r="K629" s="216" t="s">
        <v>247</v>
      </c>
      <c r="L629" s="45"/>
      <c r="M629" s="221" t="s">
        <v>19</v>
      </c>
      <c r="N629" s="222" t="s">
        <v>43</v>
      </c>
      <c r="O629" s="85"/>
      <c r="P629" s="223">
        <f>O629*H629</f>
        <v>0</v>
      </c>
      <c r="Q629" s="223">
        <v>0</v>
      </c>
      <c r="R629" s="223">
        <f>Q629*H629</f>
        <v>0</v>
      </c>
      <c r="S629" s="223">
        <v>0</v>
      </c>
      <c r="T629" s="224">
        <f>S629*H629</f>
        <v>0</v>
      </c>
      <c r="U629" s="39"/>
      <c r="V629" s="39"/>
      <c r="W629" s="39"/>
      <c r="X629" s="39"/>
      <c r="Y629" s="39"/>
      <c r="Z629" s="39"/>
      <c r="AA629" s="39"/>
      <c r="AB629" s="39"/>
      <c r="AC629" s="39"/>
      <c r="AD629" s="39"/>
      <c r="AE629" s="39"/>
      <c r="AR629" s="225" t="s">
        <v>248</v>
      </c>
      <c r="AT629" s="225" t="s">
        <v>243</v>
      </c>
      <c r="AU629" s="225" t="s">
        <v>79</v>
      </c>
      <c r="AY629" s="18" t="s">
        <v>240</v>
      </c>
      <c r="BE629" s="226">
        <f>IF(N629="základní",J629,0)</f>
        <v>0</v>
      </c>
      <c r="BF629" s="226">
        <f>IF(N629="snížená",J629,0)</f>
        <v>0</v>
      </c>
      <c r="BG629" s="226">
        <f>IF(N629="zákl. přenesená",J629,0)</f>
        <v>0</v>
      </c>
      <c r="BH629" s="226">
        <f>IF(N629="sníž. přenesená",J629,0)</f>
        <v>0</v>
      </c>
      <c r="BI629" s="226">
        <f>IF(N629="nulová",J629,0)</f>
        <v>0</v>
      </c>
      <c r="BJ629" s="18" t="s">
        <v>79</v>
      </c>
      <c r="BK629" s="226">
        <f>ROUND(I629*H629,2)</f>
        <v>0</v>
      </c>
      <c r="BL629" s="18" t="s">
        <v>248</v>
      </c>
      <c r="BM629" s="225" t="s">
        <v>4465</v>
      </c>
    </row>
    <row r="630" s="2" customFormat="1">
      <c r="A630" s="39"/>
      <c r="B630" s="40"/>
      <c r="C630" s="41"/>
      <c r="D630" s="227" t="s">
        <v>435</v>
      </c>
      <c r="E630" s="41"/>
      <c r="F630" s="228" t="s">
        <v>5464</v>
      </c>
      <c r="G630" s="41"/>
      <c r="H630" s="41"/>
      <c r="I630" s="229"/>
      <c r="J630" s="41"/>
      <c r="K630" s="41"/>
      <c r="L630" s="45"/>
      <c r="M630" s="291"/>
      <c r="N630" s="292"/>
      <c r="O630" s="85"/>
      <c r="P630" s="85"/>
      <c r="Q630" s="85"/>
      <c r="R630" s="85"/>
      <c r="S630" s="85"/>
      <c r="T630" s="86"/>
      <c r="U630" s="39"/>
      <c r="V630" s="39"/>
      <c r="W630" s="39"/>
      <c r="X630" s="39"/>
      <c r="Y630" s="39"/>
      <c r="Z630" s="39"/>
      <c r="AA630" s="39"/>
      <c r="AB630" s="39"/>
      <c r="AC630" s="39"/>
      <c r="AD630" s="39"/>
      <c r="AE630" s="39"/>
      <c r="AT630" s="18" t="s">
        <v>435</v>
      </c>
      <c r="AU630" s="18" t="s">
        <v>79</v>
      </c>
    </row>
    <row r="631" s="2" customFormat="1">
      <c r="A631" s="39"/>
      <c r="B631" s="40"/>
      <c r="C631" s="214" t="s">
        <v>3334</v>
      </c>
      <c r="D631" s="214" t="s">
        <v>243</v>
      </c>
      <c r="E631" s="215" t="s">
        <v>5858</v>
      </c>
      <c r="F631" s="216" t="s">
        <v>5475</v>
      </c>
      <c r="G631" s="217" t="s">
        <v>251</v>
      </c>
      <c r="H631" s="218">
        <v>2</v>
      </c>
      <c r="I631" s="219"/>
      <c r="J631" s="220">
        <f>ROUND(I631*H631,2)</f>
        <v>0</v>
      </c>
      <c r="K631" s="216" t="s">
        <v>247</v>
      </c>
      <c r="L631" s="45"/>
      <c r="M631" s="221" t="s">
        <v>19</v>
      </c>
      <c r="N631" s="222" t="s">
        <v>43</v>
      </c>
      <c r="O631" s="85"/>
      <c r="P631" s="223">
        <f>O631*H631</f>
        <v>0</v>
      </c>
      <c r="Q631" s="223">
        <v>0</v>
      </c>
      <c r="R631" s="223">
        <f>Q631*H631</f>
        <v>0</v>
      </c>
      <c r="S631" s="223">
        <v>0</v>
      </c>
      <c r="T631" s="224">
        <f>S631*H631</f>
        <v>0</v>
      </c>
      <c r="U631" s="39"/>
      <c r="V631" s="39"/>
      <c r="W631" s="39"/>
      <c r="X631" s="39"/>
      <c r="Y631" s="39"/>
      <c r="Z631" s="39"/>
      <c r="AA631" s="39"/>
      <c r="AB631" s="39"/>
      <c r="AC631" s="39"/>
      <c r="AD631" s="39"/>
      <c r="AE631" s="39"/>
      <c r="AR631" s="225" t="s">
        <v>248</v>
      </c>
      <c r="AT631" s="225" t="s">
        <v>243</v>
      </c>
      <c r="AU631" s="225" t="s">
        <v>79</v>
      </c>
      <c r="AY631" s="18" t="s">
        <v>240</v>
      </c>
      <c r="BE631" s="226">
        <f>IF(N631="základní",J631,0)</f>
        <v>0</v>
      </c>
      <c r="BF631" s="226">
        <f>IF(N631="snížená",J631,0)</f>
        <v>0</v>
      </c>
      <c r="BG631" s="226">
        <f>IF(N631="zákl. přenesená",J631,0)</f>
        <v>0</v>
      </c>
      <c r="BH631" s="226">
        <f>IF(N631="sníž. přenesená",J631,0)</f>
        <v>0</v>
      </c>
      <c r="BI631" s="226">
        <f>IF(N631="nulová",J631,0)</f>
        <v>0</v>
      </c>
      <c r="BJ631" s="18" t="s">
        <v>79</v>
      </c>
      <c r="BK631" s="226">
        <f>ROUND(I631*H631,2)</f>
        <v>0</v>
      </c>
      <c r="BL631" s="18" t="s">
        <v>248</v>
      </c>
      <c r="BM631" s="225" t="s">
        <v>4473</v>
      </c>
    </row>
    <row r="632" s="2" customFormat="1">
      <c r="A632" s="39"/>
      <c r="B632" s="40"/>
      <c r="C632" s="41"/>
      <c r="D632" s="227" t="s">
        <v>435</v>
      </c>
      <c r="E632" s="41"/>
      <c r="F632" s="228" t="s">
        <v>5476</v>
      </c>
      <c r="G632" s="41"/>
      <c r="H632" s="41"/>
      <c r="I632" s="229"/>
      <c r="J632" s="41"/>
      <c r="K632" s="41"/>
      <c r="L632" s="45"/>
      <c r="M632" s="291"/>
      <c r="N632" s="292"/>
      <c r="O632" s="85"/>
      <c r="P632" s="85"/>
      <c r="Q632" s="85"/>
      <c r="R632" s="85"/>
      <c r="S632" s="85"/>
      <c r="T632" s="86"/>
      <c r="U632" s="39"/>
      <c r="V632" s="39"/>
      <c r="W632" s="39"/>
      <c r="X632" s="39"/>
      <c r="Y632" s="39"/>
      <c r="Z632" s="39"/>
      <c r="AA632" s="39"/>
      <c r="AB632" s="39"/>
      <c r="AC632" s="39"/>
      <c r="AD632" s="39"/>
      <c r="AE632" s="39"/>
      <c r="AT632" s="18" t="s">
        <v>435</v>
      </c>
      <c r="AU632" s="18" t="s">
        <v>79</v>
      </c>
    </row>
    <row r="633" s="2" customFormat="1">
      <c r="A633" s="39"/>
      <c r="B633" s="40"/>
      <c r="C633" s="214" t="s">
        <v>3339</v>
      </c>
      <c r="D633" s="214" t="s">
        <v>243</v>
      </c>
      <c r="E633" s="215" t="s">
        <v>5859</v>
      </c>
      <c r="F633" s="216" t="s">
        <v>5478</v>
      </c>
      <c r="G633" s="217" t="s">
        <v>251</v>
      </c>
      <c r="H633" s="218">
        <v>5</v>
      </c>
      <c r="I633" s="219"/>
      <c r="J633" s="220">
        <f>ROUND(I633*H633,2)</f>
        <v>0</v>
      </c>
      <c r="K633" s="216" t="s">
        <v>247</v>
      </c>
      <c r="L633" s="45"/>
      <c r="M633" s="221" t="s">
        <v>19</v>
      </c>
      <c r="N633" s="222" t="s">
        <v>43</v>
      </c>
      <c r="O633" s="85"/>
      <c r="P633" s="223">
        <f>O633*H633</f>
        <v>0</v>
      </c>
      <c r="Q633" s="223">
        <v>0</v>
      </c>
      <c r="R633" s="223">
        <f>Q633*H633</f>
        <v>0</v>
      </c>
      <c r="S633" s="223">
        <v>0</v>
      </c>
      <c r="T633" s="224">
        <f>S633*H633</f>
        <v>0</v>
      </c>
      <c r="U633" s="39"/>
      <c r="V633" s="39"/>
      <c r="W633" s="39"/>
      <c r="X633" s="39"/>
      <c r="Y633" s="39"/>
      <c r="Z633" s="39"/>
      <c r="AA633" s="39"/>
      <c r="AB633" s="39"/>
      <c r="AC633" s="39"/>
      <c r="AD633" s="39"/>
      <c r="AE633" s="39"/>
      <c r="AR633" s="225" t="s">
        <v>248</v>
      </c>
      <c r="AT633" s="225" t="s">
        <v>243</v>
      </c>
      <c r="AU633" s="225" t="s">
        <v>79</v>
      </c>
      <c r="AY633" s="18" t="s">
        <v>240</v>
      </c>
      <c r="BE633" s="226">
        <f>IF(N633="základní",J633,0)</f>
        <v>0</v>
      </c>
      <c r="BF633" s="226">
        <f>IF(N633="snížená",J633,0)</f>
        <v>0</v>
      </c>
      <c r="BG633" s="226">
        <f>IF(N633="zákl. přenesená",J633,0)</f>
        <v>0</v>
      </c>
      <c r="BH633" s="226">
        <f>IF(N633="sníž. přenesená",J633,0)</f>
        <v>0</v>
      </c>
      <c r="BI633" s="226">
        <f>IF(N633="nulová",J633,0)</f>
        <v>0</v>
      </c>
      <c r="BJ633" s="18" t="s">
        <v>79</v>
      </c>
      <c r="BK633" s="226">
        <f>ROUND(I633*H633,2)</f>
        <v>0</v>
      </c>
      <c r="BL633" s="18" t="s">
        <v>248</v>
      </c>
      <c r="BM633" s="225" t="s">
        <v>4482</v>
      </c>
    </row>
    <row r="634" s="2" customFormat="1">
      <c r="A634" s="39"/>
      <c r="B634" s="40"/>
      <c r="C634" s="41"/>
      <c r="D634" s="227" t="s">
        <v>435</v>
      </c>
      <c r="E634" s="41"/>
      <c r="F634" s="228" t="s">
        <v>5479</v>
      </c>
      <c r="G634" s="41"/>
      <c r="H634" s="41"/>
      <c r="I634" s="229"/>
      <c r="J634" s="41"/>
      <c r="K634" s="41"/>
      <c r="L634" s="45"/>
      <c r="M634" s="291"/>
      <c r="N634" s="292"/>
      <c r="O634" s="85"/>
      <c r="P634" s="85"/>
      <c r="Q634" s="85"/>
      <c r="R634" s="85"/>
      <c r="S634" s="85"/>
      <c r="T634" s="86"/>
      <c r="U634" s="39"/>
      <c r="V634" s="39"/>
      <c r="W634" s="39"/>
      <c r="X634" s="39"/>
      <c r="Y634" s="39"/>
      <c r="Z634" s="39"/>
      <c r="AA634" s="39"/>
      <c r="AB634" s="39"/>
      <c r="AC634" s="39"/>
      <c r="AD634" s="39"/>
      <c r="AE634" s="39"/>
      <c r="AT634" s="18" t="s">
        <v>435</v>
      </c>
      <c r="AU634" s="18" t="s">
        <v>79</v>
      </c>
    </row>
    <row r="635" s="12" customFormat="1" ht="25.92" customHeight="1">
      <c r="A635" s="12"/>
      <c r="B635" s="198"/>
      <c r="C635" s="199"/>
      <c r="D635" s="200" t="s">
        <v>71</v>
      </c>
      <c r="E635" s="201" t="s">
        <v>5860</v>
      </c>
      <c r="F635" s="201" t="s">
        <v>5861</v>
      </c>
      <c r="G635" s="199"/>
      <c r="H635" s="199"/>
      <c r="I635" s="202"/>
      <c r="J635" s="203">
        <f>BK635</f>
        <v>0</v>
      </c>
      <c r="K635" s="199"/>
      <c r="L635" s="204"/>
      <c r="M635" s="205"/>
      <c r="N635" s="206"/>
      <c r="O635" s="206"/>
      <c r="P635" s="207">
        <f>SUM(P636:P691)</f>
        <v>0</v>
      </c>
      <c r="Q635" s="206"/>
      <c r="R635" s="207">
        <f>SUM(R636:R691)</f>
        <v>0</v>
      </c>
      <c r="S635" s="206"/>
      <c r="T635" s="208">
        <f>SUM(T636:T691)</f>
        <v>0</v>
      </c>
      <c r="U635" s="12"/>
      <c r="V635" s="12"/>
      <c r="W635" s="12"/>
      <c r="X635" s="12"/>
      <c r="Y635" s="12"/>
      <c r="Z635" s="12"/>
      <c r="AA635" s="12"/>
      <c r="AB635" s="12"/>
      <c r="AC635" s="12"/>
      <c r="AD635" s="12"/>
      <c r="AE635" s="12"/>
      <c r="AR635" s="209" t="s">
        <v>79</v>
      </c>
      <c r="AT635" s="210" t="s">
        <v>71</v>
      </c>
      <c r="AU635" s="210" t="s">
        <v>72</v>
      </c>
      <c r="AY635" s="209" t="s">
        <v>240</v>
      </c>
      <c r="BK635" s="211">
        <f>SUM(BK636:BK691)</f>
        <v>0</v>
      </c>
    </row>
    <row r="636" s="2" customFormat="1" ht="142.2" customHeight="1">
      <c r="A636" s="39"/>
      <c r="B636" s="40"/>
      <c r="C636" s="214" t="s">
        <v>3344</v>
      </c>
      <c r="D636" s="214" t="s">
        <v>243</v>
      </c>
      <c r="E636" s="215" t="s">
        <v>5862</v>
      </c>
      <c r="F636" s="216" t="s">
        <v>5570</v>
      </c>
      <c r="G636" s="217" t="s">
        <v>282</v>
      </c>
      <c r="H636" s="218">
        <v>1</v>
      </c>
      <c r="I636" s="219"/>
      <c r="J636" s="220">
        <f>ROUND(I636*H636,2)</f>
        <v>0</v>
      </c>
      <c r="K636" s="216" t="s">
        <v>247</v>
      </c>
      <c r="L636" s="45"/>
      <c r="M636" s="221" t="s">
        <v>19</v>
      </c>
      <c r="N636" s="222" t="s">
        <v>43</v>
      </c>
      <c r="O636" s="85"/>
      <c r="P636" s="223">
        <f>O636*H636</f>
        <v>0</v>
      </c>
      <c r="Q636" s="223">
        <v>0</v>
      </c>
      <c r="R636" s="223">
        <f>Q636*H636</f>
        <v>0</v>
      </c>
      <c r="S636" s="223">
        <v>0</v>
      </c>
      <c r="T636" s="224">
        <f>S636*H636</f>
        <v>0</v>
      </c>
      <c r="U636" s="39"/>
      <c r="V636" s="39"/>
      <c r="W636" s="39"/>
      <c r="X636" s="39"/>
      <c r="Y636" s="39"/>
      <c r="Z636" s="39"/>
      <c r="AA636" s="39"/>
      <c r="AB636" s="39"/>
      <c r="AC636" s="39"/>
      <c r="AD636" s="39"/>
      <c r="AE636" s="39"/>
      <c r="AR636" s="225" t="s">
        <v>248</v>
      </c>
      <c r="AT636" s="225" t="s">
        <v>243</v>
      </c>
      <c r="AU636" s="225" t="s">
        <v>79</v>
      </c>
      <c r="AY636" s="18" t="s">
        <v>240</v>
      </c>
      <c r="BE636" s="226">
        <f>IF(N636="základní",J636,0)</f>
        <v>0</v>
      </c>
      <c r="BF636" s="226">
        <f>IF(N636="snížená",J636,0)</f>
        <v>0</v>
      </c>
      <c r="BG636" s="226">
        <f>IF(N636="zákl. přenesená",J636,0)</f>
        <v>0</v>
      </c>
      <c r="BH636" s="226">
        <f>IF(N636="sníž. přenesená",J636,0)</f>
        <v>0</v>
      </c>
      <c r="BI636" s="226">
        <f>IF(N636="nulová",J636,0)</f>
        <v>0</v>
      </c>
      <c r="BJ636" s="18" t="s">
        <v>79</v>
      </c>
      <c r="BK636" s="226">
        <f>ROUND(I636*H636,2)</f>
        <v>0</v>
      </c>
      <c r="BL636" s="18" t="s">
        <v>248</v>
      </c>
      <c r="BM636" s="225" t="s">
        <v>4493</v>
      </c>
    </row>
    <row r="637" s="2" customFormat="1">
      <c r="A637" s="39"/>
      <c r="B637" s="40"/>
      <c r="C637" s="41"/>
      <c r="D637" s="227" t="s">
        <v>435</v>
      </c>
      <c r="E637" s="41"/>
      <c r="F637" s="228" t="s">
        <v>5560</v>
      </c>
      <c r="G637" s="41"/>
      <c r="H637" s="41"/>
      <c r="I637" s="229"/>
      <c r="J637" s="41"/>
      <c r="K637" s="41"/>
      <c r="L637" s="45"/>
      <c r="M637" s="291"/>
      <c r="N637" s="292"/>
      <c r="O637" s="85"/>
      <c r="P637" s="85"/>
      <c r="Q637" s="85"/>
      <c r="R637" s="85"/>
      <c r="S637" s="85"/>
      <c r="T637" s="86"/>
      <c r="U637" s="39"/>
      <c r="V637" s="39"/>
      <c r="W637" s="39"/>
      <c r="X637" s="39"/>
      <c r="Y637" s="39"/>
      <c r="Z637" s="39"/>
      <c r="AA637" s="39"/>
      <c r="AB637" s="39"/>
      <c r="AC637" s="39"/>
      <c r="AD637" s="39"/>
      <c r="AE637" s="39"/>
      <c r="AT637" s="18" t="s">
        <v>435</v>
      </c>
      <c r="AU637" s="18" t="s">
        <v>79</v>
      </c>
    </row>
    <row r="638" s="2" customFormat="1">
      <c r="A638" s="39"/>
      <c r="B638" s="40"/>
      <c r="C638" s="214" t="s">
        <v>3350</v>
      </c>
      <c r="D638" s="214" t="s">
        <v>243</v>
      </c>
      <c r="E638" s="215" t="s">
        <v>5863</v>
      </c>
      <c r="F638" s="216" t="s">
        <v>5562</v>
      </c>
      <c r="G638" s="217" t="s">
        <v>282</v>
      </c>
      <c r="H638" s="218">
        <v>1</v>
      </c>
      <c r="I638" s="219"/>
      <c r="J638" s="220">
        <f>ROUND(I638*H638,2)</f>
        <v>0</v>
      </c>
      <c r="K638" s="216" t="s">
        <v>247</v>
      </c>
      <c r="L638" s="45"/>
      <c r="M638" s="221" t="s">
        <v>19</v>
      </c>
      <c r="N638" s="222" t="s">
        <v>43</v>
      </c>
      <c r="O638" s="85"/>
      <c r="P638" s="223">
        <f>O638*H638</f>
        <v>0</v>
      </c>
      <c r="Q638" s="223">
        <v>0</v>
      </c>
      <c r="R638" s="223">
        <f>Q638*H638</f>
        <v>0</v>
      </c>
      <c r="S638" s="223">
        <v>0</v>
      </c>
      <c r="T638" s="224">
        <f>S638*H638</f>
        <v>0</v>
      </c>
      <c r="U638" s="39"/>
      <c r="V638" s="39"/>
      <c r="W638" s="39"/>
      <c r="X638" s="39"/>
      <c r="Y638" s="39"/>
      <c r="Z638" s="39"/>
      <c r="AA638" s="39"/>
      <c r="AB638" s="39"/>
      <c r="AC638" s="39"/>
      <c r="AD638" s="39"/>
      <c r="AE638" s="39"/>
      <c r="AR638" s="225" t="s">
        <v>248</v>
      </c>
      <c r="AT638" s="225" t="s">
        <v>243</v>
      </c>
      <c r="AU638" s="225" t="s">
        <v>79</v>
      </c>
      <c r="AY638" s="18" t="s">
        <v>240</v>
      </c>
      <c r="BE638" s="226">
        <f>IF(N638="základní",J638,0)</f>
        <v>0</v>
      </c>
      <c r="BF638" s="226">
        <f>IF(N638="snížená",J638,0)</f>
        <v>0</v>
      </c>
      <c r="BG638" s="226">
        <f>IF(N638="zákl. přenesená",J638,0)</f>
        <v>0</v>
      </c>
      <c r="BH638" s="226">
        <f>IF(N638="sníž. přenesená",J638,0)</f>
        <v>0</v>
      </c>
      <c r="BI638" s="226">
        <f>IF(N638="nulová",J638,0)</f>
        <v>0</v>
      </c>
      <c r="BJ638" s="18" t="s">
        <v>79</v>
      </c>
      <c r="BK638" s="226">
        <f>ROUND(I638*H638,2)</f>
        <v>0</v>
      </c>
      <c r="BL638" s="18" t="s">
        <v>248</v>
      </c>
      <c r="BM638" s="225" t="s">
        <v>4504</v>
      </c>
    </row>
    <row r="639" s="2" customFormat="1">
      <c r="A639" s="39"/>
      <c r="B639" s="40"/>
      <c r="C639" s="41"/>
      <c r="D639" s="227" t="s">
        <v>435</v>
      </c>
      <c r="E639" s="41"/>
      <c r="F639" s="228" t="s">
        <v>5353</v>
      </c>
      <c r="G639" s="41"/>
      <c r="H639" s="41"/>
      <c r="I639" s="229"/>
      <c r="J639" s="41"/>
      <c r="K639" s="41"/>
      <c r="L639" s="45"/>
      <c r="M639" s="291"/>
      <c r="N639" s="292"/>
      <c r="O639" s="85"/>
      <c r="P639" s="85"/>
      <c r="Q639" s="85"/>
      <c r="R639" s="85"/>
      <c r="S639" s="85"/>
      <c r="T639" s="86"/>
      <c r="U639" s="39"/>
      <c r="V639" s="39"/>
      <c r="W639" s="39"/>
      <c r="X639" s="39"/>
      <c r="Y639" s="39"/>
      <c r="Z639" s="39"/>
      <c r="AA639" s="39"/>
      <c r="AB639" s="39"/>
      <c r="AC639" s="39"/>
      <c r="AD639" s="39"/>
      <c r="AE639" s="39"/>
      <c r="AT639" s="18" t="s">
        <v>435</v>
      </c>
      <c r="AU639" s="18" t="s">
        <v>79</v>
      </c>
    </row>
    <row r="640" s="2" customFormat="1" ht="21.75" customHeight="1">
      <c r="A640" s="39"/>
      <c r="B640" s="40"/>
      <c r="C640" s="214" t="s">
        <v>3358</v>
      </c>
      <c r="D640" s="214" t="s">
        <v>243</v>
      </c>
      <c r="E640" s="215" t="s">
        <v>5864</v>
      </c>
      <c r="F640" s="216" t="s">
        <v>5355</v>
      </c>
      <c r="G640" s="217" t="s">
        <v>282</v>
      </c>
      <c r="H640" s="218">
        <v>2</v>
      </c>
      <c r="I640" s="219"/>
      <c r="J640" s="220">
        <f>ROUND(I640*H640,2)</f>
        <v>0</v>
      </c>
      <c r="K640" s="216" t="s">
        <v>247</v>
      </c>
      <c r="L640" s="45"/>
      <c r="M640" s="221" t="s">
        <v>19</v>
      </c>
      <c r="N640" s="222" t="s">
        <v>43</v>
      </c>
      <c r="O640" s="85"/>
      <c r="P640" s="223">
        <f>O640*H640</f>
        <v>0</v>
      </c>
      <c r="Q640" s="223">
        <v>0</v>
      </c>
      <c r="R640" s="223">
        <f>Q640*H640</f>
        <v>0</v>
      </c>
      <c r="S640" s="223">
        <v>0</v>
      </c>
      <c r="T640" s="224">
        <f>S640*H640</f>
        <v>0</v>
      </c>
      <c r="U640" s="39"/>
      <c r="V640" s="39"/>
      <c r="W640" s="39"/>
      <c r="X640" s="39"/>
      <c r="Y640" s="39"/>
      <c r="Z640" s="39"/>
      <c r="AA640" s="39"/>
      <c r="AB640" s="39"/>
      <c r="AC640" s="39"/>
      <c r="AD640" s="39"/>
      <c r="AE640" s="39"/>
      <c r="AR640" s="225" t="s">
        <v>248</v>
      </c>
      <c r="AT640" s="225" t="s">
        <v>243</v>
      </c>
      <c r="AU640" s="225" t="s">
        <v>79</v>
      </c>
      <c r="AY640" s="18" t="s">
        <v>240</v>
      </c>
      <c r="BE640" s="226">
        <f>IF(N640="základní",J640,0)</f>
        <v>0</v>
      </c>
      <c r="BF640" s="226">
        <f>IF(N640="snížená",J640,0)</f>
        <v>0</v>
      </c>
      <c r="BG640" s="226">
        <f>IF(N640="zákl. přenesená",J640,0)</f>
        <v>0</v>
      </c>
      <c r="BH640" s="226">
        <f>IF(N640="sníž. přenesená",J640,0)</f>
        <v>0</v>
      </c>
      <c r="BI640" s="226">
        <f>IF(N640="nulová",J640,0)</f>
        <v>0</v>
      </c>
      <c r="BJ640" s="18" t="s">
        <v>79</v>
      </c>
      <c r="BK640" s="226">
        <f>ROUND(I640*H640,2)</f>
        <v>0</v>
      </c>
      <c r="BL640" s="18" t="s">
        <v>248</v>
      </c>
      <c r="BM640" s="225" t="s">
        <v>4517</v>
      </c>
    </row>
    <row r="641" s="2" customFormat="1">
      <c r="A641" s="39"/>
      <c r="B641" s="40"/>
      <c r="C641" s="41"/>
      <c r="D641" s="227" t="s">
        <v>435</v>
      </c>
      <c r="E641" s="41"/>
      <c r="F641" s="228" t="s">
        <v>5356</v>
      </c>
      <c r="G641" s="41"/>
      <c r="H641" s="41"/>
      <c r="I641" s="229"/>
      <c r="J641" s="41"/>
      <c r="K641" s="41"/>
      <c r="L641" s="45"/>
      <c r="M641" s="291"/>
      <c r="N641" s="292"/>
      <c r="O641" s="85"/>
      <c r="P641" s="85"/>
      <c r="Q641" s="85"/>
      <c r="R641" s="85"/>
      <c r="S641" s="85"/>
      <c r="T641" s="86"/>
      <c r="U641" s="39"/>
      <c r="V641" s="39"/>
      <c r="W641" s="39"/>
      <c r="X641" s="39"/>
      <c r="Y641" s="39"/>
      <c r="Z641" s="39"/>
      <c r="AA641" s="39"/>
      <c r="AB641" s="39"/>
      <c r="AC641" s="39"/>
      <c r="AD641" s="39"/>
      <c r="AE641" s="39"/>
      <c r="AT641" s="18" t="s">
        <v>435</v>
      </c>
      <c r="AU641" s="18" t="s">
        <v>79</v>
      </c>
    </row>
    <row r="642" s="2" customFormat="1">
      <c r="A642" s="39"/>
      <c r="B642" s="40"/>
      <c r="C642" s="214" t="s">
        <v>3363</v>
      </c>
      <c r="D642" s="214" t="s">
        <v>243</v>
      </c>
      <c r="E642" s="215" t="s">
        <v>5865</v>
      </c>
      <c r="F642" s="216" t="s">
        <v>5358</v>
      </c>
      <c r="G642" s="217" t="s">
        <v>1418</v>
      </c>
      <c r="H642" s="218">
        <v>18</v>
      </c>
      <c r="I642" s="219"/>
      <c r="J642" s="220">
        <f>ROUND(I642*H642,2)</f>
        <v>0</v>
      </c>
      <c r="K642" s="216" t="s">
        <v>247</v>
      </c>
      <c r="L642" s="45"/>
      <c r="M642" s="221" t="s">
        <v>19</v>
      </c>
      <c r="N642" s="222" t="s">
        <v>43</v>
      </c>
      <c r="O642" s="85"/>
      <c r="P642" s="223">
        <f>O642*H642</f>
        <v>0</v>
      </c>
      <c r="Q642" s="223">
        <v>0</v>
      </c>
      <c r="R642" s="223">
        <f>Q642*H642</f>
        <v>0</v>
      </c>
      <c r="S642" s="223">
        <v>0</v>
      </c>
      <c r="T642" s="224">
        <f>S642*H642</f>
        <v>0</v>
      </c>
      <c r="U642" s="39"/>
      <c r="V642" s="39"/>
      <c r="W642" s="39"/>
      <c r="X642" s="39"/>
      <c r="Y642" s="39"/>
      <c r="Z642" s="39"/>
      <c r="AA642" s="39"/>
      <c r="AB642" s="39"/>
      <c r="AC642" s="39"/>
      <c r="AD642" s="39"/>
      <c r="AE642" s="39"/>
      <c r="AR642" s="225" t="s">
        <v>248</v>
      </c>
      <c r="AT642" s="225" t="s">
        <v>243</v>
      </c>
      <c r="AU642" s="225" t="s">
        <v>79</v>
      </c>
      <c r="AY642" s="18" t="s">
        <v>240</v>
      </c>
      <c r="BE642" s="226">
        <f>IF(N642="základní",J642,0)</f>
        <v>0</v>
      </c>
      <c r="BF642" s="226">
        <f>IF(N642="snížená",J642,0)</f>
        <v>0</v>
      </c>
      <c r="BG642" s="226">
        <f>IF(N642="zákl. přenesená",J642,0)</f>
        <v>0</v>
      </c>
      <c r="BH642" s="226">
        <f>IF(N642="sníž. přenesená",J642,0)</f>
        <v>0</v>
      </c>
      <c r="BI642" s="226">
        <f>IF(N642="nulová",J642,0)</f>
        <v>0</v>
      </c>
      <c r="BJ642" s="18" t="s">
        <v>79</v>
      </c>
      <c r="BK642" s="226">
        <f>ROUND(I642*H642,2)</f>
        <v>0</v>
      </c>
      <c r="BL642" s="18" t="s">
        <v>248</v>
      </c>
      <c r="BM642" s="225" t="s">
        <v>4528</v>
      </c>
    </row>
    <row r="643" s="2" customFormat="1">
      <c r="A643" s="39"/>
      <c r="B643" s="40"/>
      <c r="C643" s="41"/>
      <c r="D643" s="227" t="s">
        <v>435</v>
      </c>
      <c r="E643" s="41"/>
      <c r="F643" s="228" t="s">
        <v>5359</v>
      </c>
      <c r="G643" s="41"/>
      <c r="H643" s="41"/>
      <c r="I643" s="229"/>
      <c r="J643" s="41"/>
      <c r="K643" s="41"/>
      <c r="L643" s="45"/>
      <c r="M643" s="291"/>
      <c r="N643" s="292"/>
      <c r="O643" s="85"/>
      <c r="P643" s="85"/>
      <c r="Q643" s="85"/>
      <c r="R643" s="85"/>
      <c r="S643" s="85"/>
      <c r="T643" s="86"/>
      <c r="U643" s="39"/>
      <c r="V643" s="39"/>
      <c r="W643" s="39"/>
      <c r="X643" s="39"/>
      <c r="Y643" s="39"/>
      <c r="Z643" s="39"/>
      <c r="AA643" s="39"/>
      <c r="AB643" s="39"/>
      <c r="AC643" s="39"/>
      <c r="AD643" s="39"/>
      <c r="AE643" s="39"/>
      <c r="AT643" s="18" t="s">
        <v>435</v>
      </c>
      <c r="AU643" s="18" t="s">
        <v>79</v>
      </c>
    </row>
    <row r="644" s="2" customFormat="1" ht="16.5" customHeight="1">
      <c r="A644" s="39"/>
      <c r="B644" s="40"/>
      <c r="C644" s="214" t="s">
        <v>3368</v>
      </c>
      <c r="D644" s="214" t="s">
        <v>243</v>
      </c>
      <c r="E644" s="215" t="s">
        <v>5866</v>
      </c>
      <c r="F644" s="216" t="s">
        <v>5361</v>
      </c>
      <c r="G644" s="217" t="s">
        <v>3056</v>
      </c>
      <c r="H644" s="218">
        <v>0.5</v>
      </c>
      <c r="I644" s="219"/>
      <c r="J644" s="220">
        <f>ROUND(I644*H644,2)</f>
        <v>0</v>
      </c>
      <c r="K644" s="216" t="s">
        <v>247</v>
      </c>
      <c r="L644" s="45"/>
      <c r="M644" s="221" t="s">
        <v>19</v>
      </c>
      <c r="N644" s="222" t="s">
        <v>43</v>
      </c>
      <c r="O644" s="85"/>
      <c r="P644" s="223">
        <f>O644*H644</f>
        <v>0</v>
      </c>
      <c r="Q644" s="223">
        <v>0</v>
      </c>
      <c r="R644" s="223">
        <f>Q644*H644</f>
        <v>0</v>
      </c>
      <c r="S644" s="223">
        <v>0</v>
      </c>
      <c r="T644" s="224">
        <f>S644*H644</f>
        <v>0</v>
      </c>
      <c r="U644" s="39"/>
      <c r="V644" s="39"/>
      <c r="W644" s="39"/>
      <c r="X644" s="39"/>
      <c r="Y644" s="39"/>
      <c r="Z644" s="39"/>
      <c r="AA644" s="39"/>
      <c r="AB644" s="39"/>
      <c r="AC644" s="39"/>
      <c r="AD644" s="39"/>
      <c r="AE644" s="39"/>
      <c r="AR644" s="225" t="s">
        <v>248</v>
      </c>
      <c r="AT644" s="225" t="s">
        <v>243</v>
      </c>
      <c r="AU644" s="225" t="s">
        <v>79</v>
      </c>
      <c r="AY644" s="18" t="s">
        <v>240</v>
      </c>
      <c r="BE644" s="226">
        <f>IF(N644="základní",J644,0)</f>
        <v>0</v>
      </c>
      <c r="BF644" s="226">
        <f>IF(N644="snížená",J644,0)</f>
        <v>0</v>
      </c>
      <c r="BG644" s="226">
        <f>IF(N644="zákl. přenesená",J644,0)</f>
        <v>0</v>
      </c>
      <c r="BH644" s="226">
        <f>IF(N644="sníž. přenesená",J644,0)</f>
        <v>0</v>
      </c>
      <c r="BI644" s="226">
        <f>IF(N644="nulová",J644,0)</f>
        <v>0</v>
      </c>
      <c r="BJ644" s="18" t="s">
        <v>79</v>
      </c>
      <c r="BK644" s="226">
        <f>ROUND(I644*H644,2)</f>
        <v>0</v>
      </c>
      <c r="BL644" s="18" t="s">
        <v>248</v>
      </c>
      <c r="BM644" s="225" t="s">
        <v>4536</v>
      </c>
    </row>
    <row r="645" s="2" customFormat="1">
      <c r="A645" s="39"/>
      <c r="B645" s="40"/>
      <c r="C645" s="41"/>
      <c r="D645" s="227" t="s">
        <v>435</v>
      </c>
      <c r="E645" s="41"/>
      <c r="F645" s="228" t="s">
        <v>5362</v>
      </c>
      <c r="G645" s="41"/>
      <c r="H645" s="41"/>
      <c r="I645" s="229"/>
      <c r="J645" s="41"/>
      <c r="K645" s="41"/>
      <c r="L645" s="45"/>
      <c r="M645" s="291"/>
      <c r="N645" s="292"/>
      <c r="O645" s="85"/>
      <c r="P645" s="85"/>
      <c r="Q645" s="85"/>
      <c r="R645" s="85"/>
      <c r="S645" s="85"/>
      <c r="T645" s="86"/>
      <c r="U645" s="39"/>
      <c r="V645" s="39"/>
      <c r="W645" s="39"/>
      <c r="X645" s="39"/>
      <c r="Y645" s="39"/>
      <c r="Z645" s="39"/>
      <c r="AA645" s="39"/>
      <c r="AB645" s="39"/>
      <c r="AC645" s="39"/>
      <c r="AD645" s="39"/>
      <c r="AE645" s="39"/>
      <c r="AT645" s="18" t="s">
        <v>435</v>
      </c>
      <c r="AU645" s="18" t="s">
        <v>79</v>
      </c>
    </row>
    <row r="646" s="2" customFormat="1">
      <c r="A646" s="39"/>
      <c r="B646" s="40"/>
      <c r="C646" s="214" t="s">
        <v>3373</v>
      </c>
      <c r="D646" s="214" t="s">
        <v>243</v>
      </c>
      <c r="E646" s="215" t="s">
        <v>5867</v>
      </c>
      <c r="F646" s="216" t="s">
        <v>5868</v>
      </c>
      <c r="G646" s="217" t="s">
        <v>282</v>
      </c>
      <c r="H646" s="218">
        <v>2</v>
      </c>
      <c r="I646" s="219"/>
      <c r="J646" s="220">
        <f>ROUND(I646*H646,2)</f>
        <v>0</v>
      </c>
      <c r="K646" s="216" t="s">
        <v>247</v>
      </c>
      <c r="L646" s="45"/>
      <c r="M646" s="221" t="s">
        <v>19</v>
      </c>
      <c r="N646" s="222" t="s">
        <v>43</v>
      </c>
      <c r="O646" s="85"/>
      <c r="P646" s="223">
        <f>O646*H646</f>
        <v>0</v>
      </c>
      <c r="Q646" s="223">
        <v>0</v>
      </c>
      <c r="R646" s="223">
        <f>Q646*H646</f>
        <v>0</v>
      </c>
      <c r="S646" s="223">
        <v>0</v>
      </c>
      <c r="T646" s="224">
        <f>S646*H646</f>
        <v>0</v>
      </c>
      <c r="U646" s="39"/>
      <c r="V646" s="39"/>
      <c r="W646" s="39"/>
      <c r="X646" s="39"/>
      <c r="Y646" s="39"/>
      <c r="Z646" s="39"/>
      <c r="AA646" s="39"/>
      <c r="AB646" s="39"/>
      <c r="AC646" s="39"/>
      <c r="AD646" s="39"/>
      <c r="AE646" s="39"/>
      <c r="AR646" s="225" t="s">
        <v>248</v>
      </c>
      <c r="AT646" s="225" t="s">
        <v>243</v>
      </c>
      <c r="AU646" s="225" t="s">
        <v>79</v>
      </c>
      <c r="AY646" s="18" t="s">
        <v>240</v>
      </c>
      <c r="BE646" s="226">
        <f>IF(N646="základní",J646,0)</f>
        <v>0</v>
      </c>
      <c r="BF646" s="226">
        <f>IF(N646="snížená",J646,0)</f>
        <v>0</v>
      </c>
      <c r="BG646" s="226">
        <f>IF(N646="zákl. přenesená",J646,0)</f>
        <v>0</v>
      </c>
      <c r="BH646" s="226">
        <f>IF(N646="sníž. přenesená",J646,0)</f>
        <v>0</v>
      </c>
      <c r="BI646" s="226">
        <f>IF(N646="nulová",J646,0)</f>
        <v>0</v>
      </c>
      <c r="BJ646" s="18" t="s">
        <v>79</v>
      </c>
      <c r="BK646" s="226">
        <f>ROUND(I646*H646,2)</f>
        <v>0</v>
      </c>
      <c r="BL646" s="18" t="s">
        <v>248</v>
      </c>
      <c r="BM646" s="225" t="s">
        <v>4544</v>
      </c>
    </row>
    <row r="647" s="2" customFormat="1">
      <c r="A647" s="39"/>
      <c r="B647" s="40"/>
      <c r="C647" s="41"/>
      <c r="D647" s="227" t="s">
        <v>435</v>
      </c>
      <c r="E647" s="41"/>
      <c r="F647" s="228" t="s">
        <v>5495</v>
      </c>
      <c r="G647" s="41"/>
      <c r="H647" s="41"/>
      <c r="I647" s="229"/>
      <c r="J647" s="41"/>
      <c r="K647" s="41"/>
      <c r="L647" s="45"/>
      <c r="M647" s="291"/>
      <c r="N647" s="292"/>
      <c r="O647" s="85"/>
      <c r="P647" s="85"/>
      <c r="Q647" s="85"/>
      <c r="R647" s="85"/>
      <c r="S647" s="85"/>
      <c r="T647" s="86"/>
      <c r="U647" s="39"/>
      <c r="V647" s="39"/>
      <c r="W647" s="39"/>
      <c r="X647" s="39"/>
      <c r="Y647" s="39"/>
      <c r="Z647" s="39"/>
      <c r="AA647" s="39"/>
      <c r="AB647" s="39"/>
      <c r="AC647" s="39"/>
      <c r="AD647" s="39"/>
      <c r="AE647" s="39"/>
      <c r="AT647" s="18" t="s">
        <v>435</v>
      </c>
      <c r="AU647" s="18" t="s">
        <v>79</v>
      </c>
    </row>
    <row r="648" s="2" customFormat="1">
      <c r="A648" s="39"/>
      <c r="B648" s="40"/>
      <c r="C648" s="214" t="s">
        <v>3378</v>
      </c>
      <c r="D648" s="214" t="s">
        <v>243</v>
      </c>
      <c r="E648" s="215" t="s">
        <v>5869</v>
      </c>
      <c r="F648" s="216" t="s">
        <v>5370</v>
      </c>
      <c r="G648" s="217" t="s">
        <v>282</v>
      </c>
      <c r="H648" s="218">
        <v>2</v>
      </c>
      <c r="I648" s="219"/>
      <c r="J648" s="220">
        <f>ROUND(I648*H648,2)</f>
        <v>0</v>
      </c>
      <c r="K648" s="216" t="s">
        <v>247</v>
      </c>
      <c r="L648" s="45"/>
      <c r="M648" s="221" t="s">
        <v>19</v>
      </c>
      <c r="N648" s="222" t="s">
        <v>43</v>
      </c>
      <c r="O648" s="85"/>
      <c r="P648" s="223">
        <f>O648*H648</f>
        <v>0</v>
      </c>
      <c r="Q648" s="223">
        <v>0</v>
      </c>
      <c r="R648" s="223">
        <f>Q648*H648</f>
        <v>0</v>
      </c>
      <c r="S648" s="223">
        <v>0</v>
      </c>
      <c r="T648" s="224">
        <f>S648*H648</f>
        <v>0</v>
      </c>
      <c r="U648" s="39"/>
      <c r="V648" s="39"/>
      <c r="W648" s="39"/>
      <c r="X648" s="39"/>
      <c r="Y648" s="39"/>
      <c r="Z648" s="39"/>
      <c r="AA648" s="39"/>
      <c r="AB648" s="39"/>
      <c r="AC648" s="39"/>
      <c r="AD648" s="39"/>
      <c r="AE648" s="39"/>
      <c r="AR648" s="225" t="s">
        <v>248</v>
      </c>
      <c r="AT648" s="225" t="s">
        <v>243</v>
      </c>
      <c r="AU648" s="225" t="s">
        <v>79</v>
      </c>
      <c r="AY648" s="18" t="s">
        <v>240</v>
      </c>
      <c r="BE648" s="226">
        <f>IF(N648="základní",J648,0)</f>
        <v>0</v>
      </c>
      <c r="BF648" s="226">
        <f>IF(N648="snížená",J648,0)</f>
        <v>0</v>
      </c>
      <c r="BG648" s="226">
        <f>IF(N648="zákl. přenesená",J648,0)</f>
        <v>0</v>
      </c>
      <c r="BH648" s="226">
        <f>IF(N648="sníž. přenesená",J648,0)</f>
        <v>0</v>
      </c>
      <c r="BI648" s="226">
        <f>IF(N648="nulová",J648,0)</f>
        <v>0</v>
      </c>
      <c r="BJ648" s="18" t="s">
        <v>79</v>
      </c>
      <c r="BK648" s="226">
        <f>ROUND(I648*H648,2)</f>
        <v>0</v>
      </c>
      <c r="BL648" s="18" t="s">
        <v>248</v>
      </c>
      <c r="BM648" s="225" t="s">
        <v>4553</v>
      </c>
    </row>
    <row r="649" s="2" customFormat="1">
      <c r="A649" s="39"/>
      <c r="B649" s="40"/>
      <c r="C649" s="41"/>
      <c r="D649" s="227" t="s">
        <v>435</v>
      </c>
      <c r="E649" s="41"/>
      <c r="F649" s="228" t="s">
        <v>5371</v>
      </c>
      <c r="G649" s="41"/>
      <c r="H649" s="41"/>
      <c r="I649" s="229"/>
      <c r="J649" s="41"/>
      <c r="K649" s="41"/>
      <c r="L649" s="45"/>
      <c r="M649" s="291"/>
      <c r="N649" s="292"/>
      <c r="O649" s="85"/>
      <c r="P649" s="85"/>
      <c r="Q649" s="85"/>
      <c r="R649" s="85"/>
      <c r="S649" s="85"/>
      <c r="T649" s="86"/>
      <c r="U649" s="39"/>
      <c r="V649" s="39"/>
      <c r="W649" s="39"/>
      <c r="X649" s="39"/>
      <c r="Y649" s="39"/>
      <c r="Z649" s="39"/>
      <c r="AA649" s="39"/>
      <c r="AB649" s="39"/>
      <c r="AC649" s="39"/>
      <c r="AD649" s="39"/>
      <c r="AE649" s="39"/>
      <c r="AT649" s="18" t="s">
        <v>435</v>
      </c>
      <c r="AU649" s="18" t="s">
        <v>79</v>
      </c>
    </row>
    <row r="650" s="2" customFormat="1">
      <c r="A650" s="39"/>
      <c r="B650" s="40"/>
      <c r="C650" s="214" t="s">
        <v>3384</v>
      </c>
      <c r="D650" s="214" t="s">
        <v>243</v>
      </c>
      <c r="E650" s="215" t="s">
        <v>5870</v>
      </c>
      <c r="F650" s="216" t="s">
        <v>5766</v>
      </c>
      <c r="G650" s="217" t="s">
        <v>282</v>
      </c>
      <c r="H650" s="218">
        <v>10</v>
      </c>
      <c r="I650" s="219"/>
      <c r="J650" s="220">
        <f>ROUND(I650*H650,2)</f>
        <v>0</v>
      </c>
      <c r="K650" s="216" t="s">
        <v>247</v>
      </c>
      <c r="L650" s="45"/>
      <c r="M650" s="221" t="s">
        <v>19</v>
      </c>
      <c r="N650" s="222" t="s">
        <v>43</v>
      </c>
      <c r="O650" s="85"/>
      <c r="P650" s="223">
        <f>O650*H650</f>
        <v>0</v>
      </c>
      <c r="Q650" s="223">
        <v>0</v>
      </c>
      <c r="R650" s="223">
        <f>Q650*H650</f>
        <v>0</v>
      </c>
      <c r="S650" s="223">
        <v>0</v>
      </c>
      <c r="T650" s="224">
        <f>S650*H650</f>
        <v>0</v>
      </c>
      <c r="U650" s="39"/>
      <c r="V650" s="39"/>
      <c r="W650" s="39"/>
      <c r="X650" s="39"/>
      <c r="Y650" s="39"/>
      <c r="Z650" s="39"/>
      <c r="AA650" s="39"/>
      <c r="AB650" s="39"/>
      <c r="AC650" s="39"/>
      <c r="AD650" s="39"/>
      <c r="AE650" s="39"/>
      <c r="AR650" s="225" t="s">
        <v>248</v>
      </c>
      <c r="AT650" s="225" t="s">
        <v>243</v>
      </c>
      <c r="AU650" s="225" t="s">
        <v>79</v>
      </c>
      <c r="AY650" s="18" t="s">
        <v>240</v>
      </c>
      <c r="BE650" s="226">
        <f>IF(N650="základní",J650,0)</f>
        <v>0</v>
      </c>
      <c r="BF650" s="226">
        <f>IF(N650="snížená",J650,0)</f>
        <v>0</v>
      </c>
      <c r="BG650" s="226">
        <f>IF(N650="zákl. přenesená",J650,0)</f>
        <v>0</v>
      </c>
      <c r="BH650" s="226">
        <f>IF(N650="sníž. přenesená",J650,0)</f>
        <v>0</v>
      </c>
      <c r="BI650" s="226">
        <f>IF(N650="nulová",J650,0)</f>
        <v>0</v>
      </c>
      <c r="BJ650" s="18" t="s">
        <v>79</v>
      </c>
      <c r="BK650" s="226">
        <f>ROUND(I650*H650,2)</f>
        <v>0</v>
      </c>
      <c r="BL650" s="18" t="s">
        <v>248</v>
      </c>
      <c r="BM650" s="225" t="s">
        <v>4563</v>
      </c>
    </row>
    <row r="651" s="2" customFormat="1">
      <c r="A651" s="39"/>
      <c r="B651" s="40"/>
      <c r="C651" s="41"/>
      <c r="D651" s="227" t="s">
        <v>435</v>
      </c>
      <c r="E651" s="41"/>
      <c r="F651" s="228" t="s">
        <v>5603</v>
      </c>
      <c r="G651" s="41"/>
      <c r="H651" s="41"/>
      <c r="I651" s="229"/>
      <c r="J651" s="41"/>
      <c r="K651" s="41"/>
      <c r="L651" s="45"/>
      <c r="M651" s="291"/>
      <c r="N651" s="292"/>
      <c r="O651" s="85"/>
      <c r="P651" s="85"/>
      <c r="Q651" s="85"/>
      <c r="R651" s="85"/>
      <c r="S651" s="85"/>
      <c r="T651" s="86"/>
      <c r="U651" s="39"/>
      <c r="V651" s="39"/>
      <c r="W651" s="39"/>
      <c r="X651" s="39"/>
      <c r="Y651" s="39"/>
      <c r="Z651" s="39"/>
      <c r="AA651" s="39"/>
      <c r="AB651" s="39"/>
      <c r="AC651" s="39"/>
      <c r="AD651" s="39"/>
      <c r="AE651" s="39"/>
      <c r="AT651" s="18" t="s">
        <v>435</v>
      </c>
      <c r="AU651" s="18" t="s">
        <v>79</v>
      </c>
    </row>
    <row r="652" s="2" customFormat="1">
      <c r="A652" s="39"/>
      <c r="B652" s="40"/>
      <c r="C652" s="214" t="s">
        <v>3389</v>
      </c>
      <c r="D652" s="214" t="s">
        <v>243</v>
      </c>
      <c r="E652" s="215" t="s">
        <v>5871</v>
      </c>
      <c r="F652" s="216" t="s">
        <v>5872</v>
      </c>
      <c r="G652" s="217" t="s">
        <v>282</v>
      </c>
      <c r="H652" s="218">
        <v>4</v>
      </c>
      <c r="I652" s="219"/>
      <c r="J652" s="220">
        <f>ROUND(I652*H652,2)</f>
        <v>0</v>
      </c>
      <c r="K652" s="216" t="s">
        <v>247</v>
      </c>
      <c r="L652" s="45"/>
      <c r="M652" s="221" t="s">
        <v>19</v>
      </c>
      <c r="N652" s="222" t="s">
        <v>43</v>
      </c>
      <c r="O652" s="85"/>
      <c r="P652" s="223">
        <f>O652*H652</f>
        <v>0</v>
      </c>
      <c r="Q652" s="223">
        <v>0</v>
      </c>
      <c r="R652" s="223">
        <f>Q652*H652</f>
        <v>0</v>
      </c>
      <c r="S652" s="223">
        <v>0</v>
      </c>
      <c r="T652" s="224">
        <f>S652*H652</f>
        <v>0</v>
      </c>
      <c r="U652" s="39"/>
      <c r="V652" s="39"/>
      <c r="W652" s="39"/>
      <c r="X652" s="39"/>
      <c r="Y652" s="39"/>
      <c r="Z652" s="39"/>
      <c r="AA652" s="39"/>
      <c r="AB652" s="39"/>
      <c r="AC652" s="39"/>
      <c r="AD652" s="39"/>
      <c r="AE652" s="39"/>
      <c r="AR652" s="225" t="s">
        <v>248</v>
      </c>
      <c r="AT652" s="225" t="s">
        <v>243</v>
      </c>
      <c r="AU652" s="225" t="s">
        <v>79</v>
      </c>
      <c r="AY652" s="18" t="s">
        <v>240</v>
      </c>
      <c r="BE652" s="226">
        <f>IF(N652="základní",J652,0)</f>
        <v>0</v>
      </c>
      <c r="BF652" s="226">
        <f>IF(N652="snížená",J652,0)</f>
        <v>0</v>
      </c>
      <c r="BG652" s="226">
        <f>IF(N652="zákl. přenesená",J652,0)</f>
        <v>0</v>
      </c>
      <c r="BH652" s="226">
        <f>IF(N652="sníž. přenesená",J652,0)</f>
        <v>0</v>
      </c>
      <c r="BI652" s="226">
        <f>IF(N652="nulová",J652,0)</f>
        <v>0</v>
      </c>
      <c r="BJ652" s="18" t="s">
        <v>79</v>
      </c>
      <c r="BK652" s="226">
        <f>ROUND(I652*H652,2)</f>
        <v>0</v>
      </c>
      <c r="BL652" s="18" t="s">
        <v>248</v>
      </c>
      <c r="BM652" s="225" t="s">
        <v>4572</v>
      </c>
    </row>
    <row r="653" s="2" customFormat="1">
      <c r="A653" s="39"/>
      <c r="B653" s="40"/>
      <c r="C653" s="41"/>
      <c r="D653" s="227" t="s">
        <v>435</v>
      </c>
      <c r="E653" s="41"/>
      <c r="F653" s="228" t="s">
        <v>5600</v>
      </c>
      <c r="G653" s="41"/>
      <c r="H653" s="41"/>
      <c r="I653" s="229"/>
      <c r="J653" s="41"/>
      <c r="K653" s="41"/>
      <c r="L653" s="45"/>
      <c r="M653" s="291"/>
      <c r="N653" s="292"/>
      <c r="O653" s="85"/>
      <c r="P653" s="85"/>
      <c r="Q653" s="85"/>
      <c r="R653" s="85"/>
      <c r="S653" s="85"/>
      <c r="T653" s="86"/>
      <c r="U653" s="39"/>
      <c r="V653" s="39"/>
      <c r="W653" s="39"/>
      <c r="X653" s="39"/>
      <c r="Y653" s="39"/>
      <c r="Z653" s="39"/>
      <c r="AA653" s="39"/>
      <c r="AB653" s="39"/>
      <c r="AC653" s="39"/>
      <c r="AD653" s="39"/>
      <c r="AE653" s="39"/>
      <c r="AT653" s="18" t="s">
        <v>435</v>
      </c>
      <c r="AU653" s="18" t="s">
        <v>79</v>
      </c>
    </row>
    <row r="654" s="2" customFormat="1">
      <c r="A654" s="39"/>
      <c r="B654" s="40"/>
      <c r="C654" s="214" t="s">
        <v>3393</v>
      </c>
      <c r="D654" s="214" t="s">
        <v>243</v>
      </c>
      <c r="E654" s="215" t="s">
        <v>5873</v>
      </c>
      <c r="F654" s="216" t="s">
        <v>5520</v>
      </c>
      <c r="G654" s="217" t="s">
        <v>282</v>
      </c>
      <c r="H654" s="218">
        <v>2</v>
      </c>
      <c r="I654" s="219"/>
      <c r="J654" s="220">
        <f>ROUND(I654*H654,2)</f>
        <v>0</v>
      </c>
      <c r="K654" s="216" t="s">
        <v>247</v>
      </c>
      <c r="L654" s="45"/>
      <c r="M654" s="221" t="s">
        <v>19</v>
      </c>
      <c r="N654" s="222" t="s">
        <v>43</v>
      </c>
      <c r="O654" s="85"/>
      <c r="P654" s="223">
        <f>O654*H654</f>
        <v>0</v>
      </c>
      <c r="Q654" s="223">
        <v>0</v>
      </c>
      <c r="R654" s="223">
        <f>Q654*H654</f>
        <v>0</v>
      </c>
      <c r="S654" s="223">
        <v>0</v>
      </c>
      <c r="T654" s="224">
        <f>S654*H654</f>
        <v>0</v>
      </c>
      <c r="U654" s="39"/>
      <c r="V654" s="39"/>
      <c r="W654" s="39"/>
      <c r="X654" s="39"/>
      <c r="Y654" s="39"/>
      <c r="Z654" s="39"/>
      <c r="AA654" s="39"/>
      <c r="AB654" s="39"/>
      <c r="AC654" s="39"/>
      <c r="AD654" s="39"/>
      <c r="AE654" s="39"/>
      <c r="AR654" s="225" t="s">
        <v>248</v>
      </c>
      <c r="AT654" s="225" t="s">
        <v>243</v>
      </c>
      <c r="AU654" s="225" t="s">
        <v>79</v>
      </c>
      <c r="AY654" s="18" t="s">
        <v>240</v>
      </c>
      <c r="BE654" s="226">
        <f>IF(N654="základní",J654,0)</f>
        <v>0</v>
      </c>
      <c r="BF654" s="226">
        <f>IF(N654="snížená",J654,0)</f>
        <v>0</v>
      </c>
      <c r="BG654" s="226">
        <f>IF(N654="zákl. přenesená",J654,0)</f>
        <v>0</v>
      </c>
      <c r="BH654" s="226">
        <f>IF(N654="sníž. přenesená",J654,0)</f>
        <v>0</v>
      </c>
      <c r="BI654" s="226">
        <f>IF(N654="nulová",J654,0)</f>
        <v>0</v>
      </c>
      <c r="BJ654" s="18" t="s">
        <v>79</v>
      </c>
      <c r="BK654" s="226">
        <f>ROUND(I654*H654,2)</f>
        <v>0</v>
      </c>
      <c r="BL654" s="18" t="s">
        <v>248</v>
      </c>
      <c r="BM654" s="225" t="s">
        <v>4584</v>
      </c>
    </row>
    <row r="655" s="2" customFormat="1">
      <c r="A655" s="39"/>
      <c r="B655" s="40"/>
      <c r="C655" s="41"/>
      <c r="D655" s="227" t="s">
        <v>435</v>
      </c>
      <c r="E655" s="41"/>
      <c r="F655" s="228" t="s">
        <v>5386</v>
      </c>
      <c r="G655" s="41"/>
      <c r="H655" s="41"/>
      <c r="I655" s="229"/>
      <c r="J655" s="41"/>
      <c r="K655" s="41"/>
      <c r="L655" s="45"/>
      <c r="M655" s="291"/>
      <c r="N655" s="292"/>
      <c r="O655" s="85"/>
      <c r="P655" s="85"/>
      <c r="Q655" s="85"/>
      <c r="R655" s="85"/>
      <c r="S655" s="85"/>
      <c r="T655" s="86"/>
      <c r="U655" s="39"/>
      <c r="V655" s="39"/>
      <c r="W655" s="39"/>
      <c r="X655" s="39"/>
      <c r="Y655" s="39"/>
      <c r="Z655" s="39"/>
      <c r="AA655" s="39"/>
      <c r="AB655" s="39"/>
      <c r="AC655" s="39"/>
      <c r="AD655" s="39"/>
      <c r="AE655" s="39"/>
      <c r="AT655" s="18" t="s">
        <v>435</v>
      </c>
      <c r="AU655" s="18" t="s">
        <v>79</v>
      </c>
    </row>
    <row r="656" s="2" customFormat="1">
      <c r="A656" s="39"/>
      <c r="B656" s="40"/>
      <c r="C656" s="214" t="s">
        <v>3397</v>
      </c>
      <c r="D656" s="214" t="s">
        <v>243</v>
      </c>
      <c r="E656" s="215" t="s">
        <v>5874</v>
      </c>
      <c r="F656" s="216" t="s">
        <v>5533</v>
      </c>
      <c r="G656" s="217" t="s">
        <v>282</v>
      </c>
      <c r="H656" s="218">
        <v>2</v>
      </c>
      <c r="I656" s="219"/>
      <c r="J656" s="220">
        <f>ROUND(I656*H656,2)</f>
        <v>0</v>
      </c>
      <c r="K656" s="216" t="s">
        <v>247</v>
      </c>
      <c r="L656" s="45"/>
      <c r="M656" s="221" t="s">
        <v>19</v>
      </c>
      <c r="N656" s="222" t="s">
        <v>43</v>
      </c>
      <c r="O656" s="85"/>
      <c r="P656" s="223">
        <f>O656*H656</f>
        <v>0</v>
      </c>
      <c r="Q656" s="223">
        <v>0</v>
      </c>
      <c r="R656" s="223">
        <f>Q656*H656</f>
        <v>0</v>
      </c>
      <c r="S656" s="223">
        <v>0</v>
      </c>
      <c r="T656" s="224">
        <f>S656*H656</f>
        <v>0</v>
      </c>
      <c r="U656" s="39"/>
      <c r="V656" s="39"/>
      <c r="W656" s="39"/>
      <c r="X656" s="39"/>
      <c r="Y656" s="39"/>
      <c r="Z656" s="39"/>
      <c r="AA656" s="39"/>
      <c r="AB656" s="39"/>
      <c r="AC656" s="39"/>
      <c r="AD656" s="39"/>
      <c r="AE656" s="39"/>
      <c r="AR656" s="225" t="s">
        <v>248</v>
      </c>
      <c r="AT656" s="225" t="s">
        <v>243</v>
      </c>
      <c r="AU656" s="225" t="s">
        <v>79</v>
      </c>
      <c r="AY656" s="18" t="s">
        <v>240</v>
      </c>
      <c r="BE656" s="226">
        <f>IF(N656="základní",J656,0)</f>
        <v>0</v>
      </c>
      <c r="BF656" s="226">
        <f>IF(N656="snížená",J656,0)</f>
        <v>0</v>
      </c>
      <c r="BG656" s="226">
        <f>IF(N656="zákl. přenesená",J656,0)</f>
        <v>0</v>
      </c>
      <c r="BH656" s="226">
        <f>IF(N656="sníž. přenesená",J656,0)</f>
        <v>0</v>
      </c>
      <c r="BI656" s="226">
        <f>IF(N656="nulová",J656,0)</f>
        <v>0</v>
      </c>
      <c r="BJ656" s="18" t="s">
        <v>79</v>
      </c>
      <c r="BK656" s="226">
        <f>ROUND(I656*H656,2)</f>
        <v>0</v>
      </c>
      <c r="BL656" s="18" t="s">
        <v>248</v>
      </c>
      <c r="BM656" s="225" t="s">
        <v>4595</v>
      </c>
    </row>
    <row r="657" s="2" customFormat="1">
      <c r="A657" s="39"/>
      <c r="B657" s="40"/>
      <c r="C657" s="41"/>
      <c r="D657" s="227" t="s">
        <v>435</v>
      </c>
      <c r="E657" s="41"/>
      <c r="F657" s="228" t="s">
        <v>5584</v>
      </c>
      <c r="G657" s="41"/>
      <c r="H657" s="41"/>
      <c r="I657" s="229"/>
      <c r="J657" s="41"/>
      <c r="K657" s="41"/>
      <c r="L657" s="45"/>
      <c r="M657" s="291"/>
      <c r="N657" s="292"/>
      <c r="O657" s="85"/>
      <c r="P657" s="85"/>
      <c r="Q657" s="85"/>
      <c r="R657" s="85"/>
      <c r="S657" s="85"/>
      <c r="T657" s="86"/>
      <c r="U657" s="39"/>
      <c r="V657" s="39"/>
      <c r="W657" s="39"/>
      <c r="X657" s="39"/>
      <c r="Y657" s="39"/>
      <c r="Z657" s="39"/>
      <c r="AA657" s="39"/>
      <c r="AB657" s="39"/>
      <c r="AC657" s="39"/>
      <c r="AD657" s="39"/>
      <c r="AE657" s="39"/>
      <c r="AT657" s="18" t="s">
        <v>435</v>
      </c>
      <c r="AU657" s="18" t="s">
        <v>79</v>
      </c>
    </row>
    <row r="658" s="2" customFormat="1">
      <c r="A658" s="39"/>
      <c r="B658" s="40"/>
      <c r="C658" s="214" t="s">
        <v>3402</v>
      </c>
      <c r="D658" s="214" t="s">
        <v>243</v>
      </c>
      <c r="E658" s="215" t="s">
        <v>5875</v>
      </c>
      <c r="F658" s="216" t="s">
        <v>5605</v>
      </c>
      <c r="G658" s="217" t="s">
        <v>282</v>
      </c>
      <c r="H658" s="218">
        <v>4</v>
      </c>
      <c r="I658" s="219"/>
      <c r="J658" s="220">
        <f>ROUND(I658*H658,2)</f>
        <v>0</v>
      </c>
      <c r="K658" s="216" t="s">
        <v>247</v>
      </c>
      <c r="L658" s="45"/>
      <c r="M658" s="221" t="s">
        <v>19</v>
      </c>
      <c r="N658" s="222" t="s">
        <v>43</v>
      </c>
      <c r="O658" s="85"/>
      <c r="P658" s="223">
        <f>O658*H658</f>
        <v>0</v>
      </c>
      <c r="Q658" s="223">
        <v>0</v>
      </c>
      <c r="R658" s="223">
        <f>Q658*H658</f>
        <v>0</v>
      </c>
      <c r="S658" s="223">
        <v>0</v>
      </c>
      <c r="T658" s="224">
        <f>S658*H658</f>
        <v>0</v>
      </c>
      <c r="U658" s="39"/>
      <c r="V658" s="39"/>
      <c r="W658" s="39"/>
      <c r="X658" s="39"/>
      <c r="Y658" s="39"/>
      <c r="Z658" s="39"/>
      <c r="AA658" s="39"/>
      <c r="AB658" s="39"/>
      <c r="AC658" s="39"/>
      <c r="AD658" s="39"/>
      <c r="AE658" s="39"/>
      <c r="AR658" s="225" t="s">
        <v>248</v>
      </c>
      <c r="AT658" s="225" t="s">
        <v>243</v>
      </c>
      <c r="AU658" s="225" t="s">
        <v>79</v>
      </c>
      <c r="AY658" s="18" t="s">
        <v>240</v>
      </c>
      <c r="BE658" s="226">
        <f>IF(N658="základní",J658,0)</f>
        <v>0</v>
      </c>
      <c r="BF658" s="226">
        <f>IF(N658="snížená",J658,0)</f>
        <v>0</v>
      </c>
      <c r="BG658" s="226">
        <f>IF(N658="zákl. přenesená",J658,0)</f>
        <v>0</v>
      </c>
      <c r="BH658" s="226">
        <f>IF(N658="sníž. přenesená",J658,0)</f>
        <v>0</v>
      </c>
      <c r="BI658" s="226">
        <f>IF(N658="nulová",J658,0)</f>
        <v>0</v>
      </c>
      <c r="BJ658" s="18" t="s">
        <v>79</v>
      </c>
      <c r="BK658" s="226">
        <f>ROUND(I658*H658,2)</f>
        <v>0</v>
      </c>
      <c r="BL658" s="18" t="s">
        <v>248</v>
      </c>
      <c r="BM658" s="225" t="s">
        <v>4605</v>
      </c>
    </row>
    <row r="659" s="2" customFormat="1">
      <c r="A659" s="39"/>
      <c r="B659" s="40"/>
      <c r="C659" s="41"/>
      <c r="D659" s="227" t="s">
        <v>435</v>
      </c>
      <c r="E659" s="41"/>
      <c r="F659" s="228" t="s">
        <v>5603</v>
      </c>
      <c r="G659" s="41"/>
      <c r="H659" s="41"/>
      <c r="I659" s="229"/>
      <c r="J659" s="41"/>
      <c r="K659" s="41"/>
      <c r="L659" s="45"/>
      <c r="M659" s="291"/>
      <c r="N659" s="292"/>
      <c r="O659" s="85"/>
      <c r="P659" s="85"/>
      <c r="Q659" s="85"/>
      <c r="R659" s="85"/>
      <c r="S659" s="85"/>
      <c r="T659" s="86"/>
      <c r="U659" s="39"/>
      <c r="V659" s="39"/>
      <c r="W659" s="39"/>
      <c r="X659" s="39"/>
      <c r="Y659" s="39"/>
      <c r="Z659" s="39"/>
      <c r="AA659" s="39"/>
      <c r="AB659" s="39"/>
      <c r="AC659" s="39"/>
      <c r="AD659" s="39"/>
      <c r="AE659" s="39"/>
      <c r="AT659" s="18" t="s">
        <v>435</v>
      </c>
      <c r="AU659" s="18" t="s">
        <v>79</v>
      </c>
    </row>
    <row r="660" s="2" customFormat="1">
      <c r="A660" s="39"/>
      <c r="B660" s="40"/>
      <c r="C660" s="214" t="s">
        <v>3406</v>
      </c>
      <c r="D660" s="214" t="s">
        <v>243</v>
      </c>
      <c r="E660" s="215" t="s">
        <v>5876</v>
      </c>
      <c r="F660" s="216" t="s">
        <v>5607</v>
      </c>
      <c r="G660" s="217" t="s">
        <v>282</v>
      </c>
      <c r="H660" s="218">
        <v>8</v>
      </c>
      <c r="I660" s="219"/>
      <c r="J660" s="220">
        <f>ROUND(I660*H660,2)</f>
        <v>0</v>
      </c>
      <c r="K660" s="216" t="s">
        <v>247</v>
      </c>
      <c r="L660" s="45"/>
      <c r="M660" s="221" t="s">
        <v>19</v>
      </c>
      <c r="N660" s="222" t="s">
        <v>43</v>
      </c>
      <c r="O660" s="85"/>
      <c r="P660" s="223">
        <f>O660*H660</f>
        <v>0</v>
      </c>
      <c r="Q660" s="223">
        <v>0</v>
      </c>
      <c r="R660" s="223">
        <f>Q660*H660</f>
        <v>0</v>
      </c>
      <c r="S660" s="223">
        <v>0</v>
      </c>
      <c r="T660" s="224">
        <f>S660*H660</f>
        <v>0</v>
      </c>
      <c r="U660" s="39"/>
      <c r="V660" s="39"/>
      <c r="W660" s="39"/>
      <c r="X660" s="39"/>
      <c r="Y660" s="39"/>
      <c r="Z660" s="39"/>
      <c r="AA660" s="39"/>
      <c r="AB660" s="39"/>
      <c r="AC660" s="39"/>
      <c r="AD660" s="39"/>
      <c r="AE660" s="39"/>
      <c r="AR660" s="225" t="s">
        <v>248</v>
      </c>
      <c r="AT660" s="225" t="s">
        <v>243</v>
      </c>
      <c r="AU660" s="225" t="s">
        <v>79</v>
      </c>
      <c r="AY660" s="18" t="s">
        <v>240</v>
      </c>
      <c r="BE660" s="226">
        <f>IF(N660="základní",J660,0)</f>
        <v>0</v>
      </c>
      <c r="BF660" s="226">
        <f>IF(N660="snížená",J660,0)</f>
        <v>0</v>
      </c>
      <c r="BG660" s="226">
        <f>IF(N660="zákl. přenesená",J660,0)</f>
        <v>0</v>
      </c>
      <c r="BH660" s="226">
        <f>IF(N660="sníž. přenesená",J660,0)</f>
        <v>0</v>
      </c>
      <c r="BI660" s="226">
        <f>IF(N660="nulová",J660,0)</f>
        <v>0</v>
      </c>
      <c r="BJ660" s="18" t="s">
        <v>79</v>
      </c>
      <c r="BK660" s="226">
        <f>ROUND(I660*H660,2)</f>
        <v>0</v>
      </c>
      <c r="BL660" s="18" t="s">
        <v>248</v>
      </c>
      <c r="BM660" s="225" t="s">
        <v>4615</v>
      </c>
    </row>
    <row r="661" s="2" customFormat="1">
      <c r="A661" s="39"/>
      <c r="B661" s="40"/>
      <c r="C661" s="41"/>
      <c r="D661" s="227" t="s">
        <v>435</v>
      </c>
      <c r="E661" s="41"/>
      <c r="F661" s="228" t="s">
        <v>5603</v>
      </c>
      <c r="G661" s="41"/>
      <c r="H661" s="41"/>
      <c r="I661" s="229"/>
      <c r="J661" s="41"/>
      <c r="K661" s="41"/>
      <c r="L661" s="45"/>
      <c r="M661" s="291"/>
      <c r="N661" s="292"/>
      <c r="O661" s="85"/>
      <c r="P661" s="85"/>
      <c r="Q661" s="85"/>
      <c r="R661" s="85"/>
      <c r="S661" s="85"/>
      <c r="T661" s="86"/>
      <c r="U661" s="39"/>
      <c r="V661" s="39"/>
      <c r="W661" s="39"/>
      <c r="X661" s="39"/>
      <c r="Y661" s="39"/>
      <c r="Z661" s="39"/>
      <c r="AA661" s="39"/>
      <c r="AB661" s="39"/>
      <c r="AC661" s="39"/>
      <c r="AD661" s="39"/>
      <c r="AE661" s="39"/>
      <c r="AT661" s="18" t="s">
        <v>435</v>
      </c>
      <c r="AU661" s="18" t="s">
        <v>79</v>
      </c>
    </row>
    <row r="662" s="2" customFormat="1">
      <c r="A662" s="39"/>
      <c r="B662" s="40"/>
      <c r="C662" s="214" t="s">
        <v>3410</v>
      </c>
      <c r="D662" s="214" t="s">
        <v>243</v>
      </c>
      <c r="E662" s="215" t="s">
        <v>5877</v>
      </c>
      <c r="F662" s="216" t="s">
        <v>5878</v>
      </c>
      <c r="G662" s="217" t="s">
        <v>282</v>
      </c>
      <c r="H662" s="218">
        <v>1</v>
      </c>
      <c r="I662" s="219"/>
      <c r="J662" s="220">
        <f>ROUND(I662*H662,2)</f>
        <v>0</v>
      </c>
      <c r="K662" s="216" t="s">
        <v>247</v>
      </c>
      <c r="L662" s="45"/>
      <c r="M662" s="221" t="s">
        <v>19</v>
      </c>
      <c r="N662" s="222" t="s">
        <v>43</v>
      </c>
      <c r="O662" s="85"/>
      <c r="P662" s="223">
        <f>O662*H662</f>
        <v>0</v>
      </c>
      <c r="Q662" s="223">
        <v>0</v>
      </c>
      <c r="R662" s="223">
        <f>Q662*H662</f>
        <v>0</v>
      </c>
      <c r="S662" s="223">
        <v>0</v>
      </c>
      <c r="T662" s="224">
        <f>S662*H662</f>
        <v>0</v>
      </c>
      <c r="U662" s="39"/>
      <c r="V662" s="39"/>
      <c r="W662" s="39"/>
      <c r="X662" s="39"/>
      <c r="Y662" s="39"/>
      <c r="Z662" s="39"/>
      <c r="AA662" s="39"/>
      <c r="AB662" s="39"/>
      <c r="AC662" s="39"/>
      <c r="AD662" s="39"/>
      <c r="AE662" s="39"/>
      <c r="AR662" s="225" t="s">
        <v>248</v>
      </c>
      <c r="AT662" s="225" t="s">
        <v>243</v>
      </c>
      <c r="AU662" s="225" t="s">
        <v>79</v>
      </c>
      <c r="AY662" s="18" t="s">
        <v>240</v>
      </c>
      <c r="BE662" s="226">
        <f>IF(N662="základní",J662,0)</f>
        <v>0</v>
      </c>
      <c r="BF662" s="226">
        <f>IF(N662="snížená",J662,0)</f>
        <v>0</v>
      </c>
      <c r="BG662" s="226">
        <f>IF(N662="zákl. přenesená",J662,0)</f>
        <v>0</v>
      </c>
      <c r="BH662" s="226">
        <f>IF(N662="sníž. přenesená",J662,0)</f>
        <v>0</v>
      </c>
      <c r="BI662" s="226">
        <f>IF(N662="nulová",J662,0)</f>
        <v>0</v>
      </c>
      <c r="BJ662" s="18" t="s">
        <v>79</v>
      </c>
      <c r="BK662" s="226">
        <f>ROUND(I662*H662,2)</f>
        <v>0</v>
      </c>
      <c r="BL662" s="18" t="s">
        <v>248</v>
      </c>
      <c r="BM662" s="225" t="s">
        <v>4626</v>
      </c>
    </row>
    <row r="663" s="2" customFormat="1">
      <c r="A663" s="39"/>
      <c r="B663" s="40"/>
      <c r="C663" s="41"/>
      <c r="D663" s="227" t="s">
        <v>435</v>
      </c>
      <c r="E663" s="41"/>
      <c r="F663" s="228" t="s">
        <v>5581</v>
      </c>
      <c r="G663" s="41"/>
      <c r="H663" s="41"/>
      <c r="I663" s="229"/>
      <c r="J663" s="41"/>
      <c r="K663" s="41"/>
      <c r="L663" s="45"/>
      <c r="M663" s="291"/>
      <c r="N663" s="292"/>
      <c r="O663" s="85"/>
      <c r="P663" s="85"/>
      <c r="Q663" s="85"/>
      <c r="R663" s="85"/>
      <c r="S663" s="85"/>
      <c r="T663" s="86"/>
      <c r="U663" s="39"/>
      <c r="V663" s="39"/>
      <c r="W663" s="39"/>
      <c r="X663" s="39"/>
      <c r="Y663" s="39"/>
      <c r="Z663" s="39"/>
      <c r="AA663" s="39"/>
      <c r="AB663" s="39"/>
      <c r="AC663" s="39"/>
      <c r="AD663" s="39"/>
      <c r="AE663" s="39"/>
      <c r="AT663" s="18" t="s">
        <v>435</v>
      </c>
      <c r="AU663" s="18" t="s">
        <v>79</v>
      </c>
    </row>
    <row r="664" s="2" customFormat="1">
      <c r="A664" s="39"/>
      <c r="B664" s="40"/>
      <c r="C664" s="214" t="s">
        <v>3414</v>
      </c>
      <c r="D664" s="214" t="s">
        <v>243</v>
      </c>
      <c r="E664" s="215" t="s">
        <v>5879</v>
      </c>
      <c r="F664" s="216" t="s">
        <v>5398</v>
      </c>
      <c r="G664" s="217" t="s">
        <v>282</v>
      </c>
      <c r="H664" s="218">
        <v>2</v>
      </c>
      <c r="I664" s="219"/>
      <c r="J664" s="220">
        <f>ROUND(I664*H664,2)</f>
        <v>0</v>
      </c>
      <c r="K664" s="216" t="s">
        <v>247</v>
      </c>
      <c r="L664" s="45"/>
      <c r="M664" s="221" t="s">
        <v>19</v>
      </c>
      <c r="N664" s="222" t="s">
        <v>43</v>
      </c>
      <c r="O664" s="85"/>
      <c r="P664" s="223">
        <f>O664*H664</f>
        <v>0</v>
      </c>
      <c r="Q664" s="223">
        <v>0</v>
      </c>
      <c r="R664" s="223">
        <f>Q664*H664</f>
        <v>0</v>
      </c>
      <c r="S664" s="223">
        <v>0</v>
      </c>
      <c r="T664" s="224">
        <f>S664*H664</f>
        <v>0</v>
      </c>
      <c r="U664" s="39"/>
      <c r="V664" s="39"/>
      <c r="W664" s="39"/>
      <c r="X664" s="39"/>
      <c r="Y664" s="39"/>
      <c r="Z664" s="39"/>
      <c r="AA664" s="39"/>
      <c r="AB664" s="39"/>
      <c r="AC664" s="39"/>
      <c r="AD664" s="39"/>
      <c r="AE664" s="39"/>
      <c r="AR664" s="225" t="s">
        <v>248</v>
      </c>
      <c r="AT664" s="225" t="s">
        <v>243</v>
      </c>
      <c r="AU664" s="225" t="s">
        <v>79</v>
      </c>
      <c r="AY664" s="18" t="s">
        <v>240</v>
      </c>
      <c r="BE664" s="226">
        <f>IF(N664="základní",J664,0)</f>
        <v>0</v>
      </c>
      <c r="BF664" s="226">
        <f>IF(N664="snížená",J664,0)</f>
        <v>0</v>
      </c>
      <c r="BG664" s="226">
        <f>IF(N664="zákl. přenesená",J664,0)</f>
        <v>0</v>
      </c>
      <c r="BH664" s="226">
        <f>IF(N664="sníž. přenesená",J664,0)</f>
        <v>0</v>
      </c>
      <c r="BI664" s="226">
        <f>IF(N664="nulová",J664,0)</f>
        <v>0</v>
      </c>
      <c r="BJ664" s="18" t="s">
        <v>79</v>
      </c>
      <c r="BK664" s="226">
        <f>ROUND(I664*H664,2)</f>
        <v>0</v>
      </c>
      <c r="BL664" s="18" t="s">
        <v>248</v>
      </c>
      <c r="BM664" s="225" t="s">
        <v>4638</v>
      </c>
    </row>
    <row r="665" s="2" customFormat="1">
      <c r="A665" s="39"/>
      <c r="B665" s="40"/>
      <c r="C665" s="41"/>
      <c r="D665" s="227" t="s">
        <v>435</v>
      </c>
      <c r="E665" s="41"/>
      <c r="F665" s="228" t="s">
        <v>5527</v>
      </c>
      <c r="G665" s="41"/>
      <c r="H665" s="41"/>
      <c r="I665" s="229"/>
      <c r="J665" s="41"/>
      <c r="K665" s="41"/>
      <c r="L665" s="45"/>
      <c r="M665" s="291"/>
      <c r="N665" s="292"/>
      <c r="O665" s="85"/>
      <c r="P665" s="85"/>
      <c r="Q665" s="85"/>
      <c r="R665" s="85"/>
      <c r="S665" s="85"/>
      <c r="T665" s="86"/>
      <c r="U665" s="39"/>
      <c r="V665" s="39"/>
      <c r="W665" s="39"/>
      <c r="X665" s="39"/>
      <c r="Y665" s="39"/>
      <c r="Z665" s="39"/>
      <c r="AA665" s="39"/>
      <c r="AB665" s="39"/>
      <c r="AC665" s="39"/>
      <c r="AD665" s="39"/>
      <c r="AE665" s="39"/>
      <c r="AT665" s="18" t="s">
        <v>435</v>
      </c>
      <c r="AU665" s="18" t="s">
        <v>79</v>
      </c>
    </row>
    <row r="666" s="2" customFormat="1">
      <c r="A666" s="39"/>
      <c r="B666" s="40"/>
      <c r="C666" s="214" t="s">
        <v>3447</v>
      </c>
      <c r="D666" s="214" t="s">
        <v>243</v>
      </c>
      <c r="E666" s="215" t="s">
        <v>5880</v>
      </c>
      <c r="F666" s="216" t="s">
        <v>5426</v>
      </c>
      <c r="G666" s="217" t="s">
        <v>282</v>
      </c>
      <c r="H666" s="218">
        <v>26</v>
      </c>
      <c r="I666" s="219"/>
      <c r="J666" s="220">
        <f>ROUND(I666*H666,2)</f>
        <v>0</v>
      </c>
      <c r="K666" s="216" t="s">
        <v>247</v>
      </c>
      <c r="L666" s="45"/>
      <c r="M666" s="221" t="s">
        <v>19</v>
      </c>
      <c r="N666" s="222" t="s">
        <v>43</v>
      </c>
      <c r="O666" s="85"/>
      <c r="P666" s="223">
        <f>O666*H666</f>
        <v>0</v>
      </c>
      <c r="Q666" s="223">
        <v>0</v>
      </c>
      <c r="R666" s="223">
        <f>Q666*H666</f>
        <v>0</v>
      </c>
      <c r="S666" s="223">
        <v>0</v>
      </c>
      <c r="T666" s="224">
        <f>S666*H666</f>
        <v>0</v>
      </c>
      <c r="U666" s="39"/>
      <c r="V666" s="39"/>
      <c r="W666" s="39"/>
      <c r="X666" s="39"/>
      <c r="Y666" s="39"/>
      <c r="Z666" s="39"/>
      <c r="AA666" s="39"/>
      <c r="AB666" s="39"/>
      <c r="AC666" s="39"/>
      <c r="AD666" s="39"/>
      <c r="AE666" s="39"/>
      <c r="AR666" s="225" t="s">
        <v>248</v>
      </c>
      <c r="AT666" s="225" t="s">
        <v>243</v>
      </c>
      <c r="AU666" s="225" t="s">
        <v>79</v>
      </c>
      <c r="AY666" s="18" t="s">
        <v>240</v>
      </c>
      <c r="BE666" s="226">
        <f>IF(N666="základní",J666,0)</f>
        <v>0</v>
      </c>
      <c r="BF666" s="226">
        <f>IF(N666="snížená",J666,0)</f>
        <v>0</v>
      </c>
      <c r="BG666" s="226">
        <f>IF(N666="zákl. přenesená",J666,0)</f>
        <v>0</v>
      </c>
      <c r="BH666" s="226">
        <f>IF(N666="sníž. přenesená",J666,0)</f>
        <v>0</v>
      </c>
      <c r="BI666" s="226">
        <f>IF(N666="nulová",J666,0)</f>
        <v>0</v>
      </c>
      <c r="BJ666" s="18" t="s">
        <v>79</v>
      </c>
      <c r="BK666" s="226">
        <f>ROUND(I666*H666,2)</f>
        <v>0</v>
      </c>
      <c r="BL666" s="18" t="s">
        <v>248</v>
      </c>
      <c r="BM666" s="225" t="s">
        <v>4651</v>
      </c>
    </row>
    <row r="667" s="2" customFormat="1">
      <c r="A667" s="39"/>
      <c r="B667" s="40"/>
      <c r="C667" s="41"/>
      <c r="D667" s="227" t="s">
        <v>435</v>
      </c>
      <c r="E667" s="41"/>
      <c r="F667" s="228" t="s">
        <v>5427</v>
      </c>
      <c r="G667" s="41"/>
      <c r="H667" s="41"/>
      <c r="I667" s="229"/>
      <c r="J667" s="41"/>
      <c r="K667" s="41"/>
      <c r="L667" s="45"/>
      <c r="M667" s="291"/>
      <c r="N667" s="292"/>
      <c r="O667" s="85"/>
      <c r="P667" s="85"/>
      <c r="Q667" s="85"/>
      <c r="R667" s="85"/>
      <c r="S667" s="85"/>
      <c r="T667" s="86"/>
      <c r="U667" s="39"/>
      <c r="V667" s="39"/>
      <c r="W667" s="39"/>
      <c r="X667" s="39"/>
      <c r="Y667" s="39"/>
      <c r="Z667" s="39"/>
      <c r="AA667" s="39"/>
      <c r="AB667" s="39"/>
      <c r="AC667" s="39"/>
      <c r="AD667" s="39"/>
      <c r="AE667" s="39"/>
      <c r="AT667" s="18" t="s">
        <v>435</v>
      </c>
      <c r="AU667" s="18" t="s">
        <v>79</v>
      </c>
    </row>
    <row r="668" s="2" customFormat="1">
      <c r="A668" s="39"/>
      <c r="B668" s="40"/>
      <c r="C668" s="214" t="s">
        <v>3451</v>
      </c>
      <c r="D668" s="214" t="s">
        <v>243</v>
      </c>
      <c r="E668" s="215" t="s">
        <v>5881</v>
      </c>
      <c r="F668" s="216" t="s">
        <v>5882</v>
      </c>
      <c r="G668" s="217" t="s">
        <v>1418</v>
      </c>
      <c r="H668" s="218">
        <v>2</v>
      </c>
      <c r="I668" s="219"/>
      <c r="J668" s="220">
        <f>ROUND(I668*H668,2)</f>
        <v>0</v>
      </c>
      <c r="K668" s="216" t="s">
        <v>247</v>
      </c>
      <c r="L668" s="45"/>
      <c r="M668" s="221" t="s">
        <v>19</v>
      </c>
      <c r="N668" s="222" t="s">
        <v>43</v>
      </c>
      <c r="O668" s="85"/>
      <c r="P668" s="223">
        <f>O668*H668</f>
        <v>0</v>
      </c>
      <c r="Q668" s="223">
        <v>0</v>
      </c>
      <c r="R668" s="223">
        <f>Q668*H668</f>
        <v>0</v>
      </c>
      <c r="S668" s="223">
        <v>0</v>
      </c>
      <c r="T668" s="224">
        <f>S668*H668</f>
        <v>0</v>
      </c>
      <c r="U668" s="39"/>
      <c r="V668" s="39"/>
      <c r="W668" s="39"/>
      <c r="X668" s="39"/>
      <c r="Y668" s="39"/>
      <c r="Z668" s="39"/>
      <c r="AA668" s="39"/>
      <c r="AB668" s="39"/>
      <c r="AC668" s="39"/>
      <c r="AD668" s="39"/>
      <c r="AE668" s="39"/>
      <c r="AR668" s="225" t="s">
        <v>248</v>
      </c>
      <c r="AT668" s="225" t="s">
        <v>243</v>
      </c>
      <c r="AU668" s="225" t="s">
        <v>79</v>
      </c>
      <c r="AY668" s="18" t="s">
        <v>240</v>
      </c>
      <c r="BE668" s="226">
        <f>IF(N668="základní",J668,0)</f>
        <v>0</v>
      </c>
      <c r="BF668" s="226">
        <f>IF(N668="snížená",J668,0)</f>
        <v>0</v>
      </c>
      <c r="BG668" s="226">
        <f>IF(N668="zákl. přenesená",J668,0)</f>
        <v>0</v>
      </c>
      <c r="BH668" s="226">
        <f>IF(N668="sníž. přenesená",J668,0)</f>
        <v>0</v>
      </c>
      <c r="BI668" s="226">
        <f>IF(N668="nulová",J668,0)</f>
        <v>0</v>
      </c>
      <c r="BJ668" s="18" t="s">
        <v>79</v>
      </c>
      <c r="BK668" s="226">
        <f>ROUND(I668*H668,2)</f>
        <v>0</v>
      </c>
      <c r="BL668" s="18" t="s">
        <v>248</v>
      </c>
      <c r="BM668" s="225" t="s">
        <v>4668</v>
      </c>
    </row>
    <row r="669" s="2" customFormat="1">
      <c r="A669" s="39"/>
      <c r="B669" s="40"/>
      <c r="C669" s="41"/>
      <c r="D669" s="227" t="s">
        <v>435</v>
      </c>
      <c r="E669" s="41"/>
      <c r="F669" s="228" t="s">
        <v>5430</v>
      </c>
      <c r="G669" s="41"/>
      <c r="H669" s="41"/>
      <c r="I669" s="229"/>
      <c r="J669" s="41"/>
      <c r="K669" s="41"/>
      <c r="L669" s="45"/>
      <c r="M669" s="291"/>
      <c r="N669" s="292"/>
      <c r="O669" s="85"/>
      <c r="P669" s="85"/>
      <c r="Q669" s="85"/>
      <c r="R669" s="85"/>
      <c r="S669" s="85"/>
      <c r="T669" s="86"/>
      <c r="U669" s="39"/>
      <c r="V669" s="39"/>
      <c r="W669" s="39"/>
      <c r="X669" s="39"/>
      <c r="Y669" s="39"/>
      <c r="Z669" s="39"/>
      <c r="AA669" s="39"/>
      <c r="AB669" s="39"/>
      <c r="AC669" s="39"/>
      <c r="AD669" s="39"/>
      <c r="AE669" s="39"/>
      <c r="AT669" s="18" t="s">
        <v>435</v>
      </c>
      <c r="AU669" s="18" t="s">
        <v>79</v>
      </c>
    </row>
    <row r="670" s="2" customFormat="1">
      <c r="A670" s="39"/>
      <c r="B670" s="40"/>
      <c r="C670" s="214" t="s">
        <v>3455</v>
      </c>
      <c r="D670" s="214" t="s">
        <v>243</v>
      </c>
      <c r="E670" s="215" t="s">
        <v>5883</v>
      </c>
      <c r="F670" s="216" t="s">
        <v>5432</v>
      </c>
      <c r="G670" s="217" t="s">
        <v>1418</v>
      </c>
      <c r="H670" s="218">
        <v>18</v>
      </c>
      <c r="I670" s="219"/>
      <c r="J670" s="220">
        <f>ROUND(I670*H670,2)</f>
        <v>0</v>
      </c>
      <c r="K670" s="216" t="s">
        <v>247</v>
      </c>
      <c r="L670" s="45"/>
      <c r="M670" s="221" t="s">
        <v>19</v>
      </c>
      <c r="N670" s="222" t="s">
        <v>43</v>
      </c>
      <c r="O670" s="85"/>
      <c r="P670" s="223">
        <f>O670*H670</f>
        <v>0</v>
      </c>
      <c r="Q670" s="223">
        <v>0</v>
      </c>
      <c r="R670" s="223">
        <f>Q670*H670</f>
        <v>0</v>
      </c>
      <c r="S670" s="223">
        <v>0</v>
      </c>
      <c r="T670" s="224">
        <f>S670*H670</f>
        <v>0</v>
      </c>
      <c r="U670" s="39"/>
      <c r="V670" s="39"/>
      <c r="W670" s="39"/>
      <c r="X670" s="39"/>
      <c r="Y670" s="39"/>
      <c r="Z670" s="39"/>
      <c r="AA670" s="39"/>
      <c r="AB670" s="39"/>
      <c r="AC670" s="39"/>
      <c r="AD670" s="39"/>
      <c r="AE670" s="39"/>
      <c r="AR670" s="225" t="s">
        <v>248</v>
      </c>
      <c r="AT670" s="225" t="s">
        <v>243</v>
      </c>
      <c r="AU670" s="225" t="s">
        <v>79</v>
      </c>
      <c r="AY670" s="18" t="s">
        <v>240</v>
      </c>
      <c r="BE670" s="226">
        <f>IF(N670="základní",J670,0)</f>
        <v>0</v>
      </c>
      <c r="BF670" s="226">
        <f>IF(N670="snížená",J670,0)</f>
        <v>0</v>
      </c>
      <c r="BG670" s="226">
        <f>IF(N670="zákl. přenesená",J670,0)</f>
        <v>0</v>
      </c>
      <c r="BH670" s="226">
        <f>IF(N670="sníž. přenesená",J670,0)</f>
        <v>0</v>
      </c>
      <c r="BI670" s="226">
        <f>IF(N670="nulová",J670,0)</f>
        <v>0</v>
      </c>
      <c r="BJ670" s="18" t="s">
        <v>79</v>
      </c>
      <c r="BK670" s="226">
        <f>ROUND(I670*H670,2)</f>
        <v>0</v>
      </c>
      <c r="BL670" s="18" t="s">
        <v>248</v>
      </c>
      <c r="BM670" s="225" t="s">
        <v>4685</v>
      </c>
    </row>
    <row r="671" s="2" customFormat="1">
      <c r="A671" s="39"/>
      <c r="B671" s="40"/>
      <c r="C671" s="41"/>
      <c r="D671" s="227" t="s">
        <v>435</v>
      </c>
      <c r="E671" s="41"/>
      <c r="F671" s="228" t="s">
        <v>5430</v>
      </c>
      <c r="G671" s="41"/>
      <c r="H671" s="41"/>
      <c r="I671" s="229"/>
      <c r="J671" s="41"/>
      <c r="K671" s="41"/>
      <c r="L671" s="45"/>
      <c r="M671" s="291"/>
      <c r="N671" s="292"/>
      <c r="O671" s="85"/>
      <c r="P671" s="85"/>
      <c r="Q671" s="85"/>
      <c r="R671" s="85"/>
      <c r="S671" s="85"/>
      <c r="T671" s="86"/>
      <c r="U671" s="39"/>
      <c r="V671" s="39"/>
      <c r="W671" s="39"/>
      <c r="X671" s="39"/>
      <c r="Y671" s="39"/>
      <c r="Z671" s="39"/>
      <c r="AA671" s="39"/>
      <c r="AB671" s="39"/>
      <c r="AC671" s="39"/>
      <c r="AD671" s="39"/>
      <c r="AE671" s="39"/>
      <c r="AT671" s="18" t="s">
        <v>435</v>
      </c>
      <c r="AU671" s="18" t="s">
        <v>79</v>
      </c>
    </row>
    <row r="672" s="2" customFormat="1">
      <c r="A672" s="39"/>
      <c r="B672" s="40"/>
      <c r="C672" s="214" t="s">
        <v>3461</v>
      </c>
      <c r="D672" s="214" t="s">
        <v>243</v>
      </c>
      <c r="E672" s="215" t="s">
        <v>5884</v>
      </c>
      <c r="F672" s="216" t="s">
        <v>5853</v>
      </c>
      <c r="G672" s="217" t="s">
        <v>1418</v>
      </c>
      <c r="H672" s="218">
        <v>96</v>
      </c>
      <c r="I672" s="219"/>
      <c r="J672" s="220">
        <f>ROUND(I672*H672,2)</f>
        <v>0</v>
      </c>
      <c r="K672" s="216" t="s">
        <v>247</v>
      </c>
      <c r="L672" s="45"/>
      <c r="M672" s="221" t="s">
        <v>19</v>
      </c>
      <c r="N672" s="222" t="s">
        <v>43</v>
      </c>
      <c r="O672" s="85"/>
      <c r="P672" s="223">
        <f>O672*H672</f>
        <v>0</v>
      </c>
      <c r="Q672" s="223">
        <v>0</v>
      </c>
      <c r="R672" s="223">
        <f>Q672*H672</f>
        <v>0</v>
      </c>
      <c r="S672" s="223">
        <v>0</v>
      </c>
      <c r="T672" s="224">
        <f>S672*H672</f>
        <v>0</v>
      </c>
      <c r="U672" s="39"/>
      <c r="V672" s="39"/>
      <c r="W672" s="39"/>
      <c r="X672" s="39"/>
      <c r="Y672" s="39"/>
      <c r="Z672" s="39"/>
      <c r="AA672" s="39"/>
      <c r="AB672" s="39"/>
      <c r="AC672" s="39"/>
      <c r="AD672" s="39"/>
      <c r="AE672" s="39"/>
      <c r="AR672" s="225" t="s">
        <v>248</v>
      </c>
      <c r="AT672" s="225" t="s">
        <v>243</v>
      </c>
      <c r="AU672" s="225" t="s">
        <v>79</v>
      </c>
      <c r="AY672" s="18" t="s">
        <v>240</v>
      </c>
      <c r="BE672" s="226">
        <f>IF(N672="základní",J672,0)</f>
        <v>0</v>
      </c>
      <c r="BF672" s="226">
        <f>IF(N672="snížená",J672,0)</f>
        <v>0</v>
      </c>
      <c r="BG672" s="226">
        <f>IF(N672="zákl. přenesená",J672,0)</f>
        <v>0</v>
      </c>
      <c r="BH672" s="226">
        <f>IF(N672="sníž. přenesená",J672,0)</f>
        <v>0</v>
      </c>
      <c r="BI672" s="226">
        <f>IF(N672="nulová",J672,0)</f>
        <v>0</v>
      </c>
      <c r="BJ672" s="18" t="s">
        <v>79</v>
      </c>
      <c r="BK672" s="226">
        <f>ROUND(I672*H672,2)</f>
        <v>0</v>
      </c>
      <c r="BL672" s="18" t="s">
        <v>248</v>
      </c>
      <c r="BM672" s="225" t="s">
        <v>4694</v>
      </c>
    </row>
    <row r="673" s="2" customFormat="1">
      <c r="A673" s="39"/>
      <c r="B673" s="40"/>
      <c r="C673" s="41"/>
      <c r="D673" s="227" t="s">
        <v>435</v>
      </c>
      <c r="E673" s="41"/>
      <c r="F673" s="228" t="s">
        <v>5624</v>
      </c>
      <c r="G673" s="41"/>
      <c r="H673" s="41"/>
      <c r="I673" s="229"/>
      <c r="J673" s="41"/>
      <c r="K673" s="41"/>
      <c r="L673" s="45"/>
      <c r="M673" s="291"/>
      <c r="N673" s="292"/>
      <c r="O673" s="85"/>
      <c r="P673" s="85"/>
      <c r="Q673" s="85"/>
      <c r="R673" s="85"/>
      <c r="S673" s="85"/>
      <c r="T673" s="86"/>
      <c r="U673" s="39"/>
      <c r="V673" s="39"/>
      <c r="W673" s="39"/>
      <c r="X673" s="39"/>
      <c r="Y673" s="39"/>
      <c r="Z673" s="39"/>
      <c r="AA673" s="39"/>
      <c r="AB673" s="39"/>
      <c r="AC673" s="39"/>
      <c r="AD673" s="39"/>
      <c r="AE673" s="39"/>
      <c r="AT673" s="18" t="s">
        <v>435</v>
      </c>
      <c r="AU673" s="18" t="s">
        <v>79</v>
      </c>
    </row>
    <row r="674" s="2" customFormat="1" ht="33" customHeight="1">
      <c r="A674" s="39"/>
      <c r="B674" s="40"/>
      <c r="C674" s="214" t="s">
        <v>3465</v>
      </c>
      <c r="D674" s="214" t="s">
        <v>243</v>
      </c>
      <c r="E674" s="215" t="s">
        <v>5885</v>
      </c>
      <c r="F674" s="216" t="s">
        <v>5685</v>
      </c>
      <c r="G674" s="217" t="s">
        <v>261</v>
      </c>
      <c r="H674" s="218">
        <v>2</v>
      </c>
      <c r="I674" s="219"/>
      <c r="J674" s="220">
        <f>ROUND(I674*H674,2)</f>
        <v>0</v>
      </c>
      <c r="K674" s="216" t="s">
        <v>247</v>
      </c>
      <c r="L674" s="45"/>
      <c r="M674" s="221" t="s">
        <v>19</v>
      </c>
      <c r="N674" s="222" t="s">
        <v>43</v>
      </c>
      <c r="O674" s="85"/>
      <c r="P674" s="223">
        <f>O674*H674</f>
        <v>0</v>
      </c>
      <c r="Q674" s="223">
        <v>0</v>
      </c>
      <c r="R674" s="223">
        <f>Q674*H674</f>
        <v>0</v>
      </c>
      <c r="S674" s="223">
        <v>0</v>
      </c>
      <c r="T674" s="224">
        <f>S674*H674</f>
        <v>0</v>
      </c>
      <c r="U674" s="39"/>
      <c r="V674" s="39"/>
      <c r="W674" s="39"/>
      <c r="X674" s="39"/>
      <c r="Y674" s="39"/>
      <c r="Z674" s="39"/>
      <c r="AA674" s="39"/>
      <c r="AB674" s="39"/>
      <c r="AC674" s="39"/>
      <c r="AD674" s="39"/>
      <c r="AE674" s="39"/>
      <c r="AR674" s="225" t="s">
        <v>248</v>
      </c>
      <c r="AT674" s="225" t="s">
        <v>243</v>
      </c>
      <c r="AU674" s="225" t="s">
        <v>79</v>
      </c>
      <c r="AY674" s="18" t="s">
        <v>240</v>
      </c>
      <c r="BE674" s="226">
        <f>IF(N674="základní",J674,0)</f>
        <v>0</v>
      </c>
      <c r="BF674" s="226">
        <f>IF(N674="snížená",J674,0)</f>
        <v>0</v>
      </c>
      <c r="BG674" s="226">
        <f>IF(N674="zákl. přenesená",J674,0)</f>
        <v>0</v>
      </c>
      <c r="BH674" s="226">
        <f>IF(N674="sníž. přenesená",J674,0)</f>
        <v>0</v>
      </c>
      <c r="BI674" s="226">
        <f>IF(N674="nulová",J674,0)</f>
        <v>0</v>
      </c>
      <c r="BJ674" s="18" t="s">
        <v>79</v>
      </c>
      <c r="BK674" s="226">
        <f>ROUND(I674*H674,2)</f>
        <v>0</v>
      </c>
      <c r="BL674" s="18" t="s">
        <v>248</v>
      </c>
      <c r="BM674" s="225" t="s">
        <v>4706</v>
      </c>
    </row>
    <row r="675" s="2" customFormat="1">
      <c r="A675" s="39"/>
      <c r="B675" s="40"/>
      <c r="C675" s="41"/>
      <c r="D675" s="227" t="s">
        <v>435</v>
      </c>
      <c r="E675" s="41"/>
      <c r="F675" s="228" t="s">
        <v>5686</v>
      </c>
      <c r="G675" s="41"/>
      <c r="H675" s="41"/>
      <c r="I675" s="229"/>
      <c r="J675" s="41"/>
      <c r="K675" s="41"/>
      <c r="L675" s="45"/>
      <c r="M675" s="291"/>
      <c r="N675" s="292"/>
      <c r="O675" s="85"/>
      <c r="P675" s="85"/>
      <c r="Q675" s="85"/>
      <c r="R675" s="85"/>
      <c r="S675" s="85"/>
      <c r="T675" s="86"/>
      <c r="U675" s="39"/>
      <c r="V675" s="39"/>
      <c r="W675" s="39"/>
      <c r="X675" s="39"/>
      <c r="Y675" s="39"/>
      <c r="Z675" s="39"/>
      <c r="AA675" s="39"/>
      <c r="AB675" s="39"/>
      <c r="AC675" s="39"/>
      <c r="AD675" s="39"/>
      <c r="AE675" s="39"/>
      <c r="AT675" s="18" t="s">
        <v>435</v>
      </c>
      <c r="AU675" s="18" t="s">
        <v>79</v>
      </c>
    </row>
    <row r="676" s="2" customFormat="1" ht="33" customHeight="1">
      <c r="A676" s="39"/>
      <c r="B676" s="40"/>
      <c r="C676" s="214" t="s">
        <v>3471</v>
      </c>
      <c r="D676" s="214" t="s">
        <v>243</v>
      </c>
      <c r="E676" s="215" t="s">
        <v>5886</v>
      </c>
      <c r="F676" s="216" t="s">
        <v>5542</v>
      </c>
      <c r="G676" s="217" t="s">
        <v>261</v>
      </c>
      <c r="H676" s="218">
        <v>16</v>
      </c>
      <c r="I676" s="219"/>
      <c r="J676" s="220">
        <f>ROUND(I676*H676,2)</f>
        <v>0</v>
      </c>
      <c r="K676" s="216" t="s">
        <v>247</v>
      </c>
      <c r="L676" s="45"/>
      <c r="M676" s="221" t="s">
        <v>19</v>
      </c>
      <c r="N676" s="222" t="s">
        <v>43</v>
      </c>
      <c r="O676" s="85"/>
      <c r="P676" s="223">
        <f>O676*H676</f>
        <v>0</v>
      </c>
      <c r="Q676" s="223">
        <v>0</v>
      </c>
      <c r="R676" s="223">
        <f>Q676*H676</f>
        <v>0</v>
      </c>
      <c r="S676" s="223">
        <v>0</v>
      </c>
      <c r="T676" s="224">
        <f>S676*H676</f>
        <v>0</v>
      </c>
      <c r="U676" s="39"/>
      <c r="V676" s="39"/>
      <c r="W676" s="39"/>
      <c r="X676" s="39"/>
      <c r="Y676" s="39"/>
      <c r="Z676" s="39"/>
      <c r="AA676" s="39"/>
      <c r="AB676" s="39"/>
      <c r="AC676" s="39"/>
      <c r="AD676" s="39"/>
      <c r="AE676" s="39"/>
      <c r="AR676" s="225" t="s">
        <v>248</v>
      </c>
      <c r="AT676" s="225" t="s">
        <v>243</v>
      </c>
      <c r="AU676" s="225" t="s">
        <v>79</v>
      </c>
      <c r="AY676" s="18" t="s">
        <v>240</v>
      </c>
      <c r="BE676" s="226">
        <f>IF(N676="základní",J676,0)</f>
        <v>0</v>
      </c>
      <c r="BF676" s="226">
        <f>IF(N676="snížená",J676,0)</f>
        <v>0</v>
      </c>
      <c r="BG676" s="226">
        <f>IF(N676="zákl. přenesená",J676,0)</f>
        <v>0</v>
      </c>
      <c r="BH676" s="226">
        <f>IF(N676="sníž. přenesená",J676,0)</f>
        <v>0</v>
      </c>
      <c r="BI676" s="226">
        <f>IF(N676="nulová",J676,0)</f>
        <v>0</v>
      </c>
      <c r="BJ676" s="18" t="s">
        <v>79</v>
      </c>
      <c r="BK676" s="226">
        <f>ROUND(I676*H676,2)</f>
        <v>0</v>
      </c>
      <c r="BL676" s="18" t="s">
        <v>248</v>
      </c>
      <c r="BM676" s="225" t="s">
        <v>4724</v>
      </c>
    </row>
    <row r="677" s="2" customFormat="1">
      <c r="A677" s="39"/>
      <c r="B677" s="40"/>
      <c r="C677" s="41"/>
      <c r="D677" s="227" t="s">
        <v>435</v>
      </c>
      <c r="E677" s="41"/>
      <c r="F677" s="228" t="s">
        <v>5446</v>
      </c>
      <c r="G677" s="41"/>
      <c r="H677" s="41"/>
      <c r="I677" s="229"/>
      <c r="J677" s="41"/>
      <c r="K677" s="41"/>
      <c r="L677" s="45"/>
      <c r="M677" s="291"/>
      <c r="N677" s="292"/>
      <c r="O677" s="85"/>
      <c r="P677" s="85"/>
      <c r="Q677" s="85"/>
      <c r="R677" s="85"/>
      <c r="S677" s="85"/>
      <c r="T677" s="86"/>
      <c r="U677" s="39"/>
      <c r="V677" s="39"/>
      <c r="W677" s="39"/>
      <c r="X677" s="39"/>
      <c r="Y677" s="39"/>
      <c r="Z677" s="39"/>
      <c r="AA677" s="39"/>
      <c r="AB677" s="39"/>
      <c r="AC677" s="39"/>
      <c r="AD677" s="39"/>
      <c r="AE677" s="39"/>
      <c r="AT677" s="18" t="s">
        <v>435</v>
      </c>
      <c r="AU677" s="18" t="s">
        <v>79</v>
      </c>
    </row>
    <row r="678" s="2" customFormat="1" ht="33" customHeight="1">
      <c r="A678" s="39"/>
      <c r="B678" s="40"/>
      <c r="C678" s="214" t="s">
        <v>3475</v>
      </c>
      <c r="D678" s="214" t="s">
        <v>243</v>
      </c>
      <c r="E678" s="215" t="s">
        <v>5887</v>
      </c>
      <c r="F678" s="216" t="s">
        <v>5544</v>
      </c>
      <c r="G678" s="217" t="s">
        <v>261</v>
      </c>
      <c r="H678" s="218">
        <v>14</v>
      </c>
      <c r="I678" s="219"/>
      <c r="J678" s="220">
        <f>ROUND(I678*H678,2)</f>
        <v>0</v>
      </c>
      <c r="K678" s="216" t="s">
        <v>247</v>
      </c>
      <c r="L678" s="45"/>
      <c r="M678" s="221" t="s">
        <v>19</v>
      </c>
      <c r="N678" s="222" t="s">
        <v>43</v>
      </c>
      <c r="O678" s="85"/>
      <c r="P678" s="223">
        <f>O678*H678</f>
        <v>0</v>
      </c>
      <c r="Q678" s="223">
        <v>0</v>
      </c>
      <c r="R678" s="223">
        <f>Q678*H678</f>
        <v>0</v>
      </c>
      <c r="S678" s="223">
        <v>0</v>
      </c>
      <c r="T678" s="224">
        <f>S678*H678</f>
        <v>0</v>
      </c>
      <c r="U678" s="39"/>
      <c r="V678" s="39"/>
      <c r="W678" s="39"/>
      <c r="X678" s="39"/>
      <c r="Y678" s="39"/>
      <c r="Z678" s="39"/>
      <c r="AA678" s="39"/>
      <c r="AB678" s="39"/>
      <c r="AC678" s="39"/>
      <c r="AD678" s="39"/>
      <c r="AE678" s="39"/>
      <c r="AR678" s="225" t="s">
        <v>248</v>
      </c>
      <c r="AT678" s="225" t="s">
        <v>243</v>
      </c>
      <c r="AU678" s="225" t="s">
        <v>79</v>
      </c>
      <c r="AY678" s="18" t="s">
        <v>240</v>
      </c>
      <c r="BE678" s="226">
        <f>IF(N678="základní",J678,0)</f>
        <v>0</v>
      </c>
      <c r="BF678" s="226">
        <f>IF(N678="snížená",J678,0)</f>
        <v>0</v>
      </c>
      <c r="BG678" s="226">
        <f>IF(N678="zákl. přenesená",J678,0)</f>
        <v>0</v>
      </c>
      <c r="BH678" s="226">
        <f>IF(N678="sníž. přenesená",J678,0)</f>
        <v>0</v>
      </c>
      <c r="BI678" s="226">
        <f>IF(N678="nulová",J678,0)</f>
        <v>0</v>
      </c>
      <c r="BJ678" s="18" t="s">
        <v>79</v>
      </c>
      <c r="BK678" s="226">
        <f>ROUND(I678*H678,2)</f>
        <v>0</v>
      </c>
      <c r="BL678" s="18" t="s">
        <v>248</v>
      </c>
      <c r="BM678" s="225" t="s">
        <v>4734</v>
      </c>
    </row>
    <row r="679" s="2" customFormat="1">
      <c r="A679" s="39"/>
      <c r="B679" s="40"/>
      <c r="C679" s="41"/>
      <c r="D679" s="227" t="s">
        <v>435</v>
      </c>
      <c r="E679" s="41"/>
      <c r="F679" s="228" t="s">
        <v>5449</v>
      </c>
      <c r="G679" s="41"/>
      <c r="H679" s="41"/>
      <c r="I679" s="229"/>
      <c r="J679" s="41"/>
      <c r="K679" s="41"/>
      <c r="L679" s="45"/>
      <c r="M679" s="291"/>
      <c r="N679" s="292"/>
      <c r="O679" s="85"/>
      <c r="P679" s="85"/>
      <c r="Q679" s="85"/>
      <c r="R679" s="85"/>
      <c r="S679" s="85"/>
      <c r="T679" s="86"/>
      <c r="U679" s="39"/>
      <c r="V679" s="39"/>
      <c r="W679" s="39"/>
      <c r="X679" s="39"/>
      <c r="Y679" s="39"/>
      <c r="Z679" s="39"/>
      <c r="AA679" s="39"/>
      <c r="AB679" s="39"/>
      <c r="AC679" s="39"/>
      <c r="AD679" s="39"/>
      <c r="AE679" s="39"/>
      <c r="AT679" s="18" t="s">
        <v>435</v>
      </c>
      <c r="AU679" s="18" t="s">
        <v>79</v>
      </c>
    </row>
    <row r="680" s="2" customFormat="1" ht="33" customHeight="1">
      <c r="A680" s="39"/>
      <c r="B680" s="40"/>
      <c r="C680" s="214" t="s">
        <v>3479</v>
      </c>
      <c r="D680" s="214" t="s">
        <v>243</v>
      </c>
      <c r="E680" s="215" t="s">
        <v>5888</v>
      </c>
      <c r="F680" s="216" t="s">
        <v>5548</v>
      </c>
      <c r="G680" s="217" t="s">
        <v>261</v>
      </c>
      <c r="H680" s="218">
        <v>10</v>
      </c>
      <c r="I680" s="219"/>
      <c r="J680" s="220">
        <f>ROUND(I680*H680,2)</f>
        <v>0</v>
      </c>
      <c r="K680" s="216" t="s">
        <v>247</v>
      </c>
      <c r="L680" s="45"/>
      <c r="M680" s="221" t="s">
        <v>19</v>
      </c>
      <c r="N680" s="222" t="s">
        <v>43</v>
      </c>
      <c r="O680" s="85"/>
      <c r="P680" s="223">
        <f>O680*H680</f>
        <v>0</v>
      </c>
      <c r="Q680" s="223">
        <v>0</v>
      </c>
      <c r="R680" s="223">
        <f>Q680*H680</f>
        <v>0</v>
      </c>
      <c r="S680" s="223">
        <v>0</v>
      </c>
      <c r="T680" s="224">
        <f>S680*H680</f>
        <v>0</v>
      </c>
      <c r="U680" s="39"/>
      <c r="V680" s="39"/>
      <c r="W680" s="39"/>
      <c r="X680" s="39"/>
      <c r="Y680" s="39"/>
      <c r="Z680" s="39"/>
      <c r="AA680" s="39"/>
      <c r="AB680" s="39"/>
      <c r="AC680" s="39"/>
      <c r="AD680" s="39"/>
      <c r="AE680" s="39"/>
      <c r="AR680" s="225" t="s">
        <v>248</v>
      </c>
      <c r="AT680" s="225" t="s">
        <v>243</v>
      </c>
      <c r="AU680" s="225" t="s">
        <v>79</v>
      </c>
      <c r="AY680" s="18" t="s">
        <v>240</v>
      </c>
      <c r="BE680" s="226">
        <f>IF(N680="základní",J680,0)</f>
        <v>0</v>
      </c>
      <c r="BF680" s="226">
        <f>IF(N680="snížená",J680,0)</f>
        <v>0</v>
      </c>
      <c r="BG680" s="226">
        <f>IF(N680="zákl. přenesená",J680,0)</f>
        <v>0</v>
      </c>
      <c r="BH680" s="226">
        <f>IF(N680="sníž. přenesená",J680,0)</f>
        <v>0</v>
      </c>
      <c r="BI680" s="226">
        <f>IF(N680="nulová",J680,0)</f>
        <v>0</v>
      </c>
      <c r="BJ680" s="18" t="s">
        <v>79</v>
      </c>
      <c r="BK680" s="226">
        <f>ROUND(I680*H680,2)</f>
        <v>0</v>
      </c>
      <c r="BL680" s="18" t="s">
        <v>248</v>
      </c>
      <c r="BM680" s="225" t="s">
        <v>4742</v>
      </c>
    </row>
    <row r="681" s="2" customFormat="1">
      <c r="A681" s="39"/>
      <c r="B681" s="40"/>
      <c r="C681" s="41"/>
      <c r="D681" s="227" t="s">
        <v>435</v>
      </c>
      <c r="E681" s="41"/>
      <c r="F681" s="228" t="s">
        <v>5455</v>
      </c>
      <c r="G681" s="41"/>
      <c r="H681" s="41"/>
      <c r="I681" s="229"/>
      <c r="J681" s="41"/>
      <c r="K681" s="41"/>
      <c r="L681" s="45"/>
      <c r="M681" s="291"/>
      <c r="N681" s="292"/>
      <c r="O681" s="85"/>
      <c r="P681" s="85"/>
      <c r="Q681" s="85"/>
      <c r="R681" s="85"/>
      <c r="S681" s="85"/>
      <c r="T681" s="86"/>
      <c r="U681" s="39"/>
      <c r="V681" s="39"/>
      <c r="W681" s="39"/>
      <c r="X681" s="39"/>
      <c r="Y681" s="39"/>
      <c r="Z681" s="39"/>
      <c r="AA681" s="39"/>
      <c r="AB681" s="39"/>
      <c r="AC681" s="39"/>
      <c r="AD681" s="39"/>
      <c r="AE681" s="39"/>
      <c r="AT681" s="18" t="s">
        <v>435</v>
      </c>
      <c r="AU681" s="18" t="s">
        <v>79</v>
      </c>
    </row>
    <row r="682" s="2" customFormat="1">
      <c r="A682" s="39"/>
      <c r="B682" s="40"/>
      <c r="C682" s="214" t="s">
        <v>3484</v>
      </c>
      <c r="D682" s="214" t="s">
        <v>243</v>
      </c>
      <c r="E682" s="215" t="s">
        <v>5889</v>
      </c>
      <c r="F682" s="216" t="s">
        <v>5857</v>
      </c>
      <c r="G682" s="217" t="s">
        <v>282</v>
      </c>
      <c r="H682" s="218">
        <v>6</v>
      </c>
      <c r="I682" s="219"/>
      <c r="J682" s="220">
        <f>ROUND(I682*H682,2)</f>
        <v>0</v>
      </c>
      <c r="K682" s="216" t="s">
        <v>247</v>
      </c>
      <c r="L682" s="45"/>
      <c r="M682" s="221" t="s">
        <v>19</v>
      </c>
      <c r="N682" s="222" t="s">
        <v>43</v>
      </c>
      <c r="O682" s="85"/>
      <c r="P682" s="223">
        <f>O682*H682</f>
        <v>0</v>
      </c>
      <c r="Q682" s="223">
        <v>0</v>
      </c>
      <c r="R682" s="223">
        <f>Q682*H682</f>
        <v>0</v>
      </c>
      <c r="S682" s="223">
        <v>0</v>
      </c>
      <c r="T682" s="224">
        <f>S682*H682</f>
        <v>0</v>
      </c>
      <c r="U682" s="39"/>
      <c r="V682" s="39"/>
      <c r="W682" s="39"/>
      <c r="X682" s="39"/>
      <c r="Y682" s="39"/>
      <c r="Z682" s="39"/>
      <c r="AA682" s="39"/>
      <c r="AB682" s="39"/>
      <c r="AC682" s="39"/>
      <c r="AD682" s="39"/>
      <c r="AE682" s="39"/>
      <c r="AR682" s="225" t="s">
        <v>248</v>
      </c>
      <c r="AT682" s="225" t="s">
        <v>243</v>
      </c>
      <c r="AU682" s="225" t="s">
        <v>79</v>
      </c>
      <c r="AY682" s="18" t="s">
        <v>240</v>
      </c>
      <c r="BE682" s="226">
        <f>IF(N682="základní",J682,0)</f>
        <v>0</v>
      </c>
      <c r="BF682" s="226">
        <f>IF(N682="snížená",J682,0)</f>
        <v>0</v>
      </c>
      <c r="BG682" s="226">
        <f>IF(N682="zákl. přenesená",J682,0)</f>
        <v>0</v>
      </c>
      <c r="BH682" s="226">
        <f>IF(N682="sníž. přenesená",J682,0)</f>
        <v>0</v>
      </c>
      <c r="BI682" s="226">
        <f>IF(N682="nulová",J682,0)</f>
        <v>0</v>
      </c>
      <c r="BJ682" s="18" t="s">
        <v>79</v>
      </c>
      <c r="BK682" s="226">
        <f>ROUND(I682*H682,2)</f>
        <v>0</v>
      </c>
      <c r="BL682" s="18" t="s">
        <v>248</v>
      </c>
      <c r="BM682" s="225" t="s">
        <v>4750</v>
      </c>
    </row>
    <row r="683" s="2" customFormat="1">
      <c r="A683" s="39"/>
      <c r="B683" s="40"/>
      <c r="C683" s="41"/>
      <c r="D683" s="227" t="s">
        <v>435</v>
      </c>
      <c r="E683" s="41"/>
      <c r="F683" s="228" t="s">
        <v>5464</v>
      </c>
      <c r="G683" s="41"/>
      <c r="H683" s="41"/>
      <c r="I683" s="229"/>
      <c r="J683" s="41"/>
      <c r="K683" s="41"/>
      <c r="L683" s="45"/>
      <c r="M683" s="291"/>
      <c r="N683" s="292"/>
      <c r="O683" s="85"/>
      <c r="P683" s="85"/>
      <c r="Q683" s="85"/>
      <c r="R683" s="85"/>
      <c r="S683" s="85"/>
      <c r="T683" s="86"/>
      <c r="U683" s="39"/>
      <c r="V683" s="39"/>
      <c r="W683" s="39"/>
      <c r="X683" s="39"/>
      <c r="Y683" s="39"/>
      <c r="Z683" s="39"/>
      <c r="AA683" s="39"/>
      <c r="AB683" s="39"/>
      <c r="AC683" s="39"/>
      <c r="AD683" s="39"/>
      <c r="AE683" s="39"/>
      <c r="AT683" s="18" t="s">
        <v>435</v>
      </c>
      <c r="AU683" s="18" t="s">
        <v>79</v>
      </c>
    </row>
    <row r="684" s="2" customFormat="1" ht="33" customHeight="1">
      <c r="A684" s="39"/>
      <c r="B684" s="40"/>
      <c r="C684" s="214" t="s">
        <v>3489</v>
      </c>
      <c r="D684" s="214" t="s">
        <v>243</v>
      </c>
      <c r="E684" s="215" t="s">
        <v>5890</v>
      </c>
      <c r="F684" s="216" t="s">
        <v>5466</v>
      </c>
      <c r="G684" s="217" t="s">
        <v>282</v>
      </c>
      <c r="H684" s="218">
        <v>3</v>
      </c>
      <c r="I684" s="219"/>
      <c r="J684" s="220">
        <f>ROUND(I684*H684,2)</f>
        <v>0</v>
      </c>
      <c r="K684" s="216" t="s">
        <v>247</v>
      </c>
      <c r="L684" s="45"/>
      <c r="M684" s="221" t="s">
        <v>19</v>
      </c>
      <c r="N684" s="222" t="s">
        <v>43</v>
      </c>
      <c r="O684" s="85"/>
      <c r="P684" s="223">
        <f>O684*H684</f>
        <v>0</v>
      </c>
      <c r="Q684" s="223">
        <v>0</v>
      </c>
      <c r="R684" s="223">
        <f>Q684*H684</f>
        <v>0</v>
      </c>
      <c r="S684" s="223">
        <v>0</v>
      </c>
      <c r="T684" s="224">
        <f>S684*H684</f>
        <v>0</v>
      </c>
      <c r="U684" s="39"/>
      <c r="V684" s="39"/>
      <c r="W684" s="39"/>
      <c r="X684" s="39"/>
      <c r="Y684" s="39"/>
      <c r="Z684" s="39"/>
      <c r="AA684" s="39"/>
      <c r="AB684" s="39"/>
      <c r="AC684" s="39"/>
      <c r="AD684" s="39"/>
      <c r="AE684" s="39"/>
      <c r="AR684" s="225" t="s">
        <v>248</v>
      </c>
      <c r="AT684" s="225" t="s">
        <v>243</v>
      </c>
      <c r="AU684" s="225" t="s">
        <v>79</v>
      </c>
      <c r="AY684" s="18" t="s">
        <v>240</v>
      </c>
      <c r="BE684" s="226">
        <f>IF(N684="základní",J684,0)</f>
        <v>0</v>
      </c>
      <c r="BF684" s="226">
        <f>IF(N684="snížená",J684,0)</f>
        <v>0</v>
      </c>
      <c r="BG684" s="226">
        <f>IF(N684="zákl. přenesená",J684,0)</f>
        <v>0</v>
      </c>
      <c r="BH684" s="226">
        <f>IF(N684="sníž. přenesená",J684,0)</f>
        <v>0</v>
      </c>
      <c r="BI684" s="226">
        <f>IF(N684="nulová",J684,0)</f>
        <v>0</v>
      </c>
      <c r="BJ684" s="18" t="s">
        <v>79</v>
      </c>
      <c r="BK684" s="226">
        <f>ROUND(I684*H684,2)</f>
        <v>0</v>
      </c>
      <c r="BL684" s="18" t="s">
        <v>248</v>
      </c>
      <c r="BM684" s="225" t="s">
        <v>4758</v>
      </c>
    </row>
    <row r="685" s="2" customFormat="1">
      <c r="A685" s="39"/>
      <c r="B685" s="40"/>
      <c r="C685" s="41"/>
      <c r="D685" s="227" t="s">
        <v>435</v>
      </c>
      <c r="E685" s="41"/>
      <c r="F685" s="228" t="s">
        <v>5467</v>
      </c>
      <c r="G685" s="41"/>
      <c r="H685" s="41"/>
      <c r="I685" s="229"/>
      <c r="J685" s="41"/>
      <c r="K685" s="41"/>
      <c r="L685" s="45"/>
      <c r="M685" s="291"/>
      <c r="N685" s="292"/>
      <c r="O685" s="85"/>
      <c r="P685" s="85"/>
      <c r="Q685" s="85"/>
      <c r="R685" s="85"/>
      <c r="S685" s="85"/>
      <c r="T685" s="86"/>
      <c r="U685" s="39"/>
      <c r="V685" s="39"/>
      <c r="W685" s="39"/>
      <c r="X685" s="39"/>
      <c r="Y685" s="39"/>
      <c r="Z685" s="39"/>
      <c r="AA685" s="39"/>
      <c r="AB685" s="39"/>
      <c r="AC685" s="39"/>
      <c r="AD685" s="39"/>
      <c r="AE685" s="39"/>
      <c r="AT685" s="18" t="s">
        <v>435</v>
      </c>
      <c r="AU685" s="18" t="s">
        <v>79</v>
      </c>
    </row>
    <row r="686" s="2" customFormat="1">
      <c r="A686" s="39"/>
      <c r="B686" s="40"/>
      <c r="C686" s="214" t="s">
        <v>3496</v>
      </c>
      <c r="D686" s="214" t="s">
        <v>243</v>
      </c>
      <c r="E686" s="215" t="s">
        <v>5891</v>
      </c>
      <c r="F686" s="216" t="s">
        <v>5475</v>
      </c>
      <c r="G686" s="217" t="s">
        <v>251</v>
      </c>
      <c r="H686" s="218">
        <v>30</v>
      </c>
      <c r="I686" s="219"/>
      <c r="J686" s="220">
        <f>ROUND(I686*H686,2)</f>
        <v>0</v>
      </c>
      <c r="K686" s="216" t="s">
        <v>247</v>
      </c>
      <c r="L686" s="45"/>
      <c r="M686" s="221" t="s">
        <v>19</v>
      </c>
      <c r="N686" s="222" t="s">
        <v>43</v>
      </c>
      <c r="O686" s="85"/>
      <c r="P686" s="223">
        <f>O686*H686</f>
        <v>0</v>
      </c>
      <c r="Q686" s="223">
        <v>0</v>
      </c>
      <c r="R686" s="223">
        <f>Q686*H686</f>
        <v>0</v>
      </c>
      <c r="S686" s="223">
        <v>0</v>
      </c>
      <c r="T686" s="224">
        <f>S686*H686</f>
        <v>0</v>
      </c>
      <c r="U686" s="39"/>
      <c r="V686" s="39"/>
      <c r="W686" s="39"/>
      <c r="X686" s="39"/>
      <c r="Y686" s="39"/>
      <c r="Z686" s="39"/>
      <c r="AA686" s="39"/>
      <c r="AB686" s="39"/>
      <c r="AC686" s="39"/>
      <c r="AD686" s="39"/>
      <c r="AE686" s="39"/>
      <c r="AR686" s="225" t="s">
        <v>248</v>
      </c>
      <c r="AT686" s="225" t="s">
        <v>243</v>
      </c>
      <c r="AU686" s="225" t="s">
        <v>79</v>
      </c>
      <c r="AY686" s="18" t="s">
        <v>240</v>
      </c>
      <c r="BE686" s="226">
        <f>IF(N686="základní",J686,0)</f>
        <v>0</v>
      </c>
      <c r="BF686" s="226">
        <f>IF(N686="snížená",J686,0)</f>
        <v>0</v>
      </c>
      <c r="BG686" s="226">
        <f>IF(N686="zákl. přenesená",J686,0)</f>
        <v>0</v>
      </c>
      <c r="BH686" s="226">
        <f>IF(N686="sníž. přenesená",J686,0)</f>
        <v>0</v>
      </c>
      <c r="BI686" s="226">
        <f>IF(N686="nulová",J686,0)</f>
        <v>0</v>
      </c>
      <c r="BJ686" s="18" t="s">
        <v>79</v>
      </c>
      <c r="BK686" s="226">
        <f>ROUND(I686*H686,2)</f>
        <v>0</v>
      </c>
      <c r="BL686" s="18" t="s">
        <v>248</v>
      </c>
      <c r="BM686" s="225" t="s">
        <v>4767</v>
      </c>
    </row>
    <row r="687" s="2" customFormat="1">
      <c r="A687" s="39"/>
      <c r="B687" s="40"/>
      <c r="C687" s="41"/>
      <c r="D687" s="227" t="s">
        <v>435</v>
      </c>
      <c r="E687" s="41"/>
      <c r="F687" s="228" t="s">
        <v>5476</v>
      </c>
      <c r="G687" s="41"/>
      <c r="H687" s="41"/>
      <c r="I687" s="229"/>
      <c r="J687" s="41"/>
      <c r="K687" s="41"/>
      <c r="L687" s="45"/>
      <c r="M687" s="291"/>
      <c r="N687" s="292"/>
      <c r="O687" s="85"/>
      <c r="P687" s="85"/>
      <c r="Q687" s="85"/>
      <c r="R687" s="85"/>
      <c r="S687" s="85"/>
      <c r="T687" s="86"/>
      <c r="U687" s="39"/>
      <c r="V687" s="39"/>
      <c r="W687" s="39"/>
      <c r="X687" s="39"/>
      <c r="Y687" s="39"/>
      <c r="Z687" s="39"/>
      <c r="AA687" s="39"/>
      <c r="AB687" s="39"/>
      <c r="AC687" s="39"/>
      <c r="AD687" s="39"/>
      <c r="AE687" s="39"/>
      <c r="AT687" s="18" t="s">
        <v>435</v>
      </c>
      <c r="AU687" s="18" t="s">
        <v>79</v>
      </c>
    </row>
    <row r="688" s="2" customFormat="1">
      <c r="A688" s="39"/>
      <c r="B688" s="40"/>
      <c r="C688" s="214" t="s">
        <v>3500</v>
      </c>
      <c r="D688" s="214" t="s">
        <v>243</v>
      </c>
      <c r="E688" s="215" t="s">
        <v>5892</v>
      </c>
      <c r="F688" s="216" t="s">
        <v>5478</v>
      </c>
      <c r="G688" s="217" t="s">
        <v>251</v>
      </c>
      <c r="H688" s="218">
        <v>16</v>
      </c>
      <c r="I688" s="219"/>
      <c r="J688" s="220">
        <f>ROUND(I688*H688,2)</f>
        <v>0</v>
      </c>
      <c r="K688" s="216" t="s">
        <v>247</v>
      </c>
      <c r="L688" s="45"/>
      <c r="M688" s="221" t="s">
        <v>19</v>
      </c>
      <c r="N688" s="222" t="s">
        <v>43</v>
      </c>
      <c r="O688" s="85"/>
      <c r="P688" s="223">
        <f>O688*H688</f>
        <v>0</v>
      </c>
      <c r="Q688" s="223">
        <v>0</v>
      </c>
      <c r="R688" s="223">
        <f>Q688*H688</f>
        <v>0</v>
      </c>
      <c r="S688" s="223">
        <v>0</v>
      </c>
      <c r="T688" s="224">
        <f>S688*H688</f>
        <v>0</v>
      </c>
      <c r="U688" s="39"/>
      <c r="V688" s="39"/>
      <c r="W688" s="39"/>
      <c r="X688" s="39"/>
      <c r="Y688" s="39"/>
      <c r="Z688" s="39"/>
      <c r="AA688" s="39"/>
      <c r="AB688" s="39"/>
      <c r="AC688" s="39"/>
      <c r="AD688" s="39"/>
      <c r="AE688" s="39"/>
      <c r="AR688" s="225" t="s">
        <v>248</v>
      </c>
      <c r="AT688" s="225" t="s">
        <v>243</v>
      </c>
      <c r="AU688" s="225" t="s">
        <v>79</v>
      </c>
      <c r="AY688" s="18" t="s">
        <v>240</v>
      </c>
      <c r="BE688" s="226">
        <f>IF(N688="základní",J688,0)</f>
        <v>0</v>
      </c>
      <c r="BF688" s="226">
        <f>IF(N688="snížená",J688,0)</f>
        <v>0</v>
      </c>
      <c r="BG688" s="226">
        <f>IF(N688="zákl. přenesená",J688,0)</f>
        <v>0</v>
      </c>
      <c r="BH688" s="226">
        <f>IF(N688="sníž. přenesená",J688,0)</f>
        <v>0</v>
      </c>
      <c r="BI688" s="226">
        <f>IF(N688="nulová",J688,0)</f>
        <v>0</v>
      </c>
      <c r="BJ688" s="18" t="s">
        <v>79</v>
      </c>
      <c r="BK688" s="226">
        <f>ROUND(I688*H688,2)</f>
        <v>0</v>
      </c>
      <c r="BL688" s="18" t="s">
        <v>248</v>
      </c>
      <c r="BM688" s="225" t="s">
        <v>4775</v>
      </c>
    </row>
    <row r="689" s="2" customFormat="1">
      <c r="A689" s="39"/>
      <c r="B689" s="40"/>
      <c r="C689" s="41"/>
      <c r="D689" s="227" t="s">
        <v>435</v>
      </c>
      <c r="E689" s="41"/>
      <c r="F689" s="228" t="s">
        <v>5479</v>
      </c>
      <c r="G689" s="41"/>
      <c r="H689" s="41"/>
      <c r="I689" s="229"/>
      <c r="J689" s="41"/>
      <c r="K689" s="41"/>
      <c r="L689" s="45"/>
      <c r="M689" s="291"/>
      <c r="N689" s="292"/>
      <c r="O689" s="85"/>
      <c r="P689" s="85"/>
      <c r="Q689" s="85"/>
      <c r="R689" s="85"/>
      <c r="S689" s="85"/>
      <c r="T689" s="86"/>
      <c r="U689" s="39"/>
      <c r="V689" s="39"/>
      <c r="W689" s="39"/>
      <c r="X689" s="39"/>
      <c r="Y689" s="39"/>
      <c r="Z689" s="39"/>
      <c r="AA689" s="39"/>
      <c r="AB689" s="39"/>
      <c r="AC689" s="39"/>
      <c r="AD689" s="39"/>
      <c r="AE689" s="39"/>
      <c r="AT689" s="18" t="s">
        <v>435</v>
      </c>
      <c r="AU689" s="18" t="s">
        <v>79</v>
      </c>
    </row>
    <row r="690" s="2" customFormat="1">
      <c r="A690" s="39"/>
      <c r="B690" s="40"/>
      <c r="C690" s="214" t="s">
        <v>3506</v>
      </c>
      <c r="D690" s="214" t="s">
        <v>243</v>
      </c>
      <c r="E690" s="215" t="s">
        <v>5893</v>
      </c>
      <c r="F690" s="216" t="s">
        <v>5481</v>
      </c>
      <c r="G690" s="217" t="s">
        <v>251</v>
      </c>
      <c r="H690" s="218">
        <v>8</v>
      </c>
      <c r="I690" s="219"/>
      <c r="J690" s="220">
        <f>ROUND(I690*H690,2)</f>
        <v>0</v>
      </c>
      <c r="K690" s="216" t="s">
        <v>247</v>
      </c>
      <c r="L690" s="45"/>
      <c r="M690" s="221" t="s">
        <v>19</v>
      </c>
      <c r="N690" s="222" t="s">
        <v>43</v>
      </c>
      <c r="O690" s="85"/>
      <c r="P690" s="223">
        <f>O690*H690</f>
        <v>0</v>
      </c>
      <c r="Q690" s="223">
        <v>0</v>
      </c>
      <c r="R690" s="223">
        <f>Q690*H690</f>
        <v>0</v>
      </c>
      <c r="S690" s="223">
        <v>0</v>
      </c>
      <c r="T690" s="224">
        <f>S690*H690</f>
        <v>0</v>
      </c>
      <c r="U690" s="39"/>
      <c r="V690" s="39"/>
      <c r="W690" s="39"/>
      <c r="X690" s="39"/>
      <c r="Y690" s="39"/>
      <c r="Z690" s="39"/>
      <c r="AA690" s="39"/>
      <c r="AB690" s="39"/>
      <c r="AC690" s="39"/>
      <c r="AD690" s="39"/>
      <c r="AE690" s="39"/>
      <c r="AR690" s="225" t="s">
        <v>248</v>
      </c>
      <c r="AT690" s="225" t="s">
        <v>243</v>
      </c>
      <c r="AU690" s="225" t="s">
        <v>79</v>
      </c>
      <c r="AY690" s="18" t="s">
        <v>240</v>
      </c>
      <c r="BE690" s="226">
        <f>IF(N690="základní",J690,0)</f>
        <v>0</v>
      </c>
      <c r="BF690" s="226">
        <f>IF(N690="snížená",J690,0)</f>
        <v>0</v>
      </c>
      <c r="BG690" s="226">
        <f>IF(N690="zákl. přenesená",J690,0)</f>
        <v>0</v>
      </c>
      <c r="BH690" s="226">
        <f>IF(N690="sníž. přenesená",J690,0)</f>
        <v>0</v>
      </c>
      <c r="BI690" s="226">
        <f>IF(N690="nulová",J690,0)</f>
        <v>0</v>
      </c>
      <c r="BJ690" s="18" t="s">
        <v>79</v>
      </c>
      <c r="BK690" s="226">
        <f>ROUND(I690*H690,2)</f>
        <v>0</v>
      </c>
      <c r="BL690" s="18" t="s">
        <v>248</v>
      </c>
      <c r="BM690" s="225" t="s">
        <v>4784</v>
      </c>
    </row>
    <row r="691" s="2" customFormat="1">
      <c r="A691" s="39"/>
      <c r="B691" s="40"/>
      <c r="C691" s="41"/>
      <c r="D691" s="227" t="s">
        <v>435</v>
      </c>
      <c r="E691" s="41"/>
      <c r="F691" s="228" t="s">
        <v>5482</v>
      </c>
      <c r="G691" s="41"/>
      <c r="H691" s="41"/>
      <c r="I691" s="229"/>
      <c r="J691" s="41"/>
      <c r="K691" s="41"/>
      <c r="L691" s="45"/>
      <c r="M691" s="291"/>
      <c r="N691" s="292"/>
      <c r="O691" s="85"/>
      <c r="P691" s="85"/>
      <c r="Q691" s="85"/>
      <c r="R691" s="85"/>
      <c r="S691" s="85"/>
      <c r="T691" s="86"/>
      <c r="U691" s="39"/>
      <c r="V691" s="39"/>
      <c r="W691" s="39"/>
      <c r="X691" s="39"/>
      <c r="Y691" s="39"/>
      <c r="Z691" s="39"/>
      <c r="AA691" s="39"/>
      <c r="AB691" s="39"/>
      <c r="AC691" s="39"/>
      <c r="AD691" s="39"/>
      <c r="AE691" s="39"/>
      <c r="AT691" s="18" t="s">
        <v>435</v>
      </c>
      <c r="AU691" s="18" t="s">
        <v>79</v>
      </c>
    </row>
    <row r="692" s="12" customFormat="1" ht="25.92" customHeight="1">
      <c r="A692" s="12"/>
      <c r="B692" s="198"/>
      <c r="C692" s="199"/>
      <c r="D692" s="200" t="s">
        <v>71</v>
      </c>
      <c r="E692" s="201" t="s">
        <v>5894</v>
      </c>
      <c r="F692" s="201" t="s">
        <v>5895</v>
      </c>
      <c r="G692" s="199"/>
      <c r="H692" s="199"/>
      <c r="I692" s="202"/>
      <c r="J692" s="203">
        <f>BK692</f>
        <v>0</v>
      </c>
      <c r="K692" s="199"/>
      <c r="L692" s="204"/>
      <c r="M692" s="205"/>
      <c r="N692" s="206"/>
      <c r="O692" s="206"/>
      <c r="P692" s="207">
        <f>SUM(P693:P713)</f>
        <v>0</v>
      </c>
      <c r="Q692" s="206"/>
      <c r="R692" s="207">
        <f>SUM(R693:R713)</f>
        <v>0</v>
      </c>
      <c r="S692" s="206"/>
      <c r="T692" s="208">
        <f>SUM(T693:T713)</f>
        <v>0</v>
      </c>
      <c r="U692" s="12"/>
      <c r="V692" s="12"/>
      <c r="W692" s="12"/>
      <c r="X692" s="12"/>
      <c r="Y692" s="12"/>
      <c r="Z692" s="12"/>
      <c r="AA692" s="12"/>
      <c r="AB692" s="12"/>
      <c r="AC692" s="12"/>
      <c r="AD692" s="12"/>
      <c r="AE692" s="12"/>
      <c r="AR692" s="209" t="s">
        <v>79</v>
      </c>
      <c r="AT692" s="210" t="s">
        <v>71</v>
      </c>
      <c r="AU692" s="210" t="s">
        <v>72</v>
      </c>
      <c r="AY692" s="209" t="s">
        <v>240</v>
      </c>
      <c r="BK692" s="211">
        <f>SUM(BK693:BK713)</f>
        <v>0</v>
      </c>
    </row>
    <row r="693" s="2" customFormat="1">
      <c r="A693" s="39"/>
      <c r="B693" s="40"/>
      <c r="C693" s="214" t="s">
        <v>3511</v>
      </c>
      <c r="D693" s="214" t="s">
        <v>243</v>
      </c>
      <c r="E693" s="215" t="s">
        <v>5896</v>
      </c>
      <c r="F693" s="216" t="s">
        <v>5897</v>
      </c>
      <c r="G693" s="217" t="s">
        <v>282</v>
      </c>
      <c r="H693" s="218">
        <v>1</v>
      </c>
      <c r="I693" s="219"/>
      <c r="J693" s="220">
        <f>ROUND(I693*H693,2)</f>
        <v>0</v>
      </c>
      <c r="K693" s="216" t="s">
        <v>247</v>
      </c>
      <c r="L693" s="45"/>
      <c r="M693" s="221" t="s">
        <v>19</v>
      </c>
      <c r="N693" s="222" t="s">
        <v>43</v>
      </c>
      <c r="O693" s="85"/>
      <c r="P693" s="223">
        <f>O693*H693</f>
        <v>0</v>
      </c>
      <c r="Q693" s="223">
        <v>0</v>
      </c>
      <c r="R693" s="223">
        <f>Q693*H693</f>
        <v>0</v>
      </c>
      <c r="S693" s="223">
        <v>0</v>
      </c>
      <c r="T693" s="224">
        <f>S693*H693</f>
        <v>0</v>
      </c>
      <c r="U693" s="39"/>
      <c r="V693" s="39"/>
      <c r="W693" s="39"/>
      <c r="X693" s="39"/>
      <c r="Y693" s="39"/>
      <c r="Z693" s="39"/>
      <c r="AA693" s="39"/>
      <c r="AB693" s="39"/>
      <c r="AC693" s="39"/>
      <c r="AD693" s="39"/>
      <c r="AE693" s="39"/>
      <c r="AR693" s="225" t="s">
        <v>248</v>
      </c>
      <c r="AT693" s="225" t="s">
        <v>243</v>
      </c>
      <c r="AU693" s="225" t="s">
        <v>79</v>
      </c>
      <c r="AY693" s="18" t="s">
        <v>240</v>
      </c>
      <c r="BE693" s="226">
        <f>IF(N693="základní",J693,0)</f>
        <v>0</v>
      </c>
      <c r="BF693" s="226">
        <f>IF(N693="snížená",J693,0)</f>
        <v>0</v>
      </c>
      <c r="BG693" s="226">
        <f>IF(N693="zákl. přenesená",J693,0)</f>
        <v>0</v>
      </c>
      <c r="BH693" s="226">
        <f>IF(N693="sníž. přenesená",J693,0)</f>
        <v>0</v>
      </c>
      <c r="BI693" s="226">
        <f>IF(N693="nulová",J693,0)</f>
        <v>0</v>
      </c>
      <c r="BJ693" s="18" t="s">
        <v>79</v>
      </c>
      <c r="BK693" s="226">
        <f>ROUND(I693*H693,2)</f>
        <v>0</v>
      </c>
      <c r="BL693" s="18" t="s">
        <v>248</v>
      </c>
      <c r="BM693" s="225" t="s">
        <v>4792</v>
      </c>
    </row>
    <row r="694" s="2" customFormat="1">
      <c r="A694" s="39"/>
      <c r="B694" s="40"/>
      <c r="C694" s="41"/>
      <c r="D694" s="227" t="s">
        <v>435</v>
      </c>
      <c r="E694" s="41"/>
      <c r="F694" s="228" t="s">
        <v>5898</v>
      </c>
      <c r="G694" s="41"/>
      <c r="H694" s="41"/>
      <c r="I694" s="229"/>
      <c r="J694" s="41"/>
      <c r="K694" s="41"/>
      <c r="L694" s="45"/>
      <c r="M694" s="291"/>
      <c r="N694" s="292"/>
      <c r="O694" s="85"/>
      <c r="P694" s="85"/>
      <c r="Q694" s="85"/>
      <c r="R694" s="85"/>
      <c r="S694" s="85"/>
      <c r="T694" s="86"/>
      <c r="U694" s="39"/>
      <c r="V694" s="39"/>
      <c r="W694" s="39"/>
      <c r="X694" s="39"/>
      <c r="Y694" s="39"/>
      <c r="Z694" s="39"/>
      <c r="AA694" s="39"/>
      <c r="AB694" s="39"/>
      <c r="AC694" s="39"/>
      <c r="AD694" s="39"/>
      <c r="AE694" s="39"/>
      <c r="AT694" s="18" t="s">
        <v>435</v>
      </c>
      <c r="AU694" s="18" t="s">
        <v>79</v>
      </c>
    </row>
    <row r="695" s="2" customFormat="1">
      <c r="A695" s="39"/>
      <c r="B695" s="40"/>
      <c r="C695" s="214" t="s">
        <v>3515</v>
      </c>
      <c r="D695" s="214" t="s">
        <v>243</v>
      </c>
      <c r="E695" s="215" t="s">
        <v>5899</v>
      </c>
      <c r="F695" s="216" t="s">
        <v>5900</v>
      </c>
      <c r="G695" s="217" t="s">
        <v>282</v>
      </c>
      <c r="H695" s="218">
        <v>1</v>
      </c>
      <c r="I695" s="219"/>
      <c r="J695" s="220">
        <f>ROUND(I695*H695,2)</f>
        <v>0</v>
      </c>
      <c r="K695" s="216" t="s">
        <v>247</v>
      </c>
      <c r="L695" s="45"/>
      <c r="M695" s="221" t="s">
        <v>19</v>
      </c>
      <c r="N695" s="222" t="s">
        <v>43</v>
      </c>
      <c r="O695" s="85"/>
      <c r="P695" s="223">
        <f>O695*H695</f>
        <v>0</v>
      </c>
      <c r="Q695" s="223">
        <v>0</v>
      </c>
      <c r="R695" s="223">
        <f>Q695*H695</f>
        <v>0</v>
      </c>
      <c r="S695" s="223">
        <v>0</v>
      </c>
      <c r="T695" s="224">
        <f>S695*H695</f>
        <v>0</v>
      </c>
      <c r="U695" s="39"/>
      <c r="V695" s="39"/>
      <c r="W695" s="39"/>
      <c r="X695" s="39"/>
      <c r="Y695" s="39"/>
      <c r="Z695" s="39"/>
      <c r="AA695" s="39"/>
      <c r="AB695" s="39"/>
      <c r="AC695" s="39"/>
      <c r="AD695" s="39"/>
      <c r="AE695" s="39"/>
      <c r="AR695" s="225" t="s">
        <v>248</v>
      </c>
      <c r="AT695" s="225" t="s">
        <v>243</v>
      </c>
      <c r="AU695" s="225" t="s">
        <v>79</v>
      </c>
      <c r="AY695" s="18" t="s">
        <v>240</v>
      </c>
      <c r="BE695" s="226">
        <f>IF(N695="základní",J695,0)</f>
        <v>0</v>
      </c>
      <c r="BF695" s="226">
        <f>IF(N695="snížená",J695,0)</f>
        <v>0</v>
      </c>
      <c r="BG695" s="226">
        <f>IF(N695="zákl. přenesená",J695,0)</f>
        <v>0</v>
      </c>
      <c r="BH695" s="226">
        <f>IF(N695="sníž. přenesená",J695,0)</f>
        <v>0</v>
      </c>
      <c r="BI695" s="226">
        <f>IF(N695="nulová",J695,0)</f>
        <v>0</v>
      </c>
      <c r="BJ695" s="18" t="s">
        <v>79</v>
      </c>
      <c r="BK695" s="226">
        <f>ROUND(I695*H695,2)</f>
        <v>0</v>
      </c>
      <c r="BL695" s="18" t="s">
        <v>248</v>
      </c>
      <c r="BM695" s="225" t="s">
        <v>4800</v>
      </c>
    </row>
    <row r="696" s="2" customFormat="1">
      <c r="A696" s="39"/>
      <c r="B696" s="40"/>
      <c r="C696" s="41"/>
      <c r="D696" s="227" t="s">
        <v>435</v>
      </c>
      <c r="E696" s="41"/>
      <c r="F696" s="228" t="s">
        <v>5901</v>
      </c>
      <c r="G696" s="41"/>
      <c r="H696" s="41"/>
      <c r="I696" s="229"/>
      <c r="J696" s="41"/>
      <c r="K696" s="41"/>
      <c r="L696" s="45"/>
      <c r="M696" s="291"/>
      <c r="N696" s="292"/>
      <c r="O696" s="85"/>
      <c r="P696" s="85"/>
      <c r="Q696" s="85"/>
      <c r="R696" s="85"/>
      <c r="S696" s="85"/>
      <c r="T696" s="86"/>
      <c r="U696" s="39"/>
      <c r="V696" s="39"/>
      <c r="W696" s="39"/>
      <c r="X696" s="39"/>
      <c r="Y696" s="39"/>
      <c r="Z696" s="39"/>
      <c r="AA696" s="39"/>
      <c r="AB696" s="39"/>
      <c r="AC696" s="39"/>
      <c r="AD696" s="39"/>
      <c r="AE696" s="39"/>
      <c r="AT696" s="18" t="s">
        <v>435</v>
      </c>
      <c r="AU696" s="18" t="s">
        <v>79</v>
      </c>
    </row>
    <row r="697" s="2" customFormat="1">
      <c r="A697" s="39"/>
      <c r="B697" s="40"/>
      <c r="C697" s="214" t="s">
        <v>3520</v>
      </c>
      <c r="D697" s="214" t="s">
        <v>243</v>
      </c>
      <c r="E697" s="215" t="s">
        <v>5902</v>
      </c>
      <c r="F697" s="216" t="s">
        <v>5897</v>
      </c>
      <c r="G697" s="217" t="s">
        <v>282</v>
      </c>
      <c r="H697" s="218">
        <v>1</v>
      </c>
      <c r="I697" s="219"/>
      <c r="J697" s="220">
        <f>ROUND(I697*H697,2)</f>
        <v>0</v>
      </c>
      <c r="K697" s="216" t="s">
        <v>247</v>
      </c>
      <c r="L697" s="45"/>
      <c r="M697" s="221" t="s">
        <v>19</v>
      </c>
      <c r="N697" s="222" t="s">
        <v>43</v>
      </c>
      <c r="O697" s="85"/>
      <c r="P697" s="223">
        <f>O697*H697</f>
        <v>0</v>
      </c>
      <c r="Q697" s="223">
        <v>0</v>
      </c>
      <c r="R697" s="223">
        <f>Q697*H697</f>
        <v>0</v>
      </c>
      <c r="S697" s="223">
        <v>0</v>
      </c>
      <c r="T697" s="224">
        <f>S697*H697</f>
        <v>0</v>
      </c>
      <c r="U697" s="39"/>
      <c r="V697" s="39"/>
      <c r="W697" s="39"/>
      <c r="X697" s="39"/>
      <c r="Y697" s="39"/>
      <c r="Z697" s="39"/>
      <c r="AA697" s="39"/>
      <c r="AB697" s="39"/>
      <c r="AC697" s="39"/>
      <c r="AD697" s="39"/>
      <c r="AE697" s="39"/>
      <c r="AR697" s="225" t="s">
        <v>248</v>
      </c>
      <c r="AT697" s="225" t="s">
        <v>243</v>
      </c>
      <c r="AU697" s="225" t="s">
        <v>79</v>
      </c>
      <c r="AY697" s="18" t="s">
        <v>240</v>
      </c>
      <c r="BE697" s="226">
        <f>IF(N697="základní",J697,0)</f>
        <v>0</v>
      </c>
      <c r="BF697" s="226">
        <f>IF(N697="snížená",J697,0)</f>
        <v>0</v>
      </c>
      <c r="BG697" s="226">
        <f>IF(N697="zákl. přenesená",J697,0)</f>
        <v>0</v>
      </c>
      <c r="BH697" s="226">
        <f>IF(N697="sníž. přenesená",J697,0)</f>
        <v>0</v>
      </c>
      <c r="BI697" s="226">
        <f>IF(N697="nulová",J697,0)</f>
        <v>0</v>
      </c>
      <c r="BJ697" s="18" t="s">
        <v>79</v>
      </c>
      <c r="BK697" s="226">
        <f>ROUND(I697*H697,2)</f>
        <v>0</v>
      </c>
      <c r="BL697" s="18" t="s">
        <v>248</v>
      </c>
      <c r="BM697" s="225" t="s">
        <v>4808</v>
      </c>
    </row>
    <row r="698" s="2" customFormat="1">
      <c r="A698" s="39"/>
      <c r="B698" s="40"/>
      <c r="C698" s="41"/>
      <c r="D698" s="227" t="s">
        <v>435</v>
      </c>
      <c r="E698" s="41"/>
      <c r="F698" s="228" t="s">
        <v>5898</v>
      </c>
      <c r="G698" s="41"/>
      <c r="H698" s="41"/>
      <c r="I698" s="229"/>
      <c r="J698" s="41"/>
      <c r="K698" s="41"/>
      <c r="L698" s="45"/>
      <c r="M698" s="291"/>
      <c r="N698" s="292"/>
      <c r="O698" s="85"/>
      <c r="P698" s="85"/>
      <c r="Q698" s="85"/>
      <c r="R698" s="85"/>
      <c r="S698" s="85"/>
      <c r="T698" s="86"/>
      <c r="U698" s="39"/>
      <c r="V698" s="39"/>
      <c r="W698" s="39"/>
      <c r="X698" s="39"/>
      <c r="Y698" s="39"/>
      <c r="Z698" s="39"/>
      <c r="AA698" s="39"/>
      <c r="AB698" s="39"/>
      <c r="AC698" s="39"/>
      <c r="AD698" s="39"/>
      <c r="AE698" s="39"/>
      <c r="AT698" s="18" t="s">
        <v>435</v>
      </c>
      <c r="AU698" s="18" t="s">
        <v>79</v>
      </c>
    </row>
    <row r="699" s="2" customFormat="1">
      <c r="A699" s="39"/>
      <c r="B699" s="40"/>
      <c r="C699" s="214" t="s">
        <v>3526</v>
      </c>
      <c r="D699" s="214" t="s">
        <v>243</v>
      </c>
      <c r="E699" s="215" t="s">
        <v>5903</v>
      </c>
      <c r="F699" s="216" t="s">
        <v>5900</v>
      </c>
      <c r="G699" s="217" t="s">
        <v>282</v>
      </c>
      <c r="H699" s="218">
        <v>1</v>
      </c>
      <c r="I699" s="219"/>
      <c r="J699" s="220">
        <f>ROUND(I699*H699,2)</f>
        <v>0</v>
      </c>
      <c r="K699" s="216" t="s">
        <v>247</v>
      </c>
      <c r="L699" s="45"/>
      <c r="M699" s="221" t="s">
        <v>19</v>
      </c>
      <c r="N699" s="222" t="s">
        <v>43</v>
      </c>
      <c r="O699" s="85"/>
      <c r="P699" s="223">
        <f>O699*H699</f>
        <v>0</v>
      </c>
      <c r="Q699" s="223">
        <v>0</v>
      </c>
      <c r="R699" s="223">
        <f>Q699*H699</f>
        <v>0</v>
      </c>
      <c r="S699" s="223">
        <v>0</v>
      </c>
      <c r="T699" s="224">
        <f>S699*H699</f>
        <v>0</v>
      </c>
      <c r="U699" s="39"/>
      <c r="V699" s="39"/>
      <c r="W699" s="39"/>
      <c r="X699" s="39"/>
      <c r="Y699" s="39"/>
      <c r="Z699" s="39"/>
      <c r="AA699" s="39"/>
      <c r="AB699" s="39"/>
      <c r="AC699" s="39"/>
      <c r="AD699" s="39"/>
      <c r="AE699" s="39"/>
      <c r="AR699" s="225" t="s">
        <v>248</v>
      </c>
      <c r="AT699" s="225" t="s">
        <v>243</v>
      </c>
      <c r="AU699" s="225" t="s">
        <v>79</v>
      </c>
      <c r="AY699" s="18" t="s">
        <v>240</v>
      </c>
      <c r="BE699" s="226">
        <f>IF(N699="základní",J699,0)</f>
        <v>0</v>
      </c>
      <c r="BF699" s="226">
        <f>IF(N699="snížená",J699,0)</f>
        <v>0</v>
      </c>
      <c r="BG699" s="226">
        <f>IF(N699="zákl. přenesená",J699,0)</f>
        <v>0</v>
      </c>
      <c r="BH699" s="226">
        <f>IF(N699="sníž. přenesená",J699,0)</f>
        <v>0</v>
      </c>
      <c r="BI699" s="226">
        <f>IF(N699="nulová",J699,0)</f>
        <v>0</v>
      </c>
      <c r="BJ699" s="18" t="s">
        <v>79</v>
      </c>
      <c r="BK699" s="226">
        <f>ROUND(I699*H699,2)</f>
        <v>0</v>
      </c>
      <c r="BL699" s="18" t="s">
        <v>248</v>
      </c>
      <c r="BM699" s="225" t="s">
        <v>5904</v>
      </c>
    </row>
    <row r="700" s="2" customFormat="1">
      <c r="A700" s="39"/>
      <c r="B700" s="40"/>
      <c r="C700" s="41"/>
      <c r="D700" s="227" t="s">
        <v>435</v>
      </c>
      <c r="E700" s="41"/>
      <c r="F700" s="228" t="s">
        <v>5901</v>
      </c>
      <c r="G700" s="41"/>
      <c r="H700" s="41"/>
      <c r="I700" s="229"/>
      <c r="J700" s="41"/>
      <c r="K700" s="41"/>
      <c r="L700" s="45"/>
      <c r="M700" s="291"/>
      <c r="N700" s="292"/>
      <c r="O700" s="85"/>
      <c r="P700" s="85"/>
      <c r="Q700" s="85"/>
      <c r="R700" s="85"/>
      <c r="S700" s="85"/>
      <c r="T700" s="86"/>
      <c r="U700" s="39"/>
      <c r="V700" s="39"/>
      <c r="W700" s="39"/>
      <c r="X700" s="39"/>
      <c r="Y700" s="39"/>
      <c r="Z700" s="39"/>
      <c r="AA700" s="39"/>
      <c r="AB700" s="39"/>
      <c r="AC700" s="39"/>
      <c r="AD700" s="39"/>
      <c r="AE700" s="39"/>
      <c r="AT700" s="18" t="s">
        <v>435</v>
      </c>
      <c r="AU700" s="18" t="s">
        <v>79</v>
      </c>
    </row>
    <row r="701" s="2" customFormat="1">
      <c r="A701" s="39"/>
      <c r="B701" s="40"/>
      <c r="C701" s="214" t="s">
        <v>3536</v>
      </c>
      <c r="D701" s="214" t="s">
        <v>243</v>
      </c>
      <c r="E701" s="215" t="s">
        <v>5905</v>
      </c>
      <c r="F701" s="216" t="s">
        <v>5897</v>
      </c>
      <c r="G701" s="217" t="s">
        <v>282</v>
      </c>
      <c r="H701" s="218">
        <v>1</v>
      </c>
      <c r="I701" s="219"/>
      <c r="J701" s="220">
        <f>ROUND(I701*H701,2)</f>
        <v>0</v>
      </c>
      <c r="K701" s="216" t="s">
        <v>247</v>
      </c>
      <c r="L701" s="45"/>
      <c r="M701" s="221" t="s">
        <v>19</v>
      </c>
      <c r="N701" s="222" t="s">
        <v>43</v>
      </c>
      <c r="O701" s="85"/>
      <c r="P701" s="223">
        <f>O701*H701</f>
        <v>0</v>
      </c>
      <c r="Q701" s="223">
        <v>0</v>
      </c>
      <c r="R701" s="223">
        <f>Q701*H701</f>
        <v>0</v>
      </c>
      <c r="S701" s="223">
        <v>0</v>
      </c>
      <c r="T701" s="224">
        <f>S701*H701</f>
        <v>0</v>
      </c>
      <c r="U701" s="39"/>
      <c r="V701" s="39"/>
      <c r="W701" s="39"/>
      <c r="X701" s="39"/>
      <c r="Y701" s="39"/>
      <c r="Z701" s="39"/>
      <c r="AA701" s="39"/>
      <c r="AB701" s="39"/>
      <c r="AC701" s="39"/>
      <c r="AD701" s="39"/>
      <c r="AE701" s="39"/>
      <c r="AR701" s="225" t="s">
        <v>248</v>
      </c>
      <c r="AT701" s="225" t="s">
        <v>243</v>
      </c>
      <c r="AU701" s="225" t="s">
        <v>79</v>
      </c>
      <c r="AY701" s="18" t="s">
        <v>240</v>
      </c>
      <c r="BE701" s="226">
        <f>IF(N701="základní",J701,0)</f>
        <v>0</v>
      </c>
      <c r="BF701" s="226">
        <f>IF(N701="snížená",J701,0)</f>
        <v>0</v>
      </c>
      <c r="BG701" s="226">
        <f>IF(N701="zákl. přenesená",J701,0)</f>
        <v>0</v>
      </c>
      <c r="BH701" s="226">
        <f>IF(N701="sníž. přenesená",J701,0)</f>
        <v>0</v>
      </c>
      <c r="BI701" s="226">
        <f>IF(N701="nulová",J701,0)</f>
        <v>0</v>
      </c>
      <c r="BJ701" s="18" t="s">
        <v>79</v>
      </c>
      <c r="BK701" s="226">
        <f>ROUND(I701*H701,2)</f>
        <v>0</v>
      </c>
      <c r="BL701" s="18" t="s">
        <v>248</v>
      </c>
      <c r="BM701" s="225" t="s">
        <v>5906</v>
      </c>
    </row>
    <row r="702" s="2" customFormat="1">
      <c r="A702" s="39"/>
      <c r="B702" s="40"/>
      <c r="C702" s="41"/>
      <c r="D702" s="227" t="s">
        <v>435</v>
      </c>
      <c r="E702" s="41"/>
      <c r="F702" s="228" t="s">
        <v>5898</v>
      </c>
      <c r="G702" s="41"/>
      <c r="H702" s="41"/>
      <c r="I702" s="229"/>
      <c r="J702" s="41"/>
      <c r="K702" s="41"/>
      <c r="L702" s="45"/>
      <c r="M702" s="291"/>
      <c r="N702" s="292"/>
      <c r="O702" s="85"/>
      <c r="P702" s="85"/>
      <c r="Q702" s="85"/>
      <c r="R702" s="85"/>
      <c r="S702" s="85"/>
      <c r="T702" s="86"/>
      <c r="U702" s="39"/>
      <c r="V702" s="39"/>
      <c r="W702" s="39"/>
      <c r="X702" s="39"/>
      <c r="Y702" s="39"/>
      <c r="Z702" s="39"/>
      <c r="AA702" s="39"/>
      <c r="AB702" s="39"/>
      <c r="AC702" s="39"/>
      <c r="AD702" s="39"/>
      <c r="AE702" s="39"/>
      <c r="AT702" s="18" t="s">
        <v>435</v>
      </c>
      <c r="AU702" s="18" t="s">
        <v>79</v>
      </c>
    </row>
    <row r="703" s="2" customFormat="1">
      <c r="A703" s="39"/>
      <c r="B703" s="40"/>
      <c r="C703" s="214" t="s">
        <v>3542</v>
      </c>
      <c r="D703" s="214" t="s">
        <v>243</v>
      </c>
      <c r="E703" s="215" t="s">
        <v>5907</v>
      </c>
      <c r="F703" s="216" t="s">
        <v>5900</v>
      </c>
      <c r="G703" s="217" t="s">
        <v>282</v>
      </c>
      <c r="H703" s="218">
        <v>1</v>
      </c>
      <c r="I703" s="219"/>
      <c r="J703" s="220">
        <f>ROUND(I703*H703,2)</f>
        <v>0</v>
      </c>
      <c r="K703" s="216" t="s">
        <v>247</v>
      </c>
      <c r="L703" s="45"/>
      <c r="M703" s="221" t="s">
        <v>19</v>
      </c>
      <c r="N703" s="222" t="s">
        <v>43</v>
      </c>
      <c r="O703" s="85"/>
      <c r="P703" s="223">
        <f>O703*H703</f>
        <v>0</v>
      </c>
      <c r="Q703" s="223">
        <v>0</v>
      </c>
      <c r="R703" s="223">
        <f>Q703*H703</f>
        <v>0</v>
      </c>
      <c r="S703" s="223">
        <v>0</v>
      </c>
      <c r="T703" s="224">
        <f>S703*H703</f>
        <v>0</v>
      </c>
      <c r="U703" s="39"/>
      <c r="V703" s="39"/>
      <c r="W703" s="39"/>
      <c r="X703" s="39"/>
      <c r="Y703" s="39"/>
      <c r="Z703" s="39"/>
      <c r="AA703" s="39"/>
      <c r="AB703" s="39"/>
      <c r="AC703" s="39"/>
      <c r="AD703" s="39"/>
      <c r="AE703" s="39"/>
      <c r="AR703" s="225" t="s">
        <v>248</v>
      </c>
      <c r="AT703" s="225" t="s">
        <v>243</v>
      </c>
      <c r="AU703" s="225" t="s">
        <v>79</v>
      </c>
      <c r="AY703" s="18" t="s">
        <v>240</v>
      </c>
      <c r="BE703" s="226">
        <f>IF(N703="základní",J703,0)</f>
        <v>0</v>
      </c>
      <c r="BF703" s="226">
        <f>IF(N703="snížená",J703,0)</f>
        <v>0</v>
      </c>
      <c r="BG703" s="226">
        <f>IF(N703="zákl. přenesená",J703,0)</f>
        <v>0</v>
      </c>
      <c r="BH703" s="226">
        <f>IF(N703="sníž. přenesená",J703,0)</f>
        <v>0</v>
      </c>
      <c r="BI703" s="226">
        <f>IF(N703="nulová",J703,0)</f>
        <v>0</v>
      </c>
      <c r="BJ703" s="18" t="s">
        <v>79</v>
      </c>
      <c r="BK703" s="226">
        <f>ROUND(I703*H703,2)</f>
        <v>0</v>
      </c>
      <c r="BL703" s="18" t="s">
        <v>248</v>
      </c>
      <c r="BM703" s="225" t="s">
        <v>5908</v>
      </c>
    </row>
    <row r="704" s="2" customFormat="1">
      <c r="A704" s="39"/>
      <c r="B704" s="40"/>
      <c r="C704" s="41"/>
      <c r="D704" s="227" t="s">
        <v>435</v>
      </c>
      <c r="E704" s="41"/>
      <c r="F704" s="228" t="s">
        <v>5901</v>
      </c>
      <c r="G704" s="41"/>
      <c r="H704" s="41"/>
      <c r="I704" s="229"/>
      <c r="J704" s="41"/>
      <c r="K704" s="41"/>
      <c r="L704" s="45"/>
      <c r="M704" s="291"/>
      <c r="N704" s="292"/>
      <c r="O704" s="85"/>
      <c r="P704" s="85"/>
      <c r="Q704" s="85"/>
      <c r="R704" s="85"/>
      <c r="S704" s="85"/>
      <c r="T704" s="86"/>
      <c r="U704" s="39"/>
      <c r="V704" s="39"/>
      <c r="W704" s="39"/>
      <c r="X704" s="39"/>
      <c r="Y704" s="39"/>
      <c r="Z704" s="39"/>
      <c r="AA704" s="39"/>
      <c r="AB704" s="39"/>
      <c r="AC704" s="39"/>
      <c r="AD704" s="39"/>
      <c r="AE704" s="39"/>
      <c r="AT704" s="18" t="s">
        <v>435</v>
      </c>
      <c r="AU704" s="18" t="s">
        <v>79</v>
      </c>
    </row>
    <row r="705" s="2" customFormat="1">
      <c r="A705" s="39"/>
      <c r="B705" s="40"/>
      <c r="C705" s="214" t="s">
        <v>3547</v>
      </c>
      <c r="D705" s="214" t="s">
        <v>243</v>
      </c>
      <c r="E705" s="215" t="s">
        <v>5909</v>
      </c>
      <c r="F705" s="216" t="s">
        <v>5910</v>
      </c>
      <c r="G705" s="217" t="s">
        <v>1418</v>
      </c>
      <c r="H705" s="218">
        <v>60</v>
      </c>
      <c r="I705" s="219"/>
      <c r="J705" s="220">
        <f>ROUND(I705*H705,2)</f>
        <v>0</v>
      </c>
      <c r="K705" s="216" t="s">
        <v>247</v>
      </c>
      <c r="L705" s="45"/>
      <c r="M705" s="221" t="s">
        <v>19</v>
      </c>
      <c r="N705" s="222" t="s">
        <v>43</v>
      </c>
      <c r="O705" s="85"/>
      <c r="P705" s="223">
        <f>O705*H705</f>
        <v>0</v>
      </c>
      <c r="Q705" s="223">
        <v>0</v>
      </c>
      <c r="R705" s="223">
        <f>Q705*H705</f>
        <v>0</v>
      </c>
      <c r="S705" s="223">
        <v>0</v>
      </c>
      <c r="T705" s="224">
        <f>S705*H705</f>
        <v>0</v>
      </c>
      <c r="U705" s="39"/>
      <c r="V705" s="39"/>
      <c r="W705" s="39"/>
      <c r="X705" s="39"/>
      <c r="Y705" s="39"/>
      <c r="Z705" s="39"/>
      <c r="AA705" s="39"/>
      <c r="AB705" s="39"/>
      <c r="AC705" s="39"/>
      <c r="AD705" s="39"/>
      <c r="AE705" s="39"/>
      <c r="AR705" s="225" t="s">
        <v>248</v>
      </c>
      <c r="AT705" s="225" t="s">
        <v>243</v>
      </c>
      <c r="AU705" s="225" t="s">
        <v>79</v>
      </c>
      <c r="AY705" s="18" t="s">
        <v>240</v>
      </c>
      <c r="BE705" s="226">
        <f>IF(N705="základní",J705,0)</f>
        <v>0</v>
      </c>
      <c r="BF705" s="226">
        <f>IF(N705="snížená",J705,0)</f>
        <v>0</v>
      </c>
      <c r="BG705" s="226">
        <f>IF(N705="zákl. přenesená",J705,0)</f>
        <v>0</v>
      </c>
      <c r="BH705" s="226">
        <f>IF(N705="sníž. přenesená",J705,0)</f>
        <v>0</v>
      </c>
      <c r="BI705" s="226">
        <f>IF(N705="nulová",J705,0)</f>
        <v>0</v>
      </c>
      <c r="BJ705" s="18" t="s">
        <v>79</v>
      </c>
      <c r="BK705" s="226">
        <f>ROUND(I705*H705,2)</f>
        <v>0</v>
      </c>
      <c r="BL705" s="18" t="s">
        <v>248</v>
      </c>
      <c r="BM705" s="225" t="s">
        <v>5911</v>
      </c>
    </row>
    <row r="706" s="2" customFormat="1">
      <c r="A706" s="39"/>
      <c r="B706" s="40"/>
      <c r="C706" s="41"/>
      <c r="D706" s="227" t="s">
        <v>435</v>
      </c>
      <c r="E706" s="41"/>
      <c r="F706" s="228" t="s">
        <v>5912</v>
      </c>
      <c r="G706" s="41"/>
      <c r="H706" s="41"/>
      <c r="I706" s="229"/>
      <c r="J706" s="41"/>
      <c r="K706" s="41"/>
      <c r="L706" s="45"/>
      <c r="M706" s="291"/>
      <c r="N706" s="292"/>
      <c r="O706" s="85"/>
      <c r="P706" s="85"/>
      <c r="Q706" s="85"/>
      <c r="R706" s="85"/>
      <c r="S706" s="85"/>
      <c r="T706" s="86"/>
      <c r="U706" s="39"/>
      <c r="V706" s="39"/>
      <c r="W706" s="39"/>
      <c r="X706" s="39"/>
      <c r="Y706" s="39"/>
      <c r="Z706" s="39"/>
      <c r="AA706" s="39"/>
      <c r="AB706" s="39"/>
      <c r="AC706" s="39"/>
      <c r="AD706" s="39"/>
      <c r="AE706" s="39"/>
      <c r="AT706" s="18" t="s">
        <v>435</v>
      </c>
      <c r="AU706" s="18" t="s">
        <v>79</v>
      </c>
    </row>
    <row r="707" s="2" customFormat="1" ht="21.75" customHeight="1">
      <c r="A707" s="39"/>
      <c r="B707" s="40"/>
      <c r="C707" s="214" t="s">
        <v>3551</v>
      </c>
      <c r="D707" s="214" t="s">
        <v>243</v>
      </c>
      <c r="E707" s="215" t="s">
        <v>5913</v>
      </c>
      <c r="F707" s="216" t="s">
        <v>5914</v>
      </c>
      <c r="G707" s="217" t="s">
        <v>1418</v>
      </c>
      <c r="H707" s="218">
        <v>60</v>
      </c>
      <c r="I707" s="219"/>
      <c r="J707" s="220">
        <f>ROUND(I707*H707,2)</f>
        <v>0</v>
      </c>
      <c r="K707" s="216" t="s">
        <v>247</v>
      </c>
      <c r="L707" s="45"/>
      <c r="M707" s="221" t="s">
        <v>19</v>
      </c>
      <c r="N707" s="222" t="s">
        <v>43</v>
      </c>
      <c r="O707" s="85"/>
      <c r="P707" s="223">
        <f>O707*H707</f>
        <v>0</v>
      </c>
      <c r="Q707" s="223">
        <v>0</v>
      </c>
      <c r="R707" s="223">
        <f>Q707*H707</f>
        <v>0</v>
      </c>
      <c r="S707" s="223">
        <v>0</v>
      </c>
      <c r="T707" s="224">
        <f>S707*H707</f>
        <v>0</v>
      </c>
      <c r="U707" s="39"/>
      <c r="V707" s="39"/>
      <c r="W707" s="39"/>
      <c r="X707" s="39"/>
      <c r="Y707" s="39"/>
      <c r="Z707" s="39"/>
      <c r="AA707" s="39"/>
      <c r="AB707" s="39"/>
      <c r="AC707" s="39"/>
      <c r="AD707" s="39"/>
      <c r="AE707" s="39"/>
      <c r="AR707" s="225" t="s">
        <v>248</v>
      </c>
      <c r="AT707" s="225" t="s">
        <v>243</v>
      </c>
      <c r="AU707" s="225" t="s">
        <v>79</v>
      </c>
      <c r="AY707" s="18" t="s">
        <v>240</v>
      </c>
      <c r="BE707" s="226">
        <f>IF(N707="základní",J707,0)</f>
        <v>0</v>
      </c>
      <c r="BF707" s="226">
        <f>IF(N707="snížená",J707,0)</f>
        <v>0</v>
      </c>
      <c r="BG707" s="226">
        <f>IF(N707="zákl. přenesená",J707,0)</f>
        <v>0</v>
      </c>
      <c r="BH707" s="226">
        <f>IF(N707="sníž. přenesená",J707,0)</f>
        <v>0</v>
      </c>
      <c r="BI707" s="226">
        <f>IF(N707="nulová",J707,0)</f>
        <v>0</v>
      </c>
      <c r="BJ707" s="18" t="s">
        <v>79</v>
      </c>
      <c r="BK707" s="226">
        <f>ROUND(I707*H707,2)</f>
        <v>0</v>
      </c>
      <c r="BL707" s="18" t="s">
        <v>248</v>
      </c>
      <c r="BM707" s="225" t="s">
        <v>5915</v>
      </c>
    </row>
    <row r="708" s="2" customFormat="1">
      <c r="A708" s="39"/>
      <c r="B708" s="40"/>
      <c r="C708" s="41"/>
      <c r="D708" s="227" t="s">
        <v>435</v>
      </c>
      <c r="E708" s="41"/>
      <c r="F708" s="228" t="s">
        <v>5916</v>
      </c>
      <c r="G708" s="41"/>
      <c r="H708" s="41"/>
      <c r="I708" s="229"/>
      <c r="J708" s="41"/>
      <c r="K708" s="41"/>
      <c r="L708" s="45"/>
      <c r="M708" s="291"/>
      <c r="N708" s="292"/>
      <c r="O708" s="85"/>
      <c r="P708" s="85"/>
      <c r="Q708" s="85"/>
      <c r="R708" s="85"/>
      <c r="S708" s="85"/>
      <c r="T708" s="86"/>
      <c r="U708" s="39"/>
      <c r="V708" s="39"/>
      <c r="W708" s="39"/>
      <c r="X708" s="39"/>
      <c r="Y708" s="39"/>
      <c r="Z708" s="39"/>
      <c r="AA708" s="39"/>
      <c r="AB708" s="39"/>
      <c r="AC708" s="39"/>
      <c r="AD708" s="39"/>
      <c r="AE708" s="39"/>
      <c r="AT708" s="18" t="s">
        <v>435</v>
      </c>
      <c r="AU708" s="18" t="s">
        <v>79</v>
      </c>
    </row>
    <row r="709" s="2" customFormat="1" ht="16.5" customHeight="1">
      <c r="A709" s="39"/>
      <c r="B709" s="40"/>
      <c r="C709" s="214" t="s">
        <v>3556</v>
      </c>
      <c r="D709" s="214" t="s">
        <v>243</v>
      </c>
      <c r="E709" s="215" t="s">
        <v>5917</v>
      </c>
      <c r="F709" s="216" t="s">
        <v>5918</v>
      </c>
      <c r="G709" s="217" t="s">
        <v>282</v>
      </c>
      <c r="H709" s="218">
        <v>3</v>
      </c>
      <c r="I709" s="219"/>
      <c r="J709" s="220">
        <f>ROUND(I709*H709,2)</f>
        <v>0</v>
      </c>
      <c r="K709" s="216" t="s">
        <v>247</v>
      </c>
      <c r="L709" s="45"/>
      <c r="M709" s="221" t="s">
        <v>19</v>
      </c>
      <c r="N709" s="222" t="s">
        <v>43</v>
      </c>
      <c r="O709" s="85"/>
      <c r="P709" s="223">
        <f>O709*H709</f>
        <v>0</v>
      </c>
      <c r="Q709" s="223">
        <v>0</v>
      </c>
      <c r="R709" s="223">
        <f>Q709*H709</f>
        <v>0</v>
      </c>
      <c r="S709" s="223">
        <v>0</v>
      </c>
      <c r="T709" s="224">
        <f>S709*H709</f>
        <v>0</v>
      </c>
      <c r="U709" s="39"/>
      <c r="V709" s="39"/>
      <c r="W709" s="39"/>
      <c r="X709" s="39"/>
      <c r="Y709" s="39"/>
      <c r="Z709" s="39"/>
      <c r="AA709" s="39"/>
      <c r="AB709" s="39"/>
      <c r="AC709" s="39"/>
      <c r="AD709" s="39"/>
      <c r="AE709" s="39"/>
      <c r="AR709" s="225" t="s">
        <v>248</v>
      </c>
      <c r="AT709" s="225" t="s">
        <v>243</v>
      </c>
      <c r="AU709" s="225" t="s">
        <v>79</v>
      </c>
      <c r="AY709" s="18" t="s">
        <v>240</v>
      </c>
      <c r="BE709" s="226">
        <f>IF(N709="základní",J709,0)</f>
        <v>0</v>
      </c>
      <c r="BF709" s="226">
        <f>IF(N709="snížená",J709,0)</f>
        <v>0</v>
      </c>
      <c r="BG709" s="226">
        <f>IF(N709="zákl. přenesená",J709,0)</f>
        <v>0</v>
      </c>
      <c r="BH709" s="226">
        <f>IF(N709="sníž. přenesená",J709,0)</f>
        <v>0</v>
      </c>
      <c r="BI709" s="226">
        <f>IF(N709="nulová",J709,0)</f>
        <v>0</v>
      </c>
      <c r="BJ709" s="18" t="s">
        <v>79</v>
      </c>
      <c r="BK709" s="226">
        <f>ROUND(I709*H709,2)</f>
        <v>0</v>
      </c>
      <c r="BL709" s="18" t="s">
        <v>248</v>
      </c>
      <c r="BM709" s="225" t="s">
        <v>5919</v>
      </c>
    </row>
    <row r="710" s="2" customFormat="1" ht="21.75" customHeight="1">
      <c r="A710" s="39"/>
      <c r="B710" s="40"/>
      <c r="C710" s="214" t="s">
        <v>3560</v>
      </c>
      <c r="D710" s="214" t="s">
        <v>243</v>
      </c>
      <c r="E710" s="215" t="s">
        <v>5920</v>
      </c>
      <c r="F710" s="216" t="s">
        <v>5355</v>
      </c>
      <c r="G710" s="217" t="s">
        <v>282</v>
      </c>
      <c r="H710" s="218">
        <v>3</v>
      </c>
      <c r="I710" s="219"/>
      <c r="J710" s="220">
        <f>ROUND(I710*H710,2)</f>
        <v>0</v>
      </c>
      <c r="K710" s="216" t="s">
        <v>247</v>
      </c>
      <c r="L710" s="45"/>
      <c r="M710" s="221" t="s">
        <v>19</v>
      </c>
      <c r="N710" s="222" t="s">
        <v>43</v>
      </c>
      <c r="O710" s="85"/>
      <c r="P710" s="223">
        <f>O710*H710</f>
        <v>0</v>
      </c>
      <c r="Q710" s="223">
        <v>0</v>
      </c>
      <c r="R710" s="223">
        <f>Q710*H710</f>
        <v>0</v>
      </c>
      <c r="S710" s="223">
        <v>0</v>
      </c>
      <c r="T710" s="224">
        <f>S710*H710</f>
        <v>0</v>
      </c>
      <c r="U710" s="39"/>
      <c r="V710" s="39"/>
      <c r="W710" s="39"/>
      <c r="X710" s="39"/>
      <c r="Y710" s="39"/>
      <c r="Z710" s="39"/>
      <c r="AA710" s="39"/>
      <c r="AB710" s="39"/>
      <c r="AC710" s="39"/>
      <c r="AD710" s="39"/>
      <c r="AE710" s="39"/>
      <c r="AR710" s="225" t="s">
        <v>248</v>
      </c>
      <c r="AT710" s="225" t="s">
        <v>243</v>
      </c>
      <c r="AU710" s="225" t="s">
        <v>79</v>
      </c>
      <c r="AY710" s="18" t="s">
        <v>240</v>
      </c>
      <c r="BE710" s="226">
        <f>IF(N710="základní",J710,0)</f>
        <v>0</v>
      </c>
      <c r="BF710" s="226">
        <f>IF(N710="snížená",J710,0)</f>
        <v>0</v>
      </c>
      <c r="BG710" s="226">
        <f>IF(N710="zákl. přenesená",J710,0)</f>
        <v>0</v>
      </c>
      <c r="BH710" s="226">
        <f>IF(N710="sníž. přenesená",J710,0)</f>
        <v>0</v>
      </c>
      <c r="BI710" s="226">
        <f>IF(N710="nulová",J710,0)</f>
        <v>0</v>
      </c>
      <c r="BJ710" s="18" t="s">
        <v>79</v>
      </c>
      <c r="BK710" s="226">
        <f>ROUND(I710*H710,2)</f>
        <v>0</v>
      </c>
      <c r="BL710" s="18" t="s">
        <v>248</v>
      </c>
      <c r="BM710" s="225" t="s">
        <v>5921</v>
      </c>
    </row>
    <row r="711" s="2" customFormat="1">
      <c r="A711" s="39"/>
      <c r="B711" s="40"/>
      <c r="C711" s="41"/>
      <c r="D711" s="227" t="s">
        <v>435</v>
      </c>
      <c r="E711" s="41"/>
      <c r="F711" s="228" t="s">
        <v>5356</v>
      </c>
      <c r="G711" s="41"/>
      <c r="H711" s="41"/>
      <c r="I711" s="229"/>
      <c r="J711" s="41"/>
      <c r="K711" s="41"/>
      <c r="L711" s="45"/>
      <c r="M711" s="291"/>
      <c r="N711" s="292"/>
      <c r="O711" s="85"/>
      <c r="P711" s="85"/>
      <c r="Q711" s="85"/>
      <c r="R711" s="85"/>
      <c r="S711" s="85"/>
      <c r="T711" s="86"/>
      <c r="U711" s="39"/>
      <c r="V711" s="39"/>
      <c r="W711" s="39"/>
      <c r="X711" s="39"/>
      <c r="Y711" s="39"/>
      <c r="Z711" s="39"/>
      <c r="AA711" s="39"/>
      <c r="AB711" s="39"/>
      <c r="AC711" s="39"/>
      <c r="AD711" s="39"/>
      <c r="AE711" s="39"/>
      <c r="AT711" s="18" t="s">
        <v>435</v>
      </c>
      <c r="AU711" s="18" t="s">
        <v>79</v>
      </c>
    </row>
    <row r="712" s="2" customFormat="1" ht="16.5" customHeight="1">
      <c r="A712" s="39"/>
      <c r="B712" s="40"/>
      <c r="C712" s="214" t="s">
        <v>3565</v>
      </c>
      <c r="D712" s="214" t="s">
        <v>243</v>
      </c>
      <c r="E712" s="215" t="s">
        <v>5922</v>
      </c>
      <c r="F712" s="216" t="s">
        <v>5361</v>
      </c>
      <c r="G712" s="217" t="s">
        <v>3056</v>
      </c>
      <c r="H712" s="218">
        <v>2</v>
      </c>
      <c r="I712" s="219"/>
      <c r="J712" s="220">
        <f>ROUND(I712*H712,2)</f>
        <v>0</v>
      </c>
      <c r="K712" s="216" t="s">
        <v>247</v>
      </c>
      <c r="L712" s="45"/>
      <c r="M712" s="221" t="s">
        <v>19</v>
      </c>
      <c r="N712" s="222" t="s">
        <v>43</v>
      </c>
      <c r="O712" s="85"/>
      <c r="P712" s="223">
        <f>O712*H712</f>
        <v>0</v>
      </c>
      <c r="Q712" s="223">
        <v>0</v>
      </c>
      <c r="R712" s="223">
        <f>Q712*H712</f>
        <v>0</v>
      </c>
      <c r="S712" s="223">
        <v>0</v>
      </c>
      <c r="T712" s="224">
        <f>S712*H712</f>
        <v>0</v>
      </c>
      <c r="U712" s="39"/>
      <c r="V712" s="39"/>
      <c r="W712" s="39"/>
      <c r="X712" s="39"/>
      <c r="Y712" s="39"/>
      <c r="Z712" s="39"/>
      <c r="AA712" s="39"/>
      <c r="AB712" s="39"/>
      <c r="AC712" s="39"/>
      <c r="AD712" s="39"/>
      <c r="AE712" s="39"/>
      <c r="AR712" s="225" t="s">
        <v>248</v>
      </c>
      <c r="AT712" s="225" t="s">
        <v>243</v>
      </c>
      <c r="AU712" s="225" t="s">
        <v>79</v>
      </c>
      <c r="AY712" s="18" t="s">
        <v>240</v>
      </c>
      <c r="BE712" s="226">
        <f>IF(N712="základní",J712,0)</f>
        <v>0</v>
      </c>
      <c r="BF712" s="226">
        <f>IF(N712="snížená",J712,0)</f>
        <v>0</v>
      </c>
      <c r="BG712" s="226">
        <f>IF(N712="zákl. přenesená",J712,0)</f>
        <v>0</v>
      </c>
      <c r="BH712" s="226">
        <f>IF(N712="sníž. přenesená",J712,0)</f>
        <v>0</v>
      </c>
      <c r="BI712" s="226">
        <f>IF(N712="nulová",J712,0)</f>
        <v>0</v>
      </c>
      <c r="BJ712" s="18" t="s">
        <v>79</v>
      </c>
      <c r="BK712" s="226">
        <f>ROUND(I712*H712,2)</f>
        <v>0</v>
      </c>
      <c r="BL712" s="18" t="s">
        <v>248</v>
      </c>
      <c r="BM712" s="225" t="s">
        <v>5923</v>
      </c>
    </row>
    <row r="713" s="2" customFormat="1">
      <c r="A713" s="39"/>
      <c r="B713" s="40"/>
      <c r="C713" s="41"/>
      <c r="D713" s="227" t="s">
        <v>435</v>
      </c>
      <c r="E713" s="41"/>
      <c r="F713" s="228" t="s">
        <v>5362</v>
      </c>
      <c r="G713" s="41"/>
      <c r="H713" s="41"/>
      <c r="I713" s="229"/>
      <c r="J713" s="41"/>
      <c r="K713" s="41"/>
      <c r="L713" s="45"/>
      <c r="M713" s="291"/>
      <c r="N713" s="292"/>
      <c r="O713" s="85"/>
      <c r="P713" s="85"/>
      <c r="Q713" s="85"/>
      <c r="R713" s="85"/>
      <c r="S713" s="85"/>
      <c r="T713" s="86"/>
      <c r="U713" s="39"/>
      <c r="V713" s="39"/>
      <c r="W713" s="39"/>
      <c r="X713" s="39"/>
      <c r="Y713" s="39"/>
      <c r="Z713" s="39"/>
      <c r="AA713" s="39"/>
      <c r="AB713" s="39"/>
      <c r="AC713" s="39"/>
      <c r="AD713" s="39"/>
      <c r="AE713" s="39"/>
      <c r="AT713" s="18" t="s">
        <v>435</v>
      </c>
      <c r="AU713" s="18" t="s">
        <v>79</v>
      </c>
    </row>
    <row r="714" s="12" customFormat="1" ht="25.92" customHeight="1">
      <c r="A714" s="12"/>
      <c r="B714" s="198"/>
      <c r="C714" s="199"/>
      <c r="D714" s="200" t="s">
        <v>71</v>
      </c>
      <c r="E714" s="201" t="s">
        <v>5924</v>
      </c>
      <c r="F714" s="201" t="s">
        <v>5925</v>
      </c>
      <c r="G714" s="199"/>
      <c r="H714" s="199"/>
      <c r="I714" s="202"/>
      <c r="J714" s="203">
        <f>BK714</f>
        <v>0</v>
      </c>
      <c r="K714" s="199"/>
      <c r="L714" s="204"/>
      <c r="M714" s="205"/>
      <c r="N714" s="206"/>
      <c r="O714" s="206"/>
      <c r="P714" s="207">
        <f>SUM(P715:P742)</f>
        <v>0</v>
      </c>
      <c r="Q714" s="206"/>
      <c r="R714" s="207">
        <f>SUM(R715:R742)</f>
        <v>0</v>
      </c>
      <c r="S714" s="206"/>
      <c r="T714" s="208">
        <f>SUM(T715:T742)</f>
        <v>0</v>
      </c>
      <c r="U714" s="12"/>
      <c r="V714" s="12"/>
      <c r="W714" s="12"/>
      <c r="X714" s="12"/>
      <c r="Y714" s="12"/>
      <c r="Z714" s="12"/>
      <c r="AA714" s="12"/>
      <c r="AB714" s="12"/>
      <c r="AC714" s="12"/>
      <c r="AD714" s="12"/>
      <c r="AE714" s="12"/>
      <c r="AR714" s="209" t="s">
        <v>79</v>
      </c>
      <c r="AT714" s="210" t="s">
        <v>71</v>
      </c>
      <c r="AU714" s="210" t="s">
        <v>72</v>
      </c>
      <c r="AY714" s="209" t="s">
        <v>240</v>
      </c>
      <c r="BK714" s="211">
        <f>SUM(BK715:BK742)</f>
        <v>0</v>
      </c>
    </row>
    <row r="715" s="2" customFormat="1" ht="128.55" customHeight="1">
      <c r="A715" s="39"/>
      <c r="B715" s="40"/>
      <c r="C715" s="214" t="s">
        <v>3569</v>
      </c>
      <c r="D715" s="214" t="s">
        <v>243</v>
      </c>
      <c r="E715" s="215" t="s">
        <v>5926</v>
      </c>
      <c r="F715" s="216" t="s">
        <v>5645</v>
      </c>
      <c r="G715" s="217" t="s">
        <v>282</v>
      </c>
      <c r="H715" s="218">
        <v>1</v>
      </c>
      <c r="I715" s="219"/>
      <c r="J715" s="220">
        <f>ROUND(I715*H715,2)</f>
        <v>0</v>
      </c>
      <c r="K715" s="216" t="s">
        <v>247</v>
      </c>
      <c r="L715" s="45"/>
      <c r="M715" s="221" t="s">
        <v>19</v>
      </c>
      <c r="N715" s="222" t="s">
        <v>43</v>
      </c>
      <c r="O715" s="85"/>
      <c r="P715" s="223">
        <f>O715*H715</f>
        <v>0</v>
      </c>
      <c r="Q715" s="223">
        <v>0</v>
      </c>
      <c r="R715" s="223">
        <f>Q715*H715</f>
        <v>0</v>
      </c>
      <c r="S715" s="223">
        <v>0</v>
      </c>
      <c r="T715" s="224">
        <f>S715*H715</f>
        <v>0</v>
      </c>
      <c r="U715" s="39"/>
      <c r="V715" s="39"/>
      <c r="W715" s="39"/>
      <c r="X715" s="39"/>
      <c r="Y715" s="39"/>
      <c r="Z715" s="39"/>
      <c r="AA715" s="39"/>
      <c r="AB715" s="39"/>
      <c r="AC715" s="39"/>
      <c r="AD715" s="39"/>
      <c r="AE715" s="39"/>
      <c r="AR715" s="225" t="s">
        <v>248</v>
      </c>
      <c r="AT715" s="225" t="s">
        <v>243</v>
      </c>
      <c r="AU715" s="225" t="s">
        <v>79</v>
      </c>
      <c r="AY715" s="18" t="s">
        <v>240</v>
      </c>
      <c r="BE715" s="226">
        <f>IF(N715="základní",J715,0)</f>
        <v>0</v>
      </c>
      <c r="BF715" s="226">
        <f>IF(N715="snížená",J715,0)</f>
        <v>0</v>
      </c>
      <c r="BG715" s="226">
        <f>IF(N715="zákl. přenesená",J715,0)</f>
        <v>0</v>
      </c>
      <c r="BH715" s="226">
        <f>IF(N715="sníž. přenesená",J715,0)</f>
        <v>0</v>
      </c>
      <c r="BI715" s="226">
        <f>IF(N715="nulová",J715,0)</f>
        <v>0</v>
      </c>
      <c r="BJ715" s="18" t="s">
        <v>79</v>
      </c>
      <c r="BK715" s="226">
        <f>ROUND(I715*H715,2)</f>
        <v>0</v>
      </c>
      <c r="BL715" s="18" t="s">
        <v>248</v>
      </c>
      <c r="BM715" s="225" t="s">
        <v>5927</v>
      </c>
    </row>
    <row r="716" s="2" customFormat="1">
      <c r="A716" s="39"/>
      <c r="B716" s="40"/>
      <c r="C716" s="41"/>
      <c r="D716" s="227" t="s">
        <v>435</v>
      </c>
      <c r="E716" s="41"/>
      <c r="F716" s="228" t="s">
        <v>5646</v>
      </c>
      <c r="G716" s="41"/>
      <c r="H716" s="41"/>
      <c r="I716" s="229"/>
      <c r="J716" s="41"/>
      <c r="K716" s="41"/>
      <c r="L716" s="45"/>
      <c r="M716" s="291"/>
      <c r="N716" s="292"/>
      <c r="O716" s="85"/>
      <c r="P716" s="85"/>
      <c r="Q716" s="85"/>
      <c r="R716" s="85"/>
      <c r="S716" s="85"/>
      <c r="T716" s="86"/>
      <c r="U716" s="39"/>
      <c r="V716" s="39"/>
      <c r="W716" s="39"/>
      <c r="X716" s="39"/>
      <c r="Y716" s="39"/>
      <c r="Z716" s="39"/>
      <c r="AA716" s="39"/>
      <c r="AB716" s="39"/>
      <c r="AC716" s="39"/>
      <c r="AD716" s="39"/>
      <c r="AE716" s="39"/>
      <c r="AT716" s="18" t="s">
        <v>435</v>
      </c>
      <c r="AU716" s="18" t="s">
        <v>79</v>
      </c>
    </row>
    <row r="717" s="2" customFormat="1" ht="128.55" customHeight="1">
      <c r="A717" s="39"/>
      <c r="B717" s="40"/>
      <c r="C717" s="214" t="s">
        <v>3574</v>
      </c>
      <c r="D717" s="214" t="s">
        <v>243</v>
      </c>
      <c r="E717" s="215" t="s">
        <v>5928</v>
      </c>
      <c r="F717" s="216" t="s">
        <v>5645</v>
      </c>
      <c r="G717" s="217" t="s">
        <v>282</v>
      </c>
      <c r="H717" s="218">
        <v>1</v>
      </c>
      <c r="I717" s="219"/>
      <c r="J717" s="220">
        <f>ROUND(I717*H717,2)</f>
        <v>0</v>
      </c>
      <c r="K717" s="216" t="s">
        <v>247</v>
      </c>
      <c r="L717" s="45"/>
      <c r="M717" s="221" t="s">
        <v>19</v>
      </c>
      <c r="N717" s="222" t="s">
        <v>43</v>
      </c>
      <c r="O717" s="85"/>
      <c r="P717" s="223">
        <f>O717*H717</f>
        <v>0</v>
      </c>
      <c r="Q717" s="223">
        <v>0</v>
      </c>
      <c r="R717" s="223">
        <f>Q717*H717</f>
        <v>0</v>
      </c>
      <c r="S717" s="223">
        <v>0</v>
      </c>
      <c r="T717" s="224">
        <f>S717*H717</f>
        <v>0</v>
      </c>
      <c r="U717" s="39"/>
      <c r="V717" s="39"/>
      <c r="W717" s="39"/>
      <c r="X717" s="39"/>
      <c r="Y717" s="39"/>
      <c r="Z717" s="39"/>
      <c r="AA717" s="39"/>
      <c r="AB717" s="39"/>
      <c r="AC717" s="39"/>
      <c r="AD717" s="39"/>
      <c r="AE717" s="39"/>
      <c r="AR717" s="225" t="s">
        <v>248</v>
      </c>
      <c r="AT717" s="225" t="s">
        <v>243</v>
      </c>
      <c r="AU717" s="225" t="s">
        <v>79</v>
      </c>
      <c r="AY717" s="18" t="s">
        <v>240</v>
      </c>
      <c r="BE717" s="226">
        <f>IF(N717="základní",J717,0)</f>
        <v>0</v>
      </c>
      <c r="BF717" s="226">
        <f>IF(N717="snížená",J717,0)</f>
        <v>0</v>
      </c>
      <c r="BG717" s="226">
        <f>IF(N717="zákl. přenesená",J717,0)</f>
        <v>0</v>
      </c>
      <c r="BH717" s="226">
        <f>IF(N717="sníž. přenesená",J717,0)</f>
        <v>0</v>
      </c>
      <c r="BI717" s="226">
        <f>IF(N717="nulová",J717,0)</f>
        <v>0</v>
      </c>
      <c r="BJ717" s="18" t="s">
        <v>79</v>
      </c>
      <c r="BK717" s="226">
        <f>ROUND(I717*H717,2)</f>
        <v>0</v>
      </c>
      <c r="BL717" s="18" t="s">
        <v>248</v>
      </c>
      <c r="BM717" s="225" t="s">
        <v>5929</v>
      </c>
    </row>
    <row r="718" s="2" customFormat="1">
      <c r="A718" s="39"/>
      <c r="B718" s="40"/>
      <c r="C718" s="41"/>
      <c r="D718" s="227" t="s">
        <v>435</v>
      </c>
      <c r="E718" s="41"/>
      <c r="F718" s="228" t="s">
        <v>5646</v>
      </c>
      <c r="G718" s="41"/>
      <c r="H718" s="41"/>
      <c r="I718" s="229"/>
      <c r="J718" s="41"/>
      <c r="K718" s="41"/>
      <c r="L718" s="45"/>
      <c r="M718" s="291"/>
      <c r="N718" s="292"/>
      <c r="O718" s="85"/>
      <c r="P718" s="85"/>
      <c r="Q718" s="85"/>
      <c r="R718" s="85"/>
      <c r="S718" s="85"/>
      <c r="T718" s="86"/>
      <c r="U718" s="39"/>
      <c r="V718" s="39"/>
      <c r="W718" s="39"/>
      <c r="X718" s="39"/>
      <c r="Y718" s="39"/>
      <c r="Z718" s="39"/>
      <c r="AA718" s="39"/>
      <c r="AB718" s="39"/>
      <c r="AC718" s="39"/>
      <c r="AD718" s="39"/>
      <c r="AE718" s="39"/>
      <c r="AT718" s="18" t="s">
        <v>435</v>
      </c>
      <c r="AU718" s="18" t="s">
        <v>79</v>
      </c>
    </row>
    <row r="719" s="2" customFormat="1">
      <c r="A719" s="39"/>
      <c r="B719" s="40"/>
      <c r="C719" s="214" t="s">
        <v>3578</v>
      </c>
      <c r="D719" s="214" t="s">
        <v>243</v>
      </c>
      <c r="E719" s="215" t="s">
        <v>5930</v>
      </c>
      <c r="F719" s="216" t="s">
        <v>5650</v>
      </c>
      <c r="G719" s="217" t="s">
        <v>282</v>
      </c>
      <c r="H719" s="218">
        <v>4</v>
      </c>
      <c r="I719" s="219"/>
      <c r="J719" s="220">
        <f>ROUND(I719*H719,2)</f>
        <v>0</v>
      </c>
      <c r="K719" s="216" t="s">
        <v>247</v>
      </c>
      <c r="L719" s="45"/>
      <c r="M719" s="221" t="s">
        <v>19</v>
      </c>
      <c r="N719" s="222" t="s">
        <v>43</v>
      </c>
      <c r="O719" s="85"/>
      <c r="P719" s="223">
        <f>O719*H719</f>
        <v>0</v>
      </c>
      <c r="Q719" s="223">
        <v>0</v>
      </c>
      <c r="R719" s="223">
        <f>Q719*H719</f>
        <v>0</v>
      </c>
      <c r="S719" s="223">
        <v>0</v>
      </c>
      <c r="T719" s="224">
        <f>S719*H719</f>
        <v>0</v>
      </c>
      <c r="U719" s="39"/>
      <c r="V719" s="39"/>
      <c r="W719" s="39"/>
      <c r="X719" s="39"/>
      <c r="Y719" s="39"/>
      <c r="Z719" s="39"/>
      <c r="AA719" s="39"/>
      <c r="AB719" s="39"/>
      <c r="AC719" s="39"/>
      <c r="AD719" s="39"/>
      <c r="AE719" s="39"/>
      <c r="AR719" s="225" t="s">
        <v>248</v>
      </c>
      <c r="AT719" s="225" t="s">
        <v>243</v>
      </c>
      <c r="AU719" s="225" t="s">
        <v>79</v>
      </c>
      <c r="AY719" s="18" t="s">
        <v>240</v>
      </c>
      <c r="BE719" s="226">
        <f>IF(N719="základní",J719,0)</f>
        <v>0</v>
      </c>
      <c r="BF719" s="226">
        <f>IF(N719="snížená",J719,0)</f>
        <v>0</v>
      </c>
      <c r="BG719" s="226">
        <f>IF(N719="zákl. přenesená",J719,0)</f>
        <v>0</v>
      </c>
      <c r="BH719" s="226">
        <f>IF(N719="sníž. přenesená",J719,0)</f>
        <v>0</v>
      </c>
      <c r="BI719" s="226">
        <f>IF(N719="nulová",J719,0)</f>
        <v>0</v>
      </c>
      <c r="BJ719" s="18" t="s">
        <v>79</v>
      </c>
      <c r="BK719" s="226">
        <f>ROUND(I719*H719,2)</f>
        <v>0</v>
      </c>
      <c r="BL719" s="18" t="s">
        <v>248</v>
      </c>
      <c r="BM719" s="225" t="s">
        <v>5931</v>
      </c>
    </row>
    <row r="720" s="2" customFormat="1">
      <c r="A720" s="39"/>
      <c r="B720" s="40"/>
      <c r="C720" s="41"/>
      <c r="D720" s="227" t="s">
        <v>435</v>
      </c>
      <c r="E720" s="41"/>
      <c r="F720" s="228" t="s">
        <v>5603</v>
      </c>
      <c r="G720" s="41"/>
      <c r="H720" s="41"/>
      <c r="I720" s="229"/>
      <c r="J720" s="41"/>
      <c r="K720" s="41"/>
      <c r="L720" s="45"/>
      <c r="M720" s="291"/>
      <c r="N720" s="292"/>
      <c r="O720" s="85"/>
      <c r="P720" s="85"/>
      <c r="Q720" s="85"/>
      <c r="R720" s="85"/>
      <c r="S720" s="85"/>
      <c r="T720" s="86"/>
      <c r="U720" s="39"/>
      <c r="V720" s="39"/>
      <c r="W720" s="39"/>
      <c r="X720" s="39"/>
      <c r="Y720" s="39"/>
      <c r="Z720" s="39"/>
      <c r="AA720" s="39"/>
      <c r="AB720" s="39"/>
      <c r="AC720" s="39"/>
      <c r="AD720" s="39"/>
      <c r="AE720" s="39"/>
      <c r="AT720" s="18" t="s">
        <v>435</v>
      </c>
      <c r="AU720" s="18" t="s">
        <v>79</v>
      </c>
    </row>
    <row r="721" s="2" customFormat="1">
      <c r="A721" s="39"/>
      <c r="B721" s="40"/>
      <c r="C721" s="214" t="s">
        <v>3584</v>
      </c>
      <c r="D721" s="214" t="s">
        <v>243</v>
      </c>
      <c r="E721" s="215" t="s">
        <v>5932</v>
      </c>
      <c r="F721" s="216" t="s">
        <v>5721</v>
      </c>
      <c r="G721" s="217" t="s">
        <v>282</v>
      </c>
      <c r="H721" s="218">
        <v>1</v>
      </c>
      <c r="I721" s="219"/>
      <c r="J721" s="220">
        <f>ROUND(I721*H721,2)</f>
        <v>0</v>
      </c>
      <c r="K721" s="216" t="s">
        <v>247</v>
      </c>
      <c r="L721" s="45"/>
      <c r="M721" s="221" t="s">
        <v>19</v>
      </c>
      <c r="N721" s="222" t="s">
        <v>43</v>
      </c>
      <c r="O721" s="85"/>
      <c r="P721" s="223">
        <f>O721*H721</f>
        <v>0</v>
      </c>
      <c r="Q721" s="223">
        <v>0</v>
      </c>
      <c r="R721" s="223">
        <f>Q721*H721</f>
        <v>0</v>
      </c>
      <c r="S721" s="223">
        <v>0</v>
      </c>
      <c r="T721" s="224">
        <f>S721*H721</f>
        <v>0</v>
      </c>
      <c r="U721" s="39"/>
      <c r="V721" s="39"/>
      <c r="W721" s="39"/>
      <c r="X721" s="39"/>
      <c r="Y721" s="39"/>
      <c r="Z721" s="39"/>
      <c r="AA721" s="39"/>
      <c r="AB721" s="39"/>
      <c r="AC721" s="39"/>
      <c r="AD721" s="39"/>
      <c r="AE721" s="39"/>
      <c r="AR721" s="225" t="s">
        <v>248</v>
      </c>
      <c r="AT721" s="225" t="s">
        <v>243</v>
      </c>
      <c r="AU721" s="225" t="s">
        <v>79</v>
      </c>
      <c r="AY721" s="18" t="s">
        <v>240</v>
      </c>
      <c r="BE721" s="226">
        <f>IF(N721="základní",J721,0)</f>
        <v>0</v>
      </c>
      <c r="BF721" s="226">
        <f>IF(N721="snížená",J721,0)</f>
        <v>0</v>
      </c>
      <c r="BG721" s="226">
        <f>IF(N721="zákl. přenesená",J721,0)</f>
        <v>0</v>
      </c>
      <c r="BH721" s="226">
        <f>IF(N721="sníž. přenesená",J721,0)</f>
        <v>0</v>
      </c>
      <c r="BI721" s="226">
        <f>IF(N721="nulová",J721,0)</f>
        <v>0</v>
      </c>
      <c r="BJ721" s="18" t="s">
        <v>79</v>
      </c>
      <c r="BK721" s="226">
        <f>ROUND(I721*H721,2)</f>
        <v>0</v>
      </c>
      <c r="BL721" s="18" t="s">
        <v>248</v>
      </c>
      <c r="BM721" s="225" t="s">
        <v>5933</v>
      </c>
    </row>
    <row r="722" s="2" customFormat="1">
      <c r="A722" s="39"/>
      <c r="B722" s="40"/>
      <c r="C722" s="41"/>
      <c r="D722" s="227" t="s">
        <v>435</v>
      </c>
      <c r="E722" s="41"/>
      <c r="F722" s="228" t="s">
        <v>5512</v>
      </c>
      <c r="G722" s="41"/>
      <c r="H722" s="41"/>
      <c r="I722" s="229"/>
      <c r="J722" s="41"/>
      <c r="K722" s="41"/>
      <c r="L722" s="45"/>
      <c r="M722" s="291"/>
      <c r="N722" s="292"/>
      <c r="O722" s="85"/>
      <c r="P722" s="85"/>
      <c r="Q722" s="85"/>
      <c r="R722" s="85"/>
      <c r="S722" s="85"/>
      <c r="T722" s="86"/>
      <c r="U722" s="39"/>
      <c r="V722" s="39"/>
      <c r="W722" s="39"/>
      <c r="X722" s="39"/>
      <c r="Y722" s="39"/>
      <c r="Z722" s="39"/>
      <c r="AA722" s="39"/>
      <c r="AB722" s="39"/>
      <c r="AC722" s="39"/>
      <c r="AD722" s="39"/>
      <c r="AE722" s="39"/>
      <c r="AT722" s="18" t="s">
        <v>435</v>
      </c>
      <c r="AU722" s="18" t="s">
        <v>79</v>
      </c>
    </row>
    <row r="723" s="2" customFormat="1" ht="16.5" customHeight="1">
      <c r="A723" s="39"/>
      <c r="B723" s="40"/>
      <c r="C723" s="214" t="s">
        <v>3588</v>
      </c>
      <c r="D723" s="214" t="s">
        <v>243</v>
      </c>
      <c r="E723" s="215" t="s">
        <v>5934</v>
      </c>
      <c r="F723" s="216" t="s">
        <v>5614</v>
      </c>
      <c r="G723" s="217" t="s">
        <v>282</v>
      </c>
      <c r="H723" s="218">
        <v>4</v>
      </c>
      <c r="I723" s="219"/>
      <c r="J723" s="220">
        <f>ROUND(I723*H723,2)</f>
        <v>0</v>
      </c>
      <c r="K723" s="216" t="s">
        <v>247</v>
      </c>
      <c r="L723" s="45"/>
      <c r="M723" s="221" t="s">
        <v>19</v>
      </c>
      <c r="N723" s="222" t="s">
        <v>43</v>
      </c>
      <c r="O723" s="85"/>
      <c r="P723" s="223">
        <f>O723*H723</f>
        <v>0</v>
      </c>
      <c r="Q723" s="223">
        <v>0</v>
      </c>
      <c r="R723" s="223">
        <f>Q723*H723</f>
        <v>0</v>
      </c>
      <c r="S723" s="223">
        <v>0</v>
      </c>
      <c r="T723" s="224">
        <f>S723*H723</f>
        <v>0</v>
      </c>
      <c r="U723" s="39"/>
      <c r="V723" s="39"/>
      <c r="W723" s="39"/>
      <c r="X723" s="39"/>
      <c r="Y723" s="39"/>
      <c r="Z723" s="39"/>
      <c r="AA723" s="39"/>
      <c r="AB723" s="39"/>
      <c r="AC723" s="39"/>
      <c r="AD723" s="39"/>
      <c r="AE723" s="39"/>
      <c r="AR723" s="225" t="s">
        <v>248</v>
      </c>
      <c r="AT723" s="225" t="s">
        <v>243</v>
      </c>
      <c r="AU723" s="225" t="s">
        <v>79</v>
      </c>
      <c r="AY723" s="18" t="s">
        <v>240</v>
      </c>
      <c r="BE723" s="226">
        <f>IF(N723="základní",J723,0)</f>
        <v>0</v>
      </c>
      <c r="BF723" s="226">
        <f>IF(N723="snížená",J723,0)</f>
        <v>0</v>
      </c>
      <c r="BG723" s="226">
        <f>IF(N723="zákl. přenesená",J723,0)</f>
        <v>0</v>
      </c>
      <c r="BH723" s="226">
        <f>IF(N723="sníž. přenesená",J723,0)</f>
        <v>0</v>
      </c>
      <c r="BI723" s="226">
        <f>IF(N723="nulová",J723,0)</f>
        <v>0</v>
      </c>
      <c r="BJ723" s="18" t="s">
        <v>79</v>
      </c>
      <c r="BK723" s="226">
        <f>ROUND(I723*H723,2)</f>
        <v>0</v>
      </c>
      <c r="BL723" s="18" t="s">
        <v>248</v>
      </c>
      <c r="BM723" s="225" t="s">
        <v>5935</v>
      </c>
    </row>
    <row r="724" s="2" customFormat="1">
      <c r="A724" s="39"/>
      <c r="B724" s="40"/>
      <c r="C724" s="41"/>
      <c r="D724" s="227" t="s">
        <v>435</v>
      </c>
      <c r="E724" s="41"/>
      <c r="F724" s="228" t="s">
        <v>5615</v>
      </c>
      <c r="G724" s="41"/>
      <c r="H724" s="41"/>
      <c r="I724" s="229"/>
      <c r="J724" s="41"/>
      <c r="K724" s="41"/>
      <c r="L724" s="45"/>
      <c r="M724" s="291"/>
      <c r="N724" s="292"/>
      <c r="O724" s="85"/>
      <c r="P724" s="85"/>
      <c r="Q724" s="85"/>
      <c r="R724" s="85"/>
      <c r="S724" s="85"/>
      <c r="T724" s="86"/>
      <c r="U724" s="39"/>
      <c r="V724" s="39"/>
      <c r="W724" s="39"/>
      <c r="X724" s="39"/>
      <c r="Y724" s="39"/>
      <c r="Z724" s="39"/>
      <c r="AA724" s="39"/>
      <c r="AB724" s="39"/>
      <c r="AC724" s="39"/>
      <c r="AD724" s="39"/>
      <c r="AE724" s="39"/>
      <c r="AT724" s="18" t="s">
        <v>435</v>
      </c>
      <c r="AU724" s="18" t="s">
        <v>79</v>
      </c>
    </row>
    <row r="725" s="2" customFormat="1" ht="16.5" customHeight="1">
      <c r="A725" s="39"/>
      <c r="B725" s="40"/>
      <c r="C725" s="214" t="s">
        <v>3592</v>
      </c>
      <c r="D725" s="214" t="s">
        <v>243</v>
      </c>
      <c r="E725" s="215" t="s">
        <v>5936</v>
      </c>
      <c r="F725" s="216" t="s">
        <v>5676</v>
      </c>
      <c r="G725" s="217" t="s">
        <v>261</v>
      </c>
      <c r="H725" s="218">
        <v>5</v>
      </c>
      <c r="I725" s="219"/>
      <c r="J725" s="220">
        <f>ROUND(I725*H725,2)</f>
        <v>0</v>
      </c>
      <c r="K725" s="216" t="s">
        <v>247</v>
      </c>
      <c r="L725" s="45"/>
      <c r="M725" s="221" t="s">
        <v>19</v>
      </c>
      <c r="N725" s="222" t="s">
        <v>43</v>
      </c>
      <c r="O725" s="85"/>
      <c r="P725" s="223">
        <f>O725*H725</f>
        <v>0</v>
      </c>
      <c r="Q725" s="223">
        <v>0</v>
      </c>
      <c r="R725" s="223">
        <f>Q725*H725</f>
        <v>0</v>
      </c>
      <c r="S725" s="223">
        <v>0</v>
      </c>
      <c r="T725" s="224">
        <f>S725*H725</f>
        <v>0</v>
      </c>
      <c r="U725" s="39"/>
      <c r="V725" s="39"/>
      <c r="W725" s="39"/>
      <c r="X725" s="39"/>
      <c r="Y725" s="39"/>
      <c r="Z725" s="39"/>
      <c r="AA725" s="39"/>
      <c r="AB725" s="39"/>
      <c r="AC725" s="39"/>
      <c r="AD725" s="39"/>
      <c r="AE725" s="39"/>
      <c r="AR725" s="225" t="s">
        <v>248</v>
      </c>
      <c r="AT725" s="225" t="s">
        <v>243</v>
      </c>
      <c r="AU725" s="225" t="s">
        <v>79</v>
      </c>
      <c r="AY725" s="18" t="s">
        <v>240</v>
      </c>
      <c r="BE725" s="226">
        <f>IF(N725="základní",J725,0)</f>
        <v>0</v>
      </c>
      <c r="BF725" s="226">
        <f>IF(N725="snížená",J725,0)</f>
        <v>0</v>
      </c>
      <c r="BG725" s="226">
        <f>IF(N725="zákl. přenesená",J725,0)</f>
        <v>0</v>
      </c>
      <c r="BH725" s="226">
        <f>IF(N725="sníž. přenesená",J725,0)</f>
        <v>0</v>
      </c>
      <c r="BI725" s="226">
        <f>IF(N725="nulová",J725,0)</f>
        <v>0</v>
      </c>
      <c r="BJ725" s="18" t="s">
        <v>79</v>
      </c>
      <c r="BK725" s="226">
        <f>ROUND(I725*H725,2)</f>
        <v>0</v>
      </c>
      <c r="BL725" s="18" t="s">
        <v>248</v>
      </c>
      <c r="BM725" s="225" t="s">
        <v>5937</v>
      </c>
    </row>
    <row r="726" s="2" customFormat="1">
      <c r="A726" s="39"/>
      <c r="B726" s="40"/>
      <c r="C726" s="41"/>
      <c r="D726" s="227" t="s">
        <v>435</v>
      </c>
      <c r="E726" s="41"/>
      <c r="F726" s="228" t="s">
        <v>5674</v>
      </c>
      <c r="G726" s="41"/>
      <c r="H726" s="41"/>
      <c r="I726" s="229"/>
      <c r="J726" s="41"/>
      <c r="K726" s="41"/>
      <c r="L726" s="45"/>
      <c r="M726" s="291"/>
      <c r="N726" s="292"/>
      <c r="O726" s="85"/>
      <c r="P726" s="85"/>
      <c r="Q726" s="85"/>
      <c r="R726" s="85"/>
      <c r="S726" s="85"/>
      <c r="T726" s="86"/>
      <c r="U726" s="39"/>
      <c r="V726" s="39"/>
      <c r="W726" s="39"/>
      <c r="X726" s="39"/>
      <c r="Y726" s="39"/>
      <c r="Z726" s="39"/>
      <c r="AA726" s="39"/>
      <c r="AB726" s="39"/>
      <c r="AC726" s="39"/>
      <c r="AD726" s="39"/>
      <c r="AE726" s="39"/>
      <c r="AT726" s="18" t="s">
        <v>435</v>
      </c>
      <c r="AU726" s="18" t="s">
        <v>79</v>
      </c>
    </row>
    <row r="727" s="2" customFormat="1">
      <c r="A727" s="39"/>
      <c r="B727" s="40"/>
      <c r="C727" s="214" t="s">
        <v>3596</v>
      </c>
      <c r="D727" s="214" t="s">
        <v>243</v>
      </c>
      <c r="E727" s="215" t="s">
        <v>5938</v>
      </c>
      <c r="F727" s="216" t="s">
        <v>5429</v>
      </c>
      <c r="G727" s="217" t="s">
        <v>1418</v>
      </c>
      <c r="H727" s="218">
        <v>13</v>
      </c>
      <c r="I727" s="219"/>
      <c r="J727" s="220">
        <f>ROUND(I727*H727,2)</f>
        <v>0</v>
      </c>
      <c r="K727" s="216" t="s">
        <v>247</v>
      </c>
      <c r="L727" s="45"/>
      <c r="M727" s="221" t="s">
        <v>19</v>
      </c>
      <c r="N727" s="222" t="s">
        <v>43</v>
      </c>
      <c r="O727" s="85"/>
      <c r="P727" s="223">
        <f>O727*H727</f>
        <v>0</v>
      </c>
      <c r="Q727" s="223">
        <v>0</v>
      </c>
      <c r="R727" s="223">
        <f>Q727*H727</f>
        <v>0</v>
      </c>
      <c r="S727" s="223">
        <v>0</v>
      </c>
      <c r="T727" s="224">
        <f>S727*H727</f>
        <v>0</v>
      </c>
      <c r="U727" s="39"/>
      <c r="V727" s="39"/>
      <c r="W727" s="39"/>
      <c r="X727" s="39"/>
      <c r="Y727" s="39"/>
      <c r="Z727" s="39"/>
      <c r="AA727" s="39"/>
      <c r="AB727" s="39"/>
      <c r="AC727" s="39"/>
      <c r="AD727" s="39"/>
      <c r="AE727" s="39"/>
      <c r="AR727" s="225" t="s">
        <v>248</v>
      </c>
      <c r="AT727" s="225" t="s">
        <v>243</v>
      </c>
      <c r="AU727" s="225" t="s">
        <v>79</v>
      </c>
      <c r="AY727" s="18" t="s">
        <v>240</v>
      </c>
      <c r="BE727" s="226">
        <f>IF(N727="základní",J727,0)</f>
        <v>0</v>
      </c>
      <c r="BF727" s="226">
        <f>IF(N727="snížená",J727,0)</f>
        <v>0</v>
      </c>
      <c r="BG727" s="226">
        <f>IF(N727="zákl. přenesená",J727,0)</f>
        <v>0</v>
      </c>
      <c r="BH727" s="226">
        <f>IF(N727="sníž. přenesená",J727,0)</f>
        <v>0</v>
      </c>
      <c r="BI727" s="226">
        <f>IF(N727="nulová",J727,0)</f>
        <v>0</v>
      </c>
      <c r="BJ727" s="18" t="s">
        <v>79</v>
      </c>
      <c r="BK727" s="226">
        <f>ROUND(I727*H727,2)</f>
        <v>0</v>
      </c>
      <c r="BL727" s="18" t="s">
        <v>248</v>
      </c>
      <c r="BM727" s="225" t="s">
        <v>5939</v>
      </c>
    </row>
    <row r="728" s="2" customFormat="1">
      <c r="A728" s="39"/>
      <c r="B728" s="40"/>
      <c r="C728" s="41"/>
      <c r="D728" s="227" t="s">
        <v>435</v>
      </c>
      <c r="E728" s="41"/>
      <c r="F728" s="228" t="s">
        <v>5430</v>
      </c>
      <c r="G728" s="41"/>
      <c r="H728" s="41"/>
      <c r="I728" s="229"/>
      <c r="J728" s="41"/>
      <c r="K728" s="41"/>
      <c r="L728" s="45"/>
      <c r="M728" s="291"/>
      <c r="N728" s="292"/>
      <c r="O728" s="85"/>
      <c r="P728" s="85"/>
      <c r="Q728" s="85"/>
      <c r="R728" s="85"/>
      <c r="S728" s="85"/>
      <c r="T728" s="86"/>
      <c r="U728" s="39"/>
      <c r="V728" s="39"/>
      <c r="W728" s="39"/>
      <c r="X728" s="39"/>
      <c r="Y728" s="39"/>
      <c r="Z728" s="39"/>
      <c r="AA728" s="39"/>
      <c r="AB728" s="39"/>
      <c r="AC728" s="39"/>
      <c r="AD728" s="39"/>
      <c r="AE728" s="39"/>
      <c r="AT728" s="18" t="s">
        <v>435</v>
      </c>
      <c r="AU728" s="18" t="s">
        <v>79</v>
      </c>
    </row>
    <row r="729" s="2" customFormat="1">
      <c r="A729" s="39"/>
      <c r="B729" s="40"/>
      <c r="C729" s="214" t="s">
        <v>3600</v>
      </c>
      <c r="D729" s="214" t="s">
        <v>243</v>
      </c>
      <c r="E729" s="215" t="s">
        <v>5940</v>
      </c>
      <c r="F729" s="216" t="s">
        <v>5432</v>
      </c>
      <c r="G729" s="217" t="s">
        <v>1418</v>
      </c>
      <c r="H729" s="218">
        <v>70</v>
      </c>
      <c r="I729" s="219"/>
      <c r="J729" s="220">
        <f>ROUND(I729*H729,2)</f>
        <v>0</v>
      </c>
      <c r="K729" s="216" t="s">
        <v>247</v>
      </c>
      <c r="L729" s="45"/>
      <c r="M729" s="221" t="s">
        <v>19</v>
      </c>
      <c r="N729" s="222" t="s">
        <v>43</v>
      </c>
      <c r="O729" s="85"/>
      <c r="P729" s="223">
        <f>O729*H729</f>
        <v>0</v>
      </c>
      <c r="Q729" s="223">
        <v>0</v>
      </c>
      <c r="R729" s="223">
        <f>Q729*H729</f>
        <v>0</v>
      </c>
      <c r="S729" s="223">
        <v>0</v>
      </c>
      <c r="T729" s="224">
        <f>S729*H729</f>
        <v>0</v>
      </c>
      <c r="U729" s="39"/>
      <c r="V729" s="39"/>
      <c r="W729" s="39"/>
      <c r="X729" s="39"/>
      <c r="Y729" s="39"/>
      <c r="Z729" s="39"/>
      <c r="AA729" s="39"/>
      <c r="AB729" s="39"/>
      <c r="AC729" s="39"/>
      <c r="AD729" s="39"/>
      <c r="AE729" s="39"/>
      <c r="AR729" s="225" t="s">
        <v>248</v>
      </c>
      <c r="AT729" s="225" t="s">
        <v>243</v>
      </c>
      <c r="AU729" s="225" t="s">
        <v>79</v>
      </c>
      <c r="AY729" s="18" t="s">
        <v>240</v>
      </c>
      <c r="BE729" s="226">
        <f>IF(N729="základní",J729,0)</f>
        <v>0</v>
      </c>
      <c r="BF729" s="226">
        <f>IF(N729="snížená",J729,0)</f>
        <v>0</v>
      </c>
      <c r="BG729" s="226">
        <f>IF(N729="zákl. přenesená",J729,0)</f>
        <v>0</v>
      </c>
      <c r="BH729" s="226">
        <f>IF(N729="sníž. přenesená",J729,0)</f>
        <v>0</v>
      </c>
      <c r="BI729" s="226">
        <f>IF(N729="nulová",J729,0)</f>
        <v>0</v>
      </c>
      <c r="BJ729" s="18" t="s">
        <v>79</v>
      </c>
      <c r="BK729" s="226">
        <f>ROUND(I729*H729,2)</f>
        <v>0</v>
      </c>
      <c r="BL729" s="18" t="s">
        <v>248</v>
      </c>
      <c r="BM729" s="225" t="s">
        <v>5941</v>
      </c>
    </row>
    <row r="730" s="2" customFormat="1">
      <c r="A730" s="39"/>
      <c r="B730" s="40"/>
      <c r="C730" s="41"/>
      <c r="D730" s="227" t="s">
        <v>435</v>
      </c>
      <c r="E730" s="41"/>
      <c r="F730" s="228" t="s">
        <v>5430</v>
      </c>
      <c r="G730" s="41"/>
      <c r="H730" s="41"/>
      <c r="I730" s="229"/>
      <c r="J730" s="41"/>
      <c r="K730" s="41"/>
      <c r="L730" s="45"/>
      <c r="M730" s="291"/>
      <c r="N730" s="292"/>
      <c r="O730" s="85"/>
      <c r="P730" s="85"/>
      <c r="Q730" s="85"/>
      <c r="R730" s="85"/>
      <c r="S730" s="85"/>
      <c r="T730" s="86"/>
      <c r="U730" s="39"/>
      <c r="V730" s="39"/>
      <c r="W730" s="39"/>
      <c r="X730" s="39"/>
      <c r="Y730" s="39"/>
      <c r="Z730" s="39"/>
      <c r="AA730" s="39"/>
      <c r="AB730" s="39"/>
      <c r="AC730" s="39"/>
      <c r="AD730" s="39"/>
      <c r="AE730" s="39"/>
      <c r="AT730" s="18" t="s">
        <v>435</v>
      </c>
      <c r="AU730" s="18" t="s">
        <v>79</v>
      </c>
    </row>
    <row r="731" s="2" customFormat="1">
      <c r="A731" s="39"/>
      <c r="B731" s="40"/>
      <c r="C731" s="214" t="s">
        <v>3604</v>
      </c>
      <c r="D731" s="214" t="s">
        <v>243</v>
      </c>
      <c r="E731" s="215" t="s">
        <v>5942</v>
      </c>
      <c r="F731" s="216" t="s">
        <v>5853</v>
      </c>
      <c r="G731" s="217" t="s">
        <v>1418</v>
      </c>
      <c r="H731" s="218">
        <v>16</v>
      </c>
      <c r="I731" s="219"/>
      <c r="J731" s="220">
        <f>ROUND(I731*H731,2)</f>
        <v>0</v>
      </c>
      <c r="K731" s="216" t="s">
        <v>247</v>
      </c>
      <c r="L731" s="45"/>
      <c r="M731" s="221" t="s">
        <v>19</v>
      </c>
      <c r="N731" s="222" t="s">
        <v>43</v>
      </c>
      <c r="O731" s="85"/>
      <c r="P731" s="223">
        <f>O731*H731</f>
        <v>0</v>
      </c>
      <c r="Q731" s="223">
        <v>0</v>
      </c>
      <c r="R731" s="223">
        <f>Q731*H731</f>
        <v>0</v>
      </c>
      <c r="S731" s="223">
        <v>0</v>
      </c>
      <c r="T731" s="224">
        <f>S731*H731</f>
        <v>0</v>
      </c>
      <c r="U731" s="39"/>
      <c r="V731" s="39"/>
      <c r="W731" s="39"/>
      <c r="X731" s="39"/>
      <c r="Y731" s="39"/>
      <c r="Z731" s="39"/>
      <c r="AA731" s="39"/>
      <c r="AB731" s="39"/>
      <c r="AC731" s="39"/>
      <c r="AD731" s="39"/>
      <c r="AE731" s="39"/>
      <c r="AR731" s="225" t="s">
        <v>248</v>
      </c>
      <c r="AT731" s="225" t="s">
        <v>243</v>
      </c>
      <c r="AU731" s="225" t="s">
        <v>79</v>
      </c>
      <c r="AY731" s="18" t="s">
        <v>240</v>
      </c>
      <c r="BE731" s="226">
        <f>IF(N731="základní",J731,0)</f>
        <v>0</v>
      </c>
      <c r="BF731" s="226">
        <f>IF(N731="snížená",J731,0)</f>
        <v>0</v>
      </c>
      <c r="BG731" s="226">
        <f>IF(N731="zákl. přenesená",J731,0)</f>
        <v>0</v>
      </c>
      <c r="BH731" s="226">
        <f>IF(N731="sníž. přenesená",J731,0)</f>
        <v>0</v>
      </c>
      <c r="BI731" s="226">
        <f>IF(N731="nulová",J731,0)</f>
        <v>0</v>
      </c>
      <c r="BJ731" s="18" t="s">
        <v>79</v>
      </c>
      <c r="BK731" s="226">
        <f>ROUND(I731*H731,2)</f>
        <v>0</v>
      </c>
      <c r="BL731" s="18" t="s">
        <v>248</v>
      </c>
      <c r="BM731" s="225" t="s">
        <v>5943</v>
      </c>
    </row>
    <row r="732" s="2" customFormat="1">
      <c r="A732" s="39"/>
      <c r="B732" s="40"/>
      <c r="C732" s="41"/>
      <c r="D732" s="227" t="s">
        <v>435</v>
      </c>
      <c r="E732" s="41"/>
      <c r="F732" s="228" t="s">
        <v>5624</v>
      </c>
      <c r="G732" s="41"/>
      <c r="H732" s="41"/>
      <c r="I732" s="229"/>
      <c r="J732" s="41"/>
      <c r="K732" s="41"/>
      <c r="L732" s="45"/>
      <c r="M732" s="291"/>
      <c r="N732" s="292"/>
      <c r="O732" s="85"/>
      <c r="P732" s="85"/>
      <c r="Q732" s="85"/>
      <c r="R732" s="85"/>
      <c r="S732" s="85"/>
      <c r="T732" s="86"/>
      <c r="U732" s="39"/>
      <c r="V732" s="39"/>
      <c r="W732" s="39"/>
      <c r="X732" s="39"/>
      <c r="Y732" s="39"/>
      <c r="Z732" s="39"/>
      <c r="AA732" s="39"/>
      <c r="AB732" s="39"/>
      <c r="AC732" s="39"/>
      <c r="AD732" s="39"/>
      <c r="AE732" s="39"/>
      <c r="AT732" s="18" t="s">
        <v>435</v>
      </c>
      <c r="AU732" s="18" t="s">
        <v>79</v>
      </c>
    </row>
    <row r="733" s="2" customFormat="1" ht="33" customHeight="1">
      <c r="A733" s="39"/>
      <c r="B733" s="40"/>
      <c r="C733" s="214" t="s">
        <v>3608</v>
      </c>
      <c r="D733" s="214" t="s">
        <v>243</v>
      </c>
      <c r="E733" s="215" t="s">
        <v>5944</v>
      </c>
      <c r="F733" s="216" t="s">
        <v>5685</v>
      </c>
      <c r="G733" s="217" t="s">
        <v>261</v>
      </c>
      <c r="H733" s="218">
        <v>6</v>
      </c>
      <c r="I733" s="219"/>
      <c r="J733" s="220">
        <f>ROUND(I733*H733,2)</f>
        <v>0</v>
      </c>
      <c r="K733" s="216" t="s">
        <v>247</v>
      </c>
      <c r="L733" s="45"/>
      <c r="M733" s="221" t="s">
        <v>19</v>
      </c>
      <c r="N733" s="222" t="s">
        <v>43</v>
      </c>
      <c r="O733" s="85"/>
      <c r="P733" s="223">
        <f>O733*H733</f>
        <v>0</v>
      </c>
      <c r="Q733" s="223">
        <v>0</v>
      </c>
      <c r="R733" s="223">
        <f>Q733*H733</f>
        <v>0</v>
      </c>
      <c r="S733" s="223">
        <v>0</v>
      </c>
      <c r="T733" s="224">
        <f>S733*H733</f>
        <v>0</v>
      </c>
      <c r="U733" s="39"/>
      <c r="V733" s="39"/>
      <c r="W733" s="39"/>
      <c r="X733" s="39"/>
      <c r="Y733" s="39"/>
      <c r="Z733" s="39"/>
      <c r="AA733" s="39"/>
      <c r="AB733" s="39"/>
      <c r="AC733" s="39"/>
      <c r="AD733" s="39"/>
      <c r="AE733" s="39"/>
      <c r="AR733" s="225" t="s">
        <v>248</v>
      </c>
      <c r="AT733" s="225" t="s">
        <v>243</v>
      </c>
      <c r="AU733" s="225" t="s">
        <v>79</v>
      </c>
      <c r="AY733" s="18" t="s">
        <v>240</v>
      </c>
      <c r="BE733" s="226">
        <f>IF(N733="základní",J733,0)</f>
        <v>0</v>
      </c>
      <c r="BF733" s="226">
        <f>IF(N733="snížená",J733,0)</f>
        <v>0</v>
      </c>
      <c r="BG733" s="226">
        <f>IF(N733="zákl. přenesená",J733,0)</f>
        <v>0</v>
      </c>
      <c r="BH733" s="226">
        <f>IF(N733="sníž. přenesená",J733,0)</f>
        <v>0</v>
      </c>
      <c r="BI733" s="226">
        <f>IF(N733="nulová",J733,0)</f>
        <v>0</v>
      </c>
      <c r="BJ733" s="18" t="s">
        <v>79</v>
      </c>
      <c r="BK733" s="226">
        <f>ROUND(I733*H733,2)</f>
        <v>0</v>
      </c>
      <c r="BL733" s="18" t="s">
        <v>248</v>
      </c>
      <c r="BM733" s="225" t="s">
        <v>5945</v>
      </c>
    </row>
    <row r="734" s="2" customFormat="1">
      <c r="A734" s="39"/>
      <c r="B734" s="40"/>
      <c r="C734" s="41"/>
      <c r="D734" s="227" t="s">
        <v>435</v>
      </c>
      <c r="E734" s="41"/>
      <c r="F734" s="228" t="s">
        <v>5686</v>
      </c>
      <c r="G734" s="41"/>
      <c r="H734" s="41"/>
      <c r="I734" s="229"/>
      <c r="J734" s="41"/>
      <c r="K734" s="41"/>
      <c r="L734" s="45"/>
      <c r="M734" s="291"/>
      <c r="N734" s="292"/>
      <c r="O734" s="85"/>
      <c r="P734" s="85"/>
      <c r="Q734" s="85"/>
      <c r="R734" s="85"/>
      <c r="S734" s="85"/>
      <c r="T734" s="86"/>
      <c r="U734" s="39"/>
      <c r="V734" s="39"/>
      <c r="W734" s="39"/>
      <c r="X734" s="39"/>
      <c r="Y734" s="39"/>
      <c r="Z734" s="39"/>
      <c r="AA734" s="39"/>
      <c r="AB734" s="39"/>
      <c r="AC734" s="39"/>
      <c r="AD734" s="39"/>
      <c r="AE734" s="39"/>
      <c r="AT734" s="18" t="s">
        <v>435</v>
      </c>
      <c r="AU734" s="18" t="s">
        <v>79</v>
      </c>
    </row>
    <row r="735" s="2" customFormat="1">
      <c r="A735" s="39"/>
      <c r="B735" s="40"/>
      <c r="C735" s="214" t="s">
        <v>3613</v>
      </c>
      <c r="D735" s="214" t="s">
        <v>243</v>
      </c>
      <c r="E735" s="215" t="s">
        <v>5946</v>
      </c>
      <c r="F735" s="216" t="s">
        <v>5947</v>
      </c>
      <c r="G735" s="217" t="s">
        <v>282</v>
      </c>
      <c r="H735" s="218">
        <v>6</v>
      </c>
      <c r="I735" s="219"/>
      <c r="J735" s="220">
        <f>ROUND(I735*H735,2)</f>
        <v>0</v>
      </c>
      <c r="K735" s="216" t="s">
        <v>247</v>
      </c>
      <c r="L735" s="45"/>
      <c r="M735" s="221" t="s">
        <v>19</v>
      </c>
      <c r="N735" s="222" t="s">
        <v>43</v>
      </c>
      <c r="O735" s="85"/>
      <c r="P735" s="223">
        <f>O735*H735</f>
        <v>0</v>
      </c>
      <c r="Q735" s="223">
        <v>0</v>
      </c>
      <c r="R735" s="223">
        <f>Q735*H735</f>
        <v>0</v>
      </c>
      <c r="S735" s="223">
        <v>0</v>
      </c>
      <c r="T735" s="224">
        <f>S735*H735</f>
        <v>0</v>
      </c>
      <c r="U735" s="39"/>
      <c r="V735" s="39"/>
      <c r="W735" s="39"/>
      <c r="X735" s="39"/>
      <c r="Y735" s="39"/>
      <c r="Z735" s="39"/>
      <c r="AA735" s="39"/>
      <c r="AB735" s="39"/>
      <c r="AC735" s="39"/>
      <c r="AD735" s="39"/>
      <c r="AE735" s="39"/>
      <c r="AR735" s="225" t="s">
        <v>248</v>
      </c>
      <c r="AT735" s="225" t="s">
        <v>243</v>
      </c>
      <c r="AU735" s="225" t="s">
        <v>79</v>
      </c>
      <c r="AY735" s="18" t="s">
        <v>240</v>
      </c>
      <c r="BE735" s="226">
        <f>IF(N735="základní",J735,0)</f>
        <v>0</v>
      </c>
      <c r="BF735" s="226">
        <f>IF(N735="snížená",J735,0)</f>
        <v>0</v>
      </c>
      <c r="BG735" s="226">
        <f>IF(N735="zákl. přenesená",J735,0)</f>
        <v>0</v>
      </c>
      <c r="BH735" s="226">
        <f>IF(N735="sníž. přenesená",J735,0)</f>
        <v>0</v>
      </c>
      <c r="BI735" s="226">
        <f>IF(N735="nulová",J735,0)</f>
        <v>0</v>
      </c>
      <c r="BJ735" s="18" t="s">
        <v>79</v>
      </c>
      <c r="BK735" s="226">
        <f>ROUND(I735*H735,2)</f>
        <v>0</v>
      </c>
      <c r="BL735" s="18" t="s">
        <v>248</v>
      </c>
      <c r="BM735" s="225" t="s">
        <v>5948</v>
      </c>
    </row>
    <row r="736" s="2" customFormat="1">
      <c r="A736" s="39"/>
      <c r="B736" s="40"/>
      <c r="C736" s="41"/>
      <c r="D736" s="227" t="s">
        <v>435</v>
      </c>
      <c r="E736" s="41"/>
      <c r="F736" s="228" t="s">
        <v>5694</v>
      </c>
      <c r="G736" s="41"/>
      <c r="H736" s="41"/>
      <c r="I736" s="229"/>
      <c r="J736" s="41"/>
      <c r="K736" s="41"/>
      <c r="L736" s="45"/>
      <c r="M736" s="291"/>
      <c r="N736" s="292"/>
      <c r="O736" s="85"/>
      <c r="P736" s="85"/>
      <c r="Q736" s="85"/>
      <c r="R736" s="85"/>
      <c r="S736" s="85"/>
      <c r="T736" s="86"/>
      <c r="U736" s="39"/>
      <c r="V736" s="39"/>
      <c r="W736" s="39"/>
      <c r="X736" s="39"/>
      <c r="Y736" s="39"/>
      <c r="Z736" s="39"/>
      <c r="AA736" s="39"/>
      <c r="AB736" s="39"/>
      <c r="AC736" s="39"/>
      <c r="AD736" s="39"/>
      <c r="AE736" s="39"/>
      <c r="AT736" s="18" t="s">
        <v>435</v>
      </c>
      <c r="AU736" s="18" t="s">
        <v>79</v>
      </c>
    </row>
    <row r="737" s="2" customFormat="1" ht="33" customHeight="1">
      <c r="A737" s="39"/>
      <c r="B737" s="40"/>
      <c r="C737" s="214" t="s">
        <v>3617</v>
      </c>
      <c r="D737" s="214" t="s">
        <v>243</v>
      </c>
      <c r="E737" s="215" t="s">
        <v>5949</v>
      </c>
      <c r="F737" s="216" t="s">
        <v>5950</v>
      </c>
      <c r="G737" s="217" t="s">
        <v>282</v>
      </c>
      <c r="H737" s="218">
        <v>4</v>
      </c>
      <c r="I737" s="219"/>
      <c r="J737" s="220">
        <f>ROUND(I737*H737,2)</f>
        <v>0</v>
      </c>
      <c r="K737" s="216" t="s">
        <v>247</v>
      </c>
      <c r="L737" s="45"/>
      <c r="M737" s="221" t="s">
        <v>19</v>
      </c>
      <c r="N737" s="222" t="s">
        <v>43</v>
      </c>
      <c r="O737" s="85"/>
      <c r="P737" s="223">
        <f>O737*H737</f>
        <v>0</v>
      </c>
      <c r="Q737" s="223">
        <v>0</v>
      </c>
      <c r="R737" s="223">
        <f>Q737*H737</f>
        <v>0</v>
      </c>
      <c r="S737" s="223">
        <v>0</v>
      </c>
      <c r="T737" s="224">
        <f>S737*H737</f>
        <v>0</v>
      </c>
      <c r="U737" s="39"/>
      <c r="V737" s="39"/>
      <c r="W737" s="39"/>
      <c r="X737" s="39"/>
      <c r="Y737" s="39"/>
      <c r="Z737" s="39"/>
      <c r="AA737" s="39"/>
      <c r="AB737" s="39"/>
      <c r="AC737" s="39"/>
      <c r="AD737" s="39"/>
      <c r="AE737" s="39"/>
      <c r="AR737" s="225" t="s">
        <v>248</v>
      </c>
      <c r="AT737" s="225" t="s">
        <v>243</v>
      </c>
      <c r="AU737" s="225" t="s">
        <v>79</v>
      </c>
      <c r="AY737" s="18" t="s">
        <v>240</v>
      </c>
      <c r="BE737" s="226">
        <f>IF(N737="základní",J737,0)</f>
        <v>0</v>
      </c>
      <c r="BF737" s="226">
        <f>IF(N737="snížená",J737,0)</f>
        <v>0</v>
      </c>
      <c r="BG737" s="226">
        <f>IF(N737="zákl. přenesená",J737,0)</f>
        <v>0</v>
      </c>
      <c r="BH737" s="226">
        <f>IF(N737="sníž. přenesená",J737,0)</f>
        <v>0</v>
      </c>
      <c r="BI737" s="226">
        <f>IF(N737="nulová",J737,0)</f>
        <v>0</v>
      </c>
      <c r="BJ737" s="18" t="s">
        <v>79</v>
      </c>
      <c r="BK737" s="226">
        <f>ROUND(I737*H737,2)</f>
        <v>0</v>
      </c>
      <c r="BL737" s="18" t="s">
        <v>248</v>
      </c>
      <c r="BM737" s="225" t="s">
        <v>5951</v>
      </c>
    </row>
    <row r="738" s="2" customFormat="1">
      <c r="A738" s="39"/>
      <c r="B738" s="40"/>
      <c r="C738" s="41"/>
      <c r="D738" s="227" t="s">
        <v>435</v>
      </c>
      <c r="E738" s="41"/>
      <c r="F738" s="228" t="s">
        <v>5691</v>
      </c>
      <c r="G738" s="41"/>
      <c r="H738" s="41"/>
      <c r="I738" s="229"/>
      <c r="J738" s="41"/>
      <c r="K738" s="41"/>
      <c r="L738" s="45"/>
      <c r="M738" s="291"/>
      <c r="N738" s="292"/>
      <c r="O738" s="85"/>
      <c r="P738" s="85"/>
      <c r="Q738" s="85"/>
      <c r="R738" s="85"/>
      <c r="S738" s="85"/>
      <c r="T738" s="86"/>
      <c r="U738" s="39"/>
      <c r="V738" s="39"/>
      <c r="W738" s="39"/>
      <c r="X738" s="39"/>
      <c r="Y738" s="39"/>
      <c r="Z738" s="39"/>
      <c r="AA738" s="39"/>
      <c r="AB738" s="39"/>
      <c r="AC738" s="39"/>
      <c r="AD738" s="39"/>
      <c r="AE738" s="39"/>
      <c r="AT738" s="18" t="s">
        <v>435</v>
      </c>
      <c r="AU738" s="18" t="s">
        <v>79</v>
      </c>
    </row>
    <row r="739" s="2" customFormat="1">
      <c r="A739" s="39"/>
      <c r="B739" s="40"/>
      <c r="C739" s="214" t="s">
        <v>3621</v>
      </c>
      <c r="D739" s="214" t="s">
        <v>243</v>
      </c>
      <c r="E739" s="215" t="s">
        <v>5952</v>
      </c>
      <c r="F739" s="216" t="s">
        <v>5475</v>
      </c>
      <c r="G739" s="217" t="s">
        <v>251</v>
      </c>
      <c r="H739" s="218">
        <v>10</v>
      </c>
      <c r="I739" s="219"/>
      <c r="J739" s="220">
        <f>ROUND(I739*H739,2)</f>
        <v>0</v>
      </c>
      <c r="K739" s="216" t="s">
        <v>247</v>
      </c>
      <c r="L739" s="45"/>
      <c r="M739" s="221" t="s">
        <v>19</v>
      </c>
      <c r="N739" s="222" t="s">
        <v>43</v>
      </c>
      <c r="O739" s="85"/>
      <c r="P739" s="223">
        <f>O739*H739</f>
        <v>0</v>
      </c>
      <c r="Q739" s="223">
        <v>0</v>
      </c>
      <c r="R739" s="223">
        <f>Q739*H739</f>
        <v>0</v>
      </c>
      <c r="S739" s="223">
        <v>0</v>
      </c>
      <c r="T739" s="224">
        <f>S739*H739</f>
        <v>0</v>
      </c>
      <c r="U739" s="39"/>
      <c r="V739" s="39"/>
      <c r="W739" s="39"/>
      <c r="X739" s="39"/>
      <c r="Y739" s="39"/>
      <c r="Z739" s="39"/>
      <c r="AA739" s="39"/>
      <c r="AB739" s="39"/>
      <c r="AC739" s="39"/>
      <c r="AD739" s="39"/>
      <c r="AE739" s="39"/>
      <c r="AR739" s="225" t="s">
        <v>248</v>
      </c>
      <c r="AT739" s="225" t="s">
        <v>243</v>
      </c>
      <c r="AU739" s="225" t="s">
        <v>79</v>
      </c>
      <c r="AY739" s="18" t="s">
        <v>240</v>
      </c>
      <c r="BE739" s="226">
        <f>IF(N739="základní",J739,0)</f>
        <v>0</v>
      </c>
      <c r="BF739" s="226">
        <f>IF(N739="snížená",J739,0)</f>
        <v>0</v>
      </c>
      <c r="BG739" s="226">
        <f>IF(N739="zákl. přenesená",J739,0)</f>
        <v>0</v>
      </c>
      <c r="BH739" s="226">
        <f>IF(N739="sníž. přenesená",J739,0)</f>
        <v>0</v>
      </c>
      <c r="BI739" s="226">
        <f>IF(N739="nulová",J739,0)</f>
        <v>0</v>
      </c>
      <c r="BJ739" s="18" t="s">
        <v>79</v>
      </c>
      <c r="BK739" s="226">
        <f>ROUND(I739*H739,2)</f>
        <v>0</v>
      </c>
      <c r="BL739" s="18" t="s">
        <v>248</v>
      </c>
      <c r="BM739" s="225" t="s">
        <v>5953</v>
      </c>
    </row>
    <row r="740" s="2" customFormat="1">
      <c r="A740" s="39"/>
      <c r="B740" s="40"/>
      <c r="C740" s="41"/>
      <c r="D740" s="227" t="s">
        <v>435</v>
      </c>
      <c r="E740" s="41"/>
      <c r="F740" s="228" t="s">
        <v>5476</v>
      </c>
      <c r="G740" s="41"/>
      <c r="H740" s="41"/>
      <c r="I740" s="229"/>
      <c r="J740" s="41"/>
      <c r="K740" s="41"/>
      <c r="L740" s="45"/>
      <c r="M740" s="291"/>
      <c r="N740" s="292"/>
      <c r="O740" s="85"/>
      <c r="P740" s="85"/>
      <c r="Q740" s="85"/>
      <c r="R740" s="85"/>
      <c r="S740" s="85"/>
      <c r="T740" s="86"/>
      <c r="U740" s="39"/>
      <c r="V740" s="39"/>
      <c r="W740" s="39"/>
      <c r="X740" s="39"/>
      <c r="Y740" s="39"/>
      <c r="Z740" s="39"/>
      <c r="AA740" s="39"/>
      <c r="AB740" s="39"/>
      <c r="AC740" s="39"/>
      <c r="AD740" s="39"/>
      <c r="AE740" s="39"/>
      <c r="AT740" s="18" t="s">
        <v>435</v>
      </c>
      <c r="AU740" s="18" t="s">
        <v>79</v>
      </c>
    </row>
    <row r="741" s="2" customFormat="1">
      <c r="A741" s="39"/>
      <c r="B741" s="40"/>
      <c r="C741" s="214" t="s">
        <v>3625</v>
      </c>
      <c r="D741" s="214" t="s">
        <v>243</v>
      </c>
      <c r="E741" s="215" t="s">
        <v>5954</v>
      </c>
      <c r="F741" s="216" t="s">
        <v>5478</v>
      </c>
      <c r="G741" s="217" t="s">
        <v>251</v>
      </c>
      <c r="H741" s="218">
        <v>20</v>
      </c>
      <c r="I741" s="219"/>
      <c r="J741" s="220">
        <f>ROUND(I741*H741,2)</f>
        <v>0</v>
      </c>
      <c r="K741" s="216" t="s">
        <v>247</v>
      </c>
      <c r="L741" s="45"/>
      <c r="M741" s="221" t="s">
        <v>19</v>
      </c>
      <c r="N741" s="222" t="s">
        <v>43</v>
      </c>
      <c r="O741" s="85"/>
      <c r="P741" s="223">
        <f>O741*H741</f>
        <v>0</v>
      </c>
      <c r="Q741" s="223">
        <v>0</v>
      </c>
      <c r="R741" s="223">
        <f>Q741*H741</f>
        <v>0</v>
      </c>
      <c r="S741" s="223">
        <v>0</v>
      </c>
      <c r="T741" s="224">
        <f>S741*H741</f>
        <v>0</v>
      </c>
      <c r="U741" s="39"/>
      <c r="V741" s="39"/>
      <c r="W741" s="39"/>
      <c r="X741" s="39"/>
      <c r="Y741" s="39"/>
      <c r="Z741" s="39"/>
      <c r="AA741" s="39"/>
      <c r="AB741" s="39"/>
      <c r="AC741" s="39"/>
      <c r="AD741" s="39"/>
      <c r="AE741" s="39"/>
      <c r="AR741" s="225" t="s">
        <v>248</v>
      </c>
      <c r="AT741" s="225" t="s">
        <v>243</v>
      </c>
      <c r="AU741" s="225" t="s">
        <v>79</v>
      </c>
      <c r="AY741" s="18" t="s">
        <v>240</v>
      </c>
      <c r="BE741" s="226">
        <f>IF(N741="základní",J741,0)</f>
        <v>0</v>
      </c>
      <c r="BF741" s="226">
        <f>IF(N741="snížená",J741,0)</f>
        <v>0</v>
      </c>
      <c r="BG741" s="226">
        <f>IF(N741="zákl. přenesená",J741,0)</f>
        <v>0</v>
      </c>
      <c r="BH741" s="226">
        <f>IF(N741="sníž. přenesená",J741,0)</f>
        <v>0</v>
      </c>
      <c r="BI741" s="226">
        <f>IF(N741="nulová",J741,0)</f>
        <v>0</v>
      </c>
      <c r="BJ741" s="18" t="s">
        <v>79</v>
      </c>
      <c r="BK741" s="226">
        <f>ROUND(I741*H741,2)</f>
        <v>0</v>
      </c>
      <c r="BL741" s="18" t="s">
        <v>248</v>
      </c>
      <c r="BM741" s="225" t="s">
        <v>5955</v>
      </c>
    </row>
    <row r="742" s="2" customFormat="1">
      <c r="A742" s="39"/>
      <c r="B742" s="40"/>
      <c r="C742" s="41"/>
      <c r="D742" s="227" t="s">
        <v>435</v>
      </c>
      <c r="E742" s="41"/>
      <c r="F742" s="228" t="s">
        <v>5479</v>
      </c>
      <c r="G742" s="41"/>
      <c r="H742" s="41"/>
      <c r="I742" s="229"/>
      <c r="J742" s="41"/>
      <c r="K742" s="41"/>
      <c r="L742" s="45"/>
      <c r="M742" s="291"/>
      <c r="N742" s="292"/>
      <c r="O742" s="85"/>
      <c r="P742" s="85"/>
      <c r="Q742" s="85"/>
      <c r="R742" s="85"/>
      <c r="S742" s="85"/>
      <c r="T742" s="86"/>
      <c r="U742" s="39"/>
      <c r="V742" s="39"/>
      <c r="W742" s="39"/>
      <c r="X742" s="39"/>
      <c r="Y742" s="39"/>
      <c r="Z742" s="39"/>
      <c r="AA742" s="39"/>
      <c r="AB742" s="39"/>
      <c r="AC742" s="39"/>
      <c r="AD742" s="39"/>
      <c r="AE742" s="39"/>
      <c r="AT742" s="18" t="s">
        <v>435</v>
      </c>
      <c r="AU742" s="18" t="s">
        <v>79</v>
      </c>
    </row>
    <row r="743" s="12" customFormat="1" ht="25.92" customHeight="1">
      <c r="A743" s="12"/>
      <c r="B743" s="198"/>
      <c r="C743" s="199"/>
      <c r="D743" s="200" t="s">
        <v>71</v>
      </c>
      <c r="E743" s="201" t="s">
        <v>5956</v>
      </c>
      <c r="F743" s="201" t="s">
        <v>5957</v>
      </c>
      <c r="G743" s="199"/>
      <c r="H743" s="199"/>
      <c r="I743" s="202"/>
      <c r="J743" s="203">
        <f>BK743</f>
        <v>0</v>
      </c>
      <c r="K743" s="199"/>
      <c r="L743" s="204"/>
      <c r="M743" s="205"/>
      <c r="N743" s="206"/>
      <c r="O743" s="206"/>
      <c r="P743" s="207">
        <f>SUM(P744:P774)</f>
        <v>0</v>
      </c>
      <c r="Q743" s="206"/>
      <c r="R743" s="207">
        <f>SUM(R744:R774)</f>
        <v>0</v>
      </c>
      <c r="S743" s="206"/>
      <c r="T743" s="208">
        <f>SUM(T744:T774)</f>
        <v>0</v>
      </c>
      <c r="U743" s="12"/>
      <c r="V743" s="12"/>
      <c r="W743" s="12"/>
      <c r="X743" s="12"/>
      <c r="Y743" s="12"/>
      <c r="Z743" s="12"/>
      <c r="AA743" s="12"/>
      <c r="AB743" s="12"/>
      <c r="AC743" s="12"/>
      <c r="AD743" s="12"/>
      <c r="AE743" s="12"/>
      <c r="AR743" s="209" t="s">
        <v>79</v>
      </c>
      <c r="AT743" s="210" t="s">
        <v>71</v>
      </c>
      <c r="AU743" s="210" t="s">
        <v>72</v>
      </c>
      <c r="AY743" s="209" t="s">
        <v>240</v>
      </c>
      <c r="BK743" s="211">
        <f>SUM(BK744:BK774)</f>
        <v>0</v>
      </c>
    </row>
    <row r="744" s="2" customFormat="1">
      <c r="A744" s="39"/>
      <c r="B744" s="40"/>
      <c r="C744" s="214" t="s">
        <v>3629</v>
      </c>
      <c r="D744" s="214" t="s">
        <v>243</v>
      </c>
      <c r="E744" s="215" t="s">
        <v>5958</v>
      </c>
      <c r="F744" s="216" t="s">
        <v>5700</v>
      </c>
      <c r="G744" s="217" t="s">
        <v>282</v>
      </c>
      <c r="H744" s="218">
        <v>1</v>
      </c>
      <c r="I744" s="219"/>
      <c r="J744" s="220">
        <f>ROUND(I744*H744,2)</f>
        <v>0</v>
      </c>
      <c r="K744" s="216" t="s">
        <v>247</v>
      </c>
      <c r="L744" s="45"/>
      <c r="M744" s="221" t="s">
        <v>19</v>
      </c>
      <c r="N744" s="222" t="s">
        <v>43</v>
      </c>
      <c r="O744" s="85"/>
      <c r="P744" s="223">
        <f>O744*H744</f>
        <v>0</v>
      </c>
      <c r="Q744" s="223">
        <v>0</v>
      </c>
      <c r="R744" s="223">
        <f>Q744*H744</f>
        <v>0</v>
      </c>
      <c r="S744" s="223">
        <v>0</v>
      </c>
      <c r="T744" s="224">
        <f>S744*H744</f>
        <v>0</v>
      </c>
      <c r="U744" s="39"/>
      <c r="V744" s="39"/>
      <c r="W744" s="39"/>
      <c r="X744" s="39"/>
      <c r="Y744" s="39"/>
      <c r="Z744" s="39"/>
      <c r="AA744" s="39"/>
      <c r="AB744" s="39"/>
      <c r="AC744" s="39"/>
      <c r="AD744" s="39"/>
      <c r="AE744" s="39"/>
      <c r="AR744" s="225" t="s">
        <v>248</v>
      </c>
      <c r="AT744" s="225" t="s">
        <v>243</v>
      </c>
      <c r="AU744" s="225" t="s">
        <v>79</v>
      </c>
      <c r="AY744" s="18" t="s">
        <v>240</v>
      </c>
      <c r="BE744" s="226">
        <f>IF(N744="základní",J744,0)</f>
        <v>0</v>
      </c>
      <c r="BF744" s="226">
        <f>IF(N744="snížená",J744,0)</f>
        <v>0</v>
      </c>
      <c r="BG744" s="226">
        <f>IF(N744="zákl. přenesená",J744,0)</f>
        <v>0</v>
      </c>
      <c r="BH744" s="226">
        <f>IF(N744="sníž. přenesená",J744,0)</f>
        <v>0</v>
      </c>
      <c r="BI744" s="226">
        <f>IF(N744="nulová",J744,0)</f>
        <v>0</v>
      </c>
      <c r="BJ744" s="18" t="s">
        <v>79</v>
      </c>
      <c r="BK744" s="226">
        <f>ROUND(I744*H744,2)</f>
        <v>0</v>
      </c>
      <c r="BL744" s="18" t="s">
        <v>248</v>
      </c>
      <c r="BM744" s="225" t="s">
        <v>5959</v>
      </c>
    </row>
    <row r="745" s="2" customFormat="1">
      <c r="A745" s="39"/>
      <c r="B745" s="40"/>
      <c r="C745" s="41"/>
      <c r="D745" s="227" t="s">
        <v>435</v>
      </c>
      <c r="E745" s="41"/>
      <c r="F745" s="228" t="s">
        <v>5657</v>
      </c>
      <c r="G745" s="41"/>
      <c r="H745" s="41"/>
      <c r="I745" s="229"/>
      <c r="J745" s="41"/>
      <c r="K745" s="41"/>
      <c r="L745" s="45"/>
      <c r="M745" s="291"/>
      <c r="N745" s="292"/>
      <c r="O745" s="85"/>
      <c r="P745" s="85"/>
      <c r="Q745" s="85"/>
      <c r="R745" s="85"/>
      <c r="S745" s="85"/>
      <c r="T745" s="86"/>
      <c r="U745" s="39"/>
      <c r="V745" s="39"/>
      <c r="W745" s="39"/>
      <c r="X745" s="39"/>
      <c r="Y745" s="39"/>
      <c r="Z745" s="39"/>
      <c r="AA745" s="39"/>
      <c r="AB745" s="39"/>
      <c r="AC745" s="39"/>
      <c r="AD745" s="39"/>
      <c r="AE745" s="39"/>
      <c r="AT745" s="18" t="s">
        <v>435</v>
      </c>
      <c r="AU745" s="18" t="s">
        <v>79</v>
      </c>
    </row>
    <row r="746" s="2" customFormat="1">
      <c r="A746" s="39"/>
      <c r="B746" s="40"/>
      <c r="C746" s="214" t="s">
        <v>3633</v>
      </c>
      <c r="D746" s="214" t="s">
        <v>243</v>
      </c>
      <c r="E746" s="215" t="s">
        <v>5960</v>
      </c>
      <c r="F746" s="216" t="s">
        <v>5702</v>
      </c>
      <c r="G746" s="217" t="s">
        <v>282</v>
      </c>
      <c r="H746" s="218">
        <v>1</v>
      </c>
      <c r="I746" s="219"/>
      <c r="J746" s="220">
        <f>ROUND(I746*H746,2)</f>
        <v>0</v>
      </c>
      <c r="K746" s="216" t="s">
        <v>247</v>
      </c>
      <c r="L746" s="45"/>
      <c r="M746" s="221" t="s">
        <v>19</v>
      </c>
      <c r="N746" s="222" t="s">
        <v>43</v>
      </c>
      <c r="O746" s="85"/>
      <c r="P746" s="223">
        <f>O746*H746</f>
        <v>0</v>
      </c>
      <c r="Q746" s="223">
        <v>0</v>
      </c>
      <c r="R746" s="223">
        <f>Q746*H746</f>
        <v>0</v>
      </c>
      <c r="S746" s="223">
        <v>0</v>
      </c>
      <c r="T746" s="224">
        <f>S746*H746</f>
        <v>0</v>
      </c>
      <c r="U746" s="39"/>
      <c r="V746" s="39"/>
      <c r="W746" s="39"/>
      <c r="X746" s="39"/>
      <c r="Y746" s="39"/>
      <c r="Z746" s="39"/>
      <c r="AA746" s="39"/>
      <c r="AB746" s="39"/>
      <c r="AC746" s="39"/>
      <c r="AD746" s="39"/>
      <c r="AE746" s="39"/>
      <c r="AR746" s="225" t="s">
        <v>248</v>
      </c>
      <c r="AT746" s="225" t="s">
        <v>243</v>
      </c>
      <c r="AU746" s="225" t="s">
        <v>79</v>
      </c>
      <c r="AY746" s="18" t="s">
        <v>240</v>
      </c>
      <c r="BE746" s="226">
        <f>IF(N746="základní",J746,0)</f>
        <v>0</v>
      </c>
      <c r="BF746" s="226">
        <f>IF(N746="snížená",J746,0)</f>
        <v>0</v>
      </c>
      <c r="BG746" s="226">
        <f>IF(N746="zákl. přenesená",J746,0)</f>
        <v>0</v>
      </c>
      <c r="BH746" s="226">
        <f>IF(N746="sníž. přenesená",J746,0)</f>
        <v>0</v>
      </c>
      <c r="BI746" s="226">
        <f>IF(N746="nulová",J746,0)</f>
        <v>0</v>
      </c>
      <c r="BJ746" s="18" t="s">
        <v>79</v>
      </c>
      <c r="BK746" s="226">
        <f>ROUND(I746*H746,2)</f>
        <v>0</v>
      </c>
      <c r="BL746" s="18" t="s">
        <v>248</v>
      </c>
      <c r="BM746" s="225" t="s">
        <v>5961</v>
      </c>
    </row>
    <row r="747" s="2" customFormat="1">
      <c r="A747" s="39"/>
      <c r="B747" s="40"/>
      <c r="C747" s="41"/>
      <c r="D747" s="227" t="s">
        <v>435</v>
      </c>
      <c r="E747" s="41"/>
      <c r="F747" s="228" t="s">
        <v>5657</v>
      </c>
      <c r="G747" s="41"/>
      <c r="H747" s="41"/>
      <c r="I747" s="229"/>
      <c r="J747" s="41"/>
      <c r="K747" s="41"/>
      <c r="L747" s="45"/>
      <c r="M747" s="291"/>
      <c r="N747" s="292"/>
      <c r="O747" s="85"/>
      <c r="P747" s="85"/>
      <c r="Q747" s="85"/>
      <c r="R747" s="85"/>
      <c r="S747" s="85"/>
      <c r="T747" s="86"/>
      <c r="U747" s="39"/>
      <c r="V747" s="39"/>
      <c r="W747" s="39"/>
      <c r="X747" s="39"/>
      <c r="Y747" s="39"/>
      <c r="Z747" s="39"/>
      <c r="AA747" s="39"/>
      <c r="AB747" s="39"/>
      <c r="AC747" s="39"/>
      <c r="AD747" s="39"/>
      <c r="AE747" s="39"/>
      <c r="AT747" s="18" t="s">
        <v>435</v>
      </c>
      <c r="AU747" s="18" t="s">
        <v>79</v>
      </c>
    </row>
    <row r="748" s="2" customFormat="1" ht="16.5" customHeight="1">
      <c r="A748" s="39"/>
      <c r="B748" s="40"/>
      <c r="C748" s="214" t="s">
        <v>3637</v>
      </c>
      <c r="D748" s="214" t="s">
        <v>243</v>
      </c>
      <c r="E748" s="215" t="s">
        <v>5962</v>
      </c>
      <c r="F748" s="216" t="s">
        <v>5737</v>
      </c>
      <c r="G748" s="217" t="s">
        <v>282</v>
      </c>
      <c r="H748" s="218">
        <v>2</v>
      </c>
      <c r="I748" s="219"/>
      <c r="J748" s="220">
        <f>ROUND(I748*H748,2)</f>
        <v>0</v>
      </c>
      <c r="K748" s="216" t="s">
        <v>247</v>
      </c>
      <c r="L748" s="45"/>
      <c r="M748" s="221" t="s">
        <v>19</v>
      </c>
      <c r="N748" s="222" t="s">
        <v>43</v>
      </c>
      <c r="O748" s="85"/>
      <c r="P748" s="223">
        <f>O748*H748</f>
        <v>0</v>
      </c>
      <c r="Q748" s="223">
        <v>0</v>
      </c>
      <c r="R748" s="223">
        <f>Q748*H748</f>
        <v>0</v>
      </c>
      <c r="S748" s="223">
        <v>0</v>
      </c>
      <c r="T748" s="224">
        <f>S748*H748</f>
        <v>0</v>
      </c>
      <c r="U748" s="39"/>
      <c r="V748" s="39"/>
      <c r="W748" s="39"/>
      <c r="X748" s="39"/>
      <c r="Y748" s="39"/>
      <c r="Z748" s="39"/>
      <c r="AA748" s="39"/>
      <c r="AB748" s="39"/>
      <c r="AC748" s="39"/>
      <c r="AD748" s="39"/>
      <c r="AE748" s="39"/>
      <c r="AR748" s="225" t="s">
        <v>248</v>
      </c>
      <c r="AT748" s="225" t="s">
        <v>243</v>
      </c>
      <c r="AU748" s="225" t="s">
        <v>79</v>
      </c>
      <c r="AY748" s="18" t="s">
        <v>240</v>
      </c>
      <c r="BE748" s="226">
        <f>IF(N748="základní",J748,0)</f>
        <v>0</v>
      </c>
      <c r="BF748" s="226">
        <f>IF(N748="snížená",J748,0)</f>
        <v>0</v>
      </c>
      <c r="BG748" s="226">
        <f>IF(N748="zákl. přenesená",J748,0)</f>
        <v>0</v>
      </c>
      <c r="BH748" s="226">
        <f>IF(N748="sníž. přenesená",J748,0)</f>
        <v>0</v>
      </c>
      <c r="BI748" s="226">
        <f>IF(N748="nulová",J748,0)</f>
        <v>0</v>
      </c>
      <c r="BJ748" s="18" t="s">
        <v>79</v>
      </c>
      <c r="BK748" s="226">
        <f>ROUND(I748*H748,2)</f>
        <v>0</v>
      </c>
      <c r="BL748" s="18" t="s">
        <v>248</v>
      </c>
      <c r="BM748" s="225" t="s">
        <v>5963</v>
      </c>
    </row>
    <row r="749" s="2" customFormat="1">
      <c r="A749" s="39"/>
      <c r="B749" s="40"/>
      <c r="C749" s="214" t="s">
        <v>3641</v>
      </c>
      <c r="D749" s="214" t="s">
        <v>243</v>
      </c>
      <c r="E749" s="215" t="s">
        <v>5964</v>
      </c>
      <c r="F749" s="216" t="s">
        <v>5707</v>
      </c>
      <c r="G749" s="217" t="s">
        <v>282</v>
      </c>
      <c r="H749" s="218">
        <v>1</v>
      </c>
      <c r="I749" s="219"/>
      <c r="J749" s="220">
        <f>ROUND(I749*H749,2)</f>
        <v>0</v>
      </c>
      <c r="K749" s="216" t="s">
        <v>247</v>
      </c>
      <c r="L749" s="45"/>
      <c r="M749" s="221" t="s">
        <v>19</v>
      </c>
      <c r="N749" s="222" t="s">
        <v>43</v>
      </c>
      <c r="O749" s="85"/>
      <c r="P749" s="223">
        <f>O749*H749</f>
        <v>0</v>
      </c>
      <c r="Q749" s="223">
        <v>0</v>
      </c>
      <c r="R749" s="223">
        <f>Q749*H749</f>
        <v>0</v>
      </c>
      <c r="S749" s="223">
        <v>0</v>
      </c>
      <c r="T749" s="224">
        <f>S749*H749</f>
        <v>0</v>
      </c>
      <c r="U749" s="39"/>
      <c r="V749" s="39"/>
      <c r="W749" s="39"/>
      <c r="X749" s="39"/>
      <c r="Y749" s="39"/>
      <c r="Z749" s="39"/>
      <c r="AA749" s="39"/>
      <c r="AB749" s="39"/>
      <c r="AC749" s="39"/>
      <c r="AD749" s="39"/>
      <c r="AE749" s="39"/>
      <c r="AR749" s="225" t="s">
        <v>248</v>
      </c>
      <c r="AT749" s="225" t="s">
        <v>243</v>
      </c>
      <c r="AU749" s="225" t="s">
        <v>79</v>
      </c>
      <c r="AY749" s="18" t="s">
        <v>240</v>
      </c>
      <c r="BE749" s="226">
        <f>IF(N749="základní",J749,0)</f>
        <v>0</v>
      </c>
      <c r="BF749" s="226">
        <f>IF(N749="snížená",J749,0)</f>
        <v>0</v>
      </c>
      <c r="BG749" s="226">
        <f>IF(N749="zákl. přenesená",J749,0)</f>
        <v>0</v>
      </c>
      <c r="BH749" s="226">
        <f>IF(N749="sníž. přenesená",J749,0)</f>
        <v>0</v>
      </c>
      <c r="BI749" s="226">
        <f>IF(N749="nulová",J749,0)</f>
        <v>0</v>
      </c>
      <c r="BJ749" s="18" t="s">
        <v>79</v>
      </c>
      <c r="BK749" s="226">
        <f>ROUND(I749*H749,2)</f>
        <v>0</v>
      </c>
      <c r="BL749" s="18" t="s">
        <v>248</v>
      </c>
      <c r="BM749" s="225" t="s">
        <v>5965</v>
      </c>
    </row>
    <row r="750" s="2" customFormat="1">
      <c r="A750" s="39"/>
      <c r="B750" s="40"/>
      <c r="C750" s="41"/>
      <c r="D750" s="227" t="s">
        <v>435</v>
      </c>
      <c r="E750" s="41"/>
      <c r="F750" s="228" t="s">
        <v>5657</v>
      </c>
      <c r="G750" s="41"/>
      <c r="H750" s="41"/>
      <c r="I750" s="229"/>
      <c r="J750" s="41"/>
      <c r="K750" s="41"/>
      <c r="L750" s="45"/>
      <c r="M750" s="291"/>
      <c r="N750" s="292"/>
      <c r="O750" s="85"/>
      <c r="P750" s="85"/>
      <c r="Q750" s="85"/>
      <c r="R750" s="85"/>
      <c r="S750" s="85"/>
      <c r="T750" s="86"/>
      <c r="U750" s="39"/>
      <c r="V750" s="39"/>
      <c r="W750" s="39"/>
      <c r="X750" s="39"/>
      <c r="Y750" s="39"/>
      <c r="Z750" s="39"/>
      <c r="AA750" s="39"/>
      <c r="AB750" s="39"/>
      <c r="AC750" s="39"/>
      <c r="AD750" s="39"/>
      <c r="AE750" s="39"/>
      <c r="AT750" s="18" t="s">
        <v>435</v>
      </c>
      <c r="AU750" s="18" t="s">
        <v>79</v>
      </c>
    </row>
    <row r="751" s="2" customFormat="1" ht="16.5" customHeight="1">
      <c r="A751" s="39"/>
      <c r="B751" s="40"/>
      <c r="C751" s="214" t="s">
        <v>3645</v>
      </c>
      <c r="D751" s="214" t="s">
        <v>243</v>
      </c>
      <c r="E751" s="215" t="s">
        <v>5966</v>
      </c>
      <c r="F751" s="216" t="s">
        <v>5726</v>
      </c>
      <c r="G751" s="217" t="s">
        <v>282</v>
      </c>
      <c r="H751" s="218">
        <v>1</v>
      </c>
      <c r="I751" s="219"/>
      <c r="J751" s="220">
        <f>ROUND(I751*H751,2)</f>
        <v>0</v>
      </c>
      <c r="K751" s="216" t="s">
        <v>247</v>
      </c>
      <c r="L751" s="45"/>
      <c r="M751" s="221" t="s">
        <v>19</v>
      </c>
      <c r="N751" s="222" t="s">
        <v>43</v>
      </c>
      <c r="O751" s="85"/>
      <c r="P751" s="223">
        <f>O751*H751</f>
        <v>0</v>
      </c>
      <c r="Q751" s="223">
        <v>0</v>
      </c>
      <c r="R751" s="223">
        <f>Q751*H751</f>
        <v>0</v>
      </c>
      <c r="S751" s="223">
        <v>0</v>
      </c>
      <c r="T751" s="224">
        <f>S751*H751</f>
        <v>0</v>
      </c>
      <c r="U751" s="39"/>
      <c r="V751" s="39"/>
      <c r="W751" s="39"/>
      <c r="X751" s="39"/>
      <c r="Y751" s="39"/>
      <c r="Z751" s="39"/>
      <c r="AA751" s="39"/>
      <c r="AB751" s="39"/>
      <c r="AC751" s="39"/>
      <c r="AD751" s="39"/>
      <c r="AE751" s="39"/>
      <c r="AR751" s="225" t="s">
        <v>248</v>
      </c>
      <c r="AT751" s="225" t="s">
        <v>243</v>
      </c>
      <c r="AU751" s="225" t="s">
        <v>79</v>
      </c>
      <c r="AY751" s="18" t="s">
        <v>240</v>
      </c>
      <c r="BE751" s="226">
        <f>IF(N751="základní",J751,0)</f>
        <v>0</v>
      </c>
      <c r="BF751" s="226">
        <f>IF(N751="snížená",J751,0)</f>
        <v>0</v>
      </c>
      <c r="BG751" s="226">
        <f>IF(N751="zákl. přenesená",J751,0)</f>
        <v>0</v>
      </c>
      <c r="BH751" s="226">
        <f>IF(N751="sníž. přenesená",J751,0)</f>
        <v>0</v>
      </c>
      <c r="BI751" s="226">
        <f>IF(N751="nulová",J751,0)</f>
        <v>0</v>
      </c>
      <c r="BJ751" s="18" t="s">
        <v>79</v>
      </c>
      <c r="BK751" s="226">
        <f>ROUND(I751*H751,2)</f>
        <v>0</v>
      </c>
      <c r="BL751" s="18" t="s">
        <v>248</v>
      </c>
      <c r="BM751" s="225" t="s">
        <v>5967</v>
      </c>
    </row>
    <row r="752" s="2" customFormat="1">
      <c r="A752" s="39"/>
      <c r="B752" s="40"/>
      <c r="C752" s="41"/>
      <c r="D752" s="227" t="s">
        <v>435</v>
      </c>
      <c r="E752" s="41"/>
      <c r="F752" s="228" t="s">
        <v>5724</v>
      </c>
      <c r="G752" s="41"/>
      <c r="H752" s="41"/>
      <c r="I752" s="229"/>
      <c r="J752" s="41"/>
      <c r="K752" s="41"/>
      <c r="L752" s="45"/>
      <c r="M752" s="291"/>
      <c r="N752" s="292"/>
      <c r="O752" s="85"/>
      <c r="P752" s="85"/>
      <c r="Q752" s="85"/>
      <c r="R752" s="85"/>
      <c r="S752" s="85"/>
      <c r="T752" s="86"/>
      <c r="U752" s="39"/>
      <c r="V752" s="39"/>
      <c r="W752" s="39"/>
      <c r="X752" s="39"/>
      <c r="Y752" s="39"/>
      <c r="Z752" s="39"/>
      <c r="AA752" s="39"/>
      <c r="AB752" s="39"/>
      <c r="AC752" s="39"/>
      <c r="AD752" s="39"/>
      <c r="AE752" s="39"/>
      <c r="AT752" s="18" t="s">
        <v>435</v>
      </c>
      <c r="AU752" s="18" t="s">
        <v>79</v>
      </c>
    </row>
    <row r="753" s="2" customFormat="1">
      <c r="A753" s="39"/>
      <c r="B753" s="40"/>
      <c r="C753" s="214" t="s">
        <v>3649</v>
      </c>
      <c r="D753" s="214" t="s">
        <v>243</v>
      </c>
      <c r="E753" s="215" t="s">
        <v>5968</v>
      </c>
      <c r="F753" s="216" t="s">
        <v>5772</v>
      </c>
      <c r="G753" s="217" t="s">
        <v>282</v>
      </c>
      <c r="H753" s="218">
        <v>9</v>
      </c>
      <c r="I753" s="219"/>
      <c r="J753" s="220">
        <f>ROUND(I753*H753,2)</f>
        <v>0</v>
      </c>
      <c r="K753" s="216" t="s">
        <v>247</v>
      </c>
      <c r="L753" s="45"/>
      <c r="M753" s="221" t="s">
        <v>19</v>
      </c>
      <c r="N753" s="222" t="s">
        <v>43</v>
      </c>
      <c r="O753" s="85"/>
      <c r="P753" s="223">
        <f>O753*H753</f>
        <v>0</v>
      </c>
      <c r="Q753" s="223">
        <v>0</v>
      </c>
      <c r="R753" s="223">
        <f>Q753*H753</f>
        <v>0</v>
      </c>
      <c r="S753" s="223">
        <v>0</v>
      </c>
      <c r="T753" s="224">
        <f>S753*H753</f>
        <v>0</v>
      </c>
      <c r="U753" s="39"/>
      <c r="V753" s="39"/>
      <c r="W753" s="39"/>
      <c r="X753" s="39"/>
      <c r="Y753" s="39"/>
      <c r="Z753" s="39"/>
      <c r="AA753" s="39"/>
      <c r="AB753" s="39"/>
      <c r="AC753" s="39"/>
      <c r="AD753" s="39"/>
      <c r="AE753" s="39"/>
      <c r="AR753" s="225" t="s">
        <v>248</v>
      </c>
      <c r="AT753" s="225" t="s">
        <v>243</v>
      </c>
      <c r="AU753" s="225" t="s">
        <v>79</v>
      </c>
      <c r="AY753" s="18" t="s">
        <v>240</v>
      </c>
      <c r="BE753" s="226">
        <f>IF(N753="základní",J753,0)</f>
        <v>0</v>
      </c>
      <c r="BF753" s="226">
        <f>IF(N753="snížená",J753,0)</f>
        <v>0</v>
      </c>
      <c r="BG753" s="226">
        <f>IF(N753="zákl. přenesená",J753,0)</f>
        <v>0</v>
      </c>
      <c r="BH753" s="226">
        <f>IF(N753="sníž. přenesená",J753,0)</f>
        <v>0</v>
      </c>
      <c r="BI753" s="226">
        <f>IF(N753="nulová",J753,0)</f>
        <v>0</v>
      </c>
      <c r="BJ753" s="18" t="s">
        <v>79</v>
      </c>
      <c r="BK753" s="226">
        <f>ROUND(I753*H753,2)</f>
        <v>0</v>
      </c>
      <c r="BL753" s="18" t="s">
        <v>248</v>
      </c>
      <c r="BM753" s="225" t="s">
        <v>5969</v>
      </c>
    </row>
    <row r="754" s="2" customFormat="1">
      <c r="A754" s="39"/>
      <c r="B754" s="40"/>
      <c r="C754" s="41"/>
      <c r="D754" s="227" t="s">
        <v>435</v>
      </c>
      <c r="E754" s="41"/>
      <c r="F754" s="228" t="s">
        <v>5512</v>
      </c>
      <c r="G754" s="41"/>
      <c r="H754" s="41"/>
      <c r="I754" s="229"/>
      <c r="J754" s="41"/>
      <c r="K754" s="41"/>
      <c r="L754" s="45"/>
      <c r="M754" s="291"/>
      <c r="N754" s="292"/>
      <c r="O754" s="85"/>
      <c r="P754" s="85"/>
      <c r="Q754" s="85"/>
      <c r="R754" s="85"/>
      <c r="S754" s="85"/>
      <c r="T754" s="86"/>
      <c r="U754" s="39"/>
      <c r="V754" s="39"/>
      <c r="W754" s="39"/>
      <c r="X754" s="39"/>
      <c r="Y754" s="39"/>
      <c r="Z754" s="39"/>
      <c r="AA754" s="39"/>
      <c r="AB754" s="39"/>
      <c r="AC754" s="39"/>
      <c r="AD754" s="39"/>
      <c r="AE754" s="39"/>
      <c r="AT754" s="18" t="s">
        <v>435</v>
      </c>
      <c r="AU754" s="18" t="s">
        <v>79</v>
      </c>
    </row>
    <row r="755" s="2" customFormat="1" ht="16.5" customHeight="1">
      <c r="A755" s="39"/>
      <c r="B755" s="40"/>
      <c r="C755" s="214" t="s">
        <v>3653</v>
      </c>
      <c r="D755" s="214" t="s">
        <v>243</v>
      </c>
      <c r="E755" s="215" t="s">
        <v>5970</v>
      </c>
      <c r="F755" s="216" t="s">
        <v>5731</v>
      </c>
      <c r="G755" s="217" t="s">
        <v>282</v>
      </c>
      <c r="H755" s="218">
        <v>1</v>
      </c>
      <c r="I755" s="219"/>
      <c r="J755" s="220">
        <f>ROUND(I755*H755,2)</f>
        <v>0</v>
      </c>
      <c r="K755" s="216" t="s">
        <v>247</v>
      </c>
      <c r="L755" s="45"/>
      <c r="M755" s="221" t="s">
        <v>19</v>
      </c>
      <c r="N755" s="222" t="s">
        <v>43</v>
      </c>
      <c r="O755" s="85"/>
      <c r="P755" s="223">
        <f>O755*H755</f>
        <v>0</v>
      </c>
      <c r="Q755" s="223">
        <v>0</v>
      </c>
      <c r="R755" s="223">
        <f>Q755*H755</f>
        <v>0</v>
      </c>
      <c r="S755" s="223">
        <v>0</v>
      </c>
      <c r="T755" s="224">
        <f>S755*H755</f>
        <v>0</v>
      </c>
      <c r="U755" s="39"/>
      <c r="V755" s="39"/>
      <c r="W755" s="39"/>
      <c r="X755" s="39"/>
      <c r="Y755" s="39"/>
      <c r="Z755" s="39"/>
      <c r="AA755" s="39"/>
      <c r="AB755" s="39"/>
      <c r="AC755" s="39"/>
      <c r="AD755" s="39"/>
      <c r="AE755" s="39"/>
      <c r="AR755" s="225" t="s">
        <v>248</v>
      </c>
      <c r="AT755" s="225" t="s">
        <v>243</v>
      </c>
      <c r="AU755" s="225" t="s">
        <v>79</v>
      </c>
      <c r="AY755" s="18" t="s">
        <v>240</v>
      </c>
      <c r="BE755" s="226">
        <f>IF(N755="základní",J755,0)</f>
        <v>0</v>
      </c>
      <c r="BF755" s="226">
        <f>IF(N755="snížená",J755,0)</f>
        <v>0</v>
      </c>
      <c r="BG755" s="226">
        <f>IF(N755="zákl. přenesená",J755,0)</f>
        <v>0</v>
      </c>
      <c r="BH755" s="226">
        <f>IF(N755="sníž. přenesená",J755,0)</f>
        <v>0</v>
      </c>
      <c r="BI755" s="226">
        <f>IF(N755="nulová",J755,0)</f>
        <v>0</v>
      </c>
      <c r="BJ755" s="18" t="s">
        <v>79</v>
      </c>
      <c r="BK755" s="226">
        <f>ROUND(I755*H755,2)</f>
        <v>0</v>
      </c>
      <c r="BL755" s="18" t="s">
        <v>248</v>
      </c>
      <c r="BM755" s="225" t="s">
        <v>5971</v>
      </c>
    </row>
    <row r="756" s="2" customFormat="1">
      <c r="A756" s="39"/>
      <c r="B756" s="40"/>
      <c r="C756" s="41"/>
      <c r="D756" s="227" t="s">
        <v>435</v>
      </c>
      <c r="E756" s="41"/>
      <c r="F756" s="228" t="s">
        <v>5664</v>
      </c>
      <c r="G756" s="41"/>
      <c r="H756" s="41"/>
      <c r="I756" s="229"/>
      <c r="J756" s="41"/>
      <c r="K756" s="41"/>
      <c r="L756" s="45"/>
      <c r="M756" s="291"/>
      <c r="N756" s="292"/>
      <c r="O756" s="85"/>
      <c r="P756" s="85"/>
      <c r="Q756" s="85"/>
      <c r="R756" s="85"/>
      <c r="S756" s="85"/>
      <c r="T756" s="86"/>
      <c r="U756" s="39"/>
      <c r="V756" s="39"/>
      <c r="W756" s="39"/>
      <c r="X756" s="39"/>
      <c r="Y756" s="39"/>
      <c r="Z756" s="39"/>
      <c r="AA756" s="39"/>
      <c r="AB756" s="39"/>
      <c r="AC756" s="39"/>
      <c r="AD756" s="39"/>
      <c r="AE756" s="39"/>
      <c r="AT756" s="18" t="s">
        <v>435</v>
      </c>
      <c r="AU756" s="18" t="s">
        <v>79</v>
      </c>
    </row>
    <row r="757" s="2" customFormat="1" ht="16.5" customHeight="1">
      <c r="A757" s="39"/>
      <c r="B757" s="40"/>
      <c r="C757" s="214" t="s">
        <v>3657</v>
      </c>
      <c r="D757" s="214" t="s">
        <v>243</v>
      </c>
      <c r="E757" s="215" t="s">
        <v>5972</v>
      </c>
      <c r="F757" s="216" t="s">
        <v>5666</v>
      </c>
      <c r="G757" s="217" t="s">
        <v>282</v>
      </c>
      <c r="H757" s="218">
        <v>2</v>
      </c>
      <c r="I757" s="219"/>
      <c r="J757" s="220">
        <f>ROUND(I757*H757,2)</f>
        <v>0</v>
      </c>
      <c r="K757" s="216" t="s">
        <v>247</v>
      </c>
      <c r="L757" s="45"/>
      <c r="M757" s="221" t="s">
        <v>19</v>
      </c>
      <c r="N757" s="222" t="s">
        <v>43</v>
      </c>
      <c r="O757" s="85"/>
      <c r="P757" s="223">
        <f>O757*H757</f>
        <v>0</v>
      </c>
      <c r="Q757" s="223">
        <v>0</v>
      </c>
      <c r="R757" s="223">
        <f>Q757*H757</f>
        <v>0</v>
      </c>
      <c r="S757" s="223">
        <v>0</v>
      </c>
      <c r="T757" s="224">
        <f>S757*H757</f>
        <v>0</v>
      </c>
      <c r="U757" s="39"/>
      <c r="V757" s="39"/>
      <c r="W757" s="39"/>
      <c r="X757" s="39"/>
      <c r="Y757" s="39"/>
      <c r="Z757" s="39"/>
      <c r="AA757" s="39"/>
      <c r="AB757" s="39"/>
      <c r="AC757" s="39"/>
      <c r="AD757" s="39"/>
      <c r="AE757" s="39"/>
      <c r="AR757" s="225" t="s">
        <v>248</v>
      </c>
      <c r="AT757" s="225" t="s">
        <v>243</v>
      </c>
      <c r="AU757" s="225" t="s">
        <v>79</v>
      </c>
      <c r="AY757" s="18" t="s">
        <v>240</v>
      </c>
      <c r="BE757" s="226">
        <f>IF(N757="základní",J757,0)</f>
        <v>0</v>
      </c>
      <c r="BF757" s="226">
        <f>IF(N757="snížená",J757,0)</f>
        <v>0</v>
      </c>
      <c r="BG757" s="226">
        <f>IF(N757="zákl. přenesená",J757,0)</f>
        <v>0</v>
      </c>
      <c r="BH757" s="226">
        <f>IF(N757="sníž. přenesená",J757,0)</f>
        <v>0</v>
      </c>
      <c r="BI757" s="226">
        <f>IF(N757="nulová",J757,0)</f>
        <v>0</v>
      </c>
      <c r="BJ757" s="18" t="s">
        <v>79</v>
      </c>
      <c r="BK757" s="226">
        <f>ROUND(I757*H757,2)</f>
        <v>0</v>
      </c>
      <c r="BL757" s="18" t="s">
        <v>248</v>
      </c>
      <c r="BM757" s="225" t="s">
        <v>5973</v>
      </c>
    </row>
    <row r="758" s="2" customFormat="1">
      <c r="A758" s="39"/>
      <c r="B758" s="40"/>
      <c r="C758" s="41"/>
      <c r="D758" s="227" t="s">
        <v>435</v>
      </c>
      <c r="E758" s="41"/>
      <c r="F758" s="228" t="s">
        <v>5664</v>
      </c>
      <c r="G758" s="41"/>
      <c r="H758" s="41"/>
      <c r="I758" s="229"/>
      <c r="J758" s="41"/>
      <c r="K758" s="41"/>
      <c r="L758" s="45"/>
      <c r="M758" s="291"/>
      <c r="N758" s="292"/>
      <c r="O758" s="85"/>
      <c r="P758" s="85"/>
      <c r="Q758" s="85"/>
      <c r="R758" s="85"/>
      <c r="S758" s="85"/>
      <c r="T758" s="86"/>
      <c r="U758" s="39"/>
      <c r="V758" s="39"/>
      <c r="W758" s="39"/>
      <c r="X758" s="39"/>
      <c r="Y758" s="39"/>
      <c r="Z758" s="39"/>
      <c r="AA758" s="39"/>
      <c r="AB758" s="39"/>
      <c r="AC758" s="39"/>
      <c r="AD758" s="39"/>
      <c r="AE758" s="39"/>
      <c r="AT758" s="18" t="s">
        <v>435</v>
      </c>
      <c r="AU758" s="18" t="s">
        <v>79</v>
      </c>
    </row>
    <row r="759" s="2" customFormat="1" ht="16.5" customHeight="1">
      <c r="A759" s="39"/>
      <c r="B759" s="40"/>
      <c r="C759" s="214" t="s">
        <v>3661</v>
      </c>
      <c r="D759" s="214" t="s">
        <v>243</v>
      </c>
      <c r="E759" s="215" t="s">
        <v>5974</v>
      </c>
      <c r="F759" s="216" t="s">
        <v>5734</v>
      </c>
      <c r="G759" s="217" t="s">
        <v>282</v>
      </c>
      <c r="H759" s="218">
        <v>1</v>
      </c>
      <c r="I759" s="219"/>
      <c r="J759" s="220">
        <f>ROUND(I759*H759,2)</f>
        <v>0</v>
      </c>
      <c r="K759" s="216" t="s">
        <v>247</v>
      </c>
      <c r="L759" s="45"/>
      <c r="M759" s="221" t="s">
        <v>19</v>
      </c>
      <c r="N759" s="222" t="s">
        <v>43</v>
      </c>
      <c r="O759" s="85"/>
      <c r="P759" s="223">
        <f>O759*H759</f>
        <v>0</v>
      </c>
      <c r="Q759" s="223">
        <v>0</v>
      </c>
      <c r="R759" s="223">
        <f>Q759*H759</f>
        <v>0</v>
      </c>
      <c r="S759" s="223">
        <v>0</v>
      </c>
      <c r="T759" s="224">
        <f>S759*H759</f>
        <v>0</v>
      </c>
      <c r="U759" s="39"/>
      <c r="V759" s="39"/>
      <c r="W759" s="39"/>
      <c r="X759" s="39"/>
      <c r="Y759" s="39"/>
      <c r="Z759" s="39"/>
      <c r="AA759" s="39"/>
      <c r="AB759" s="39"/>
      <c r="AC759" s="39"/>
      <c r="AD759" s="39"/>
      <c r="AE759" s="39"/>
      <c r="AR759" s="225" t="s">
        <v>248</v>
      </c>
      <c r="AT759" s="225" t="s">
        <v>243</v>
      </c>
      <c r="AU759" s="225" t="s">
        <v>79</v>
      </c>
      <c r="AY759" s="18" t="s">
        <v>240</v>
      </c>
      <c r="BE759" s="226">
        <f>IF(N759="základní",J759,0)</f>
        <v>0</v>
      </c>
      <c r="BF759" s="226">
        <f>IF(N759="snížená",J759,0)</f>
        <v>0</v>
      </c>
      <c r="BG759" s="226">
        <f>IF(N759="zákl. přenesená",J759,0)</f>
        <v>0</v>
      </c>
      <c r="BH759" s="226">
        <f>IF(N759="sníž. přenesená",J759,0)</f>
        <v>0</v>
      </c>
      <c r="BI759" s="226">
        <f>IF(N759="nulová",J759,0)</f>
        <v>0</v>
      </c>
      <c r="BJ759" s="18" t="s">
        <v>79</v>
      </c>
      <c r="BK759" s="226">
        <f>ROUND(I759*H759,2)</f>
        <v>0</v>
      </c>
      <c r="BL759" s="18" t="s">
        <v>248</v>
      </c>
      <c r="BM759" s="225" t="s">
        <v>5975</v>
      </c>
    </row>
    <row r="760" s="2" customFormat="1">
      <c r="A760" s="39"/>
      <c r="B760" s="40"/>
      <c r="C760" s="41"/>
      <c r="D760" s="227" t="s">
        <v>435</v>
      </c>
      <c r="E760" s="41"/>
      <c r="F760" s="228" t="s">
        <v>5664</v>
      </c>
      <c r="G760" s="41"/>
      <c r="H760" s="41"/>
      <c r="I760" s="229"/>
      <c r="J760" s="41"/>
      <c r="K760" s="41"/>
      <c r="L760" s="45"/>
      <c r="M760" s="291"/>
      <c r="N760" s="292"/>
      <c r="O760" s="85"/>
      <c r="P760" s="85"/>
      <c r="Q760" s="85"/>
      <c r="R760" s="85"/>
      <c r="S760" s="85"/>
      <c r="T760" s="86"/>
      <c r="U760" s="39"/>
      <c r="V760" s="39"/>
      <c r="W760" s="39"/>
      <c r="X760" s="39"/>
      <c r="Y760" s="39"/>
      <c r="Z760" s="39"/>
      <c r="AA760" s="39"/>
      <c r="AB760" s="39"/>
      <c r="AC760" s="39"/>
      <c r="AD760" s="39"/>
      <c r="AE760" s="39"/>
      <c r="AT760" s="18" t="s">
        <v>435</v>
      </c>
      <c r="AU760" s="18" t="s">
        <v>79</v>
      </c>
    </row>
    <row r="761" s="2" customFormat="1" ht="16.5" customHeight="1">
      <c r="A761" s="39"/>
      <c r="B761" s="40"/>
      <c r="C761" s="214" t="s">
        <v>3665</v>
      </c>
      <c r="D761" s="214" t="s">
        <v>243</v>
      </c>
      <c r="E761" s="215" t="s">
        <v>5976</v>
      </c>
      <c r="F761" s="216" t="s">
        <v>5670</v>
      </c>
      <c r="G761" s="217" t="s">
        <v>282</v>
      </c>
      <c r="H761" s="218">
        <v>2</v>
      </c>
      <c r="I761" s="219"/>
      <c r="J761" s="220">
        <f>ROUND(I761*H761,2)</f>
        <v>0</v>
      </c>
      <c r="K761" s="216" t="s">
        <v>247</v>
      </c>
      <c r="L761" s="45"/>
      <c r="M761" s="221" t="s">
        <v>19</v>
      </c>
      <c r="N761" s="222" t="s">
        <v>43</v>
      </c>
      <c r="O761" s="85"/>
      <c r="P761" s="223">
        <f>O761*H761</f>
        <v>0</v>
      </c>
      <c r="Q761" s="223">
        <v>0</v>
      </c>
      <c r="R761" s="223">
        <f>Q761*H761</f>
        <v>0</v>
      </c>
      <c r="S761" s="223">
        <v>0</v>
      </c>
      <c r="T761" s="224">
        <f>S761*H761</f>
        <v>0</v>
      </c>
      <c r="U761" s="39"/>
      <c r="V761" s="39"/>
      <c r="W761" s="39"/>
      <c r="X761" s="39"/>
      <c r="Y761" s="39"/>
      <c r="Z761" s="39"/>
      <c r="AA761" s="39"/>
      <c r="AB761" s="39"/>
      <c r="AC761" s="39"/>
      <c r="AD761" s="39"/>
      <c r="AE761" s="39"/>
      <c r="AR761" s="225" t="s">
        <v>248</v>
      </c>
      <c r="AT761" s="225" t="s">
        <v>243</v>
      </c>
      <c r="AU761" s="225" t="s">
        <v>79</v>
      </c>
      <c r="AY761" s="18" t="s">
        <v>240</v>
      </c>
      <c r="BE761" s="226">
        <f>IF(N761="základní",J761,0)</f>
        <v>0</v>
      </c>
      <c r="BF761" s="226">
        <f>IF(N761="snížená",J761,0)</f>
        <v>0</v>
      </c>
      <c r="BG761" s="226">
        <f>IF(N761="zákl. přenesená",J761,0)</f>
        <v>0</v>
      </c>
      <c r="BH761" s="226">
        <f>IF(N761="sníž. přenesená",J761,0)</f>
        <v>0</v>
      </c>
      <c r="BI761" s="226">
        <f>IF(N761="nulová",J761,0)</f>
        <v>0</v>
      </c>
      <c r="BJ761" s="18" t="s">
        <v>79</v>
      </c>
      <c r="BK761" s="226">
        <f>ROUND(I761*H761,2)</f>
        <v>0</v>
      </c>
      <c r="BL761" s="18" t="s">
        <v>248</v>
      </c>
      <c r="BM761" s="225" t="s">
        <v>5977</v>
      </c>
    </row>
    <row r="762" s="2" customFormat="1">
      <c r="A762" s="39"/>
      <c r="B762" s="40"/>
      <c r="C762" s="41"/>
      <c r="D762" s="227" t="s">
        <v>435</v>
      </c>
      <c r="E762" s="41"/>
      <c r="F762" s="228" t="s">
        <v>5664</v>
      </c>
      <c r="G762" s="41"/>
      <c r="H762" s="41"/>
      <c r="I762" s="229"/>
      <c r="J762" s="41"/>
      <c r="K762" s="41"/>
      <c r="L762" s="45"/>
      <c r="M762" s="291"/>
      <c r="N762" s="292"/>
      <c r="O762" s="85"/>
      <c r="P762" s="85"/>
      <c r="Q762" s="85"/>
      <c r="R762" s="85"/>
      <c r="S762" s="85"/>
      <c r="T762" s="86"/>
      <c r="U762" s="39"/>
      <c r="V762" s="39"/>
      <c r="W762" s="39"/>
      <c r="X762" s="39"/>
      <c r="Y762" s="39"/>
      <c r="Z762" s="39"/>
      <c r="AA762" s="39"/>
      <c r="AB762" s="39"/>
      <c r="AC762" s="39"/>
      <c r="AD762" s="39"/>
      <c r="AE762" s="39"/>
      <c r="AT762" s="18" t="s">
        <v>435</v>
      </c>
      <c r="AU762" s="18" t="s">
        <v>79</v>
      </c>
    </row>
    <row r="763" s="2" customFormat="1" ht="16.5" customHeight="1">
      <c r="A763" s="39"/>
      <c r="B763" s="40"/>
      <c r="C763" s="214" t="s">
        <v>3669</v>
      </c>
      <c r="D763" s="214" t="s">
        <v>243</v>
      </c>
      <c r="E763" s="215" t="s">
        <v>5978</v>
      </c>
      <c r="F763" s="216" t="s">
        <v>5979</v>
      </c>
      <c r="G763" s="217" t="s">
        <v>282</v>
      </c>
      <c r="H763" s="218">
        <v>4</v>
      </c>
      <c r="I763" s="219"/>
      <c r="J763" s="220">
        <f>ROUND(I763*H763,2)</f>
        <v>0</v>
      </c>
      <c r="K763" s="216" t="s">
        <v>247</v>
      </c>
      <c r="L763" s="45"/>
      <c r="M763" s="221" t="s">
        <v>19</v>
      </c>
      <c r="N763" s="222" t="s">
        <v>43</v>
      </c>
      <c r="O763" s="85"/>
      <c r="P763" s="223">
        <f>O763*H763</f>
        <v>0</v>
      </c>
      <c r="Q763" s="223">
        <v>0</v>
      </c>
      <c r="R763" s="223">
        <f>Q763*H763</f>
        <v>0</v>
      </c>
      <c r="S763" s="223">
        <v>0</v>
      </c>
      <c r="T763" s="224">
        <f>S763*H763</f>
        <v>0</v>
      </c>
      <c r="U763" s="39"/>
      <c r="V763" s="39"/>
      <c r="W763" s="39"/>
      <c r="X763" s="39"/>
      <c r="Y763" s="39"/>
      <c r="Z763" s="39"/>
      <c r="AA763" s="39"/>
      <c r="AB763" s="39"/>
      <c r="AC763" s="39"/>
      <c r="AD763" s="39"/>
      <c r="AE763" s="39"/>
      <c r="AR763" s="225" t="s">
        <v>248</v>
      </c>
      <c r="AT763" s="225" t="s">
        <v>243</v>
      </c>
      <c r="AU763" s="225" t="s">
        <v>79</v>
      </c>
      <c r="AY763" s="18" t="s">
        <v>240</v>
      </c>
      <c r="BE763" s="226">
        <f>IF(N763="základní",J763,0)</f>
        <v>0</v>
      </c>
      <c r="BF763" s="226">
        <f>IF(N763="snížená",J763,0)</f>
        <v>0</v>
      </c>
      <c r="BG763" s="226">
        <f>IF(N763="zákl. přenesená",J763,0)</f>
        <v>0</v>
      </c>
      <c r="BH763" s="226">
        <f>IF(N763="sníž. přenesená",J763,0)</f>
        <v>0</v>
      </c>
      <c r="BI763" s="226">
        <f>IF(N763="nulová",J763,0)</f>
        <v>0</v>
      </c>
      <c r="BJ763" s="18" t="s">
        <v>79</v>
      </c>
      <c r="BK763" s="226">
        <f>ROUND(I763*H763,2)</f>
        <v>0</v>
      </c>
      <c r="BL763" s="18" t="s">
        <v>248</v>
      </c>
      <c r="BM763" s="225" t="s">
        <v>5980</v>
      </c>
    </row>
    <row r="764" s="2" customFormat="1">
      <c r="A764" s="39"/>
      <c r="B764" s="40"/>
      <c r="C764" s="41"/>
      <c r="D764" s="227" t="s">
        <v>435</v>
      </c>
      <c r="E764" s="41"/>
      <c r="F764" s="228" t="s">
        <v>5615</v>
      </c>
      <c r="G764" s="41"/>
      <c r="H764" s="41"/>
      <c r="I764" s="229"/>
      <c r="J764" s="41"/>
      <c r="K764" s="41"/>
      <c r="L764" s="45"/>
      <c r="M764" s="291"/>
      <c r="N764" s="292"/>
      <c r="O764" s="85"/>
      <c r="P764" s="85"/>
      <c r="Q764" s="85"/>
      <c r="R764" s="85"/>
      <c r="S764" s="85"/>
      <c r="T764" s="86"/>
      <c r="U764" s="39"/>
      <c r="V764" s="39"/>
      <c r="W764" s="39"/>
      <c r="X764" s="39"/>
      <c r="Y764" s="39"/>
      <c r="Z764" s="39"/>
      <c r="AA764" s="39"/>
      <c r="AB764" s="39"/>
      <c r="AC764" s="39"/>
      <c r="AD764" s="39"/>
      <c r="AE764" s="39"/>
      <c r="AT764" s="18" t="s">
        <v>435</v>
      </c>
      <c r="AU764" s="18" t="s">
        <v>79</v>
      </c>
    </row>
    <row r="765" s="2" customFormat="1" ht="16.5" customHeight="1">
      <c r="A765" s="39"/>
      <c r="B765" s="40"/>
      <c r="C765" s="214" t="s">
        <v>3675</v>
      </c>
      <c r="D765" s="214" t="s">
        <v>243</v>
      </c>
      <c r="E765" s="215" t="s">
        <v>5981</v>
      </c>
      <c r="F765" s="216" t="s">
        <v>5739</v>
      </c>
      <c r="G765" s="217" t="s">
        <v>261</v>
      </c>
      <c r="H765" s="218">
        <v>8</v>
      </c>
      <c r="I765" s="219"/>
      <c r="J765" s="220">
        <f>ROUND(I765*H765,2)</f>
        <v>0</v>
      </c>
      <c r="K765" s="216" t="s">
        <v>247</v>
      </c>
      <c r="L765" s="45"/>
      <c r="M765" s="221" t="s">
        <v>19</v>
      </c>
      <c r="N765" s="222" t="s">
        <v>43</v>
      </c>
      <c r="O765" s="85"/>
      <c r="P765" s="223">
        <f>O765*H765</f>
        <v>0</v>
      </c>
      <c r="Q765" s="223">
        <v>0</v>
      </c>
      <c r="R765" s="223">
        <f>Q765*H765</f>
        <v>0</v>
      </c>
      <c r="S765" s="223">
        <v>0</v>
      </c>
      <c r="T765" s="224">
        <f>S765*H765</f>
        <v>0</v>
      </c>
      <c r="U765" s="39"/>
      <c r="V765" s="39"/>
      <c r="W765" s="39"/>
      <c r="X765" s="39"/>
      <c r="Y765" s="39"/>
      <c r="Z765" s="39"/>
      <c r="AA765" s="39"/>
      <c r="AB765" s="39"/>
      <c r="AC765" s="39"/>
      <c r="AD765" s="39"/>
      <c r="AE765" s="39"/>
      <c r="AR765" s="225" t="s">
        <v>248</v>
      </c>
      <c r="AT765" s="225" t="s">
        <v>243</v>
      </c>
      <c r="AU765" s="225" t="s">
        <v>79</v>
      </c>
      <c r="AY765" s="18" t="s">
        <v>240</v>
      </c>
      <c r="BE765" s="226">
        <f>IF(N765="základní",J765,0)</f>
        <v>0</v>
      </c>
      <c r="BF765" s="226">
        <f>IF(N765="snížená",J765,0)</f>
        <v>0</v>
      </c>
      <c r="BG765" s="226">
        <f>IF(N765="zákl. přenesená",J765,0)</f>
        <v>0</v>
      </c>
      <c r="BH765" s="226">
        <f>IF(N765="sníž. přenesená",J765,0)</f>
        <v>0</v>
      </c>
      <c r="BI765" s="226">
        <f>IF(N765="nulová",J765,0)</f>
        <v>0</v>
      </c>
      <c r="BJ765" s="18" t="s">
        <v>79</v>
      </c>
      <c r="BK765" s="226">
        <f>ROUND(I765*H765,2)</f>
        <v>0</v>
      </c>
      <c r="BL765" s="18" t="s">
        <v>248</v>
      </c>
      <c r="BM765" s="225" t="s">
        <v>5982</v>
      </c>
    </row>
    <row r="766" s="2" customFormat="1">
      <c r="A766" s="39"/>
      <c r="B766" s="40"/>
      <c r="C766" s="41"/>
      <c r="D766" s="227" t="s">
        <v>435</v>
      </c>
      <c r="E766" s="41"/>
      <c r="F766" s="228" t="s">
        <v>5674</v>
      </c>
      <c r="G766" s="41"/>
      <c r="H766" s="41"/>
      <c r="I766" s="229"/>
      <c r="J766" s="41"/>
      <c r="K766" s="41"/>
      <c r="L766" s="45"/>
      <c r="M766" s="291"/>
      <c r="N766" s="292"/>
      <c r="O766" s="85"/>
      <c r="P766" s="85"/>
      <c r="Q766" s="85"/>
      <c r="R766" s="85"/>
      <c r="S766" s="85"/>
      <c r="T766" s="86"/>
      <c r="U766" s="39"/>
      <c r="V766" s="39"/>
      <c r="W766" s="39"/>
      <c r="X766" s="39"/>
      <c r="Y766" s="39"/>
      <c r="Z766" s="39"/>
      <c r="AA766" s="39"/>
      <c r="AB766" s="39"/>
      <c r="AC766" s="39"/>
      <c r="AD766" s="39"/>
      <c r="AE766" s="39"/>
      <c r="AT766" s="18" t="s">
        <v>435</v>
      </c>
      <c r="AU766" s="18" t="s">
        <v>79</v>
      </c>
    </row>
    <row r="767" s="2" customFormat="1">
      <c r="A767" s="39"/>
      <c r="B767" s="40"/>
      <c r="C767" s="214" t="s">
        <v>3681</v>
      </c>
      <c r="D767" s="214" t="s">
        <v>243</v>
      </c>
      <c r="E767" s="215" t="s">
        <v>5983</v>
      </c>
      <c r="F767" s="216" t="s">
        <v>5537</v>
      </c>
      <c r="G767" s="217" t="s">
        <v>1418</v>
      </c>
      <c r="H767" s="218">
        <v>5</v>
      </c>
      <c r="I767" s="219"/>
      <c r="J767" s="220">
        <f>ROUND(I767*H767,2)</f>
        <v>0</v>
      </c>
      <c r="K767" s="216" t="s">
        <v>247</v>
      </c>
      <c r="L767" s="45"/>
      <c r="M767" s="221" t="s">
        <v>19</v>
      </c>
      <c r="N767" s="222" t="s">
        <v>43</v>
      </c>
      <c r="O767" s="85"/>
      <c r="P767" s="223">
        <f>O767*H767</f>
        <v>0</v>
      </c>
      <c r="Q767" s="223">
        <v>0</v>
      </c>
      <c r="R767" s="223">
        <f>Q767*H767</f>
        <v>0</v>
      </c>
      <c r="S767" s="223">
        <v>0</v>
      </c>
      <c r="T767" s="224">
        <f>S767*H767</f>
        <v>0</v>
      </c>
      <c r="U767" s="39"/>
      <c r="V767" s="39"/>
      <c r="W767" s="39"/>
      <c r="X767" s="39"/>
      <c r="Y767" s="39"/>
      <c r="Z767" s="39"/>
      <c r="AA767" s="39"/>
      <c r="AB767" s="39"/>
      <c r="AC767" s="39"/>
      <c r="AD767" s="39"/>
      <c r="AE767" s="39"/>
      <c r="AR767" s="225" t="s">
        <v>248</v>
      </c>
      <c r="AT767" s="225" t="s">
        <v>243</v>
      </c>
      <c r="AU767" s="225" t="s">
        <v>79</v>
      </c>
      <c r="AY767" s="18" t="s">
        <v>240</v>
      </c>
      <c r="BE767" s="226">
        <f>IF(N767="základní",J767,0)</f>
        <v>0</v>
      </c>
      <c r="BF767" s="226">
        <f>IF(N767="snížená",J767,0)</f>
        <v>0</v>
      </c>
      <c r="BG767" s="226">
        <f>IF(N767="zákl. přenesená",J767,0)</f>
        <v>0</v>
      </c>
      <c r="BH767" s="226">
        <f>IF(N767="sníž. přenesená",J767,0)</f>
        <v>0</v>
      </c>
      <c r="BI767" s="226">
        <f>IF(N767="nulová",J767,0)</f>
        <v>0</v>
      </c>
      <c r="BJ767" s="18" t="s">
        <v>79</v>
      </c>
      <c r="BK767" s="226">
        <f>ROUND(I767*H767,2)</f>
        <v>0</v>
      </c>
      <c r="BL767" s="18" t="s">
        <v>248</v>
      </c>
      <c r="BM767" s="225" t="s">
        <v>5984</v>
      </c>
    </row>
    <row r="768" s="2" customFormat="1">
      <c r="A768" s="39"/>
      <c r="B768" s="40"/>
      <c r="C768" s="41"/>
      <c r="D768" s="227" t="s">
        <v>435</v>
      </c>
      <c r="E768" s="41"/>
      <c r="F768" s="228" t="s">
        <v>5430</v>
      </c>
      <c r="G768" s="41"/>
      <c r="H768" s="41"/>
      <c r="I768" s="229"/>
      <c r="J768" s="41"/>
      <c r="K768" s="41"/>
      <c r="L768" s="45"/>
      <c r="M768" s="291"/>
      <c r="N768" s="292"/>
      <c r="O768" s="85"/>
      <c r="P768" s="85"/>
      <c r="Q768" s="85"/>
      <c r="R768" s="85"/>
      <c r="S768" s="85"/>
      <c r="T768" s="86"/>
      <c r="U768" s="39"/>
      <c r="V768" s="39"/>
      <c r="W768" s="39"/>
      <c r="X768" s="39"/>
      <c r="Y768" s="39"/>
      <c r="Z768" s="39"/>
      <c r="AA768" s="39"/>
      <c r="AB768" s="39"/>
      <c r="AC768" s="39"/>
      <c r="AD768" s="39"/>
      <c r="AE768" s="39"/>
      <c r="AT768" s="18" t="s">
        <v>435</v>
      </c>
      <c r="AU768" s="18" t="s">
        <v>79</v>
      </c>
    </row>
    <row r="769" s="2" customFormat="1">
      <c r="A769" s="39"/>
      <c r="B769" s="40"/>
      <c r="C769" s="214" t="s">
        <v>3686</v>
      </c>
      <c r="D769" s="214" t="s">
        <v>243</v>
      </c>
      <c r="E769" s="215" t="s">
        <v>5985</v>
      </c>
      <c r="F769" s="216" t="s">
        <v>5429</v>
      </c>
      <c r="G769" s="217" t="s">
        <v>1418</v>
      </c>
      <c r="H769" s="218">
        <v>6</v>
      </c>
      <c r="I769" s="219"/>
      <c r="J769" s="220">
        <f>ROUND(I769*H769,2)</f>
        <v>0</v>
      </c>
      <c r="K769" s="216" t="s">
        <v>247</v>
      </c>
      <c r="L769" s="45"/>
      <c r="M769" s="221" t="s">
        <v>19</v>
      </c>
      <c r="N769" s="222" t="s">
        <v>43</v>
      </c>
      <c r="O769" s="85"/>
      <c r="P769" s="223">
        <f>O769*H769</f>
        <v>0</v>
      </c>
      <c r="Q769" s="223">
        <v>0</v>
      </c>
      <c r="R769" s="223">
        <f>Q769*H769</f>
        <v>0</v>
      </c>
      <c r="S769" s="223">
        <v>0</v>
      </c>
      <c r="T769" s="224">
        <f>S769*H769</f>
        <v>0</v>
      </c>
      <c r="U769" s="39"/>
      <c r="V769" s="39"/>
      <c r="W769" s="39"/>
      <c r="X769" s="39"/>
      <c r="Y769" s="39"/>
      <c r="Z769" s="39"/>
      <c r="AA769" s="39"/>
      <c r="AB769" s="39"/>
      <c r="AC769" s="39"/>
      <c r="AD769" s="39"/>
      <c r="AE769" s="39"/>
      <c r="AR769" s="225" t="s">
        <v>248</v>
      </c>
      <c r="AT769" s="225" t="s">
        <v>243</v>
      </c>
      <c r="AU769" s="225" t="s">
        <v>79</v>
      </c>
      <c r="AY769" s="18" t="s">
        <v>240</v>
      </c>
      <c r="BE769" s="226">
        <f>IF(N769="základní",J769,0)</f>
        <v>0</v>
      </c>
      <c r="BF769" s="226">
        <f>IF(N769="snížená",J769,0)</f>
        <v>0</v>
      </c>
      <c r="BG769" s="226">
        <f>IF(N769="zákl. přenesená",J769,0)</f>
        <v>0</v>
      </c>
      <c r="BH769" s="226">
        <f>IF(N769="sníž. přenesená",J769,0)</f>
        <v>0</v>
      </c>
      <c r="BI769" s="226">
        <f>IF(N769="nulová",J769,0)</f>
        <v>0</v>
      </c>
      <c r="BJ769" s="18" t="s">
        <v>79</v>
      </c>
      <c r="BK769" s="226">
        <f>ROUND(I769*H769,2)</f>
        <v>0</v>
      </c>
      <c r="BL769" s="18" t="s">
        <v>248</v>
      </c>
      <c r="BM769" s="225" t="s">
        <v>5986</v>
      </c>
    </row>
    <row r="770" s="2" customFormat="1">
      <c r="A770" s="39"/>
      <c r="B770" s="40"/>
      <c r="C770" s="41"/>
      <c r="D770" s="227" t="s">
        <v>435</v>
      </c>
      <c r="E770" s="41"/>
      <c r="F770" s="228" t="s">
        <v>5430</v>
      </c>
      <c r="G770" s="41"/>
      <c r="H770" s="41"/>
      <c r="I770" s="229"/>
      <c r="J770" s="41"/>
      <c r="K770" s="41"/>
      <c r="L770" s="45"/>
      <c r="M770" s="291"/>
      <c r="N770" s="292"/>
      <c r="O770" s="85"/>
      <c r="P770" s="85"/>
      <c r="Q770" s="85"/>
      <c r="R770" s="85"/>
      <c r="S770" s="85"/>
      <c r="T770" s="86"/>
      <c r="U770" s="39"/>
      <c r="V770" s="39"/>
      <c r="W770" s="39"/>
      <c r="X770" s="39"/>
      <c r="Y770" s="39"/>
      <c r="Z770" s="39"/>
      <c r="AA770" s="39"/>
      <c r="AB770" s="39"/>
      <c r="AC770" s="39"/>
      <c r="AD770" s="39"/>
      <c r="AE770" s="39"/>
      <c r="AT770" s="18" t="s">
        <v>435</v>
      </c>
      <c r="AU770" s="18" t="s">
        <v>79</v>
      </c>
    </row>
    <row r="771" s="2" customFormat="1">
      <c r="A771" s="39"/>
      <c r="B771" s="40"/>
      <c r="C771" s="214" t="s">
        <v>3692</v>
      </c>
      <c r="D771" s="214" t="s">
        <v>243</v>
      </c>
      <c r="E771" s="215" t="s">
        <v>5987</v>
      </c>
      <c r="F771" s="216" t="s">
        <v>5432</v>
      </c>
      <c r="G771" s="217" t="s">
        <v>1418</v>
      </c>
      <c r="H771" s="218">
        <v>2</v>
      </c>
      <c r="I771" s="219"/>
      <c r="J771" s="220">
        <f>ROUND(I771*H771,2)</f>
        <v>0</v>
      </c>
      <c r="K771" s="216" t="s">
        <v>247</v>
      </c>
      <c r="L771" s="45"/>
      <c r="M771" s="221" t="s">
        <v>19</v>
      </c>
      <c r="N771" s="222" t="s">
        <v>43</v>
      </c>
      <c r="O771" s="85"/>
      <c r="P771" s="223">
        <f>O771*H771</f>
        <v>0</v>
      </c>
      <c r="Q771" s="223">
        <v>0</v>
      </c>
      <c r="R771" s="223">
        <f>Q771*H771</f>
        <v>0</v>
      </c>
      <c r="S771" s="223">
        <v>0</v>
      </c>
      <c r="T771" s="224">
        <f>S771*H771</f>
        <v>0</v>
      </c>
      <c r="U771" s="39"/>
      <c r="V771" s="39"/>
      <c r="W771" s="39"/>
      <c r="X771" s="39"/>
      <c r="Y771" s="39"/>
      <c r="Z771" s="39"/>
      <c r="AA771" s="39"/>
      <c r="AB771" s="39"/>
      <c r="AC771" s="39"/>
      <c r="AD771" s="39"/>
      <c r="AE771" s="39"/>
      <c r="AR771" s="225" t="s">
        <v>248</v>
      </c>
      <c r="AT771" s="225" t="s">
        <v>243</v>
      </c>
      <c r="AU771" s="225" t="s">
        <v>79</v>
      </c>
      <c r="AY771" s="18" t="s">
        <v>240</v>
      </c>
      <c r="BE771" s="226">
        <f>IF(N771="základní",J771,0)</f>
        <v>0</v>
      </c>
      <c r="BF771" s="226">
        <f>IF(N771="snížená",J771,0)</f>
        <v>0</v>
      </c>
      <c r="BG771" s="226">
        <f>IF(N771="zákl. přenesená",J771,0)</f>
        <v>0</v>
      </c>
      <c r="BH771" s="226">
        <f>IF(N771="sníž. přenesená",J771,0)</f>
        <v>0</v>
      </c>
      <c r="BI771" s="226">
        <f>IF(N771="nulová",J771,0)</f>
        <v>0</v>
      </c>
      <c r="BJ771" s="18" t="s">
        <v>79</v>
      </c>
      <c r="BK771" s="226">
        <f>ROUND(I771*H771,2)</f>
        <v>0</v>
      </c>
      <c r="BL771" s="18" t="s">
        <v>248</v>
      </c>
      <c r="BM771" s="225" t="s">
        <v>5988</v>
      </c>
    </row>
    <row r="772" s="2" customFormat="1">
      <c r="A772" s="39"/>
      <c r="B772" s="40"/>
      <c r="C772" s="41"/>
      <c r="D772" s="227" t="s">
        <v>435</v>
      </c>
      <c r="E772" s="41"/>
      <c r="F772" s="228" t="s">
        <v>5430</v>
      </c>
      <c r="G772" s="41"/>
      <c r="H772" s="41"/>
      <c r="I772" s="229"/>
      <c r="J772" s="41"/>
      <c r="K772" s="41"/>
      <c r="L772" s="45"/>
      <c r="M772" s="291"/>
      <c r="N772" s="292"/>
      <c r="O772" s="85"/>
      <c r="P772" s="85"/>
      <c r="Q772" s="85"/>
      <c r="R772" s="85"/>
      <c r="S772" s="85"/>
      <c r="T772" s="86"/>
      <c r="U772" s="39"/>
      <c r="V772" s="39"/>
      <c r="W772" s="39"/>
      <c r="X772" s="39"/>
      <c r="Y772" s="39"/>
      <c r="Z772" s="39"/>
      <c r="AA772" s="39"/>
      <c r="AB772" s="39"/>
      <c r="AC772" s="39"/>
      <c r="AD772" s="39"/>
      <c r="AE772" s="39"/>
      <c r="AT772" s="18" t="s">
        <v>435</v>
      </c>
      <c r="AU772" s="18" t="s">
        <v>79</v>
      </c>
    </row>
    <row r="773" s="2" customFormat="1">
      <c r="A773" s="39"/>
      <c r="B773" s="40"/>
      <c r="C773" s="214" t="s">
        <v>3696</v>
      </c>
      <c r="D773" s="214" t="s">
        <v>243</v>
      </c>
      <c r="E773" s="215" t="s">
        <v>5989</v>
      </c>
      <c r="F773" s="216" t="s">
        <v>5947</v>
      </c>
      <c r="G773" s="217" t="s">
        <v>282</v>
      </c>
      <c r="H773" s="218">
        <v>2</v>
      </c>
      <c r="I773" s="219"/>
      <c r="J773" s="220">
        <f>ROUND(I773*H773,2)</f>
        <v>0</v>
      </c>
      <c r="K773" s="216" t="s">
        <v>247</v>
      </c>
      <c r="L773" s="45"/>
      <c r="M773" s="221" t="s">
        <v>19</v>
      </c>
      <c r="N773" s="222" t="s">
        <v>43</v>
      </c>
      <c r="O773" s="85"/>
      <c r="P773" s="223">
        <f>O773*H773</f>
        <v>0</v>
      </c>
      <c r="Q773" s="223">
        <v>0</v>
      </c>
      <c r="R773" s="223">
        <f>Q773*H773</f>
        <v>0</v>
      </c>
      <c r="S773" s="223">
        <v>0</v>
      </c>
      <c r="T773" s="224">
        <f>S773*H773</f>
        <v>0</v>
      </c>
      <c r="U773" s="39"/>
      <c r="V773" s="39"/>
      <c r="W773" s="39"/>
      <c r="X773" s="39"/>
      <c r="Y773" s="39"/>
      <c r="Z773" s="39"/>
      <c r="AA773" s="39"/>
      <c r="AB773" s="39"/>
      <c r="AC773" s="39"/>
      <c r="AD773" s="39"/>
      <c r="AE773" s="39"/>
      <c r="AR773" s="225" t="s">
        <v>248</v>
      </c>
      <c r="AT773" s="225" t="s">
        <v>243</v>
      </c>
      <c r="AU773" s="225" t="s">
        <v>79</v>
      </c>
      <c r="AY773" s="18" t="s">
        <v>240</v>
      </c>
      <c r="BE773" s="226">
        <f>IF(N773="základní",J773,0)</f>
        <v>0</v>
      </c>
      <c r="BF773" s="226">
        <f>IF(N773="snížená",J773,0)</f>
        <v>0</v>
      </c>
      <c r="BG773" s="226">
        <f>IF(N773="zákl. přenesená",J773,0)</f>
        <v>0</v>
      </c>
      <c r="BH773" s="226">
        <f>IF(N773="sníž. přenesená",J773,0)</f>
        <v>0</v>
      </c>
      <c r="BI773" s="226">
        <f>IF(N773="nulová",J773,0)</f>
        <v>0</v>
      </c>
      <c r="BJ773" s="18" t="s">
        <v>79</v>
      </c>
      <c r="BK773" s="226">
        <f>ROUND(I773*H773,2)</f>
        <v>0</v>
      </c>
      <c r="BL773" s="18" t="s">
        <v>248</v>
      </c>
      <c r="BM773" s="225" t="s">
        <v>5990</v>
      </c>
    </row>
    <row r="774" s="2" customFormat="1">
      <c r="A774" s="39"/>
      <c r="B774" s="40"/>
      <c r="C774" s="41"/>
      <c r="D774" s="227" t="s">
        <v>435</v>
      </c>
      <c r="E774" s="41"/>
      <c r="F774" s="228" t="s">
        <v>5694</v>
      </c>
      <c r="G774" s="41"/>
      <c r="H774" s="41"/>
      <c r="I774" s="229"/>
      <c r="J774" s="41"/>
      <c r="K774" s="41"/>
      <c r="L774" s="45"/>
      <c r="M774" s="291"/>
      <c r="N774" s="292"/>
      <c r="O774" s="85"/>
      <c r="P774" s="85"/>
      <c r="Q774" s="85"/>
      <c r="R774" s="85"/>
      <c r="S774" s="85"/>
      <c r="T774" s="86"/>
      <c r="U774" s="39"/>
      <c r="V774" s="39"/>
      <c r="W774" s="39"/>
      <c r="X774" s="39"/>
      <c r="Y774" s="39"/>
      <c r="Z774" s="39"/>
      <c r="AA774" s="39"/>
      <c r="AB774" s="39"/>
      <c r="AC774" s="39"/>
      <c r="AD774" s="39"/>
      <c r="AE774" s="39"/>
      <c r="AT774" s="18" t="s">
        <v>435</v>
      </c>
      <c r="AU774" s="18" t="s">
        <v>79</v>
      </c>
    </row>
    <row r="775" s="12" customFormat="1" ht="25.92" customHeight="1">
      <c r="A775" s="12"/>
      <c r="B775" s="198"/>
      <c r="C775" s="199"/>
      <c r="D775" s="200" t="s">
        <v>71</v>
      </c>
      <c r="E775" s="201" t="s">
        <v>5991</v>
      </c>
      <c r="F775" s="201" t="s">
        <v>5992</v>
      </c>
      <c r="G775" s="199"/>
      <c r="H775" s="199"/>
      <c r="I775" s="202"/>
      <c r="J775" s="203">
        <f>BK775</f>
        <v>0</v>
      </c>
      <c r="K775" s="199"/>
      <c r="L775" s="204"/>
      <c r="M775" s="205"/>
      <c r="N775" s="206"/>
      <c r="O775" s="206"/>
      <c r="P775" s="207">
        <f>SUM(P776:P792)</f>
        <v>0</v>
      </c>
      <c r="Q775" s="206"/>
      <c r="R775" s="207">
        <f>SUM(R776:R792)</f>
        <v>0</v>
      </c>
      <c r="S775" s="206"/>
      <c r="T775" s="208">
        <f>SUM(T776:T792)</f>
        <v>0</v>
      </c>
      <c r="U775" s="12"/>
      <c r="V775" s="12"/>
      <c r="W775" s="12"/>
      <c r="X775" s="12"/>
      <c r="Y775" s="12"/>
      <c r="Z775" s="12"/>
      <c r="AA775" s="12"/>
      <c r="AB775" s="12"/>
      <c r="AC775" s="12"/>
      <c r="AD775" s="12"/>
      <c r="AE775" s="12"/>
      <c r="AR775" s="209" t="s">
        <v>79</v>
      </c>
      <c r="AT775" s="210" t="s">
        <v>71</v>
      </c>
      <c r="AU775" s="210" t="s">
        <v>72</v>
      </c>
      <c r="AY775" s="209" t="s">
        <v>240</v>
      </c>
      <c r="BK775" s="211">
        <f>SUM(BK776:BK792)</f>
        <v>0</v>
      </c>
    </row>
    <row r="776" s="2" customFormat="1">
      <c r="A776" s="39"/>
      <c r="B776" s="40"/>
      <c r="C776" s="214" t="s">
        <v>3700</v>
      </c>
      <c r="D776" s="214" t="s">
        <v>243</v>
      </c>
      <c r="E776" s="215" t="s">
        <v>5993</v>
      </c>
      <c r="F776" s="216" t="s">
        <v>5994</v>
      </c>
      <c r="G776" s="217" t="s">
        <v>282</v>
      </c>
      <c r="H776" s="218">
        <v>1</v>
      </c>
      <c r="I776" s="219"/>
      <c r="J776" s="220">
        <f>ROUND(I776*H776,2)</f>
        <v>0</v>
      </c>
      <c r="K776" s="216" t="s">
        <v>247</v>
      </c>
      <c r="L776" s="45"/>
      <c r="M776" s="221" t="s">
        <v>19</v>
      </c>
      <c r="N776" s="222" t="s">
        <v>43</v>
      </c>
      <c r="O776" s="85"/>
      <c r="P776" s="223">
        <f>O776*H776</f>
        <v>0</v>
      </c>
      <c r="Q776" s="223">
        <v>0</v>
      </c>
      <c r="R776" s="223">
        <f>Q776*H776</f>
        <v>0</v>
      </c>
      <c r="S776" s="223">
        <v>0</v>
      </c>
      <c r="T776" s="224">
        <f>S776*H776</f>
        <v>0</v>
      </c>
      <c r="U776" s="39"/>
      <c r="V776" s="39"/>
      <c r="W776" s="39"/>
      <c r="X776" s="39"/>
      <c r="Y776" s="39"/>
      <c r="Z776" s="39"/>
      <c r="AA776" s="39"/>
      <c r="AB776" s="39"/>
      <c r="AC776" s="39"/>
      <c r="AD776" s="39"/>
      <c r="AE776" s="39"/>
      <c r="AR776" s="225" t="s">
        <v>248</v>
      </c>
      <c r="AT776" s="225" t="s">
        <v>243</v>
      </c>
      <c r="AU776" s="225" t="s">
        <v>79</v>
      </c>
      <c r="AY776" s="18" t="s">
        <v>240</v>
      </c>
      <c r="BE776" s="226">
        <f>IF(N776="základní",J776,0)</f>
        <v>0</v>
      </c>
      <c r="BF776" s="226">
        <f>IF(N776="snížená",J776,0)</f>
        <v>0</v>
      </c>
      <c r="BG776" s="226">
        <f>IF(N776="zákl. přenesená",J776,0)</f>
        <v>0</v>
      </c>
      <c r="BH776" s="226">
        <f>IF(N776="sníž. přenesená",J776,0)</f>
        <v>0</v>
      </c>
      <c r="BI776" s="226">
        <f>IF(N776="nulová",J776,0)</f>
        <v>0</v>
      </c>
      <c r="BJ776" s="18" t="s">
        <v>79</v>
      </c>
      <c r="BK776" s="226">
        <f>ROUND(I776*H776,2)</f>
        <v>0</v>
      </c>
      <c r="BL776" s="18" t="s">
        <v>248</v>
      </c>
      <c r="BM776" s="225" t="s">
        <v>5995</v>
      </c>
    </row>
    <row r="777" s="2" customFormat="1">
      <c r="A777" s="39"/>
      <c r="B777" s="40"/>
      <c r="C777" s="41"/>
      <c r="D777" s="227" t="s">
        <v>435</v>
      </c>
      <c r="E777" s="41"/>
      <c r="F777" s="228" t="s">
        <v>5657</v>
      </c>
      <c r="G777" s="41"/>
      <c r="H777" s="41"/>
      <c r="I777" s="229"/>
      <c r="J777" s="41"/>
      <c r="K777" s="41"/>
      <c r="L777" s="45"/>
      <c r="M777" s="291"/>
      <c r="N777" s="292"/>
      <c r="O777" s="85"/>
      <c r="P777" s="85"/>
      <c r="Q777" s="85"/>
      <c r="R777" s="85"/>
      <c r="S777" s="85"/>
      <c r="T777" s="86"/>
      <c r="U777" s="39"/>
      <c r="V777" s="39"/>
      <c r="W777" s="39"/>
      <c r="X777" s="39"/>
      <c r="Y777" s="39"/>
      <c r="Z777" s="39"/>
      <c r="AA777" s="39"/>
      <c r="AB777" s="39"/>
      <c r="AC777" s="39"/>
      <c r="AD777" s="39"/>
      <c r="AE777" s="39"/>
      <c r="AT777" s="18" t="s">
        <v>435</v>
      </c>
      <c r="AU777" s="18" t="s">
        <v>79</v>
      </c>
    </row>
    <row r="778" s="2" customFormat="1">
      <c r="A778" s="39"/>
      <c r="B778" s="40"/>
      <c r="C778" s="214" t="s">
        <v>3704</v>
      </c>
      <c r="D778" s="214" t="s">
        <v>243</v>
      </c>
      <c r="E778" s="215" t="s">
        <v>5996</v>
      </c>
      <c r="F778" s="216" t="s">
        <v>5994</v>
      </c>
      <c r="G778" s="217" t="s">
        <v>282</v>
      </c>
      <c r="H778" s="218">
        <v>1</v>
      </c>
      <c r="I778" s="219"/>
      <c r="J778" s="220">
        <f>ROUND(I778*H778,2)</f>
        <v>0</v>
      </c>
      <c r="K778" s="216" t="s">
        <v>247</v>
      </c>
      <c r="L778" s="45"/>
      <c r="M778" s="221" t="s">
        <v>19</v>
      </c>
      <c r="N778" s="222" t="s">
        <v>43</v>
      </c>
      <c r="O778" s="85"/>
      <c r="P778" s="223">
        <f>O778*H778</f>
        <v>0</v>
      </c>
      <c r="Q778" s="223">
        <v>0</v>
      </c>
      <c r="R778" s="223">
        <f>Q778*H778</f>
        <v>0</v>
      </c>
      <c r="S778" s="223">
        <v>0</v>
      </c>
      <c r="T778" s="224">
        <f>S778*H778</f>
        <v>0</v>
      </c>
      <c r="U778" s="39"/>
      <c r="V778" s="39"/>
      <c r="W778" s="39"/>
      <c r="X778" s="39"/>
      <c r="Y778" s="39"/>
      <c r="Z778" s="39"/>
      <c r="AA778" s="39"/>
      <c r="AB778" s="39"/>
      <c r="AC778" s="39"/>
      <c r="AD778" s="39"/>
      <c r="AE778" s="39"/>
      <c r="AR778" s="225" t="s">
        <v>248</v>
      </c>
      <c r="AT778" s="225" t="s">
        <v>243</v>
      </c>
      <c r="AU778" s="225" t="s">
        <v>79</v>
      </c>
      <c r="AY778" s="18" t="s">
        <v>240</v>
      </c>
      <c r="BE778" s="226">
        <f>IF(N778="základní",J778,0)</f>
        <v>0</v>
      </c>
      <c r="BF778" s="226">
        <f>IF(N778="snížená",J778,0)</f>
        <v>0</v>
      </c>
      <c r="BG778" s="226">
        <f>IF(N778="zákl. přenesená",J778,0)</f>
        <v>0</v>
      </c>
      <c r="BH778" s="226">
        <f>IF(N778="sníž. přenesená",J778,0)</f>
        <v>0</v>
      </c>
      <c r="BI778" s="226">
        <f>IF(N778="nulová",J778,0)</f>
        <v>0</v>
      </c>
      <c r="BJ778" s="18" t="s">
        <v>79</v>
      </c>
      <c r="BK778" s="226">
        <f>ROUND(I778*H778,2)</f>
        <v>0</v>
      </c>
      <c r="BL778" s="18" t="s">
        <v>248</v>
      </c>
      <c r="BM778" s="225" t="s">
        <v>5997</v>
      </c>
    </row>
    <row r="779" s="2" customFormat="1">
      <c r="A779" s="39"/>
      <c r="B779" s="40"/>
      <c r="C779" s="41"/>
      <c r="D779" s="227" t="s">
        <v>435</v>
      </c>
      <c r="E779" s="41"/>
      <c r="F779" s="228" t="s">
        <v>5657</v>
      </c>
      <c r="G779" s="41"/>
      <c r="H779" s="41"/>
      <c r="I779" s="229"/>
      <c r="J779" s="41"/>
      <c r="K779" s="41"/>
      <c r="L779" s="45"/>
      <c r="M779" s="291"/>
      <c r="N779" s="292"/>
      <c r="O779" s="85"/>
      <c r="P779" s="85"/>
      <c r="Q779" s="85"/>
      <c r="R779" s="85"/>
      <c r="S779" s="85"/>
      <c r="T779" s="86"/>
      <c r="U779" s="39"/>
      <c r="V779" s="39"/>
      <c r="W779" s="39"/>
      <c r="X779" s="39"/>
      <c r="Y779" s="39"/>
      <c r="Z779" s="39"/>
      <c r="AA779" s="39"/>
      <c r="AB779" s="39"/>
      <c r="AC779" s="39"/>
      <c r="AD779" s="39"/>
      <c r="AE779" s="39"/>
      <c r="AT779" s="18" t="s">
        <v>435</v>
      </c>
      <c r="AU779" s="18" t="s">
        <v>79</v>
      </c>
    </row>
    <row r="780" s="2" customFormat="1">
      <c r="A780" s="39"/>
      <c r="B780" s="40"/>
      <c r="C780" s="214" t="s">
        <v>3708</v>
      </c>
      <c r="D780" s="214" t="s">
        <v>243</v>
      </c>
      <c r="E780" s="215" t="s">
        <v>5998</v>
      </c>
      <c r="F780" s="216" t="s">
        <v>5772</v>
      </c>
      <c r="G780" s="217" t="s">
        <v>282</v>
      </c>
      <c r="H780" s="218">
        <v>2</v>
      </c>
      <c r="I780" s="219"/>
      <c r="J780" s="220">
        <f>ROUND(I780*H780,2)</f>
        <v>0</v>
      </c>
      <c r="K780" s="216" t="s">
        <v>247</v>
      </c>
      <c r="L780" s="45"/>
      <c r="M780" s="221" t="s">
        <v>19</v>
      </c>
      <c r="N780" s="222" t="s">
        <v>43</v>
      </c>
      <c r="O780" s="85"/>
      <c r="P780" s="223">
        <f>O780*H780</f>
        <v>0</v>
      </c>
      <c r="Q780" s="223">
        <v>0</v>
      </c>
      <c r="R780" s="223">
        <f>Q780*H780</f>
        <v>0</v>
      </c>
      <c r="S780" s="223">
        <v>0</v>
      </c>
      <c r="T780" s="224">
        <f>S780*H780</f>
        <v>0</v>
      </c>
      <c r="U780" s="39"/>
      <c r="V780" s="39"/>
      <c r="W780" s="39"/>
      <c r="X780" s="39"/>
      <c r="Y780" s="39"/>
      <c r="Z780" s="39"/>
      <c r="AA780" s="39"/>
      <c r="AB780" s="39"/>
      <c r="AC780" s="39"/>
      <c r="AD780" s="39"/>
      <c r="AE780" s="39"/>
      <c r="AR780" s="225" t="s">
        <v>248</v>
      </c>
      <c r="AT780" s="225" t="s">
        <v>243</v>
      </c>
      <c r="AU780" s="225" t="s">
        <v>79</v>
      </c>
      <c r="AY780" s="18" t="s">
        <v>240</v>
      </c>
      <c r="BE780" s="226">
        <f>IF(N780="základní",J780,0)</f>
        <v>0</v>
      </c>
      <c r="BF780" s="226">
        <f>IF(N780="snížená",J780,0)</f>
        <v>0</v>
      </c>
      <c r="BG780" s="226">
        <f>IF(N780="zákl. přenesená",J780,0)</f>
        <v>0</v>
      </c>
      <c r="BH780" s="226">
        <f>IF(N780="sníž. přenesená",J780,0)</f>
        <v>0</v>
      </c>
      <c r="BI780" s="226">
        <f>IF(N780="nulová",J780,0)</f>
        <v>0</v>
      </c>
      <c r="BJ780" s="18" t="s">
        <v>79</v>
      </c>
      <c r="BK780" s="226">
        <f>ROUND(I780*H780,2)</f>
        <v>0</v>
      </c>
      <c r="BL780" s="18" t="s">
        <v>248</v>
      </c>
      <c r="BM780" s="225" t="s">
        <v>5999</v>
      </c>
    </row>
    <row r="781" s="2" customFormat="1">
      <c r="A781" s="39"/>
      <c r="B781" s="40"/>
      <c r="C781" s="41"/>
      <c r="D781" s="227" t="s">
        <v>435</v>
      </c>
      <c r="E781" s="41"/>
      <c r="F781" s="228" t="s">
        <v>5512</v>
      </c>
      <c r="G781" s="41"/>
      <c r="H781" s="41"/>
      <c r="I781" s="229"/>
      <c r="J781" s="41"/>
      <c r="K781" s="41"/>
      <c r="L781" s="45"/>
      <c r="M781" s="291"/>
      <c r="N781" s="292"/>
      <c r="O781" s="85"/>
      <c r="P781" s="85"/>
      <c r="Q781" s="85"/>
      <c r="R781" s="85"/>
      <c r="S781" s="85"/>
      <c r="T781" s="86"/>
      <c r="U781" s="39"/>
      <c r="V781" s="39"/>
      <c r="W781" s="39"/>
      <c r="X781" s="39"/>
      <c r="Y781" s="39"/>
      <c r="Z781" s="39"/>
      <c r="AA781" s="39"/>
      <c r="AB781" s="39"/>
      <c r="AC781" s="39"/>
      <c r="AD781" s="39"/>
      <c r="AE781" s="39"/>
      <c r="AT781" s="18" t="s">
        <v>435</v>
      </c>
      <c r="AU781" s="18" t="s">
        <v>79</v>
      </c>
    </row>
    <row r="782" s="2" customFormat="1" ht="16.5" customHeight="1">
      <c r="A782" s="39"/>
      <c r="B782" s="40"/>
      <c r="C782" s="214" t="s">
        <v>3712</v>
      </c>
      <c r="D782" s="214" t="s">
        <v>243</v>
      </c>
      <c r="E782" s="215" t="s">
        <v>6000</v>
      </c>
      <c r="F782" s="216" t="s">
        <v>6001</v>
      </c>
      <c r="G782" s="217" t="s">
        <v>282</v>
      </c>
      <c r="H782" s="218">
        <v>2</v>
      </c>
      <c r="I782" s="219"/>
      <c r="J782" s="220">
        <f>ROUND(I782*H782,2)</f>
        <v>0</v>
      </c>
      <c r="K782" s="216" t="s">
        <v>247</v>
      </c>
      <c r="L782" s="45"/>
      <c r="M782" s="221" t="s">
        <v>19</v>
      </c>
      <c r="N782" s="222" t="s">
        <v>43</v>
      </c>
      <c r="O782" s="85"/>
      <c r="P782" s="223">
        <f>O782*H782</f>
        <v>0</v>
      </c>
      <c r="Q782" s="223">
        <v>0</v>
      </c>
      <c r="R782" s="223">
        <f>Q782*H782</f>
        <v>0</v>
      </c>
      <c r="S782" s="223">
        <v>0</v>
      </c>
      <c r="T782" s="224">
        <f>S782*H782</f>
        <v>0</v>
      </c>
      <c r="U782" s="39"/>
      <c r="V782" s="39"/>
      <c r="W782" s="39"/>
      <c r="X782" s="39"/>
      <c r="Y782" s="39"/>
      <c r="Z782" s="39"/>
      <c r="AA782" s="39"/>
      <c r="AB782" s="39"/>
      <c r="AC782" s="39"/>
      <c r="AD782" s="39"/>
      <c r="AE782" s="39"/>
      <c r="AR782" s="225" t="s">
        <v>248</v>
      </c>
      <c r="AT782" s="225" t="s">
        <v>243</v>
      </c>
      <c r="AU782" s="225" t="s">
        <v>79</v>
      </c>
      <c r="AY782" s="18" t="s">
        <v>240</v>
      </c>
      <c r="BE782" s="226">
        <f>IF(N782="základní",J782,0)</f>
        <v>0</v>
      </c>
      <c r="BF782" s="226">
        <f>IF(N782="snížená",J782,0)</f>
        <v>0</v>
      </c>
      <c r="BG782" s="226">
        <f>IF(N782="zákl. přenesená",J782,0)</f>
        <v>0</v>
      </c>
      <c r="BH782" s="226">
        <f>IF(N782="sníž. přenesená",J782,0)</f>
        <v>0</v>
      </c>
      <c r="BI782" s="226">
        <f>IF(N782="nulová",J782,0)</f>
        <v>0</v>
      </c>
      <c r="BJ782" s="18" t="s">
        <v>79</v>
      </c>
      <c r="BK782" s="226">
        <f>ROUND(I782*H782,2)</f>
        <v>0</v>
      </c>
      <c r="BL782" s="18" t="s">
        <v>248</v>
      </c>
      <c r="BM782" s="225" t="s">
        <v>6002</v>
      </c>
    </row>
    <row r="783" s="2" customFormat="1">
      <c r="A783" s="39"/>
      <c r="B783" s="40"/>
      <c r="C783" s="41"/>
      <c r="D783" s="227" t="s">
        <v>435</v>
      </c>
      <c r="E783" s="41"/>
      <c r="F783" s="228" t="s">
        <v>5664</v>
      </c>
      <c r="G783" s="41"/>
      <c r="H783" s="41"/>
      <c r="I783" s="229"/>
      <c r="J783" s="41"/>
      <c r="K783" s="41"/>
      <c r="L783" s="45"/>
      <c r="M783" s="291"/>
      <c r="N783" s="292"/>
      <c r="O783" s="85"/>
      <c r="P783" s="85"/>
      <c r="Q783" s="85"/>
      <c r="R783" s="85"/>
      <c r="S783" s="85"/>
      <c r="T783" s="86"/>
      <c r="U783" s="39"/>
      <c r="V783" s="39"/>
      <c r="W783" s="39"/>
      <c r="X783" s="39"/>
      <c r="Y783" s="39"/>
      <c r="Z783" s="39"/>
      <c r="AA783" s="39"/>
      <c r="AB783" s="39"/>
      <c r="AC783" s="39"/>
      <c r="AD783" s="39"/>
      <c r="AE783" s="39"/>
      <c r="AT783" s="18" t="s">
        <v>435</v>
      </c>
      <c r="AU783" s="18" t="s">
        <v>79</v>
      </c>
    </row>
    <row r="784" s="2" customFormat="1" ht="16.5" customHeight="1">
      <c r="A784" s="39"/>
      <c r="B784" s="40"/>
      <c r="C784" s="214" t="s">
        <v>3716</v>
      </c>
      <c r="D784" s="214" t="s">
        <v>243</v>
      </c>
      <c r="E784" s="215" t="s">
        <v>6003</v>
      </c>
      <c r="F784" s="216" t="s">
        <v>6004</v>
      </c>
      <c r="G784" s="217" t="s">
        <v>282</v>
      </c>
      <c r="H784" s="218">
        <v>2</v>
      </c>
      <c r="I784" s="219"/>
      <c r="J784" s="220">
        <f>ROUND(I784*H784,2)</f>
        <v>0</v>
      </c>
      <c r="K784" s="216" t="s">
        <v>247</v>
      </c>
      <c r="L784" s="45"/>
      <c r="M784" s="221" t="s">
        <v>19</v>
      </c>
      <c r="N784" s="222" t="s">
        <v>43</v>
      </c>
      <c r="O784" s="85"/>
      <c r="P784" s="223">
        <f>O784*H784</f>
        <v>0</v>
      </c>
      <c r="Q784" s="223">
        <v>0</v>
      </c>
      <c r="R784" s="223">
        <f>Q784*H784</f>
        <v>0</v>
      </c>
      <c r="S784" s="223">
        <v>0</v>
      </c>
      <c r="T784" s="224">
        <f>S784*H784</f>
        <v>0</v>
      </c>
      <c r="U784" s="39"/>
      <c r="V784" s="39"/>
      <c r="W784" s="39"/>
      <c r="X784" s="39"/>
      <c r="Y784" s="39"/>
      <c r="Z784" s="39"/>
      <c r="AA784" s="39"/>
      <c r="AB784" s="39"/>
      <c r="AC784" s="39"/>
      <c r="AD784" s="39"/>
      <c r="AE784" s="39"/>
      <c r="AR784" s="225" t="s">
        <v>248</v>
      </c>
      <c r="AT784" s="225" t="s">
        <v>243</v>
      </c>
      <c r="AU784" s="225" t="s">
        <v>79</v>
      </c>
      <c r="AY784" s="18" t="s">
        <v>240</v>
      </c>
      <c r="BE784" s="226">
        <f>IF(N784="základní",J784,0)</f>
        <v>0</v>
      </c>
      <c r="BF784" s="226">
        <f>IF(N784="snížená",J784,0)</f>
        <v>0</v>
      </c>
      <c r="BG784" s="226">
        <f>IF(N784="zákl. přenesená",J784,0)</f>
        <v>0</v>
      </c>
      <c r="BH784" s="226">
        <f>IF(N784="sníž. přenesená",J784,0)</f>
        <v>0</v>
      </c>
      <c r="BI784" s="226">
        <f>IF(N784="nulová",J784,0)</f>
        <v>0</v>
      </c>
      <c r="BJ784" s="18" t="s">
        <v>79</v>
      </c>
      <c r="BK784" s="226">
        <f>ROUND(I784*H784,2)</f>
        <v>0</v>
      </c>
      <c r="BL784" s="18" t="s">
        <v>248</v>
      </c>
      <c r="BM784" s="225" t="s">
        <v>6005</v>
      </c>
    </row>
    <row r="785" s="2" customFormat="1">
      <c r="A785" s="39"/>
      <c r="B785" s="40"/>
      <c r="C785" s="41"/>
      <c r="D785" s="227" t="s">
        <v>435</v>
      </c>
      <c r="E785" s="41"/>
      <c r="F785" s="228" t="s">
        <v>5664</v>
      </c>
      <c r="G785" s="41"/>
      <c r="H785" s="41"/>
      <c r="I785" s="229"/>
      <c r="J785" s="41"/>
      <c r="K785" s="41"/>
      <c r="L785" s="45"/>
      <c r="M785" s="291"/>
      <c r="N785" s="292"/>
      <c r="O785" s="85"/>
      <c r="P785" s="85"/>
      <c r="Q785" s="85"/>
      <c r="R785" s="85"/>
      <c r="S785" s="85"/>
      <c r="T785" s="86"/>
      <c r="U785" s="39"/>
      <c r="V785" s="39"/>
      <c r="W785" s="39"/>
      <c r="X785" s="39"/>
      <c r="Y785" s="39"/>
      <c r="Z785" s="39"/>
      <c r="AA785" s="39"/>
      <c r="AB785" s="39"/>
      <c r="AC785" s="39"/>
      <c r="AD785" s="39"/>
      <c r="AE785" s="39"/>
      <c r="AT785" s="18" t="s">
        <v>435</v>
      </c>
      <c r="AU785" s="18" t="s">
        <v>79</v>
      </c>
    </row>
    <row r="786" s="2" customFormat="1" ht="16.5" customHeight="1">
      <c r="A786" s="39"/>
      <c r="B786" s="40"/>
      <c r="C786" s="214" t="s">
        <v>3720</v>
      </c>
      <c r="D786" s="214" t="s">
        <v>243</v>
      </c>
      <c r="E786" s="215" t="s">
        <v>6006</v>
      </c>
      <c r="F786" s="216" t="s">
        <v>5739</v>
      </c>
      <c r="G786" s="217" t="s">
        <v>261</v>
      </c>
      <c r="H786" s="218">
        <v>4</v>
      </c>
      <c r="I786" s="219"/>
      <c r="J786" s="220">
        <f>ROUND(I786*H786,2)</f>
        <v>0</v>
      </c>
      <c r="K786" s="216" t="s">
        <v>247</v>
      </c>
      <c r="L786" s="45"/>
      <c r="M786" s="221" t="s">
        <v>19</v>
      </c>
      <c r="N786" s="222" t="s">
        <v>43</v>
      </c>
      <c r="O786" s="85"/>
      <c r="P786" s="223">
        <f>O786*H786</f>
        <v>0</v>
      </c>
      <c r="Q786" s="223">
        <v>0</v>
      </c>
      <c r="R786" s="223">
        <f>Q786*H786</f>
        <v>0</v>
      </c>
      <c r="S786" s="223">
        <v>0</v>
      </c>
      <c r="T786" s="224">
        <f>S786*H786</f>
        <v>0</v>
      </c>
      <c r="U786" s="39"/>
      <c r="V786" s="39"/>
      <c r="W786" s="39"/>
      <c r="X786" s="39"/>
      <c r="Y786" s="39"/>
      <c r="Z786" s="39"/>
      <c r="AA786" s="39"/>
      <c r="AB786" s="39"/>
      <c r="AC786" s="39"/>
      <c r="AD786" s="39"/>
      <c r="AE786" s="39"/>
      <c r="AR786" s="225" t="s">
        <v>248</v>
      </c>
      <c r="AT786" s="225" t="s">
        <v>243</v>
      </c>
      <c r="AU786" s="225" t="s">
        <v>79</v>
      </c>
      <c r="AY786" s="18" t="s">
        <v>240</v>
      </c>
      <c r="BE786" s="226">
        <f>IF(N786="základní",J786,0)</f>
        <v>0</v>
      </c>
      <c r="BF786" s="226">
        <f>IF(N786="snížená",J786,0)</f>
        <v>0</v>
      </c>
      <c r="BG786" s="226">
        <f>IF(N786="zákl. přenesená",J786,0)</f>
        <v>0</v>
      </c>
      <c r="BH786" s="226">
        <f>IF(N786="sníž. přenesená",J786,0)</f>
        <v>0</v>
      </c>
      <c r="BI786" s="226">
        <f>IF(N786="nulová",J786,0)</f>
        <v>0</v>
      </c>
      <c r="BJ786" s="18" t="s">
        <v>79</v>
      </c>
      <c r="BK786" s="226">
        <f>ROUND(I786*H786,2)</f>
        <v>0</v>
      </c>
      <c r="BL786" s="18" t="s">
        <v>248</v>
      </c>
      <c r="BM786" s="225" t="s">
        <v>6007</v>
      </c>
    </row>
    <row r="787" s="2" customFormat="1">
      <c r="A787" s="39"/>
      <c r="B787" s="40"/>
      <c r="C787" s="41"/>
      <c r="D787" s="227" t="s">
        <v>435</v>
      </c>
      <c r="E787" s="41"/>
      <c r="F787" s="228" t="s">
        <v>5674</v>
      </c>
      <c r="G787" s="41"/>
      <c r="H787" s="41"/>
      <c r="I787" s="229"/>
      <c r="J787" s="41"/>
      <c r="K787" s="41"/>
      <c r="L787" s="45"/>
      <c r="M787" s="291"/>
      <c r="N787" s="292"/>
      <c r="O787" s="85"/>
      <c r="P787" s="85"/>
      <c r="Q787" s="85"/>
      <c r="R787" s="85"/>
      <c r="S787" s="85"/>
      <c r="T787" s="86"/>
      <c r="U787" s="39"/>
      <c r="V787" s="39"/>
      <c r="W787" s="39"/>
      <c r="X787" s="39"/>
      <c r="Y787" s="39"/>
      <c r="Z787" s="39"/>
      <c r="AA787" s="39"/>
      <c r="AB787" s="39"/>
      <c r="AC787" s="39"/>
      <c r="AD787" s="39"/>
      <c r="AE787" s="39"/>
      <c r="AT787" s="18" t="s">
        <v>435</v>
      </c>
      <c r="AU787" s="18" t="s">
        <v>79</v>
      </c>
    </row>
    <row r="788" s="2" customFormat="1" ht="16.5" customHeight="1">
      <c r="A788" s="39"/>
      <c r="B788" s="40"/>
      <c r="C788" s="214" t="s">
        <v>3724</v>
      </c>
      <c r="D788" s="214" t="s">
        <v>243</v>
      </c>
      <c r="E788" s="215" t="s">
        <v>6008</v>
      </c>
      <c r="F788" s="216" t="s">
        <v>5737</v>
      </c>
      <c r="G788" s="217" t="s">
        <v>282</v>
      </c>
      <c r="H788" s="218">
        <v>2</v>
      </c>
      <c r="I788" s="219"/>
      <c r="J788" s="220">
        <f>ROUND(I788*H788,2)</f>
        <v>0</v>
      </c>
      <c r="K788" s="216" t="s">
        <v>247</v>
      </c>
      <c r="L788" s="45"/>
      <c r="M788" s="221" t="s">
        <v>19</v>
      </c>
      <c r="N788" s="222" t="s">
        <v>43</v>
      </c>
      <c r="O788" s="85"/>
      <c r="P788" s="223">
        <f>O788*H788</f>
        <v>0</v>
      </c>
      <c r="Q788" s="223">
        <v>0</v>
      </c>
      <c r="R788" s="223">
        <f>Q788*H788</f>
        <v>0</v>
      </c>
      <c r="S788" s="223">
        <v>0</v>
      </c>
      <c r="T788" s="224">
        <f>S788*H788</f>
        <v>0</v>
      </c>
      <c r="U788" s="39"/>
      <c r="V788" s="39"/>
      <c r="W788" s="39"/>
      <c r="X788" s="39"/>
      <c r="Y788" s="39"/>
      <c r="Z788" s="39"/>
      <c r="AA788" s="39"/>
      <c r="AB788" s="39"/>
      <c r="AC788" s="39"/>
      <c r="AD788" s="39"/>
      <c r="AE788" s="39"/>
      <c r="AR788" s="225" t="s">
        <v>248</v>
      </c>
      <c r="AT788" s="225" t="s">
        <v>243</v>
      </c>
      <c r="AU788" s="225" t="s">
        <v>79</v>
      </c>
      <c r="AY788" s="18" t="s">
        <v>240</v>
      </c>
      <c r="BE788" s="226">
        <f>IF(N788="základní",J788,0)</f>
        <v>0</v>
      </c>
      <c r="BF788" s="226">
        <f>IF(N788="snížená",J788,0)</f>
        <v>0</v>
      </c>
      <c r="BG788" s="226">
        <f>IF(N788="zákl. přenesená",J788,0)</f>
        <v>0</v>
      </c>
      <c r="BH788" s="226">
        <f>IF(N788="sníž. přenesená",J788,0)</f>
        <v>0</v>
      </c>
      <c r="BI788" s="226">
        <f>IF(N788="nulová",J788,0)</f>
        <v>0</v>
      </c>
      <c r="BJ788" s="18" t="s">
        <v>79</v>
      </c>
      <c r="BK788" s="226">
        <f>ROUND(I788*H788,2)</f>
        <v>0</v>
      </c>
      <c r="BL788" s="18" t="s">
        <v>248</v>
      </c>
      <c r="BM788" s="225" t="s">
        <v>6009</v>
      </c>
    </row>
    <row r="789" s="2" customFormat="1">
      <c r="A789" s="39"/>
      <c r="B789" s="40"/>
      <c r="C789" s="214" t="s">
        <v>3728</v>
      </c>
      <c r="D789" s="214" t="s">
        <v>243</v>
      </c>
      <c r="E789" s="215" t="s">
        <v>6010</v>
      </c>
      <c r="F789" s="216" t="s">
        <v>5750</v>
      </c>
      <c r="G789" s="217" t="s">
        <v>1418</v>
      </c>
      <c r="H789" s="218">
        <v>6</v>
      </c>
      <c r="I789" s="219"/>
      <c r="J789" s="220">
        <f>ROUND(I789*H789,2)</f>
        <v>0</v>
      </c>
      <c r="K789" s="216" t="s">
        <v>247</v>
      </c>
      <c r="L789" s="45"/>
      <c r="M789" s="221" t="s">
        <v>19</v>
      </c>
      <c r="N789" s="222" t="s">
        <v>43</v>
      </c>
      <c r="O789" s="85"/>
      <c r="P789" s="223">
        <f>O789*H789</f>
        <v>0</v>
      </c>
      <c r="Q789" s="223">
        <v>0</v>
      </c>
      <c r="R789" s="223">
        <f>Q789*H789</f>
        <v>0</v>
      </c>
      <c r="S789" s="223">
        <v>0</v>
      </c>
      <c r="T789" s="224">
        <f>S789*H789</f>
        <v>0</v>
      </c>
      <c r="U789" s="39"/>
      <c r="V789" s="39"/>
      <c r="W789" s="39"/>
      <c r="X789" s="39"/>
      <c r="Y789" s="39"/>
      <c r="Z789" s="39"/>
      <c r="AA789" s="39"/>
      <c r="AB789" s="39"/>
      <c r="AC789" s="39"/>
      <c r="AD789" s="39"/>
      <c r="AE789" s="39"/>
      <c r="AR789" s="225" t="s">
        <v>248</v>
      </c>
      <c r="AT789" s="225" t="s">
        <v>243</v>
      </c>
      <c r="AU789" s="225" t="s">
        <v>79</v>
      </c>
      <c r="AY789" s="18" t="s">
        <v>240</v>
      </c>
      <c r="BE789" s="226">
        <f>IF(N789="základní",J789,0)</f>
        <v>0</v>
      </c>
      <c r="BF789" s="226">
        <f>IF(N789="snížená",J789,0)</f>
        <v>0</v>
      </c>
      <c r="BG789" s="226">
        <f>IF(N789="zákl. přenesená",J789,0)</f>
        <v>0</v>
      </c>
      <c r="BH789" s="226">
        <f>IF(N789="sníž. přenesená",J789,0)</f>
        <v>0</v>
      </c>
      <c r="BI789" s="226">
        <f>IF(N789="nulová",J789,0)</f>
        <v>0</v>
      </c>
      <c r="BJ789" s="18" t="s">
        <v>79</v>
      </c>
      <c r="BK789" s="226">
        <f>ROUND(I789*H789,2)</f>
        <v>0</v>
      </c>
      <c r="BL789" s="18" t="s">
        <v>248</v>
      </c>
      <c r="BM789" s="225" t="s">
        <v>6011</v>
      </c>
    </row>
    <row r="790" s="2" customFormat="1">
      <c r="A790" s="39"/>
      <c r="B790" s="40"/>
      <c r="C790" s="41"/>
      <c r="D790" s="227" t="s">
        <v>435</v>
      </c>
      <c r="E790" s="41"/>
      <c r="F790" s="228" t="s">
        <v>5751</v>
      </c>
      <c r="G790" s="41"/>
      <c r="H790" s="41"/>
      <c r="I790" s="229"/>
      <c r="J790" s="41"/>
      <c r="K790" s="41"/>
      <c r="L790" s="45"/>
      <c r="M790" s="291"/>
      <c r="N790" s="292"/>
      <c r="O790" s="85"/>
      <c r="P790" s="85"/>
      <c r="Q790" s="85"/>
      <c r="R790" s="85"/>
      <c r="S790" s="85"/>
      <c r="T790" s="86"/>
      <c r="U790" s="39"/>
      <c r="V790" s="39"/>
      <c r="W790" s="39"/>
      <c r="X790" s="39"/>
      <c r="Y790" s="39"/>
      <c r="Z790" s="39"/>
      <c r="AA790" s="39"/>
      <c r="AB790" s="39"/>
      <c r="AC790" s="39"/>
      <c r="AD790" s="39"/>
      <c r="AE790" s="39"/>
      <c r="AT790" s="18" t="s">
        <v>435</v>
      </c>
      <c r="AU790" s="18" t="s">
        <v>79</v>
      </c>
    </row>
    <row r="791" s="2" customFormat="1">
      <c r="A791" s="39"/>
      <c r="B791" s="40"/>
      <c r="C791" s="214" t="s">
        <v>3732</v>
      </c>
      <c r="D791" s="214" t="s">
        <v>243</v>
      </c>
      <c r="E791" s="215" t="s">
        <v>6012</v>
      </c>
      <c r="F791" s="216" t="s">
        <v>5537</v>
      </c>
      <c r="G791" s="217" t="s">
        <v>1418</v>
      </c>
      <c r="H791" s="218">
        <v>3</v>
      </c>
      <c r="I791" s="219"/>
      <c r="J791" s="220">
        <f>ROUND(I791*H791,2)</f>
        <v>0</v>
      </c>
      <c r="K791" s="216" t="s">
        <v>247</v>
      </c>
      <c r="L791" s="45"/>
      <c r="M791" s="221" t="s">
        <v>19</v>
      </c>
      <c r="N791" s="222" t="s">
        <v>43</v>
      </c>
      <c r="O791" s="85"/>
      <c r="P791" s="223">
        <f>O791*H791</f>
        <v>0</v>
      </c>
      <c r="Q791" s="223">
        <v>0</v>
      </c>
      <c r="R791" s="223">
        <f>Q791*H791</f>
        <v>0</v>
      </c>
      <c r="S791" s="223">
        <v>0</v>
      </c>
      <c r="T791" s="224">
        <f>S791*H791</f>
        <v>0</v>
      </c>
      <c r="U791" s="39"/>
      <c r="V791" s="39"/>
      <c r="W791" s="39"/>
      <c r="X791" s="39"/>
      <c r="Y791" s="39"/>
      <c r="Z791" s="39"/>
      <c r="AA791" s="39"/>
      <c r="AB791" s="39"/>
      <c r="AC791" s="39"/>
      <c r="AD791" s="39"/>
      <c r="AE791" s="39"/>
      <c r="AR791" s="225" t="s">
        <v>248</v>
      </c>
      <c r="AT791" s="225" t="s">
        <v>243</v>
      </c>
      <c r="AU791" s="225" t="s">
        <v>79</v>
      </c>
      <c r="AY791" s="18" t="s">
        <v>240</v>
      </c>
      <c r="BE791" s="226">
        <f>IF(N791="základní",J791,0)</f>
        <v>0</v>
      </c>
      <c r="BF791" s="226">
        <f>IF(N791="snížená",J791,0)</f>
        <v>0</v>
      </c>
      <c r="BG791" s="226">
        <f>IF(N791="zákl. přenesená",J791,0)</f>
        <v>0</v>
      </c>
      <c r="BH791" s="226">
        <f>IF(N791="sníž. přenesená",J791,0)</f>
        <v>0</v>
      </c>
      <c r="BI791" s="226">
        <f>IF(N791="nulová",J791,0)</f>
        <v>0</v>
      </c>
      <c r="BJ791" s="18" t="s">
        <v>79</v>
      </c>
      <c r="BK791" s="226">
        <f>ROUND(I791*H791,2)</f>
        <v>0</v>
      </c>
      <c r="BL791" s="18" t="s">
        <v>248</v>
      </c>
      <c r="BM791" s="225" t="s">
        <v>6013</v>
      </c>
    </row>
    <row r="792" s="2" customFormat="1">
      <c r="A792" s="39"/>
      <c r="B792" s="40"/>
      <c r="C792" s="41"/>
      <c r="D792" s="227" t="s">
        <v>435</v>
      </c>
      <c r="E792" s="41"/>
      <c r="F792" s="228" t="s">
        <v>5430</v>
      </c>
      <c r="G792" s="41"/>
      <c r="H792" s="41"/>
      <c r="I792" s="229"/>
      <c r="J792" s="41"/>
      <c r="K792" s="41"/>
      <c r="L792" s="45"/>
      <c r="M792" s="291"/>
      <c r="N792" s="292"/>
      <c r="O792" s="85"/>
      <c r="P792" s="85"/>
      <c r="Q792" s="85"/>
      <c r="R792" s="85"/>
      <c r="S792" s="85"/>
      <c r="T792" s="86"/>
      <c r="U792" s="39"/>
      <c r="V792" s="39"/>
      <c r="W792" s="39"/>
      <c r="X792" s="39"/>
      <c r="Y792" s="39"/>
      <c r="Z792" s="39"/>
      <c r="AA792" s="39"/>
      <c r="AB792" s="39"/>
      <c r="AC792" s="39"/>
      <c r="AD792" s="39"/>
      <c r="AE792" s="39"/>
      <c r="AT792" s="18" t="s">
        <v>435</v>
      </c>
      <c r="AU792" s="18" t="s">
        <v>79</v>
      </c>
    </row>
    <row r="793" s="12" customFormat="1" ht="25.92" customHeight="1">
      <c r="A793" s="12"/>
      <c r="B793" s="198"/>
      <c r="C793" s="199"/>
      <c r="D793" s="200" t="s">
        <v>71</v>
      </c>
      <c r="E793" s="201" t="s">
        <v>6014</v>
      </c>
      <c r="F793" s="201" t="s">
        <v>6015</v>
      </c>
      <c r="G793" s="199"/>
      <c r="H793" s="199"/>
      <c r="I793" s="202"/>
      <c r="J793" s="203">
        <f>BK793</f>
        <v>0</v>
      </c>
      <c r="K793" s="199"/>
      <c r="L793" s="204"/>
      <c r="M793" s="205"/>
      <c r="N793" s="206"/>
      <c r="O793" s="206"/>
      <c r="P793" s="207">
        <f>SUM(P794:P803)</f>
        <v>0</v>
      </c>
      <c r="Q793" s="206"/>
      <c r="R793" s="207">
        <f>SUM(R794:R803)</f>
        <v>0</v>
      </c>
      <c r="S793" s="206"/>
      <c r="T793" s="208">
        <f>SUM(T794:T803)</f>
        <v>0</v>
      </c>
      <c r="U793" s="12"/>
      <c r="V793" s="12"/>
      <c r="W793" s="12"/>
      <c r="X793" s="12"/>
      <c r="Y793" s="12"/>
      <c r="Z793" s="12"/>
      <c r="AA793" s="12"/>
      <c r="AB793" s="12"/>
      <c r="AC793" s="12"/>
      <c r="AD793" s="12"/>
      <c r="AE793" s="12"/>
      <c r="AR793" s="209" t="s">
        <v>79</v>
      </c>
      <c r="AT793" s="210" t="s">
        <v>71</v>
      </c>
      <c r="AU793" s="210" t="s">
        <v>72</v>
      </c>
      <c r="AY793" s="209" t="s">
        <v>240</v>
      </c>
      <c r="BK793" s="211">
        <f>SUM(BK794:BK803)</f>
        <v>0</v>
      </c>
    </row>
    <row r="794" s="2" customFormat="1">
      <c r="A794" s="39"/>
      <c r="B794" s="40"/>
      <c r="C794" s="214" t="s">
        <v>3736</v>
      </c>
      <c r="D794" s="214" t="s">
        <v>243</v>
      </c>
      <c r="E794" s="215" t="s">
        <v>6016</v>
      </c>
      <c r="F794" s="216" t="s">
        <v>6017</v>
      </c>
      <c r="G794" s="217" t="s">
        <v>282</v>
      </c>
      <c r="H794" s="218">
        <v>1</v>
      </c>
      <c r="I794" s="219"/>
      <c r="J794" s="220">
        <f>ROUND(I794*H794,2)</f>
        <v>0</v>
      </c>
      <c r="K794" s="216" t="s">
        <v>247</v>
      </c>
      <c r="L794" s="45"/>
      <c r="M794" s="221" t="s">
        <v>19</v>
      </c>
      <c r="N794" s="222" t="s">
        <v>43</v>
      </c>
      <c r="O794" s="85"/>
      <c r="P794" s="223">
        <f>O794*H794</f>
        <v>0</v>
      </c>
      <c r="Q794" s="223">
        <v>0</v>
      </c>
      <c r="R794" s="223">
        <f>Q794*H794</f>
        <v>0</v>
      </c>
      <c r="S794" s="223">
        <v>0</v>
      </c>
      <c r="T794" s="224">
        <f>S794*H794</f>
        <v>0</v>
      </c>
      <c r="U794" s="39"/>
      <c r="V794" s="39"/>
      <c r="W794" s="39"/>
      <c r="X794" s="39"/>
      <c r="Y794" s="39"/>
      <c r="Z794" s="39"/>
      <c r="AA794" s="39"/>
      <c r="AB794" s="39"/>
      <c r="AC794" s="39"/>
      <c r="AD794" s="39"/>
      <c r="AE794" s="39"/>
      <c r="AR794" s="225" t="s">
        <v>248</v>
      </c>
      <c r="AT794" s="225" t="s">
        <v>243</v>
      </c>
      <c r="AU794" s="225" t="s">
        <v>79</v>
      </c>
      <c r="AY794" s="18" t="s">
        <v>240</v>
      </c>
      <c r="BE794" s="226">
        <f>IF(N794="základní",J794,0)</f>
        <v>0</v>
      </c>
      <c r="BF794" s="226">
        <f>IF(N794="snížená",J794,0)</f>
        <v>0</v>
      </c>
      <c r="BG794" s="226">
        <f>IF(N794="zákl. přenesená",J794,0)</f>
        <v>0</v>
      </c>
      <c r="BH794" s="226">
        <f>IF(N794="sníž. přenesená",J794,0)</f>
        <v>0</v>
      </c>
      <c r="BI794" s="226">
        <f>IF(N794="nulová",J794,0)</f>
        <v>0</v>
      </c>
      <c r="BJ794" s="18" t="s">
        <v>79</v>
      </c>
      <c r="BK794" s="226">
        <f>ROUND(I794*H794,2)</f>
        <v>0</v>
      </c>
      <c r="BL794" s="18" t="s">
        <v>248</v>
      </c>
      <c r="BM794" s="225" t="s">
        <v>6018</v>
      </c>
    </row>
    <row r="795" s="2" customFormat="1">
      <c r="A795" s="39"/>
      <c r="B795" s="40"/>
      <c r="C795" s="41"/>
      <c r="D795" s="227" t="s">
        <v>435</v>
      </c>
      <c r="E795" s="41"/>
      <c r="F795" s="228" t="s">
        <v>5618</v>
      </c>
      <c r="G795" s="41"/>
      <c r="H795" s="41"/>
      <c r="I795" s="229"/>
      <c r="J795" s="41"/>
      <c r="K795" s="41"/>
      <c r="L795" s="45"/>
      <c r="M795" s="291"/>
      <c r="N795" s="292"/>
      <c r="O795" s="85"/>
      <c r="P795" s="85"/>
      <c r="Q795" s="85"/>
      <c r="R795" s="85"/>
      <c r="S795" s="85"/>
      <c r="T795" s="86"/>
      <c r="U795" s="39"/>
      <c r="V795" s="39"/>
      <c r="W795" s="39"/>
      <c r="X795" s="39"/>
      <c r="Y795" s="39"/>
      <c r="Z795" s="39"/>
      <c r="AA795" s="39"/>
      <c r="AB795" s="39"/>
      <c r="AC795" s="39"/>
      <c r="AD795" s="39"/>
      <c r="AE795" s="39"/>
      <c r="AT795" s="18" t="s">
        <v>435</v>
      </c>
      <c r="AU795" s="18" t="s">
        <v>79</v>
      </c>
    </row>
    <row r="796" s="2" customFormat="1" ht="16.5" customHeight="1">
      <c r="A796" s="39"/>
      <c r="B796" s="40"/>
      <c r="C796" s="214" t="s">
        <v>3740</v>
      </c>
      <c r="D796" s="214" t="s">
        <v>243</v>
      </c>
      <c r="E796" s="215" t="s">
        <v>6019</v>
      </c>
      <c r="F796" s="216" t="s">
        <v>6020</v>
      </c>
      <c r="G796" s="217" t="s">
        <v>282</v>
      </c>
      <c r="H796" s="218">
        <v>1</v>
      </c>
      <c r="I796" s="219"/>
      <c r="J796" s="220">
        <f>ROUND(I796*H796,2)</f>
        <v>0</v>
      </c>
      <c r="K796" s="216" t="s">
        <v>247</v>
      </c>
      <c r="L796" s="45"/>
      <c r="M796" s="221" t="s">
        <v>19</v>
      </c>
      <c r="N796" s="222" t="s">
        <v>43</v>
      </c>
      <c r="O796" s="85"/>
      <c r="P796" s="223">
        <f>O796*H796</f>
        <v>0</v>
      </c>
      <c r="Q796" s="223">
        <v>0</v>
      </c>
      <c r="R796" s="223">
        <f>Q796*H796</f>
        <v>0</v>
      </c>
      <c r="S796" s="223">
        <v>0</v>
      </c>
      <c r="T796" s="224">
        <f>S796*H796</f>
        <v>0</v>
      </c>
      <c r="U796" s="39"/>
      <c r="V796" s="39"/>
      <c r="W796" s="39"/>
      <c r="X796" s="39"/>
      <c r="Y796" s="39"/>
      <c r="Z796" s="39"/>
      <c r="AA796" s="39"/>
      <c r="AB796" s="39"/>
      <c r="AC796" s="39"/>
      <c r="AD796" s="39"/>
      <c r="AE796" s="39"/>
      <c r="AR796" s="225" t="s">
        <v>248</v>
      </c>
      <c r="AT796" s="225" t="s">
        <v>243</v>
      </c>
      <c r="AU796" s="225" t="s">
        <v>79</v>
      </c>
      <c r="AY796" s="18" t="s">
        <v>240</v>
      </c>
      <c r="BE796" s="226">
        <f>IF(N796="základní",J796,0)</f>
        <v>0</v>
      </c>
      <c r="BF796" s="226">
        <f>IF(N796="snížená",J796,0)</f>
        <v>0</v>
      </c>
      <c r="BG796" s="226">
        <f>IF(N796="zákl. přenesená",J796,0)</f>
        <v>0</v>
      </c>
      <c r="BH796" s="226">
        <f>IF(N796="sníž. přenesená",J796,0)</f>
        <v>0</v>
      </c>
      <c r="BI796" s="226">
        <f>IF(N796="nulová",J796,0)</f>
        <v>0</v>
      </c>
      <c r="BJ796" s="18" t="s">
        <v>79</v>
      </c>
      <c r="BK796" s="226">
        <f>ROUND(I796*H796,2)</f>
        <v>0</v>
      </c>
      <c r="BL796" s="18" t="s">
        <v>248</v>
      </c>
      <c r="BM796" s="225" t="s">
        <v>6021</v>
      </c>
    </row>
    <row r="797" s="2" customFormat="1">
      <c r="A797" s="39"/>
      <c r="B797" s="40"/>
      <c r="C797" s="41"/>
      <c r="D797" s="227" t="s">
        <v>435</v>
      </c>
      <c r="E797" s="41"/>
      <c r="F797" s="228" t="s">
        <v>5724</v>
      </c>
      <c r="G797" s="41"/>
      <c r="H797" s="41"/>
      <c r="I797" s="229"/>
      <c r="J797" s="41"/>
      <c r="K797" s="41"/>
      <c r="L797" s="45"/>
      <c r="M797" s="291"/>
      <c r="N797" s="292"/>
      <c r="O797" s="85"/>
      <c r="P797" s="85"/>
      <c r="Q797" s="85"/>
      <c r="R797" s="85"/>
      <c r="S797" s="85"/>
      <c r="T797" s="86"/>
      <c r="U797" s="39"/>
      <c r="V797" s="39"/>
      <c r="W797" s="39"/>
      <c r="X797" s="39"/>
      <c r="Y797" s="39"/>
      <c r="Z797" s="39"/>
      <c r="AA797" s="39"/>
      <c r="AB797" s="39"/>
      <c r="AC797" s="39"/>
      <c r="AD797" s="39"/>
      <c r="AE797" s="39"/>
      <c r="AT797" s="18" t="s">
        <v>435</v>
      </c>
      <c r="AU797" s="18" t="s">
        <v>79</v>
      </c>
    </row>
    <row r="798" s="2" customFormat="1">
      <c r="A798" s="39"/>
      <c r="B798" s="40"/>
      <c r="C798" s="214" t="s">
        <v>3744</v>
      </c>
      <c r="D798" s="214" t="s">
        <v>243</v>
      </c>
      <c r="E798" s="215" t="s">
        <v>6022</v>
      </c>
      <c r="F798" s="216" t="s">
        <v>5750</v>
      </c>
      <c r="G798" s="217" t="s">
        <v>1418</v>
      </c>
      <c r="H798" s="218">
        <v>7</v>
      </c>
      <c r="I798" s="219"/>
      <c r="J798" s="220">
        <f>ROUND(I798*H798,2)</f>
        <v>0</v>
      </c>
      <c r="K798" s="216" t="s">
        <v>247</v>
      </c>
      <c r="L798" s="45"/>
      <c r="M798" s="221" t="s">
        <v>19</v>
      </c>
      <c r="N798" s="222" t="s">
        <v>43</v>
      </c>
      <c r="O798" s="85"/>
      <c r="P798" s="223">
        <f>O798*H798</f>
        <v>0</v>
      </c>
      <c r="Q798" s="223">
        <v>0</v>
      </c>
      <c r="R798" s="223">
        <f>Q798*H798</f>
        <v>0</v>
      </c>
      <c r="S798" s="223">
        <v>0</v>
      </c>
      <c r="T798" s="224">
        <f>S798*H798</f>
        <v>0</v>
      </c>
      <c r="U798" s="39"/>
      <c r="V798" s="39"/>
      <c r="W798" s="39"/>
      <c r="X798" s="39"/>
      <c r="Y798" s="39"/>
      <c r="Z798" s="39"/>
      <c r="AA798" s="39"/>
      <c r="AB798" s="39"/>
      <c r="AC798" s="39"/>
      <c r="AD798" s="39"/>
      <c r="AE798" s="39"/>
      <c r="AR798" s="225" t="s">
        <v>248</v>
      </c>
      <c r="AT798" s="225" t="s">
        <v>243</v>
      </c>
      <c r="AU798" s="225" t="s">
        <v>79</v>
      </c>
      <c r="AY798" s="18" t="s">
        <v>240</v>
      </c>
      <c r="BE798" s="226">
        <f>IF(N798="základní",J798,0)</f>
        <v>0</v>
      </c>
      <c r="BF798" s="226">
        <f>IF(N798="snížená",J798,0)</f>
        <v>0</v>
      </c>
      <c r="BG798" s="226">
        <f>IF(N798="zákl. přenesená",J798,0)</f>
        <v>0</v>
      </c>
      <c r="BH798" s="226">
        <f>IF(N798="sníž. přenesená",J798,0)</f>
        <v>0</v>
      </c>
      <c r="BI798" s="226">
        <f>IF(N798="nulová",J798,0)</f>
        <v>0</v>
      </c>
      <c r="BJ798" s="18" t="s">
        <v>79</v>
      </c>
      <c r="BK798" s="226">
        <f>ROUND(I798*H798,2)</f>
        <v>0</v>
      </c>
      <c r="BL798" s="18" t="s">
        <v>248</v>
      </c>
      <c r="BM798" s="225" t="s">
        <v>6023</v>
      </c>
    </row>
    <row r="799" s="2" customFormat="1">
      <c r="A799" s="39"/>
      <c r="B799" s="40"/>
      <c r="C799" s="41"/>
      <c r="D799" s="227" t="s">
        <v>435</v>
      </c>
      <c r="E799" s="41"/>
      <c r="F799" s="228" t="s">
        <v>5751</v>
      </c>
      <c r="G799" s="41"/>
      <c r="H799" s="41"/>
      <c r="I799" s="229"/>
      <c r="J799" s="41"/>
      <c r="K799" s="41"/>
      <c r="L799" s="45"/>
      <c r="M799" s="291"/>
      <c r="N799" s="292"/>
      <c r="O799" s="85"/>
      <c r="P799" s="85"/>
      <c r="Q799" s="85"/>
      <c r="R799" s="85"/>
      <c r="S799" s="85"/>
      <c r="T799" s="86"/>
      <c r="U799" s="39"/>
      <c r="V799" s="39"/>
      <c r="W799" s="39"/>
      <c r="X799" s="39"/>
      <c r="Y799" s="39"/>
      <c r="Z799" s="39"/>
      <c r="AA799" s="39"/>
      <c r="AB799" s="39"/>
      <c r="AC799" s="39"/>
      <c r="AD799" s="39"/>
      <c r="AE799" s="39"/>
      <c r="AT799" s="18" t="s">
        <v>435</v>
      </c>
      <c r="AU799" s="18" t="s">
        <v>79</v>
      </c>
    </row>
    <row r="800" s="2" customFormat="1">
      <c r="A800" s="39"/>
      <c r="B800" s="40"/>
      <c r="C800" s="214" t="s">
        <v>3748</v>
      </c>
      <c r="D800" s="214" t="s">
        <v>243</v>
      </c>
      <c r="E800" s="215" t="s">
        <v>6024</v>
      </c>
      <c r="F800" s="216" t="s">
        <v>5537</v>
      </c>
      <c r="G800" s="217" t="s">
        <v>1418</v>
      </c>
      <c r="H800" s="218">
        <v>5</v>
      </c>
      <c r="I800" s="219"/>
      <c r="J800" s="220">
        <f>ROUND(I800*H800,2)</f>
        <v>0</v>
      </c>
      <c r="K800" s="216" t="s">
        <v>247</v>
      </c>
      <c r="L800" s="45"/>
      <c r="M800" s="221" t="s">
        <v>19</v>
      </c>
      <c r="N800" s="222" t="s">
        <v>43</v>
      </c>
      <c r="O800" s="85"/>
      <c r="P800" s="223">
        <f>O800*H800</f>
        <v>0</v>
      </c>
      <c r="Q800" s="223">
        <v>0</v>
      </c>
      <c r="R800" s="223">
        <f>Q800*H800</f>
        <v>0</v>
      </c>
      <c r="S800" s="223">
        <v>0</v>
      </c>
      <c r="T800" s="224">
        <f>S800*H800</f>
        <v>0</v>
      </c>
      <c r="U800" s="39"/>
      <c r="V800" s="39"/>
      <c r="W800" s="39"/>
      <c r="X800" s="39"/>
      <c r="Y800" s="39"/>
      <c r="Z800" s="39"/>
      <c r="AA800" s="39"/>
      <c r="AB800" s="39"/>
      <c r="AC800" s="39"/>
      <c r="AD800" s="39"/>
      <c r="AE800" s="39"/>
      <c r="AR800" s="225" t="s">
        <v>248</v>
      </c>
      <c r="AT800" s="225" t="s">
        <v>243</v>
      </c>
      <c r="AU800" s="225" t="s">
        <v>79</v>
      </c>
      <c r="AY800" s="18" t="s">
        <v>240</v>
      </c>
      <c r="BE800" s="226">
        <f>IF(N800="základní",J800,0)</f>
        <v>0</v>
      </c>
      <c r="BF800" s="226">
        <f>IF(N800="snížená",J800,0)</f>
        <v>0</v>
      </c>
      <c r="BG800" s="226">
        <f>IF(N800="zákl. přenesená",J800,0)</f>
        <v>0</v>
      </c>
      <c r="BH800" s="226">
        <f>IF(N800="sníž. přenesená",J800,0)</f>
        <v>0</v>
      </c>
      <c r="BI800" s="226">
        <f>IF(N800="nulová",J800,0)</f>
        <v>0</v>
      </c>
      <c r="BJ800" s="18" t="s">
        <v>79</v>
      </c>
      <c r="BK800" s="226">
        <f>ROUND(I800*H800,2)</f>
        <v>0</v>
      </c>
      <c r="BL800" s="18" t="s">
        <v>248</v>
      </c>
      <c r="BM800" s="225" t="s">
        <v>6025</v>
      </c>
    </row>
    <row r="801" s="2" customFormat="1">
      <c r="A801" s="39"/>
      <c r="B801" s="40"/>
      <c r="C801" s="41"/>
      <c r="D801" s="227" t="s">
        <v>435</v>
      </c>
      <c r="E801" s="41"/>
      <c r="F801" s="228" t="s">
        <v>5430</v>
      </c>
      <c r="G801" s="41"/>
      <c r="H801" s="41"/>
      <c r="I801" s="229"/>
      <c r="J801" s="41"/>
      <c r="K801" s="41"/>
      <c r="L801" s="45"/>
      <c r="M801" s="291"/>
      <c r="N801" s="292"/>
      <c r="O801" s="85"/>
      <c r="P801" s="85"/>
      <c r="Q801" s="85"/>
      <c r="R801" s="85"/>
      <c r="S801" s="85"/>
      <c r="T801" s="86"/>
      <c r="U801" s="39"/>
      <c r="V801" s="39"/>
      <c r="W801" s="39"/>
      <c r="X801" s="39"/>
      <c r="Y801" s="39"/>
      <c r="Z801" s="39"/>
      <c r="AA801" s="39"/>
      <c r="AB801" s="39"/>
      <c r="AC801" s="39"/>
      <c r="AD801" s="39"/>
      <c r="AE801" s="39"/>
      <c r="AT801" s="18" t="s">
        <v>435</v>
      </c>
      <c r="AU801" s="18" t="s">
        <v>79</v>
      </c>
    </row>
    <row r="802" s="2" customFormat="1">
      <c r="A802" s="39"/>
      <c r="B802" s="40"/>
      <c r="C802" s="214" t="s">
        <v>3752</v>
      </c>
      <c r="D802" s="214" t="s">
        <v>243</v>
      </c>
      <c r="E802" s="215" t="s">
        <v>6026</v>
      </c>
      <c r="F802" s="216" t="s">
        <v>5947</v>
      </c>
      <c r="G802" s="217" t="s">
        <v>282</v>
      </c>
      <c r="H802" s="218">
        <v>2</v>
      </c>
      <c r="I802" s="219"/>
      <c r="J802" s="220">
        <f>ROUND(I802*H802,2)</f>
        <v>0</v>
      </c>
      <c r="K802" s="216" t="s">
        <v>247</v>
      </c>
      <c r="L802" s="45"/>
      <c r="M802" s="221" t="s">
        <v>19</v>
      </c>
      <c r="N802" s="222" t="s">
        <v>43</v>
      </c>
      <c r="O802" s="85"/>
      <c r="P802" s="223">
        <f>O802*H802</f>
        <v>0</v>
      </c>
      <c r="Q802" s="223">
        <v>0</v>
      </c>
      <c r="R802" s="223">
        <f>Q802*H802</f>
        <v>0</v>
      </c>
      <c r="S802" s="223">
        <v>0</v>
      </c>
      <c r="T802" s="224">
        <f>S802*H802</f>
        <v>0</v>
      </c>
      <c r="U802" s="39"/>
      <c r="V802" s="39"/>
      <c r="W802" s="39"/>
      <c r="X802" s="39"/>
      <c r="Y802" s="39"/>
      <c r="Z802" s="39"/>
      <c r="AA802" s="39"/>
      <c r="AB802" s="39"/>
      <c r="AC802" s="39"/>
      <c r="AD802" s="39"/>
      <c r="AE802" s="39"/>
      <c r="AR802" s="225" t="s">
        <v>248</v>
      </c>
      <c r="AT802" s="225" t="s">
        <v>243</v>
      </c>
      <c r="AU802" s="225" t="s">
        <v>79</v>
      </c>
      <c r="AY802" s="18" t="s">
        <v>240</v>
      </c>
      <c r="BE802" s="226">
        <f>IF(N802="základní",J802,0)</f>
        <v>0</v>
      </c>
      <c r="BF802" s="226">
        <f>IF(N802="snížená",J802,0)</f>
        <v>0</v>
      </c>
      <c r="BG802" s="226">
        <f>IF(N802="zákl. přenesená",J802,0)</f>
        <v>0</v>
      </c>
      <c r="BH802" s="226">
        <f>IF(N802="sníž. přenesená",J802,0)</f>
        <v>0</v>
      </c>
      <c r="BI802" s="226">
        <f>IF(N802="nulová",J802,0)</f>
        <v>0</v>
      </c>
      <c r="BJ802" s="18" t="s">
        <v>79</v>
      </c>
      <c r="BK802" s="226">
        <f>ROUND(I802*H802,2)</f>
        <v>0</v>
      </c>
      <c r="BL802" s="18" t="s">
        <v>248</v>
      </c>
      <c r="BM802" s="225" t="s">
        <v>6027</v>
      </c>
    </row>
    <row r="803" s="2" customFormat="1">
      <c r="A803" s="39"/>
      <c r="B803" s="40"/>
      <c r="C803" s="41"/>
      <c r="D803" s="227" t="s">
        <v>435</v>
      </c>
      <c r="E803" s="41"/>
      <c r="F803" s="228" t="s">
        <v>5694</v>
      </c>
      <c r="G803" s="41"/>
      <c r="H803" s="41"/>
      <c r="I803" s="229"/>
      <c r="J803" s="41"/>
      <c r="K803" s="41"/>
      <c r="L803" s="45"/>
      <c r="M803" s="291"/>
      <c r="N803" s="292"/>
      <c r="O803" s="85"/>
      <c r="P803" s="85"/>
      <c r="Q803" s="85"/>
      <c r="R803" s="85"/>
      <c r="S803" s="85"/>
      <c r="T803" s="86"/>
      <c r="U803" s="39"/>
      <c r="V803" s="39"/>
      <c r="W803" s="39"/>
      <c r="X803" s="39"/>
      <c r="Y803" s="39"/>
      <c r="Z803" s="39"/>
      <c r="AA803" s="39"/>
      <c r="AB803" s="39"/>
      <c r="AC803" s="39"/>
      <c r="AD803" s="39"/>
      <c r="AE803" s="39"/>
      <c r="AT803" s="18" t="s">
        <v>435</v>
      </c>
      <c r="AU803" s="18" t="s">
        <v>79</v>
      </c>
    </row>
    <row r="804" s="12" customFormat="1" ht="25.92" customHeight="1">
      <c r="A804" s="12"/>
      <c r="B804" s="198"/>
      <c r="C804" s="199"/>
      <c r="D804" s="200" t="s">
        <v>71</v>
      </c>
      <c r="E804" s="201" t="s">
        <v>6028</v>
      </c>
      <c r="F804" s="201" t="s">
        <v>6029</v>
      </c>
      <c r="G804" s="199"/>
      <c r="H804" s="199"/>
      <c r="I804" s="202"/>
      <c r="J804" s="203">
        <f>BK804</f>
        <v>0</v>
      </c>
      <c r="K804" s="199"/>
      <c r="L804" s="204"/>
      <c r="M804" s="205"/>
      <c r="N804" s="206"/>
      <c r="O804" s="206"/>
      <c r="P804" s="207">
        <f>SUM(P805:P806)</f>
        <v>0</v>
      </c>
      <c r="Q804" s="206"/>
      <c r="R804" s="207">
        <f>SUM(R805:R806)</f>
        <v>0</v>
      </c>
      <c r="S804" s="206"/>
      <c r="T804" s="208">
        <f>SUM(T805:T806)</f>
        <v>0</v>
      </c>
      <c r="U804" s="12"/>
      <c r="V804" s="12"/>
      <c r="W804" s="12"/>
      <c r="X804" s="12"/>
      <c r="Y804" s="12"/>
      <c r="Z804" s="12"/>
      <c r="AA804" s="12"/>
      <c r="AB804" s="12"/>
      <c r="AC804" s="12"/>
      <c r="AD804" s="12"/>
      <c r="AE804" s="12"/>
      <c r="AR804" s="209" t="s">
        <v>79</v>
      </c>
      <c r="AT804" s="210" t="s">
        <v>71</v>
      </c>
      <c r="AU804" s="210" t="s">
        <v>72</v>
      </c>
      <c r="AY804" s="209" t="s">
        <v>240</v>
      </c>
      <c r="BK804" s="211">
        <f>SUM(BK805:BK806)</f>
        <v>0</v>
      </c>
    </row>
    <row r="805" s="2" customFormat="1">
      <c r="A805" s="39"/>
      <c r="B805" s="40"/>
      <c r="C805" s="214" t="s">
        <v>3756</v>
      </c>
      <c r="D805" s="214" t="s">
        <v>243</v>
      </c>
      <c r="E805" s="215" t="s">
        <v>6030</v>
      </c>
      <c r="F805" s="216" t="s">
        <v>6017</v>
      </c>
      <c r="G805" s="217" t="s">
        <v>282</v>
      </c>
      <c r="H805" s="218">
        <v>1</v>
      </c>
      <c r="I805" s="219"/>
      <c r="J805" s="220">
        <f>ROUND(I805*H805,2)</f>
        <v>0</v>
      </c>
      <c r="K805" s="216" t="s">
        <v>247</v>
      </c>
      <c r="L805" s="45"/>
      <c r="M805" s="221" t="s">
        <v>19</v>
      </c>
      <c r="N805" s="222" t="s">
        <v>43</v>
      </c>
      <c r="O805" s="85"/>
      <c r="P805" s="223">
        <f>O805*H805</f>
        <v>0</v>
      </c>
      <c r="Q805" s="223">
        <v>0</v>
      </c>
      <c r="R805" s="223">
        <f>Q805*H805</f>
        <v>0</v>
      </c>
      <c r="S805" s="223">
        <v>0</v>
      </c>
      <c r="T805" s="224">
        <f>S805*H805</f>
        <v>0</v>
      </c>
      <c r="U805" s="39"/>
      <c r="V805" s="39"/>
      <c r="W805" s="39"/>
      <c r="X805" s="39"/>
      <c r="Y805" s="39"/>
      <c r="Z805" s="39"/>
      <c r="AA805" s="39"/>
      <c r="AB805" s="39"/>
      <c r="AC805" s="39"/>
      <c r="AD805" s="39"/>
      <c r="AE805" s="39"/>
      <c r="AR805" s="225" t="s">
        <v>248</v>
      </c>
      <c r="AT805" s="225" t="s">
        <v>243</v>
      </c>
      <c r="AU805" s="225" t="s">
        <v>79</v>
      </c>
      <c r="AY805" s="18" t="s">
        <v>240</v>
      </c>
      <c r="BE805" s="226">
        <f>IF(N805="základní",J805,0)</f>
        <v>0</v>
      </c>
      <c r="BF805" s="226">
        <f>IF(N805="snížená",J805,0)</f>
        <v>0</v>
      </c>
      <c r="BG805" s="226">
        <f>IF(N805="zákl. přenesená",J805,0)</f>
        <v>0</v>
      </c>
      <c r="BH805" s="226">
        <f>IF(N805="sníž. přenesená",J805,0)</f>
        <v>0</v>
      </c>
      <c r="BI805" s="226">
        <f>IF(N805="nulová",J805,0)</f>
        <v>0</v>
      </c>
      <c r="BJ805" s="18" t="s">
        <v>79</v>
      </c>
      <c r="BK805" s="226">
        <f>ROUND(I805*H805,2)</f>
        <v>0</v>
      </c>
      <c r="BL805" s="18" t="s">
        <v>248</v>
      </c>
      <c r="BM805" s="225" t="s">
        <v>6031</v>
      </c>
    </row>
    <row r="806" s="2" customFormat="1">
      <c r="A806" s="39"/>
      <c r="B806" s="40"/>
      <c r="C806" s="41"/>
      <c r="D806" s="227" t="s">
        <v>435</v>
      </c>
      <c r="E806" s="41"/>
      <c r="F806" s="228" t="s">
        <v>5618</v>
      </c>
      <c r="G806" s="41"/>
      <c r="H806" s="41"/>
      <c r="I806" s="229"/>
      <c r="J806" s="41"/>
      <c r="K806" s="41"/>
      <c r="L806" s="45"/>
      <c r="M806" s="291"/>
      <c r="N806" s="292"/>
      <c r="O806" s="85"/>
      <c r="P806" s="85"/>
      <c r="Q806" s="85"/>
      <c r="R806" s="85"/>
      <c r="S806" s="85"/>
      <c r="T806" s="86"/>
      <c r="U806" s="39"/>
      <c r="V806" s="39"/>
      <c r="W806" s="39"/>
      <c r="X806" s="39"/>
      <c r="Y806" s="39"/>
      <c r="Z806" s="39"/>
      <c r="AA806" s="39"/>
      <c r="AB806" s="39"/>
      <c r="AC806" s="39"/>
      <c r="AD806" s="39"/>
      <c r="AE806" s="39"/>
      <c r="AT806" s="18" t="s">
        <v>435</v>
      </c>
      <c r="AU806" s="18" t="s">
        <v>79</v>
      </c>
    </row>
    <row r="807" s="12" customFormat="1" ht="25.92" customHeight="1">
      <c r="A807" s="12"/>
      <c r="B807" s="198"/>
      <c r="C807" s="199"/>
      <c r="D807" s="200" t="s">
        <v>71</v>
      </c>
      <c r="E807" s="201" t="s">
        <v>6032</v>
      </c>
      <c r="F807" s="201" t="s">
        <v>6033</v>
      </c>
      <c r="G807" s="199"/>
      <c r="H807" s="199"/>
      <c r="I807" s="202"/>
      <c r="J807" s="203">
        <f>BK807</f>
        <v>0</v>
      </c>
      <c r="K807" s="199"/>
      <c r="L807" s="204"/>
      <c r="M807" s="205"/>
      <c r="N807" s="206"/>
      <c r="O807" s="206"/>
      <c r="P807" s="207">
        <f>SUM(P808:P833)</f>
        <v>0</v>
      </c>
      <c r="Q807" s="206"/>
      <c r="R807" s="207">
        <f>SUM(R808:R833)</f>
        <v>0</v>
      </c>
      <c r="S807" s="206"/>
      <c r="T807" s="208">
        <f>SUM(T808:T833)</f>
        <v>0</v>
      </c>
      <c r="U807" s="12"/>
      <c r="V807" s="12"/>
      <c r="W807" s="12"/>
      <c r="X807" s="12"/>
      <c r="Y807" s="12"/>
      <c r="Z807" s="12"/>
      <c r="AA807" s="12"/>
      <c r="AB807" s="12"/>
      <c r="AC807" s="12"/>
      <c r="AD807" s="12"/>
      <c r="AE807" s="12"/>
      <c r="AR807" s="209" t="s">
        <v>79</v>
      </c>
      <c r="AT807" s="210" t="s">
        <v>71</v>
      </c>
      <c r="AU807" s="210" t="s">
        <v>72</v>
      </c>
      <c r="AY807" s="209" t="s">
        <v>240</v>
      </c>
      <c r="BK807" s="211">
        <f>SUM(BK808:BK833)</f>
        <v>0</v>
      </c>
    </row>
    <row r="808" s="2" customFormat="1">
      <c r="A808" s="39"/>
      <c r="B808" s="40"/>
      <c r="C808" s="214" t="s">
        <v>3760</v>
      </c>
      <c r="D808" s="214" t="s">
        <v>243</v>
      </c>
      <c r="E808" s="215" t="s">
        <v>6034</v>
      </c>
      <c r="F808" s="216" t="s">
        <v>6035</v>
      </c>
      <c r="G808" s="217" t="s">
        <v>282</v>
      </c>
      <c r="H808" s="218">
        <v>1</v>
      </c>
      <c r="I808" s="219"/>
      <c r="J808" s="220">
        <f>ROUND(I808*H808,2)</f>
        <v>0</v>
      </c>
      <c r="K808" s="216" t="s">
        <v>247</v>
      </c>
      <c r="L808" s="45"/>
      <c r="M808" s="221" t="s">
        <v>19</v>
      </c>
      <c r="N808" s="222" t="s">
        <v>43</v>
      </c>
      <c r="O808" s="85"/>
      <c r="P808" s="223">
        <f>O808*H808</f>
        <v>0</v>
      </c>
      <c r="Q808" s="223">
        <v>0</v>
      </c>
      <c r="R808" s="223">
        <f>Q808*H808</f>
        <v>0</v>
      </c>
      <c r="S808" s="223">
        <v>0</v>
      </c>
      <c r="T808" s="224">
        <f>S808*H808</f>
        <v>0</v>
      </c>
      <c r="U808" s="39"/>
      <c r="V808" s="39"/>
      <c r="W808" s="39"/>
      <c r="X808" s="39"/>
      <c r="Y808" s="39"/>
      <c r="Z808" s="39"/>
      <c r="AA808" s="39"/>
      <c r="AB808" s="39"/>
      <c r="AC808" s="39"/>
      <c r="AD808" s="39"/>
      <c r="AE808" s="39"/>
      <c r="AR808" s="225" t="s">
        <v>248</v>
      </c>
      <c r="AT808" s="225" t="s">
        <v>243</v>
      </c>
      <c r="AU808" s="225" t="s">
        <v>79</v>
      </c>
      <c r="AY808" s="18" t="s">
        <v>240</v>
      </c>
      <c r="BE808" s="226">
        <f>IF(N808="základní",J808,0)</f>
        <v>0</v>
      </c>
      <c r="BF808" s="226">
        <f>IF(N808="snížená",J808,0)</f>
        <v>0</v>
      </c>
      <c r="BG808" s="226">
        <f>IF(N808="zákl. přenesená",J808,0)</f>
        <v>0</v>
      </c>
      <c r="BH808" s="226">
        <f>IF(N808="sníž. přenesená",J808,0)</f>
        <v>0</v>
      </c>
      <c r="BI808" s="226">
        <f>IF(N808="nulová",J808,0)</f>
        <v>0</v>
      </c>
      <c r="BJ808" s="18" t="s">
        <v>79</v>
      </c>
      <c r="BK808" s="226">
        <f>ROUND(I808*H808,2)</f>
        <v>0</v>
      </c>
      <c r="BL808" s="18" t="s">
        <v>248</v>
      </c>
      <c r="BM808" s="225" t="s">
        <v>6036</v>
      </c>
    </row>
    <row r="809" s="2" customFormat="1">
      <c r="A809" s="39"/>
      <c r="B809" s="40"/>
      <c r="C809" s="41"/>
      <c r="D809" s="227" t="s">
        <v>435</v>
      </c>
      <c r="E809" s="41"/>
      <c r="F809" s="228" t="s">
        <v>5657</v>
      </c>
      <c r="G809" s="41"/>
      <c r="H809" s="41"/>
      <c r="I809" s="229"/>
      <c r="J809" s="41"/>
      <c r="K809" s="41"/>
      <c r="L809" s="45"/>
      <c r="M809" s="291"/>
      <c r="N809" s="292"/>
      <c r="O809" s="85"/>
      <c r="P809" s="85"/>
      <c r="Q809" s="85"/>
      <c r="R809" s="85"/>
      <c r="S809" s="85"/>
      <c r="T809" s="86"/>
      <c r="U809" s="39"/>
      <c r="V809" s="39"/>
      <c r="W809" s="39"/>
      <c r="X809" s="39"/>
      <c r="Y809" s="39"/>
      <c r="Z809" s="39"/>
      <c r="AA809" s="39"/>
      <c r="AB809" s="39"/>
      <c r="AC809" s="39"/>
      <c r="AD809" s="39"/>
      <c r="AE809" s="39"/>
      <c r="AT809" s="18" t="s">
        <v>435</v>
      </c>
      <c r="AU809" s="18" t="s">
        <v>79</v>
      </c>
    </row>
    <row r="810" s="2" customFormat="1">
      <c r="A810" s="39"/>
      <c r="B810" s="40"/>
      <c r="C810" s="214" t="s">
        <v>3764</v>
      </c>
      <c r="D810" s="214" t="s">
        <v>243</v>
      </c>
      <c r="E810" s="215" t="s">
        <v>6037</v>
      </c>
      <c r="F810" s="216" t="s">
        <v>6038</v>
      </c>
      <c r="G810" s="217" t="s">
        <v>282</v>
      </c>
      <c r="H810" s="218">
        <v>2</v>
      </c>
      <c r="I810" s="219"/>
      <c r="J810" s="220">
        <f>ROUND(I810*H810,2)</f>
        <v>0</v>
      </c>
      <c r="K810" s="216" t="s">
        <v>247</v>
      </c>
      <c r="L810" s="45"/>
      <c r="M810" s="221" t="s">
        <v>19</v>
      </c>
      <c r="N810" s="222" t="s">
        <v>43</v>
      </c>
      <c r="O810" s="85"/>
      <c r="P810" s="223">
        <f>O810*H810</f>
        <v>0</v>
      </c>
      <c r="Q810" s="223">
        <v>0</v>
      </c>
      <c r="R810" s="223">
        <f>Q810*H810</f>
        <v>0</v>
      </c>
      <c r="S810" s="223">
        <v>0</v>
      </c>
      <c r="T810" s="224">
        <f>S810*H810</f>
        <v>0</v>
      </c>
      <c r="U810" s="39"/>
      <c r="V810" s="39"/>
      <c r="W810" s="39"/>
      <c r="X810" s="39"/>
      <c r="Y810" s="39"/>
      <c r="Z810" s="39"/>
      <c r="AA810" s="39"/>
      <c r="AB810" s="39"/>
      <c r="AC810" s="39"/>
      <c r="AD810" s="39"/>
      <c r="AE810" s="39"/>
      <c r="AR810" s="225" t="s">
        <v>248</v>
      </c>
      <c r="AT810" s="225" t="s">
        <v>243</v>
      </c>
      <c r="AU810" s="225" t="s">
        <v>79</v>
      </c>
      <c r="AY810" s="18" t="s">
        <v>240</v>
      </c>
      <c r="BE810" s="226">
        <f>IF(N810="základní",J810,0)</f>
        <v>0</v>
      </c>
      <c r="BF810" s="226">
        <f>IF(N810="snížená",J810,0)</f>
        <v>0</v>
      </c>
      <c r="BG810" s="226">
        <f>IF(N810="zákl. přenesená",J810,0)</f>
        <v>0</v>
      </c>
      <c r="BH810" s="226">
        <f>IF(N810="sníž. přenesená",J810,0)</f>
        <v>0</v>
      </c>
      <c r="BI810" s="226">
        <f>IF(N810="nulová",J810,0)</f>
        <v>0</v>
      </c>
      <c r="BJ810" s="18" t="s">
        <v>79</v>
      </c>
      <c r="BK810" s="226">
        <f>ROUND(I810*H810,2)</f>
        <v>0</v>
      </c>
      <c r="BL810" s="18" t="s">
        <v>248</v>
      </c>
      <c r="BM810" s="225" t="s">
        <v>6039</v>
      </c>
    </row>
    <row r="811" s="2" customFormat="1">
      <c r="A811" s="39"/>
      <c r="B811" s="40"/>
      <c r="C811" s="41"/>
      <c r="D811" s="227" t="s">
        <v>435</v>
      </c>
      <c r="E811" s="41"/>
      <c r="F811" s="228" t="s">
        <v>5657</v>
      </c>
      <c r="G811" s="41"/>
      <c r="H811" s="41"/>
      <c r="I811" s="229"/>
      <c r="J811" s="41"/>
      <c r="K811" s="41"/>
      <c r="L811" s="45"/>
      <c r="M811" s="291"/>
      <c r="N811" s="292"/>
      <c r="O811" s="85"/>
      <c r="P811" s="85"/>
      <c r="Q811" s="85"/>
      <c r="R811" s="85"/>
      <c r="S811" s="85"/>
      <c r="T811" s="86"/>
      <c r="U811" s="39"/>
      <c r="V811" s="39"/>
      <c r="W811" s="39"/>
      <c r="X811" s="39"/>
      <c r="Y811" s="39"/>
      <c r="Z811" s="39"/>
      <c r="AA811" s="39"/>
      <c r="AB811" s="39"/>
      <c r="AC811" s="39"/>
      <c r="AD811" s="39"/>
      <c r="AE811" s="39"/>
      <c r="AT811" s="18" t="s">
        <v>435</v>
      </c>
      <c r="AU811" s="18" t="s">
        <v>79</v>
      </c>
    </row>
    <row r="812" s="2" customFormat="1">
      <c r="A812" s="39"/>
      <c r="B812" s="40"/>
      <c r="C812" s="214" t="s">
        <v>3768</v>
      </c>
      <c r="D812" s="214" t="s">
        <v>243</v>
      </c>
      <c r="E812" s="215" t="s">
        <v>6040</v>
      </c>
      <c r="F812" s="216" t="s">
        <v>6041</v>
      </c>
      <c r="G812" s="217" t="s">
        <v>282</v>
      </c>
      <c r="H812" s="218">
        <v>1</v>
      </c>
      <c r="I812" s="219"/>
      <c r="J812" s="220">
        <f>ROUND(I812*H812,2)</f>
        <v>0</v>
      </c>
      <c r="K812" s="216" t="s">
        <v>247</v>
      </c>
      <c r="L812" s="45"/>
      <c r="M812" s="221" t="s">
        <v>19</v>
      </c>
      <c r="N812" s="222" t="s">
        <v>43</v>
      </c>
      <c r="O812" s="85"/>
      <c r="P812" s="223">
        <f>O812*H812</f>
        <v>0</v>
      </c>
      <c r="Q812" s="223">
        <v>0</v>
      </c>
      <c r="R812" s="223">
        <f>Q812*H812</f>
        <v>0</v>
      </c>
      <c r="S812" s="223">
        <v>0</v>
      </c>
      <c r="T812" s="224">
        <f>S812*H812</f>
        <v>0</v>
      </c>
      <c r="U812" s="39"/>
      <c r="V812" s="39"/>
      <c r="W812" s="39"/>
      <c r="X812" s="39"/>
      <c r="Y812" s="39"/>
      <c r="Z812" s="39"/>
      <c r="AA812" s="39"/>
      <c r="AB812" s="39"/>
      <c r="AC812" s="39"/>
      <c r="AD812" s="39"/>
      <c r="AE812" s="39"/>
      <c r="AR812" s="225" t="s">
        <v>248</v>
      </c>
      <c r="AT812" s="225" t="s">
        <v>243</v>
      </c>
      <c r="AU812" s="225" t="s">
        <v>79</v>
      </c>
      <c r="AY812" s="18" t="s">
        <v>240</v>
      </c>
      <c r="BE812" s="226">
        <f>IF(N812="základní",J812,0)</f>
        <v>0</v>
      </c>
      <c r="BF812" s="226">
        <f>IF(N812="snížená",J812,0)</f>
        <v>0</v>
      </c>
      <c r="BG812" s="226">
        <f>IF(N812="zákl. přenesená",J812,0)</f>
        <v>0</v>
      </c>
      <c r="BH812" s="226">
        <f>IF(N812="sníž. přenesená",J812,0)</f>
        <v>0</v>
      </c>
      <c r="BI812" s="226">
        <f>IF(N812="nulová",J812,0)</f>
        <v>0</v>
      </c>
      <c r="BJ812" s="18" t="s">
        <v>79</v>
      </c>
      <c r="BK812" s="226">
        <f>ROUND(I812*H812,2)</f>
        <v>0</v>
      </c>
      <c r="BL812" s="18" t="s">
        <v>248</v>
      </c>
      <c r="BM812" s="225" t="s">
        <v>6042</v>
      </c>
    </row>
    <row r="813" s="2" customFormat="1">
      <c r="A813" s="39"/>
      <c r="B813" s="40"/>
      <c r="C813" s="41"/>
      <c r="D813" s="227" t="s">
        <v>435</v>
      </c>
      <c r="E813" s="41"/>
      <c r="F813" s="228" t="s">
        <v>5618</v>
      </c>
      <c r="G813" s="41"/>
      <c r="H813" s="41"/>
      <c r="I813" s="229"/>
      <c r="J813" s="41"/>
      <c r="K813" s="41"/>
      <c r="L813" s="45"/>
      <c r="M813" s="291"/>
      <c r="N813" s="292"/>
      <c r="O813" s="85"/>
      <c r="P813" s="85"/>
      <c r="Q813" s="85"/>
      <c r="R813" s="85"/>
      <c r="S813" s="85"/>
      <c r="T813" s="86"/>
      <c r="U813" s="39"/>
      <c r="V813" s="39"/>
      <c r="W813" s="39"/>
      <c r="X813" s="39"/>
      <c r="Y813" s="39"/>
      <c r="Z813" s="39"/>
      <c r="AA813" s="39"/>
      <c r="AB813" s="39"/>
      <c r="AC813" s="39"/>
      <c r="AD813" s="39"/>
      <c r="AE813" s="39"/>
      <c r="AT813" s="18" t="s">
        <v>435</v>
      </c>
      <c r="AU813" s="18" t="s">
        <v>79</v>
      </c>
    </row>
    <row r="814" s="2" customFormat="1" ht="16.5" customHeight="1">
      <c r="A814" s="39"/>
      <c r="B814" s="40"/>
      <c r="C814" s="214" t="s">
        <v>3772</v>
      </c>
      <c r="D814" s="214" t="s">
        <v>243</v>
      </c>
      <c r="E814" s="215" t="s">
        <v>6043</v>
      </c>
      <c r="F814" s="216" t="s">
        <v>6044</v>
      </c>
      <c r="G814" s="217" t="s">
        <v>282</v>
      </c>
      <c r="H814" s="218">
        <v>2</v>
      </c>
      <c r="I814" s="219"/>
      <c r="J814" s="220">
        <f>ROUND(I814*H814,2)</f>
        <v>0</v>
      </c>
      <c r="K814" s="216" t="s">
        <v>247</v>
      </c>
      <c r="L814" s="45"/>
      <c r="M814" s="221" t="s">
        <v>19</v>
      </c>
      <c r="N814" s="222" t="s">
        <v>43</v>
      </c>
      <c r="O814" s="85"/>
      <c r="P814" s="223">
        <f>O814*H814</f>
        <v>0</v>
      </c>
      <c r="Q814" s="223">
        <v>0</v>
      </c>
      <c r="R814" s="223">
        <f>Q814*H814</f>
        <v>0</v>
      </c>
      <c r="S814" s="223">
        <v>0</v>
      </c>
      <c r="T814" s="224">
        <f>S814*H814</f>
        <v>0</v>
      </c>
      <c r="U814" s="39"/>
      <c r="V814" s="39"/>
      <c r="W814" s="39"/>
      <c r="X814" s="39"/>
      <c r="Y814" s="39"/>
      <c r="Z814" s="39"/>
      <c r="AA814" s="39"/>
      <c r="AB814" s="39"/>
      <c r="AC814" s="39"/>
      <c r="AD814" s="39"/>
      <c r="AE814" s="39"/>
      <c r="AR814" s="225" t="s">
        <v>248</v>
      </c>
      <c r="AT814" s="225" t="s">
        <v>243</v>
      </c>
      <c r="AU814" s="225" t="s">
        <v>79</v>
      </c>
      <c r="AY814" s="18" t="s">
        <v>240</v>
      </c>
      <c r="BE814" s="226">
        <f>IF(N814="základní",J814,0)</f>
        <v>0</v>
      </c>
      <c r="BF814" s="226">
        <f>IF(N814="snížená",J814,0)</f>
        <v>0</v>
      </c>
      <c r="BG814" s="226">
        <f>IF(N814="zákl. přenesená",J814,0)</f>
        <v>0</v>
      </c>
      <c r="BH814" s="226">
        <f>IF(N814="sníž. přenesená",J814,0)</f>
        <v>0</v>
      </c>
      <c r="BI814" s="226">
        <f>IF(N814="nulová",J814,0)</f>
        <v>0</v>
      </c>
      <c r="BJ814" s="18" t="s">
        <v>79</v>
      </c>
      <c r="BK814" s="226">
        <f>ROUND(I814*H814,2)</f>
        <v>0</v>
      </c>
      <c r="BL814" s="18" t="s">
        <v>248</v>
      </c>
      <c r="BM814" s="225" t="s">
        <v>6045</v>
      </c>
    </row>
    <row r="815" s="2" customFormat="1">
      <c r="A815" s="39"/>
      <c r="B815" s="40"/>
      <c r="C815" s="41"/>
      <c r="D815" s="227" t="s">
        <v>435</v>
      </c>
      <c r="E815" s="41"/>
      <c r="F815" s="228" t="s">
        <v>5527</v>
      </c>
      <c r="G815" s="41"/>
      <c r="H815" s="41"/>
      <c r="I815" s="229"/>
      <c r="J815" s="41"/>
      <c r="K815" s="41"/>
      <c r="L815" s="45"/>
      <c r="M815" s="291"/>
      <c r="N815" s="292"/>
      <c r="O815" s="85"/>
      <c r="P815" s="85"/>
      <c r="Q815" s="85"/>
      <c r="R815" s="85"/>
      <c r="S815" s="85"/>
      <c r="T815" s="86"/>
      <c r="U815" s="39"/>
      <c r="V815" s="39"/>
      <c r="W815" s="39"/>
      <c r="X815" s="39"/>
      <c r="Y815" s="39"/>
      <c r="Z815" s="39"/>
      <c r="AA815" s="39"/>
      <c r="AB815" s="39"/>
      <c r="AC815" s="39"/>
      <c r="AD815" s="39"/>
      <c r="AE815" s="39"/>
      <c r="AT815" s="18" t="s">
        <v>435</v>
      </c>
      <c r="AU815" s="18" t="s">
        <v>79</v>
      </c>
    </row>
    <row r="816" s="2" customFormat="1" ht="16.5" customHeight="1">
      <c r="A816" s="39"/>
      <c r="B816" s="40"/>
      <c r="C816" s="214" t="s">
        <v>3776</v>
      </c>
      <c r="D816" s="214" t="s">
        <v>243</v>
      </c>
      <c r="E816" s="215" t="s">
        <v>6046</v>
      </c>
      <c r="F816" s="216" t="s">
        <v>6047</v>
      </c>
      <c r="G816" s="217" t="s">
        <v>282</v>
      </c>
      <c r="H816" s="218">
        <v>1</v>
      </c>
      <c r="I816" s="219"/>
      <c r="J816" s="220">
        <f>ROUND(I816*H816,2)</f>
        <v>0</v>
      </c>
      <c r="K816" s="216" t="s">
        <v>247</v>
      </c>
      <c r="L816" s="45"/>
      <c r="M816" s="221" t="s">
        <v>19</v>
      </c>
      <c r="N816" s="222" t="s">
        <v>43</v>
      </c>
      <c r="O816" s="85"/>
      <c r="P816" s="223">
        <f>O816*H816</f>
        <v>0</v>
      </c>
      <c r="Q816" s="223">
        <v>0</v>
      </c>
      <c r="R816" s="223">
        <f>Q816*H816</f>
        <v>0</v>
      </c>
      <c r="S816" s="223">
        <v>0</v>
      </c>
      <c r="T816" s="224">
        <f>S816*H816</f>
        <v>0</v>
      </c>
      <c r="U816" s="39"/>
      <c r="V816" s="39"/>
      <c r="W816" s="39"/>
      <c r="X816" s="39"/>
      <c r="Y816" s="39"/>
      <c r="Z816" s="39"/>
      <c r="AA816" s="39"/>
      <c r="AB816" s="39"/>
      <c r="AC816" s="39"/>
      <c r="AD816" s="39"/>
      <c r="AE816" s="39"/>
      <c r="AR816" s="225" t="s">
        <v>248</v>
      </c>
      <c r="AT816" s="225" t="s">
        <v>243</v>
      </c>
      <c r="AU816" s="225" t="s">
        <v>79</v>
      </c>
      <c r="AY816" s="18" t="s">
        <v>240</v>
      </c>
      <c r="BE816" s="226">
        <f>IF(N816="základní",J816,0)</f>
        <v>0</v>
      </c>
      <c r="BF816" s="226">
        <f>IF(N816="snížená",J816,0)</f>
        <v>0</v>
      </c>
      <c r="BG816" s="226">
        <f>IF(N816="zákl. přenesená",J816,0)</f>
        <v>0</v>
      </c>
      <c r="BH816" s="226">
        <f>IF(N816="sníž. přenesená",J816,0)</f>
        <v>0</v>
      </c>
      <c r="BI816" s="226">
        <f>IF(N816="nulová",J816,0)</f>
        <v>0</v>
      </c>
      <c r="BJ816" s="18" t="s">
        <v>79</v>
      </c>
      <c r="BK816" s="226">
        <f>ROUND(I816*H816,2)</f>
        <v>0</v>
      </c>
      <c r="BL816" s="18" t="s">
        <v>248</v>
      </c>
      <c r="BM816" s="225" t="s">
        <v>6048</v>
      </c>
    </row>
    <row r="817" s="2" customFormat="1">
      <c r="A817" s="39"/>
      <c r="B817" s="40"/>
      <c r="C817" s="41"/>
      <c r="D817" s="227" t="s">
        <v>435</v>
      </c>
      <c r="E817" s="41"/>
      <c r="F817" s="228" t="s">
        <v>5724</v>
      </c>
      <c r="G817" s="41"/>
      <c r="H817" s="41"/>
      <c r="I817" s="229"/>
      <c r="J817" s="41"/>
      <c r="K817" s="41"/>
      <c r="L817" s="45"/>
      <c r="M817" s="291"/>
      <c r="N817" s="292"/>
      <c r="O817" s="85"/>
      <c r="P817" s="85"/>
      <c r="Q817" s="85"/>
      <c r="R817" s="85"/>
      <c r="S817" s="85"/>
      <c r="T817" s="86"/>
      <c r="U817" s="39"/>
      <c r="V817" s="39"/>
      <c r="W817" s="39"/>
      <c r="X817" s="39"/>
      <c r="Y817" s="39"/>
      <c r="Z817" s="39"/>
      <c r="AA817" s="39"/>
      <c r="AB817" s="39"/>
      <c r="AC817" s="39"/>
      <c r="AD817" s="39"/>
      <c r="AE817" s="39"/>
      <c r="AT817" s="18" t="s">
        <v>435</v>
      </c>
      <c r="AU817" s="18" t="s">
        <v>79</v>
      </c>
    </row>
    <row r="818" s="2" customFormat="1" ht="16.5" customHeight="1">
      <c r="A818" s="39"/>
      <c r="B818" s="40"/>
      <c r="C818" s="214" t="s">
        <v>3780</v>
      </c>
      <c r="D818" s="214" t="s">
        <v>243</v>
      </c>
      <c r="E818" s="215" t="s">
        <v>6049</v>
      </c>
      <c r="F818" s="216" t="s">
        <v>5731</v>
      </c>
      <c r="G818" s="217" t="s">
        <v>282</v>
      </c>
      <c r="H818" s="218">
        <v>1</v>
      </c>
      <c r="I818" s="219"/>
      <c r="J818" s="220">
        <f>ROUND(I818*H818,2)</f>
        <v>0</v>
      </c>
      <c r="K818" s="216" t="s">
        <v>247</v>
      </c>
      <c r="L818" s="45"/>
      <c r="M818" s="221" t="s">
        <v>19</v>
      </c>
      <c r="N818" s="222" t="s">
        <v>43</v>
      </c>
      <c r="O818" s="85"/>
      <c r="P818" s="223">
        <f>O818*H818</f>
        <v>0</v>
      </c>
      <c r="Q818" s="223">
        <v>0</v>
      </c>
      <c r="R818" s="223">
        <f>Q818*H818</f>
        <v>0</v>
      </c>
      <c r="S818" s="223">
        <v>0</v>
      </c>
      <c r="T818" s="224">
        <f>S818*H818</f>
        <v>0</v>
      </c>
      <c r="U818" s="39"/>
      <c r="V818" s="39"/>
      <c r="W818" s="39"/>
      <c r="X818" s="39"/>
      <c r="Y818" s="39"/>
      <c r="Z818" s="39"/>
      <c r="AA818" s="39"/>
      <c r="AB818" s="39"/>
      <c r="AC818" s="39"/>
      <c r="AD818" s="39"/>
      <c r="AE818" s="39"/>
      <c r="AR818" s="225" t="s">
        <v>248</v>
      </c>
      <c r="AT818" s="225" t="s">
        <v>243</v>
      </c>
      <c r="AU818" s="225" t="s">
        <v>79</v>
      </c>
      <c r="AY818" s="18" t="s">
        <v>240</v>
      </c>
      <c r="BE818" s="226">
        <f>IF(N818="základní",J818,0)</f>
        <v>0</v>
      </c>
      <c r="BF818" s="226">
        <f>IF(N818="snížená",J818,0)</f>
        <v>0</v>
      </c>
      <c r="BG818" s="226">
        <f>IF(N818="zákl. přenesená",J818,0)</f>
        <v>0</v>
      </c>
      <c r="BH818" s="226">
        <f>IF(N818="sníž. přenesená",J818,0)</f>
        <v>0</v>
      </c>
      <c r="BI818" s="226">
        <f>IF(N818="nulová",J818,0)</f>
        <v>0</v>
      </c>
      <c r="BJ818" s="18" t="s">
        <v>79</v>
      </c>
      <c r="BK818" s="226">
        <f>ROUND(I818*H818,2)</f>
        <v>0</v>
      </c>
      <c r="BL818" s="18" t="s">
        <v>248</v>
      </c>
      <c r="BM818" s="225" t="s">
        <v>6050</v>
      </c>
    </row>
    <row r="819" s="2" customFormat="1">
      <c r="A819" s="39"/>
      <c r="B819" s="40"/>
      <c r="C819" s="41"/>
      <c r="D819" s="227" t="s">
        <v>435</v>
      </c>
      <c r="E819" s="41"/>
      <c r="F819" s="228" t="s">
        <v>5664</v>
      </c>
      <c r="G819" s="41"/>
      <c r="H819" s="41"/>
      <c r="I819" s="229"/>
      <c r="J819" s="41"/>
      <c r="K819" s="41"/>
      <c r="L819" s="45"/>
      <c r="M819" s="291"/>
      <c r="N819" s="292"/>
      <c r="O819" s="85"/>
      <c r="P819" s="85"/>
      <c r="Q819" s="85"/>
      <c r="R819" s="85"/>
      <c r="S819" s="85"/>
      <c r="T819" s="86"/>
      <c r="U819" s="39"/>
      <c r="V819" s="39"/>
      <c r="W819" s="39"/>
      <c r="X819" s="39"/>
      <c r="Y819" s="39"/>
      <c r="Z819" s="39"/>
      <c r="AA819" s="39"/>
      <c r="AB819" s="39"/>
      <c r="AC819" s="39"/>
      <c r="AD819" s="39"/>
      <c r="AE819" s="39"/>
      <c r="AT819" s="18" t="s">
        <v>435</v>
      </c>
      <c r="AU819" s="18" t="s">
        <v>79</v>
      </c>
    </row>
    <row r="820" s="2" customFormat="1" ht="16.5" customHeight="1">
      <c r="A820" s="39"/>
      <c r="B820" s="40"/>
      <c r="C820" s="214" t="s">
        <v>3784</v>
      </c>
      <c r="D820" s="214" t="s">
        <v>243</v>
      </c>
      <c r="E820" s="215" t="s">
        <v>6051</v>
      </c>
      <c r="F820" s="216" t="s">
        <v>5734</v>
      </c>
      <c r="G820" s="217" t="s">
        <v>282</v>
      </c>
      <c r="H820" s="218">
        <v>1</v>
      </c>
      <c r="I820" s="219"/>
      <c r="J820" s="220">
        <f>ROUND(I820*H820,2)</f>
        <v>0</v>
      </c>
      <c r="K820" s="216" t="s">
        <v>247</v>
      </c>
      <c r="L820" s="45"/>
      <c r="M820" s="221" t="s">
        <v>19</v>
      </c>
      <c r="N820" s="222" t="s">
        <v>43</v>
      </c>
      <c r="O820" s="85"/>
      <c r="P820" s="223">
        <f>O820*H820</f>
        <v>0</v>
      </c>
      <c r="Q820" s="223">
        <v>0</v>
      </c>
      <c r="R820" s="223">
        <f>Q820*H820</f>
        <v>0</v>
      </c>
      <c r="S820" s="223">
        <v>0</v>
      </c>
      <c r="T820" s="224">
        <f>S820*H820</f>
        <v>0</v>
      </c>
      <c r="U820" s="39"/>
      <c r="V820" s="39"/>
      <c r="W820" s="39"/>
      <c r="X820" s="39"/>
      <c r="Y820" s="39"/>
      <c r="Z820" s="39"/>
      <c r="AA820" s="39"/>
      <c r="AB820" s="39"/>
      <c r="AC820" s="39"/>
      <c r="AD820" s="39"/>
      <c r="AE820" s="39"/>
      <c r="AR820" s="225" t="s">
        <v>248</v>
      </c>
      <c r="AT820" s="225" t="s">
        <v>243</v>
      </c>
      <c r="AU820" s="225" t="s">
        <v>79</v>
      </c>
      <c r="AY820" s="18" t="s">
        <v>240</v>
      </c>
      <c r="BE820" s="226">
        <f>IF(N820="základní",J820,0)</f>
        <v>0</v>
      </c>
      <c r="BF820" s="226">
        <f>IF(N820="snížená",J820,0)</f>
        <v>0</v>
      </c>
      <c r="BG820" s="226">
        <f>IF(N820="zákl. přenesená",J820,0)</f>
        <v>0</v>
      </c>
      <c r="BH820" s="226">
        <f>IF(N820="sníž. přenesená",J820,0)</f>
        <v>0</v>
      </c>
      <c r="BI820" s="226">
        <f>IF(N820="nulová",J820,0)</f>
        <v>0</v>
      </c>
      <c r="BJ820" s="18" t="s">
        <v>79</v>
      </c>
      <c r="BK820" s="226">
        <f>ROUND(I820*H820,2)</f>
        <v>0</v>
      </c>
      <c r="BL820" s="18" t="s">
        <v>248</v>
      </c>
      <c r="BM820" s="225" t="s">
        <v>6052</v>
      </c>
    </row>
    <row r="821" s="2" customFormat="1">
      <c r="A821" s="39"/>
      <c r="B821" s="40"/>
      <c r="C821" s="41"/>
      <c r="D821" s="227" t="s">
        <v>435</v>
      </c>
      <c r="E821" s="41"/>
      <c r="F821" s="228" t="s">
        <v>5664</v>
      </c>
      <c r="G821" s="41"/>
      <c r="H821" s="41"/>
      <c r="I821" s="229"/>
      <c r="J821" s="41"/>
      <c r="K821" s="41"/>
      <c r="L821" s="45"/>
      <c r="M821" s="291"/>
      <c r="N821" s="292"/>
      <c r="O821" s="85"/>
      <c r="P821" s="85"/>
      <c r="Q821" s="85"/>
      <c r="R821" s="85"/>
      <c r="S821" s="85"/>
      <c r="T821" s="86"/>
      <c r="U821" s="39"/>
      <c r="V821" s="39"/>
      <c r="W821" s="39"/>
      <c r="X821" s="39"/>
      <c r="Y821" s="39"/>
      <c r="Z821" s="39"/>
      <c r="AA821" s="39"/>
      <c r="AB821" s="39"/>
      <c r="AC821" s="39"/>
      <c r="AD821" s="39"/>
      <c r="AE821" s="39"/>
      <c r="AT821" s="18" t="s">
        <v>435</v>
      </c>
      <c r="AU821" s="18" t="s">
        <v>79</v>
      </c>
    </row>
    <row r="822" s="2" customFormat="1" ht="16.5" customHeight="1">
      <c r="A822" s="39"/>
      <c r="B822" s="40"/>
      <c r="C822" s="214" t="s">
        <v>3788</v>
      </c>
      <c r="D822" s="214" t="s">
        <v>243</v>
      </c>
      <c r="E822" s="215" t="s">
        <v>6053</v>
      </c>
      <c r="F822" s="216" t="s">
        <v>6054</v>
      </c>
      <c r="G822" s="217" t="s">
        <v>282</v>
      </c>
      <c r="H822" s="218">
        <v>4</v>
      </c>
      <c r="I822" s="219"/>
      <c r="J822" s="220">
        <f>ROUND(I822*H822,2)</f>
        <v>0</v>
      </c>
      <c r="K822" s="216" t="s">
        <v>247</v>
      </c>
      <c r="L822" s="45"/>
      <c r="M822" s="221" t="s">
        <v>19</v>
      </c>
      <c r="N822" s="222" t="s">
        <v>43</v>
      </c>
      <c r="O822" s="85"/>
      <c r="P822" s="223">
        <f>O822*H822</f>
        <v>0</v>
      </c>
      <c r="Q822" s="223">
        <v>0</v>
      </c>
      <c r="R822" s="223">
        <f>Q822*H822</f>
        <v>0</v>
      </c>
      <c r="S822" s="223">
        <v>0</v>
      </c>
      <c r="T822" s="224">
        <f>S822*H822</f>
        <v>0</v>
      </c>
      <c r="U822" s="39"/>
      <c r="V822" s="39"/>
      <c r="W822" s="39"/>
      <c r="X822" s="39"/>
      <c r="Y822" s="39"/>
      <c r="Z822" s="39"/>
      <c r="AA822" s="39"/>
      <c r="AB822" s="39"/>
      <c r="AC822" s="39"/>
      <c r="AD822" s="39"/>
      <c r="AE822" s="39"/>
      <c r="AR822" s="225" t="s">
        <v>248</v>
      </c>
      <c r="AT822" s="225" t="s">
        <v>243</v>
      </c>
      <c r="AU822" s="225" t="s">
        <v>79</v>
      </c>
      <c r="AY822" s="18" t="s">
        <v>240</v>
      </c>
      <c r="BE822" s="226">
        <f>IF(N822="základní",J822,0)</f>
        <v>0</v>
      </c>
      <c r="BF822" s="226">
        <f>IF(N822="snížená",J822,0)</f>
        <v>0</v>
      </c>
      <c r="BG822" s="226">
        <f>IF(N822="zákl. přenesená",J822,0)</f>
        <v>0</v>
      </c>
      <c r="BH822" s="226">
        <f>IF(N822="sníž. přenesená",J822,0)</f>
        <v>0</v>
      </c>
      <c r="BI822" s="226">
        <f>IF(N822="nulová",J822,0)</f>
        <v>0</v>
      </c>
      <c r="BJ822" s="18" t="s">
        <v>79</v>
      </c>
      <c r="BK822" s="226">
        <f>ROUND(I822*H822,2)</f>
        <v>0</v>
      </c>
      <c r="BL822" s="18" t="s">
        <v>248</v>
      </c>
      <c r="BM822" s="225" t="s">
        <v>6055</v>
      </c>
    </row>
    <row r="823" s="2" customFormat="1">
      <c r="A823" s="39"/>
      <c r="B823" s="40"/>
      <c r="C823" s="41"/>
      <c r="D823" s="227" t="s">
        <v>435</v>
      </c>
      <c r="E823" s="41"/>
      <c r="F823" s="228" t="s">
        <v>5615</v>
      </c>
      <c r="G823" s="41"/>
      <c r="H823" s="41"/>
      <c r="I823" s="229"/>
      <c r="J823" s="41"/>
      <c r="K823" s="41"/>
      <c r="L823" s="45"/>
      <c r="M823" s="291"/>
      <c r="N823" s="292"/>
      <c r="O823" s="85"/>
      <c r="P823" s="85"/>
      <c r="Q823" s="85"/>
      <c r="R823" s="85"/>
      <c r="S823" s="85"/>
      <c r="T823" s="86"/>
      <c r="U823" s="39"/>
      <c r="V823" s="39"/>
      <c r="W823" s="39"/>
      <c r="X823" s="39"/>
      <c r="Y823" s="39"/>
      <c r="Z823" s="39"/>
      <c r="AA823" s="39"/>
      <c r="AB823" s="39"/>
      <c r="AC823" s="39"/>
      <c r="AD823" s="39"/>
      <c r="AE823" s="39"/>
      <c r="AT823" s="18" t="s">
        <v>435</v>
      </c>
      <c r="AU823" s="18" t="s">
        <v>79</v>
      </c>
    </row>
    <row r="824" s="2" customFormat="1" ht="16.5" customHeight="1">
      <c r="A824" s="39"/>
      <c r="B824" s="40"/>
      <c r="C824" s="214" t="s">
        <v>3792</v>
      </c>
      <c r="D824" s="214" t="s">
        <v>243</v>
      </c>
      <c r="E824" s="215" t="s">
        <v>6056</v>
      </c>
      <c r="F824" s="216" t="s">
        <v>6057</v>
      </c>
      <c r="G824" s="217" t="s">
        <v>282</v>
      </c>
      <c r="H824" s="218">
        <v>3</v>
      </c>
      <c r="I824" s="219"/>
      <c r="J824" s="220">
        <f>ROUND(I824*H824,2)</f>
        <v>0</v>
      </c>
      <c r="K824" s="216" t="s">
        <v>247</v>
      </c>
      <c r="L824" s="45"/>
      <c r="M824" s="221" t="s">
        <v>19</v>
      </c>
      <c r="N824" s="222" t="s">
        <v>43</v>
      </c>
      <c r="O824" s="85"/>
      <c r="P824" s="223">
        <f>O824*H824</f>
        <v>0</v>
      </c>
      <c r="Q824" s="223">
        <v>0</v>
      </c>
      <c r="R824" s="223">
        <f>Q824*H824</f>
        <v>0</v>
      </c>
      <c r="S824" s="223">
        <v>0</v>
      </c>
      <c r="T824" s="224">
        <f>S824*H824</f>
        <v>0</v>
      </c>
      <c r="U824" s="39"/>
      <c r="V824" s="39"/>
      <c r="W824" s="39"/>
      <c r="X824" s="39"/>
      <c r="Y824" s="39"/>
      <c r="Z824" s="39"/>
      <c r="AA824" s="39"/>
      <c r="AB824" s="39"/>
      <c r="AC824" s="39"/>
      <c r="AD824" s="39"/>
      <c r="AE824" s="39"/>
      <c r="AR824" s="225" t="s">
        <v>248</v>
      </c>
      <c r="AT824" s="225" t="s">
        <v>243</v>
      </c>
      <c r="AU824" s="225" t="s">
        <v>79</v>
      </c>
      <c r="AY824" s="18" t="s">
        <v>240</v>
      </c>
      <c r="BE824" s="226">
        <f>IF(N824="základní",J824,0)</f>
        <v>0</v>
      </c>
      <c r="BF824" s="226">
        <f>IF(N824="snížená",J824,0)</f>
        <v>0</v>
      </c>
      <c r="BG824" s="226">
        <f>IF(N824="zákl. přenesená",J824,0)</f>
        <v>0</v>
      </c>
      <c r="BH824" s="226">
        <f>IF(N824="sníž. přenesená",J824,0)</f>
        <v>0</v>
      </c>
      <c r="BI824" s="226">
        <f>IF(N824="nulová",J824,0)</f>
        <v>0</v>
      </c>
      <c r="BJ824" s="18" t="s">
        <v>79</v>
      </c>
      <c r="BK824" s="226">
        <f>ROUND(I824*H824,2)</f>
        <v>0</v>
      </c>
      <c r="BL824" s="18" t="s">
        <v>248</v>
      </c>
      <c r="BM824" s="225" t="s">
        <v>6058</v>
      </c>
    </row>
    <row r="825" s="2" customFormat="1">
      <c r="A825" s="39"/>
      <c r="B825" s="40"/>
      <c r="C825" s="41"/>
      <c r="D825" s="227" t="s">
        <v>435</v>
      </c>
      <c r="E825" s="41"/>
      <c r="F825" s="228" t="s">
        <v>5724</v>
      </c>
      <c r="G825" s="41"/>
      <c r="H825" s="41"/>
      <c r="I825" s="229"/>
      <c r="J825" s="41"/>
      <c r="K825" s="41"/>
      <c r="L825" s="45"/>
      <c r="M825" s="291"/>
      <c r="N825" s="292"/>
      <c r="O825" s="85"/>
      <c r="P825" s="85"/>
      <c r="Q825" s="85"/>
      <c r="R825" s="85"/>
      <c r="S825" s="85"/>
      <c r="T825" s="86"/>
      <c r="U825" s="39"/>
      <c r="V825" s="39"/>
      <c r="W825" s="39"/>
      <c r="X825" s="39"/>
      <c r="Y825" s="39"/>
      <c r="Z825" s="39"/>
      <c r="AA825" s="39"/>
      <c r="AB825" s="39"/>
      <c r="AC825" s="39"/>
      <c r="AD825" s="39"/>
      <c r="AE825" s="39"/>
      <c r="AT825" s="18" t="s">
        <v>435</v>
      </c>
      <c r="AU825" s="18" t="s">
        <v>79</v>
      </c>
    </row>
    <row r="826" s="2" customFormat="1">
      <c r="A826" s="39"/>
      <c r="B826" s="40"/>
      <c r="C826" s="214" t="s">
        <v>3796</v>
      </c>
      <c r="D826" s="214" t="s">
        <v>243</v>
      </c>
      <c r="E826" s="215" t="s">
        <v>6059</v>
      </c>
      <c r="F826" s="216" t="s">
        <v>5537</v>
      </c>
      <c r="G826" s="217" t="s">
        <v>1418</v>
      </c>
      <c r="H826" s="218">
        <v>13</v>
      </c>
      <c r="I826" s="219"/>
      <c r="J826" s="220">
        <f>ROUND(I826*H826,2)</f>
        <v>0</v>
      </c>
      <c r="K826" s="216" t="s">
        <v>247</v>
      </c>
      <c r="L826" s="45"/>
      <c r="M826" s="221" t="s">
        <v>19</v>
      </c>
      <c r="N826" s="222" t="s">
        <v>43</v>
      </c>
      <c r="O826" s="85"/>
      <c r="P826" s="223">
        <f>O826*H826</f>
        <v>0</v>
      </c>
      <c r="Q826" s="223">
        <v>0</v>
      </c>
      <c r="R826" s="223">
        <f>Q826*H826</f>
        <v>0</v>
      </c>
      <c r="S826" s="223">
        <v>0</v>
      </c>
      <c r="T826" s="224">
        <f>S826*H826</f>
        <v>0</v>
      </c>
      <c r="U826" s="39"/>
      <c r="V826" s="39"/>
      <c r="W826" s="39"/>
      <c r="X826" s="39"/>
      <c r="Y826" s="39"/>
      <c r="Z826" s="39"/>
      <c r="AA826" s="39"/>
      <c r="AB826" s="39"/>
      <c r="AC826" s="39"/>
      <c r="AD826" s="39"/>
      <c r="AE826" s="39"/>
      <c r="AR826" s="225" t="s">
        <v>248</v>
      </c>
      <c r="AT826" s="225" t="s">
        <v>243</v>
      </c>
      <c r="AU826" s="225" t="s">
        <v>79</v>
      </c>
      <c r="AY826" s="18" t="s">
        <v>240</v>
      </c>
      <c r="BE826" s="226">
        <f>IF(N826="základní",J826,0)</f>
        <v>0</v>
      </c>
      <c r="BF826" s="226">
        <f>IF(N826="snížená",J826,0)</f>
        <v>0</v>
      </c>
      <c r="BG826" s="226">
        <f>IF(N826="zákl. přenesená",J826,0)</f>
        <v>0</v>
      </c>
      <c r="BH826" s="226">
        <f>IF(N826="sníž. přenesená",J826,0)</f>
        <v>0</v>
      </c>
      <c r="BI826" s="226">
        <f>IF(N826="nulová",J826,0)</f>
        <v>0</v>
      </c>
      <c r="BJ826" s="18" t="s">
        <v>79</v>
      </c>
      <c r="BK826" s="226">
        <f>ROUND(I826*H826,2)</f>
        <v>0</v>
      </c>
      <c r="BL826" s="18" t="s">
        <v>248</v>
      </c>
      <c r="BM826" s="225" t="s">
        <v>2868</v>
      </c>
    </row>
    <row r="827" s="2" customFormat="1">
      <c r="A827" s="39"/>
      <c r="B827" s="40"/>
      <c r="C827" s="41"/>
      <c r="D827" s="227" t="s">
        <v>435</v>
      </c>
      <c r="E827" s="41"/>
      <c r="F827" s="228" t="s">
        <v>5430</v>
      </c>
      <c r="G827" s="41"/>
      <c r="H827" s="41"/>
      <c r="I827" s="229"/>
      <c r="J827" s="41"/>
      <c r="K827" s="41"/>
      <c r="L827" s="45"/>
      <c r="M827" s="291"/>
      <c r="N827" s="292"/>
      <c r="O827" s="85"/>
      <c r="P827" s="85"/>
      <c r="Q827" s="85"/>
      <c r="R827" s="85"/>
      <c r="S827" s="85"/>
      <c r="T827" s="86"/>
      <c r="U827" s="39"/>
      <c r="V827" s="39"/>
      <c r="W827" s="39"/>
      <c r="X827" s="39"/>
      <c r="Y827" s="39"/>
      <c r="Z827" s="39"/>
      <c r="AA827" s="39"/>
      <c r="AB827" s="39"/>
      <c r="AC827" s="39"/>
      <c r="AD827" s="39"/>
      <c r="AE827" s="39"/>
      <c r="AT827" s="18" t="s">
        <v>435</v>
      </c>
      <c r="AU827" s="18" t="s">
        <v>79</v>
      </c>
    </row>
    <row r="828" s="2" customFormat="1">
      <c r="A828" s="39"/>
      <c r="B828" s="40"/>
      <c r="C828" s="214" t="s">
        <v>3800</v>
      </c>
      <c r="D828" s="214" t="s">
        <v>243</v>
      </c>
      <c r="E828" s="215" t="s">
        <v>6060</v>
      </c>
      <c r="F828" s="216" t="s">
        <v>5623</v>
      </c>
      <c r="G828" s="217" t="s">
        <v>1418</v>
      </c>
      <c r="H828" s="218">
        <v>1</v>
      </c>
      <c r="I828" s="219"/>
      <c r="J828" s="220">
        <f>ROUND(I828*H828,2)</f>
        <v>0</v>
      </c>
      <c r="K828" s="216" t="s">
        <v>247</v>
      </c>
      <c r="L828" s="45"/>
      <c r="M828" s="221" t="s">
        <v>19</v>
      </c>
      <c r="N828" s="222" t="s">
        <v>43</v>
      </c>
      <c r="O828" s="85"/>
      <c r="P828" s="223">
        <f>O828*H828</f>
        <v>0</v>
      </c>
      <c r="Q828" s="223">
        <v>0</v>
      </c>
      <c r="R828" s="223">
        <f>Q828*H828</f>
        <v>0</v>
      </c>
      <c r="S828" s="223">
        <v>0</v>
      </c>
      <c r="T828" s="224">
        <f>S828*H828</f>
        <v>0</v>
      </c>
      <c r="U828" s="39"/>
      <c r="V828" s="39"/>
      <c r="W828" s="39"/>
      <c r="X828" s="39"/>
      <c r="Y828" s="39"/>
      <c r="Z828" s="39"/>
      <c r="AA828" s="39"/>
      <c r="AB828" s="39"/>
      <c r="AC828" s="39"/>
      <c r="AD828" s="39"/>
      <c r="AE828" s="39"/>
      <c r="AR828" s="225" t="s">
        <v>248</v>
      </c>
      <c r="AT828" s="225" t="s">
        <v>243</v>
      </c>
      <c r="AU828" s="225" t="s">
        <v>79</v>
      </c>
      <c r="AY828" s="18" t="s">
        <v>240</v>
      </c>
      <c r="BE828" s="226">
        <f>IF(N828="základní",J828,0)</f>
        <v>0</v>
      </c>
      <c r="BF828" s="226">
        <f>IF(N828="snížená",J828,0)</f>
        <v>0</v>
      </c>
      <c r="BG828" s="226">
        <f>IF(N828="zákl. přenesená",J828,0)</f>
        <v>0</v>
      </c>
      <c r="BH828" s="226">
        <f>IF(N828="sníž. přenesená",J828,0)</f>
        <v>0</v>
      </c>
      <c r="BI828" s="226">
        <f>IF(N828="nulová",J828,0)</f>
        <v>0</v>
      </c>
      <c r="BJ828" s="18" t="s">
        <v>79</v>
      </c>
      <c r="BK828" s="226">
        <f>ROUND(I828*H828,2)</f>
        <v>0</v>
      </c>
      <c r="BL828" s="18" t="s">
        <v>248</v>
      </c>
      <c r="BM828" s="225" t="s">
        <v>6061</v>
      </c>
    </row>
    <row r="829" s="2" customFormat="1">
      <c r="A829" s="39"/>
      <c r="B829" s="40"/>
      <c r="C829" s="41"/>
      <c r="D829" s="227" t="s">
        <v>435</v>
      </c>
      <c r="E829" s="41"/>
      <c r="F829" s="228" t="s">
        <v>5624</v>
      </c>
      <c r="G829" s="41"/>
      <c r="H829" s="41"/>
      <c r="I829" s="229"/>
      <c r="J829" s="41"/>
      <c r="K829" s="41"/>
      <c r="L829" s="45"/>
      <c r="M829" s="291"/>
      <c r="N829" s="292"/>
      <c r="O829" s="85"/>
      <c r="P829" s="85"/>
      <c r="Q829" s="85"/>
      <c r="R829" s="85"/>
      <c r="S829" s="85"/>
      <c r="T829" s="86"/>
      <c r="U829" s="39"/>
      <c r="V829" s="39"/>
      <c r="W829" s="39"/>
      <c r="X829" s="39"/>
      <c r="Y829" s="39"/>
      <c r="Z829" s="39"/>
      <c r="AA829" s="39"/>
      <c r="AB829" s="39"/>
      <c r="AC829" s="39"/>
      <c r="AD829" s="39"/>
      <c r="AE829" s="39"/>
      <c r="AT829" s="18" t="s">
        <v>435</v>
      </c>
      <c r="AU829" s="18" t="s">
        <v>79</v>
      </c>
    </row>
    <row r="830" s="2" customFormat="1">
      <c r="A830" s="39"/>
      <c r="B830" s="40"/>
      <c r="C830" s="214" t="s">
        <v>3804</v>
      </c>
      <c r="D830" s="214" t="s">
        <v>243</v>
      </c>
      <c r="E830" s="215" t="s">
        <v>6062</v>
      </c>
      <c r="F830" s="216" t="s">
        <v>6063</v>
      </c>
      <c r="G830" s="217" t="s">
        <v>261</v>
      </c>
      <c r="H830" s="218">
        <v>2</v>
      </c>
      <c r="I830" s="219"/>
      <c r="J830" s="220">
        <f>ROUND(I830*H830,2)</f>
        <v>0</v>
      </c>
      <c r="K830" s="216" t="s">
        <v>247</v>
      </c>
      <c r="L830" s="45"/>
      <c r="M830" s="221" t="s">
        <v>19</v>
      </c>
      <c r="N830" s="222" t="s">
        <v>43</v>
      </c>
      <c r="O830" s="85"/>
      <c r="P830" s="223">
        <f>O830*H830</f>
        <v>0</v>
      </c>
      <c r="Q830" s="223">
        <v>0</v>
      </c>
      <c r="R830" s="223">
        <f>Q830*H830</f>
        <v>0</v>
      </c>
      <c r="S830" s="223">
        <v>0</v>
      </c>
      <c r="T830" s="224">
        <f>S830*H830</f>
        <v>0</v>
      </c>
      <c r="U830" s="39"/>
      <c r="V830" s="39"/>
      <c r="W830" s="39"/>
      <c r="X830" s="39"/>
      <c r="Y830" s="39"/>
      <c r="Z830" s="39"/>
      <c r="AA830" s="39"/>
      <c r="AB830" s="39"/>
      <c r="AC830" s="39"/>
      <c r="AD830" s="39"/>
      <c r="AE830" s="39"/>
      <c r="AR830" s="225" t="s">
        <v>248</v>
      </c>
      <c r="AT830" s="225" t="s">
        <v>243</v>
      </c>
      <c r="AU830" s="225" t="s">
        <v>79</v>
      </c>
      <c r="AY830" s="18" t="s">
        <v>240</v>
      </c>
      <c r="BE830" s="226">
        <f>IF(N830="základní",J830,0)</f>
        <v>0</v>
      </c>
      <c r="BF830" s="226">
        <f>IF(N830="snížená",J830,0)</f>
        <v>0</v>
      </c>
      <c r="BG830" s="226">
        <f>IF(N830="zákl. přenesená",J830,0)</f>
        <v>0</v>
      </c>
      <c r="BH830" s="226">
        <f>IF(N830="sníž. přenesená",J830,0)</f>
        <v>0</v>
      </c>
      <c r="BI830" s="226">
        <f>IF(N830="nulová",J830,0)</f>
        <v>0</v>
      </c>
      <c r="BJ830" s="18" t="s">
        <v>79</v>
      </c>
      <c r="BK830" s="226">
        <f>ROUND(I830*H830,2)</f>
        <v>0</v>
      </c>
      <c r="BL830" s="18" t="s">
        <v>248</v>
      </c>
      <c r="BM830" s="225" t="s">
        <v>6064</v>
      </c>
    </row>
    <row r="831" s="2" customFormat="1">
      <c r="A831" s="39"/>
      <c r="B831" s="40"/>
      <c r="C831" s="41"/>
      <c r="D831" s="227" t="s">
        <v>435</v>
      </c>
      <c r="E831" s="41"/>
      <c r="F831" s="228" t="s">
        <v>6065</v>
      </c>
      <c r="G831" s="41"/>
      <c r="H831" s="41"/>
      <c r="I831" s="229"/>
      <c r="J831" s="41"/>
      <c r="K831" s="41"/>
      <c r="L831" s="45"/>
      <c r="M831" s="291"/>
      <c r="N831" s="292"/>
      <c r="O831" s="85"/>
      <c r="P831" s="85"/>
      <c r="Q831" s="85"/>
      <c r="R831" s="85"/>
      <c r="S831" s="85"/>
      <c r="T831" s="86"/>
      <c r="U831" s="39"/>
      <c r="V831" s="39"/>
      <c r="W831" s="39"/>
      <c r="X831" s="39"/>
      <c r="Y831" s="39"/>
      <c r="Z831" s="39"/>
      <c r="AA831" s="39"/>
      <c r="AB831" s="39"/>
      <c r="AC831" s="39"/>
      <c r="AD831" s="39"/>
      <c r="AE831" s="39"/>
      <c r="AT831" s="18" t="s">
        <v>435</v>
      </c>
      <c r="AU831" s="18" t="s">
        <v>79</v>
      </c>
    </row>
    <row r="832" s="2" customFormat="1">
      <c r="A832" s="39"/>
      <c r="B832" s="40"/>
      <c r="C832" s="214" t="s">
        <v>3808</v>
      </c>
      <c r="D832" s="214" t="s">
        <v>243</v>
      </c>
      <c r="E832" s="215" t="s">
        <v>6066</v>
      </c>
      <c r="F832" s="216" t="s">
        <v>5947</v>
      </c>
      <c r="G832" s="217" t="s">
        <v>282</v>
      </c>
      <c r="H832" s="218">
        <v>2</v>
      </c>
      <c r="I832" s="219"/>
      <c r="J832" s="220">
        <f>ROUND(I832*H832,2)</f>
        <v>0</v>
      </c>
      <c r="K832" s="216" t="s">
        <v>247</v>
      </c>
      <c r="L832" s="45"/>
      <c r="M832" s="221" t="s">
        <v>19</v>
      </c>
      <c r="N832" s="222" t="s">
        <v>43</v>
      </c>
      <c r="O832" s="85"/>
      <c r="P832" s="223">
        <f>O832*H832</f>
        <v>0</v>
      </c>
      <c r="Q832" s="223">
        <v>0</v>
      </c>
      <c r="R832" s="223">
        <f>Q832*H832</f>
        <v>0</v>
      </c>
      <c r="S832" s="223">
        <v>0</v>
      </c>
      <c r="T832" s="224">
        <f>S832*H832</f>
        <v>0</v>
      </c>
      <c r="U832" s="39"/>
      <c r="V832" s="39"/>
      <c r="W832" s="39"/>
      <c r="X832" s="39"/>
      <c r="Y832" s="39"/>
      <c r="Z832" s="39"/>
      <c r="AA832" s="39"/>
      <c r="AB832" s="39"/>
      <c r="AC832" s="39"/>
      <c r="AD832" s="39"/>
      <c r="AE832" s="39"/>
      <c r="AR832" s="225" t="s">
        <v>248</v>
      </c>
      <c r="AT832" s="225" t="s">
        <v>243</v>
      </c>
      <c r="AU832" s="225" t="s">
        <v>79</v>
      </c>
      <c r="AY832" s="18" t="s">
        <v>240</v>
      </c>
      <c r="BE832" s="226">
        <f>IF(N832="základní",J832,0)</f>
        <v>0</v>
      </c>
      <c r="BF832" s="226">
        <f>IF(N832="snížená",J832,0)</f>
        <v>0</v>
      </c>
      <c r="BG832" s="226">
        <f>IF(N832="zákl. přenesená",J832,0)</f>
        <v>0</v>
      </c>
      <c r="BH832" s="226">
        <f>IF(N832="sníž. přenesená",J832,0)</f>
        <v>0</v>
      </c>
      <c r="BI832" s="226">
        <f>IF(N832="nulová",J832,0)</f>
        <v>0</v>
      </c>
      <c r="BJ832" s="18" t="s">
        <v>79</v>
      </c>
      <c r="BK832" s="226">
        <f>ROUND(I832*H832,2)</f>
        <v>0</v>
      </c>
      <c r="BL832" s="18" t="s">
        <v>248</v>
      </c>
      <c r="BM832" s="225" t="s">
        <v>6067</v>
      </c>
    </row>
    <row r="833" s="2" customFormat="1">
      <c r="A833" s="39"/>
      <c r="B833" s="40"/>
      <c r="C833" s="41"/>
      <c r="D833" s="227" t="s">
        <v>435</v>
      </c>
      <c r="E833" s="41"/>
      <c r="F833" s="228" t="s">
        <v>5694</v>
      </c>
      <c r="G833" s="41"/>
      <c r="H833" s="41"/>
      <c r="I833" s="229"/>
      <c r="J833" s="41"/>
      <c r="K833" s="41"/>
      <c r="L833" s="45"/>
      <c r="M833" s="291"/>
      <c r="N833" s="292"/>
      <c r="O833" s="85"/>
      <c r="P833" s="85"/>
      <c r="Q833" s="85"/>
      <c r="R833" s="85"/>
      <c r="S833" s="85"/>
      <c r="T833" s="86"/>
      <c r="U833" s="39"/>
      <c r="V833" s="39"/>
      <c r="W833" s="39"/>
      <c r="X833" s="39"/>
      <c r="Y833" s="39"/>
      <c r="Z833" s="39"/>
      <c r="AA833" s="39"/>
      <c r="AB833" s="39"/>
      <c r="AC833" s="39"/>
      <c r="AD833" s="39"/>
      <c r="AE833" s="39"/>
      <c r="AT833" s="18" t="s">
        <v>435</v>
      </c>
      <c r="AU833" s="18" t="s">
        <v>79</v>
      </c>
    </row>
    <row r="834" s="12" customFormat="1" ht="25.92" customHeight="1">
      <c r="A834" s="12"/>
      <c r="B834" s="198"/>
      <c r="C834" s="199"/>
      <c r="D834" s="200" t="s">
        <v>71</v>
      </c>
      <c r="E834" s="201" t="s">
        <v>6068</v>
      </c>
      <c r="F834" s="201" t="s">
        <v>6069</v>
      </c>
      <c r="G834" s="199"/>
      <c r="H834" s="199"/>
      <c r="I834" s="202"/>
      <c r="J834" s="203">
        <f>BK834</f>
        <v>0</v>
      </c>
      <c r="K834" s="199"/>
      <c r="L834" s="204"/>
      <c r="M834" s="205"/>
      <c r="N834" s="206"/>
      <c r="O834" s="206"/>
      <c r="P834" s="207">
        <f>SUM(P835:P863)</f>
        <v>0</v>
      </c>
      <c r="Q834" s="206"/>
      <c r="R834" s="207">
        <f>SUM(R835:R863)</f>
        <v>0</v>
      </c>
      <c r="S834" s="206"/>
      <c r="T834" s="208">
        <f>SUM(T835:T863)</f>
        <v>0</v>
      </c>
      <c r="U834" s="12"/>
      <c r="V834" s="12"/>
      <c r="W834" s="12"/>
      <c r="X834" s="12"/>
      <c r="Y834" s="12"/>
      <c r="Z834" s="12"/>
      <c r="AA834" s="12"/>
      <c r="AB834" s="12"/>
      <c r="AC834" s="12"/>
      <c r="AD834" s="12"/>
      <c r="AE834" s="12"/>
      <c r="AR834" s="209" t="s">
        <v>79</v>
      </c>
      <c r="AT834" s="210" t="s">
        <v>71</v>
      </c>
      <c r="AU834" s="210" t="s">
        <v>72</v>
      </c>
      <c r="AY834" s="209" t="s">
        <v>240</v>
      </c>
      <c r="BK834" s="211">
        <f>SUM(BK835:BK863)</f>
        <v>0</v>
      </c>
    </row>
    <row r="835" s="2" customFormat="1" ht="145.5" customHeight="1">
      <c r="A835" s="39"/>
      <c r="B835" s="40"/>
      <c r="C835" s="214" t="s">
        <v>3812</v>
      </c>
      <c r="D835" s="214" t="s">
        <v>243</v>
      </c>
      <c r="E835" s="215" t="s">
        <v>6070</v>
      </c>
      <c r="F835" s="216" t="s">
        <v>6071</v>
      </c>
      <c r="G835" s="217" t="s">
        <v>282</v>
      </c>
      <c r="H835" s="218">
        <v>1</v>
      </c>
      <c r="I835" s="219"/>
      <c r="J835" s="220">
        <f>ROUND(I835*H835,2)</f>
        <v>0</v>
      </c>
      <c r="K835" s="216" t="s">
        <v>247</v>
      </c>
      <c r="L835" s="45"/>
      <c r="M835" s="221" t="s">
        <v>19</v>
      </c>
      <c r="N835" s="222" t="s">
        <v>43</v>
      </c>
      <c r="O835" s="85"/>
      <c r="P835" s="223">
        <f>O835*H835</f>
        <v>0</v>
      </c>
      <c r="Q835" s="223">
        <v>0</v>
      </c>
      <c r="R835" s="223">
        <f>Q835*H835</f>
        <v>0</v>
      </c>
      <c r="S835" s="223">
        <v>0</v>
      </c>
      <c r="T835" s="224">
        <f>S835*H835</f>
        <v>0</v>
      </c>
      <c r="U835" s="39"/>
      <c r="V835" s="39"/>
      <c r="W835" s="39"/>
      <c r="X835" s="39"/>
      <c r="Y835" s="39"/>
      <c r="Z835" s="39"/>
      <c r="AA835" s="39"/>
      <c r="AB835" s="39"/>
      <c r="AC835" s="39"/>
      <c r="AD835" s="39"/>
      <c r="AE835" s="39"/>
      <c r="AR835" s="225" t="s">
        <v>248</v>
      </c>
      <c r="AT835" s="225" t="s">
        <v>243</v>
      </c>
      <c r="AU835" s="225" t="s">
        <v>79</v>
      </c>
      <c r="AY835" s="18" t="s">
        <v>240</v>
      </c>
      <c r="BE835" s="226">
        <f>IF(N835="základní",J835,0)</f>
        <v>0</v>
      </c>
      <c r="BF835" s="226">
        <f>IF(N835="snížená",J835,0)</f>
        <v>0</v>
      </c>
      <c r="BG835" s="226">
        <f>IF(N835="zákl. přenesená",J835,0)</f>
        <v>0</v>
      </c>
      <c r="BH835" s="226">
        <f>IF(N835="sníž. přenesená",J835,0)</f>
        <v>0</v>
      </c>
      <c r="BI835" s="226">
        <f>IF(N835="nulová",J835,0)</f>
        <v>0</v>
      </c>
      <c r="BJ835" s="18" t="s">
        <v>79</v>
      </c>
      <c r="BK835" s="226">
        <f>ROUND(I835*H835,2)</f>
        <v>0</v>
      </c>
      <c r="BL835" s="18" t="s">
        <v>248</v>
      </c>
      <c r="BM835" s="225" t="s">
        <v>6072</v>
      </c>
    </row>
    <row r="836" s="2" customFormat="1">
      <c r="A836" s="39"/>
      <c r="B836" s="40"/>
      <c r="C836" s="41"/>
      <c r="D836" s="227" t="s">
        <v>435</v>
      </c>
      <c r="E836" s="41"/>
      <c r="F836" s="228" t="s">
        <v>6073</v>
      </c>
      <c r="G836" s="41"/>
      <c r="H836" s="41"/>
      <c r="I836" s="229"/>
      <c r="J836" s="41"/>
      <c r="K836" s="41"/>
      <c r="L836" s="45"/>
      <c r="M836" s="291"/>
      <c r="N836" s="292"/>
      <c r="O836" s="85"/>
      <c r="P836" s="85"/>
      <c r="Q836" s="85"/>
      <c r="R836" s="85"/>
      <c r="S836" s="85"/>
      <c r="T836" s="86"/>
      <c r="U836" s="39"/>
      <c r="V836" s="39"/>
      <c r="W836" s="39"/>
      <c r="X836" s="39"/>
      <c r="Y836" s="39"/>
      <c r="Z836" s="39"/>
      <c r="AA836" s="39"/>
      <c r="AB836" s="39"/>
      <c r="AC836" s="39"/>
      <c r="AD836" s="39"/>
      <c r="AE836" s="39"/>
      <c r="AT836" s="18" t="s">
        <v>435</v>
      </c>
      <c r="AU836" s="18" t="s">
        <v>79</v>
      </c>
    </row>
    <row r="837" s="2" customFormat="1">
      <c r="A837" s="39"/>
      <c r="B837" s="40"/>
      <c r="C837" s="214" t="s">
        <v>3816</v>
      </c>
      <c r="D837" s="214" t="s">
        <v>243</v>
      </c>
      <c r="E837" s="215" t="s">
        <v>6074</v>
      </c>
      <c r="F837" s="216" t="s">
        <v>6075</v>
      </c>
      <c r="G837" s="217" t="s">
        <v>282</v>
      </c>
      <c r="H837" s="218">
        <v>4</v>
      </c>
      <c r="I837" s="219"/>
      <c r="J837" s="220">
        <f>ROUND(I837*H837,2)</f>
        <v>0</v>
      </c>
      <c r="K837" s="216" t="s">
        <v>247</v>
      </c>
      <c r="L837" s="45"/>
      <c r="M837" s="221" t="s">
        <v>19</v>
      </c>
      <c r="N837" s="222" t="s">
        <v>43</v>
      </c>
      <c r="O837" s="85"/>
      <c r="P837" s="223">
        <f>O837*H837</f>
        <v>0</v>
      </c>
      <c r="Q837" s="223">
        <v>0</v>
      </c>
      <c r="R837" s="223">
        <f>Q837*H837</f>
        <v>0</v>
      </c>
      <c r="S837" s="223">
        <v>0</v>
      </c>
      <c r="T837" s="224">
        <f>S837*H837</f>
        <v>0</v>
      </c>
      <c r="U837" s="39"/>
      <c r="V837" s="39"/>
      <c r="W837" s="39"/>
      <c r="X837" s="39"/>
      <c r="Y837" s="39"/>
      <c r="Z837" s="39"/>
      <c r="AA837" s="39"/>
      <c r="AB837" s="39"/>
      <c r="AC837" s="39"/>
      <c r="AD837" s="39"/>
      <c r="AE837" s="39"/>
      <c r="AR837" s="225" t="s">
        <v>248</v>
      </c>
      <c r="AT837" s="225" t="s">
        <v>243</v>
      </c>
      <c r="AU837" s="225" t="s">
        <v>79</v>
      </c>
      <c r="AY837" s="18" t="s">
        <v>240</v>
      </c>
      <c r="BE837" s="226">
        <f>IF(N837="základní",J837,0)</f>
        <v>0</v>
      </c>
      <c r="BF837" s="226">
        <f>IF(N837="snížená",J837,0)</f>
        <v>0</v>
      </c>
      <c r="BG837" s="226">
        <f>IF(N837="zákl. přenesená",J837,0)</f>
        <v>0</v>
      </c>
      <c r="BH837" s="226">
        <f>IF(N837="sníž. přenesená",J837,0)</f>
        <v>0</v>
      </c>
      <c r="BI837" s="226">
        <f>IF(N837="nulová",J837,0)</f>
        <v>0</v>
      </c>
      <c r="BJ837" s="18" t="s">
        <v>79</v>
      </c>
      <c r="BK837" s="226">
        <f>ROUND(I837*H837,2)</f>
        <v>0</v>
      </c>
      <c r="BL837" s="18" t="s">
        <v>248</v>
      </c>
      <c r="BM837" s="225" t="s">
        <v>6076</v>
      </c>
    </row>
    <row r="838" s="2" customFormat="1">
      <c r="A838" s="39"/>
      <c r="B838" s="40"/>
      <c r="C838" s="41"/>
      <c r="D838" s="227" t="s">
        <v>435</v>
      </c>
      <c r="E838" s="41"/>
      <c r="F838" s="228" t="s">
        <v>5841</v>
      </c>
      <c r="G838" s="41"/>
      <c r="H838" s="41"/>
      <c r="I838" s="229"/>
      <c r="J838" s="41"/>
      <c r="K838" s="41"/>
      <c r="L838" s="45"/>
      <c r="M838" s="291"/>
      <c r="N838" s="292"/>
      <c r="O838" s="85"/>
      <c r="P838" s="85"/>
      <c r="Q838" s="85"/>
      <c r="R838" s="85"/>
      <c r="S838" s="85"/>
      <c r="T838" s="86"/>
      <c r="U838" s="39"/>
      <c r="V838" s="39"/>
      <c r="W838" s="39"/>
      <c r="X838" s="39"/>
      <c r="Y838" s="39"/>
      <c r="Z838" s="39"/>
      <c r="AA838" s="39"/>
      <c r="AB838" s="39"/>
      <c r="AC838" s="39"/>
      <c r="AD838" s="39"/>
      <c r="AE838" s="39"/>
      <c r="AT838" s="18" t="s">
        <v>435</v>
      </c>
      <c r="AU838" s="18" t="s">
        <v>79</v>
      </c>
    </row>
    <row r="839" s="2" customFormat="1">
      <c r="A839" s="39"/>
      <c r="B839" s="40"/>
      <c r="C839" s="214" t="s">
        <v>3820</v>
      </c>
      <c r="D839" s="214" t="s">
        <v>243</v>
      </c>
      <c r="E839" s="215" t="s">
        <v>6077</v>
      </c>
      <c r="F839" s="216" t="s">
        <v>6078</v>
      </c>
      <c r="G839" s="217" t="s">
        <v>282</v>
      </c>
      <c r="H839" s="218">
        <v>1</v>
      </c>
      <c r="I839" s="219"/>
      <c r="J839" s="220">
        <f>ROUND(I839*H839,2)</f>
        <v>0</v>
      </c>
      <c r="K839" s="216" t="s">
        <v>247</v>
      </c>
      <c r="L839" s="45"/>
      <c r="M839" s="221" t="s">
        <v>19</v>
      </c>
      <c r="N839" s="222" t="s">
        <v>43</v>
      </c>
      <c r="O839" s="85"/>
      <c r="P839" s="223">
        <f>O839*H839</f>
        <v>0</v>
      </c>
      <c r="Q839" s="223">
        <v>0</v>
      </c>
      <c r="R839" s="223">
        <f>Q839*H839</f>
        <v>0</v>
      </c>
      <c r="S839" s="223">
        <v>0</v>
      </c>
      <c r="T839" s="224">
        <f>S839*H839</f>
        <v>0</v>
      </c>
      <c r="U839" s="39"/>
      <c r="V839" s="39"/>
      <c r="W839" s="39"/>
      <c r="X839" s="39"/>
      <c r="Y839" s="39"/>
      <c r="Z839" s="39"/>
      <c r="AA839" s="39"/>
      <c r="AB839" s="39"/>
      <c r="AC839" s="39"/>
      <c r="AD839" s="39"/>
      <c r="AE839" s="39"/>
      <c r="AR839" s="225" t="s">
        <v>248</v>
      </c>
      <c r="AT839" s="225" t="s">
        <v>243</v>
      </c>
      <c r="AU839" s="225" t="s">
        <v>79</v>
      </c>
      <c r="AY839" s="18" t="s">
        <v>240</v>
      </c>
      <c r="BE839" s="226">
        <f>IF(N839="základní",J839,0)</f>
        <v>0</v>
      </c>
      <c r="BF839" s="226">
        <f>IF(N839="snížená",J839,0)</f>
        <v>0</v>
      </c>
      <c r="BG839" s="226">
        <f>IF(N839="zákl. přenesená",J839,0)</f>
        <v>0</v>
      </c>
      <c r="BH839" s="226">
        <f>IF(N839="sníž. přenesená",J839,0)</f>
        <v>0</v>
      </c>
      <c r="BI839" s="226">
        <f>IF(N839="nulová",J839,0)</f>
        <v>0</v>
      </c>
      <c r="BJ839" s="18" t="s">
        <v>79</v>
      </c>
      <c r="BK839" s="226">
        <f>ROUND(I839*H839,2)</f>
        <v>0</v>
      </c>
      <c r="BL839" s="18" t="s">
        <v>248</v>
      </c>
      <c r="BM839" s="225" t="s">
        <v>6079</v>
      </c>
    </row>
    <row r="840" s="2" customFormat="1">
      <c r="A840" s="39"/>
      <c r="B840" s="40"/>
      <c r="C840" s="41"/>
      <c r="D840" s="227" t="s">
        <v>435</v>
      </c>
      <c r="E840" s="41"/>
      <c r="F840" s="228" t="s">
        <v>6080</v>
      </c>
      <c r="G840" s="41"/>
      <c r="H840" s="41"/>
      <c r="I840" s="229"/>
      <c r="J840" s="41"/>
      <c r="K840" s="41"/>
      <c r="L840" s="45"/>
      <c r="M840" s="291"/>
      <c r="N840" s="292"/>
      <c r="O840" s="85"/>
      <c r="P840" s="85"/>
      <c r="Q840" s="85"/>
      <c r="R840" s="85"/>
      <c r="S840" s="85"/>
      <c r="T840" s="86"/>
      <c r="U840" s="39"/>
      <c r="V840" s="39"/>
      <c r="W840" s="39"/>
      <c r="X840" s="39"/>
      <c r="Y840" s="39"/>
      <c r="Z840" s="39"/>
      <c r="AA840" s="39"/>
      <c r="AB840" s="39"/>
      <c r="AC840" s="39"/>
      <c r="AD840" s="39"/>
      <c r="AE840" s="39"/>
      <c r="AT840" s="18" t="s">
        <v>435</v>
      </c>
      <c r="AU840" s="18" t="s">
        <v>79</v>
      </c>
    </row>
    <row r="841" s="2" customFormat="1" ht="21.75" customHeight="1">
      <c r="A841" s="39"/>
      <c r="B841" s="40"/>
      <c r="C841" s="214" t="s">
        <v>3824</v>
      </c>
      <c r="D841" s="214" t="s">
        <v>243</v>
      </c>
      <c r="E841" s="215" t="s">
        <v>6081</v>
      </c>
      <c r="F841" s="216" t="s">
        <v>5355</v>
      </c>
      <c r="G841" s="217" t="s">
        <v>282</v>
      </c>
      <c r="H841" s="218">
        <v>1</v>
      </c>
      <c r="I841" s="219"/>
      <c r="J841" s="220">
        <f>ROUND(I841*H841,2)</f>
        <v>0</v>
      </c>
      <c r="K841" s="216" t="s">
        <v>247</v>
      </c>
      <c r="L841" s="45"/>
      <c r="M841" s="221" t="s">
        <v>19</v>
      </c>
      <c r="N841" s="222" t="s">
        <v>43</v>
      </c>
      <c r="O841" s="85"/>
      <c r="P841" s="223">
        <f>O841*H841</f>
        <v>0</v>
      </c>
      <c r="Q841" s="223">
        <v>0</v>
      </c>
      <c r="R841" s="223">
        <f>Q841*H841</f>
        <v>0</v>
      </c>
      <c r="S841" s="223">
        <v>0</v>
      </c>
      <c r="T841" s="224">
        <f>S841*H841</f>
        <v>0</v>
      </c>
      <c r="U841" s="39"/>
      <c r="V841" s="39"/>
      <c r="W841" s="39"/>
      <c r="X841" s="39"/>
      <c r="Y841" s="39"/>
      <c r="Z841" s="39"/>
      <c r="AA841" s="39"/>
      <c r="AB841" s="39"/>
      <c r="AC841" s="39"/>
      <c r="AD841" s="39"/>
      <c r="AE841" s="39"/>
      <c r="AR841" s="225" t="s">
        <v>248</v>
      </c>
      <c r="AT841" s="225" t="s">
        <v>243</v>
      </c>
      <c r="AU841" s="225" t="s">
        <v>79</v>
      </c>
      <c r="AY841" s="18" t="s">
        <v>240</v>
      </c>
      <c r="BE841" s="226">
        <f>IF(N841="základní",J841,0)</f>
        <v>0</v>
      </c>
      <c r="BF841" s="226">
        <f>IF(N841="snížená",J841,0)</f>
        <v>0</v>
      </c>
      <c r="BG841" s="226">
        <f>IF(N841="zákl. přenesená",J841,0)</f>
        <v>0</v>
      </c>
      <c r="BH841" s="226">
        <f>IF(N841="sníž. přenesená",J841,0)</f>
        <v>0</v>
      </c>
      <c r="BI841" s="226">
        <f>IF(N841="nulová",J841,0)</f>
        <v>0</v>
      </c>
      <c r="BJ841" s="18" t="s">
        <v>79</v>
      </c>
      <c r="BK841" s="226">
        <f>ROUND(I841*H841,2)</f>
        <v>0</v>
      </c>
      <c r="BL841" s="18" t="s">
        <v>248</v>
      </c>
      <c r="BM841" s="225" t="s">
        <v>6082</v>
      </c>
    </row>
    <row r="842" s="2" customFormat="1">
      <c r="A842" s="39"/>
      <c r="B842" s="40"/>
      <c r="C842" s="41"/>
      <c r="D842" s="227" t="s">
        <v>435</v>
      </c>
      <c r="E842" s="41"/>
      <c r="F842" s="228" t="s">
        <v>5356</v>
      </c>
      <c r="G842" s="41"/>
      <c r="H842" s="41"/>
      <c r="I842" s="229"/>
      <c r="J842" s="41"/>
      <c r="K842" s="41"/>
      <c r="L842" s="45"/>
      <c r="M842" s="291"/>
      <c r="N842" s="292"/>
      <c r="O842" s="85"/>
      <c r="P842" s="85"/>
      <c r="Q842" s="85"/>
      <c r="R842" s="85"/>
      <c r="S842" s="85"/>
      <c r="T842" s="86"/>
      <c r="U842" s="39"/>
      <c r="V842" s="39"/>
      <c r="W842" s="39"/>
      <c r="X842" s="39"/>
      <c r="Y842" s="39"/>
      <c r="Z842" s="39"/>
      <c r="AA842" s="39"/>
      <c r="AB842" s="39"/>
      <c r="AC842" s="39"/>
      <c r="AD842" s="39"/>
      <c r="AE842" s="39"/>
      <c r="AT842" s="18" t="s">
        <v>435</v>
      </c>
      <c r="AU842" s="18" t="s">
        <v>79</v>
      </c>
    </row>
    <row r="843" s="2" customFormat="1" ht="16.5" customHeight="1">
      <c r="A843" s="39"/>
      <c r="B843" s="40"/>
      <c r="C843" s="214" t="s">
        <v>3828</v>
      </c>
      <c r="D843" s="214" t="s">
        <v>243</v>
      </c>
      <c r="E843" s="215" t="s">
        <v>6083</v>
      </c>
      <c r="F843" s="216" t="s">
        <v>5361</v>
      </c>
      <c r="G843" s="217" t="s">
        <v>3056</v>
      </c>
      <c r="H843" s="218">
        <v>0.20000000000000001</v>
      </c>
      <c r="I843" s="219"/>
      <c r="J843" s="220">
        <f>ROUND(I843*H843,2)</f>
        <v>0</v>
      </c>
      <c r="K843" s="216" t="s">
        <v>247</v>
      </c>
      <c r="L843" s="45"/>
      <c r="M843" s="221" t="s">
        <v>19</v>
      </c>
      <c r="N843" s="222" t="s">
        <v>43</v>
      </c>
      <c r="O843" s="85"/>
      <c r="P843" s="223">
        <f>O843*H843</f>
        <v>0</v>
      </c>
      <c r="Q843" s="223">
        <v>0</v>
      </c>
      <c r="R843" s="223">
        <f>Q843*H843</f>
        <v>0</v>
      </c>
      <c r="S843" s="223">
        <v>0</v>
      </c>
      <c r="T843" s="224">
        <f>S843*H843</f>
        <v>0</v>
      </c>
      <c r="U843" s="39"/>
      <c r="V843" s="39"/>
      <c r="W843" s="39"/>
      <c r="X843" s="39"/>
      <c r="Y843" s="39"/>
      <c r="Z843" s="39"/>
      <c r="AA843" s="39"/>
      <c r="AB843" s="39"/>
      <c r="AC843" s="39"/>
      <c r="AD843" s="39"/>
      <c r="AE843" s="39"/>
      <c r="AR843" s="225" t="s">
        <v>248</v>
      </c>
      <c r="AT843" s="225" t="s">
        <v>243</v>
      </c>
      <c r="AU843" s="225" t="s">
        <v>79</v>
      </c>
      <c r="AY843" s="18" t="s">
        <v>240</v>
      </c>
      <c r="BE843" s="226">
        <f>IF(N843="základní",J843,0)</f>
        <v>0</v>
      </c>
      <c r="BF843" s="226">
        <f>IF(N843="snížená",J843,0)</f>
        <v>0</v>
      </c>
      <c r="BG843" s="226">
        <f>IF(N843="zákl. přenesená",J843,0)</f>
        <v>0</v>
      </c>
      <c r="BH843" s="226">
        <f>IF(N843="sníž. přenesená",J843,0)</f>
        <v>0</v>
      </c>
      <c r="BI843" s="226">
        <f>IF(N843="nulová",J843,0)</f>
        <v>0</v>
      </c>
      <c r="BJ843" s="18" t="s">
        <v>79</v>
      </c>
      <c r="BK843" s="226">
        <f>ROUND(I843*H843,2)</f>
        <v>0</v>
      </c>
      <c r="BL843" s="18" t="s">
        <v>248</v>
      </c>
      <c r="BM843" s="225" t="s">
        <v>6084</v>
      </c>
    </row>
    <row r="844" s="2" customFormat="1">
      <c r="A844" s="39"/>
      <c r="B844" s="40"/>
      <c r="C844" s="41"/>
      <c r="D844" s="227" t="s">
        <v>435</v>
      </c>
      <c r="E844" s="41"/>
      <c r="F844" s="228" t="s">
        <v>5362</v>
      </c>
      <c r="G844" s="41"/>
      <c r="H844" s="41"/>
      <c r="I844" s="229"/>
      <c r="J844" s="41"/>
      <c r="K844" s="41"/>
      <c r="L844" s="45"/>
      <c r="M844" s="291"/>
      <c r="N844" s="292"/>
      <c r="O844" s="85"/>
      <c r="P844" s="85"/>
      <c r="Q844" s="85"/>
      <c r="R844" s="85"/>
      <c r="S844" s="85"/>
      <c r="T844" s="86"/>
      <c r="U844" s="39"/>
      <c r="V844" s="39"/>
      <c r="W844" s="39"/>
      <c r="X844" s="39"/>
      <c r="Y844" s="39"/>
      <c r="Z844" s="39"/>
      <c r="AA844" s="39"/>
      <c r="AB844" s="39"/>
      <c r="AC844" s="39"/>
      <c r="AD844" s="39"/>
      <c r="AE844" s="39"/>
      <c r="AT844" s="18" t="s">
        <v>435</v>
      </c>
      <c r="AU844" s="18" t="s">
        <v>79</v>
      </c>
    </row>
    <row r="845" s="2" customFormat="1" ht="16.5" customHeight="1">
      <c r="A845" s="39"/>
      <c r="B845" s="40"/>
      <c r="C845" s="214" t="s">
        <v>3832</v>
      </c>
      <c r="D845" s="214" t="s">
        <v>243</v>
      </c>
      <c r="E845" s="215" t="s">
        <v>6085</v>
      </c>
      <c r="F845" s="216" t="s">
        <v>5586</v>
      </c>
      <c r="G845" s="217" t="s">
        <v>282</v>
      </c>
      <c r="H845" s="218">
        <v>2</v>
      </c>
      <c r="I845" s="219"/>
      <c r="J845" s="220">
        <f>ROUND(I845*H845,2)</f>
        <v>0</v>
      </c>
      <c r="K845" s="216" t="s">
        <v>247</v>
      </c>
      <c r="L845" s="45"/>
      <c r="M845" s="221" t="s">
        <v>19</v>
      </c>
      <c r="N845" s="222" t="s">
        <v>43</v>
      </c>
      <c r="O845" s="85"/>
      <c r="P845" s="223">
        <f>O845*H845</f>
        <v>0</v>
      </c>
      <c r="Q845" s="223">
        <v>0</v>
      </c>
      <c r="R845" s="223">
        <f>Q845*H845</f>
        <v>0</v>
      </c>
      <c r="S845" s="223">
        <v>0</v>
      </c>
      <c r="T845" s="224">
        <f>S845*H845</f>
        <v>0</v>
      </c>
      <c r="U845" s="39"/>
      <c r="V845" s="39"/>
      <c r="W845" s="39"/>
      <c r="X845" s="39"/>
      <c r="Y845" s="39"/>
      <c r="Z845" s="39"/>
      <c r="AA845" s="39"/>
      <c r="AB845" s="39"/>
      <c r="AC845" s="39"/>
      <c r="AD845" s="39"/>
      <c r="AE845" s="39"/>
      <c r="AR845" s="225" t="s">
        <v>248</v>
      </c>
      <c r="AT845" s="225" t="s">
        <v>243</v>
      </c>
      <c r="AU845" s="225" t="s">
        <v>79</v>
      </c>
      <c r="AY845" s="18" t="s">
        <v>240</v>
      </c>
      <c r="BE845" s="226">
        <f>IF(N845="základní",J845,0)</f>
        <v>0</v>
      </c>
      <c r="BF845" s="226">
        <f>IF(N845="snížená",J845,0)</f>
        <v>0</v>
      </c>
      <c r="BG845" s="226">
        <f>IF(N845="zákl. přenesená",J845,0)</f>
        <v>0</v>
      </c>
      <c r="BH845" s="226">
        <f>IF(N845="sníž. přenesená",J845,0)</f>
        <v>0</v>
      </c>
      <c r="BI845" s="226">
        <f>IF(N845="nulová",J845,0)</f>
        <v>0</v>
      </c>
      <c r="BJ845" s="18" t="s">
        <v>79</v>
      </c>
      <c r="BK845" s="226">
        <f>ROUND(I845*H845,2)</f>
        <v>0</v>
      </c>
      <c r="BL845" s="18" t="s">
        <v>248</v>
      </c>
      <c r="BM845" s="225" t="s">
        <v>6086</v>
      </c>
    </row>
    <row r="846" s="2" customFormat="1">
      <c r="A846" s="39"/>
      <c r="B846" s="40"/>
      <c r="C846" s="41"/>
      <c r="D846" s="227" t="s">
        <v>435</v>
      </c>
      <c r="E846" s="41"/>
      <c r="F846" s="228" t="s">
        <v>5407</v>
      </c>
      <c r="G846" s="41"/>
      <c r="H846" s="41"/>
      <c r="I846" s="229"/>
      <c r="J846" s="41"/>
      <c r="K846" s="41"/>
      <c r="L846" s="45"/>
      <c r="M846" s="291"/>
      <c r="N846" s="292"/>
      <c r="O846" s="85"/>
      <c r="P846" s="85"/>
      <c r="Q846" s="85"/>
      <c r="R846" s="85"/>
      <c r="S846" s="85"/>
      <c r="T846" s="86"/>
      <c r="U846" s="39"/>
      <c r="V846" s="39"/>
      <c r="W846" s="39"/>
      <c r="X846" s="39"/>
      <c r="Y846" s="39"/>
      <c r="Z846" s="39"/>
      <c r="AA846" s="39"/>
      <c r="AB846" s="39"/>
      <c r="AC846" s="39"/>
      <c r="AD846" s="39"/>
      <c r="AE846" s="39"/>
      <c r="AT846" s="18" t="s">
        <v>435</v>
      </c>
      <c r="AU846" s="18" t="s">
        <v>79</v>
      </c>
    </row>
    <row r="847" s="2" customFormat="1" ht="16.5" customHeight="1">
      <c r="A847" s="39"/>
      <c r="B847" s="40"/>
      <c r="C847" s="214" t="s">
        <v>3836</v>
      </c>
      <c r="D847" s="214" t="s">
        <v>243</v>
      </c>
      <c r="E847" s="215" t="s">
        <v>6087</v>
      </c>
      <c r="F847" s="216" t="s">
        <v>6088</v>
      </c>
      <c r="G847" s="217" t="s">
        <v>282</v>
      </c>
      <c r="H847" s="218">
        <v>2</v>
      </c>
      <c r="I847" s="219"/>
      <c r="J847" s="220">
        <f>ROUND(I847*H847,2)</f>
        <v>0</v>
      </c>
      <c r="K847" s="216" t="s">
        <v>247</v>
      </c>
      <c r="L847" s="45"/>
      <c r="M847" s="221" t="s">
        <v>19</v>
      </c>
      <c r="N847" s="222" t="s">
        <v>43</v>
      </c>
      <c r="O847" s="85"/>
      <c r="P847" s="223">
        <f>O847*H847</f>
        <v>0</v>
      </c>
      <c r="Q847" s="223">
        <v>0</v>
      </c>
      <c r="R847" s="223">
        <f>Q847*H847</f>
        <v>0</v>
      </c>
      <c r="S847" s="223">
        <v>0</v>
      </c>
      <c r="T847" s="224">
        <f>S847*H847</f>
        <v>0</v>
      </c>
      <c r="U847" s="39"/>
      <c r="V847" s="39"/>
      <c r="W847" s="39"/>
      <c r="X847" s="39"/>
      <c r="Y847" s="39"/>
      <c r="Z847" s="39"/>
      <c r="AA847" s="39"/>
      <c r="AB847" s="39"/>
      <c r="AC847" s="39"/>
      <c r="AD847" s="39"/>
      <c r="AE847" s="39"/>
      <c r="AR847" s="225" t="s">
        <v>248</v>
      </c>
      <c r="AT847" s="225" t="s">
        <v>243</v>
      </c>
      <c r="AU847" s="225" t="s">
        <v>79</v>
      </c>
      <c r="AY847" s="18" t="s">
        <v>240</v>
      </c>
      <c r="BE847" s="226">
        <f>IF(N847="základní",J847,0)</f>
        <v>0</v>
      </c>
      <c r="BF847" s="226">
        <f>IF(N847="snížená",J847,0)</f>
        <v>0</v>
      </c>
      <c r="BG847" s="226">
        <f>IF(N847="zákl. přenesená",J847,0)</f>
        <v>0</v>
      </c>
      <c r="BH847" s="226">
        <f>IF(N847="sníž. přenesená",J847,0)</f>
        <v>0</v>
      </c>
      <c r="BI847" s="226">
        <f>IF(N847="nulová",J847,0)</f>
        <v>0</v>
      </c>
      <c r="BJ847" s="18" t="s">
        <v>79</v>
      </c>
      <c r="BK847" s="226">
        <f>ROUND(I847*H847,2)</f>
        <v>0</v>
      </c>
      <c r="BL847" s="18" t="s">
        <v>248</v>
      </c>
      <c r="BM847" s="225" t="s">
        <v>4875</v>
      </c>
    </row>
    <row r="848" s="2" customFormat="1">
      <c r="A848" s="39"/>
      <c r="B848" s="40"/>
      <c r="C848" s="41"/>
      <c r="D848" s="227" t="s">
        <v>435</v>
      </c>
      <c r="E848" s="41"/>
      <c r="F848" s="228" t="s">
        <v>6089</v>
      </c>
      <c r="G848" s="41"/>
      <c r="H848" s="41"/>
      <c r="I848" s="229"/>
      <c r="J848" s="41"/>
      <c r="K848" s="41"/>
      <c r="L848" s="45"/>
      <c r="M848" s="291"/>
      <c r="N848" s="292"/>
      <c r="O848" s="85"/>
      <c r="P848" s="85"/>
      <c r="Q848" s="85"/>
      <c r="R848" s="85"/>
      <c r="S848" s="85"/>
      <c r="T848" s="86"/>
      <c r="U848" s="39"/>
      <c r="V848" s="39"/>
      <c r="W848" s="39"/>
      <c r="X848" s="39"/>
      <c r="Y848" s="39"/>
      <c r="Z848" s="39"/>
      <c r="AA848" s="39"/>
      <c r="AB848" s="39"/>
      <c r="AC848" s="39"/>
      <c r="AD848" s="39"/>
      <c r="AE848" s="39"/>
      <c r="AT848" s="18" t="s">
        <v>435</v>
      </c>
      <c r="AU848" s="18" t="s">
        <v>79</v>
      </c>
    </row>
    <row r="849" s="2" customFormat="1">
      <c r="A849" s="39"/>
      <c r="B849" s="40"/>
      <c r="C849" s="214" t="s">
        <v>3840</v>
      </c>
      <c r="D849" s="214" t="s">
        <v>243</v>
      </c>
      <c r="E849" s="215" t="s">
        <v>6090</v>
      </c>
      <c r="F849" s="216" t="s">
        <v>6091</v>
      </c>
      <c r="G849" s="217" t="s">
        <v>282</v>
      </c>
      <c r="H849" s="218">
        <v>1</v>
      </c>
      <c r="I849" s="219"/>
      <c r="J849" s="220">
        <f>ROUND(I849*H849,2)</f>
        <v>0</v>
      </c>
      <c r="K849" s="216" t="s">
        <v>247</v>
      </c>
      <c r="L849" s="45"/>
      <c r="M849" s="221" t="s">
        <v>19</v>
      </c>
      <c r="N849" s="222" t="s">
        <v>43</v>
      </c>
      <c r="O849" s="85"/>
      <c r="P849" s="223">
        <f>O849*H849</f>
        <v>0</v>
      </c>
      <c r="Q849" s="223">
        <v>0</v>
      </c>
      <c r="R849" s="223">
        <f>Q849*H849</f>
        <v>0</v>
      </c>
      <c r="S849" s="223">
        <v>0</v>
      </c>
      <c r="T849" s="224">
        <f>S849*H849</f>
        <v>0</v>
      </c>
      <c r="U849" s="39"/>
      <c r="V849" s="39"/>
      <c r="W849" s="39"/>
      <c r="X849" s="39"/>
      <c r="Y849" s="39"/>
      <c r="Z849" s="39"/>
      <c r="AA849" s="39"/>
      <c r="AB849" s="39"/>
      <c r="AC849" s="39"/>
      <c r="AD849" s="39"/>
      <c r="AE849" s="39"/>
      <c r="AR849" s="225" t="s">
        <v>248</v>
      </c>
      <c r="AT849" s="225" t="s">
        <v>243</v>
      </c>
      <c r="AU849" s="225" t="s">
        <v>79</v>
      </c>
      <c r="AY849" s="18" t="s">
        <v>240</v>
      </c>
      <c r="BE849" s="226">
        <f>IF(N849="základní",J849,0)</f>
        <v>0</v>
      </c>
      <c r="BF849" s="226">
        <f>IF(N849="snížená",J849,0)</f>
        <v>0</v>
      </c>
      <c r="BG849" s="226">
        <f>IF(N849="zákl. přenesená",J849,0)</f>
        <v>0</v>
      </c>
      <c r="BH849" s="226">
        <f>IF(N849="sníž. přenesená",J849,0)</f>
        <v>0</v>
      </c>
      <c r="BI849" s="226">
        <f>IF(N849="nulová",J849,0)</f>
        <v>0</v>
      </c>
      <c r="BJ849" s="18" t="s">
        <v>79</v>
      </c>
      <c r="BK849" s="226">
        <f>ROUND(I849*H849,2)</f>
        <v>0</v>
      </c>
      <c r="BL849" s="18" t="s">
        <v>248</v>
      </c>
      <c r="BM849" s="225" t="s">
        <v>5010</v>
      </c>
    </row>
    <row r="850" s="2" customFormat="1">
      <c r="A850" s="39"/>
      <c r="B850" s="40"/>
      <c r="C850" s="41"/>
      <c r="D850" s="227" t="s">
        <v>435</v>
      </c>
      <c r="E850" s="41"/>
      <c r="F850" s="228" t="s">
        <v>5600</v>
      </c>
      <c r="G850" s="41"/>
      <c r="H850" s="41"/>
      <c r="I850" s="229"/>
      <c r="J850" s="41"/>
      <c r="K850" s="41"/>
      <c r="L850" s="45"/>
      <c r="M850" s="291"/>
      <c r="N850" s="292"/>
      <c r="O850" s="85"/>
      <c r="P850" s="85"/>
      <c r="Q850" s="85"/>
      <c r="R850" s="85"/>
      <c r="S850" s="85"/>
      <c r="T850" s="86"/>
      <c r="U850" s="39"/>
      <c r="V850" s="39"/>
      <c r="W850" s="39"/>
      <c r="X850" s="39"/>
      <c r="Y850" s="39"/>
      <c r="Z850" s="39"/>
      <c r="AA850" s="39"/>
      <c r="AB850" s="39"/>
      <c r="AC850" s="39"/>
      <c r="AD850" s="39"/>
      <c r="AE850" s="39"/>
      <c r="AT850" s="18" t="s">
        <v>435</v>
      </c>
      <c r="AU850" s="18" t="s">
        <v>79</v>
      </c>
    </row>
    <row r="851" s="2" customFormat="1">
      <c r="A851" s="39"/>
      <c r="B851" s="40"/>
      <c r="C851" s="214" t="s">
        <v>3844</v>
      </c>
      <c r="D851" s="214" t="s">
        <v>243</v>
      </c>
      <c r="E851" s="215" t="s">
        <v>6092</v>
      </c>
      <c r="F851" s="216" t="s">
        <v>6093</v>
      </c>
      <c r="G851" s="217" t="s">
        <v>282</v>
      </c>
      <c r="H851" s="218">
        <v>1</v>
      </c>
      <c r="I851" s="219"/>
      <c r="J851" s="220">
        <f>ROUND(I851*H851,2)</f>
        <v>0</v>
      </c>
      <c r="K851" s="216" t="s">
        <v>247</v>
      </c>
      <c r="L851" s="45"/>
      <c r="M851" s="221" t="s">
        <v>19</v>
      </c>
      <c r="N851" s="222" t="s">
        <v>43</v>
      </c>
      <c r="O851" s="85"/>
      <c r="P851" s="223">
        <f>O851*H851</f>
        <v>0</v>
      </c>
      <c r="Q851" s="223">
        <v>0</v>
      </c>
      <c r="R851" s="223">
        <f>Q851*H851</f>
        <v>0</v>
      </c>
      <c r="S851" s="223">
        <v>0</v>
      </c>
      <c r="T851" s="224">
        <f>S851*H851</f>
        <v>0</v>
      </c>
      <c r="U851" s="39"/>
      <c r="V851" s="39"/>
      <c r="W851" s="39"/>
      <c r="X851" s="39"/>
      <c r="Y851" s="39"/>
      <c r="Z851" s="39"/>
      <c r="AA851" s="39"/>
      <c r="AB851" s="39"/>
      <c r="AC851" s="39"/>
      <c r="AD851" s="39"/>
      <c r="AE851" s="39"/>
      <c r="AR851" s="225" t="s">
        <v>248</v>
      </c>
      <c r="AT851" s="225" t="s">
        <v>243</v>
      </c>
      <c r="AU851" s="225" t="s">
        <v>79</v>
      </c>
      <c r="AY851" s="18" t="s">
        <v>240</v>
      </c>
      <c r="BE851" s="226">
        <f>IF(N851="základní",J851,0)</f>
        <v>0</v>
      </c>
      <c r="BF851" s="226">
        <f>IF(N851="snížená",J851,0)</f>
        <v>0</v>
      </c>
      <c r="BG851" s="226">
        <f>IF(N851="zákl. přenesená",J851,0)</f>
        <v>0</v>
      </c>
      <c r="BH851" s="226">
        <f>IF(N851="sníž. přenesená",J851,0)</f>
        <v>0</v>
      </c>
      <c r="BI851" s="226">
        <f>IF(N851="nulová",J851,0)</f>
        <v>0</v>
      </c>
      <c r="BJ851" s="18" t="s">
        <v>79</v>
      </c>
      <c r="BK851" s="226">
        <f>ROUND(I851*H851,2)</f>
        <v>0</v>
      </c>
      <c r="BL851" s="18" t="s">
        <v>248</v>
      </c>
      <c r="BM851" s="225" t="s">
        <v>6094</v>
      </c>
    </row>
    <row r="852" s="2" customFormat="1">
      <c r="A852" s="39"/>
      <c r="B852" s="40"/>
      <c r="C852" s="41"/>
      <c r="D852" s="227" t="s">
        <v>435</v>
      </c>
      <c r="E852" s="41"/>
      <c r="F852" s="228" t="s">
        <v>5600</v>
      </c>
      <c r="G852" s="41"/>
      <c r="H852" s="41"/>
      <c r="I852" s="229"/>
      <c r="J852" s="41"/>
      <c r="K852" s="41"/>
      <c r="L852" s="45"/>
      <c r="M852" s="291"/>
      <c r="N852" s="292"/>
      <c r="O852" s="85"/>
      <c r="P852" s="85"/>
      <c r="Q852" s="85"/>
      <c r="R852" s="85"/>
      <c r="S852" s="85"/>
      <c r="T852" s="86"/>
      <c r="U852" s="39"/>
      <c r="V852" s="39"/>
      <c r="W852" s="39"/>
      <c r="X852" s="39"/>
      <c r="Y852" s="39"/>
      <c r="Z852" s="39"/>
      <c r="AA852" s="39"/>
      <c r="AB852" s="39"/>
      <c r="AC852" s="39"/>
      <c r="AD852" s="39"/>
      <c r="AE852" s="39"/>
      <c r="AT852" s="18" t="s">
        <v>435</v>
      </c>
      <c r="AU852" s="18" t="s">
        <v>79</v>
      </c>
    </row>
    <row r="853" s="2" customFormat="1">
      <c r="A853" s="39"/>
      <c r="B853" s="40"/>
      <c r="C853" s="214" t="s">
        <v>3848</v>
      </c>
      <c r="D853" s="214" t="s">
        <v>243</v>
      </c>
      <c r="E853" s="215" t="s">
        <v>6095</v>
      </c>
      <c r="F853" s="216" t="s">
        <v>5426</v>
      </c>
      <c r="G853" s="217" t="s">
        <v>282</v>
      </c>
      <c r="H853" s="218">
        <v>14</v>
      </c>
      <c r="I853" s="219"/>
      <c r="J853" s="220">
        <f>ROUND(I853*H853,2)</f>
        <v>0</v>
      </c>
      <c r="K853" s="216" t="s">
        <v>247</v>
      </c>
      <c r="L853" s="45"/>
      <c r="M853" s="221" t="s">
        <v>19</v>
      </c>
      <c r="N853" s="222" t="s">
        <v>43</v>
      </c>
      <c r="O853" s="85"/>
      <c r="P853" s="223">
        <f>O853*H853</f>
        <v>0</v>
      </c>
      <c r="Q853" s="223">
        <v>0</v>
      </c>
      <c r="R853" s="223">
        <f>Q853*H853</f>
        <v>0</v>
      </c>
      <c r="S853" s="223">
        <v>0</v>
      </c>
      <c r="T853" s="224">
        <f>S853*H853</f>
        <v>0</v>
      </c>
      <c r="U853" s="39"/>
      <c r="V853" s="39"/>
      <c r="W853" s="39"/>
      <c r="X853" s="39"/>
      <c r="Y853" s="39"/>
      <c r="Z853" s="39"/>
      <c r="AA853" s="39"/>
      <c r="AB853" s="39"/>
      <c r="AC853" s="39"/>
      <c r="AD853" s="39"/>
      <c r="AE853" s="39"/>
      <c r="AR853" s="225" t="s">
        <v>248</v>
      </c>
      <c r="AT853" s="225" t="s">
        <v>243</v>
      </c>
      <c r="AU853" s="225" t="s">
        <v>79</v>
      </c>
      <c r="AY853" s="18" t="s">
        <v>240</v>
      </c>
      <c r="BE853" s="226">
        <f>IF(N853="základní",J853,0)</f>
        <v>0</v>
      </c>
      <c r="BF853" s="226">
        <f>IF(N853="snížená",J853,0)</f>
        <v>0</v>
      </c>
      <c r="BG853" s="226">
        <f>IF(N853="zákl. přenesená",J853,0)</f>
        <v>0</v>
      </c>
      <c r="BH853" s="226">
        <f>IF(N853="sníž. přenesená",J853,0)</f>
        <v>0</v>
      </c>
      <c r="BI853" s="226">
        <f>IF(N853="nulová",J853,0)</f>
        <v>0</v>
      </c>
      <c r="BJ853" s="18" t="s">
        <v>79</v>
      </c>
      <c r="BK853" s="226">
        <f>ROUND(I853*H853,2)</f>
        <v>0</v>
      </c>
      <c r="BL853" s="18" t="s">
        <v>248</v>
      </c>
      <c r="BM853" s="225" t="s">
        <v>6096</v>
      </c>
    </row>
    <row r="854" s="2" customFormat="1">
      <c r="A854" s="39"/>
      <c r="B854" s="40"/>
      <c r="C854" s="41"/>
      <c r="D854" s="227" t="s">
        <v>435</v>
      </c>
      <c r="E854" s="41"/>
      <c r="F854" s="228" t="s">
        <v>5427</v>
      </c>
      <c r="G854" s="41"/>
      <c r="H854" s="41"/>
      <c r="I854" s="229"/>
      <c r="J854" s="41"/>
      <c r="K854" s="41"/>
      <c r="L854" s="45"/>
      <c r="M854" s="291"/>
      <c r="N854" s="292"/>
      <c r="O854" s="85"/>
      <c r="P854" s="85"/>
      <c r="Q854" s="85"/>
      <c r="R854" s="85"/>
      <c r="S854" s="85"/>
      <c r="T854" s="86"/>
      <c r="U854" s="39"/>
      <c r="V854" s="39"/>
      <c r="W854" s="39"/>
      <c r="X854" s="39"/>
      <c r="Y854" s="39"/>
      <c r="Z854" s="39"/>
      <c r="AA854" s="39"/>
      <c r="AB854" s="39"/>
      <c r="AC854" s="39"/>
      <c r="AD854" s="39"/>
      <c r="AE854" s="39"/>
      <c r="AT854" s="18" t="s">
        <v>435</v>
      </c>
      <c r="AU854" s="18" t="s">
        <v>79</v>
      </c>
    </row>
    <row r="855" s="2" customFormat="1">
      <c r="A855" s="39"/>
      <c r="B855" s="40"/>
      <c r="C855" s="214" t="s">
        <v>3852</v>
      </c>
      <c r="D855" s="214" t="s">
        <v>243</v>
      </c>
      <c r="E855" s="215" t="s">
        <v>6097</v>
      </c>
      <c r="F855" s="216" t="s">
        <v>5434</v>
      </c>
      <c r="G855" s="217" t="s">
        <v>1418</v>
      </c>
      <c r="H855" s="218">
        <v>2</v>
      </c>
      <c r="I855" s="219"/>
      <c r="J855" s="220">
        <f>ROUND(I855*H855,2)</f>
        <v>0</v>
      </c>
      <c r="K855" s="216" t="s">
        <v>247</v>
      </c>
      <c r="L855" s="45"/>
      <c r="M855" s="221" t="s">
        <v>19</v>
      </c>
      <c r="N855" s="222" t="s">
        <v>43</v>
      </c>
      <c r="O855" s="85"/>
      <c r="P855" s="223">
        <f>O855*H855</f>
        <v>0</v>
      </c>
      <c r="Q855" s="223">
        <v>0</v>
      </c>
      <c r="R855" s="223">
        <f>Q855*H855</f>
        <v>0</v>
      </c>
      <c r="S855" s="223">
        <v>0</v>
      </c>
      <c r="T855" s="224">
        <f>S855*H855</f>
        <v>0</v>
      </c>
      <c r="U855" s="39"/>
      <c r="V855" s="39"/>
      <c r="W855" s="39"/>
      <c r="X855" s="39"/>
      <c r="Y855" s="39"/>
      <c r="Z855" s="39"/>
      <c r="AA855" s="39"/>
      <c r="AB855" s="39"/>
      <c r="AC855" s="39"/>
      <c r="AD855" s="39"/>
      <c r="AE855" s="39"/>
      <c r="AR855" s="225" t="s">
        <v>248</v>
      </c>
      <c r="AT855" s="225" t="s">
        <v>243</v>
      </c>
      <c r="AU855" s="225" t="s">
        <v>79</v>
      </c>
      <c r="AY855" s="18" t="s">
        <v>240</v>
      </c>
      <c r="BE855" s="226">
        <f>IF(N855="základní",J855,0)</f>
        <v>0</v>
      </c>
      <c r="BF855" s="226">
        <f>IF(N855="snížená",J855,0)</f>
        <v>0</v>
      </c>
      <c r="BG855" s="226">
        <f>IF(N855="zákl. přenesená",J855,0)</f>
        <v>0</v>
      </c>
      <c r="BH855" s="226">
        <f>IF(N855="sníž. přenesená",J855,0)</f>
        <v>0</v>
      </c>
      <c r="BI855" s="226">
        <f>IF(N855="nulová",J855,0)</f>
        <v>0</v>
      </c>
      <c r="BJ855" s="18" t="s">
        <v>79</v>
      </c>
      <c r="BK855" s="226">
        <f>ROUND(I855*H855,2)</f>
        <v>0</v>
      </c>
      <c r="BL855" s="18" t="s">
        <v>248</v>
      </c>
      <c r="BM855" s="225" t="s">
        <v>6098</v>
      </c>
    </row>
    <row r="856" s="2" customFormat="1">
      <c r="A856" s="39"/>
      <c r="B856" s="40"/>
      <c r="C856" s="41"/>
      <c r="D856" s="227" t="s">
        <v>435</v>
      </c>
      <c r="E856" s="41"/>
      <c r="F856" s="228" t="s">
        <v>5435</v>
      </c>
      <c r="G856" s="41"/>
      <c r="H856" s="41"/>
      <c r="I856" s="229"/>
      <c r="J856" s="41"/>
      <c r="K856" s="41"/>
      <c r="L856" s="45"/>
      <c r="M856" s="291"/>
      <c r="N856" s="292"/>
      <c r="O856" s="85"/>
      <c r="P856" s="85"/>
      <c r="Q856" s="85"/>
      <c r="R856" s="85"/>
      <c r="S856" s="85"/>
      <c r="T856" s="86"/>
      <c r="U856" s="39"/>
      <c r="V856" s="39"/>
      <c r="W856" s="39"/>
      <c r="X856" s="39"/>
      <c r="Y856" s="39"/>
      <c r="Z856" s="39"/>
      <c r="AA856" s="39"/>
      <c r="AB856" s="39"/>
      <c r="AC856" s="39"/>
      <c r="AD856" s="39"/>
      <c r="AE856" s="39"/>
      <c r="AT856" s="18" t="s">
        <v>435</v>
      </c>
      <c r="AU856" s="18" t="s">
        <v>79</v>
      </c>
    </row>
    <row r="857" s="2" customFormat="1">
      <c r="A857" s="39"/>
      <c r="B857" s="40"/>
      <c r="C857" s="214" t="s">
        <v>3856</v>
      </c>
      <c r="D857" s="214" t="s">
        <v>243</v>
      </c>
      <c r="E857" s="215" t="s">
        <v>6099</v>
      </c>
      <c r="F857" s="216" t="s">
        <v>6100</v>
      </c>
      <c r="G857" s="217" t="s">
        <v>261</v>
      </c>
      <c r="H857" s="218">
        <v>28</v>
      </c>
      <c r="I857" s="219"/>
      <c r="J857" s="220">
        <f>ROUND(I857*H857,2)</f>
        <v>0</v>
      </c>
      <c r="K857" s="216" t="s">
        <v>247</v>
      </c>
      <c r="L857" s="45"/>
      <c r="M857" s="221" t="s">
        <v>19</v>
      </c>
      <c r="N857" s="222" t="s">
        <v>43</v>
      </c>
      <c r="O857" s="85"/>
      <c r="P857" s="223">
        <f>O857*H857</f>
        <v>0</v>
      </c>
      <c r="Q857" s="223">
        <v>0</v>
      </c>
      <c r="R857" s="223">
        <f>Q857*H857</f>
        <v>0</v>
      </c>
      <c r="S857" s="223">
        <v>0</v>
      </c>
      <c r="T857" s="224">
        <f>S857*H857</f>
        <v>0</v>
      </c>
      <c r="U857" s="39"/>
      <c r="V857" s="39"/>
      <c r="W857" s="39"/>
      <c r="X857" s="39"/>
      <c r="Y857" s="39"/>
      <c r="Z857" s="39"/>
      <c r="AA857" s="39"/>
      <c r="AB857" s="39"/>
      <c r="AC857" s="39"/>
      <c r="AD857" s="39"/>
      <c r="AE857" s="39"/>
      <c r="AR857" s="225" t="s">
        <v>248</v>
      </c>
      <c r="AT857" s="225" t="s">
        <v>243</v>
      </c>
      <c r="AU857" s="225" t="s">
        <v>79</v>
      </c>
      <c r="AY857" s="18" t="s">
        <v>240</v>
      </c>
      <c r="BE857" s="226">
        <f>IF(N857="základní",J857,0)</f>
        <v>0</v>
      </c>
      <c r="BF857" s="226">
        <f>IF(N857="snížená",J857,0)</f>
        <v>0</v>
      </c>
      <c r="BG857" s="226">
        <f>IF(N857="zákl. přenesená",J857,0)</f>
        <v>0</v>
      </c>
      <c r="BH857" s="226">
        <f>IF(N857="sníž. přenesená",J857,0)</f>
        <v>0</v>
      </c>
      <c r="BI857" s="226">
        <f>IF(N857="nulová",J857,0)</f>
        <v>0</v>
      </c>
      <c r="BJ857" s="18" t="s">
        <v>79</v>
      </c>
      <c r="BK857" s="226">
        <f>ROUND(I857*H857,2)</f>
        <v>0</v>
      </c>
      <c r="BL857" s="18" t="s">
        <v>248</v>
      </c>
      <c r="BM857" s="225" t="s">
        <v>6101</v>
      </c>
    </row>
    <row r="858" s="2" customFormat="1">
      <c r="A858" s="39"/>
      <c r="B858" s="40"/>
      <c r="C858" s="41"/>
      <c r="D858" s="227" t="s">
        <v>435</v>
      </c>
      <c r="E858" s="41"/>
      <c r="F858" s="228" t="s">
        <v>5446</v>
      </c>
      <c r="G858" s="41"/>
      <c r="H858" s="41"/>
      <c r="I858" s="229"/>
      <c r="J858" s="41"/>
      <c r="K858" s="41"/>
      <c r="L858" s="45"/>
      <c r="M858" s="291"/>
      <c r="N858" s="292"/>
      <c r="O858" s="85"/>
      <c r="P858" s="85"/>
      <c r="Q858" s="85"/>
      <c r="R858" s="85"/>
      <c r="S858" s="85"/>
      <c r="T858" s="86"/>
      <c r="U858" s="39"/>
      <c r="V858" s="39"/>
      <c r="W858" s="39"/>
      <c r="X858" s="39"/>
      <c r="Y858" s="39"/>
      <c r="Z858" s="39"/>
      <c r="AA858" s="39"/>
      <c r="AB858" s="39"/>
      <c r="AC858" s="39"/>
      <c r="AD858" s="39"/>
      <c r="AE858" s="39"/>
      <c r="AT858" s="18" t="s">
        <v>435</v>
      </c>
      <c r="AU858" s="18" t="s">
        <v>79</v>
      </c>
    </row>
    <row r="859" s="2" customFormat="1" ht="21.75" customHeight="1">
      <c r="A859" s="39"/>
      <c r="B859" s="40"/>
      <c r="C859" s="214" t="s">
        <v>3860</v>
      </c>
      <c r="D859" s="214" t="s">
        <v>243</v>
      </c>
      <c r="E859" s="215" t="s">
        <v>6102</v>
      </c>
      <c r="F859" s="216" t="s">
        <v>6103</v>
      </c>
      <c r="G859" s="217" t="s">
        <v>282</v>
      </c>
      <c r="H859" s="218">
        <v>1</v>
      </c>
      <c r="I859" s="219"/>
      <c r="J859" s="220">
        <f>ROUND(I859*H859,2)</f>
        <v>0</v>
      </c>
      <c r="K859" s="216" t="s">
        <v>247</v>
      </c>
      <c r="L859" s="45"/>
      <c r="M859" s="221" t="s">
        <v>19</v>
      </c>
      <c r="N859" s="222" t="s">
        <v>43</v>
      </c>
      <c r="O859" s="85"/>
      <c r="P859" s="223">
        <f>O859*H859</f>
        <v>0</v>
      </c>
      <c r="Q859" s="223">
        <v>0</v>
      </c>
      <c r="R859" s="223">
        <f>Q859*H859</f>
        <v>0</v>
      </c>
      <c r="S859" s="223">
        <v>0</v>
      </c>
      <c r="T859" s="224">
        <f>S859*H859</f>
        <v>0</v>
      </c>
      <c r="U859" s="39"/>
      <c r="V859" s="39"/>
      <c r="W859" s="39"/>
      <c r="X859" s="39"/>
      <c r="Y859" s="39"/>
      <c r="Z859" s="39"/>
      <c r="AA859" s="39"/>
      <c r="AB859" s="39"/>
      <c r="AC859" s="39"/>
      <c r="AD859" s="39"/>
      <c r="AE859" s="39"/>
      <c r="AR859" s="225" t="s">
        <v>248</v>
      </c>
      <c r="AT859" s="225" t="s">
        <v>243</v>
      </c>
      <c r="AU859" s="225" t="s">
        <v>79</v>
      </c>
      <c r="AY859" s="18" t="s">
        <v>240</v>
      </c>
      <c r="BE859" s="226">
        <f>IF(N859="základní",J859,0)</f>
        <v>0</v>
      </c>
      <c r="BF859" s="226">
        <f>IF(N859="snížená",J859,0)</f>
        <v>0</v>
      </c>
      <c r="BG859" s="226">
        <f>IF(N859="zákl. přenesená",J859,0)</f>
        <v>0</v>
      </c>
      <c r="BH859" s="226">
        <f>IF(N859="sníž. přenesená",J859,0)</f>
        <v>0</v>
      </c>
      <c r="BI859" s="226">
        <f>IF(N859="nulová",J859,0)</f>
        <v>0</v>
      </c>
      <c r="BJ859" s="18" t="s">
        <v>79</v>
      </c>
      <c r="BK859" s="226">
        <f>ROUND(I859*H859,2)</f>
        <v>0</v>
      </c>
      <c r="BL859" s="18" t="s">
        <v>248</v>
      </c>
      <c r="BM859" s="225" t="s">
        <v>6104</v>
      </c>
    </row>
    <row r="860" s="2" customFormat="1">
      <c r="A860" s="39"/>
      <c r="B860" s="40"/>
      <c r="C860" s="214" t="s">
        <v>3864</v>
      </c>
      <c r="D860" s="214" t="s">
        <v>243</v>
      </c>
      <c r="E860" s="215" t="s">
        <v>6105</v>
      </c>
      <c r="F860" s="216" t="s">
        <v>6106</v>
      </c>
      <c r="G860" s="217" t="s">
        <v>251</v>
      </c>
      <c r="H860" s="218">
        <v>26</v>
      </c>
      <c r="I860" s="219"/>
      <c r="J860" s="220">
        <f>ROUND(I860*H860,2)</f>
        <v>0</v>
      </c>
      <c r="K860" s="216" t="s">
        <v>247</v>
      </c>
      <c r="L860" s="45"/>
      <c r="M860" s="221" t="s">
        <v>19</v>
      </c>
      <c r="N860" s="222" t="s">
        <v>43</v>
      </c>
      <c r="O860" s="85"/>
      <c r="P860" s="223">
        <f>O860*H860</f>
        <v>0</v>
      </c>
      <c r="Q860" s="223">
        <v>0</v>
      </c>
      <c r="R860" s="223">
        <f>Q860*H860</f>
        <v>0</v>
      </c>
      <c r="S860" s="223">
        <v>0</v>
      </c>
      <c r="T860" s="224">
        <f>S860*H860</f>
        <v>0</v>
      </c>
      <c r="U860" s="39"/>
      <c r="V860" s="39"/>
      <c r="W860" s="39"/>
      <c r="X860" s="39"/>
      <c r="Y860" s="39"/>
      <c r="Z860" s="39"/>
      <c r="AA860" s="39"/>
      <c r="AB860" s="39"/>
      <c r="AC860" s="39"/>
      <c r="AD860" s="39"/>
      <c r="AE860" s="39"/>
      <c r="AR860" s="225" t="s">
        <v>248</v>
      </c>
      <c r="AT860" s="225" t="s">
        <v>243</v>
      </c>
      <c r="AU860" s="225" t="s">
        <v>79</v>
      </c>
      <c r="AY860" s="18" t="s">
        <v>240</v>
      </c>
      <c r="BE860" s="226">
        <f>IF(N860="základní",J860,0)</f>
        <v>0</v>
      </c>
      <c r="BF860" s="226">
        <f>IF(N860="snížená",J860,0)</f>
        <v>0</v>
      </c>
      <c r="BG860" s="226">
        <f>IF(N860="zákl. přenesená",J860,0)</f>
        <v>0</v>
      </c>
      <c r="BH860" s="226">
        <f>IF(N860="sníž. přenesená",J860,0)</f>
        <v>0</v>
      </c>
      <c r="BI860" s="226">
        <f>IF(N860="nulová",J860,0)</f>
        <v>0</v>
      </c>
      <c r="BJ860" s="18" t="s">
        <v>79</v>
      </c>
      <c r="BK860" s="226">
        <f>ROUND(I860*H860,2)</f>
        <v>0</v>
      </c>
      <c r="BL860" s="18" t="s">
        <v>248</v>
      </c>
      <c r="BM860" s="225" t="s">
        <v>6107</v>
      </c>
    </row>
    <row r="861" s="2" customFormat="1">
      <c r="A861" s="39"/>
      <c r="B861" s="40"/>
      <c r="C861" s="41"/>
      <c r="D861" s="227" t="s">
        <v>435</v>
      </c>
      <c r="E861" s="41"/>
      <c r="F861" s="228" t="s">
        <v>5482</v>
      </c>
      <c r="G861" s="41"/>
      <c r="H861" s="41"/>
      <c r="I861" s="229"/>
      <c r="J861" s="41"/>
      <c r="K861" s="41"/>
      <c r="L861" s="45"/>
      <c r="M861" s="291"/>
      <c r="N861" s="292"/>
      <c r="O861" s="85"/>
      <c r="P861" s="85"/>
      <c r="Q861" s="85"/>
      <c r="R861" s="85"/>
      <c r="S861" s="85"/>
      <c r="T861" s="86"/>
      <c r="U861" s="39"/>
      <c r="V861" s="39"/>
      <c r="W861" s="39"/>
      <c r="X861" s="39"/>
      <c r="Y861" s="39"/>
      <c r="Z861" s="39"/>
      <c r="AA861" s="39"/>
      <c r="AB861" s="39"/>
      <c r="AC861" s="39"/>
      <c r="AD861" s="39"/>
      <c r="AE861" s="39"/>
      <c r="AT861" s="18" t="s">
        <v>435</v>
      </c>
      <c r="AU861" s="18" t="s">
        <v>79</v>
      </c>
    </row>
    <row r="862" s="2" customFormat="1">
      <c r="A862" s="39"/>
      <c r="B862" s="40"/>
      <c r="C862" s="214" t="s">
        <v>3868</v>
      </c>
      <c r="D862" s="214" t="s">
        <v>243</v>
      </c>
      <c r="E862" s="215" t="s">
        <v>6108</v>
      </c>
      <c r="F862" s="216" t="s">
        <v>6109</v>
      </c>
      <c r="G862" s="217" t="s">
        <v>282</v>
      </c>
      <c r="H862" s="218">
        <v>2</v>
      </c>
      <c r="I862" s="219"/>
      <c r="J862" s="220">
        <f>ROUND(I862*H862,2)</f>
        <v>0</v>
      </c>
      <c r="K862" s="216" t="s">
        <v>247</v>
      </c>
      <c r="L862" s="45"/>
      <c r="M862" s="221" t="s">
        <v>19</v>
      </c>
      <c r="N862" s="222" t="s">
        <v>43</v>
      </c>
      <c r="O862" s="85"/>
      <c r="P862" s="223">
        <f>O862*H862</f>
        <v>0</v>
      </c>
      <c r="Q862" s="223">
        <v>0</v>
      </c>
      <c r="R862" s="223">
        <f>Q862*H862</f>
        <v>0</v>
      </c>
      <c r="S862" s="223">
        <v>0</v>
      </c>
      <c r="T862" s="224">
        <f>S862*H862</f>
        <v>0</v>
      </c>
      <c r="U862" s="39"/>
      <c r="V862" s="39"/>
      <c r="W862" s="39"/>
      <c r="X862" s="39"/>
      <c r="Y862" s="39"/>
      <c r="Z862" s="39"/>
      <c r="AA862" s="39"/>
      <c r="AB862" s="39"/>
      <c r="AC862" s="39"/>
      <c r="AD862" s="39"/>
      <c r="AE862" s="39"/>
      <c r="AR862" s="225" t="s">
        <v>248</v>
      </c>
      <c r="AT862" s="225" t="s">
        <v>243</v>
      </c>
      <c r="AU862" s="225" t="s">
        <v>79</v>
      </c>
      <c r="AY862" s="18" t="s">
        <v>240</v>
      </c>
      <c r="BE862" s="226">
        <f>IF(N862="základní",J862,0)</f>
        <v>0</v>
      </c>
      <c r="BF862" s="226">
        <f>IF(N862="snížená",J862,0)</f>
        <v>0</v>
      </c>
      <c r="BG862" s="226">
        <f>IF(N862="zákl. přenesená",J862,0)</f>
        <v>0</v>
      </c>
      <c r="BH862" s="226">
        <f>IF(N862="sníž. přenesená",J862,0)</f>
        <v>0</v>
      </c>
      <c r="BI862" s="226">
        <f>IF(N862="nulová",J862,0)</f>
        <v>0</v>
      </c>
      <c r="BJ862" s="18" t="s">
        <v>79</v>
      </c>
      <c r="BK862" s="226">
        <f>ROUND(I862*H862,2)</f>
        <v>0</v>
      </c>
      <c r="BL862" s="18" t="s">
        <v>248</v>
      </c>
      <c r="BM862" s="225" t="s">
        <v>6110</v>
      </c>
    </row>
    <row r="863" s="2" customFormat="1">
      <c r="A863" s="39"/>
      <c r="B863" s="40"/>
      <c r="C863" s="41"/>
      <c r="D863" s="227" t="s">
        <v>435</v>
      </c>
      <c r="E863" s="41"/>
      <c r="F863" s="228" t="s">
        <v>5812</v>
      </c>
      <c r="G863" s="41"/>
      <c r="H863" s="41"/>
      <c r="I863" s="229"/>
      <c r="J863" s="41"/>
      <c r="K863" s="41"/>
      <c r="L863" s="45"/>
      <c r="M863" s="291"/>
      <c r="N863" s="292"/>
      <c r="O863" s="85"/>
      <c r="P863" s="85"/>
      <c r="Q863" s="85"/>
      <c r="R863" s="85"/>
      <c r="S863" s="85"/>
      <c r="T863" s="86"/>
      <c r="U863" s="39"/>
      <c r="V863" s="39"/>
      <c r="W863" s="39"/>
      <c r="X863" s="39"/>
      <c r="Y863" s="39"/>
      <c r="Z863" s="39"/>
      <c r="AA863" s="39"/>
      <c r="AB863" s="39"/>
      <c r="AC863" s="39"/>
      <c r="AD863" s="39"/>
      <c r="AE863" s="39"/>
      <c r="AT863" s="18" t="s">
        <v>435</v>
      </c>
      <c r="AU863" s="18" t="s">
        <v>79</v>
      </c>
    </row>
    <row r="864" s="12" customFormat="1" ht="25.92" customHeight="1">
      <c r="A864" s="12"/>
      <c r="B864" s="198"/>
      <c r="C864" s="199"/>
      <c r="D864" s="200" t="s">
        <v>71</v>
      </c>
      <c r="E864" s="201" t="s">
        <v>6111</v>
      </c>
      <c r="F864" s="201" t="s">
        <v>6112</v>
      </c>
      <c r="G864" s="199"/>
      <c r="H864" s="199"/>
      <c r="I864" s="202"/>
      <c r="J864" s="203">
        <f>BK864</f>
        <v>0</v>
      </c>
      <c r="K864" s="199"/>
      <c r="L864" s="204"/>
      <c r="M864" s="205"/>
      <c r="N864" s="206"/>
      <c r="O864" s="206"/>
      <c r="P864" s="207">
        <f>SUM(P865:P880)</f>
        <v>0</v>
      </c>
      <c r="Q864" s="206"/>
      <c r="R864" s="207">
        <f>SUM(R865:R880)</f>
        <v>0</v>
      </c>
      <c r="S864" s="206"/>
      <c r="T864" s="208">
        <f>SUM(T865:T880)</f>
        <v>0</v>
      </c>
      <c r="U864" s="12"/>
      <c r="V864" s="12"/>
      <c r="W864" s="12"/>
      <c r="X864" s="12"/>
      <c r="Y864" s="12"/>
      <c r="Z864" s="12"/>
      <c r="AA864" s="12"/>
      <c r="AB864" s="12"/>
      <c r="AC864" s="12"/>
      <c r="AD864" s="12"/>
      <c r="AE864" s="12"/>
      <c r="AR864" s="209" t="s">
        <v>79</v>
      </c>
      <c r="AT864" s="210" t="s">
        <v>71</v>
      </c>
      <c r="AU864" s="210" t="s">
        <v>72</v>
      </c>
      <c r="AY864" s="209" t="s">
        <v>240</v>
      </c>
      <c r="BK864" s="211">
        <f>SUM(BK865:BK880)</f>
        <v>0</v>
      </c>
    </row>
    <row r="865" s="2" customFormat="1" ht="16.5" customHeight="1">
      <c r="A865" s="39"/>
      <c r="B865" s="40"/>
      <c r="C865" s="214" t="s">
        <v>3872</v>
      </c>
      <c r="D865" s="214" t="s">
        <v>243</v>
      </c>
      <c r="E865" s="215" t="s">
        <v>6113</v>
      </c>
      <c r="F865" s="216" t="s">
        <v>6114</v>
      </c>
      <c r="G865" s="217" t="s">
        <v>282</v>
      </c>
      <c r="H865" s="218">
        <v>1</v>
      </c>
      <c r="I865" s="219"/>
      <c r="J865" s="220">
        <f>ROUND(I865*H865,2)</f>
        <v>0</v>
      </c>
      <c r="K865" s="216" t="s">
        <v>247</v>
      </c>
      <c r="L865" s="45"/>
      <c r="M865" s="221" t="s">
        <v>19</v>
      </c>
      <c r="N865" s="222" t="s">
        <v>43</v>
      </c>
      <c r="O865" s="85"/>
      <c r="P865" s="223">
        <f>O865*H865</f>
        <v>0</v>
      </c>
      <c r="Q865" s="223">
        <v>0</v>
      </c>
      <c r="R865" s="223">
        <f>Q865*H865</f>
        <v>0</v>
      </c>
      <c r="S865" s="223">
        <v>0</v>
      </c>
      <c r="T865" s="224">
        <f>S865*H865</f>
        <v>0</v>
      </c>
      <c r="U865" s="39"/>
      <c r="V865" s="39"/>
      <c r="W865" s="39"/>
      <c r="X865" s="39"/>
      <c r="Y865" s="39"/>
      <c r="Z865" s="39"/>
      <c r="AA865" s="39"/>
      <c r="AB865" s="39"/>
      <c r="AC865" s="39"/>
      <c r="AD865" s="39"/>
      <c r="AE865" s="39"/>
      <c r="AR865" s="225" t="s">
        <v>248</v>
      </c>
      <c r="AT865" s="225" t="s">
        <v>243</v>
      </c>
      <c r="AU865" s="225" t="s">
        <v>79</v>
      </c>
      <c r="AY865" s="18" t="s">
        <v>240</v>
      </c>
      <c r="BE865" s="226">
        <f>IF(N865="základní",J865,0)</f>
        <v>0</v>
      </c>
      <c r="BF865" s="226">
        <f>IF(N865="snížená",J865,0)</f>
        <v>0</v>
      </c>
      <c r="BG865" s="226">
        <f>IF(N865="zákl. přenesená",J865,0)</f>
        <v>0</v>
      </c>
      <c r="BH865" s="226">
        <f>IF(N865="sníž. přenesená",J865,0)</f>
        <v>0</v>
      </c>
      <c r="BI865" s="226">
        <f>IF(N865="nulová",J865,0)</f>
        <v>0</v>
      </c>
      <c r="BJ865" s="18" t="s">
        <v>79</v>
      </c>
      <c r="BK865" s="226">
        <f>ROUND(I865*H865,2)</f>
        <v>0</v>
      </c>
      <c r="BL865" s="18" t="s">
        <v>248</v>
      </c>
      <c r="BM865" s="225" t="s">
        <v>6115</v>
      </c>
    </row>
    <row r="866" s="2" customFormat="1">
      <c r="A866" s="39"/>
      <c r="B866" s="40"/>
      <c r="C866" s="214" t="s">
        <v>3876</v>
      </c>
      <c r="D866" s="214" t="s">
        <v>243</v>
      </c>
      <c r="E866" s="215" t="s">
        <v>6116</v>
      </c>
      <c r="F866" s="216" t="s">
        <v>5897</v>
      </c>
      <c r="G866" s="217" t="s">
        <v>282</v>
      </c>
      <c r="H866" s="218">
        <v>1</v>
      </c>
      <c r="I866" s="219"/>
      <c r="J866" s="220">
        <f>ROUND(I866*H866,2)</f>
        <v>0</v>
      </c>
      <c r="K866" s="216" t="s">
        <v>247</v>
      </c>
      <c r="L866" s="45"/>
      <c r="M866" s="221" t="s">
        <v>19</v>
      </c>
      <c r="N866" s="222" t="s">
        <v>43</v>
      </c>
      <c r="O866" s="85"/>
      <c r="P866" s="223">
        <f>O866*H866</f>
        <v>0</v>
      </c>
      <c r="Q866" s="223">
        <v>0</v>
      </c>
      <c r="R866" s="223">
        <f>Q866*H866</f>
        <v>0</v>
      </c>
      <c r="S866" s="223">
        <v>0</v>
      </c>
      <c r="T866" s="224">
        <f>S866*H866</f>
        <v>0</v>
      </c>
      <c r="U866" s="39"/>
      <c r="V866" s="39"/>
      <c r="W866" s="39"/>
      <c r="X866" s="39"/>
      <c r="Y866" s="39"/>
      <c r="Z866" s="39"/>
      <c r="AA866" s="39"/>
      <c r="AB866" s="39"/>
      <c r="AC866" s="39"/>
      <c r="AD866" s="39"/>
      <c r="AE866" s="39"/>
      <c r="AR866" s="225" t="s">
        <v>248</v>
      </c>
      <c r="AT866" s="225" t="s">
        <v>243</v>
      </c>
      <c r="AU866" s="225" t="s">
        <v>79</v>
      </c>
      <c r="AY866" s="18" t="s">
        <v>240</v>
      </c>
      <c r="BE866" s="226">
        <f>IF(N866="základní",J866,0)</f>
        <v>0</v>
      </c>
      <c r="BF866" s="226">
        <f>IF(N866="snížená",J866,0)</f>
        <v>0</v>
      </c>
      <c r="BG866" s="226">
        <f>IF(N866="zákl. přenesená",J866,0)</f>
        <v>0</v>
      </c>
      <c r="BH866" s="226">
        <f>IF(N866="sníž. přenesená",J866,0)</f>
        <v>0</v>
      </c>
      <c r="BI866" s="226">
        <f>IF(N866="nulová",J866,0)</f>
        <v>0</v>
      </c>
      <c r="BJ866" s="18" t="s">
        <v>79</v>
      </c>
      <c r="BK866" s="226">
        <f>ROUND(I866*H866,2)</f>
        <v>0</v>
      </c>
      <c r="BL866" s="18" t="s">
        <v>248</v>
      </c>
      <c r="BM866" s="225" t="s">
        <v>6117</v>
      </c>
    </row>
    <row r="867" s="2" customFormat="1">
      <c r="A867" s="39"/>
      <c r="B867" s="40"/>
      <c r="C867" s="41"/>
      <c r="D867" s="227" t="s">
        <v>435</v>
      </c>
      <c r="E867" s="41"/>
      <c r="F867" s="228" t="s">
        <v>5898</v>
      </c>
      <c r="G867" s="41"/>
      <c r="H867" s="41"/>
      <c r="I867" s="229"/>
      <c r="J867" s="41"/>
      <c r="K867" s="41"/>
      <c r="L867" s="45"/>
      <c r="M867" s="291"/>
      <c r="N867" s="292"/>
      <c r="O867" s="85"/>
      <c r="P867" s="85"/>
      <c r="Q867" s="85"/>
      <c r="R867" s="85"/>
      <c r="S867" s="85"/>
      <c r="T867" s="86"/>
      <c r="U867" s="39"/>
      <c r="V867" s="39"/>
      <c r="W867" s="39"/>
      <c r="X867" s="39"/>
      <c r="Y867" s="39"/>
      <c r="Z867" s="39"/>
      <c r="AA867" s="39"/>
      <c r="AB867" s="39"/>
      <c r="AC867" s="39"/>
      <c r="AD867" s="39"/>
      <c r="AE867" s="39"/>
      <c r="AT867" s="18" t="s">
        <v>435</v>
      </c>
      <c r="AU867" s="18" t="s">
        <v>79</v>
      </c>
    </row>
    <row r="868" s="2" customFormat="1">
      <c r="A868" s="39"/>
      <c r="B868" s="40"/>
      <c r="C868" s="214" t="s">
        <v>3880</v>
      </c>
      <c r="D868" s="214" t="s">
        <v>243</v>
      </c>
      <c r="E868" s="215" t="s">
        <v>6118</v>
      </c>
      <c r="F868" s="216" t="s">
        <v>5900</v>
      </c>
      <c r="G868" s="217" t="s">
        <v>282</v>
      </c>
      <c r="H868" s="218">
        <v>1</v>
      </c>
      <c r="I868" s="219"/>
      <c r="J868" s="220">
        <f>ROUND(I868*H868,2)</f>
        <v>0</v>
      </c>
      <c r="K868" s="216" t="s">
        <v>247</v>
      </c>
      <c r="L868" s="45"/>
      <c r="M868" s="221" t="s">
        <v>19</v>
      </c>
      <c r="N868" s="222" t="s">
        <v>43</v>
      </c>
      <c r="O868" s="85"/>
      <c r="P868" s="223">
        <f>O868*H868</f>
        <v>0</v>
      </c>
      <c r="Q868" s="223">
        <v>0</v>
      </c>
      <c r="R868" s="223">
        <f>Q868*H868</f>
        <v>0</v>
      </c>
      <c r="S868" s="223">
        <v>0</v>
      </c>
      <c r="T868" s="224">
        <f>S868*H868</f>
        <v>0</v>
      </c>
      <c r="U868" s="39"/>
      <c r="V868" s="39"/>
      <c r="W868" s="39"/>
      <c r="X868" s="39"/>
      <c r="Y868" s="39"/>
      <c r="Z868" s="39"/>
      <c r="AA868" s="39"/>
      <c r="AB868" s="39"/>
      <c r="AC868" s="39"/>
      <c r="AD868" s="39"/>
      <c r="AE868" s="39"/>
      <c r="AR868" s="225" t="s">
        <v>248</v>
      </c>
      <c r="AT868" s="225" t="s">
        <v>243</v>
      </c>
      <c r="AU868" s="225" t="s">
        <v>79</v>
      </c>
      <c r="AY868" s="18" t="s">
        <v>240</v>
      </c>
      <c r="BE868" s="226">
        <f>IF(N868="základní",J868,0)</f>
        <v>0</v>
      </c>
      <c r="BF868" s="226">
        <f>IF(N868="snížená",J868,0)</f>
        <v>0</v>
      </c>
      <c r="BG868" s="226">
        <f>IF(N868="zákl. přenesená",J868,0)</f>
        <v>0</v>
      </c>
      <c r="BH868" s="226">
        <f>IF(N868="sníž. přenesená",J868,0)</f>
        <v>0</v>
      </c>
      <c r="BI868" s="226">
        <f>IF(N868="nulová",J868,0)</f>
        <v>0</v>
      </c>
      <c r="BJ868" s="18" t="s">
        <v>79</v>
      </c>
      <c r="BK868" s="226">
        <f>ROUND(I868*H868,2)</f>
        <v>0</v>
      </c>
      <c r="BL868" s="18" t="s">
        <v>248</v>
      </c>
      <c r="BM868" s="225" t="s">
        <v>6119</v>
      </c>
    </row>
    <row r="869" s="2" customFormat="1">
      <c r="A869" s="39"/>
      <c r="B869" s="40"/>
      <c r="C869" s="41"/>
      <c r="D869" s="227" t="s">
        <v>435</v>
      </c>
      <c r="E869" s="41"/>
      <c r="F869" s="228" t="s">
        <v>5901</v>
      </c>
      <c r="G869" s="41"/>
      <c r="H869" s="41"/>
      <c r="I869" s="229"/>
      <c r="J869" s="41"/>
      <c r="K869" s="41"/>
      <c r="L869" s="45"/>
      <c r="M869" s="291"/>
      <c r="N869" s="292"/>
      <c r="O869" s="85"/>
      <c r="P869" s="85"/>
      <c r="Q869" s="85"/>
      <c r="R869" s="85"/>
      <c r="S869" s="85"/>
      <c r="T869" s="86"/>
      <c r="U869" s="39"/>
      <c r="V869" s="39"/>
      <c r="W869" s="39"/>
      <c r="X869" s="39"/>
      <c r="Y869" s="39"/>
      <c r="Z869" s="39"/>
      <c r="AA869" s="39"/>
      <c r="AB869" s="39"/>
      <c r="AC869" s="39"/>
      <c r="AD869" s="39"/>
      <c r="AE869" s="39"/>
      <c r="AT869" s="18" t="s">
        <v>435</v>
      </c>
      <c r="AU869" s="18" t="s">
        <v>79</v>
      </c>
    </row>
    <row r="870" s="2" customFormat="1">
      <c r="A870" s="39"/>
      <c r="B870" s="40"/>
      <c r="C870" s="214" t="s">
        <v>3884</v>
      </c>
      <c r="D870" s="214" t="s">
        <v>243</v>
      </c>
      <c r="E870" s="215" t="s">
        <v>6120</v>
      </c>
      <c r="F870" s="216" t="s">
        <v>5910</v>
      </c>
      <c r="G870" s="217" t="s">
        <v>1418</v>
      </c>
      <c r="H870" s="218">
        <v>10</v>
      </c>
      <c r="I870" s="219"/>
      <c r="J870" s="220">
        <f>ROUND(I870*H870,2)</f>
        <v>0</v>
      </c>
      <c r="K870" s="216" t="s">
        <v>247</v>
      </c>
      <c r="L870" s="45"/>
      <c r="M870" s="221" t="s">
        <v>19</v>
      </c>
      <c r="N870" s="222" t="s">
        <v>43</v>
      </c>
      <c r="O870" s="85"/>
      <c r="P870" s="223">
        <f>O870*H870</f>
        <v>0</v>
      </c>
      <c r="Q870" s="223">
        <v>0</v>
      </c>
      <c r="R870" s="223">
        <f>Q870*H870</f>
        <v>0</v>
      </c>
      <c r="S870" s="223">
        <v>0</v>
      </c>
      <c r="T870" s="224">
        <f>S870*H870</f>
        <v>0</v>
      </c>
      <c r="U870" s="39"/>
      <c r="V870" s="39"/>
      <c r="W870" s="39"/>
      <c r="X870" s="39"/>
      <c r="Y870" s="39"/>
      <c r="Z870" s="39"/>
      <c r="AA870" s="39"/>
      <c r="AB870" s="39"/>
      <c r="AC870" s="39"/>
      <c r="AD870" s="39"/>
      <c r="AE870" s="39"/>
      <c r="AR870" s="225" t="s">
        <v>248</v>
      </c>
      <c r="AT870" s="225" t="s">
        <v>243</v>
      </c>
      <c r="AU870" s="225" t="s">
        <v>79</v>
      </c>
      <c r="AY870" s="18" t="s">
        <v>240</v>
      </c>
      <c r="BE870" s="226">
        <f>IF(N870="základní",J870,0)</f>
        <v>0</v>
      </c>
      <c r="BF870" s="226">
        <f>IF(N870="snížená",J870,0)</f>
        <v>0</v>
      </c>
      <c r="BG870" s="226">
        <f>IF(N870="zákl. přenesená",J870,0)</f>
        <v>0</v>
      </c>
      <c r="BH870" s="226">
        <f>IF(N870="sníž. přenesená",J870,0)</f>
        <v>0</v>
      </c>
      <c r="BI870" s="226">
        <f>IF(N870="nulová",J870,0)</f>
        <v>0</v>
      </c>
      <c r="BJ870" s="18" t="s">
        <v>79</v>
      </c>
      <c r="BK870" s="226">
        <f>ROUND(I870*H870,2)</f>
        <v>0</v>
      </c>
      <c r="BL870" s="18" t="s">
        <v>248</v>
      </c>
      <c r="BM870" s="225" t="s">
        <v>6121</v>
      </c>
    </row>
    <row r="871" s="2" customFormat="1">
      <c r="A871" s="39"/>
      <c r="B871" s="40"/>
      <c r="C871" s="41"/>
      <c r="D871" s="227" t="s">
        <v>435</v>
      </c>
      <c r="E871" s="41"/>
      <c r="F871" s="228" t="s">
        <v>5912</v>
      </c>
      <c r="G871" s="41"/>
      <c r="H871" s="41"/>
      <c r="I871" s="229"/>
      <c r="J871" s="41"/>
      <c r="K871" s="41"/>
      <c r="L871" s="45"/>
      <c r="M871" s="291"/>
      <c r="N871" s="292"/>
      <c r="O871" s="85"/>
      <c r="P871" s="85"/>
      <c r="Q871" s="85"/>
      <c r="R871" s="85"/>
      <c r="S871" s="85"/>
      <c r="T871" s="86"/>
      <c r="U871" s="39"/>
      <c r="V871" s="39"/>
      <c r="W871" s="39"/>
      <c r="X871" s="39"/>
      <c r="Y871" s="39"/>
      <c r="Z871" s="39"/>
      <c r="AA871" s="39"/>
      <c r="AB871" s="39"/>
      <c r="AC871" s="39"/>
      <c r="AD871" s="39"/>
      <c r="AE871" s="39"/>
      <c r="AT871" s="18" t="s">
        <v>435</v>
      </c>
      <c r="AU871" s="18" t="s">
        <v>79</v>
      </c>
    </row>
    <row r="872" s="2" customFormat="1" ht="21.75" customHeight="1">
      <c r="A872" s="39"/>
      <c r="B872" s="40"/>
      <c r="C872" s="214" t="s">
        <v>3888</v>
      </c>
      <c r="D872" s="214" t="s">
        <v>243</v>
      </c>
      <c r="E872" s="215" t="s">
        <v>6122</v>
      </c>
      <c r="F872" s="216" t="s">
        <v>5914</v>
      </c>
      <c r="G872" s="217" t="s">
        <v>1418</v>
      </c>
      <c r="H872" s="218">
        <v>10</v>
      </c>
      <c r="I872" s="219"/>
      <c r="J872" s="220">
        <f>ROUND(I872*H872,2)</f>
        <v>0</v>
      </c>
      <c r="K872" s="216" t="s">
        <v>247</v>
      </c>
      <c r="L872" s="45"/>
      <c r="M872" s="221" t="s">
        <v>19</v>
      </c>
      <c r="N872" s="222" t="s">
        <v>43</v>
      </c>
      <c r="O872" s="85"/>
      <c r="P872" s="223">
        <f>O872*H872</f>
        <v>0</v>
      </c>
      <c r="Q872" s="223">
        <v>0</v>
      </c>
      <c r="R872" s="223">
        <f>Q872*H872</f>
        <v>0</v>
      </c>
      <c r="S872" s="223">
        <v>0</v>
      </c>
      <c r="T872" s="224">
        <f>S872*H872</f>
        <v>0</v>
      </c>
      <c r="U872" s="39"/>
      <c r="V872" s="39"/>
      <c r="W872" s="39"/>
      <c r="X872" s="39"/>
      <c r="Y872" s="39"/>
      <c r="Z872" s="39"/>
      <c r="AA872" s="39"/>
      <c r="AB872" s="39"/>
      <c r="AC872" s="39"/>
      <c r="AD872" s="39"/>
      <c r="AE872" s="39"/>
      <c r="AR872" s="225" t="s">
        <v>248</v>
      </c>
      <c r="AT872" s="225" t="s">
        <v>243</v>
      </c>
      <c r="AU872" s="225" t="s">
        <v>79</v>
      </c>
      <c r="AY872" s="18" t="s">
        <v>240</v>
      </c>
      <c r="BE872" s="226">
        <f>IF(N872="základní",J872,0)</f>
        <v>0</v>
      </c>
      <c r="BF872" s="226">
        <f>IF(N872="snížená",J872,0)</f>
        <v>0</v>
      </c>
      <c r="BG872" s="226">
        <f>IF(N872="zákl. přenesená",J872,0)</f>
        <v>0</v>
      </c>
      <c r="BH872" s="226">
        <f>IF(N872="sníž. přenesená",J872,0)</f>
        <v>0</v>
      </c>
      <c r="BI872" s="226">
        <f>IF(N872="nulová",J872,0)</f>
        <v>0</v>
      </c>
      <c r="BJ872" s="18" t="s">
        <v>79</v>
      </c>
      <c r="BK872" s="226">
        <f>ROUND(I872*H872,2)</f>
        <v>0</v>
      </c>
      <c r="BL872" s="18" t="s">
        <v>248</v>
      </c>
      <c r="BM872" s="225" t="s">
        <v>6123</v>
      </c>
    </row>
    <row r="873" s="2" customFormat="1">
      <c r="A873" s="39"/>
      <c r="B873" s="40"/>
      <c r="C873" s="41"/>
      <c r="D873" s="227" t="s">
        <v>435</v>
      </c>
      <c r="E873" s="41"/>
      <c r="F873" s="228" t="s">
        <v>5916</v>
      </c>
      <c r="G873" s="41"/>
      <c r="H873" s="41"/>
      <c r="I873" s="229"/>
      <c r="J873" s="41"/>
      <c r="K873" s="41"/>
      <c r="L873" s="45"/>
      <c r="M873" s="291"/>
      <c r="N873" s="292"/>
      <c r="O873" s="85"/>
      <c r="P873" s="85"/>
      <c r="Q873" s="85"/>
      <c r="R873" s="85"/>
      <c r="S873" s="85"/>
      <c r="T873" s="86"/>
      <c r="U873" s="39"/>
      <c r="V873" s="39"/>
      <c r="W873" s="39"/>
      <c r="X873" s="39"/>
      <c r="Y873" s="39"/>
      <c r="Z873" s="39"/>
      <c r="AA873" s="39"/>
      <c r="AB873" s="39"/>
      <c r="AC873" s="39"/>
      <c r="AD873" s="39"/>
      <c r="AE873" s="39"/>
      <c r="AT873" s="18" t="s">
        <v>435</v>
      </c>
      <c r="AU873" s="18" t="s">
        <v>79</v>
      </c>
    </row>
    <row r="874" s="2" customFormat="1" ht="16.5" customHeight="1">
      <c r="A874" s="39"/>
      <c r="B874" s="40"/>
      <c r="C874" s="214" t="s">
        <v>3892</v>
      </c>
      <c r="D874" s="214" t="s">
        <v>243</v>
      </c>
      <c r="E874" s="215" t="s">
        <v>6124</v>
      </c>
      <c r="F874" s="216" t="s">
        <v>5918</v>
      </c>
      <c r="G874" s="217" t="s">
        <v>282</v>
      </c>
      <c r="H874" s="218">
        <v>1</v>
      </c>
      <c r="I874" s="219"/>
      <c r="J874" s="220">
        <f>ROUND(I874*H874,2)</f>
        <v>0</v>
      </c>
      <c r="K874" s="216" t="s">
        <v>247</v>
      </c>
      <c r="L874" s="45"/>
      <c r="M874" s="221" t="s">
        <v>19</v>
      </c>
      <c r="N874" s="222" t="s">
        <v>43</v>
      </c>
      <c r="O874" s="85"/>
      <c r="P874" s="223">
        <f>O874*H874</f>
        <v>0</v>
      </c>
      <c r="Q874" s="223">
        <v>0</v>
      </c>
      <c r="R874" s="223">
        <f>Q874*H874</f>
        <v>0</v>
      </c>
      <c r="S874" s="223">
        <v>0</v>
      </c>
      <c r="T874" s="224">
        <f>S874*H874</f>
        <v>0</v>
      </c>
      <c r="U874" s="39"/>
      <c r="V874" s="39"/>
      <c r="W874" s="39"/>
      <c r="X874" s="39"/>
      <c r="Y874" s="39"/>
      <c r="Z874" s="39"/>
      <c r="AA874" s="39"/>
      <c r="AB874" s="39"/>
      <c r="AC874" s="39"/>
      <c r="AD874" s="39"/>
      <c r="AE874" s="39"/>
      <c r="AR874" s="225" t="s">
        <v>248</v>
      </c>
      <c r="AT874" s="225" t="s">
        <v>243</v>
      </c>
      <c r="AU874" s="225" t="s">
        <v>79</v>
      </c>
      <c r="AY874" s="18" t="s">
        <v>240</v>
      </c>
      <c r="BE874" s="226">
        <f>IF(N874="základní",J874,0)</f>
        <v>0</v>
      </c>
      <c r="BF874" s="226">
        <f>IF(N874="snížená",J874,0)</f>
        <v>0</v>
      </c>
      <c r="BG874" s="226">
        <f>IF(N874="zákl. přenesená",J874,0)</f>
        <v>0</v>
      </c>
      <c r="BH874" s="226">
        <f>IF(N874="sníž. přenesená",J874,0)</f>
        <v>0</v>
      </c>
      <c r="BI874" s="226">
        <f>IF(N874="nulová",J874,0)</f>
        <v>0</v>
      </c>
      <c r="BJ874" s="18" t="s">
        <v>79</v>
      </c>
      <c r="BK874" s="226">
        <f>ROUND(I874*H874,2)</f>
        <v>0</v>
      </c>
      <c r="BL874" s="18" t="s">
        <v>248</v>
      </c>
      <c r="BM874" s="225" t="s">
        <v>6125</v>
      </c>
    </row>
    <row r="875" s="2" customFormat="1" ht="21.75" customHeight="1">
      <c r="A875" s="39"/>
      <c r="B875" s="40"/>
      <c r="C875" s="214" t="s">
        <v>3896</v>
      </c>
      <c r="D875" s="214" t="s">
        <v>243</v>
      </c>
      <c r="E875" s="215" t="s">
        <v>6126</v>
      </c>
      <c r="F875" s="216" t="s">
        <v>5355</v>
      </c>
      <c r="G875" s="217" t="s">
        <v>282</v>
      </c>
      <c r="H875" s="218">
        <v>1</v>
      </c>
      <c r="I875" s="219"/>
      <c r="J875" s="220">
        <f>ROUND(I875*H875,2)</f>
        <v>0</v>
      </c>
      <c r="K875" s="216" t="s">
        <v>247</v>
      </c>
      <c r="L875" s="45"/>
      <c r="M875" s="221" t="s">
        <v>19</v>
      </c>
      <c r="N875" s="222" t="s">
        <v>43</v>
      </c>
      <c r="O875" s="85"/>
      <c r="P875" s="223">
        <f>O875*H875</f>
        <v>0</v>
      </c>
      <c r="Q875" s="223">
        <v>0</v>
      </c>
      <c r="R875" s="223">
        <f>Q875*H875</f>
        <v>0</v>
      </c>
      <c r="S875" s="223">
        <v>0</v>
      </c>
      <c r="T875" s="224">
        <f>S875*H875</f>
        <v>0</v>
      </c>
      <c r="U875" s="39"/>
      <c r="V875" s="39"/>
      <c r="W875" s="39"/>
      <c r="X875" s="39"/>
      <c r="Y875" s="39"/>
      <c r="Z875" s="39"/>
      <c r="AA875" s="39"/>
      <c r="AB875" s="39"/>
      <c r="AC875" s="39"/>
      <c r="AD875" s="39"/>
      <c r="AE875" s="39"/>
      <c r="AR875" s="225" t="s">
        <v>248</v>
      </c>
      <c r="AT875" s="225" t="s">
        <v>243</v>
      </c>
      <c r="AU875" s="225" t="s">
        <v>79</v>
      </c>
      <c r="AY875" s="18" t="s">
        <v>240</v>
      </c>
      <c r="BE875" s="226">
        <f>IF(N875="základní",J875,0)</f>
        <v>0</v>
      </c>
      <c r="BF875" s="226">
        <f>IF(N875="snížená",J875,0)</f>
        <v>0</v>
      </c>
      <c r="BG875" s="226">
        <f>IF(N875="zákl. přenesená",J875,0)</f>
        <v>0</v>
      </c>
      <c r="BH875" s="226">
        <f>IF(N875="sníž. přenesená",J875,0)</f>
        <v>0</v>
      </c>
      <c r="BI875" s="226">
        <f>IF(N875="nulová",J875,0)</f>
        <v>0</v>
      </c>
      <c r="BJ875" s="18" t="s">
        <v>79</v>
      </c>
      <c r="BK875" s="226">
        <f>ROUND(I875*H875,2)</f>
        <v>0</v>
      </c>
      <c r="BL875" s="18" t="s">
        <v>248</v>
      </c>
      <c r="BM875" s="225" t="s">
        <v>3348</v>
      </c>
    </row>
    <row r="876" s="2" customFormat="1">
      <c r="A876" s="39"/>
      <c r="B876" s="40"/>
      <c r="C876" s="41"/>
      <c r="D876" s="227" t="s">
        <v>435</v>
      </c>
      <c r="E876" s="41"/>
      <c r="F876" s="228" t="s">
        <v>5356</v>
      </c>
      <c r="G876" s="41"/>
      <c r="H876" s="41"/>
      <c r="I876" s="229"/>
      <c r="J876" s="41"/>
      <c r="K876" s="41"/>
      <c r="L876" s="45"/>
      <c r="M876" s="291"/>
      <c r="N876" s="292"/>
      <c r="O876" s="85"/>
      <c r="P876" s="85"/>
      <c r="Q876" s="85"/>
      <c r="R876" s="85"/>
      <c r="S876" s="85"/>
      <c r="T876" s="86"/>
      <c r="U876" s="39"/>
      <c r="V876" s="39"/>
      <c r="W876" s="39"/>
      <c r="X876" s="39"/>
      <c r="Y876" s="39"/>
      <c r="Z876" s="39"/>
      <c r="AA876" s="39"/>
      <c r="AB876" s="39"/>
      <c r="AC876" s="39"/>
      <c r="AD876" s="39"/>
      <c r="AE876" s="39"/>
      <c r="AT876" s="18" t="s">
        <v>435</v>
      </c>
      <c r="AU876" s="18" t="s">
        <v>79</v>
      </c>
    </row>
    <row r="877" s="2" customFormat="1" ht="16.5" customHeight="1">
      <c r="A877" s="39"/>
      <c r="B877" s="40"/>
      <c r="C877" s="214" t="s">
        <v>3900</v>
      </c>
      <c r="D877" s="214" t="s">
        <v>243</v>
      </c>
      <c r="E877" s="215" t="s">
        <v>6127</v>
      </c>
      <c r="F877" s="216" t="s">
        <v>5361</v>
      </c>
      <c r="G877" s="217" t="s">
        <v>3056</v>
      </c>
      <c r="H877" s="218">
        <v>0.20000000000000001</v>
      </c>
      <c r="I877" s="219"/>
      <c r="J877" s="220">
        <f>ROUND(I877*H877,2)</f>
        <v>0</v>
      </c>
      <c r="K877" s="216" t="s">
        <v>247</v>
      </c>
      <c r="L877" s="45"/>
      <c r="M877" s="221" t="s">
        <v>19</v>
      </c>
      <c r="N877" s="222" t="s">
        <v>43</v>
      </c>
      <c r="O877" s="85"/>
      <c r="P877" s="223">
        <f>O877*H877</f>
        <v>0</v>
      </c>
      <c r="Q877" s="223">
        <v>0</v>
      </c>
      <c r="R877" s="223">
        <f>Q877*H877</f>
        <v>0</v>
      </c>
      <c r="S877" s="223">
        <v>0</v>
      </c>
      <c r="T877" s="224">
        <f>S877*H877</f>
        <v>0</v>
      </c>
      <c r="U877" s="39"/>
      <c r="V877" s="39"/>
      <c r="W877" s="39"/>
      <c r="X877" s="39"/>
      <c r="Y877" s="39"/>
      <c r="Z877" s="39"/>
      <c r="AA877" s="39"/>
      <c r="AB877" s="39"/>
      <c r="AC877" s="39"/>
      <c r="AD877" s="39"/>
      <c r="AE877" s="39"/>
      <c r="AR877" s="225" t="s">
        <v>248</v>
      </c>
      <c r="AT877" s="225" t="s">
        <v>243</v>
      </c>
      <c r="AU877" s="225" t="s">
        <v>79</v>
      </c>
      <c r="AY877" s="18" t="s">
        <v>240</v>
      </c>
      <c r="BE877" s="226">
        <f>IF(N877="základní",J877,0)</f>
        <v>0</v>
      </c>
      <c r="BF877" s="226">
        <f>IF(N877="snížená",J877,0)</f>
        <v>0</v>
      </c>
      <c r="BG877" s="226">
        <f>IF(N877="zákl. přenesená",J877,0)</f>
        <v>0</v>
      </c>
      <c r="BH877" s="226">
        <f>IF(N877="sníž. přenesená",J877,0)</f>
        <v>0</v>
      </c>
      <c r="BI877" s="226">
        <f>IF(N877="nulová",J877,0)</f>
        <v>0</v>
      </c>
      <c r="BJ877" s="18" t="s">
        <v>79</v>
      </c>
      <c r="BK877" s="226">
        <f>ROUND(I877*H877,2)</f>
        <v>0</v>
      </c>
      <c r="BL877" s="18" t="s">
        <v>248</v>
      </c>
      <c r="BM877" s="225" t="s">
        <v>3582</v>
      </c>
    </row>
    <row r="878" s="2" customFormat="1">
      <c r="A878" s="39"/>
      <c r="B878" s="40"/>
      <c r="C878" s="41"/>
      <c r="D878" s="227" t="s">
        <v>435</v>
      </c>
      <c r="E878" s="41"/>
      <c r="F878" s="228" t="s">
        <v>5362</v>
      </c>
      <c r="G878" s="41"/>
      <c r="H878" s="41"/>
      <c r="I878" s="229"/>
      <c r="J878" s="41"/>
      <c r="K878" s="41"/>
      <c r="L878" s="45"/>
      <c r="M878" s="291"/>
      <c r="N878" s="292"/>
      <c r="O878" s="85"/>
      <c r="P878" s="85"/>
      <c r="Q878" s="85"/>
      <c r="R878" s="85"/>
      <c r="S878" s="85"/>
      <c r="T878" s="86"/>
      <c r="U878" s="39"/>
      <c r="V878" s="39"/>
      <c r="W878" s="39"/>
      <c r="X878" s="39"/>
      <c r="Y878" s="39"/>
      <c r="Z878" s="39"/>
      <c r="AA878" s="39"/>
      <c r="AB878" s="39"/>
      <c r="AC878" s="39"/>
      <c r="AD878" s="39"/>
      <c r="AE878" s="39"/>
      <c r="AT878" s="18" t="s">
        <v>435</v>
      </c>
      <c r="AU878" s="18" t="s">
        <v>79</v>
      </c>
    </row>
    <row r="879" s="2" customFormat="1">
      <c r="A879" s="39"/>
      <c r="B879" s="40"/>
      <c r="C879" s="214" t="s">
        <v>3904</v>
      </c>
      <c r="D879" s="214" t="s">
        <v>243</v>
      </c>
      <c r="E879" s="215" t="s">
        <v>6128</v>
      </c>
      <c r="F879" s="216" t="s">
        <v>6109</v>
      </c>
      <c r="G879" s="217" t="s">
        <v>282</v>
      </c>
      <c r="H879" s="218">
        <v>2</v>
      </c>
      <c r="I879" s="219"/>
      <c r="J879" s="220">
        <f>ROUND(I879*H879,2)</f>
        <v>0</v>
      </c>
      <c r="K879" s="216" t="s">
        <v>247</v>
      </c>
      <c r="L879" s="45"/>
      <c r="M879" s="221" t="s">
        <v>19</v>
      </c>
      <c r="N879" s="222" t="s">
        <v>43</v>
      </c>
      <c r="O879" s="85"/>
      <c r="P879" s="223">
        <f>O879*H879</f>
        <v>0</v>
      </c>
      <c r="Q879" s="223">
        <v>0</v>
      </c>
      <c r="R879" s="223">
        <f>Q879*H879</f>
        <v>0</v>
      </c>
      <c r="S879" s="223">
        <v>0</v>
      </c>
      <c r="T879" s="224">
        <f>S879*H879</f>
        <v>0</v>
      </c>
      <c r="U879" s="39"/>
      <c r="V879" s="39"/>
      <c r="W879" s="39"/>
      <c r="X879" s="39"/>
      <c r="Y879" s="39"/>
      <c r="Z879" s="39"/>
      <c r="AA879" s="39"/>
      <c r="AB879" s="39"/>
      <c r="AC879" s="39"/>
      <c r="AD879" s="39"/>
      <c r="AE879" s="39"/>
      <c r="AR879" s="225" t="s">
        <v>248</v>
      </c>
      <c r="AT879" s="225" t="s">
        <v>243</v>
      </c>
      <c r="AU879" s="225" t="s">
        <v>79</v>
      </c>
      <c r="AY879" s="18" t="s">
        <v>240</v>
      </c>
      <c r="BE879" s="226">
        <f>IF(N879="základní",J879,0)</f>
        <v>0</v>
      </c>
      <c r="BF879" s="226">
        <f>IF(N879="snížená",J879,0)</f>
        <v>0</v>
      </c>
      <c r="BG879" s="226">
        <f>IF(N879="zákl. přenesená",J879,0)</f>
        <v>0</v>
      </c>
      <c r="BH879" s="226">
        <f>IF(N879="sníž. přenesená",J879,0)</f>
        <v>0</v>
      </c>
      <c r="BI879" s="226">
        <f>IF(N879="nulová",J879,0)</f>
        <v>0</v>
      </c>
      <c r="BJ879" s="18" t="s">
        <v>79</v>
      </c>
      <c r="BK879" s="226">
        <f>ROUND(I879*H879,2)</f>
        <v>0</v>
      </c>
      <c r="BL879" s="18" t="s">
        <v>248</v>
      </c>
      <c r="BM879" s="225" t="s">
        <v>3690</v>
      </c>
    </row>
    <row r="880" s="2" customFormat="1">
      <c r="A880" s="39"/>
      <c r="B880" s="40"/>
      <c r="C880" s="41"/>
      <c r="D880" s="227" t="s">
        <v>435</v>
      </c>
      <c r="E880" s="41"/>
      <c r="F880" s="228" t="s">
        <v>5812</v>
      </c>
      <c r="G880" s="41"/>
      <c r="H880" s="41"/>
      <c r="I880" s="229"/>
      <c r="J880" s="41"/>
      <c r="K880" s="41"/>
      <c r="L880" s="45"/>
      <c r="M880" s="291"/>
      <c r="N880" s="292"/>
      <c r="O880" s="85"/>
      <c r="P880" s="85"/>
      <c r="Q880" s="85"/>
      <c r="R880" s="85"/>
      <c r="S880" s="85"/>
      <c r="T880" s="86"/>
      <c r="U880" s="39"/>
      <c r="V880" s="39"/>
      <c r="W880" s="39"/>
      <c r="X880" s="39"/>
      <c r="Y880" s="39"/>
      <c r="Z880" s="39"/>
      <c r="AA880" s="39"/>
      <c r="AB880" s="39"/>
      <c r="AC880" s="39"/>
      <c r="AD880" s="39"/>
      <c r="AE880" s="39"/>
      <c r="AT880" s="18" t="s">
        <v>435</v>
      </c>
      <c r="AU880" s="18" t="s">
        <v>79</v>
      </c>
    </row>
    <row r="881" s="12" customFormat="1" ht="25.92" customHeight="1">
      <c r="A881" s="12"/>
      <c r="B881" s="198"/>
      <c r="C881" s="199"/>
      <c r="D881" s="200" t="s">
        <v>71</v>
      </c>
      <c r="E881" s="201" t="s">
        <v>6129</v>
      </c>
      <c r="F881" s="201" t="s">
        <v>6130</v>
      </c>
      <c r="G881" s="199"/>
      <c r="H881" s="199"/>
      <c r="I881" s="202"/>
      <c r="J881" s="203">
        <f>BK881</f>
        <v>0</v>
      </c>
      <c r="K881" s="199"/>
      <c r="L881" s="204"/>
      <c r="M881" s="205"/>
      <c r="N881" s="206"/>
      <c r="O881" s="206"/>
      <c r="P881" s="207">
        <f>SUM(P882:P888)</f>
        <v>0</v>
      </c>
      <c r="Q881" s="206"/>
      <c r="R881" s="207">
        <f>SUM(R882:R888)</f>
        <v>0</v>
      </c>
      <c r="S881" s="206"/>
      <c r="T881" s="208">
        <f>SUM(T882:T888)</f>
        <v>0</v>
      </c>
      <c r="U881" s="12"/>
      <c r="V881" s="12"/>
      <c r="W881" s="12"/>
      <c r="X881" s="12"/>
      <c r="Y881" s="12"/>
      <c r="Z881" s="12"/>
      <c r="AA881" s="12"/>
      <c r="AB881" s="12"/>
      <c r="AC881" s="12"/>
      <c r="AD881" s="12"/>
      <c r="AE881" s="12"/>
      <c r="AR881" s="209" t="s">
        <v>79</v>
      </c>
      <c r="AT881" s="210" t="s">
        <v>71</v>
      </c>
      <c r="AU881" s="210" t="s">
        <v>72</v>
      </c>
      <c r="AY881" s="209" t="s">
        <v>240</v>
      </c>
      <c r="BK881" s="211">
        <f>SUM(BK882:BK888)</f>
        <v>0</v>
      </c>
    </row>
    <row r="882" s="2" customFormat="1" ht="16.5" customHeight="1">
      <c r="A882" s="39"/>
      <c r="B882" s="40"/>
      <c r="C882" s="214" t="s">
        <v>3908</v>
      </c>
      <c r="D882" s="214" t="s">
        <v>243</v>
      </c>
      <c r="E882" s="215" t="s">
        <v>6131</v>
      </c>
      <c r="F882" s="216" t="s">
        <v>6132</v>
      </c>
      <c r="G882" s="217" t="s">
        <v>282</v>
      </c>
      <c r="H882" s="218">
        <v>8</v>
      </c>
      <c r="I882" s="219"/>
      <c r="J882" s="220">
        <f>ROUND(I882*H882,2)</f>
        <v>0</v>
      </c>
      <c r="K882" s="216" t="s">
        <v>247</v>
      </c>
      <c r="L882" s="45"/>
      <c r="M882" s="221" t="s">
        <v>19</v>
      </c>
      <c r="N882" s="222" t="s">
        <v>43</v>
      </c>
      <c r="O882" s="85"/>
      <c r="P882" s="223">
        <f>O882*H882</f>
        <v>0</v>
      </c>
      <c r="Q882" s="223">
        <v>0</v>
      </c>
      <c r="R882" s="223">
        <f>Q882*H882</f>
        <v>0</v>
      </c>
      <c r="S882" s="223">
        <v>0</v>
      </c>
      <c r="T882" s="224">
        <f>S882*H882</f>
        <v>0</v>
      </c>
      <c r="U882" s="39"/>
      <c r="V882" s="39"/>
      <c r="W882" s="39"/>
      <c r="X882" s="39"/>
      <c r="Y882" s="39"/>
      <c r="Z882" s="39"/>
      <c r="AA882" s="39"/>
      <c r="AB882" s="39"/>
      <c r="AC882" s="39"/>
      <c r="AD882" s="39"/>
      <c r="AE882" s="39"/>
      <c r="AR882" s="225" t="s">
        <v>248</v>
      </c>
      <c r="AT882" s="225" t="s">
        <v>243</v>
      </c>
      <c r="AU882" s="225" t="s">
        <v>79</v>
      </c>
      <c r="AY882" s="18" t="s">
        <v>240</v>
      </c>
      <c r="BE882" s="226">
        <f>IF(N882="základní",J882,0)</f>
        <v>0</v>
      </c>
      <c r="BF882" s="226">
        <f>IF(N882="snížená",J882,0)</f>
        <v>0</v>
      </c>
      <c r="BG882" s="226">
        <f>IF(N882="zákl. přenesená",J882,0)</f>
        <v>0</v>
      </c>
      <c r="BH882" s="226">
        <f>IF(N882="sníž. přenesená",J882,0)</f>
        <v>0</v>
      </c>
      <c r="BI882" s="226">
        <f>IF(N882="nulová",J882,0)</f>
        <v>0</v>
      </c>
      <c r="BJ882" s="18" t="s">
        <v>79</v>
      </c>
      <c r="BK882" s="226">
        <f>ROUND(I882*H882,2)</f>
        <v>0</v>
      </c>
      <c r="BL882" s="18" t="s">
        <v>248</v>
      </c>
      <c r="BM882" s="225" t="s">
        <v>6133</v>
      </c>
    </row>
    <row r="883" s="2" customFormat="1" ht="16.5" customHeight="1">
      <c r="A883" s="39"/>
      <c r="B883" s="40"/>
      <c r="C883" s="214" t="s">
        <v>3912</v>
      </c>
      <c r="D883" s="214" t="s">
        <v>243</v>
      </c>
      <c r="E883" s="215" t="s">
        <v>6134</v>
      </c>
      <c r="F883" s="216" t="s">
        <v>6135</v>
      </c>
      <c r="G883" s="217" t="s">
        <v>282</v>
      </c>
      <c r="H883" s="218">
        <v>8</v>
      </c>
      <c r="I883" s="219"/>
      <c r="J883" s="220">
        <f>ROUND(I883*H883,2)</f>
        <v>0</v>
      </c>
      <c r="K883" s="216" t="s">
        <v>247</v>
      </c>
      <c r="L883" s="45"/>
      <c r="M883" s="221" t="s">
        <v>19</v>
      </c>
      <c r="N883" s="222" t="s">
        <v>43</v>
      </c>
      <c r="O883" s="85"/>
      <c r="P883" s="223">
        <f>O883*H883</f>
        <v>0</v>
      </c>
      <c r="Q883" s="223">
        <v>0</v>
      </c>
      <c r="R883" s="223">
        <f>Q883*H883</f>
        <v>0</v>
      </c>
      <c r="S883" s="223">
        <v>0</v>
      </c>
      <c r="T883" s="224">
        <f>S883*H883</f>
        <v>0</v>
      </c>
      <c r="U883" s="39"/>
      <c r="V883" s="39"/>
      <c r="W883" s="39"/>
      <c r="X883" s="39"/>
      <c r="Y883" s="39"/>
      <c r="Z883" s="39"/>
      <c r="AA883" s="39"/>
      <c r="AB883" s="39"/>
      <c r="AC883" s="39"/>
      <c r="AD883" s="39"/>
      <c r="AE883" s="39"/>
      <c r="AR883" s="225" t="s">
        <v>248</v>
      </c>
      <c r="AT883" s="225" t="s">
        <v>243</v>
      </c>
      <c r="AU883" s="225" t="s">
        <v>79</v>
      </c>
      <c r="AY883" s="18" t="s">
        <v>240</v>
      </c>
      <c r="BE883" s="226">
        <f>IF(N883="základní",J883,0)</f>
        <v>0</v>
      </c>
      <c r="BF883" s="226">
        <f>IF(N883="snížená",J883,0)</f>
        <v>0</v>
      </c>
      <c r="BG883" s="226">
        <f>IF(N883="zákl. přenesená",J883,0)</f>
        <v>0</v>
      </c>
      <c r="BH883" s="226">
        <f>IF(N883="sníž. přenesená",J883,0)</f>
        <v>0</v>
      </c>
      <c r="BI883" s="226">
        <f>IF(N883="nulová",J883,0)</f>
        <v>0</v>
      </c>
      <c r="BJ883" s="18" t="s">
        <v>79</v>
      </c>
      <c r="BK883" s="226">
        <f>ROUND(I883*H883,2)</f>
        <v>0</v>
      </c>
      <c r="BL883" s="18" t="s">
        <v>248</v>
      </c>
      <c r="BM883" s="225" t="s">
        <v>6136</v>
      </c>
    </row>
    <row r="884" s="2" customFormat="1">
      <c r="A884" s="39"/>
      <c r="B884" s="40"/>
      <c r="C884" s="41"/>
      <c r="D884" s="227" t="s">
        <v>435</v>
      </c>
      <c r="E884" s="41"/>
      <c r="F884" s="228" t="s">
        <v>6137</v>
      </c>
      <c r="G884" s="41"/>
      <c r="H884" s="41"/>
      <c r="I884" s="229"/>
      <c r="J884" s="41"/>
      <c r="K884" s="41"/>
      <c r="L884" s="45"/>
      <c r="M884" s="291"/>
      <c r="N884" s="292"/>
      <c r="O884" s="85"/>
      <c r="P884" s="85"/>
      <c r="Q884" s="85"/>
      <c r="R884" s="85"/>
      <c r="S884" s="85"/>
      <c r="T884" s="86"/>
      <c r="U884" s="39"/>
      <c r="V884" s="39"/>
      <c r="W884" s="39"/>
      <c r="X884" s="39"/>
      <c r="Y884" s="39"/>
      <c r="Z884" s="39"/>
      <c r="AA884" s="39"/>
      <c r="AB884" s="39"/>
      <c r="AC884" s="39"/>
      <c r="AD884" s="39"/>
      <c r="AE884" s="39"/>
      <c r="AT884" s="18" t="s">
        <v>435</v>
      </c>
      <c r="AU884" s="18" t="s">
        <v>79</v>
      </c>
    </row>
    <row r="885" s="2" customFormat="1">
      <c r="A885" s="39"/>
      <c r="B885" s="40"/>
      <c r="C885" s="214" t="s">
        <v>3916</v>
      </c>
      <c r="D885" s="214" t="s">
        <v>243</v>
      </c>
      <c r="E885" s="215" t="s">
        <v>6138</v>
      </c>
      <c r="F885" s="216" t="s">
        <v>5537</v>
      </c>
      <c r="G885" s="217" t="s">
        <v>1418</v>
      </c>
      <c r="H885" s="218">
        <v>4</v>
      </c>
      <c r="I885" s="219"/>
      <c r="J885" s="220">
        <f>ROUND(I885*H885,2)</f>
        <v>0</v>
      </c>
      <c r="K885" s="216" t="s">
        <v>247</v>
      </c>
      <c r="L885" s="45"/>
      <c r="M885" s="221" t="s">
        <v>19</v>
      </c>
      <c r="N885" s="222" t="s">
        <v>43</v>
      </c>
      <c r="O885" s="85"/>
      <c r="P885" s="223">
        <f>O885*H885</f>
        <v>0</v>
      </c>
      <c r="Q885" s="223">
        <v>0</v>
      </c>
      <c r="R885" s="223">
        <f>Q885*H885</f>
        <v>0</v>
      </c>
      <c r="S885" s="223">
        <v>0</v>
      </c>
      <c r="T885" s="224">
        <f>S885*H885</f>
        <v>0</v>
      </c>
      <c r="U885" s="39"/>
      <c r="V885" s="39"/>
      <c r="W885" s="39"/>
      <c r="X885" s="39"/>
      <c r="Y885" s="39"/>
      <c r="Z885" s="39"/>
      <c r="AA885" s="39"/>
      <c r="AB885" s="39"/>
      <c r="AC885" s="39"/>
      <c r="AD885" s="39"/>
      <c r="AE885" s="39"/>
      <c r="AR885" s="225" t="s">
        <v>248</v>
      </c>
      <c r="AT885" s="225" t="s">
        <v>243</v>
      </c>
      <c r="AU885" s="225" t="s">
        <v>79</v>
      </c>
      <c r="AY885" s="18" t="s">
        <v>240</v>
      </c>
      <c r="BE885" s="226">
        <f>IF(N885="základní",J885,0)</f>
        <v>0</v>
      </c>
      <c r="BF885" s="226">
        <f>IF(N885="snížená",J885,0)</f>
        <v>0</v>
      </c>
      <c r="BG885" s="226">
        <f>IF(N885="zákl. přenesená",J885,0)</f>
        <v>0</v>
      </c>
      <c r="BH885" s="226">
        <f>IF(N885="sníž. přenesená",J885,0)</f>
        <v>0</v>
      </c>
      <c r="BI885" s="226">
        <f>IF(N885="nulová",J885,0)</f>
        <v>0</v>
      </c>
      <c r="BJ885" s="18" t="s">
        <v>79</v>
      </c>
      <c r="BK885" s="226">
        <f>ROUND(I885*H885,2)</f>
        <v>0</v>
      </c>
      <c r="BL885" s="18" t="s">
        <v>248</v>
      </c>
      <c r="BM885" s="225" t="s">
        <v>6139</v>
      </c>
    </row>
    <row r="886" s="2" customFormat="1">
      <c r="A886" s="39"/>
      <c r="B886" s="40"/>
      <c r="C886" s="41"/>
      <c r="D886" s="227" t="s">
        <v>435</v>
      </c>
      <c r="E886" s="41"/>
      <c r="F886" s="228" t="s">
        <v>5430</v>
      </c>
      <c r="G886" s="41"/>
      <c r="H886" s="41"/>
      <c r="I886" s="229"/>
      <c r="J886" s="41"/>
      <c r="K886" s="41"/>
      <c r="L886" s="45"/>
      <c r="M886" s="291"/>
      <c r="N886" s="292"/>
      <c r="O886" s="85"/>
      <c r="P886" s="85"/>
      <c r="Q886" s="85"/>
      <c r="R886" s="85"/>
      <c r="S886" s="85"/>
      <c r="T886" s="86"/>
      <c r="U886" s="39"/>
      <c r="V886" s="39"/>
      <c r="W886" s="39"/>
      <c r="X886" s="39"/>
      <c r="Y886" s="39"/>
      <c r="Z886" s="39"/>
      <c r="AA886" s="39"/>
      <c r="AB886" s="39"/>
      <c r="AC886" s="39"/>
      <c r="AD886" s="39"/>
      <c r="AE886" s="39"/>
      <c r="AT886" s="18" t="s">
        <v>435</v>
      </c>
      <c r="AU886" s="18" t="s">
        <v>79</v>
      </c>
    </row>
    <row r="887" s="2" customFormat="1" ht="16.5" customHeight="1">
      <c r="A887" s="39"/>
      <c r="B887" s="40"/>
      <c r="C887" s="214" t="s">
        <v>3920</v>
      </c>
      <c r="D887" s="214" t="s">
        <v>243</v>
      </c>
      <c r="E887" s="215" t="s">
        <v>6140</v>
      </c>
      <c r="F887" s="216" t="s">
        <v>6141</v>
      </c>
      <c r="G887" s="217" t="s">
        <v>282</v>
      </c>
      <c r="H887" s="218">
        <v>8</v>
      </c>
      <c r="I887" s="219"/>
      <c r="J887" s="220">
        <f>ROUND(I887*H887,2)</f>
        <v>0</v>
      </c>
      <c r="K887" s="216" t="s">
        <v>247</v>
      </c>
      <c r="L887" s="45"/>
      <c r="M887" s="221" t="s">
        <v>19</v>
      </c>
      <c r="N887" s="222" t="s">
        <v>43</v>
      </c>
      <c r="O887" s="85"/>
      <c r="P887" s="223">
        <f>O887*H887</f>
        <v>0</v>
      </c>
      <c r="Q887" s="223">
        <v>0</v>
      </c>
      <c r="R887" s="223">
        <f>Q887*H887</f>
        <v>0</v>
      </c>
      <c r="S887" s="223">
        <v>0</v>
      </c>
      <c r="T887" s="224">
        <f>S887*H887</f>
        <v>0</v>
      </c>
      <c r="U887" s="39"/>
      <c r="V887" s="39"/>
      <c r="W887" s="39"/>
      <c r="X887" s="39"/>
      <c r="Y887" s="39"/>
      <c r="Z887" s="39"/>
      <c r="AA887" s="39"/>
      <c r="AB887" s="39"/>
      <c r="AC887" s="39"/>
      <c r="AD887" s="39"/>
      <c r="AE887" s="39"/>
      <c r="AR887" s="225" t="s">
        <v>248</v>
      </c>
      <c r="AT887" s="225" t="s">
        <v>243</v>
      </c>
      <c r="AU887" s="225" t="s">
        <v>79</v>
      </c>
      <c r="AY887" s="18" t="s">
        <v>240</v>
      </c>
      <c r="BE887" s="226">
        <f>IF(N887="základní",J887,0)</f>
        <v>0</v>
      </c>
      <c r="BF887" s="226">
        <f>IF(N887="snížená",J887,0)</f>
        <v>0</v>
      </c>
      <c r="BG887" s="226">
        <f>IF(N887="zákl. přenesená",J887,0)</f>
        <v>0</v>
      </c>
      <c r="BH887" s="226">
        <f>IF(N887="sníž. přenesená",J887,0)</f>
        <v>0</v>
      </c>
      <c r="BI887" s="226">
        <f>IF(N887="nulová",J887,0)</f>
        <v>0</v>
      </c>
      <c r="BJ887" s="18" t="s">
        <v>79</v>
      </c>
      <c r="BK887" s="226">
        <f>ROUND(I887*H887,2)</f>
        <v>0</v>
      </c>
      <c r="BL887" s="18" t="s">
        <v>248</v>
      </c>
      <c r="BM887" s="225" t="s">
        <v>6142</v>
      </c>
    </row>
    <row r="888" s="2" customFormat="1">
      <c r="A888" s="39"/>
      <c r="B888" s="40"/>
      <c r="C888" s="41"/>
      <c r="D888" s="227" t="s">
        <v>435</v>
      </c>
      <c r="E888" s="41"/>
      <c r="F888" s="228" t="s">
        <v>6137</v>
      </c>
      <c r="G888" s="41"/>
      <c r="H888" s="41"/>
      <c r="I888" s="229"/>
      <c r="J888" s="41"/>
      <c r="K888" s="41"/>
      <c r="L888" s="45"/>
      <c r="M888" s="291"/>
      <c r="N888" s="292"/>
      <c r="O888" s="85"/>
      <c r="P888" s="85"/>
      <c r="Q888" s="85"/>
      <c r="R888" s="85"/>
      <c r="S888" s="85"/>
      <c r="T888" s="86"/>
      <c r="U888" s="39"/>
      <c r="V888" s="39"/>
      <c r="W888" s="39"/>
      <c r="X888" s="39"/>
      <c r="Y888" s="39"/>
      <c r="Z888" s="39"/>
      <c r="AA888" s="39"/>
      <c r="AB888" s="39"/>
      <c r="AC888" s="39"/>
      <c r="AD888" s="39"/>
      <c r="AE888" s="39"/>
      <c r="AT888" s="18" t="s">
        <v>435</v>
      </c>
      <c r="AU888" s="18" t="s">
        <v>79</v>
      </c>
    </row>
    <row r="889" s="12" customFormat="1" ht="25.92" customHeight="1">
      <c r="A889" s="12"/>
      <c r="B889" s="198"/>
      <c r="C889" s="199"/>
      <c r="D889" s="200" t="s">
        <v>71</v>
      </c>
      <c r="E889" s="201" t="s">
        <v>6143</v>
      </c>
      <c r="F889" s="201" t="s">
        <v>6144</v>
      </c>
      <c r="G889" s="199"/>
      <c r="H889" s="199"/>
      <c r="I889" s="202"/>
      <c r="J889" s="203">
        <f>BK889</f>
        <v>0</v>
      </c>
      <c r="K889" s="199"/>
      <c r="L889" s="204"/>
      <c r="M889" s="205"/>
      <c r="N889" s="206"/>
      <c r="O889" s="206"/>
      <c r="P889" s="207">
        <f>SUM(P890:P904)</f>
        <v>0</v>
      </c>
      <c r="Q889" s="206"/>
      <c r="R889" s="207">
        <f>SUM(R890:R904)</f>
        <v>0</v>
      </c>
      <c r="S889" s="206"/>
      <c r="T889" s="208">
        <f>SUM(T890:T904)</f>
        <v>0</v>
      </c>
      <c r="U889" s="12"/>
      <c r="V889" s="12"/>
      <c r="W889" s="12"/>
      <c r="X889" s="12"/>
      <c r="Y889" s="12"/>
      <c r="Z889" s="12"/>
      <c r="AA889" s="12"/>
      <c r="AB889" s="12"/>
      <c r="AC889" s="12"/>
      <c r="AD889" s="12"/>
      <c r="AE889" s="12"/>
      <c r="AR889" s="209" t="s">
        <v>79</v>
      </c>
      <c r="AT889" s="210" t="s">
        <v>71</v>
      </c>
      <c r="AU889" s="210" t="s">
        <v>72</v>
      </c>
      <c r="AY889" s="209" t="s">
        <v>240</v>
      </c>
      <c r="BK889" s="211">
        <f>SUM(BK890:BK904)</f>
        <v>0</v>
      </c>
    </row>
    <row r="890" s="2" customFormat="1">
      <c r="A890" s="39"/>
      <c r="B890" s="40"/>
      <c r="C890" s="214" t="s">
        <v>3924</v>
      </c>
      <c r="D890" s="214" t="s">
        <v>243</v>
      </c>
      <c r="E890" s="215" t="s">
        <v>6145</v>
      </c>
      <c r="F890" s="216" t="s">
        <v>6146</v>
      </c>
      <c r="G890" s="217" t="s">
        <v>3056</v>
      </c>
      <c r="H890" s="218">
        <v>500</v>
      </c>
      <c r="I890" s="219"/>
      <c r="J890" s="220">
        <f>ROUND(I890*H890,2)</f>
        <v>0</v>
      </c>
      <c r="K890" s="216" t="s">
        <v>247</v>
      </c>
      <c r="L890" s="45"/>
      <c r="M890" s="221" t="s">
        <v>19</v>
      </c>
      <c r="N890" s="222" t="s">
        <v>43</v>
      </c>
      <c r="O890" s="85"/>
      <c r="P890" s="223">
        <f>O890*H890</f>
        <v>0</v>
      </c>
      <c r="Q890" s="223">
        <v>0</v>
      </c>
      <c r="R890" s="223">
        <f>Q890*H890</f>
        <v>0</v>
      </c>
      <c r="S890" s="223">
        <v>0</v>
      </c>
      <c r="T890" s="224">
        <f>S890*H890</f>
        <v>0</v>
      </c>
      <c r="U890" s="39"/>
      <c r="V890" s="39"/>
      <c r="W890" s="39"/>
      <c r="X890" s="39"/>
      <c r="Y890" s="39"/>
      <c r="Z890" s="39"/>
      <c r="AA890" s="39"/>
      <c r="AB890" s="39"/>
      <c r="AC890" s="39"/>
      <c r="AD890" s="39"/>
      <c r="AE890" s="39"/>
      <c r="AR890" s="225" t="s">
        <v>248</v>
      </c>
      <c r="AT890" s="225" t="s">
        <v>243</v>
      </c>
      <c r="AU890" s="225" t="s">
        <v>79</v>
      </c>
      <c r="AY890" s="18" t="s">
        <v>240</v>
      </c>
      <c r="BE890" s="226">
        <f>IF(N890="základní",J890,0)</f>
        <v>0</v>
      </c>
      <c r="BF890" s="226">
        <f>IF(N890="snížená",J890,0)</f>
        <v>0</v>
      </c>
      <c r="BG890" s="226">
        <f>IF(N890="zákl. přenesená",J890,0)</f>
        <v>0</v>
      </c>
      <c r="BH890" s="226">
        <f>IF(N890="sníž. přenesená",J890,0)</f>
        <v>0</v>
      </c>
      <c r="BI890" s="226">
        <f>IF(N890="nulová",J890,0)</f>
        <v>0</v>
      </c>
      <c r="BJ890" s="18" t="s">
        <v>79</v>
      </c>
      <c r="BK890" s="226">
        <f>ROUND(I890*H890,2)</f>
        <v>0</v>
      </c>
      <c r="BL890" s="18" t="s">
        <v>248</v>
      </c>
      <c r="BM890" s="225" t="s">
        <v>4557</v>
      </c>
    </row>
    <row r="891" s="2" customFormat="1">
      <c r="A891" s="39"/>
      <c r="B891" s="40"/>
      <c r="C891" s="41"/>
      <c r="D891" s="227" t="s">
        <v>435</v>
      </c>
      <c r="E891" s="41"/>
      <c r="F891" s="228" t="s">
        <v>5482</v>
      </c>
      <c r="G891" s="41"/>
      <c r="H891" s="41"/>
      <c r="I891" s="229"/>
      <c r="J891" s="41"/>
      <c r="K891" s="41"/>
      <c r="L891" s="45"/>
      <c r="M891" s="291"/>
      <c r="N891" s="292"/>
      <c r="O891" s="85"/>
      <c r="P891" s="85"/>
      <c r="Q891" s="85"/>
      <c r="R891" s="85"/>
      <c r="S891" s="85"/>
      <c r="T891" s="86"/>
      <c r="U891" s="39"/>
      <c r="V891" s="39"/>
      <c r="W891" s="39"/>
      <c r="X891" s="39"/>
      <c r="Y891" s="39"/>
      <c r="Z891" s="39"/>
      <c r="AA891" s="39"/>
      <c r="AB891" s="39"/>
      <c r="AC891" s="39"/>
      <c r="AD891" s="39"/>
      <c r="AE891" s="39"/>
      <c r="AT891" s="18" t="s">
        <v>435</v>
      </c>
      <c r="AU891" s="18" t="s">
        <v>79</v>
      </c>
    </row>
    <row r="892" s="2" customFormat="1" ht="33" customHeight="1">
      <c r="A892" s="39"/>
      <c r="B892" s="40"/>
      <c r="C892" s="214" t="s">
        <v>3928</v>
      </c>
      <c r="D892" s="214" t="s">
        <v>243</v>
      </c>
      <c r="E892" s="215" t="s">
        <v>6147</v>
      </c>
      <c r="F892" s="216" t="s">
        <v>6148</v>
      </c>
      <c r="G892" s="217" t="s">
        <v>1707</v>
      </c>
      <c r="H892" s="218">
        <v>1</v>
      </c>
      <c r="I892" s="219"/>
      <c r="J892" s="220">
        <f>ROUND(I892*H892,2)</f>
        <v>0</v>
      </c>
      <c r="K892" s="216" t="s">
        <v>247</v>
      </c>
      <c r="L892" s="45"/>
      <c r="M892" s="221" t="s">
        <v>19</v>
      </c>
      <c r="N892" s="222" t="s">
        <v>43</v>
      </c>
      <c r="O892" s="85"/>
      <c r="P892" s="223">
        <f>O892*H892</f>
        <v>0</v>
      </c>
      <c r="Q892" s="223">
        <v>0</v>
      </c>
      <c r="R892" s="223">
        <f>Q892*H892</f>
        <v>0</v>
      </c>
      <c r="S892" s="223">
        <v>0</v>
      </c>
      <c r="T892" s="224">
        <f>S892*H892</f>
        <v>0</v>
      </c>
      <c r="U892" s="39"/>
      <c r="V892" s="39"/>
      <c r="W892" s="39"/>
      <c r="X892" s="39"/>
      <c r="Y892" s="39"/>
      <c r="Z892" s="39"/>
      <c r="AA892" s="39"/>
      <c r="AB892" s="39"/>
      <c r="AC892" s="39"/>
      <c r="AD892" s="39"/>
      <c r="AE892" s="39"/>
      <c r="AR892" s="225" t="s">
        <v>248</v>
      </c>
      <c r="AT892" s="225" t="s">
        <v>243</v>
      </c>
      <c r="AU892" s="225" t="s">
        <v>79</v>
      </c>
      <c r="AY892" s="18" t="s">
        <v>240</v>
      </c>
      <c r="BE892" s="226">
        <f>IF(N892="základní",J892,0)</f>
        <v>0</v>
      </c>
      <c r="BF892" s="226">
        <f>IF(N892="snížená",J892,0)</f>
        <v>0</v>
      </c>
      <c r="BG892" s="226">
        <f>IF(N892="zákl. přenesená",J892,0)</f>
        <v>0</v>
      </c>
      <c r="BH892" s="226">
        <f>IF(N892="sníž. přenesená",J892,0)</f>
        <v>0</v>
      </c>
      <c r="BI892" s="226">
        <f>IF(N892="nulová",J892,0)</f>
        <v>0</v>
      </c>
      <c r="BJ892" s="18" t="s">
        <v>79</v>
      </c>
      <c r="BK892" s="226">
        <f>ROUND(I892*H892,2)</f>
        <v>0</v>
      </c>
      <c r="BL892" s="18" t="s">
        <v>248</v>
      </c>
      <c r="BM892" s="225" t="s">
        <v>6149</v>
      </c>
    </row>
    <row r="893" s="2" customFormat="1">
      <c r="A893" s="39"/>
      <c r="B893" s="40"/>
      <c r="C893" s="41"/>
      <c r="D893" s="227" t="s">
        <v>435</v>
      </c>
      <c r="E893" s="41"/>
      <c r="F893" s="228" t="s">
        <v>6150</v>
      </c>
      <c r="G893" s="41"/>
      <c r="H893" s="41"/>
      <c r="I893" s="229"/>
      <c r="J893" s="41"/>
      <c r="K893" s="41"/>
      <c r="L893" s="45"/>
      <c r="M893" s="291"/>
      <c r="N893" s="292"/>
      <c r="O893" s="85"/>
      <c r="P893" s="85"/>
      <c r="Q893" s="85"/>
      <c r="R893" s="85"/>
      <c r="S893" s="85"/>
      <c r="T893" s="86"/>
      <c r="U893" s="39"/>
      <c r="V893" s="39"/>
      <c r="W893" s="39"/>
      <c r="X893" s="39"/>
      <c r="Y893" s="39"/>
      <c r="Z893" s="39"/>
      <c r="AA893" s="39"/>
      <c r="AB893" s="39"/>
      <c r="AC893" s="39"/>
      <c r="AD893" s="39"/>
      <c r="AE893" s="39"/>
      <c r="AT893" s="18" t="s">
        <v>435</v>
      </c>
      <c r="AU893" s="18" t="s">
        <v>79</v>
      </c>
    </row>
    <row r="894" s="2" customFormat="1" ht="16.5" customHeight="1">
      <c r="A894" s="39"/>
      <c r="B894" s="40"/>
      <c r="C894" s="214" t="s">
        <v>3932</v>
      </c>
      <c r="D894" s="214" t="s">
        <v>243</v>
      </c>
      <c r="E894" s="215" t="s">
        <v>6151</v>
      </c>
      <c r="F894" s="216" t="s">
        <v>6152</v>
      </c>
      <c r="G894" s="217" t="s">
        <v>1707</v>
      </c>
      <c r="H894" s="218">
        <v>1</v>
      </c>
      <c r="I894" s="219"/>
      <c r="J894" s="220">
        <f>ROUND(I894*H894,2)</f>
        <v>0</v>
      </c>
      <c r="K894" s="216" t="s">
        <v>247</v>
      </c>
      <c r="L894" s="45"/>
      <c r="M894" s="221" t="s">
        <v>19</v>
      </c>
      <c r="N894" s="222" t="s">
        <v>43</v>
      </c>
      <c r="O894" s="85"/>
      <c r="P894" s="223">
        <f>O894*H894</f>
        <v>0</v>
      </c>
      <c r="Q894" s="223">
        <v>0</v>
      </c>
      <c r="R894" s="223">
        <f>Q894*H894</f>
        <v>0</v>
      </c>
      <c r="S894" s="223">
        <v>0</v>
      </c>
      <c r="T894" s="224">
        <f>S894*H894</f>
        <v>0</v>
      </c>
      <c r="U894" s="39"/>
      <c r="V894" s="39"/>
      <c r="W894" s="39"/>
      <c r="X894" s="39"/>
      <c r="Y894" s="39"/>
      <c r="Z894" s="39"/>
      <c r="AA894" s="39"/>
      <c r="AB894" s="39"/>
      <c r="AC894" s="39"/>
      <c r="AD894" s="39"/>
      <c r="AE894" s="39"/>
      <c r="AR894" s="225" t="s">
        <v>248</v>
      </c>
      <c r="AT894" s="225" t="s">
        <v>243</v>
      </c>
      <c r="AU894" s="225" t="s">
        <v>79</v>
      </c>
      <c r="AY894" s="18" t="s">
        <v>240</v>
      </c>
      <c r="BE894" s="226">
        <f>IF(N894="základní",J894,0)</f>
        <v>0</v>
      </c>
      <c r="BF894" s="226">
        <f>IF(N894="snížená",J894,0)</f>
        <v>0</v>
      </c>
      <c r="BG894" s="226">
        <f>IF(N894="zákl. přenesená",J894,0)</f>
        <v>0</v>
      </c>
      <c r="BH894" s="226">
        <f>IF(N894="sníž. přenesená",J894,0)</f>
        <v>0</v>
      </c>
      <c r="BI894" s="226">
        <f>IF(N894="nulová",J894,0)</f>
        <v>0</v>
      </c>
      <c r="BJ894" s="18" t="s">
        <v>79</v>
      </c>
      <c r="BK894" s="226">
        <f>ROUND(I894*H894,2)</f>
        <v>0</v>
      </c>
      <c r="BL894" s="18" t="s">
        <v>248</v>
      </c>
      <c r="BM894" s="225" t="s">
        <v>6153</v>
      </c>
    </row>
    <row r="895" s="2" customFormat="1" ht="16.5" customHeight="1">
      <c r="A895" s="39"/>
      <c r="B895" s="40"/>
      <c r="C895" s="214" t="s">
        <v>3936</v>
      </c>
      <c r="D895" s="214" t="s">
        <v>243</v>
      </c>
      <c r="E895" s="215" t="s">
        <v>6154</v>
      </c>
      <c r="F895" s="216" t="s">
        <v>6155</v>
      </c>
      <c r="G895" s="217" t="s">
        <v>6156</v>
      </c>
      <c r="H895" s="218">
        <v>100</v>
      </c>
      <c r="I895" s="219"/>
      <c r="J895" s="220">
        <f>ROUND(I895*H895,2)</f>
        <v>0</v>
      </c>
      <c r="K895" s="216" t="s">
        <v>247</v>
      </c>
      <c r="L895" s="45"/>
      <c r="M895" s="221" t="s">
        <v>19</v>
      </c>
      <c r="N895" s="222" t="s">
        <v>43</v>
      </c>
      <c r="O895" s="85"/>
      <c r="P895" s="223">
        <f>O895*H895</f>
        <v>0</v>
      </c>
      <c r="Q895" s="223">
        <v>0</v>
      </c>
      <c r="R895" s="223">
        <f>Q895*H895</f>
        <v>0</v>
      </c>
      <c r="S895" s="223">
        <v>0</v>
      </c>
      <c r="T895" s="224">
        <f>S895*H895</f>
        <v>0</v>
      </c>
      <c r="U895" s="39"/>
      <c r="V895" s="39"/>
      <c r="W895" s="39"/>
      <c r="X895" s="39"/>
      <c r="Y895" s="39"/>
      <c r="Z895" s="39"/>
      <c r="AA895" s="39"/>
      <c r="AB895" s="39"/>
      <c r="AC895" s="39"/>
      <c r="AD895" s="39"/>
      <c r="AE895" s="39"/>
      <c r="AR895" s="225" t="s">
        <v>248</v>
      </c>
      <c r="AT895" s="225" t="s">
        <v>243</v>
      </c>
      <c r="AU895" s="225" t="s">
        <v>79</v>
      </c>
      <c r="AY895" s="18" t="s">
        <v>240</v>
      </c>
      <c r="BE895" s="226">
        <f>IF(N895="základní",J895,0)</f>
        <v>0</v>
      </c>
      <c r="BF895" s="226">
        <f>IF(N895="snížená",J895,0)</f>
        <v>0</v>
      </c>
      <c r="BG895" s="226">
        <f>IF(N895="zákl. přenesená",J895,0)</f>
        <v>0</v>
      </c>
      <c r="BH895" s="226">
        <f>IF(N895="sníž. přenesená",J895,0)</f>
        <v>0</v>
      </c>
      <c r="BI895" s="226">
        <f>IF(N895="nulová",J895,0)</f>
        <v>0</v>
      </c>
      <c r="BJ895" s="18" t="s">
        <v>79</v>
      </c>
      <c r="BK895" s="226">
        <f>ROUND(I895*H895,2)</f>
        <v>0</v>
      </c>
      <c r="BL895" s="18" t="s">
        <v>248</v>
      </c>
      <c r="BM895" s="225" t="s">
        <v>6157</v>
      </c>
    </row>
    <row r="896" s="2" customFormat="1">
      <c r="A896" s="39"/>
      <c r="B896" s="40"/>
      <c r="C896" s="41"/>
      <c r="D896" s="227" t="s">
        <v>435</v>
      </c>
      <c r="E896" s="41"/>
      <c r="F896" s="228" t="s">
        <v>6158</v>
      </c>
      <c r="G896" s="41"/>
      <c r="H896" s="41"/>
      <c r="I896" s="229"/>
      <c r="J896" s="41"/>
      <c r="K896" s="41"/>
      <c r="L896" s="45"/>
      <c r="M896" s="291"/>
      <c r="N896" s="292"/>
      <c r="O896" s="85"/>
      <c r="P896" s="85"/>
      <c r="Q896" s="85"/>
      <c r="R896" s="85"/>
      <c r="S896" s="85"/>
      <c r="T896" s="86"/>
      <c r="U896" s="39"/>
      <c r="V896" s="39"/>
      <c r="W896" s="39"/>
      <c r="X896" s="39"/>
      <c r="Y896" s="39"/>
      <c r="Z896" s="39"/>
      <c r="AA896" s="39"/>
      <c r="AB896" s="39"/>
      <c r="AC896" s="39"/>
      <c r="AD896" s="39"/>
      <c r="AE896" s="39"/>
      <c r="AT896" s="18" t="s">
        <v>435</v>
      </c>
      <c r="AU896" s="18" t="s">
        <v>79</v>
      </c>
    </row>
    <row r="897" s="2" customFormat="1" ht="16.5" customHeight="1">
      <c r="A897" s="39"/>
      <c r="B897" s="40"/>
      <c r="C897" s="214" t="s">
        <v>3940</v>
      </c>
      <c r="D897" s="214" t="s">
        <v>243</v>
      </c>
      <c r="E897" s="215" t="s">
        <v>6159</v>
      </c>
      <c r="F897" s="216" t="s">
        <v>6160</v>
      </c>
      <c r="G897" s="217" t="s">
        <v>4862</v>
      </c>
      <c r="H897" s="218">
        <v>1</v>
      </c>
      <c r="I897" s="219"/>
      <c r="J897" s="220">
        <f>ROUND(I897*H897,2)</f>
        <v>0</v>
      </c>
      <c r="K897" s="216" t="s">
        <v>247</v>
      </c>
      <c r="L897" s="45"/>
      <c r="M897" s="221" t="s">
        <v>19</v>
      </c>
      <c r="N897" s="222" t="s">
        <v>43</v>
      </c>
      <c r="O897" s="85"/>
      <c r="P897" s="223">
        <f>O897*H897</f>
        <v>0</v>
      </c>
      <c r="Q897" s="223">
        <v>0</v>
      </c>
      <c r="R897" s="223">
        <f>Q897*H897</f>
        <v>0</v>
      </c>
      <c r="S897" s="223">
        <v>0</v>
      </c>
      <c r="T897" s="224">
        <f>S897*H897</f>
        <v>0</v>
      </c>
      <c r="U897" s="39"/>
      <c r="V897" s="39"/>
      <c r="W897" s="39"/>
      <c r="X897" s="39"/>
      <c r="Y897" s="39"/>
      <c r="Z897" s="39"/>
      <c r="AA897" s="39"/>
      <c r="AB897" s="39"/>
      <c r="AC897" s="39"/>
      <c r="AD897" s="39"/>
      <c r="AE897" s="39"/>
      <c r="AR897" s="225" t="s">
        <v>248</v>
      </c>
      <c r="AT897" s="225" t="s">
        <v>243</v>
      </c>
      <c r="AU897" s="225" t="s">
        <v>79</v>
      </c>
      <c r="AY897" s="18" t="s">
        <v>240</v>
      </c>
      <c r="BE897" s="226">
        <f>IF(N897="základní",J897,0)</f>
        <v>0</v>
      </c>
      <c r="BF897" s="226">
        <f>IF(N897="snížená",J897,0)</f>
        <v>0</v>
      </c>
      <c r="BG897" s="226">
        <f>IF(N897="zákl. přenesená",J897,0)</f>
        <v>0</v>
      </c>
      <c r="BH897" s="226">
        <f>IF(N897="sníž. přenesená",J897,0)</f>
        <v>0</v>
      </c>
      <c r="BI897" s="226">
        <f>IF(N897="nulová",J897,0)</f>
        <v>0</v>
      </c>
      <c r="BJ897" s="18" t="s">
        <v>79</v>
      </c>
      <c r="BK897" s="226">
        <f>ROUND(I897*H897,2)</f>
        <v>0</v>
      </c>
      <c r="BL897" s="18" t="s">
        <v>248</v>
      </c>
      <c r="BM897" s="225" t="s">
        <v>4699</v>
      </c>
    </row>
    <row r="898" s="2" customFormat="1">
      <c r="A898" s="39"/>
      <c r="B898" s="40"/>
      <c r="C898" s="41"/>
      <c r="D898" s="227" t="s">
        <v>435</v>
      </c>
      <c r="E898" s="41"/>
      <c r="F898" s="228" t="s">
        <v>6158</v>
      </c>
      <c r="G898" s="41"/>
      <c r="H898" s="41"/>
      <c r="I898" s="229"/>
      <c r="J898" s="41"/>
      <c r="K898" s="41"/>
      <c r="L898" s="45"/>
      <c r="M898" s="291"/>
      <c r="N898" s="292"/>
      <c r="O898" s="85"/>
      <c r="P898" s="85"/>
      <c r="Q898" s="85"/>
      <c r="R898" s="85"/>
      <c r="S898" s="85"/>
      <c r="T898" s="86"/>
      <c r="U898" s="39"/>
      <c r="V898" s="39"/>
      <c r="W898" s="39"/>
      <c r="X898" s="39"/>
      <c r="Y898" s="39"/>
      <c r="Z898" s="39"/>
      <c r="AA898" s="39"/>
      <c r="AB898" s="39"/>
      <c r="AC898" s="39"/>
      <c r="AD898" s="39"/>
      <c r="AE898" s="39"/>
      <c r="AT898" s="18" t="s">
        <v>435</v>
      </c>
      <c r="AU898" s="18" t="s">
        <v>79</v>
      </c>
    </row>
    <row r="899" s="2" customFormat="1" ht="16.5" customHeight="1">
      <c r="A899" s="39"/>
      <c r="B899" s="40"/>
      <c r="C899" s="214" t="s">
        <v>3944</v>
      </c>
      <c r="D899" s="214" t="s">
        <v>243</v>
      </c>
      <c r="E899" s="215" t="s">
        <v>6161</v>
      </c>
      <c r="F899" s="216" t="s">
        <v>6162</v>
      </c>
      <c r="G899" s="217" t="s">
        <v>4862</v>
      </c>
      <c r="H899" s="218">
        <v>1</v>
      </c>
      <c r="I899" s="219"/>
      <c r="J899" s="220">
        <f>ROUND(I899*H899,2)</f>
        <v>0</v>
      </c>
      <c r="K899" s="216" t="s">
        <v>247</v>
      </c>
      <c r="L899" s="45"/>
      <c r="M899" s="221" t="s">
        <v>19</v>
      </c>
      <c r="N899" s="222" t="s">
        <v>43</v>
      </c>
      <c r="O899" s="85"/>
      <c r="P899" s="223">
        <f>O899*H899</f>
        <v>0</v>
      </c>
      <c r="Q899" s="223">
        <v>0</v>
      </c>
      <c r="R899" s="223">
        <f>Q899*H899</f>
        <v>0</v>
      </c>
      <c r="S899" s="223">
        <v>0</v>
      </c>
      <c r="T899" s="224">
        <f>S899*H899</f>
        <v>0</v>
      </c>
      <c r="U899" s="39"/>
      <c r="V899" s="39"/>
      <c r="W899" s="39"/>
      <c r="X899" s="39"/>
      <c r="Y899" s="39"/>
      <c r="Z899" s="39"/>
      <c r="AA899" s="39"/>
      <c r="AB899" s="39"/>
      <c r="AC899" s="39"/>
      <c r="AD899" s="39"/>
      <c r="AE899" s="39"/>
      <c r="AR899" s="225" t="s">
        <v>248</v>
      </c>
      <c r="AT899" s="225" t="s">
        <v>243</v>
      </c>
      <c r="AU899" s="225" t="s">
        <v>79</v>
      </c>
      <c r="AY899" s="18" t="s">
        <v>240</v>
      </c>
      <c r="BE899" s="226">
        <f>IF(N899="základní",J899,0)</f>
        <v>0</v>
      </c>
      <c r="BF899" s="226">
        <f>IF(N899="snížená",J899,0)</f>
        <v>0</v>
      </c>
      <c r="BG899" s="226">
        <f>IF(N899="zákl. přenesená",J899,0)</f>
        <v>0</v>
      </c>
      <c r="BH899" s="226">
        <f>IF(N899="sníž. přenesená",J899,0)</f>
        <v>0</v>
      </c>
      <c r="BI899" s="226">
        <f>IF(N899="nulová",J899,0)</f>
        <v>0</v>
      </c>
      <c r="BJ899" s="18" t="s">
        <v>79</v>
      </c>
      <c r="BK899" s="226">
        <f>ROUND(I899*H899,2)</f>
        <v>0</v>
      </c>
      <c r="BL899" s="18" t="s">
        <v>248</v>
      </c>
      <c r="BM899" s="225" t="s">
        <v>6163</v>
      </c>
    </row>
    <row r="900" s="2" customFormat="1">
      <c r="A900" s="39"/>
      <c r="B900" s="40"/>
      <c r="C900" s="41"/>
      <c r="D900" s="227" t="s">
        <v>435</v>
      </c>
      <c r="E900" s="41"/>
      <c r="F900" s="228" t="s">
        <v>6158</v>
      </c>
      <c r="G900" s="41"/>
      <c r="H900" s="41"/>
      <c r="I900" s="229"/>
      <c r="J900" s="41"/>
      <c r="K900" s="41"/>
      <c r="L900" s="45"/>
      <c r="M900" s="291"/>
      <c r="N900" s="292"/>
      <c r="O900" s="85"/>
      <c r="P900" s="85"/>
      <c r="Q900" s="85"/>
      <c r="R900" s="85"/>
      <c r="S900" s="85"/>
      <c r="T900" s="86"/>
      <c r="U900" s="39"/>
      <c r="V900" s="39"/>
      <c r="W900" s="39"/>
      <c r="X900" s="39"/>
      <c r="Y900" s="39"/>
      <c r="Z900" s="39"/>
      <c r="AA900" s="39"/>
      <c r="AB900" s="39"/>
      <c r="AC900" s="39"/>
      <c r="AD900" s="39"/>
      <c r="AE900" s="39"/>
      <c r="AT900" s="18" t="s">
        <v>435</v>
      </c>
      <c r="AU900" s="18" t="s">
        <v>79</v>
      </c>
    </row>
    <row r="901" s="2" customFormat="1" ht="16.5" customHeight="1">
      <c r="A901" s="39"/>
      <c r="B901" s="40"/>
      <c r="C901" s="214" t="s">
        <v>3948</v>
      </c>
      <c r="D901" s="214" t="s">
        <v>243</v>
      </c>
      <c r="E901" s="215" t="s">
        <v>6164</v>
      </c>
      <c r="F901" s="216" t="s">
        <v>5299</v>
      </c>
      <c r="G901" s="217" t="s">
        <v>4862</v>
      </c>
      <c r="H901" s="218">
        <v>1</v>
      </c>
      <c r="I901" s="219"/>
      <c r="J901" s="220">
        <f>ROUND(I901*H901,2)</f>
        <v>0</v>
      </c>
      <c r="K901" s="216" t="s">
        <v>247</v>
      </c>
      <c r="L901" s="45"/>
      <c r="M901" s="221" t="s">
        <v>19</v>
      </c>
      <c r="N901" s="222" t="s">
        <v>43</v>
      </c>
      <c r="O901" s="85"/>
      <c r="P901" s="223">
        <f>O901*H901</f>
        <v>0</v>
      </c>
      <c r="Q901" s="223">
        <v>0</v>
      </c>
      <c r="R901" s="223">
        <f>Q901*H901</f>
        <v>0</v>
      </c>
      <c r="S901" s="223">
        <v>0</v>
      </c>
      <c r="T901" s="224">
        <f>S901*H901</f>
        <v>0</v>
      </c>
      <c r="U901" s="39"/>
      <c r="V901" s="39"/>
      <c r="W901" s="39"/>
      <c r="X901" s="39"/>
      <c r="Y901" s="39"/>
      <c r="Z901" s="39"/>
      <c r="AA901" s="39"/>
      <c r="AB901" s="39"/>
      <c r="AC901" s="39"/>
      <c r="AD901" s="39"/>
      <c r="AE901" s="39"/>
      <c r="AR901" s="225" t="s">
        <v>248</v>
      </c>
      <c r="AT901" s="225" t="s">
        <v>243</v>
      </c>
      <c r="AU901" s="225" t="s">
        <v>79</v>
      </c>
      <c r="AY901" s="18" t="s">
        <v>240</v>
      </c>
      <c r="BE901" s="226">
        <f>IF(N901="základní",J901,0)</f>
        <v>0</v>
      </c>
      <c r="BF901" s="226">
        <f>IF(N901="snížená",J901,0)</f>
        <v>0</v>
      </c>
      <c r="BG901" s="226">
        <f>IF(N901="zákl. přenesená",J901,0)</f>
        <v>0</v>
      </c>
      <c r="BH901" s="226">
        <f>IF(N901="sníž. přenesená",J901,0)</f>
        <v>0</v>
      </c>
      <c r="BI901" s="226">
        <f>IF(N901="nulová",J901,0)</f>
        <v>0</v>
      </c>
      <c r="BJ901" s="18" t="s">
        <v>79</v>
      </c>
      <c r="BK901" s="226">
        <f>ROUND(I901*H901,2)</f>
        <v>0</v>
      </c>
      <c r="BL901" s="18" t="s">
        <v>248</v>
      </c>
      <c r="BM901" s="225" t="s">
        <v>6165</v>
      </c>
    </row>
    <row r="902" s="2" customFormat="1">
      <c r="A902" s="39"/>
      <c r="B902" s="40"/>
      <c r="C902" s="41"/>
      <c r="D902" s="227" t="s">
        <v>435</v>
      </c>
      <c r="E902" s="41"/>
      <c r="F902" s="228" t="s">
        <v>6166</v>
      </c>
      <c r="G902" s="41"/>
      <c r="H902" s="41"/>
      <c r="I902" s="229"/>
      <c r="J902" s="41"/>
      <c r="K902" s="41"/>
      <c r="L902" s="45"/>
      <c r="M902" s="291"/>
      <c r="N902" s="292"/>
      <c r="O902" s="85"/>
      <c r="P902" s="85"/>
      <c r="Q902" s="85"/>
      <c r="R902" s="85"/>
      <c r="S902" s="85"/>
      <c r="T902" s="86"/>
      <c r="U902" s="39"/>
      <c r="V902" s="39"/>
      <c r="W902" s="39"/>
      <c r="X902" s="39"/>
      <c r="Y902" s="39"/>
      <c r="Z902" s="39"/>
      <c r="AA902" s="39"/>
      <c r="AB902" s="39"/>
      <c r="AC902" s="39"/>
      <c r="AD902" s="39"/>
      <c r="AE902" s="39"/>
      <c r="AT902" s="18" t="s">
        <v>435</v>
      </c>
      <c r="AU902" s="18" t="s">
        <v>79</v>
      </c>
    </row>
    <row r="903" s="2" customFormat="1" ht="16.5" customHeight="1">
      <c r="A903" s="39"/>
      <c r="B903" s="40"/>
      <c r="C903" s="214" t="s">
        <v>3952</v>
      </c>
      <c r="D903" s="214" t="s">
        <v>243</v>
      </c>
      <c r="E903" s="215" t="s">
        <v>6167</v>
      </c>
      <c r="F903" s="216" t="s">
        <v>6168</v>
      </c>
      <c r="G903" s="217" t="s">
        <v>4862</v>
      </c>
      <c r="H903" s="218">
        <v>1</v>
      </c>
      <c r="I903" s="219"/>
      <c r="J903" s="220">
        <f>ROUND(I903*H903,2)</f>
        <v>0</v>
      </c>
      <c r="K903" s="216" t="s">
        <v>247</v>
      </c>
      <c r="L903" s="45"/>
      <c r="M903" s="221" t="s">
        <v>19</v>
      </c>
      <c r="N903" s="222" t="s">
        <v>43</v>
      </c>
      <c r="O903" s="85"/>
      <c r="P903" s="223">
        <f>O903*H903</f>
        <v>0</v>
      </c>
      <c r="Q903" s="223">
        <v>0</v>
      </c>
      <c r="R903" s="223">
        <f>Q903*H903</f>
        <v>0</v>
      </c>
      <c r="S903" s="223">
        <v>0</v>
      </c>
      <c r="T903" s="224">
        <f>S903*H903</f>
        <v>0</v>
      </c>
      <c r="U903" s="39"/>
      <c r="V903" s="39"/>
      <c r="W903" s="39"/>
      <c r="X903" s="39"/>
      <c r="Y903" s="39"/>
      <c r="Z903" s="39"/>
      <c r="AA903" s="39"/>
      <c r="AB903" s="39"/>
      <c r="AC903" s="39"/>
      <c r="AD903" s="39"/>
      <c r="AE903" s="39"/>
      <c r="AR903" s="225" t="s">
        <v>248</v>
      </c>
      <c r="AT903" s="225" t="s">
        <v>243</v>
      </c>
      <c r="AU903" s="225" t="s">
        <v>79</v>
      </c>
      <c r="AY903" s="18" t="s">
        <v>240</v>
      </c>
      <c r="BE903" s="226">
        <f>IF(N903="základní",J903,0)</f>
        <v>0</v>
      </c>
      <c r="BF903" s="226">
        <f>IF(N903="snížená",J903,0)</f>
        <v>0</v>
      </c>
      <c r="BG903" s="226">
        <f>IF(N903="zákl. přenesená",J903,0)</f>
        <v>0</v>
      </c>
      <c r="BH903" s="226">
        <f>IF(N903="sníž. přenesená",J903,0)</f>
        <v>0</v>
      </c>
      <c r="BI903" s="226">
        <f>IF(N903="nulová",J903,0)</f>
        <v>0</v>
      </c>
      <c r="BJ903" s="18" t="s">
        <v>79</v>
      </c>
      <c r="BK903" s="226">
        <f>ROUND(I903*H903,2)</f>
        <v>0</v>
      </c>
      <c r="BL903" s="18" t="s">
        <v>248</v>
      </c>
      <c r="BM903" s="225" t="s">
        <v>6169</v>
      </c>
    </row>
    <row r="904" s="2" customFormat="1">
      <c r="A904" s="39"/>
      <c r="B904" s="40"/>
      <c r="C904" s="41"/>
      <c r="D904" s="227" t="s">
        <v>435</v>
      </c>
      <c r="E904" s="41"/>
      <c r="F904" s="228" t="s">
        <v>6158</v>
      </c>
      <c r="G904" s="41"/>
      <c r="H904" s="41"/>
      <c r="I904" s="229"/>
      <c r="J904" s="41"/>
      <c r="K904" s="41"/>
      <c r="L904" s="45"/>
      <c r="M904" s="230"/>
      <c r="N904" s="231"/>
      <c r="O904" s="232"/>
      <c r="P904" s="232"/>
      <c r="Q904" s="232"/>
      <c r="R904" s="232"/>
      <c r="S904" s="232"/>
      <c r="T904" s="233"/>
      <c r="U904" s="39"/>
      <c r="V904" s="39"/>
      <c r="W904" s="39"/>
      <c r="X904" s="39"/>
      <c r="Y904" s="39"/>
      <c r="Z904" s="39"/>
      <c r="AA904" s="39"/>
      <c r="AB904" s="39"/>
      <c r="AC904" s="39"/>
      <c r="AD904" s="39"/>
      <c r="AE904" s="39"/>
      <c r="AT904" s="18" t="s">
        <v>435</v>
      </c>
      <c r="AU904" s="18" t="s">
        <v>79</v>
      </c>
    </row>
    <row r="905" s="2" customFormat="1" ht="6.96" customHeight="1">
      <c r="A905" s="39"/>
      <c r="B905" s="60"/>
      <c r="C905" s="61"/>
      <c r="D905" s="61"/>
      <c r="E905" s="61"/>
      <c r="F905" s="61"/>
      <c r="G905" s="61"/>
      <c r="H905" s="61"/>
      <c r="I905" s="61"/>
      <c r="J905" s="61"/>
      <c r="K905" s="61"/>
      <c r="L905" s="45"/>
      <c r="M905" s="39"/>
      <c r="O905" s="39"/>
      <c r="P905" s="39"/>
      <c r="Q905" s="39"/>
      <c r="R905" s="39"/>
      <c r="S905" s="39"/>
      <c r="T905" s="39"/>
      <c r="U905" s="39"/>
      <c r="V905" s="39"/>
      <c r="W905" s="39"/>
      <c r="X905" s="39"/>
      <c r="Y905" s="39"/>
      <c r="Z905" s="39"/>
      <c r="AA905" s="39"/>
      <c r="AB905" s="39"/>
      <c r="AC905" s="39"/>
      <c r="AD905" s="39"/>
      <c r="AE905" s="39"/>
    </row>
  </sheetData>
  <sheetProtection sheet="1" autoFilter="0" formatColumns="0" formatRows="0" objects="1" scenarios="1" spinCount="100000" saltValue="45uqF95XwJttMEY7oiB8jBC9MhqmAjQceJMaRdmfQs2gP8rpHj3yC7LCuhOPhaShCQbsKogBSAqr+4YTDOy7EQ==" hashValue="E/IoG99MdBA/M12nZXfEruzUnrTf00ya5aQDAwfofrqMlw2eZAsMh10ScdN/rhUOT+f2BqKajx0MdRJgWunHDw==" algorithmName="SHA-512" password="CC35"/>
  <autoFilter ref="C106:K904"/>
  <mergeCells count="12">
    <mergeCell ref="E7:H7"/>
    <mergeCell ref="E9:H9"/>
    <mergeCell ref="E11:H11"/>
    <mergeCell ref="E20:H20"/>
    <mergeCell ref="E29:H29"/>
    <mergeCell ref="E50:H50"/>
    <mergeCell ref="E52:H52"/>
    <mergeCell ref="E54:H54"/>
    <mergeCell ref="E95:H95"/>
    <mergeCell ref="E97:H97"/>
    <mergeCell ref="E99:H9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137</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1" customFormat="1" ht="12" customHeight="1">
      <c r="B8" s="21"/>
      <c r="D8" s="144" t="s">
        <v>209</v>
      </c>
      <c r="L8" s="21"/>
    </row>
    <row r="9" s="2" customFormat="1" ht="16.5" customHeight="1">
      <c r="A9" s="39"/>
      <c r="B9" s="45"/>
      <c r="C9" s="39"/>
      <c r="D9" s="39"/>
      <c r="E9" s="145" t="s">
        <v>1333</v>
      </c>
      <c r="F9" s="39"/>
      <c r="G9" s="39"/>
      <c r="H9" s="39"/>
      <c r="I9" s="39"/>
      <c r="J9" s="39"/>
      <c r="K9" s="39"/>
      <c r="L9" s="146"/>
      <c r="S9" s="39"/>
      <c r="T9" s="39"/>
      <c r="U9" s="39"/>
      <c r="V9" s="39"/>
      <c r="W9" s="39"/>
      <c r="X9" s="39"/>
      <c r="Y9" s="39"/>
      <c r="Z9" s="39"/>
      <c r="AA9" s="39"/>
      <c r="AB9" s="39"/>
      <c r="AC9" s="39"/>
      <c r="AD9" s="39"/>
      <c r="AE9" s="39"/>
    </row>
    <row r="10" s="2" customFormat="1" ht="12" customHeight="1">
      <c r="A10" s="39"/>
      <c r="B10" s="45"/>
      <c r="C10" s="39"/>
      <c r="D10" s="144" t="s">
        <v>211</v>
      </c>
      <c r="E10" s="39"/>
      <c r="F10" s="39"/>
      <c r="G10" s="39"/>
      <c r="H10" s="39"/>
      <c r="I10" s="39"/>
      <c r="J10" s="39"/>
      <c r="K10" s="39"/>
      <c r="L10" s="146"/>
      <c r="S10" s="39"/>
      <c r="T10" s="39"/>
      <c r="U10" s="39"/>
      <c r="V10" s="39"/>
      <c r="W10" s="39"/>
      <c r="X10" s="39"/>
      <c r="Y10" s="39"/>
      <c r="Z10" s="39"/>
      <c r="AA10" s="39"/>
      <c r="AB10" s="39"/>
      <c r="AC10" s="39"/>
      <c r="AD10" s="39"/>
      <c r="AE10" s="39"/>
    </row>
    <row r="11" s="2" customFormat="1" ht="16.5" customHeight="1">
      <c r="A11" s="39"/>
      <c r="B11" s="45"/>
      <c r="C11" s="39"/>
      <c r="D11" s="39"/>
      <c r="E11" s="147" t="s">
        <v>6170</v>
      </c>
      <c r="F11" s="39"/>
      <c r="G11" s="39"/>
      <c r="H11" s="39"/>
      <c r="I11" s="39"/>
      <c r="J11" s="39"/>
      <c r="K11" s="39"/>
      <c r="L11" s="146"/>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s="2" customFormat="1" ht="12" customHeight="1">
      <c r="A14" s="39"/>
      <c r="B14" s="45"/>
      <c r="C14" s="39"/>
      <c r="D14" s="144" t="s">
        <v>21</v>
      </c>
      <c r="E14" s="39"/>
      <c r="F14" s="134" t="s">
        <v>22</v>
      </c>
      <c r="G14" s="39"/>
      <c r="H14" s="39"/>
      <c r="I14" s="144" t="s">
        <v>23</v>
      </c>
      <c r="J14" s="148" t="str">
        <f>'Rekapitulace stavby'!AN8</f>
        <v>19. 10. 2024</v>
      </c>
      <c r="K14" s="39"/>
      <c r="L14" s="146"/>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s="2" customFormat="1" ht="18" customHeight="1">
      <c r="A17" s="39"/>
      <c r="B17" s="45"/>
      <c r="C17" s="39"/>
      <c r="D17" s="39"/>
      <c r="E17" s="134" t="s">
        <v>27</v>
      </c>
      <c r="F17" s="39"/>
      <c r="G17" s="39"/>
      <c r="H17" s="39"/>
      <c r="I17" s="144" t="s">
        <v>28</v>
      </c>
      <c r="J17" s="134" t="s">
        <v>19</v>
      </c>
      <c r="K17" s="39"/>
      <c r="L17" s="146"/>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s="2" customFormat="1" ht="12" customHeight="1">
      <c r="A19" s="39"/>
      <c r="B19" s="45"/>
      <c r="C19" s="39"/>
      <c r="D19" s="144" t="s">
        <v>29</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34"/>
      <c r="G20" s="134"/>
      <c r="H20" s="134"/>
      <c r="I20" s="144" t="s">
        <v>28</v>
      </c>
      <c r="J20" s="34" t="str">
        <f>'Rekapitulace stavby'!AN14</f>
        <v>Vyplň údaj</v>
      </c>
      <c r="K20" s="39"/>
      <c r="L20" s="146"/>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s="2" customFormat="1" ht="12" customHeight="1">
      <c r="A22" s="39"/>
      <c r="B22" s="45"/>
      <c r="C22" s="39"/>
      <c r="D22" s="144" t="s">
        <v>31</v>
      </c>
      <c r="E22" s="39"/>
      <c r="F22" s="39"/>
      <c r="G22" s="39"/>
      <c r="H22" s="39"/>
      <c r="I22" s="144" t="s">
        <v>26</v>
      </c>
      <c r="J22" s="134" t="s">
        <v>19</v>
      </c>
      <c r="K22" s="39"/>
      <c r="L22" s="146"/>
      <c r="S22" s="39"/>
      <c r="T22" s="39"/>
      <c r="U22" s="39"/>
      <c r="V22" s="39"/>
      <c r="W22" s="39"/>
      <c r="X22" s="39"/>
      <c r="Y22" s="39"/>
      <c r="Z22" s="39"/>
      <c r="AA22" s="39"/>
      <c r="AB22" s="39"/>
      <c r="AC22" s="39"/>
      <c r="AD22" s="39"/>
      <c r="AE22" s="39"/>
    </row>
    <row r="23" s="2" customFormat="1" ht="18" customHeight="1">
      <c r="A23" s="39"/>
      <c r="B23" s="45"/>
      <c r="C23" s="39"/>
      <c r="D23" s="39"/>
      <c r="E23" s="134" t="s">
        <v>735</v>
      </c>
      <c r="F23" s="39"/>
      <c r="G23" s="39"/>
      <c r="H23" s="39"/>
      <c r="I23" s="144" t="s">
        <v>28</v>
      </c>
      <c r="J23" s="134" t="s">
        <v>19</v>
      </c>
      <c r="K23" s="39"/>
      <c r="L23" s="146"/>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s="2" customFormat="1" ht="12" customHeight="1">
      <c r="A25" s="39"/>
      <c r="B25" s="45"/>
      <c r="C25" s="39"/>
      <c r="D25" s="144" t="s">
        <v>34</v>
      </c>
      <c r="E25" s="39"/>
      <c r="F25" s="39"/>
      <c r="G25" s="39"/>
      <c r="H25" s="39"/>
      <c r="I25" s="144" t="s">
        <v>26</v>
      </c>
      <c r="J25" s="134" t="s">
        <v>19</v>
      </c>
      <c r="K25" s="39"/>
      <c r="L25" s="146"/>
      <c r="S25" s="39"/>
      <c r="T25" s="39"/>
      <c r="U25" s="39"/>
      <c r="V25" s="39"/>
      <c r="W25" s="39"/>
      <c r="X25" s="39"/>
      <c r="Y25" s="39"/>
      <c r="Z25" s="39"/>
      <c r="AA25" s="39"/>
      <c r="AB25" s="39"/>
      <c r="AC25" s="39"/>
      <c r="AD25" s="39"/>
      <c r="AE25" s="39"/>
    </row>
    <row r="26" s="2" customFormat="1" ht="18" customHeight="1">
      <c r="A26" s="39"/>
      <c r="B26" s="45"/>
      <c r="C26" s="39"/>
      <c r="D26" s="39"/>
      <c r="E26" s="134" t="s">
        <v>22</v>
      </c>
      <c r="F26" s="39"/>
      <c r="G26" s="39"/>
      <c r="H26" s="39"/>
      <c r="I26" s="144" t="s">
        <v>28</v>
      </c>
      <c r="J26" s="134" t="s">
        <v>19</v>
      </c>
      <c r="K26" s="39"/>
      <c r="L26" s="146"/>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s="2" customFormat="1" ht="12" customHeight="1">
      <c r="A28" s="39"/>
      <c r="B28" s="45"/>
      <c r="C28" s="39"/>
      <c r="D28" s="144" t="s">
        <v>36</v>
      </c>
      <c r="E28" s="39"/>
      <c r="F28" s="39"/>
      <c r="G28" s="39"/>
      <c r="H28" s="39"/>
      <c r="I28" s="39"/>
      <c r="J28" s="39"/>
      <c r="K28" s="39"/>
      <c r="L28" s="146"/>
      <c r="S28" s="39"/>
      <c r="T28" s="39"/>
      <c r="U28" s="39"/>
      <c r="V28" s="39"/>
      <c r="W28" s="39"/>
      <c r="X28" s="39"/>
      <c r="Y28" s="39"/>
      <c r="Z28" s="39"/>
      <c r="AA28" s="39"/>
      <c r="AB28" s="39"/>
      <c r="AC28" s="39"/>
      <c r="AD28" s="39"/>
      <c r="AE28" s="39"/>
    </row>
    <row r="29"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25.44" customHeight="1">
      <c r="A32" s="39"/>
      <c r="B32" s="45"/>
      <c r="C32" s="39"/>
      <c r="D32" s="154" t="s">
        <v>38</v>
      </c>
      <c r="E32" s="39"/>
      <c r="F32" s="39"/>
      <c r="G32" s="39"/>
      <c r="H32" s="39"/>
      <c r="I32" s="39"/>
      <c r="J32" s="155">
        <f>ROUND(J102, 2)</f>
        <v>0</v>
      </c>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14.4" customHeight="1">
      <c r="A34" s="39"/>
      <c r="B34" s="45"/>
      <c r="C34" s="39"/>
      <c r="D34" s="39"/>
      <c r="E34" s="39"/>
      <c r="F34" s="156" t="s">
        <v>40</v>
      </c>
      <c r="G34" s="39"/>
      <c r="H34" s="39"/>
      <c r="I34" s="156" t="s">
        <v>39</v>
      </c>
      <c r="J34" s="156" t="s">
        <v>41</v>
      </c>
      <c r="K34" s="39"/>
      <c r="L34" s="146"/>
      <c r="S34" s="39"/>
      <c r="T34" s="39"/>
      <c r="U34" s="39"/>
      <c r="V34" s="39"/>
      <c r="W34" s="39"/>
      <c r="X34" s="39"/>
      <c r="Y34" s="39"/>
      <c r="Z34" s="39"/>
      <c r="AA34" s="39"/>
      <c r="AB34" s="39"/>
      <c r="AC34" s="39"/>
      <c r="AD34" s="39"/>
      <c r="AE34" s="39"/>
    </row>
    <row r="35" s="2" customFormat="1" ht="14.4" customHeight="1">
      <c r="A35" s="39"/>
      <c r="B35" s="45"/>
      <c r="C35" s="39"/>
      <c r="D35" s="157" t="s">
        <v>42</v>
      </c>
      <c r="E35" s="144" t="s">
        <v>43</v>
      </c>
      <c r="F35" s="158">
        <f>ROUND((SUM(BE102:BE355)),  2)</f>
        <v>0</v>
      </c>
      <c r="G35" s="39"/>
      <c r="H35" s="39"/>
      <c r="I35" s="159">
        <v>0.20999999999999999</v>
      </c>
      <c r="J35" s="158">
        <f>ROUND(((SUM(BE102:BE355))*I35),  2)</f>
        <v>0</v>
      </c>
      <c r="K35" s="39"/>
      <c r="L35" s="146"/>
      <c r="S35" s="39"/>
      <c r="T35" s="39"/>
      <c r="U35" s="39"/>
      <c r="V35" s="39"/>
      <c r="W35" s="39"/>
      <c r="X35" s="39"/>
      <c r="Y35" s="39"/>
      <c r="Z35" s="39"/>
      <c r="AA35" s="39"/>
      <c r="AB35" s="39"/>
      <c r="AC35" s="39"/>
      <c r="AD35" s="39"/>
      <c r="AE35" s="39"/>
    </row>
    <row r="36" s="2" customFormat="1" ht="14.4" customHeight="1">
      <c r="A36" s="39"/>
      <c r="B36" s="45"/>
      <c r="C36" s="39"/>
      <c r="D36" s="39"/>
      <c r="E36" s="144" t="s">
        <v>44</v>
      </c>
      <c r="F36" s="158">
        <f>ROUND((SUM(BF102:BF355)),  2)</f>
        <v>0</v>
      </c>
      <c r="G36" s="39"/>
      <c r="H36" s="39"/>
      <c r="I36" s="159">
        <v>0.12</v>
      </c>
      <c r="J36" s="158">
        <f>ROUND(((SUM(BF102:BF355))*I36),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45</v>
      </c>
      <c r="F37" s="158">
        <f>ROUND((SUM(BG102:BG355)),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46</v>
      </c>
      <c r="F38" s="158">
        <f>ROUND((SUM(BH102:BH355)),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47</v>
      </c>
      <c r="F39" s="158">
        <f>ROUND((SUM(BI102:BI355)),  2)</f>
        <v>0</v>
      </c>
      <c r="G39" s="39"/>
      <c r="H39" s="39"/>
      <c r="I39" s="159">
        <v>0</v>
      </c>
      <c r="J39" s="158">
        <f>0</f>
        <v>0</v>
      </c>
      <c r="K39" s="39"/>
      <c r="L39" s="146"/>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s="2" customFormat="1" ht="25.44" customHeight="1">
      <c r="A41" s="39"/>
      <c r="B41" s="45"/>
      <c r="C41" s="160"/>
      <c r="D41" s="161" t="s">
        <v>48</v>
      </c>
      <c r="E41" s="162"/>
      <c r="F41" s="162"/>
      <c r="G41" s="163" t="s">
        <v>49</v>
      </c>
      <c r="H41" s="164" t="s">
        <v>50</v>
      </c>
      <c r="I41" s="162"/>
      <c r="J41" s="165">
        <f>SUM(J32:J39)</f>
        <v>0</v>
      </c>
      <c r="K41" s="166"/>
      <c r="L41" s="146"/>
      <c r="S41" s="39"/>
      <c r="T41" s="39"/>
      <c r="U41" s="39"/>
      <c r="V41" s="39"/>
      <c r="W41" s="39"/>
      <c r="X41" s="39"/>
      <c r="Y41" s="39"/>
      <c r="Z41" s="39"/>
      <c r="AA41" s="39"/>
      <c r="AB41" s="39"/>
      <c r="AC41" s="39"/>
      <c r="AD41" s="39"/>
      <c r="AE41" s="39"/>
    </row>
    <row r="42"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214</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Sportovní hala Turnov</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209</v>
      </c>
      <c r="D51" s="23"/>
      <c r="E51" s="23"/>
      <c r="F51" s="23"/>
      <c r="G51" s="23"/>
      <c r="H51" s="23"/>
      <c r="I51" s="23"/>
      <c r="J51" s="23"/>
      <c r="K51" s="23"/>
      <c r="L51" s="21"/>
    </row>
    <row r="52" hidden="1" s="2" customFormat="1" ht="16.5" customHeight="1">
      <c r="A52" s="39"/>
      <c r="B52" s="40"/>
      <c r="C52" s="41"/>
      <c r="D52" s="41"/>
      <c r="E52" s="171" t="s">
        <v>1333</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211</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24_099_1420 - D1.4.e_Zařízení zdravotně technických instalací</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19. 10. 2024</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Městská sportovní Turnov</v>
      </c>
      <c r="G58" s="41"/>
      <c r="H58" s="41"/>
      <c r="I58" s="33" t="s">
        <v>31</v>
      </c>
      <c r="J58" s="37" t="str">
        <f>E23</f>
        <v xml:space="preserve"> RESTYL Plan s.r.o.</v>
      </c>
      <c r="K58" s="41"/>
      <c r="L58" s="146"/>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34</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215</v>
      </c>
      <c r="D61" s="173"/>
      <c r="E61" s="173"/>
      <c r="F61" s="173"/>
      <c r="G61" s="173"/>
      <c r="H61" s="173"/>
      <c r="I61" s="173"/>
      <c r="J61" s="174" t="s">
        <v>216</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70</v>
      </c>
      <c r="D63" s="41"/>
      <c r="E63" s="41"/>
      <c r="F63" s="41"/>
      <c r="G63" s="41"/>
      <c r="H63" s="41"/>
      <c r="I63" s="41"/>
      <c r="J63" s="103">
        <f>J102</f>
        <v>0</v>
      </c>
      <c r="K63" s="41"/>
      <c r="L63" s="146"/>
      <c r="S63" s="39"/>
      <c r="T63" s="39"/>
      <c r="U63" s="39"/>
      <c r="V63" s="39"/>
      <c r="W63" s="39"/>
      <c r="X63" s="39"/>
      <c r="Y63" s="39"/>
      <c r="Z63" s="39"/>
      <c r="AA63" s="39"/>
      <c r="AB63" s="39"/>
      <c r="AC63" s="39"/>
      <c r="AD63" s="39"/>
      <c r="AE63" s="39"/>
      <c r="AU63" s="18" t="s">
        <v>217</v>
      </c>
    </row>
    <row r="64" hidden="1" s="9" customFormat="1" ht="24.96" customHeight="1">
      <c r="A64" s="9"/>
      <c r="B64" s="176"/>
      <c r="C64" s="177"/>
      <c r="D64" s="178" t="s">
        <v>736</v>
      </c>
      <c r="E64" s="179"/>
      <c r="F64" s="179"/>
      <c r="G64" s="179"/>
      <c r="H64" s="179"/>
      <c r="I64" s="179"/>
      <c r="J64" s="180">
        <f>J103</f>
        <v>0</v>
      </c>
      <c r="K64" s="177"/>
      <c r="L64" s="181"/>
      <c r="S64" s="9"/>
      <c r="T64" s="9"/>
      <c r="U64" s="9"/>
      <c r="V64" s="9"/>
      <c r="W64" s="9"/>
      <c r="X64" s="9"/>
      <c r="Y64" s="9"/>
      <c r="Z64" s="9"/>
      <c r="AA64" s="9"/>
      <c r="AB64" s="9"/>
      <c r="AC64" s="9"/>
      <c r="AD64" s="9"/>
      <c r="AE64" s="9"/>
    </row>
    <row r="65" hidden="1" s="10" customFormat="1" ht="19.92" customHeight="1">
      <c r="A65" s="10"/>
      <c r="B65" s="182"/>
      <c r="C65" s="126"/>
      <c r="D65" s="183" t="s">
        <v>737</v>
      </c>
      <c r="E65" s="184"/>
      <c r="F65" s="184"/>
      <c r="G65" s="184"/>
      <c r="H65" s="184"/>
      <c r="I65" s="184"/>
      <c r="J65" s="185">
        <f>J104</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738</v>
      </c>
      <c r="E66" s="184"/>
      <c r="F66" s="184"/>
      <c r="G66" s="184"/>
      <c r="H66" s="184"/>
      <c r="I66" s="184"/>
      <c r="J66" s="185">
        <f>J123</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739</v>
      </c>
      <c r="E67" s="184"/>
      <c r="F67" s="184"/>
      <c r="G67" s="184"/>
      <c r="H67" s="184"/>
      <c r="I67" s="184"/>
      <c r="J67" s="185">
        <f>J125</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740</v>
      </c>
      <c r="E68" s="184"/>
      <c r="F68" s="184"/>
      <c r="G68" s="184"/>
      <c r="H68" s="184"/>
      <c r="I68" s="184"/>
      <c r="J68" s="185">
        <f>J127</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741</v>
      </c>
      <c r="E69" s="184"/>
      <c r="F69" s="184"/>
      <c r="G69" s="184"/>
      <c r="H69" s="184"/>
      <c r="I69" s="184"/>
      <c r="J69" s="185">
        <f>J129</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742</v>
      </c>
      <c r="E70" s="184"/>
      <c r="F70" s="184"/>
      <c r="G70" s="184"/>
      <c r="H70" s="184"/>
      <c r="I70" s="184"/>
      <c r="J70" s="185">
        <f>J153</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743</v>
      </c>
      <c r="E71" s="184"/>
      <c r="F71" s="184"/>
      <c r="G71" s="184"/>
      <c r="H71" s="184"/>
      <c r="I71" s="184"/>
      <c r="J71" s="185">
        <f>J162</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744</v>
      </c>
      <c r="E72" s="184"/>
      <c r="F72" s="184"/>
      <c r="G72" s="184"/>
      <c r="H72" s="184"/>
      <c r="I72" s="184"/>
      <c r="J72" s="185">
        <f>J168</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1337</v>
      </c>
      <c r="E73" s="179"/>
      <c r="F73" s="179"/>
      <c r="G73" s="179"/>
      <c r="H73" s="179"/>
      <c r="I73" s="179"/>
      <c r="J73" s="180">
        <f>J171</f>
        <v>0</v>
      </c>
      <c r="K73" s="177"/>
      <c r="L73" s="181"/>
      <c r="S73" s="9"/>
      <c r="T73" s="9"/>
      <c r="U73" s="9"/>
      <c r="V73" s="9"/>
      <c r="W73" s="9"/>
      <c r="X73" s="9"/>
      <c r="Y73" s="9"/>
      <c r="Z73" s="9"/>
      <c r="AA73" s="9"/>
      <c r="AB73" s="9"/>
      <c r="AC73" s="9"/>
      <c r="AD73" s="9"/>
      <c r="AE73" s="9"/>
    </row>
    <row r="74" hidden="1" s="10" customFormat="1" ht="19.92" customHeight="1">
      <c r="A74" s="10"/>
      <c r="B74" s="182"/>
      <c r="C74" s="126"/>
      <c r="D74" s="183" t="s">
        <v>1957</v>
      </c>
      <c r="E74" s="184"/>
      <c r="F74" s="184"/>
      <c r="G74" s="184"/>
      <c r="H74" s="184"/>
      <c r="I74" s="184"/>
      <c r="J74" s="185">
        <f>J172</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6171</v>
      </c>
      <c r="E75" s="184"/>
      <c r="F75" s="184"/>
      <c r="G75" s="184"/>
      <c r="H75" s="184"/>
      <c r="I75" s="184"/>
      <c r="J75" s="185">
        <f>J182</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6172</v>
      </c>
      <c r="E76" s="184"/>
      <c r="F76" s="184"/>
      <c r="G76" s="184"/>
      <c r="H76" s="184"/>
      <c r="I76" s="184"/>
      <c r="J76" s="185">
        <f>J227</f>
        <v>0</v>
      </c>
      <c r="K76" s="126"/>
      <c r="L76" s="186"/>
      <c r="S76" s="10"/>
      <c r="T76" s="10"/>
      <c r="U76" s="10"/>
      <c r="V76" s="10"/>
      <c r="W76" s="10"/>
      <c r="X76" s="10"/>
      <c r="Y76" s="10"/>
      <c r="Z76" s="10"/>
      <c r="AA76" s="10"/>
      <c r="AB76" s="10"/>
      <c r="AC76" s="10"/>
      <c r="AD76" s="10"/>
      <c r="AE76" s="10"/>
    </row>
    <row r="77" hidden="1" s="10" customFormat="1" ht="19.92" customHeight="1">
      <c r="A77" s="10"/>
      <c r="B77" s="182"/>
      <c r="C77" s="126"/>
      <c r="D77" s="183" t="s">
        <v>6173</v>
      </c>
      <c r="E77" s="184"/>
      <c r="F77" s="184"/>
      <c r="G77" s="184"/>
      <c r="H77" s="184"/>
      <c r="I77" s="184"/>
      <c r="J77" s="185">
        <f>J294</f>
        <v>0</v>
      </c>
      <c r="K77" s="126"/>
      <c r="L77" s="186"/>
      <c r="S77" s="10"/>
      <c r="T77" s="10"/>
      <c r="U77" s="10"/>
      <c r="V77" s="10"/>
      <c r="W77" s="10"/>
      <c r="X77" s="10"/>
      <c r="Y77" s="10"/>
      <c r="Z77" s="10"/>
      <c r="AA77" s="10"/>
      <c r="AB77" s="10"/>
      <c r="AC77" s="10"/>
      <c r="AD77" s="10"/>
      <c r="AE77" s="10"/>
    </row>
    <row r="78" hidden="1" s="10" customFormat="1" ht="19.92" customHeight="1">
      <c r="A78" s="10"/>
      <c r="B78" s="182"/>
      <c r="C78" s="126"/>
      <c r="D78" s="183" t="s">
        <v>6174</v>
      </c>
      <c r="E78" s="184"/>
      <c r="F78" s="184"/>
      <c r="G78" s="184"/>
      <c r="H78" s="184"/>
      <c r="I78" s="184"/>
      <c r="J78" s="185">
        <f>J302</f>
        <v>0</v>
      </c>
      <c r="K78" s="126"/>
      <c r="L78" s="186"/>
      <c r="S78" s="10"/>
      <c r="T78" s="10"/>
      <c r="U78" s="10"/>
      <c r="V78" s="10"/>
      <c r="W78" s="10"/>
      <c r="X78" s="10"/>
      <c r="Y78" s="10"/>
      <c r="Z78" s="10"/>
      <c r="AA78" s="10"/>
      <c r="AB78" s="10"/>
      <c r="AC78" s="10"/>
      <c r="AD78" s="10"/>
      <c r="AE78" s="10"/>
    </row>
    <row r="79" hidden="1" s="10" customFormat="1" ht="19.92" customHeight="1">
      <c r="A79" s="10"/>
      <c r="B79" s="182"/>
      <c r="C79" s="126"/>
      <c r="D79" s="183" t="s">
        <v>6175</v>
      </c>
      <c r="E79" s="184"/>
      <c r="F79" s="184"/>
      <c r="G79" s="184"/>
      <c r="H79" s="184"/>
      <c r="I79" s="184"/>
      <c r="J79" s="185">
        <f>J338</f>
        <v>0</v>
      </c>
      <c r="K79" s="126"/>
      <c r="L79" s="186"/>
      <c r="S79" s="10"/>
      <c r="T79" s="10"/>
      <c r="U79" s="10"/>
      <c r="V79" s="10"/>
      <c r="W79" s="10"/>
      <c r="X79" s="10"/>
      <c r="Y79" s="10"/>
      <c r="Z79" s="10"/>
      <c r="AA79" s="10"/>
      <c r="AB79" s="10"/>
      <c r="AC79" s="10"/>
      <c r="AD79" s="10"/>
      <c r="AE79" s="10"/>
    </row>
    <row r="80" hidden="1" s="10" customFormat="1" ht="19.92" customHeight="1">
      <c r="A80" s="10"/>
      <c r="B80" s="182"/>
      <c r="C80" s="126"/>
      <c r="D80" s="183" t="s">
        <v>6176</v>
      </c>
      <c r="E80" s="184"/>
      <c r="F80" s="184"/>
      <c r="G80" s="184"/>
      <c r="H80" s="184"/>
      <c r="I80" s="184"/>
      <c r="J80" s="185">
        <f>J346</f>
        <v>0</v>
      </c>
      <c r="K80" s="126"/>
      <c r="L80" s="186"/>
      <c r="S80" s="10"/>
      <c r="T80" s="10"/>
      <c r="U80" s="10"/>
      <c r="V80" s="10"/>
      <c r="W80" s="10"/>
      <c r="X80" s="10"/>
      <c r="Y80" s="10"/>
      <c r="Z80" s="10"/>
      <c r="AA80" s="10"/>
      <c r="AB80" s="10"/>
      <c r="AC80" s="10"/>
      <c r="AD80" s="10"/>
      <c r="AE80" s="10"/>
    </row>
    <row r="81" hidden="1" s="2" customFormat="1" ht="21.84"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hidden="1" s="2" customFormat="1" ht="6.96" customHeight="1">
      <c r="A82" s="39"/>
      <c r="B82" s="60"/>
      <c r="C82" s="61"/>
      <c r="D82" s="61"/>
      <c r="E82" s="61"/>
      <c r="F82" s="61"/>
      <c r="G82" s="61"/>
      <c r="H82" s="61"/>
      <c r="I82" s="61"/>
      <c r="J82" s="61"/>
      <c r="K82" s="61"/>
      <c r="L82" s="146"/>
      <c r="S82" s="39"/>
      <c r="T82" s="39"/>
      <c r="U82" s="39"/>
      <c r="V82" s="39"/>
      <c r="W82" s="39"/>
      <c r="X82" s="39"/>
      <c r="Y82" s="39"/>
      <c r="Z82" s="39"/>
      <c r="AA82" s="39"/>
      <c r="AB82" s="39"/>
      <c r="AC82" s="39"/>
      <c r="AD82" s="39"/>
      <c r="AE82" s="39"/>
    </row>
    <row r="83" hidden="1"/>
    <row r="84" hidden="1"/>
    <row r="85" hidden="1"/>
    <row r="86" s="2" customFormat="1" ht="6.96" customHeight="1">
      <c r="A86" s="39"/>
      <c r="B86" s="62"/>
      <c r="C86" s="63"/>
      <c r="D86" s="63"/>
      <c r="E86" s="63"/>
      <c r="F86" s="63"/>
      <c r="G86" s="63"/>
      <c r="H86" s="63"/>
      <c r="I86" s="63"/>
      <c r="J86" s="63"/>
      <c r="K86" s="63"/>
      <c r="L86" s="146"/>
      <c r="S86" s="39"/>
      <c r="T86" s="39"/>
      <c r="U86" s="39"/>
      <c r="V86" s="39"/>
      <c r="W86" s="39"/>
      <c r="X86" s="39"/>
      <c r="Y86" s="39"/>
      <c r="Z86" s="39"/>
      <c r="AA86" s="39"/>
      <c r="AB86" s="39"/>
      <c r="AC86" s="39"/>
      <c r="AD86" s="39"/>
      <c r="AE86" s="39"/>
    </row>
    <row r="87" s="2" customFormat="1" ht="24.96" customHeight="1">
      <c r="A87" s="39"/>
      <c r="B87" s="40"/>
      <c r="C87" s="24" t="s">
        <v>226</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2" customHeight="1">
      <c r="A89" s="39"/>
      <c r="B89" s="40"/>
      <c r="C89" s="33" t="s">
        <v>16</v>
      </c>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6.5" customHeight="1">
      <c r="A90" s="39"/>
      <c r="B90" s="40"/>
      <c r="C90" s="41"/>
      <c r="D90" s="41"/>
      <c r="E90" s="171" t="str">
        <f>E7</f>
        <v>Sportovní hala Turnov</v>
      </c>
      <c r="F90" s="33"/>
      <c r="G90" s="33"/>
      <c r="H90" s="33"/>
      <c r="I90" s="41"/>
      <c r="J90" s="41"/>
      <c r="K90" s="41"/>
      <c r="L90" s="146"/>
      <c r="S90" s="39"/>
      <c r="T90" s="39"/>
      <c r="U90" s="39"/>
      <c r="V90" s="39"/>
      <c r="W90" s="39"/>
      <c r="X90" s="39"/>
      <c r="Y90" s="39"/>
      <c r="Z90" s="39"/>
      <c r="AA90" s="39"/>
      <c r="AB90" s="39"/>
      <c r="AC90" s="39"/>
      <c r="AD90" s="39"/>
      <c r="AE90" s="39"/>
    </row>
    <row r="91" s="1" customFormat="1" ht="12" customHeight="1">
      <c r="B91" s="22"/>
      <c r="C91" s="33" t="s">
        <v>209</v>
      </c>
      <c r="D91" s="23"/>
      <c r="E91" s="23"/>
      <c r="F91" s="23"/>
      <c r="G91" s="23"/>
      <c r="H91" s="23"/>
      <c r="I91" s="23"/>
      <c r="J91" s="23"/>
      <c r="K91" s="23"/>
      <c r="L91" s="21"/>
    </row>
    <row r="92" s="2" customFormat="1" ht="16.5" customHeight="1">
      <c r="A92" s="39"/>
      <c r="B92" s="40"/>
      <c r="C92" s="41"/>
      <c r="D92" s="41"/>
      <c r="E92" s="171" t="s">
        <v>1333</v>
      </c>
      <c r="F92" s="41"/>
      <c r="G92" s="41"/>
      <c r="H92" s="41"/>
      <c r="I92" s="41"/>
      <c r="J92" s="41"/>
      <c r="K92" s="41"/>
      <c r="L92" s="146"/>
      <c r="S92" s="39"/>
      <c r="T92" s="39"/>
      <c r="U92" s="39"/>
      <c r="V92" s="39"/>
      <c r="W92" s="39"/>
      <c r="X92" s="39"/>
      <c r="Y92" s="39"/>
      <c r="Z92" s="39"/>
      <c r="AA92" s="39"/>
      <c r="AB92" s="39"/>
      <c r="AC92" s="39"/>
      <c r="AD92" s="39"/>
      <c r="AE92" s="39"/>
    </row>
    <row r="93" s="2" customFormat="1" ht="12" customHeight="1">
      <c r="A93" s="39"/>
      <c r="B93" s="40"/>
      <c r="C93" s="33" t="s">
        <v>211</v>
      </c>
      <c r="D93" s="41"/>
      <c r="E93" s="41"/>
      <c r="F93" s="41"/>
      <c r="G93" s="41"/>
      <c r="H93" s="41"/>
      <c r="I93" s="41"/>
      <c r="J93" s="41"/>
      <c r="K93" s="41"/>
      <c r="L93" s="146"/>
      <c r="S93" s="39"/>
      <c r="T93" s="39"/>
      <c r="U93" s="39"/>
      <c r="V93" s="39"/>
      <c r="W93" s="39"/>
      <c r="X93" s="39"/>
      <c r="Y93" s="39"/>
      <c r="Z93" s="39"/>
      <c r="AA93" s="39"/>
      <c r="AB93" s="39"/>
      <c r="AC93" s="39"/>
      <c r="AD93" s="39"/>
      <c r="AE93" s="39"/>
    </row>
    <row r="94" s="2" customFormat="1" ht="16.5" customHeight="1">
      <c r="A94" s="39"/>
      <c r="B94" s="40"/>
      <c r="C94" s="41"/>
      <c r="D94" s="41"/>
      <c r="E94" s="70" t="str">
        <f>E11</f>
        <v>24_099_1420 - D1.4.e_Zařízení zdravotně technických instalací</v>
      </c>
      <c r="F94" s="41"/>
      <c r="G94" s="41"/>
      <c r="H94" s="41"/>
      <c r="I94" s="41"/>
      <c r="J94" s="41"/>
      <c r="K94" s="41"/>
      <c r="L94" s="146"/>
      <c r="S94" s="39"/>
      <c r="T94" s="39"/>
      <c r="U94" s="39"/>
      <c r="V94" s="39"/>
      <c r="W94" s="39"/>
      <c r="X94" s="39"/>
      <c r="Y94" s="39"/>
      <c r="Z94" s="39"/>
      <c r="AA94" s="39"/>
      <c r="AB94" s="39"/>
      <c r="AC94" s="39"/>
      <c r="AD94" s="39"/>
      <c r="AE94" s="39"/>
    </row>
    <row r="95" s="2" customFormat="1" ht="6.96"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2" customFormat="1" ht="12" customHeight="1">
      <c r="A96" s="39"/>
      <c r="B96" s="40"/>
      <c r="C96" s="33" t="s">
        <v>21</v>
      </c>
      <c r="D96" s="41"/>
      <c r="E96" s="41"/>
      <c r="F96" s="28" t="str">
        <f>F14</f>
        <v xml:space="preserve"> </v>
      </c>
      <c r="G96" s="41"/>
      <c r="H96" s="41"/>
      <c r="I96" s="33" t="s">
        <v>23</v>
      </c>
      <c r="J96" s="73" t="str">
        <f>IF(J14="","",J14)</f>
        <v>19. 10. 2024</v>
      </c>
      <c r="K96" s="41"/>
      <c r="L96" s="146"/>
      <c r="S96" s="39"/>
      <c r="T96" s="39"/>
      <c r="U96" s="39"/>
      <c r="V96" s="39"/>
      <c r="W96" s="39"/>
      <c r="X96" s="39"/>
      <c r="Y96" s="39"/>
      <c r="Z96" s="39"/>
      <c r="AA96" s="39"/>
      <c r="AB96" s="39"/>
      <c r="AC96" s="39"/>
      <c r="AD96" s="39"/>
      <c r="AE96" s="39"/>
    </row>
    <row r="97" s="2" customFormat="1" ht="6.96" customHeight="1">
      <c r="A97" s="39"/>
      <c r="B97" s="40"/>
      <c r="C97" s="41"/>
      <c r="D97" s="41"/>
      <c r="E97" s="41"/>
      <c r="F97" s="41"/>
      <c r="G97" s="41"/>
      <c r="H97" s="41"/>
      <c r="I97" s="41"/>
      <c r="J97" s="41"/>
      <c r="K97" s="41"/>
      <c r="L97" s="146"/>
      <c r="S97" s="39"/>
      <c r="T97" s="39"/>
      <c r="U97" s="39"/>
      <c r="V97" s="39"/>
      <c r="W97" s="39"/>
      <c r="X97" s="39"/>
      <c r="Y97" s="39"/>
      <c r="Z97" s="39"/>
      <c r="AA97" s="39"/>
      <c r="AB97" s="39"/>
      <c r="AC97" s="39"/>
      <c r="AD97" s="39"/>
      <c r="AE97" s="39"/>
    </row>
    <row r="98" s="2" customFormat="1" ht="15.15" customHeight="1">
      <c r="A98" s="39"/>
      <c r="B98" s="40"/>
      <c r="C98" s="33" t="s">
        <v>25</v>
      </c>
      <c r="D98" s="41"/>
      <c r="E98" s="41"/>
      <c r="F98" s="28" t="str">
        <f>E17</f>
        <v>Městská sportovní Turnov</v>
      </c>
      <c r="G98" s="41"/>
      <c r="H98" s="41"/>
      <c r="I98" s="33" t="s">
        <v>31</v>
      </c>
      <c r="J98" s="37" t="str">
        <f>E23</f>
        <v xml:space="preserve"> RESTYL Plan s.r.o.</v>
      </c>
      <c r="K98" s="41"/>
      <c r="L98" s="146"/>
      <c r="S98" s="39"/>
      <c r="T98" s="39"/>
      <c r="U98" s="39"/>
      <c r="V98" s="39"/>
      <c r="W98" s="39"/>
      <c r="X98" s="39"/>
      <c r="Y98" s="39"/>
      <c r="Z98" s="39"/>
      <c r="AA98" s="39"/>
      <c r="AB98" s="39"/>
      <c r="AC98" s="39"/>
      <c r="AD98" s="39"/>
      <c r="AE98" s="39"/>
    </row>
    <row r="99" s="2" customFormat="1" ht="15.15" customHeight="1">
      <c r="A99" s="39"/>
      <c r="B99" s="40"/>
      <c r="C99" s="33" t="s">
        <v>29</v>
      </c>
      <c r="D99" s="41"/>
      <c r="E99" s="41"/>
      <c r="F99" s="28" t="str">
        <f>IF(E20="","",E20)</f>
        <v>Vyplň údaj</v>
      </c>
      <c r="G99" s="41"/>
      <c r="H99" s="41"/>
      <c r="I99" s="33" t="s">
        <v>34</v>
      </c>
      <c r="J99" s="37" t="str">
        <f>E26</f>
        <v xml:space="preserve"> </v>
      </c>
      <c r="K99" s="41"/>
      <c r="L99" s="146"/>
      <c r="S99" s="39"/>
      <c r="T99" s="39"/>
      <c r="U99" s="39"/>
      <c r="V99" s="39"/>
      <c r="W99" s="39"/>
      <c r="X99" s="39"/>
      <c r="Y99" s="39"/>
      <c r="Z99" s="39"/>
      <c r="AA99" s="39"/>
      <c r="AB99" s="39"/>
      <c r="AC99" s="39"/>
      <c r="AD99" s="39"/>
      <c r="AE99" s="39"/>
    </row>
    <row r="100" s="2" customFormat="1" ht="10.32" customHeight="1">
      <c r="A100" s="39"/>
      <c r="B100" s="40"/>
      <c r="C100" s="41"/>
      <c r="D100" s="41"/>
      <c r="E100" s="41"/>
      <c r="F100" s="41"/>
      <c r="G100" s="41"/>
      <c r="H100" s="41"/>
      <c r="I100" s="41"/>
      <c r="J100" s="41"/>
      <c r="K100" s="41"/>
      <c r="L100" s="146"/>
      <c r="S100" s="39"/>
      <c r="T100" s="39"/>
      <c r="U100" s="39"/>
      <c r="V100" s="39"/>
      <c r="W100" s="39"/>
      <c r="X100" s="39"/>
      <c r="Y100" s="39"/>
      <c r="Z100" s="39"/>
      <c r="AA100" s="39"/>
      <c r="AB100" s="39"/>
      <c r="AC100" s="39"/>
      <c r="AD100" s="39"/>
      <c r="AE100" s="39"/>
    </row>
    <row r="101" s="11" customFormat="1" ht="29.28" customHeight="1">
      <c r="A101" s="187"/>
      <c r="B101" s="188"/>
      <c r="C101" s="189" t="s">
        <v>227</v>
      </c>
      <c r="D101" s="190" t="s">
        <v>57</v>
      </c>
      <c r="E101" s="190" t="s">
        <v>53</v>
      </c>
      <c r="F101" s="190" t="s">
        <v>54</v>
      </c>
      <c r="G101" s="190" t="s">
        <v>228</v>
      </c>
      <c r="H101" s="190" t="s">
        <v>229</v>
      </c>
      <c r="I101" s="190" t="s">
        <v>230</v>
      </c>
      <c r="J101" s="190" t="s">
        <v>216</v>
      </c>
      <c r="K101" s="191" t="s">
        <v>231</v>
      </c>
      <c r="L101" s="192"/>
      <c r="M101" s="93" t="s">
        <v>19</v>
      </c>
      <c r="N101" s="94" t="s">
        <v>42</v>
      </c>
      <c r="O101" s="94" t="s">
        <v>232</v>
      </c>
      <c r="P101" s="94" t="s">
        <v>233</v>
      </c>
      <c r="Q101" s="94" t="s">
        <v>234</v>
      </c>
      <c r="R101" s="94" t="s">
        <v>235</v>
      </c>
      <c r="S101" s="94" t="s">
        <v>236</v>
      </c>
      <c r="T101" s="95" t="s">
        <v>237</v>
      </c>
      <c r="U101" s="187"/>
      <c r="V101" s="187"/>
      <c r="W101" s="187"/>
      <c r="X101" s="187"/>
      <c r="Y101" s="187"/>
      <c r="Z101" s="187"/>
      <c r="AA101" s="187"/>
      <c r="AB101" s="187"/>
      <c r="AC101" s="187"/>
      <c r="AD101" s="187"/>
      <c r="AE101" s="187"/>
    </row>
    <row r="102" s="2" customFormat="1" ht="22.8" customHeight="1">
      <c r="A102" s="39"/>
      <c r="B102" s="40"/>
      <c r="C102" s="100" t="s">
        <v>238</v>
      </c>
      <c r="D102" s="41"/>
      <c r="E102" s="41"/>
      <c r="F102" s="41"/>
      <c r="G102" s="41"/>
      <c r="H102" s="41"/>
      <c r="I102" s="41"/>
      <c r="J102" s="193">
        <f>BK102</f>
        <v>0</v>
      </c>
      <c r="K102" s="41"/>
      <c r="L102" s="45"/>
      <c r="M102" s="96"/>
      <c r="N102" s="194"/>
      <c r="O102" s="97"/>
      <c r="P102" s="195">
        <f>P103+P171</f>
        <v>0</v>
      </c>
      <c r="Q102" s="97"/>
      <c r="R102" s="195">
        <f>R103+R171</f>
        <v>444.61918500000002</v>
      </c>
      <c r="S102" s="97"/>
      <c r="T102" s="196">
        <f>T103+T171</f>
        <v>1.4157000000000002</v>
      </c>
      <c r="U102" s="39"/>
      <c r="V102" s="39"/>
      <c r="W102" s="39"/>
      <c r="X102" s="39"/>
      <c r="Y102" s="39"/>
      <c r="Z102" s="39"/>
      <c r="AA102" s="39"/>
      <c r="AB102" s="39"/>
      <c r="AC102" s="39"/>
      <c r="AD102" s="39"/>
      <c r="AE102" s="39"/>
      <c r="AT102" s="18" t="s">
        <v>71</v>
      </c>
      <c r="AU102" s="18" t="s">
        <v>217</v>
      </c>
      <c r="BK102" s="197">
        <f>BK103+BK171</f>
        <v>0</v>
      </c>
    </row>
    <row r="103" s="12" customFormat="1" ht="25.92" customHeight="1">
      <c r="A103" s="12"/>
      <c r="B103" s="198"/>
      <c r="C103" s="199"/>
      <c r="D103" s="200" t="s">
        <v>71</v>
      </c>
      <c r="E103" s="201" t="s">
        <v>745</v>
      </c>
      <c r="F103" s="201" t="s">
        <v>746</v>
      </c>
      <c r="G103" s="199"/>
      <c r="H103" s="199"/>
      <c r="I103" s="202"/>
      <c r="J103" s="203">
        <f>BK103</f>
        <v>0</v>
      </c>
      <c r="K103" s="199"/>
      <c r="L103" s="204"/>
      <c r="M103" s="205"/>
      <c r="N103" s="206"/>
      <c r="O103" s="206"/>
      <c r="P103" s="207">
        <f>P104+P123+P125+P127+P129+P153+P162+P168</f>
        <v>0</v>
      </c>
      <c r="Q103" s="206"/>
      <c r="R103" s="207">
        <f>R104+R123+R125+R127+R129+R153+R162+R168</f>
        <v>433.49666000000002</v>
      </c>
      <c r="S103" s="206"/>
      <c r="T103" s="208">
        <f>T104+T123+T125+T127+T129+T153+T162+T168</f>
        <v>1.4157000000000002</v>
      </c>
      <c r="U103" s="12"/>
      <c r="V103" s="12"/>
      <c r="W103" s="12"/>
      <c r="X103" s="12"/>
      <c r="Y103" s="12"/>
      <c r="Z103" s="12"/>
      <c r="AA103" s="12"/>
      <c r="AB103" s="12"/>
      <c r="AC103" s="12"/>
      <c r="AD103" s="12"/>
      <c r="AE103" s="12"/>
      <c r="AR103" s="209" t="s">
        <v>79</v>
      </c>
      <c r="AT103" s="210" t="s">
        <v>71</v>
      </c>
      <c r="AU103" s="210" t="s">
        <v>72</v>
      </c>
      <c r="AY103" s="209" t="s">
        <v>240</v>
      </c>
      <c r="BK103" s="211">
        <f>BK104+BK123+BK125+BK127+BK129+BK153+BK162+BK168</f>
        <v>0</v>
      </c>
    </row>
    <row r="104" s="12" customFormat="1" ht="22.8" customHeight="1">
      <c r="A104" s="12"/>
      <c r="B104" s="198"/>
      <c r="C104" s="199"/>
      <c r="D104" s="200" t="s">
        <v>71</v>
      </c>
      <c r="E104" s="212" t="s">
        <v>79</v>
      </c>
      <c r="F104" s="212" t="s">
        <v>303</v>
      </c>
      <c r="G104" s="199"/>
      <c r="H104" s="199"/>
      <c r="I104" s="202"/>
      <c r="J104" s="213">
        <f>BK104</f>
        <v>0</v>
      </c>
      <c r="K104" s="199"/>
      <c r="L104" s="204"/>
      <c r="M104" s="205"/>
      <c r="N104" s="206"/>
      <c r="O104" s="206"/>
      <c r="P104" s="207">
        <f>SUM(P105:P122)</f>
        <v>0</v>
      </c>
      <c r="Q104" s="206"/>
      <c r="R104" s="207">
        <f>SUM(R105:R122)</f>
        <v>333.53431999999998</v>
      </c>
      <c r="S104" s="206"/>
      <c r="T104" s="208">
        <f>SUM(T105:T122)</f>
        <v>0</v>
      </c>
      <c r="U104" s="12"/>
      <c r="V104" s="12"/>
      <c r="W104" s="12"/>
      <c r="X104" s="12"/>
      <c r="Y104" s="12"/>
      <c r="Z104" s="12"/>
      <c r="AA104" s="12"/>
      <c r="AB104" s="12"/>
      <c r="AC104" s="12"/>
      <c r="AD104" s="12"/>
      <c r="AE104" s="12"/>
      <c r="AR104" s="209" t="s">
        <v>79</v>
      </c>
      <c r="AT104" s="210" t="s">
        <v>71</v>
      </c>
      <c r="AU104" s="210" t="s">
        <v>79</v>
      </c>
      <c r="AY104" s="209" t="s">
        <v>240</v>
      </c>
      <c r="BK104" s="211">
        <f>SUM(BK105:BK122)</f>
        <v>0</v>
      </c>
    </row>
    <row r="105" s="2" customFormat="1">
      <c r="A105" s="39"/>
      <c r="B105" s="40"/>
      <c r="C105" s="214" t="s">
        <v>79</v>
      </c>
      <c r="D105" s="214" t="s">
        <v>243</v>
      </c>
      <c r="E105" s="215" t="s">
        <v>747</v>
      </c>
      <c r="F105" s="216" t="s">
        <v>748</v>
      </c>
      <c r="G105" s="217" t="s">
        <v>293</v>
      </c>
      <c r="H105" s="218">
        <v>673</v>
      </c>
      <c r="I105" s="219"/>
      <c r="J105" s="220">
        <f>ROUND(I105*H105,2)</f>
        <v>0</v>
      </c>
      <c r="K105" s="216" t="s">
        <v>749</v>
      </c>
      <c r="L105" s="45"/>
      <c r="M105" s="221" t="s">
        <v>19</v>
      </c>
      <c r="N105" s="222"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248</v>
      </c>
      <c r="AT105" s="225" t="s">
        <v>243</v>
      </c>
      <c r="AU105" s="225" t="s">
        <v>81</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6177</v>
      </c>
    </row>
    <row r="106" s="2" customFormat="1" ht="44.25" customHeight="1">
      <c r="A106" s="39"/>
      <c r="B106" s="40"/>
      <c r="C106" s="214" t="s">
        <v>81</v>
      </c>
      <c r="D106" s="214" t="s">
        <v>243</v>
      </c>
      <c r="E106" s="215" t="s">
        <v>751</v>
      </c>
      <c r="F106" s="216" t="s">
        <v>752</v>
      </c>
      <c r="G106" s="217" t="s">
        <v>293</v>
      </c>
      <c r="H106" s="218">
        <v>65</v>
      </c>
      <c r="I106" s="219"/>
      <c r="J106" s="220">
        <f>ROUND(I106*H106,2)</f>
        <v>0</v>
      </c>
      <c r="K106" s="216" t="s">
        <v>749</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81</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6178</v>
      </c>
    </row>
    <row r="107" s="2" customFormat="1">
      <c r="A107" s="39"/>
      <c r="B107" s="40"/>
      <c r="C107" s="214" t="s">
        <v>149</v>
      </c>
      <c r="D107" s="214" t="s">
        <v>243</v>
      </c>
      <c r="E107" s="215" t="s">
        <v>754</v>
      </c>
      <c r="F107" s="216" t="s">
        <v>755</v>
      </c>
      <c r="G107" s="217" t="s">
        <v>251</v>
      </c>
      <c r="H107" s="218">
        <v>1628</v>
      </c>
      <c r="I107" s="219"/>
      <c r="J107" s="220">
        <f>ROUND(I107*H107,2)</f>
        <v>0</v>
      </c>
      <c r="K107" s="216" t="s">
        <v>749</v>
      </c>
      <c r="L107" s="45"/>
      <c r="M107" s="221" t="s">
        <v>19</v>
      </c>
      <c r="N107" s="222" t="s">
        <v>43</v>
      </c>
      <c r="O107" s="85"/>
      <c r="P107" s="223">
        <f>O107*H107</f>
        <v>0</v>
      </c>
      <c r="Q107" s="223">
        <v>0.00084999999999999995</v>
      </c>
      <c r="R107" s="223">
        <f>Q107*H107</f>
        <v>1.3837999999999999</v>
      </c>
      <c r="S107" s="223">
        <v>0</v>
      </c>
      <c r="T107" s="224">
        <f>S107*H107</f>
        <v>0</v>
      </c>
      <c r="U107" s="39"/>
      <c r="V107" s="39"/>
      <c r="W107" s="39"/>
      <c r="X107" s="39"/>
      <c r="Y107" s="39"/>
      <c r="Z107" s="39"/>
      <c r="AA107" s="39"/>
      <c r="AB107" s="39"/>
      <c r="AC107" s="39"/>
      <c r="AD107" s="39"/>
      <c r="AE107" s="39"/>
      <c r="AR107" s="225" t="s">
        <v>248</v>
      </c>
      <c r="AT107" s="225" t="s">
        <v>243</v>
      </c>
      <c r="AU107" s="225" t="s">
        <v>81</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248</v>
      </c>
      <c r="BM107" s="225" t="s">
        <v>6179</v>
      </c>
    </row>
    <row r="108" s="2" customFormat="1" ht="44.25" customHeight="1">
      <c r="A108" s="39"/>
      <c r="B108" s="40"/>
      <c r="C108" s="214" t="s">
        <v>248</v>
      </c>
      <c r="D108" s="214" t="s">
        <v>243</v>
      </c>
      <c r="E108" s="215" t="s">
        <v>757</v>
      </c>
      <c r="F108" s="216" t="s">
        <v>758</v>
      </c>
      <c r="G108" s="217" t="s">
        <v>251</v>
      </c>
      <c r="H108" s="218">
        <v>1628</v>
      </c>
      <c r="I108" s="219"/>
      <c r="J108" s="220">
        <f>ROUND(I108*H108,2)</f>
        <v>0</v>
      </c>
      <c r="K108" s="216" t="s">
        <v>749</v>
      </c>
      <c r="L108" s="45"/>
      <c r="M108" s="221" t="s">
        <v>19</v>
      </c>
      <c r="N108" s="222"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248</v>
      </c>
      <c r="AT108" s="225" t="s">
        <v>243</v>
      </c>
      <c r="AU108" s="225" t="s">
        <v>81</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248</v>
      </c>
      <c r="BM108" s="225" t="s">
        <v>6180</v>
      </c>
    </row>
    <row r="109" s="2" customFormat="1">
      <c r="A109" s="39"/>
      <c r="B109" s="40"/>
      <c r="C109" s="214" t="s">
        <v>258</v>
      </c>
      <c r="D109" s="214" t="s">
        <v>243</v>
      </c>
      <c r="E109" s="215" t="s">
        <v>760</v>
      </c>
      <c r="F109" s="216" t="s">
        <v>761</v>
      </c>
      <c r="G109" s="217" t="s">
        <v>251</v>
      </c>
      <c r="H109" s="218">
        <v>148</v>
      </c>
      <c r="I109" s="219"/>
      <c r="J109" s="220">
        <f>ROUND(I109*H109,2)</f>
        <v>0</v>
      </c>
      <c r="K109" s="216" t="s">
        <v>749</v>
      </c>
      <c r="L109" s="45"/>
      <c r="M109" s="221" t="s">
        <v>19</v>
      </c>
      <c r="N109" s="222" t="s">
        <v>43</v>
      </c>
      <c r="O109" s="85"/>
      <c r="P109" s="223">
        <f>O109*H109</f>
        <v>0</v>
      </c>
      <c r="Q109" s="223">
        <v>0.00069999999999999999</v>
      </c>
      <c r="R109" s="223">
        <f>Q109*H109</f>
        <v>0.1036</v>
      </c>
      <c r="S109" s="223">
        <v>0</v>
      </c>
      <c r="T109" s="224">
        <f>S109*H109</f>
        <v>0</v>
      </c>
      <c r="U109" s="39"/>
      <c r="V109" s="39"/>
      <c r="W109" s="39"/>
      <c r="X109" s="39"/>
      <c r="Y109" s="39"/>
      <c r="Z109" s="39"/>
      <c r="AA109" s="39"/>
      <c r="AB109" s="39"/>
      <c r="AC109" s="39"/>
      <c r="AD109" s="39"/>
      <c r="AE109" s="39"/>
      <c r="AR109" s="225" t="s">
        <v>248</v>
      </c>
      <c r="AT109" s="225" t="s">
        <v>243</v>
      </c>
      <c r="AU109" s="225" t="s">
        <v>81</v>
      </c>
      <c r="AY109" s="18" t="s">
        <v>240</v>
      </c>
      <c r="BE109" s="226">
        <f>IF(N109="základní",J109,0)</f>
        <v>0</v>
      </c>
      <c r="BF109" s="226">
        <f>IF(N109="snížená",J109,0)</f>
        <v>0</v>
      </c>
      <c r="BG109" s="226">
        <f>IF(N109="zákl. přenesená",J109,0)</f>
        <v>0</v>
      </c>
      <c r="BH109" s="226">
        <f>IF(N109="sníž. přenesená",J109,0)</f>
        <v>0</v>
      </c>
      <c r="BI109" s="226">
        <f>IF(N109="nulová",J109,0)</f>
        <v>0</v>
      </c>
      <c r="BJ109" s="18" t="s">
        <v>79</v>
      </c>
      <c r="BK109" s="226">
        <f>ROUND(I109*H109,2)</f>
        <v>0</v>
      </c>
      <c r="BL109" s="18" t="s">
        <v>248</v>
      </c>
      <c r="BM109" s="225" t="s">
        <v>6181</v>
      </c>
    </row>
    <row r="110" s="2" customFormat="1" ht="44.25" customHeight="1">
      <c r="A110" s="39"/>
      <c r="B110" s="40"/>
      <c r="C110" s="214" t="s">
        <v>254</v>
      </c>
      <c r="D110" s="214" t="s">
        <v>243</v>
      </c>
      <c r="E110" s="215" t="s">
        <v>763</v>
      </c>
      <c r="F110" s="216" t="s">
        <v>764</v>
      </c>
      <c r="G110" s="217" t="s">
        <v>251</v>
      </c>
      <c r="H110" s="218">
        <v>148</v>
      </c>
      <c r="I110" s="219"/>
      <c r="J110" s="220">
        <f>ROUND(I110*H110,2)</f>
        <v>0</v>
      </c>
      <c r="K110" s="216" t="s">
        <v>749</v>
      </c>
      <c r="L110" s="45"/>
      <c r="M110" s="221" t="s">
        <v>19</v>
      </c>
      <c r="N110" s="222" t="s">
        <v>43</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248</v>
      </c>
      <c r="AT110" s="225" t="s">
        <v>243</v>
      </c>
      <c r="AU110" s="225" t="s">
        <v>81</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248</v>
      </c>
      <c r="BM110" s="225" t="s">
        <v>6182</v>
      </c>
    </row>
    <row r="111" s="2" customFormat="1" ht="33" customHeight="1">
      <c r="A111" s="39"/>
      <c r="B111" s="40"/>
      <c r="C111" s="214" t="s">
        <v>265</v>
      </c>
      <c r="D111" s="214" t="s">
        <v>243</v>
      </c>
      <c r="E111" s="215" t="s">
        <v>766</v>
      </c>
      <c r="F111" s="216" t="s">
        <v>767</v>
      </c>
      <c r="G111" s="217" t="s">
        <v>293</v>
      </c>
      <c r="H111" s="218">
        <v>102</v>
      </c>
      <c r="I111" s="219"/>
      <c r="J111" s="220">
        <f>ROUND(I111*H111,2)</f>
        <v>0</v>
      </c>
      <c r="K111" s="216" t="s">
        <v>749</v>
      </c>
      <c r="L111" s="45"/>
      <c r="M111" s="221" t="s">
        <v>19</v>
      </c>
      <c r="N111" s="222" t="s">
        <v>43</v>
      </c>
      <c r="O111" s="85"/>
      <c r="P111" s="223">
        <f>O111*H111</f>
        <v>0</v>
      </c>
      <c r="Q111" s="223">
        <v>0.00046000000000000001</v>
      </c>
      <c r="R111" s="223">
        <f>Q111*H111</f>
        <v>0.046920000000000003</v>
      </c>
      <c r="S111" s="223">
        <v>0</v>
      </c>
      <c r="T111" s="224">
        <f>S111*H111</f>
        <v>0</v>
      </c>
      <c r="U111" s="39"/>
      <c r="V111" s="39"/>
      <c r="W111" s="39"/>
      <c r="X111" s="39"/>
      <c r="Y111" s="39"/>
      <c r="Z111" s="39"/>
      <c r="AA111" s="39"/>
      <c r="AB111" s="39"/>
      <c r="AC111" s="39"/>
      <c r="AD111" s="39"/>
      <c r="AE111" s="39"/>
      <c r="AR111" s="225" t="s">
        <v>248</v>
      </c>
      <c r="AT111" s="225" t="s">
        <v>243</v>
      </c>
      <c r="AU111" s="225" t="s">
        <v>81</v>
      </c>
      <c r="AY111" s="18" t="s">
        <v>240</v>
      </c>
      <c r="BE111" s="226">
        <f>IF(N111="základní",J111,0)</f>
        <v>0</v>
      </c>
      <c r="BF111" s="226">
        <f>IF(N111="snížená",J111,0)</f>
        <v>0</v>
      </c>
      <c r="BG111" s="226">
        <f>IF(N111="zákl. přenesená",J111,0)</f>
        <v>0</v>
      </c>
      <c r="BH111" s="226">
        <f>IF(N111="sníž. přenesená",J111,0)</f>
        <v>0</v>
      </c>
      <c r="BI111" s="226">
        <f>IF(N111="nulová",J111,0)</f>
        <v>0</v>
      </c>
      <c r="BJ111" s="18" t="s">
        <v>79</v>
      </c>
      <c r="BK111" s="226">
        <f>ROUND(I111*H111,2)</f>
        <v>0</v>
      </c>
      <c r="BL111" s="18" t="s">
        <v>248</v>
      </c>
      <c r="BM111" s="225" t="s">
        <v>6183</v>
      </c>
    </row>
    <row r="112" s="2" customFormat="1">
      <c r="A112" s="39"/>
      <c r="B112" s="40"/>
      <c r="C112" s="214" t="s">
        <v>257</v>
      </c>
      <c r="D112" s="214" t="s">
        <v>243</v>
      </c>
      <c r="E112" s="215" t="s">
        <v>769</v>
      </c>
      <c r="F112" s="216" t="s">
        <v>770</v>
      </c>
      <c r="G112" s="217" t="s">
        <v>293</v>
      </c>
      <c r="H112" s="218">
        <v>102</v>
      </c>
      <c r="I112" s="219"/>
      <c r="J112" s="220">
        <f>ROUND(I112*H112,2)</f>
        <v>0</v>
      </c>
      <c r="K112" s="216" t="s">
        <v>749</v>
      </c>
      <c r="L112" s="45"/>
      <c r="M112" s="221" t="s">
        <v>19</v>
      </c>
      <c r="N112" s="222" t="s">
        <v>43</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248</v>
      </c>
      <c r="AT112" s="225" t="s">
        <v>243</v>
      </c>
      <c r="AU112" s="225" t="s">
        <v>81</v>
      </c>
      <c r="AY112" s="18" t="s">
        <v>240</v>
      </c>
      <c r="BE112" s="226">
        <f>IF(N112="základní",J112,0)</f>
        <v>0</v>
      </c>
      <c r="BF112" s="226">
        <f>IF(N112="snížená",J112,0)</f>
        <v>0</v>
      </c>
      <c r="BG112" s="226">
        <f>IF(N112="zákl. přenesená",J112,0)</f>
        <v>0</v>
      </c>
      <c r="BH112" s="226">
        <f>IF(N112="sníž. přenesená",J112,0)</f>
        <v>0</v>
      </c>
      <c r="BI112" s="226">
        <f>IF(N112="nulová",J112,0)</f>
        <v>0</v>
      </c>
      <c r="BJ112" s="18" t="s">
        <v>79</v>
      </c>
      <c r="BK112" s="226">
        <f>ROUND(I112*H112,2)</f>
        <v>0</v>
      </c>
      <c r="BL112" s="18" t="s">
        <v>248</v>
      </c>
      <c r="BM112" s="225" t="s">
        <v>6184</v>
      </c>
    </row>
    <row r="113" s="2" customFormat="1" ht="66.75" customHeight="1">
      <c r="A113" s="39"/>
      <c r="B113" s="40"/>
      <c r="C113" s="214" t="s">
        <v>272</v>
      </c>
      <c r="D113" s="214" t="s">
        <v>243</v>
      </c>
      <c r="E113" s="215" t="s">
        <v>772</v>
      </c>
      <c r="F113" s="216" t="s">
        <v>773</v>
      </c>
      <c r="G113" s="217" t="s">
        <v>293</v>
      </c>
      <c r="H113" s="218">
        <v>738</v>
      </c>
      <c r="I113" s="219"/>
      <c r="J113" s="220">
        <f>ROUND(I113*H113,2)</f>
        <v>0</v>
      </c>
      <c r="K113" s="216" t="s">
        <v>749</v>
      </c>
      <c r="L113" s="45"/>
      <c r="M113" s="221" t="s">
        <v>19</v>
      </c>
      <c r="N113" s="222" t="s">
        <v>43</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248</v>
      </c>
      <c r="AT113" s="225" t="s">
        <v>243</v>
      </c>
      <c r="AU113" s="225" t="s">
        <v>81</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6185</v>
      </c>
    </row>
    <row r="114" s="2" customFormat="1">
      <c r="A114" s="39"/>
      <c r="B114" s="40"/>
      <c r="C114" s="214" t="s">
        <v>262</v>
      </c>
      <c r="D114" s="214" t="s">
        <v>243</v>
      </c>
      <c r="E114" s="215" t="s">
        <v>775</v>
      </c>
      <c r="F114" s="216" t="s">
        <v>776</v>
      </c>
      <c r="G114" s="217" t="s">
        <v>293</v>
      </c>
      <c r="H114" s="218">
        <v>498</v>
      </c>
      <c r="I114" s="219"/>
      <c r="J114" s="220">
        <f>ROUND(I114*H114,2)</f>
        <v>0</v>
      </c>
      <c r="K114" s="216" t="s">
        <v>749</v>
      </c>
      <c r="L114" s="45"/>
      <c r="M114" s="221" t="s">
        <v>19</v>
      </c>
      <c r="N114" s="222" t="s">
        <v>43</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248</v>
      </c>
      <c r="AT114" s="225" t="s">
        <v>243</v>
      </c>
      <c r="AU114" s="225" t="s">
        <v>81</v>
      </c>
      <c r="AY114" s="18" t="s">
        <v>240</v>
      </c>
      <c r="BE114" s="226">
        <f>IF(N114="základní",J114,0)</f>
        <v>0</v>
      </c>
      <c r="BF114" s="226">
        <f>IF(N114="snížená",J114,0)</f>
        <v>0</v>
      </c>
      <c r="BG114" s="226">
        <f>IF(N114="zákl. přenesená",J114,0)</f>
        <v>0</v>
      </c>
      <c r="BH114" s="226">
        <f>IF(N114="sníž. přenesená",J114,0)</f>
        <v>0</v>
      </c>
      <c r="BI114" s="226">
        <f>IF(N114="nulová",J114,0)</f>
        <v>0</v>
      </c>
      <c r="BJ114" s="18" t="s">
        <v>79</v>
      </c>
      <c r="BK114" s="226">
        <f>ROUND(I114*H114,2)</f>
        <v>0</v>
      </c>
      <c r="BL114" s="18" t="s">
        <v>248</v>
      </c>
      <c r="BM114" s="225" t="s">
        <v>6186</v>
      </c>
    </row>
    <row r="115" s="2" customFormat="1">
      <c r="A115" s="39"/>
      <c r="B115" s="40"/>
      <c r="C115" s="214" t="s">
        <v>279</v>
      </c>
      <c r="D115" s="214" t="s">
        <v>243</v>
      </c>
      <c r="E115" s="215" t="s">
        <v>778</v>
      </c>
      <c r="F115" s="216" t="s">
        <v>779</v>
      </c>
      <c r="G115" s="217" t="s">
        <v>293</v>
      </c>
      <c r="H115" s="218">
        <v>240</v>
      </c>
      <c r="I115" s="219"/>
      <c r="J115" s="220">
        <f>ROUND(I115*H115,2)</f>
        <v>0</v>
      </c>
      <c r="K115" s="216" t="s">
        <v>749</v>
      </c>
      <c r="L115" s="45"/>
      <c r="M115" s="221" t="s">
        <v>19</v>
      </c>
      <c r="N115" s="222" t="s">
        <v>43</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248</v>
      </c>
      <c r="AT115" s="225" t="s">
        <v>243</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6187</v>
      </c>
    </row>
    <row r="116" s="2" customFormat="1" ht="66.75" customHeight="1">
      <c r="A116" s="39"/>
      <c r="B116" s="40"/>
      <c r="C116" s="214" t="s">
        <v>8</v>
      </c>
      <c r="D116" s="214" t="s">
        <v>243</v>
      </c>
      <c r="E116" s="215" t="s">
        <v>781</v>
      </c>
      <c r="F116" s="216" t="s">
        <v>782</v>
      </c>
      <c r="G116" s="217" t="s">
        <v>293</v>
      </c>
      <c r="H116" s="218">
        <v>4800</v>
      </c>
      <c r="I116" s="219"/>
      <c r="J116" s="220">
        <f>ROUND(I116*H116,2)</f>
        <v>0</v>
      </c>
      <c r="K116" s="216" t="s">
        <v>749</v>
      </c>
      <c r="L116" s="45"/>
      <c r="M116" s="221" t="s">
        <v>19</v>
      </c>
      <c r="N116" s="222" t="s">
        <v>43</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248</v>
      </c>
      <c r="AT116" s="225" t="s">
        <v>243</v>
      </c>
      <c r="AU116" s="225" t="s">
        <v>81</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6188</v>
      </c>
    </row>
    <row r="117" s="2" customFormat="1" ht="44.25" customHeight="1">
      <c r="A117" s="39"/>
      <c r="B117" s="40"/>
      <c r="C117" s="214" t="s">
        <v>287</v>
      </c>
      <c r="D117" s="214" t="s">
        <v>243</v>
      </c>
      <c r="E117" s="215" t="s">
        <v>784</v>
      </c>
      <c r="F117" s="216" t="s">
        <v>785</v>
      </c>
      <c r="G117" s="217" t="s">
        <v>786</v>
      </c>
      <c r="H117" s="218">
        <v>456</v>
      </c>
      <c r="I117" s="219"/>
      <c r="J117" s="220">
        <f>ROUND(I117*H117,2)</f>
        <v>0</v>
      </c>
      <c r="K117" s="216" t="s">
        <v>749</v>
      </c>
      <c r="L117" s="45"/>
      <c r="M117" s="221" t="s">
        <v>19</v>
      </c>
      <c r="N117" s="222" t="s">
        <v>43</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248</v>
      </c>
      <c r="AT117" s="225" t="s">
        <v>243</v>
      </c>
      <c r="AU117" s="225" t="s">
        <v>81</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248</v>
      </c>
      <c r="BM117" s="225" t="s">
        <v>6189</v>
      </c>
    </row>
    <row r="118" s="2" customFormat="1">
      <c r="A118" s="39"/>
      <c r="B118" s="40"/>
      <c r="C118" s="214" t="s">
        <v>268</v>
      </c>
      <c r="D118" s="214" t="s">
        <v>243</v>
      </c>
      <c r="E118" s="215" t="s">
        <v>788</v>
      </c>
      <c r="F118" s="216" t="s">
        <v>789</v>
      </c>
      <c r="G118" s="217" t="s">
        <v>293</v>
      </c>
      <c r="H118" s="218">
        <v>240</v>
      </c>
      <c r="I118" s="219"/>
      <c r="J118" s="220">
        <f>ROUND(I118*H118,2)</f>
        <v>0</v>
      </c>
      <c r="K118" s="216" t="s">
        <v>749</v>
      </c>
      <c r="L118" s="45"/>
      <c r="M118" s="221" t="s">
        <v>19</v>
      </c>
      <c r="N118" s="222" t="s">
        <v>43</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248</v>
      </c>
      <c r="AT118" s="225" t="s">
        <v>243</v>
      </c>
      <c r="AU118" s="225" t="s">
        <v>81</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6190</v>
      </c>
    </row>
    <row r="119" s="2" customFormat="1" ht="44.25" customHeight="1">
      <c r="A119" s="39"/>
      <c r="B119" s="40"/>
      <c r="C119" s="214" t="s">
        <v>295</v>
      </c>
      <c r="D119" s="214" t="s">
        <v>243</v>
      </c>
      <c r="E119" s="215" t="s">
        <v>791</v>
      </c>
      <c r="F119" s="216" t="s">
        <v>792</v>
      </c>
      <c r="G119" s="217" t="s">
        <v>293</v>
      </c>
      <c r="H119" s="218">
        <v>498</v>
      </c>
      <c r="I119" s="219"/>
      <c r="J119" s="220">
        <f>ROUND(I119*H119,2)</f>
        <v>0</v>
      </c>
      <c r="K119" s="216" t="s">
        <v>749</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248</v>
      </c>
      <c r="AT119" s="225" t="s">
        <v>243</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6191</v>
      </c>
    </row>
    <row r="120" s="2" customFormat="1" ht="66.75" customHeight="1">
      <c r="A120" s="39"/>
      <c r="B120" s="40"/>
      <c r="C120" s="214" t="s">
        <v>271</v>
      </c>
      <c r="D120" s="214" t="s">
        <v>243</v>
      </c>
      <c r="E120" s="215" t="s">
        <v>794</v>
      </c>
      <c r="F120" s="216" t="s">
        <v>795</v>
      </c>
      <c r="G120" s="217" t="s">
        <v>293</v>
      </c>
      <c r="H120" s="218">
        <v>166</v>
      </c>
      <c r="I120" s="219"/>
      <c r="J120" s="220">
        <f>ROUND(I120*H120,2)</f>
        <v>0</v>
      </c>
      <c r="K120" s="216" t="s">
        <v>749</v>
      </c>
      <c r="L120" s="45"/>
      <c r="M120" s="221" t="s">
        <v>19</v>
      </c>
      <c r="N120" s="222" t="s">
        <v>43</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248</v>
      </c>
      <c r="AT120" s="225" t="s">
        <v>243</v>
      </c>
      <c r="AU120" s="225" t="s">
        <v>81</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248</v>
      </c>
      <c r="BM120" s="225" t="s">
        <v>6192</v>
      </c>
    </row>
    <row r="121" s="2" customFormat="1" ht="16.5" customHeight="1">
      <c r="A121" s="39"/>
      <c r="B121" s="40"/>
      <c r="C121" s="238" t="s">
        <v>304</v>
      </c>
      <c r="D121" s="238" t="s">
        <v>797</v>
      </c>
      <c r="E121" s="239" t="s">
        <v>798</v>
      </c>
      <c r="F121" s="240" t="s">
        <v>799</v>
      </c>
      <c r="G121" s="241" t="s">
        <v>786</v>
      </c>
      <c r="H121" s="242">
        <v>332</v>
      </c>
      <c r="I121" s="243"/>
      <c r="J121" s="244">
        <f>ROUND(I121*H121,2)</f>
        <v>0</v>
      </c>
      <c r="K121" s="240" t="s">
        <v>749</v>
      </c>
      <c r="L121" s="245"/>
      <c r="M121" s="246" t="s">
        <v>19</v>
      </c>
      <c r="N121" s="247" t="s">
        <v>43</v>
      </c>
      <c r="O121" s="85"/>
      <c r="P121" s="223">
        <f>O121*H121</f>
        <v>0</v>
      </c>
      <c r="Q121" s="223">
        <v>1</v>
      </c>
      <c r="R121" s="223">
        <f>Q121*H121</f>
        <v>332</v>
      </c>
      <c r="S121" s="223">
        <v>0</v>
      </c>
      <c r="T121" s="224">
        <f>S121*H121</f>
        <v>0</v>
      </c>
      <c r="U121" s="39"/>
      <c r="V121" s="39"/>
      <c r="W121" s="39"/>
      <c r="X121" s="39"/>
      <c r="Y121" s="39"/>
      <c r="Z121" s="39"/>
      <c r="AA121" s="39"/>
      <c r="AB121" s="39"/>
      <c r="AC121" s="39"/>
      <c r="AD121" s="39"/>
      <c r="AE121" s="39"/>
      <c r="AR121" s="225" t="s">
        <v>257</v>
      </c>
      <c r="AT121" s="225" t="s">
        <v>797</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6193</v>
      </c>
    </row>
    <row r="122" s="13" customFormat="1">
      <c r="A122" s="13"/>
      <c r="B122" s="248"/>
      <c r="C122" s="249"/>
      <c r="D122" s="227" t="s">
        <v>801</v>
      </c>
      <c r="E122" s="250" t="s">
        <v>19</v>
      </c>
      <c r="F122" s="251" t="s">
        <v>6194</v>
      </c>
      <c r="G122" s="249"/>
      <c r="H122" s="252">
        <v>332</v>
      </c>
      <c r="I122" s="253"/>
      <c r="J122" s="249"/>
      <c r="K122" s="249"/>
      <c r="L122" s="254"/>
      <c r="M122" s="255"/>
      <c r="N122" s="256"/>
      <c r="O122" s="256"/>
      <c r="P122" s="256"/>
      <c r="Q122" s="256"/>
      <c r="R122" s="256"/>
      <c r="S122" s="256"/>
      <c r="T122" s="257"/>
      <c r="U122" s="13"/>
      <c r="V122" s="13"/>
      <c r="W122" s="13"/>
      <c r="X122" s="13"/>
      <c r="Y122" s="13"/>
      <c r="Z122" s="13"/>
      <c r="AA122" s="13"/>
      <c r="AB122" s="13"/>
      <c r="AC122" s="13"/>
      <c r="AD122" s="13"/>
      <c r="AE122" s="13"/>
      <c r="AT122" s="258" t="s">
        <v>801</v>
      </c>
      <c r="AU122" s="258" t="s">
        <v>81</v>
      </c>
      <c r="AV122" s="13" t="s">
        <v>81</v>
      </c>
      <c r="AW122" s="13" t="s">
        <v>33</v>
      </c>
      <c r="AX122" s="13" t="s">
        <v>79</v>
      </c>
      <c r="AY122" s="258" t="s">
        <v>240</v>
      </c>
    </row>
    <row r="123" s="12" customFormat="1" ht="22.8" customHeight="1">
      <c r="A123" s="12"/>
      <c r="B123" s="198"/>
      <c r="C123" s="199"/>
      <c r="D123" s="200" t="s">
        <v>71</v>
      </c>
      <c r="E123" s="212" t="s">
        <v>149</v>
      </c>
      <c r="F123" s="212" t="s">
        <v>803</v>
      </c>
      <c r="G123" s="199"/>
      <c r="H123" s="199"/>
      <c r="I123" s="202"/>
      <c r="J123" s="213">
        <f>BK123</f>
        <v>0</v>
      </c>
      <c r="K123" s="199"/>
      <c r="L123" s="204"/>
      <c r="M123" s="205"/>
      <c r="N123" s="206"/>
      <c r="O123" s="206"/>
      <c r="P123" s="207">
        <f>P124</f>
        <v>0</v>
      </c>
      <c r="Q123" s="206"/>
      <c r="R123" s="207">
        <f>R124</f>
        <v>7.2160700000000002</v>
      </c>
      <c r="S123" s="206"/>
      <c r="T123" s="208">
        <f>T124</f>
        <v>0</v>
      </c>
      <c r="U123" s="12"/>
      <c r="V123" s="12"/>
      <c r="W123" s="12"/>
      <c r="X123" s="12"/>
      <c r="Y123" s="12"/>
      <c r="Z123" s="12"/>
      <c r="AA123" s="12"/>
      <c r="AB123" s="12"/>
      <c r="AC123" s="12"/>
      <c r="AD123" s="12"/>
      <c r="AE123" s="12"/>
      <c r="AR123" s="209" t="s">
        <v>79</v>
      </c>
      <c r="AT123" s="210" t="s">
        <v>71</v>
      </c>
      <c r="AU123" s="210" t="s">
        <v>79</v>
      </c>
      <c r="AY123" s="209" t="s">
        <v>240</v>
      </c>
      <c r="BK123" s="211">
        <f>BK124</f>
        <v>0</v>
      </c>
    </row>
    <row r="124" s="2" customFormat="1">
      <c r="A124" s="39"/>
      <c r="B124" s="40"/>
      <c r="C124" s="214" t="s">
        <v>275</v>
      </c>
      <c r="D124" s="214" t="s">
        <v>243</v>
      </c>
      <c r="E124" s="215" t="s">
        <v>6195</v>
      </c>
      <c r="F124" s="216" t="s">
        <v>6196</v>
      </c>
      <c r="G124" s="217" t="s">
        <v>806</v>
      </c>
      <c r="H124" s="218">
        <v>149</v>
      </c>
      <c r="I124" s="219"/>
      <c r="J124" s="220">
        <f>ROUND(I124*H124,2)</f>
        <v>0</v>
      </c>
      <c r="K124" s="216" t="s">
        <v>749</v>
      </c>
      <c r="L124" s="45"/>
      <c r="M124" s="221" t="s">
        <v>19</v>
      </c>
      <c r="N124" s="222" t="s">
        <v>43</v>
      </c>
      <c r="O124" s="85"/>
      <c r="P124" s="223">
        <f>O124*H124</f>
        <v>0</v>
      </c>
      <c r="Q124" s="223">
        <v>0.048430000000000001</v>
      </c>
      <c r="R124" s="223">
        <f>Q124*H124</f>
        <v>7.2160700000000002</v>
      </c>
      <c r="S124" s="223">
        <v>0</v>
      </c>
      <c r="T124" s="224">
        <f>S124*H124</f>
        <v>0</v>
      </c>
      <c r="U124" s="39"/>
      <c r="V124" s="39"/>
      <c r="W124" s="39"/>
      <c r="X124" s="39"/>
      <c r="Y124" s="39"/>
      <c r="Z124" s="39"/>
      <c r="AA124" s="39"/>
      <c r="AB124" s="39"/>
      <c r="AC124" s="39"/>
      <c r="AD124" s="39"/>
      <c r="AE124" s="39"/>
      <c r="AR124" s="225" t="s">
        <v>248</v>
      </c>
      <c r="AT124" s="225" t="s">
        <v>243</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6197</v>
      </c>
    </row>
    <row r="125" s="12" customFormat="1" ht="22.8" customHeight="1">
      <c r="A125" s="12"/>
      <c r="B125" s="198"/>
      <c r="C125" s="199"/>
      <c r="D125" s="200" t="s">
        <v>71</v>
      </c>
      <c r="E125" s="212" t="s">
        <v>248</v>
      </c>
      <c r="F125" s="212" t="s">
        <v>811</v>
      </c>
      <c r="G125" s="199"/>
      <c r="H125" s="199"/>
      <c r="I125" s="202"/>
      <c r="J125" s="213">
        <f>BK125</f>
        <v>0</v>
      </c>
      <c r="K125" s="199"/>
      <c r="L125" s="204"/>
      <c r="M125" s="205"/>
      <c r="N125" s="206"/>
      <c r="O125" s="206"/>
      <c r="P125" s="207">
        <f>P126</f>
        <v>0</v>
      </c>
      <c r="Q125" s="206"/>
      <c r="R125" s="207">
        <f>R126</f>
        <v>88.866190000000003</v>
      </c>
      <c r="S125" s="206"/>
      <c r="T125" s="208">
        <f>T126</f>
        <v>0</v>
      </c>
      <c r="U125" s="12"/>
      <c r="V125" s="12"/>
      <c r="W125" s="12"/>
      <c r="X125" s="12"/>
      <c r="Y125" s="12"/>
      <c r="Z125" s="12"/>
      <c r="AA125" s="12"/>
      <c r="AB125" s="12"/>
      <c r="AC125" s="12"/>
      <c r="AD125" s="12"/>
      <c r="AE125" s="12"/>
      <c r="AR125" s="209" t="s">
        <v>79</v>
      </c>
      <c r="AT125" s="210" t="s">
        <v>71</v>
      </c>
      <c r="AU125" s="210" t="s">
        <v>79</v>
      </c>
      <c r="AY125" s="209" t="s">
        <v>240</v>
      </c>
      <c r="BK125" s="211">
        <f>BK126</f>
        <v>0</v>
      </c>
    </row>
    <row r="126" s="2" customFormat="1" ht="33" customHeight="1">
      <c r="A126" s="39"/>
      <c r="B126" s="40"/>
      <c r="C126" s="214" t="s">
        <v>309</v>
      </c>
      <c r="D126" s="214" t="s">
        <v>243</v>
      </c>
      <c r="E126" s="215" t="s">
        <v>812</v>
      </c>
      <c r="F126" s="216" t="s">
        <v>813</v>
      </c>
      <c r="G126" s="217" t="s">
        <v>293</v>
      </c>
      <c r="H126" s="218">
        <v>47</v>
      </c>
      <c r="I126" s="219"/>
      <c r="J126" s="220">
        <f>ROUND(I126*H126,2)</f>
        <v>0</v>
      </c>
      <c r="K126" s="216" t="s">
        <v>749</v>
      </c>
      <c r="L126" s="45"/>
      <c r="M126" s="221" t="s">
        <v>19</v>
      </c>
      <c r="N126" s="222" t="s">
        <v>43</v>
      </c>
      <c r="O126" s="85"/>
      <c r="P126" s="223">
        <f>O126*H126</f>
        <v>0</v>
      </c>
      <c r="Q126" s="223">
        <v>1.8907700000000001</v>
      </c>
      <c r="R126" s="223">
        <f>Q126*H126</f>
        <v>88.866190000000003</v>
      </c>
      <c r="S126" s="223">
        <v>0</v>
      </c>
      <c r="T126" s="224">
        <f>S126*H126</f>
        <v>0</v>
      </c>
      <c r="U126" s="39"/>
      <c r="V126" s="39"/>
      <c r="W126" s="39"/>
      <c r="X126" s="39"/>
      <c r="Y126" s="39"/>
      <c r="Z126" s="39"/>
      <c r="AA126" s="39"/>
      <c r="AB126" s="39"/>
      <c r="AC126" s="39"/>
      <c r="AD126" s="39"/>
      <c r="AE126" s="39"/>
      <c r="AR126" s="225" t="s">
        <v>248</v>
      </c>
      <c r="AT126" s="225" t="s">
        <v>243</v>
      </c>
      <c r="AU126" s="225" t="s">
        <v>81</v>
      </c>
      <c r="AY126" s="18" t="s">
        <v>240</v>
      </c>
      <c r="BE126" s="226">
        <f>IF(N126="základní",J126,0)</f>
        <v>0</v>
      </c>
      <c r="BF126" s="226">
        <f>IF(N126="snížená",J126,0)</f>
        <v>0</v>
      </c>
      <c r="BG126" s="226">
        <f>IF(N126="zákl. přenesená",J126,0)</f>
        <v>0</v>
      </c>
      <c r="BH126" s="226">
        <f>IF(N126="sníž. přenesená",J126,0)</f>
        <v>0</v>
      </c>
      <c r="BI126" s="226">
        <f>IF(N126="nulová",J126,0)</f>
        <v>0</v>
      </c>
      <c r="BJ126" s="18" t="s">
        <v>79</v>
      </c>
      <c r="BK126" s="226">
        <f>ROUND(I126*H126,2)</f>
        <v>0</v>
      </c>
      <c r="BL126" s="18" t="s">
        <v>248</v>
      </c>
      <c r="BM126" s="225" t="s">
        <v>6198</v>
      </c>
    </row>
    <row r="127" s="12" customFormat="1" ht="22.8" customHeight="1">
      <c r="A127" s="12"/>
      <c r="B127" s="198"/>
      <c r="C127" s="199"/>
      <c r="D127" s="200" t="s">
        <v>71</v>
      </c>
      <c r="E127" s="212" t="s">
        <v>254</v>
      </c>
      <c r="F127" s="212" t="s">
        <v>815</v>
      </c>
      <c r="G127" s="199"/>
      <c r="H127" s="199"/>
      <c r="I127" s="202"/>
      <c r="J127" s="213">
        <f>BK127</f>
        <v>0</v>
      </c>
      <c r="K127" s="199"/>
      <c r="L127" s="204"/>
      <c r="M127" s="205"/>
      <c r="N127" s="206"/>
      <c r="O127" s="206"/>
      <c r="P127" s="207">
        <f>P128</f>
        <v>0</v>
      </c>
      <c r="Q127" s="206"/>
      <c r="R127" s="207">
        <f>R128</f>
        <v>0.82880000000000009</v>
      </c>
      <c r="S127" s="206"/>
      <c r="T127" s="208">
        <f>T128</f>
        <v>0</v>
      </c>
      <c r="U127" s="12"/>
      <c r="V127" s="12"/>
      <c r="W127" s="12"/>
      <c r="X127" s="12"/>
      <c r="Y127" s="12"/>
      <c r="Z127" s="12"/>
      <c r="AA127" s="12"/>
      <c r="AB127" s="12"/>
      <c r="AC127" s="12"/>
      <c r="AD127" s="12"/>
      <c r="AE127" s="12"/>
      <c r="AR127" s="209" t="s">
        <v>79</v>
      </c>
      <c r="AT127" s="210" t="s">
        <v>71</v>
      </c>
      <c r="AU127" s="210" t="s">
        <v>79</v>
      </c>
      <c r="AY127" s="209" t="s">
        <v>240</v>
      </c>
      <c r="BK127" s="211">
        <f>BK128</f>
        <v>0</v>
      </c>
    </row>
    <row r="128" s="2" customFormat="1" ht="21.75" customHeight="1">
      <c r="A128" s="39"/>
      <c r="B128" s="40"/>
      <c r="C128" s="214" t="s">
        <v>278</v>
      </c>
      <c r="D128" s="214" t="s">
        <v>243</v>
      </c>
      <c r="E128" s="215" t="s">
        <v>6199</v>
      </c>
      <c r="F128" s="216" t="s">
        <v>6200</v>
      </c>
      <c r="G128" s="217" t="s">
        <v>251</v>
      </c>
      <c r="H128" s="218">
        <v>14.800000000000001</v>
      </c>
      <c r="I128" s="219"/>
      <c r="J128" s="220">
        <f>ROUND(I128*H128,2)</f>
        <v>0</v>
      </c>
      <c r="K128" s="216" t="s">
        <v>749</v>
      </c>
      <c r="L128" s="45"/>
      <c r="M128" s="221" t="s">
        <v>19</v>
      </c>
      <c r="N128" s="222" t="s">
        <v>43</v>
      </c>
      <c r="O128" s="85"/>
      <c r="P128" s="223">
        <f>O128*H128</f>
        <v>0</v>
      </c>
      <c r="Q128" s="223">
        <v>0.056000000000000001</v>
      </c>
      <c r="R128" s="223">
        <f>Q128*H128</f>
        <v>0.82880000000000009</v>
      </c>
      <c r="S128" s="223">
        <v>0</v>
      </c>
      <c r="T128" s="224">
        <f>S128*H128</f>
        <v>0</v>
      </c>
      <c r="U128" s="39"/>
      <c r="V128" s="39"/>
      <c r="W128" s="39"/>
      <c r="X128" s="39"/>
      <c r="Y128" s="39"/>
      <c r="Z128" s="39"/>
      <c r="AA128" s="39"/>
      <c r="AB128" s="39"/>
      <c r="AC128" s="39"/>
      <c r="AD128" s="39"/>
      <c r="AE128" s="39"/>
      <c r="AR128" s="225" t="s">
        <v>248</v>
      </c>
      <c r="AT128" s="225" t="s">
        <v>243</v>
      </c>
      <c r="AU128" s="225" t="s">
        <v>81</v>
      </c>
      <c r="AY128" s="18" t="s">
        <v>240</v>
      </c>
      <c r="BE128" s="226">
        <f>IF(N128="základní",J128,0)</f>
        <v>0</v>
      </c>
      <c r="BF128" s="226">
        <f>IF(N128="snížená",J128,0)</f>
        <v>0</v>
      </c>
      <c r="BG128" s="226">
        <f>IF(N128="zákl. přenesená",J128,0)</f>
        <v>0</v>
      </c>
      <c r="BH128" s="226">
        <f>IF(N128="sníž. přenesená",J128,0)</f>
        <v>0</v>
      </c>
      <c r="BI128" s="226">
        <f>IF(N128="nulová",J128,0)</f>
        <v>0</v>
      </c>
      <c r="BJ128" s="18" t="s">
        <v>79</v>
      </c>
      <c r="BK128" s="226">
        <f>ROUND(I128*H128,2)</f>
        <v>0</v>
      </c>
      <c r="BL128" s="18" t="s">
        <v>248</v>
      </c>
      <c r="BM128" s="225" t="s">
        <v>6201</v>
      </c>
    </row>
    <row r="129" s="12" customFormat="1" ht="22.8" customHeight="1">
      <c r="A129" s="12"/>
      <c r="B129" s="198"/>
      <c r="C129" s="199"/>
      <c r="D129" s="200" t="s">
        <v>71</v>
      </c>
      <c r="E129" s="212" t="s">
        <v>257</v>
      </c>
      <c r="F129" s="212" t="s">
        <v>828</v>
      </c>
      <c r="G129" s="199"/>
      <c r="H129" s="199"/>
      <c r="I129" s="202"/>
      <c r="J129" s="213">
        <f>BK129</f>
        <v>0</v>
      </c>
      <c r="K129" s="199"/>
      <c r="L129" s="204"/>
      <c r="M129" s="205"/>
      <c r="N129" s="206"/>
      <c r="O129" s="206"/>
      <c r="P129" s="207">
        <f>SUM(P130:P152)</f>
        <v>0</v>
      </c>
      <c r="Q129" s="206"/>
      <c r="R129" s="207">
        <f>SUM(R130:R152)</f>
        <v>2.9934199999999995</v>
      </c>
      <c r="S129" s="206"/>
      <c r="T129" s="208">
        <f>SUM(T130:T152)</f>
        <v>0</v>
      </c>
      <c r="U129" s="12"/>
      <c r="V129" s="12"/>
      <c r="W129" s="12"/>
      <c r="X129" s="12"/>
      <c r="Y129" s="12"/>
      <c r="Z129" s="12"/>
      <c r="AA129" s="12"/>
      <c r="AB129" s="12"/>
      <c r="AC129" s="12"/>
      <c r="AD129" s="12"/>
      <c r="AE129" s="12"/>
      <c r="AR129" s="209" t="s">
        <v>79</v>
      </c>
      <c r="AT129" s="210" t="s">
        <v>71</v>
      </c>
      <c r="AU129" s="210" t="s">
        <v>79</v>
      </c>
      <c r="AY129" s="209" t="s">
        <v>240</v>
      </c>
      <c r="BK129" s="211">
        <f>SUM(BK130:BK152)</f>
        <v>0</v>
      </c>
    </row>
    <row r="130" s="2" customFormat="1">
      <c r="A130" s="39"/>
      <c r="B130" s="40"/>
      <c r="C130" s="214" t="s">
        <v>7</v>
      </c>
      <c r="D130" s="214" t="s">
        <v>243</v>
      </c>
      <c r="E130" s="215" t="s">
        <v>6202</v>
      </c>
      <c r="F130" s="216" t="s">
        <v>6203</v>
      </c>
      <c r="G130" s="217" t="s">
        <v>261</v>
      </c>
      <c r="H130" s="218">
        <v>5</v>
      </c>
      <c r="I130" s="219"/>
      <c r="J130" s="220">
        <f>ROUND(I130*H130,2)</f>
        <v>0</v>
      </c>
      <c r="K130" s="216" t="s">
        <v>749</v>
      </c>
      <c r="L130" s="45"/>
      <c r="M130" s="221" t="s">
        <v>19</v>
      </c>
      <c r="N130" s="222" t="s">
        <v>43</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248</v>
      </c>
      <c r="AT130" s="225" t="s">
        <v>243</v>
      </c>
      <c r="AU130" s="225" t="s">
        <v>81</v>
      </c>
      <c r="AY130" s="18" t="s">
        <v>240</v>
      </c>
      <c r="BE130" s="226">
        <f>IF(N130="základní",J130,0)</f>
        <v>0</v>
      </c>
      <c r="BF130" s="226">
        <f>IF(N130="snížená",J130,0)</f>
        <v>0</v>
      </c>
      <c r="BG130" s="226">
        <f>IF(N130="zákl. přenesená",J130,0)</f>
        <v>0</v>
      </c>
      <c r="BH130" s="226">
        <f>IF(N130="sníž. přenesená",J130,0)</f>
        <v>0</v>
      </c>
      <c r="BI130" s="226">
        <f>IF(N130="nulová",J130,0)</f>
        <v>0</v>
      </c>
      <c r="BJ130" s="18" t="s">
        <v>79</v>
      </c>
      <c r="BK130" s="226">
        <f>ROUND(I130*H130,2)</f>
        <v>0</v>
      </c>
      <c r="BL130" s="18" t="s">
        <v>248</v>
      </c>
      <c r="BM130" s="225" t="s">
        <v>6204</v>
      </c>
    </row>
    <row r="131" s="2" customFormat="1">
      <c r="A131" s="39"/>
      <c r="B131" s="40"/>
      <c r="C131" s="238" t="s">
        <v>283</v>
      </c>
      <c r="D131" s="238" t="s">
        <v>797</v>
      </c>
      <c r="E131" s="239" t="s">
        <v>6205</v>
      </c>
      <c r="F131" s="240" t="s">
        <v>6206</v>
      </c>
      <c r="G131" s="241" t="s">
        <v>261</v>
      </c>
      <c r="H131" s="242">
        <v>5.5</v>
      </c>
      <c r="I131" s="243"/>
      <c r="J131" s="244">
        <f>ROUND(I131*H131,2)</f>
        <v>0</v>
      </c>
      <c r="K131" s="240" t="s">
        <v>749</v>
      </c>
      <c r="L131" s="245"/>
      <c r="M131" s="246" t="s">
        <v>19</v>
      </c>
      <c r="N131" s="247" t="s">
        <v>43</v>
      </c>
      <c r="O131" s="85"/>
      <c r="P131" s="223">
        <f>O131*H131</f>
        <v>0</v>
      </c>
      <c r="Q131" s="223">
        <v>0.00050000000000000001</v>
      </c>
      <c r="R131" s="223">
        <f>Q131*H131</f>
        <v>0.0027499999999999998</v>
      </c>
      <c r="S131" s="223">
        <v>0</v>
      </c>
      <c r="T131" s="224">
        <f>S131*H131</f>
        <v>0</v>
      </c>
      <c r="U131" s="39"/>
      <c r="V131" s="39"/>
      <c r="W131" s="39"/>
      <c r="X131" s="39"/>
      <c r="Y131" s="39"/>
      <c r="Z131" s="39"/>
      <c r="AA131" s="39"/>
      <c r="AB131" s="39"/>
      <c r="AC131" s="39"/>
      <c r="AD131" s="39"/>
      <c r="AE131" s="39"/>
      <c r="AR131" s="225" t="s">
        <v>257</v>
      </c>
      <c r="AT131" s="225" t="s">
        <v>797</v>
      </c>
      <c r="AU131" s="225" t="s">
        <v>81</v>
      </c>
      <c r="AY131" s="18" t="s">
        <v>240</v>
      </c>
      <c r="BE131" s="226">
        <f>IF(N131="základní",J131,0)</f>
        <v>0</v>
      </c>
      <c r="BF131" s="226">
        <f>IF(N131="snížená",J131,0)</f>
        <v>0</v>
      </c>
      <c r="BG131" s="226">
        <f>IF(N131="zákl. přenesená",J131,0)</f>
        <v>0</v>
      </c>
      <c r="BH131" s="226">
        <f>IF(N131="sníž. přenesená",J131,0)</f>
        <v>0</v>
      </c>
      <c r="BI131" s="226">
        <f>IF(N131="nulová",J131,0)</f>
        <v>0</v>
      </c>
      <c r="BJ131" s="18" t="s">
        <v>79</v>
      </c>
      <c r="BK131" s="226">
        <f>ROUND(I131*H131,2)</f>
        <v>0</v>
      </c>
      <c r="BL131" s="18" t="s">
        <v>248</v>
      </c>
      <c r="BM131" s="225" t="s">
        <v>6207</v>
      </c>
    </row>
    <row r="132" s="13" customFormat="1">
      <c r="A132" s="13"/>
      <c r="B132" s="248"/>
      <c r="C132" s="249"/>
      <c r="D132" s="227" t="s">
        <v>801</v>
      </c>
      <c r="E132" s="250" t="s">
        <v>19</v>
      </c>
      <c r="F132" s="251" t="s">
        <v>6208</v>
      </c>
      <c r="G132" s="249"/>
      <c r="H132" s="252">
        <v>5.5</v>
      </c>
      <c r="I132" s="253"/>
      <c r="J132" s="249"/>
      <c r="K132" s="249"/>
      <c r="L132" s="254"/>
      <c r="M132" s="255"/>
      <c r="N132" s="256"/>
      <c r="O132" s="256"/>
      <c r="P132" s="256"/>
      <c r="Q132" s="256"/>
      <c r="R132" s="256"/>
      <c r="S132" s="256"/>
      <c r="T132" s="257"/>
      <c r="U132" s="13"/>
      <c r="V132" s="13"/>
      <c r="W132" s="13"/>
      <c r="X132" s="13"/>
      <c r="Y132" s="13"/>
      <c r="Z132" s="13"/>
      <c r="AA132" s="13"/>
      <c r="AB132" s="13"/>
      <c r="AC132" s="13"/>
      <c r="AD132" s="13"/>
      <c r="AE132" s="13"/>
      <c r="AT132" s="258" t="s">
        <v>801</v>
      </c>
      <c r="AU132" s="258" t="s">
        <v>81</v>
      </c>
      <c r="AV132" s="13" t="s">
        <v>81</v>
      </c>
      <c r="AW132" s="13" t="s">
        <v>33</v>
      </c>
      <c r="AX132" s="13" t="s">
        <v>79</v>
      </c>
      <c r="AY132" s="258" t="s">
        <v>240</v>
      </c>
    </row>
    <row r="133" s="2" customFormat="1">
      <c r="A133" s="39"/>
      <c r="B133" s="40"/>
      <c r="C133" s="214" t="s">
        <v>318</v>
      </c>
      <c r="D133" s="214" t="s">
        <v>243</v>
      </c>
      <c r="E133" s="215" t="s">
        <v>6209</v>
      </c>
      <c r="F133" s="216" t="s">
        <v>6210</v>
      </c>
      <c r="G133" s="217" t="s">
        <v>261</v>
      </c>
      <c r="H133" s="218">
        <v>58</v>
      </c>
      <c r="I133" s="219"/>
      <c r="J133" s="220">
        <f>ROUND(I133*H133,2)</f>
        <v>0</v>
      </c>
      <c r="K133" s="216" t="s">
        <v>749</v>
      </c>
      <c r="L133" s="45"/>
      <c r="M133" s="221" t="s">
        <v>19</v>
      </c>
      <c r="N133" s="222" t="s">
        <v>43</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248</v>
      </c>
      <c r="AT133" s="225" t="s">
        <v>243</v>
      </c>
      <c r="AU133" s="225" t="s">
        <v>81</v>
      </c>
      <c r="AY133" s="18" t="s">
        <v>240</v>
      </c>
      <c r="BE133" s="226">
        <f>IF(N133="základní",J133,0)</f>
        <v>0</v>
      </c>
      <c r="BF133" s="226">
        <f>IF(N133="snížená",J133,0)</f>
        <v>0</v>
      </c>
      <c r="BG133" s="226">
        <f>IF(N133="zákl. přenesená",J133,0)</f>
        <v>0</v>
      </c>
      <c r="BH133" s="226">
        <f>IF(N133="sníž. přenesená",J133,0)</f>
        <v>0</v>
      </c>
      <c r="BI133" s="226">
        <f>IF(N133="nulová",J133,0)</f>
        <v>0</v>
      </c>
      <c r="BJ133" s="18" t="s">
        <v>79</v>
      </c>
      <c r="BK133" s="226">
        <f>ROUND(I133*H133,2)</f>
        <v>0</v>
      </c>
      <c r="BL133" s="18" t="s">
        <v>248</v>
      </c>
      <c r="BM133" s="225" t="s">
        <v>6211</v>
      </c>
    </row>
    <row r="134" s="2" customFormat="1">
      <c r="A134" s="39"/>
      <c r="B134" s="40"/>
      <c r="C134" s="238" t="s">
        <v>286</v>
      </c>
      <c r="D134" s="238" t="s">
        <v>797</v>
      </c>
      <c r="E134" s="239" t="s">
        <v>6212</v>
      </c>
      <c r="F134" s="240" t="s">
        <v>6213</v>
      </c>
      <c r="G134" s="241" t="s">
        <v>261</v>
      </c>
      <c r="H134" s="242">
        <v>63.799999999999997</v>
      </c>
      <c r="I134" s="243"/>
      <c r="J134" s="244">
        <f>ROUND(I134*H134,2)</f>
        <v>0</v>
      </c>
      <c r="K134" s="240" t="s">
        <v>749</v>
      </c>
      <c r="L134" s="245"/>
      <c r="M134" s="246" t="s">
        <v>19</v>
      </c>
      <c r="N134" s="247" t="s">
        <v>43</v>
      </c>
      <c r="O134" s="85"/>
      <c r="P134" s="223">
        <f>O134*H134</f>
        <v>0</v>
      </c>
      <c r="Q134" s="223">
        <v>0.0014</v>
      </c>
      <c r="R134" s="223">
        <f>Q134*H134</f>
        <v>0.089319999999999997</v>
      </c>
      <c r="S134" s="223">
        <v>0</v>
      </c>
      <c r="T134" s="224">
        <f>S134*H134</f>
        <v>0</v>
      </c>
      <c r="U134" s="39"/>
      <c r="V134" s="39"/>
      <c r="W134" s="39"/>
      <c r="X134" s="39"/>
      <c r="Y134" s="39"/>
      <c r="Z134" s="39"/>
      <c r="AA134" s="39"/>
      <c r="AB134" s="39"/>
      <c r="AC134" s="39"/>
      <c r="AD134" s="39"/>
      <c r="AE134" s="39"/>
      <c r="AR134" s="225" t="s">
        <v>257</v>
      </c>
      <c r="AT134" s="225" t="s">
        <v>797</v>
      </c>
      <c r="AU134" s="225" t="s">
        <v>81</v>
      </c>
      <c r="AY134" s="18" t="s">
        <v>240</v>
      </c>
      <c r="BE134" s="226">
        <f>IF(N134="základní",J134,0)</f>
        <v>0</v>
      </c>
      <c r="BF134" s="226">
        <f>IF(N134="snížená",J134,0)</f>
        <v>0</v>
      </c>
      <c r="BG134" s="226">
        <f>IF(N134="zákl. přenesená",J134,0)</f>
        <v>0</v>
      </c>
      <c r="BH134" s="226">
        <f>IF(N134="sníž. přenesená",J134,0)</f>
        <v>0</v>
      </c>
      <c r="BI134" s="226">
        <f>IF(N134="nulová",J134,0)</f>
        <v>0</v>
      </c>
      <c r="BJ134" s="18" t="s">
        <v>79</v>
      </c>
      <c r="BK134" s="226">
        <f>ROUND(I134*H134,2)</f>
        <v>0</v>
      </c>
      <c r="BL134" s="18" t="s">
        <v>248</v>
      </c>
      <c r="BM134" s="225" t="s">
        <v>6214</v>
      </c>
    </row>
    <row r="135" s="13" customFormat="1">
      <c r="A135" s="13"/>
      <c r="B135" s="248"/>
      <c r="C135" s="249"/>
      <c r="D135" s="227" t="s">
        <v>801</v>
      </c>
      <c r="E135" s="250" t="s">
        <v>19</v>
      </c>
      <c r="F135" s="251" t="s">
        <v>6215</v>
      </c>
      <c r="G135" s="249"/>
      <c r="H135" s="252">
        <v>63.799999999999997</v>
      </c>
      <c r="I135" s="253"/>
      <c r="J135" s="249"/>
      <c r="K135" s="249"/>
      <c r="L135" s="254"/>
      <c r="M135" s="255"/>
      <c r="N135" s="256"/>
      <c r="O135" s="256"/>
      <c r="P135" s="256"/>
      <c r="Q135" s="256"/>
      <c r="R135" s="256"/>
      <c r="S135" s="256"/>
      <c r="T135" s="257"/>
      <c r="U135" s="13"/>
      <c r="V135" s="13"/>
      <c r="W135" s="13"/>
      <c r="X135" s="13"/>
      <c r="Y135" s="13"/>
      <c r="Z135" s="13"/>
      <c r="AA135" s="13"/>
      <c r="AB135" s="13"/>
      <c r="AC135" s="13"/>
      <c r="AD135" s="13"/>
      <c r="AE135" s="13"/>
      <c r="AT135" s="258" t="s">
        <v>801</v>
      </c>
      <c r="AU135" s="258" t="s">
        <v>81</v>
      </c>
      <c r="AV135" s="13" t="s">
        <v>81</v>
      </c>
      <c r="AW135" s="13" t="s">
        <v>33</v>
      </c>
      <c r="AX135" s="13" t="s">
        <v>79</v>
      </c>
      <c r="AY135" s="258" t="s">
        <v>240</v>
      </c>
    </row>
    <row r="136" s="2" customFormat="1">
      <c r="A136" s="39"/>
      <c r="B136" s="40"/>
      <c r="C136" s="214" t="s">
        <v>323</v>
      </c>
      <c r="D136" s="214" t="s">
        <v>243</v>
      </c>
      <c r="E136" s="215" t="s">
        <v>1118</v>
      </c>
      <c r="F136" s="216" t="s">
        <v>1119</v>
      </c>
      <c r="G136" s="217" t="s">
        <v>261</v>
      </c>
      <c r="H136" s="218">
        <v>20</v>
      </c>
      <c r="I136" s="219"/>
      <c r="J136" s="220">
        <f>ROUND(I136*H136,2)</f>
        <v>0</v>
      </c>
      <c r="K136" s="216" t="s">
        <v>749</v>
      </c>
      <c r="L136" s="45"/>
      <c r="M136" s="221" t="s">
        <v>19</v>
      </c>
      <c r="N136" s="222" t="s">
        <v>43</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248</v>
      </c>
      <c r="AT136" s="225" t="s">
        <v>243</v>
      </c>
      <c r="AU136" s="225" t="s">
        <v>81</v>
      </c>
      <c r="AY136" s="18" t="s">
        <v>240</v>
      </c>
      <c r="BE136" s="226">
        <f>IF(N136="základní",J136,0)</f>
        <v>0</v>
      </c>
      <c r="BF136" s="226">
        <f>IF(N136="snížená",J136,0)</f>
        <v>0</v>
      </c>
      <c r="BG136" s="226">
        <f>IF(N136="zákl. přenesená",J136,0)</f>
        <v>0</v>
      </c>
      <c r="BH136" s="226">
        <f>IF(N136="sníž. přenesená",J136,0)</f>
        <v>0</v>
      </c>
      <c r="BI136" s="226">
        <f>IF(N136="nulová",J136,0)</f>
        <v>0</v>
      </c>
      <c r="BJ136" s="18" t="s">
        <v>79</v>
      </c>
      <c r="BK136" s="226">
        <f>ROUND(I136*H136,2)</f>
        <v>0</v>
      </c>
      <c r="BL136" s="18" t="s">
        <v>248</v>
      </c>
      <c r="BM136" s="225" t="s">
        <v>6216</v>
      </c>
    </row>
    <row r="137" s="2" customFormat="1">
      <c r="A137" s="39"/>
      <c r="B137" s="40"/>
      <c r="C137" s="238" t="s">
        <v>290</v>
      </c>
      <c r="D137" s="238" t="s">
        <v>797</v>
      </c>
      <c r="E137" s="239" t="s">
        <v>1121</v>
      </c>
      <c r="F137" s="240" t="s">
        <v>1122</v>
      </c>
      <c r="G137" s="241" t="s">
        <v>261</v>
      </c>
      <c r="H137" s="242">
        <v>24</v>
      </c>
      <c r="I137" s="243"/>
      <c r="J137" s="244">
        <f>ROUND(I137*H137,2)</f>
        <v>0</v>
      </c>
      <c r="K137" s="240" t="s">
        <v>749</v>
      </c>
      <c r="L137" s="245"/>
      <c r="M137" s="246" t="s">
        <v>19</v>
      </c>
      <c r="N137" s="247" t="s">
        <v>43</v>
      </c>
      <c r="O137" s="85"/>
      <c r="P137" s="223">
        <f>O137*H137</f>
        <v>0</v>
      </c>
      <c r="Q137" s="223">
        <v>0.0027000000000000001</v>
      </c>
      <c r="R137" s="223">
        <f>Q137*H137</f>
        <v>0.064799999999999996</v>
      </c>
      <c r="S137" s="223">
        <v>0</v>
      </c>
      <c r="T137" s="224">
        <f>S137*H137</f>
        <v>0</v>
      </c>
      <c r="U137" s="39"/>
      <c r="V137" s="39"/>
      <c r="W137" s="39"/>
      <c r="X137" s="39"/>
      <c r="Y137" s="39"/>
      <c r="Z137" s="39"/>
      <c r="AA137" s="39"/>
      <c r="AB137" s="39"/>
      <c r="AC137" s="39"/>
      <c r="AD137" s="39"/>
      <c r="AE137" s="39"/>
      <c r="AR137" s="225" t="s">
        <v>257</v>
      </c>
      <c r="AT137" s="225" t="s">
        <v>797</v>
      </c>
      <c r="AU137" s="225" t="s">
        <v>81</v>
      </c>
      <c r="AY137" s="18" t="s">
        <v>240</v>
      </c>
      <c r="BE137" s="226">
        <f>IF(N137="základní",J137,0)</f>
        <v>0</v>
      </c>
      <c r="BF137" s="226">
        <f>IF(N137="snížená",J137,0)</f>
        <v>0</v>
      </c>
      <c r="BG137" s="226">
        <f>IF(N137="zákl. přenesená",J137,0)</f>
        <v>0</v>
      </c>
      <c r="BH137" s="226">
        <f>IF(N137="sníž. přenesená",J137,0)</f>
        <v>0</v>
      </c>
      <c r="BI137" s="226">
        <f>IF(N137="nulová",J137,0)</f>
        <v>0</v>
      </c>
      <c r="BJ137" s="18" t="s">
        <v>79</v>
      </c>
      <c r="BK137" s="226">
        <f>ROUND(I137*H137,2)</f>
        <v>0</v>
      </c>
      <c r="BL137" s="18" t="s">
        <v>248</v>
      </c>
      <c r="BM137" s="225" t="s">
        <v>6217</v>
      </c>
    </row>
    <row r="138" s="13" customFormat="1">
      <c r="A138" s="13"/>
      <c r="B138" s="248"/>
      <c r="C138" s="249"/>
      <c r="D138" s="227" t="s">
        <v>801</v>
      </c>
      <c r="E138" s="250" t="s">
        <v>19</v>
      </c>
      <c r="F138" s="251" t="s">
        <v>6218</v>
      </c>
      <c r="G138" s="249"/>
      <c r="H138" s="252">
        <v>24</v>
      </c>
      <c r="I138" s="253"/>
      <c r="J138" s="249"/>
      <c r="K138" s="249"/>
      <c r="L138" s="254"/>
      <c r="M138" s="255"/>
      <c r="N138" s="256"/>
      <c r="O138" s="256"/>
      <c r="P138" s="256"/>
      <c r="Q138" s="256"/>
      <c r="R138" s="256"/>
      <c r="S138" s="256"/>
      <c r="T138" s="257"/>
      <c r="U138" s="13"/>
      <c r="V138" s="13"/>
      <c r="W138" s="13"/>
      <c r="X138" s="13"/>
      <c r="Y138" s="13"/>
      <c r="Z138" s="13"/>
      <c r="AA138" s="13"/>
      <c r="AB138" s="13"/>
      <c r="AC138" s="13"/>
      <c r="AD138" s="13"/>
      <c r="AE138" s="13"/>
      <c r="AT138" s="258" t="s">
        <v>801</v>
      </c>
      <c r="AU138" s="258" t="s">
        <v>81</v>
      </c>
      <c r="AV138" s="13" t="s">
        <v>81</v>
      </c>
      <c r="AW138" s="13" t="s">
        <v>33</v>
      </c>
      <c r="AX138" s="13" t="s">
        <v>79</v>
      </c>
      <c r="AY138" s="258" t="s">
        <v>240</v>
      </c>
    </row>
    <row r="139" s="2" customFormat="1">
      <c r="A139" s="39"/>
      <c r="B139" s="40"/>
      <c r="C139" s="214" t="s">
        <v>328</v>
      </c>
      <c r="D139" s="214" t="s">
        <v>243</v>
      </c>
      <c r="E139" s="215" t="s">
        <v>6219</v>
      </c>
      <c r="F139" s="216" t="s">
        <v>6220</v>
      </c>
      <c r="G139" s="217" t="s">
        <v>806</v>
      </c>
      <c r="H139" s="218">
        <v>1</v>
      </c>
      <c r="I139" s="219"/>
      <c r="J139" s="220">
        <f>ROUND(I139*H139,2)</f>
        <v>0</v>
      </c>
      <c r="K139" s="216" t="s">
        <v>749</v>
      </c>
      <c r="L139" s="45"/>
      <c r="M139" s="221" t="s">
        <v>19</v>
      </c>
      <c r="N139" s="222" t="s">
        <v>43</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248</v>
      </c>
      <c r="AT139" s="225" t="s">
        <v>243</v>
      </c>
      <c r="AU139" s="225" t="s">
        <v>81</v>
      </c>
      <c r="AY139" s="18" t="s">
        <v>240</v>
      </c>
      <c r="BE139" s="226">
        <f>IF(N139="základní",J139,0)</f>
        <v>0</v>
      </c>
      <c r="BF139" s="226">
        <f>IF(N139="snížená",J139,0)</f>
        <v>0</v>
      </c>
      <c r="BG139" s="226">
        <f>IF(N139="zákl. přenesená",J139,0)</f>
        <v>0</v>
      </c>
      <c r="BH139" s="226">
        <f>IF(N139="sníž. přenesená",J139,0)</f>
        <v>0</v>
      </c>
      <c r="BI139" s="226">
        <f>IF(N139="nulová",J139,0)</f>
        <v>0</v>
      </c>
      <c r="BJ139" s="18" t="s">
        <v>79</v>
      </c>
      <c r="BK139" s="226">
        <f>ROUND(I139*H139,2)</f>
        <v>0</v>
      </c>
      <c r="BL139" s="18" t="s">
        <v>248</v>
      </c>
      <c r="BM139" s="225" t="s">
        <v>6221</v>
      </c>
    </row>
    <row r="140" s="2" customFormat="1" ht="16.5" customHeight="1">
      <c r="A140" s="39"/>
      <c r="B140" s="40"/>
      <c r="C140" s="238" t="s">
        <v>294</v>
      </c>
      <c r="D140" s="238" t="s">
        <v>797</v>
      </c>
      <c r="E140" s="239" t="s">
        <v>6222</v>
      </c>
      <c r="F140" s="240" t="s">
        <v>6223</v>
      </c>
      <c r="G140" s="241" t="s">
        <v>806</v>
      </c>
      <c r="H140" s="242">
        <v>1</v>
      </c>
      <c r="I140" s="243"/>
      <c r="J140" s="244">
        <f>ROUND(I140*H140,2)</f>
        <v>0</v>
      </c>
      <c r="K140" s="240" t="s">
        <v>749</v>
      </c>
      <c r="L140" s="245"/>
      <c r="M140" s="246" t="s">
        <v>19</v>
      </c>
      <c r="N140" s="247" t="s">
        <v>43</v>
      </c>
      <c r="O140" s="85"/>
      <c r="P140" s="223">
        <f>O140*H140</f>
        <v>0</v>
      </c>
      <c r="Q140" s="223">
        <v>0.00032000000000000003</v>
      </c>
      <c r="R140" s="223">
        <f>Q140*H140</f>
        <v>0.00032000000000000003</v>
      </c>
      <c r="S140" s="223">
        <v>0</v>
      </c>
      <c r="T140" s="224">
        <f>S140*H140</f>
        <v>0</v>
      </c>
      <c r="U140" s="39"/>
      <c r="V140" s="39"/>
      <c r="W140" s="39"/>
      <c r="X140" s="39"/>
      <c r="Y140" s="39"/>
      <c r="Z140" s="39"/>
      <c r="AA140" s="39"/>
      <c r="AB140" s="39"/>
      <c r="AC140" s="39"/>
      <c r="AD140" s="39"/>
      <c r="AE140" s="39"/>
      <c r="AR140" s="225" t="s">
        <v>257</v>
      </c>
      <c r="AT140" s="225" t="s">
        <v>797</v>
      </c>
      <c r="AU140" s="225" t="s">
        <v>81</v>
      </c>
      <c r="AY140" s="18" t="s">
        <v>240</v>
      </c>
      <c r="BE140" s="226">
        <f>IF(N140="základní",J140,0)</f>
        <v>0</v>
      </c>
      <c r="BF140" s="226">
        <f>IF(N140="snížená",J140,0)</f>
        <v>0</v>
      </c>
      <c r="BG140" s="226">
        <f>IF(N140="zákl. přenesená",J140,0)</f>
        <v>0</v>
      </c>
      <c r="BH140" s="226">
        <f>IF(N140="sníž. přenesená",J140,0)</f>
        <v>0</v>
      </c>
      <c r="BI140" s="226">
        <f>IF(N140="nulová",J140,0)</f>
        <v>0</v>
      </c>
      <c r="BJ140" s="18" t="s">
        <v>79</v>
      </c>
      <c r="BK140" s="226">
        <f>ROUND(I140*H140,2)</f>
        <v>0</v>
      </c>
      <c r="BL140" s="18" t="s">
        <v>248</v>
      </c>
      <c r="BM140" s="225" t="s">
        <v>6224</v>
      </c>
    </row>
    <row r="141" s="2" customFormat="1">
      <c r="A141" s="39"/>
      <c r="B141" s="40"/>
      <c r="C141" s="214" t="s">
        <v>334</v>
      </c>
      <c r="D141" s="214" t="s">
        <v>243</v>
      </c>
      <c r="E141" s="215" t="s">
        <v>6225</v>
      </c>
      <c r="F141" s="216" t="s">
        <v>6226</v>
      </c>
      <c r="G141" s="217" t="s">
        <v>806</v>
      </c>
      <c r="H141" s="218">
        <v>1</v>
      </c>
      <c r="I141" s="219"/>
      <c r="J141" s="220">
        <f>ROUND(I141*H141,2)</f>
        <v>0</v>
      </c>
      <c r="K141" s="216" t="s">
        <v>749</v>
      </c>
      <c r="L141" s="45"/>
      <c r="M141" s="221" t="s">
        <v>19</v>
      </c>
      <c r="N141" s="222" t="s">
        <v>43</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248</v>
      </c>
      <c r="AT141" s="225" t="s">
        <v>243</v>
      </c>
      <c r="AU141" s="225" t="s">
        <v>81</v>
      </c>
      <c r="AY141" s="18" t="s">
        <v>240</v>
      </c>
      <c r="BE141" s="226">
        <f>IF(N141="základní",J141,0)</f>
        <v>0</v>
      </c>
      <c r="BF141" s="226">
        <f>IF(N141="snížená",J141,0)</f>
        <v>0</v>
      </c>
      <c r="BG141" s="226">
        <f>IF(N141="zákl. přenesená",J141,0)</f>
        <v>0</v>
      </c>
      <c r="BH141" s="226">
        <f>IF(N141="sníž. přenesená",J141,0)</f>
        <v>0</v>
      </c>
      <c r="BI141" s="226">
        <f>IF(N141="nulová",J141,0)</f>
        <v>0</v>
      </c>
      <c r="BJ141" s="18" t="s">
        <v>79</v>
      </c>
      <c r="BK141" s="226">
        <f>ROUND(I141*H141,2)</f>
        <v>0</v>
      </c>
      <c r="BL141" s="18" t="s">
        <v>248</v>
      </c>
      <c r="BM141" s="225" t="s">
        <v>6227</v>
      </c>
    </row>
    <row r="142" s="2" customFormat="1" ht="16.5" customHeight="1">
      <c r="A142" s="39"/>
      <c r="B142" s="40"/>
      <c r="C142" s="238" t="s">
        <v>298</v>
      </c>
      <c r="D142" s="238" t="s">
        <v>797</v>
      </c>
      <c r="E142" s="239" t="s">
        <v>6228</v>
      </c>
      <c r="F142" s="240" t="s">
        <v>6229</v>
      </c>
      <c r="G142" s="241" t="s">
        <v>806</v>
      </c>
      <c r="H142" s="242">
        <v>1</v>
      </c>
      <c r="I142" s="243"/>
      <c r="J142" s="244">
        <f>ROUND(I142*H142,2)</f>
        <v>0</v>
      </c>
      <c r="K142" s="240" t="s">
        <v>749</v>
      </c>
      <c r="L142" s="245"/>
      <c r="M142" s="246" t="s">
        <v>19</v>
      </c>
      <c r="N142" s="247" t="s">
        <v>43</v>
      </c>
      <c r="O142" s="85"/>
      <c r="P142" s="223">
        <f>O142*H142</f>
        <v>0</v>
      </c>
      <c r="Q142" s="223">
        <v>0.00084000000000000003</v>
      </c>
      <c r="R142" s="223">
        <f>Q142*H142</f>
        <v>0.00084000000000000003</v>
      </c>
      <c r="S142" s="223">
        <v>0</v>
      </c>
      <c r="T142" s="224">
        <f>S142*H142</f>
        <v>0</v>
      </c>
      <c r="U142" s="39"/>
      <c r="V142" s="39"/>
      <c r="W142" s="39"/>
      <c r="X142" s="39"/>
      <c r="Y142" s="39"/>
      <c r="Z142" s="39"/>
      <c r="AA142" s="39"/>
      <c r="AB142" s="39"/>
      <c r="AC142" s="39"/>
      <c r="AD142" s="39"/>
      <c r="AE142" s="39"/>
      <c r="AR142" s="225" t="s">
        <v>257</v>
      </c>
      <c r="AT142" s="225" t="s">
        <v>797</v>
      </c>
      <c r="AU142" s="225" t="s">
        <v>81</v>
      </c>
      <c r="AY142" s="18" t="s">
        <v>240</v>
      </c>
      <c r="BE142" s="226">
        <f>IF(N142="základní",J142,0)</f>
        <v>0</v>
      </c>
      <c r="BF142" s="226">
        <f>IF(N142="snížená",J142,0)</f>
        <v>0</v>
      </c>
      <c r="BG142" s="226">
        <f>IF(N142="zákl. přenesená",J142,0)</f>
        <v>0</v>
      </c>
      <c r="BH142" s="226">
        <f>IF(N142="sníž. přenesená",J142,0)</f>
        <v>0</v>
      </c>
      <c r="BI142" s="226">
        <f>IF(N142="nulová",J142,0)</f>
        <v>0</v>
      </c>
      <c r="BJ142" s="18" t="s">
        <v>79</v>
      </c>
      <c r="BK142" s="226">
        <f>ROUND(I142*H142,2)</f>
        <v>0</v>
      </c>
      <c r="BL142" s="18" t="s">
        <v>248</v>
      </c>
      <c r="BM142" s="225" t="s">
        <v>6230</v>
      </c>
    </row>
    <row r="143" s="2" customFormat="1">
      <c r="A143" s="39"/>
      <c r="B143" s="40"/>
      <c r="C143" s="214" t="s">
        <v>341</v>
      </c>
      <c r="D143" s="214" t="s">
        <v>243</v>
      </c>
      <c r="E143" s="215" t="s">
        <v>6231</v>
      </c>
      <c r="F143" s="216" t="s">
        <v>6232</v>
      </c>
      <c r="G143" s="217" t="s">
        <v>261</v>
      </c>
      <c r="H143" s="218">
        <v>63</v>
      </c>
      <c r="I143" s="219"/>
      <c r="J143" s="220">
        <f>ROUND(I143*H143,2)</f>
        <v>0</v>
      </c>
      <c r="K143" s="216" t="s">
        <v>749</v>
      </c>
      <c r="L143" s="45"/>
      <c r="M143" s="221" t="s">
        <v>19</v>
      </c>
      <c r="N143" s="222" t="s">
        <v>43</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248</v>
      </c>
      <c r="AT143" s="225" t="s">
        <v>243</v>
      </c>
      <c r="AU143" s="225" t="s">
        <v>81</v>
      </c>
      <c r="AY143" s="18" t="s">
        <v>240</v>
      </c>
      <c r="BE143" s="226">
        <f>IF(N143="základní",J143,0)</f>
        <v>0</v>
      </c>
      <c r="BF143" s="226">
        <f>IF(N143="snížená",J143,0)</f>
        <v>0</v>
      </c>
      <c r="BG143" s="226">
        <f>IF(N143="zákl. přenesená",J143,0)</f>
        <v>0</v>
      </c>
      <c r="BH143" s="226">
        <f>IF(N143="sníž. přenesená",J143,0)</f>
        <v>0</v>
      </c>
      <c r="BI143" s="226">
        <f>IF(N143="nulová",J143,0)</f>
        <v>0</v>
      </c>
      <c r="BJ143" s="18" t="s">
        <v>79</v>
      </c>
      <c r="BK143" s="226">
        <f>ROUND(I143*H143,2)</f>
        <v>0</v>
      </c>
      <c r="BL143" s="18" t="s">
        <v>248</v>
      </c>
      <c r="BM143" s="225" t="s">
        <v>6233</v>
      </c>
    </row>
    <row r="144" s="2" customFormat="1" ht="16.5" customHeight="1">
      <c r="A144" s="39"/>
      <c r="B144" s="40"/>
      <c r="C144" s="214" t="s">
        <v>301</v>
      </c>
      <c r="D144" s="214" t="s">
        <v>243</v>
      </c>
      <c r="E144" s="215" t="s">
        <v>1141</v>
      </c>
      <c r="F144" s="216" t="s">
        <v>1142</v>
      </c>
      <c r="G144" s="217" t="s">
        <v>261</v>
      </c>
      <c r="H144" s="218">
        <v>83</v>
      </c>
      <c r="I144" s="219"/>
      <c r="J144" s="220">
        <f>ROUND(I144*H144,2)</f>
        <v>0</v>
      </c>
      <c r="K144" s="216" t="s">
        <v>749</v>
      </c>
      <c r="L144" s="45"/>
      <c r="M144" s="221" t="s">
        <v>19</v>
      </c>
      <c r="N144" s="222" t="s">
        <v>43</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248</v>
      </c>
      <c r="AT144" s="225" t="s">
        <v>243</v>
      </c>
      <c r="AU144" s="225" t="s">
        <v>81</v>
      </c>
      <c r="AY144" s="18" t="s">
        <v>240</v>
      </c>
      <c r="BE144" s="226">
        <f>IF(N144="základní",J144,0)</f>
        <v>0</v>
      </c>
      <c r="BF144" s="226">
        <f>IF(N144="snížená",J144,0)</f>
        <v>0</v>
      </c>
      <c r="BG144" s="226">
        <f>IF(N144="zákl. přenesená",J144,0)</f>
        <v>0</v>
      </c>
      <c r="BH144" s="226">
        <f>IF(N144="sníž. přenesená",J144,0)</f>
        <v>0</v>
      </c>
      <c r="BI144" s="226">
        <f>IF(N144="nulová",J144,0)</f>
        <v>0</v>
      </c>
      <c r="BJ144" s="18" t="s">
        <v>79</v>
      </c>
      <c r="BK144" s="226">
        <f>ROUND(I144*H144,2)</f>
        <v>0</v>
      </c>
      <c r="BL144" s="18" t="s">
        <v>248</v>
      </c>
      <c r="BM144" s="225" t="s">
        <v>6234</v>
      </c>
    </row>
    <row r="145" s="2" customFormat="1">
      <c r="A145" s="39"/>
      <c r="B145" s="40"/>
      <c r="C145" s="214" t="s">
        <v>348</v>
      </c>
      <c r="D145" s="214" t="s">
        <v>243</v>
      </c>
      <c r="E145" s="215" t="s">
        <v>1038</v>
      </c>
      <c r="F145" s="216" t="s">
        <v>1039</v>
      </c>
      <c r="G145" s="217" t="s">
        <v>261</v>
      </c>
      <c r="H145" s="218">
        <v>20</v>
      </c>
      <c r="I145" s="219"/>
      <c r="J145" s="220">
        <f>ROUND(I145*H145,2)</f>
        <v>0</v>
      </c>
      <c r="K145" s="216" t="s">
        <v>749</v>
      </c>
      <c r="L145" s="45"/>
      <c r="M145" s="221" t="s">
        <v>19</v>
      </c>
      <c r="N145" s="222" t="s">
        <v>43</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248</v>
      </c>
      <c r="AT145" s="225" t="s">
        <v>243</v>
      </c>
      <c r="AU145" s="225" t="s">
        <v>81</v>
      </c>
      <c r="AY145" s="18" t="s">
        <v>240</v>
      </c>
      <c r="BE145" s="226">
        <f>IF(N145="základní",J145,0)</f>
        <v>0</v>
      </c>
      <c r="BF145" s="226">
        <f>IF(N145="snížená",J145,0)</f>
        <v>0</v>
      </c>
      <c r="BG145" s="226">
        <f>IF(N145="zákl. přenesená",J145,0)</f>
        <v>0</v>
      </c>
      <c r="BH145" s="226">
        <f>IF(N145="sníž. přenesená",J145,0)</f>
        <v>0</v>
      </c>
      <c r="BI145" s="226">
        <f>IF(N145="nulová",J145,0)</f>
        <v>0</v>
      </c>
      <c r="BJ145" s="18" t="s">
        <v>79</v>
      </c>
      <c r="BK145" s="226">
        <f>ROUND(I145*H145,2)</f>
        <v>0</v>
      </c>
      <c r="BL145" s="18" t="s">
        <v>248</v>
      </c>
      <c r="BM145" s="225" t="s">
        <v>6235</v>
      </c>
    </row>
    <row r="146" s="2" customFormat="1">
      <c r="A146" s="39"/>
      <c r="B146" s="40"/>
      <c r="C146" s="214" t="s">
        <v>306</v>
      </c>
      <c r="D146" s="214" t="s">
        <v>243</v>
      </c>
      <c r="E146" s="215" t="s">
        <v>860</v>
      </c>
      <c r="F146" s="216" t="s">
        <v>861</v>
      </c>
      <c r="G146" s="217" t="s">
        <v>806</v>
      </c>
      <c r="H146" s="218">
        <v>6</v>
      </c>
      <c r="I146" s="219"/>
      <c r="J146" s="220">
        <f>ROUND(I146*H146,2)</f>
        <v>0</v>
      </c>
      <c r="K146" s="216" t="s">
        <v>749</v>
      </c>
      <c r="L146" s="45"/>
      <c r="M146" s="221" t="s">
        <v>19</v>
      </c>
      <c r="N146" s="222" t="s">
        <v>43</v>
      </c>
      <c r="O146" s="85"/>
      <c r="P146" s="223">
        <f>O146*H146</f>
        <v>0</v>
      </c>
      <c r="Q146" s="223">
        <v>0.45937</v>
      </c>
      <c r="R146" s="223">
        <f>Q146*H146</f>
        <v>2.7562199999999999</v>
      </c>
      <c r="S146" s="223">
        <v>0</v>
      </c>
      <c r="T146" s="224">
        <f>S146*H146</f>
        <v>0</v>
      </c>
      <c r="U146" s="39"/>
      <c r="V146" s="39"/>
      <c r="W146" s="39"/>
      <c r="X146" s="39"/>
      <c r="Y146" s="39"/>
      <c r="Z146" s="39"/>
      <c r="AA146" s="39"/>
      <c r="AB146" s="39"/>
      <c r="AC146" s="39"/>
      <c r="AD146" s="39"/>
      <c r="AE146" s="39"/>
      <c r="AR146" s="225" t="s">
        <v>248</v>
      </c>
      <c r="AT146" s="225" t="s">
        <v>243</v>
      </c>
      <c r="AU146" s="225" t="s">
        <v>81</v>
      </c>
      <c r="AY146" s="18" t="s">
        <v>240</v>
      </c>
      <c r="BE146" s="226">
        <f>IF(N146="základní",J146,0)</f>
        <v>0</v>
      </c>
      <c r="BF146" s="226">
        <f>IF(N146="snížená",J146,0)</f>
        <v>0</v>
      </c>
      <c r="BG146" s="226">
        <f>IF(N146="zákl. přenesená",J146,0)</f>
        <v>0</v>
      </c>
      <c r="BH146" s="226">
        <f>IF(N146="sníž. přenesená",J146,0)</f>
        <v>0</v>
      </c>
      <c r="BI146" s="226">
        <f>IF(N146="nulová",J146,0)</f>
        <v>0</v>
      </c>
      <c r="BJ146" s="18" t="s">
        <v>79</v>
      </c>
      <c r="BK146" s="226">
        <f>ROUND(I146*H146,2)</f>
        <v>0</v>
      </c>
      <c r="BL146" s="18" t="s">
        <v>248</v>
      </c>
      <c r="BM146" s="225" t="s">
        <v>6236</v>
      </c>
    </row>
    <row r="147" s="2" customFormat="1">
      <c r="A147" s="39"/>
      <c r="B147" s="40"/>
      <c r="C147" s="214" t="s">
        <v>355</v>
      </c>
      <c r="D147" s="214" t="s">
        <v>243</v>
      </c>
      <c r="E147" s="215" t="s">
        <v>6237</v>
      </c>
      <c r="F147" s="216" t="s">
        <v>6238</v>
      </c>
      <c r="G147" s="217" t="s">
        <v>806</v>
      </c>
      <c r="H147" s="218">
        <v>1</v>
      </c>
      <c r="I147" s="219"/>
      <c r="J147" s="220">
        <f>ROUND(I147*H147,2)</f>
        <v>0</v>
      </c>
      <c r="K147" s="216" t="s">
        <v>749</v>
      </c>
      <c r="L147" s="45"/>
      <c r="M147" s="221" t="s">
        <v>19</v>
      </c>
      <c r="N147" s="222" t="s">
        <v>43</v>
      </c>
      <c r="O147" s="85"/>
      <c r="P147" s="223">
        <f>O147*H147</f>
        <v>0</v>
      </c>
      <c r="Q147" s="223">
        <v>0.040050000000000002</v>
      </c>
      <c r="R147" s="223">
        <f>Q147*H147</f>
        <v>0.040050000000000002</v>
      </c>
      <c r="S147" s="223">
        <v>0</v>
      </c>
      <c r="T147" s="224">
        <f>S147*H147</f>
        <v>0</v>
      </c>
      <c r="U147" s="39"/>
      <c r="V147" s="39"/>
      <c r="W147" s="39"/>
      <c r="X147" s="39"/>
      <c r="Y147" s="39"/>
      <c r="Z147" s="39"/>
      <c r="AA147" s="39"/>
      <c r="AB147" s="39"/>
      <c r="AC147" s="39"/>
      <c r="AD147" s="39"/>
      <c r="AE147" s="39"/>
      <c r="AR147" s="225" t="s">
        <v>248</v>
      </c>
      <c r="AT147" s="225" t="s">
        <v>243</v>
      </c>
      <c r="AU147" s="225" t="s">
        <v>81</v>
      </c>
      <c r="AY147" s="18" t="s">
        <v>240</v>
      </c>
      <c r="BE147" s="226">
        <f>IF(N147="základní",J147,0)</f>
        <v>0</v>
      </c>
      <c r="BF147" s="226">
        <f>IF(N147="snížená",J147,0)</f>
        <v>0</v>
      </c>
      <c r="BG147" s="226">
        <f>IF(N147="zákl. přenesená",J147,0)</f>
        <v>0</v>
      </c>
      <c r="BH147" s="226">
        <f>IF(N147="sníž. přenesená",J147,0)</f>
        <v>0</v>
      </c>
      <c r="BI147" s="226">
        <f>IF(N147="nulová",J147,0)</f>
        <v>0</v>
      </c>
      <c r="BJ147" s="18" t="s">
        <v>79</v>
      </c>
      <c r="BK147" s="226">
        <f>ROUND(I147*H147,2)</f>
        <v>0</v>
      </c>
      <c r="BL147" s="18" t="s">
        <v>248</v>
      </c>
      <c r="BM147" s="225" t="s">
        <v>6239</v>
      </c>
    </row>
    <row r="148" s="2" customFormat="1">
      <c r="A148" s="39"/>
      <c r="B148" s="40"/>
      <c r="C148" s="214" t="s">
        <v>308</v>
      </c>
      <c r="D148" s="214" t="s">
        <v>243</v>
      </c>
      <c r="E148" s="215" t="s">
        <v>6240</v>
      </c>
      <c r="F148" s="216" t="s">
        <v>6241</v>
      </c>
      <c r="G148" s="217" t="s">
        <v>806</v>
      </c>
      <c r="H148" s="218">
        <v>1</v>
      </c>
      <c r="I148" s="219"/>
      <c r="J148" s="220">
        <f>ROUND(I148*H148,2)</f>
        <v>0</v>
      </c>
      <c r="K148" s="216" t="s">
        <v>749</v>
      </c>
      <c r="L148" s="45"/>
      <c r="M148" s="221" t="s">
        <v>19</v>
      </c>
      <c r="N148" s="222" t="s">
        <v>43</v>
      </c>
      <c r="O148" s="85"/>
      <c r="P148" s="223">
        <f>O148*H148</f>
        <v>0</v>
      </c>
      <c r="Q148" s="223">
        <v>0.00396</v>
      </c>
      <c r="R148" s="223">
        <f>Q148*H148</f>
        <v>0.00396</v>
      </c>
      <c r="S148" s="223">
        <v>0</v>
      </c>
      <c r="T148" s="224">
        <f>S148*H148</f>
        <v>0</v>
      </c>
      <c r="U148" s="39"/>
      <c r="V148" s="39"/>
      <c r="W148" s="39"/>
      <c r="X148" s="39"/>
      <c r="Y148" s="39"/>
      <c r="Z148" s="39"/>
      <c r="AA148" s="39"/>
      <c r="AB148" s="39"/>
      <c r="AC148" s="39"/>
      <c r="AD148" s="39"/>
      <c r="AE148" s="39"/>
      <c r="AR148" s="225" t="s">
        <v>248</v>
      </c>
      <c r="AT148" s="225" t="s">
        <v>243</v>
      </c>
      <c r="AU148" s="225" t="s">
        <v>81</v>
      </c>
      <c r="AY148" s="18" t="s">
        <v>240</v>
      </c>
      <c r="BE148" s="226">
        <f>IF(N148="základní",J148,0)</f>
        <v>0</v>
      </c>
      <c r="BF148" s="226">
        <f>IF(N148="snížená",J148,0)</f>
        <v>0</v>
      </c>
      <c r="BG148" s="226">
        <f>IF(N148="zákl. přenesená",J148,0)</f>
        <v>0</v>
      </c>
      <c r="BH148" s="226">
        <f>IF(N148="sníž. přenesená",J148,0)</f>
        <v>0</v>
      </c>
      <c r="BI148" s="226">
        <f>IF(N148="nulová",J148,0)</f>
        <v>0</v>
      </c>
      <c r="BJ148" s="18" t="s">
        <v>79</v>
      </c>
      <c r="BK148" s="226">
        <f>ROUND(I148*H148,2)</f>
        <v>0</v>
      </c>
      <c r="BL148" s="18" t="s">
        <v>248</v>
      </c>
      <c r="BM148" s="225" t="s">
        <v>6242</v>
      </c>
    </row>
    <row r="149" s="2" customFormat="1" ht="44.25" customHeight="1">
      <c r="A149" s="39"/>
      <c r="B149" s="40"/>
      <c r="C149" s="214" t="s">
        <v>364</v>
      </c>
      <c r="D149" s="214" t="s">
        <v>243</v>
      </c>
      <c r="E149" s="215" t="s">
        <v>6243</v>
      </c>
      <c r="F149" s="216" t="s">
        <v>6244</v>
      </c>
      <c r="G149" s="217" t="s">
        <v>806</v>
      </c>
      <c r="H149" s="218">
        <v>1</v>
      </c>
      <c r="I149" s="219"/>
      <c r="J149" s="220">
        <f>ROUND(I149*H149,2)</f>
        <v>0</v>
      </c>
      <c r="K149" s="216" t="s">
        <v>749</v>
      </c>
      <c r="L149" s="45"/>
      <c r="M149" s="221" t="s">
        <v>19</v>
      </c>
      <c r="N149" s="222" t="s">
        <v>43</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248</v>
      </c>
      <c r="AT149" s="225" t="s">
        <v>243</v>
      </c>
      <c r="AU149" s="225" t="s">
        <v>81</v>
      </c>
      <c r="AY149" s="18" t="s">
        <v>240</v>
      </c>
      <c r="BE149" s="226">
        <f>IF(N149="základní",J149,0)</f>
        <v>0</v>
      </c>
      <c r="BF149" s="226">
        <f>IF(N149="snížená",J149,0)</f>
        <v>0</v>
      </c>
      <c r="BG149" s="226">
        <f>IF(N149="zákl. přenesená",J149,0)</f>
        <v>0</v>
      </c>
      <c r="BH149" s="226">
        <f>IF(N149="sníž. přenesená",J149,0)</f>
        <v>0</v>
      </c>
      <c r="BI149" s="226">
        <f>IF(N149="nulová",J149,0)</f>
        <v>0</v>
      </c>
      <c r="BJ149" s="18" t="s">
        <v>79</v>
      </c>
      <c r="BK149" s="226">
        <f>ROUND(I149*H149,2)</f>
        <v>0</v>
      </c>
      <c r="BL149" s="18" t="s">
        <v>248</v>
      </c>
      <c r="BM149" s="225" t="s">
        <v>6245</v>
      </c>
    </row>
    <row r="150" s="2" customFormat="1">
      <c r="A150" s="39"/>
      <c r="B150" s="40"/>
      <c r="C150" s="214" t="s">
        <v>311</v>
      </c>
      <c r="D150" s="214" t="s">
        <v>243</v>
      </c>
      <c r="E150" s="215" t="s">
        <v>6246</v>
      </c>
      <c r="F150" s="216" t="s">
        <v>6247</v>
      </c>
      <c r="G150" s="217" t="s">
        <v>806</v>
      </c>
      <c r="H150" s="218">
        <v>1</v>
      </c>
      <c r="I150" s="219"/>
      <c r="J150" s="220">
        <f>ROUND(I150*H150,2)</f>
        <v>0</v>
      </c>
      <c r="K150" s="216" t="s">
        <v>749</v>
      </c>
      <c r="L150" s="45"/>
      <c r="M150" s="221" t="s">
        <v>19</v>
      </c>
      <c r="N150" s="222" t="s">
        <v>43</v>
      </c>
      <c r="O150" s="85"/>
      <c r="P150" s="223">
        <f>O150*H150</f>
        <v>0</v>
      </c>
      <c r="Q150" s="223">
        <v>0.0101</v>
      </c>
      <c r="R150" s="223">
        <f>Q150*H150</f>
        <v>0.0101</v>
      </c>
      <c r="S150" s="223">
        <v>0</v>
      </c>
      <c r="T150" s="224">
        <f>S150*H150</f>
        <v>0</v>
      </c>
      <c r="U150" s="39"/>
      <c r="V150" s="39"/>
      <c r="W150" s="39"/>
      <c r="X150" s="39"/>
      <c r="Y150" s="39"/>
      <c r="Z150" s="39"/>
      <c r="AA150" s="39"/>
      <c r="AB150" s="39"/>
      <c r="AC150" s="39"/>
      <c r="AD150" s="39"/>
      <c r="AE150" s="39"/>
      <c r="AR150" s="225" t="s">
        <v>248</v>
      </c>
      <c r="AT150" s="225" t="s">
        <v>243</v>
      </c>
      <c r="AU150" s="225" t="s">
        <v>81</v>
      </c>
      <c r="AY150" s="18" t="s">
        <v>240</v>
      </c>
      <c r="BE150" s="226">
        <f>IF(N150="základní",J150,0)</f>
        <v>0</v>
      </c>
      <c r="BF150" s="226">
        <f>IF(N150="snížená",J150,0)</f>
        <v>0</v>
      </c>
      <c r="BG150" s="226">
        <f>IF(N150="zákl. přenesená",J150,0)</f>
        <v>0</v>
      </c>
      <c r="BH150" s="226">
        <f>IF(N150="sníž. přenesená",J150,0)</f>
        <v>0</v>
      </c>
      <c r="BI150" s="226">
        <f>IF(N150="nulová",J150,0)</f>
        <v>0</v>
      </c>
      <c r="BJ150" s="18" t="s">
        <v>79</v>
      </c>
      <c r="BK150" s="226">
        <f>ROUND(I150*H150,2)</f>
        <v>0</v>
      </c>
      <c r="BL150" s="18" t="s">
        <v>248</v>
      </c>
      <c r="BM150" s="225" t="s">
        <v>6248</v>
      </c>
    </row>
    <row r="151" s="2" customFormat="1">
      <c r="A151" s="39"/>
      <c r="B151" s="40"/>
      <c r="C151" s="214" t="s">
        <v>371</v>
      </c>
      <c r="D151" s="214" t="s">
        <v>243</v>
      </c>
      <c r="E151" s="215" t="s">
        <v>1054</v>
      </c>
      <c r="F151" s="216" t="s">
        <v>1055</v>
      </c>
      <c r="G151" s="217" t="s">
        <v>261</v>
      </c>
      <c r="H151" s="218">
        <v>83</v>
      </c>
      <c r="I151" s="219"/>
      <c r="J151" s="220">
        <f>ROUND(I151*H151,2)</f>
        <v>0</v>
      </c>
      <c r="K151" s="216" t="s">
        <v>749</v>
      </c>
      <c r="L151" s="45"/>
      <c r="M151" s="221" t="s">
        <v>19</v>
      </c>
      <c r="N151" s="222" t="s">
        <v>43</v>
      </c>
      <c r="O151" s="85"/>
      <c r="P151" s="223">
        <f>O151*H151</f>
        <v>0</v>
      </c>
      <c r="Q151" s="223">
        <v>0.00012999999999999999</v>
      </c>
      <c r="R151" s="223">
        <f>Q151*H151</f>
        <v>0.010789999999999999</v>
      </c>
      <c r="S151" s="223">
        <v>0</v>
      </c>
      <c r="T151" s="224">
        <f>S151*H151</f>
        <v>0</v>
      </c>
      <c r="U151" s="39"/>
      <c r="V151" s="39"/>
      <c r="W151" s="39"/>
      <c r="X151" s="39"/>
      <c r="Y151" s="39"/>
      <c r="Z151" s="39"/>
      <c r="AA151" s="39"/>
      <c r="AB151" s="39"/>
      <c r="AC151" s="39"/>
      <c r="AD151" s="39"/>
      <c r="AE151" s="39"/>
      <c r="AR151" s="225" t="s">
        <v>248</v>
      </c>
      <c r="AT151" s="225" t="s">
        <v>243</v>
      </c>
      <c r="AU151" s="225" t="s">
        <v>81</v>
      </c>
      <c r="AY151" s="18" t="s">
        <v>240</v>
      </c>
      <c r="BE151" s="226">
        <f>IF(N151="základní",J151,0)</f>
        <v>0</v>
      </c>
      <c r="BF151" s="226">
        <f>IF(N151="snížená",J151,0)</f>
        <v>0</v>
      </c>
      <c r="BG151" s="226">
        <f>IF(N151="zákl. přenesená",J151,0)</f>
        <v>0</v>
      </c>
      <c r="BH151" s="226">
        <f>IF(N151="sníž. přenesená",J151,0)</f>
        <v>0</v>
      </c>
      <c r="BI151" s="226">
        <f>IF(N151="nulová",J151,0)</f>
        <v>0</v>
      </c>
      <c r="BJ151" s="18" t="s">
        <v>79</v>
      </c>
      <c r="BK151" s="226">
        <f>ROUND(I151*H151,2)</f>
        <v>0</v>
      </c>
      <c r="BL151" s="18" t="s">
        <v>248</v>
      </c>
      <c r="BM151" s="225" t="s">
        <v>6249</v>
      </c>
    </row>
    <row r="152" s="2" customFormat="1" ht="44.25" customHeight="1">
      <c r="A152" s="39"/>
      <c r="B152" s="40"/>
      <c r="C152" s="214" t="s">
        <v>313</v>
      </c>
      <c r="D152" s="214" t="s">
        <v>243</v>
      </c>
      <c r="E152" s="215" t="s">
        <v>6250</v>
      </c>
      <c r="F152" s="216" t="s">
        <v>6251</v>
      </c>
      <c r="G152" s="217" t="s">
        <v>806</v>
      </c>
      <c r="H152" s="218">
        <v>1</v>
      </c>
      <c r="I152" s="219"/>
      <c r="J152" s="220">
        <f>ROUND(I152*H152,2)</f>
        <v>0</v>
      </c>
      <c r="K152" s="216" t="s">
        <v>749</v>
      </c>
      <c r="L152" s="45"/>
      <c r="M152" s="221" t="s">
        <v>19</v>
      </c>
      <c r="N152" s="222" t="s">
        <v>43</v>
      </c>
      <c r="O152" s="85"/>
      <c r="P152" s="223">
        <f>O152*H152</f>
        <v>0</v>
      </c>
      <c r="Q152" s="223">
        <v>0.01427</v>
      </c>
      <c r="R152" s="223">
        <f>Q152*H152</f>
        <v>0.01427</v>
      </c>
      <c r="S152" s="223">
        <v>0</v>
      </c>
      <c r="T152" s="224">
        <f>S152*H152</f>
        <v>0</v>
      </c>
      <c r="U152" s="39"/>
      <c r="V152" s="39"/>
      <c r="W152" s="39"/>
      <c r="X152" s="39"/>
      <c r="Y152" s="39"/>
      <c r="Z152" s="39"/>
      <c r="AA152" s="39"/>
      <c r="AB152" s="39"/>
      <c r="AC152" s="39"/>
      <c r="AD152" s="39"/>
      <c r="AE152" s="39"/>
      <c r="AR152" s="225" t="s">
        <v>248</v>
      </c>
      <c r="AT152" s="225" t="s">
        <v>243</v>
      </c>
      <c r="AU152" s="225" t="s">
        <v>81</v>
      </c>
      <c r="AY152" s="18" t="s">
        <v>240</v>
      </c>
      <c r="BE152" s="226">
        <f>IF(N152="základní",J152,0)</f>
        <v>0</v>
      </c>
      <c r="BF152" s="226">
        <f>IF(N152="snížená",J152,0)</f>
        <v>0</v>
      </c>
      <c r="BG152" s="226">
        <f>IF(N152="zákl. přenesená",J152,0)</f>
        <v>0</v>
      </c>
      <c r="BH152" s="226">
        <f>IF(N152="sníž. přenesená",J152,0)</f>
        <v>0</v>
      </c>
      <c r="BI152" s="226">
        <f>IF(N152="nulová",J152,0)</f>
        <v>0</v>
      </c>
      <c r="BJ152" s="18" t="s">
        <v>79</v>
      </c>
      <c r="BK152" s="226">
        <f>ROUND(I152*H152,2)</f>
        <v>0</v>
      </c>
      <c r="BL152" s="18" t="s">
        <v>248</v>
      </c>
      <c r="BM152" s="225" t="s">
        <v>6252</v>
      </c>
    </row>
    <row r="153" s="12" customFormat="1" ht="22.8" customHeight="1">
      <c r="A153" s="12"/>
      <c r="B153" s="198"/>
      <c r="C153" s="199"/>
      <c r="D153" s="200" t="s">
        <v>71</v>
      </c>
      <c r="E153" s="212" t="s">
        <v>272</v>
      </c>
      <c r="F153" s="212" t="s">
        <v>950</v>
      </c>
      <c r="G153" s="199"/>
      <c r="H153" s="199"/>
      <c r="I153" s="202"/>
      <c r="J153" s="213">
        <f>BK153</f>
        <v>0</v>
      </c>
      <c r="K153" s="199"/>
      <c r="L153" s="204"/>
      <c r="M153" s="205"/>
      <c r="N153" s="206"/>
      <c r="O153" s="206"/>
      <c r="P153" s="207">
        <f>SUM(P154:P161)</f>
        <v>0</v>
      </c>
      <c r="Q153" s="206"/>
      <c r="R153" s="207">
        <f>SUM(R154:R161)</f>
        <v>0.057860000000000009</v>
      </c>
      <c r="S153" s="206"/>
      <c r="T153" s="208">
        <f>SUM(T154:T161)</f>
        <v>1.4157000000000002</v>
      </c>
      <c r="U153" s="12"/>
      <c r="V153" s="12"/>
      <c r="W153" s="12"/>
      <c r="X153" s="12"/>
      <c r="Y153" s="12"/>
      <c r="Z153" s="12"/>
      <c r="AA153" s="12"/>
      <c r="AB153" s="12"/>
      <c r="AC153" s="12"/>
      <c r="AD153" s="12"/>
      <c r="AE153" s="12"/>
      <c r="AR153" s="209" t="s">
        <v>79</v>
      </c>
      <c r="AT153" s="210" t="s">
        <v>71</v>
      </c>
      <c r="AU153" s="210" t="s">
        <v>79</v>
      </c>
      <c r="AY153" s="209" t="s">
        <v>240</v>
      </c>
      <c r="BK153" s="211">
        <f>SUM(BK154:BK161)</f>
        <v>0</v>
      </c>
    </row>
    <row r="154" s="2" customFormat="1">
      <c r="A154" s="39"/>
      <c r="B154" s="40"/>
      <c r="C154" s="214" t="s">
        <v>378</v>
      </c>
      <c r="D154" s="214" t="s">
        <v>243</v>
      </c>
      <c r="E154" s="215" t="s">
        <v>6253</v>
      </c>
      <c r="F154" s="216" t="s">
        <v>6254</v>
      </c>
      <c r="G154" s="217" t="s">
        <v>261</v>
      </c>
      <c r="H154" s="218">
        <v>52</v>
      </c>
      <c r="I154" s="219"/>
      <c r="J154" s="220">
        <f>ROUND(I154*H154,2)</f>
        <v>0</v>
      </c>
      <c r="K154" s="216" t="s">
        <v>749</v>
      </c>
      <c r="L154" s="45"/>
      <c r="M154" s="221" t="s">
        <v>19</v>
      </c>
      <c r="N154" s="222" t="s">
        <v>43</v>
      </c>
      <c r="O154" s="85"/>
      <c r="P154" s="223">
        <f>O154*H154</f>
        <v>0</v>
      </c>
      <c r="Q154" s="223">
        <v>0</v>
      </c>
      <c r="R154" s="223">
        <f>Q154*H154</f>
        <v>0</v>
      </c>
      <c r="S154" s="223">
        <v>0.0060000000000000001</v>
      </c>
      <c r="T154" s="224">
        <f>S154*H154</f>
        <v>0.312</v>
      </c>
      <c r="U154" s="39"/>
      <c r="V154" s="39"/>
      <c r="W154" s="39"/>
      <c r="X154" s="39"/>
      <c r="Y154" s="39"/>
      <c r="Z154" s="39"/>
      <c r="AA154" s="39"/>
      <c r="AB154" s="39"/>
      <c r="AC154" s="39"/>
      <c r="AD154" s="39"/>
      <c r="AE154" s="39"/>
      <c r="AR154" s="225" t="s">
        <v>248</v>
      </c>
      <c r="AT154" s="225" t="s">
        <v>243</v>
      </c>
      <c r="AU154" s="225" t="s">
        <v>81</v>
      </c>
      <c r="AY154" s="18" t="s">
        <v>240</v>
      </c>
      <c r="BE154" s="226">
        <f>IF(N154="základní",J154,0)</f>
        <v>0</v>
      </c>
      <c r="BF154" s="226">
        <f>IF(N154="snížená",J154,0)</f>
        <v>0</v>
      </c>
      <c r="BG154" s="226">
        <f>IF(N154="zákl. přenesená",J154,0)</f>
        <v>0</v>
      </c>
      <c r="BH154" s="226">
        <f>IF(N154="sníž. přenesená",J154,0)</f>
        <v>0</v>
      </c>
      <c r="BI154" s="226">
        <f>IF(N154="nulová",J154,0)</f>
        <v>0</v>
      </c>
      <c r="BJ154" s="18" t="s">
        <v>79</v>
      </c>
      <c r="BK154" s="226">
        <f>ROUND(I154*H154,2)</f>
        <v>0</v>
      </c>
      <c r="BL154" s="18" t="s">
        <v>248</v>
      </c>
      <c r="BM154" s="225" t="s">
        <v>6255</v>
      </c>
    </row>
    <row r="155" s="2" customFormat="1">
      <c r="A155" s="39"/>
      <c r="B155" s="40"/>
      <c r="C155" s="214" t="s">
        <v>315</v>
      </c>
      <c r="D155" s="214" t="s">
        <v>243</v>
      </c>
      <c r="E155" s="215" t="s">
        <v>6256</v>
      </c>
      <c r="F155" s="216" t="s">
        <v>6257</v>
      </c>
      <c r="G155" s="217" t="s">
        <v>261</v>
      </c>
      <c r="H155" s="218">
        <v>22</v>
      </c>
      <c r="I155" s="219"/>
      <c r="J155" s="220">
        <f>ROUND(I155*H155,2)</f>
        <v>0</v>
      </c>
      <c r="K155" s="216" t="s">
        <v>749</v>
      </c>
      <c r="L155" s="45"/>
      <c r="M155" s="221" t="s">
        <v>19</v>
      </c>
      <c r="N155" s="222" t="s">
        <v>43</v>
      </c>
      <c r="O155" s="85"/>
      <c r="P155" s="223">
        <f>O155*H155</f>
        <v>0</v>
      </c>
      <c r="Q155" s="223">
        <v>0</v>
      </c>
      <c r="R155" s="223">
        <f>Q155*H155</f>
        <v>0</v>
      </c>
      <c r="S155" s="223">
        <v>0.0089999999999999993</v>
      </c>
      <c r="T155" s="224">
        <f>S155*H155</f>
        <v>0.19799999999999998</v>
      </c>
      <c r="U155" s="39"/>
      <c r="V155" s="39"/>
      <c r="W155" s="39"/>
      <c r="X155" s="39"/>
      <c r="Y155" s="39"/>
      <c r="Z155" s="39"/>
      <c r="AA155" s="39"/>
      <c r="AB155" s="39"/>
      <c r="AC155" s="39"/>
      <c r="AD155" s="39"/>
      <c r="AE155" s="39"/>
      <c r="AR155" s="225" t="s">
        <v>248</v>
      </c>
      <c r="AT155" s="225" t="s">
        <v>243</v>
      </c>
      <c r="AU155" s="225" t="s">
        <v>81</v>
      </c>
      <c r="AY155" s="18" t="s">
        <v>240</v>
      </c>
      <c r="BE155" s="226">
        <f>IF(N155="základní",J155,0)</f>
        <v>0</v>
      </c>
      <c r="BF155" s="226">
        <f>IF(N155="snížená",J155,0)</f>
        <v>0</v>
      </c>
      <c r="BG155" s="226">
        <f>IF(N155="zákl. přenesená",J155,0)</f>
        <v>0</v>
      </c>
      <c r="BH155" s="226">
        <f>IF(N155="sníž. přenesená",J155,0)</f>
        <v>0</v>
      </c>
      <c r="BI155" s="226">
        <f>IF(N155="nulová",J155,0)</f>
        <v>0</v>
      </c>
      <c r="BJ155" s="18" t="s">
        <v>79</v>
      </c>
      <c r="BK155" s="226">
        <f>ROUND(I155*H155,2)</f>
        <v>0</v>
      </c>
      <c r="BL155" s="18" t="s">
        <v>248</v>
      </c>
      <c r="BM155" s="225" t="s">
        <v>6258</v>
      </c>
    </row>
    <row r="156" s="2" customFormat="1">
      <c r="A156" s="39"/>
      <c r="B156" s="40"/>
      <c r="C156" s="214" t="s">
        <v>388</v>
      </c>
      <c r="D156" s="214" t="s">
        <v>243</v>
      </c>
      <c r="E156" s="215" t="s">
        <v>6259</v>
      </c>
      <c r="F156" s="216" t="s">
        <v>6260</v>
      </c>
      <c r="G156" s="217" t="s">
        <v>261</v>
      </c>
      <c r="H156" s="218">
        <v>15</v>
      </c>
      <c r="I156" s="219"/>
      <c r="J156" s="220">
        <f>ROUND(I156*H156,2)</f>
        <v>0</v>
      </c>
      <c r="K156" s="216" t="s">
        <v>749</v>
      </c>
      <c r="L156" s="45"/>
      <c r="M156" s="221" t="s">
        <v>19</v>
      </c>
      <c r="N156" s="222" t="s">
        <v>43</v>
      </c>
      <c r="O156" s="85"/>
      <c r="P156" s="223">
        <f>O156*H156</f>
        <v>0</v>
      </c>
      <c r="Q156" s="223">
        <v>0.00076000000000000004</v>
      </c>
      <c r="R156" s="223">
        <f>Q156*H156</f>
        <v>0.0114</v>
      </c>
      <c r="S156" s="223">
        <v>0.0020999999999999999</v>
      </c>
      <c r="T156" s="224">
        <f>S156*H156</f>
        <v>0.0315</v>
      </c>
      <c r="U156" s="39"/>
      <c r="V156" s="39"/>
      <c r="W156" s="39"/>
      <c r="X156" s="39"/>
      <c r="Y156" s="39"/>
      <c r="Z156" s="39"/>
      <c r="AA156" s="39"/>
      <c r="AB156" s="39"/>
      <c r="AC156" s="39"/>
      <c r="AD156" s="39"/>
      <c r="AE156" s="39"/>
      <c r="AR156" s="225" t="s">
        <v>248</v>
      </c>
      <c r="AT156" s="225" t="s">
        <v>243</v>
      </c>
      <c r="AU156" s="225" t="s">
        <v>81</v>
      </c>
      <c r="AY156" s="18" t="s">
        <v>240</v>
      </c>
      <c r="BE156" s="226">
        <f>IF(N156="základní",J156,0)</f>
        <v>0</v>
      </c>
      <c r="BF156" s="226">
        <f>IF(N156="snížená",J156,0)</f>
        <v>0</v>
      </c>
      <c r="BG156" s="226">
        <f>IF(N156="zákl. přenesená",J156,0)</f>
        <v>0</v>
      </c>
      <c r="BH156" s="226">
        <f>IF(N156="sníž. přenesená",J156,0)</f>
        <v>0</v>
      </c>
      <c r="BI156" s="226">
        <f>IF(N156="nulová",J156,0)</f>
        <v>0</v>
      </c>
      <c r="BJ156" s="18" t="s">
        <v>79</v>
      </c>
      <c r="BK156" s="226">
        <f>ROUND(I156*H156,2)</f>
        <v>0</v>
      </c>
      <c r="BL156" s="18" t="s">
        <v>248</v>
      </c>
      <c r="BM156" s="225" t="s">
        <v>6261</v>
      </c>
    </row>
    <row r="157" s="2" customFormat="1" ht="44.25" customHeight="1">
      <c r="A157" s="39"/>
      <c r="B157" s="40"/>
      <c r="C157" s="214" t="s">
        <v>317</v>
      </c>
      <c r="D157" s="214" t="s">
        <v>243</v>
      </c>
      <c r="E157" s="215" t="s">
        <v>6262</v>
      </c>
      <c r="F157" s="216" t="s">
        <v>6263</v>
      </c>
      <c r="G157" s="217" t="s">
        <v>261</v>
      </c>
      <c r="H157" s="218">
        <v>1</v>
      </c>
      <c r="I157" s="219"/>
      <c r="J157" s="220">
        <f>ROUND(I157*H157,2)</f>
        <v>0</v>
      </c>
      <c r="K157" s="216" t="s">
        <v>749</v>
      </c>
      <c r="L157" s="45"/>
      <c r="M157" s="221" t="s">
        <v>19</v>
      </c>
      <c r="N157" s="222" t="s">
        <v>43</v>
      </c>
      <c r="O157" s="85"/>
      <c r="P157" s="223">
        <f>O157*H157</f>
        <v>0</v>
      </c>
      <c r="Q157" s="223">
        <v>0.0010499999999999999</v>
      </c>
      <c r="R157" s="223">
        <f>Q157*H157</f>
        <v>0.0010499999999999999</v>
      </c>
      <c r="S157" s="223">
        <v>0.0061999999999999998</v>
      </c>
      <c r="T157" s="224">
        <f>S157*H157</f>
        <v>0.0061999999999999998</v>
      </c>
      <c r="U157" s="39"/>
      <c r="V157" s="39"/>
      <c r="W157" s="39"/>
      <c r="X157" s="39"/>
      <c r="Y157" s="39"/>
      <c r="Z157" s="39"/>
      <c r="AA157" s="39"/>
      <c r="AB157" s="39"/>
      <c r="AC157" s="39"/>
      <c r="AD157" s="39"/>
      <c r="AE157" s="39"/>
      <c r="AR157" s="225" t="s">
        <v>248</v>
      </c>
      <c r="AT157" s="225" t="s">
        <v>243</v>
      </c>
      <c r="AU157" s="225" t="s">
        <v>81</v>
      </c>
      <c r="AY157" s="18" t="s">
        <v>240</v>
      </c>
      <c r="BE157" s="226">
        <f>IF(N157="základní",J157,0)</f>
        <v>0</v>
      </c>
      <c r="BF157" s="226">
        <f>IF(N157="snížená",J157,0)</f>
        <v>0</v>
      </c>
      <c r="BG157" s="226">
        <f>IF(N157="zákl. přenesená",J157,0)</f>
        <v>0</v>
      </c>
      <c r="BH157" s="226">
        <f>IF(N157="sníž. přenesená",J157,0)</f>
        <v>0</v>
      </c>
      <c r="BI157" s="226">
        <f>IF(N157="nulová",J157,0)</f>
        <v>0</v>
      </c>
      <c r="BJ157" s="18" t="s">
        <v>79</v>
      </c>
      <c r="BK157" s="226">
        <f>ROUND(I157*H157,2)</f>
        <v>0</v>
      </c>
      <c r="BL157" s="18" t="s">
        <v>248</v>
      </c>
      <c r="BM157" s="225" t="s">
        <v>6264</v>
      </c>
    </row>
    <row r="158" s="2" customFormat="1" ht="44.25" customHeight="1">
      <c r="A158" s="39"/>
      <c r="B158" s="40"/>
      <c r="C158" s="214" t="s">
        <v>397</v>
      </c>
      <c r="D158" s="214" t="s">
        <v>243</v>
      </c>
      <c r="E158" s="215" t="s">
        <v>6265</v>
      </c>
      <c r="F158" s="216" t="s">
        <v>6266</v>
      </c>
      <c r="G158" s="217" t="s">
        <v>261</v>
      </c>
      <c r="H158" s="218">
        <v>2</v>
      </c>
      <c r="I158" s="219"/>
      <c r="J158" s="220">
        <f>ROUND(I158*H158,2)</f>
        <v>0</v>
      </c>
      <c r="K158" s="216" t="s">
        <v>749</v>
      </c>
      <c r="L158" s="45"/>
      <c r="M158" s="221" t="s">
        <v>19</v>
      </c>
      <c r="N158" s="222" t="s">
        <v>43</v>
      </c>
      <c r="O158" s="85"/>
      <c r="P158" s="223">
        <f>O158*H158</f>
        <v>0</v>
      </c>
      <c r="Q158" s="223">
        <v>0.00108</v>
      </c>
      <c r="R158" s="223">
        <f>Q158*H158</f>
        <v>0.00216</v>
      </c>
      <c r="S158" s="223">
        <v>0.0085000000000000006</v>
      </c>
      <c r="T158" s="224">
        <f>S158*H158</f>
        <v>0.017000000000000001</v>
      </c>
      <c r="U158" s="39"/>
      <c r="V158" s="39"/>
      <c r="W158" s="39"/>
      <c r="X158" s="39"/>
      <c r="Y158" s="39"/>
      <c r="Z158" s="39"/>
      <c r="AA158" s="39"/>
      <c r="AB158" s="39"/>
      <c r="AC158" s="39"/>
      <c r="AD158" s="39"/>
      <c r="AE158" s="39"/>
      <c r="AR158" s="225" t="s">
        <v>248</v>
      </c>
      <c r="AT158" s="225" t="s">
        <v>243</v>
      </c>
      <c r="AU158" s="225" t="s">
        <v>81</v>
      </c>
      <c r="AY158" s="18" t="s">
        <v>240</v>
      </c>
      <c r="BE158" s="226">
        <f>IF(N158="základní",J158,0)</f>
        <v>0</v>
      </c>
      <c r="BF158" s="226">
        <f>IF(N158="snížená",J158,0)</f>
        <v>0</v>
      </c>
      <c r="BG158" s="226">
        <f>IF(N158="zákl. přenesená",J158,0)</f>
        <v>0</v>
      </c>
      <c r="BH158" s="226">
        <f>IF(N158="sníž. přenesená",J158,0)</f>
        <v>0</v>
      </c>
      <c r="BI158" s="226">
        <f>IF(N158="nulová",J158,0)</f>
        <v>0</v>
      </c>
      <c r="BJ158" s="18" t="s">
        <v>79</v>
      </c>
      <c r="BK158" s="226">
        <f>ROUND(I158*H158,2)</f>
        <v>0</v>
      </c>
      <c r="BL158" s="18" t="s">
        <v>248</v>
      </c>
      <c r="BM158" s="225" t="s">
        <v>6267</v>
      </c>
    </row>
    <row r="159" s="2" customFormat="1" ht="44.25" customHeight="1">
      <c r="A159" s="39"/>
      <c r="B159" s="40"/>
      <c r="C159" s="214" t="s">
        <v>320</v>
      </c>
      <c r="D159" s="214" t="s">
        <v>243</v>
      </c>
      <c r="E159" s="215" t="s">
        <v>6268</v>
      </c>
      <c r="F159" s="216" t="s">
        <v>6269</v>
      </c>
      <c r="G159" s="217" t="s">
        <v>261</v>
      </c>
      <c r="H159" s="218">
        <v>1</v>
      </c>
      <c r="I159" s="219"/>
      <c r="J159" s="220">
        <f>ROUND(I159*H159,2)</f>
        <v>0</v>
      </c>
      <c r="K159" s="216" t="s">
        <v>749</v>
      </c>
      <c r="L159" s="45"/>
      <c r="M159" s="221" t="s">
        <v>19</v>
      </c>
      <c r="N159" s="222" t="s">
        <v>43</v>
      </c>
      <c r="O159" s="85"/>
      <c r="P159" s="223">
        <f>O159*H159</f>
        <v>0</v>
      </c>
      <c r="Q159" s="223">
        <v>0.0011299999999999999</v>
      </c>
      <c r="R159" s="223">
        <f>Q159*H159</f>
        <v>0.0011299999999999999</v>
      </c>
      <c r="S159" s="223">
        <v>0.010999999999999999</v>
      </c>
      <c r="T159" s="224">
        <f>S159*H159</f>
        <v>0.010999999999999999</v>
      </c>
      <c r="U159" s="39"/>
      <c r="V159" s="39"/>
      <c r="W159" s="39"/>
      <c r="X159" s="39"/>
      <c r="Y159" s="39"/>
      <c r="Z159" s="39"/>
      <c r="AA159" s="39"/>
      <c r="AB159" s="39"/>
      <c r="AC159" s="39"/>
      <c r="AD159" s="39"/>
      <c r="AE159" s="39"/>
      <c r="AR159" s="225" t="s">
        <v>248</v>
      </c>
      <c r="AT159" s="225" t="s">
        <v>243</v>
      </c>
      <c r="AU159" s="225" t="s">
        <v>81</v>
      </c>
      <c r="AY159" s="18" t="s">
        <v>240</v>
      </c>
      <c r="BE159" s="226">
        <f>IF(N159="základní",J159,0)</f>
        <v>0</v>
      </c>
      <c r="BF159" s="226">
        <f>IF(N159="snížená",J159,0)</f>
        <v>0</v>
      </c>
      <c r="BG159" s="226">
        <f>IF(N159="zákl. přenesená",J159,0)</f>
        <v>0</v>
      </c>
      <c r="BH159" s="226">
        <f>IF(N159="sníž. přenesená",J159,0)</f>
        <v>0</v>
      </c>
      <c r="BI159" s="226">
        <f>IF(N159="nulová",J159,0)</f>
        <v>0</v>
      </c>
      <c r="BJ159" s="18" t="s">
        <v>79</v>
      </c>
      <c r="BK159" s="226">
        <f>ROUND(I159*H159,2)</f>
        <v>0</v>
      </c>
      <c r="BL159" s="18" t="s">
        <v>248</v>
      </c>
      <c r="BM159" s="225" t="s">
        <v>6270</v>
      </c>
    </row>
    <row r="160" s="2" customFormat="1" ht="44.25" customHeight="1">
      <c r="A160" s="39"/>
      <c r="B160" s="40"/>
      <c r="C160" s="214" t="s">
        <v>406</v>
      </c>
      <c r="D160" s="214" t="s">
        <v>243</v>
      </c>
      <c r="E160" s="215" t="s">
        <v>6271</v>
      </c>
      <c r="F160" s="216" t="s">
        <v>6272</v>
      </c>
      <c r="G160" s="217" t="s">
        <v>261</v>
      </c>
      <c r="H160" s="218">
        <v>2</v>
      </c>
      <c r="I160" s="219"/>
      <c r="J160" s="220">
        <f>ROUND(I160*H160,2)</f>
        <v>0</v>
      </c>
      <c r="K160" s="216" t="s">
        <v>749</v>
      </c>
      <c r="L160" s="45"/>
      <c r="M160" s="221" t="s">
        <v>19</v>
      </c>
      <c r="N160" s="222" t="s">
        <v>43</v>
      </c>
      <c r="O160" s="85"/>
      <c r="P160" s="223">
        <f>O160*H160</f>
        <v>0</v>
      </c>
      <c r="Q160" s="223">
        <v>0.0011800000000000001</v>
      </c>
      <c r="R160" s="223">
        <f>Q160*H160</f>
        <v>0.0023600000000000001</v>
      </c>
      <c r="S160" s="223">
        <v>0.014</v>
      </c>
      <c r="T160" s="224">
        <f>S160*H160</f>
        <v>0.028000000000000001</v>
      </c>
      <c r="U160" s="39"/>
      <c r="V160" s="39"/>
      <c r="W160" s="39"/>
      <c r="X160" s="39"/>
      <c r="Y160" s="39"/>
      <c r="Z160" s="39"/>
      <c r="AA160" s="39"/>
      <c r="AB160" s="39"/>
      <c r="AC160" s="39"/>
      <c r="AD160" s="39"/>
      <c r="AE160" s="39"/>
      <c r="AR160" s="225" t="s">
        <v>248</v>
      </c>
      <c r="AT160" s="225" t="s">
        <v>243</v>
      </c>
      <c r="AU160" s="225" t="s">
        <v>81</v>
      </c>
      <c r="AY160" s="18" t="s">
        <v>240</v>
      </c>
      <c r="BE160" s="226">
        <f>IF(N160="základní",J160,0)</f>
        <v>0</v>
      </c>
      <c r="BF160" s="226">
        <f>IF(N160="snížená",J160,0)</f>
        <v>0</v>
      </c>
      <c r="BG160" s="226">
        <f>IF(N160="zákl. přenesená",J160,0)</f>
        <v>0</v>
      </c>
      <c r="BH160" s="226">
        <f>IF(N160="sníž. přenesená",J160,0)</f>
        <v>0</v>
      </c>
      <c r="BI160" s="226">
        <f>IF(N160="nulová",J160,0)</f>
        <v>0</v>
      </c>
      <c r="BJ160" s="18" t="s">
        <v>79</v>
      </c>
      <c r="BK160" s="226">
        <f>ROUND(I160*H160,2)</f>
        <v>0</v>
      </c>
      <c r="BL160" s="18" t="s">
        <v>248</v>
      </c>
      <c r="BM160" s="225" t="s">
        <v>6273</v>
      </c>
    </row>
    <row r="161" s="2" customFormat="1" ht="44.25" customHeight="1">
      <c r="A161" s="39"/>
      <c r="B161" s="40"/>
      <c r="C161" s="214" t="s">
        <v>322</v>
      </c>
      <c r="D161" s="214" t="s">
        <v>243</v>
      </c>
      <c r="E161" s="215" t="s">
        <v>6274</v>
      </c>
      <c r="F161" s="216" t="s">
        <v>6275</v>
      </c>
      <c r="G161" s="217" t="s">
        <v>261</v>
      </c>
      <c r="H161" s="218">
        <v>28</v>
      </c>
      <c r="I161" s="219"/>
      <c r="J161" s="220">
        <f>ROUND(I161*H161,2)</f>
        <v>0</v>
      </c>
      <c r="K161" s="216" t="s">
        <v>749</v>
      </c>
      <c r="L161" s="45"/>
      <c r="M161" s="221" t="s">
        <v>19</v>
      </c>
      <c r="N161" s="222" t="s">
        <v>43</v>
      </c>
      <c r="O161" s="85"/>
      <c r="P161" s="223">
        <f>O161*H161</f>
        <v>0</v>
      </c>
      <c r="Q161" s="223">
        <v>0.00142</v>
      </c>
      <c r="R161" s="223">
        <f>Q161*H161</f>
        <v>0.039760000000000004</v>
      </c>
      <c r="S161" s="223">
        <v>0.029000000000000001</v>
      </c>
      <c r="T161" s="224">
        <f>S161*H161</f>
        <v>0.81200000000000006</v>
      </c>
      <c r="U161" s="39"/>
      <c r="V161" s="39"/>
      <c r="W161" s="39"/>
      <c r="X161" s="39"/>
      <c r="Y161" s="39"/>
      <c r="Z161" s="39"/>
      <c r="AA161" s="39"/>
      <c r="AB161" s="39"/>
      <c r="AC161" s="39"/>
      <c r="AD161" s="39"/>
      <c r="AE161" s="39"/>
      <c r="AR161" s="225" t="s">
        <v>248</v>
      </c>
      <c r="AT161" s="225" t="s">
        <v>243</v>
      </c>
      <c r="AU161" s="225" t="s">
        <v>81</v>
      </c>
      <c r="AY161" s="18" t="s">
        <v>240</v>
      </c>
      <c r="BE161" s="226">
        <f>IF(N161="základní",J161,0)</f>
        <v>0</v>
      </c>
      <c r="BF161" s="226">
        <f>IF(N161="snížená",J161,0)</f>
        <v>0</v>
      </c>
      <c r="BG161" s="226">
        <f>IF(N161="zákl. přenesená",J161,0)</f>
        <v>0</v>
      </c>
      <c r="BH161" s="226">
        <f>IF(N161="sníž. přenesená",J161,0)</f>
        <v>0</v>
      </c>
      <c r="BI161" s="226">
        <f>IF(N161="nulová",J161,0)</f>
        <v>0</v>
      </c>
      <c r="BJ161" s="18" t="s">
        <v>79</v>
      </c>
      <c r="BK161" s="226">
        <f>ROUND(I161*H161,2)</f>
        <v>0</v>
      </c>
      <c r="BL161" s="18" t="s">
        <v>248</v>
      </c>
      <c r="BM161" s="225" t="s">
        <v>6276</v>
      </c>
    </row>
    <row r="162" s="12" customFormat="1" ht="22.8" customHeight="1">
      <c r="A162" s="12"/>
      <c r="B162" s="198"/>
      <c r="C162" s="199"/>
      <c r="D162" s="200" t="s">
        <v>71</v>
      </c>
      <c r="E162" s="212" t="s">
        <v>954</v>
      </c>
      <c r="F162" s="212" t="s">
        <v>955</v>
      </c>
      <c r="G162" s="199"/>
      <c r="H162" s="199"/>
      <c r="I162" s="202"/>
      <c r="J162" s="213">
        <f>BK162</f>
        <v>0</v>
      </c>
      <c r="K162" s="199"/>
      <c r="L162" s="204"/>
      <c r="M162" s="205"/>
      <c r="N162" s="206"/>
      <c r="O162" s="206"/>
      <c r="P162" s="207">
        <f>SUM(P163:P167)</f>
        <v>0</v>
      </c>
      <c r="Q162" s="206"/>
      <c r="R162" s="207">
        <f>SUM(R163:R167)</f>
        <v>0</v>
      </c>
      <c r="S162" s="206"/>
      <c r="T162" s="208">
        <f>SUM(T163:T167)</f>
        <v>0</v>
      </c>
      <c r="U162" s="12"/>
      <c r="V162" s="12"/>
      <c r="W162" s="12"/>
      <c r="X162" s="12"/>
      <c r="Y162" s="12"/>
      <c r="Z162" s="12"/>
      <c r="AA162" s="12"/>
      <c r="AB162" s="12"/>
      <c r="AC162" s="12"/>
      <c r="AD162" s="12"/>
      <c r="AE162" s="12"/>
      <c r="AR162" s="209" t="s">
        <v>79</v>
      </c>
      <c r="AT162" s="210" t="s">
        <v>71</v>
      </c>
      <c r="AU162" s="210" t="s">
        <v>79</v>
      </c>
      <c r="AY162" s="209" t="s">
        <v>240</v>
      </c>
      <c r="BK162" s="211">
        <f>SUM(BK163:BK167)</f>
        <v>0</v>
      </c>
    </row>
    <row r="163" s="2" customFormat="1">
      <c r="A163" s="39"/>
      <c r="B163" s="40"/>
      <c r="C163" s="214" t="s">
        <v>413</v>
      </c>
      <c r="D163" s="214" t="s">
        <v>243</v>
      </c>
      <c r="E163" s="215" t="s">
        <v>6277</v>
      </c>
      <c r="F163" s="216" t="s">
        <v>6278</v>
      </c>
      <c r="G163" s="217" t="s">
        <v>786</v>
      </c>
      <c r="H163" s="218">
        <v>1.4159999999999999</v>
      </c>
      <c r="I163" s="219"/>
      <c r="J163" s="220">
        <f>ROUND(I163*H163,2)</f>
        <v>0</v>
      </c>
      <c r="K163" s="216" t="s">
        <v>749</v>
      </c>
      <c r="L163" s="45"/>
      <c r="M163" s="221" t="s">
        <v>19</v>
      </c>
      <c r="N163" s="222" t="s">
        <v>43</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248</v>
      </c>
      <c r="AT163" s="225" t="s">
        <v>243</v>
      </c>
      <c r="AU163" s="225" t="s">
        <v>81</v>
      </c>
      <c r="AY163" s="18" t="s">
        <v>240</v>
      </c>
      <c r="BE163" s="226">
        <f>IF(N163="základní",J163,0)</f>
        <v>0</v>
      </c>
      <c r="BF163" s="226">
        <f>IF(N163="snížená",J163,0)</f>
        <v>0</v>
      </c>
      <c r="BG163" s="226">
        <f>IF(N163="zákl. přenesená",J163,0)</f>
        <v>0</v>
      </c>
      <c r="BH163" s="226">
        <f>IF(N163="sníž. přenesená",J163,0)</f>
        <v>0</v>
      </c>
      <c r="BI163" s="226">
        <f>IF(N163="nulová",J163,0)</f>
        <v>0</v>
      </c>
      <c r="BJ163" s="18" t="s">
        <v>79</v>
      </c>
      <c r="BK163" s="226">
        <f>ROUND(I163*H163,2)</f>
        <v>0</v>
      </c>
      <c r="BL163" s="18" t="s">
        <v>248</v>
      </c>
      <c r="BM163" s="225" t="s">
        <v>6279</v>
      </c>
    </row>
    <row r="164" s="2" customFormat="1" ht="33" customHeight="1">
      <c r="A164" s="39"/>
      <c r="B164" s="40"/>
      <c r="C164" s="214" t="s">
        <v>325</v>
      </c>
      <c r="D164" s="214" t="s">
        <v>243</v>
      </c>
      <c r="E164" s="215" t="s">
        <v>959</v>
      </c>
      <c r="F164" s="216" t="s">
        <v>960</v>
      </c>
      <c r="G164" s="217" t="s">
        <v>786</v>
      </c>
      <c r="H164" s="218">
        <v>1.4159999999999999</v>
      </c>
      <c r="I164" s="219"/>
      <c r="J164" s="220">
        <f>ROUND(I164*H164,2)</f>
        <v>0</v>
      </c>
      <c r="K164" s="216" t="s">
        <v>749</v>
      </c>
      <c r="L164" s="45"/>
      <c r="M164" s="221" t="s">
        <v>19</v>
      </c>
      <c r="N164" s="222" t="s">
        <v>43</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271</v>
      </c>
      <c r="AT164" s="225" t="s">
        <v>243</v>
      </c>
      <c r="AU164" s="225" t="s">
        <v>81</v>
      </c>
      <c r="AY164" s="18" t="s">
        <v>240</v>
      </c>
      <c r="BE164" s="226">
        <f>IF(N164="základní",J164,0)</f>
        <v>0</v>
      </c>
      <c r="BF164" s="226">
        <f>IF(N164="snížená",J164,0)</f>
        <v>0</v>
      </c>
      <c r="BG164" s="226">
        <f>IF(N164="zákl. přenesená",J164,0)</f>
        <v>0</v>
      </c>
      <c r="BH164" s="226">
        <f>IF(N164="sníž. přenesená",J164,0)</f>
        <v>0</v>
      </c>
      <c r="BI164" s="226">
        <f>IF(N164="nulová",J164,0)</f>
        <v>0</v>
      </c>
      <c r="BJ164" s="18" t="s">
        <v>79</v>
      </c>
      <c r="BK164" s="226">
        <f>ROUND(I164*H164,2)</f>
        <v>0</v>
      </c>
      <c r="BL164" s="18" t="s">
        <v>271</v>
      </c>
      <c r="BM164" s="225" t="s">
        <v>6280</v>
      </c>
    </row>
    <row r="165" s="2" customFormat="1" ht="44.25" customHeight="1">
      <c r="A165" s="39"/>
      <c r="B165" s="40"/>
      <c r="C165" s="214" t="s">
        <v>421</v>
      </c>
      <c r="D165" s="214" t="s">
        <v>243</v>
      </c>
      <c r="E165" s="215" t="s">
        <v>962</v>
      </c>
      <c r="F165" s="216" t="s">
        <v>963</v>
      </c>
      <c r="G165" s="217" t="s">
        <v>786</v>
      </c>
      <c r="H165" s="218">
        <v>28.32</v>
      </c>
      <c r="I165" s="219"/>
      <c r="J165" s="220">
        <f>ROUND(I165*H165,2)</f>
        <v>0</v>
      </c>
      <c r="K165" s="216" t="s">
        <v>749</v>
      </c>
      <c r="L165" s="45"/>
      <c r="M165" s="221" t="s">
        <v>19</v>
      </c>
      <c r="N165" s="222" t="s">
        <v>43</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248</v>
      </c>
      <c r="AT165" s="225" t="s">
        <v>243</v>
      </c>
      <c r="AU165" s="225" t="s">
        <v>81</v>
      </c>
      <c r="AY165" s="18" t="s">
        <v>240</v>
      </c>
      <c r="BE165" s="226">
        <f>IF(N165="základní",J165,0)</f>
        <v>0</v>
      </c>
      <c r="BF165" s="226">
        <f>IF(N165="snížená",J165,0)</f>
        <v>0</v>
      </c>
      <c r="BG165" s="226">
        <f>IF(N165="zákl. přenesená",J165,0)</f>
        <v>0</v>
      </c>
      <c r="BH165" s="226">
        <f>IF(N165="sníž. přenesená",J165,0)</f>
        <v>0</v>
      </c>
      <c r="BI165" s="226">
        <f>IF(N165="nulová",J165,0)</f>
        <v>0</v>
      </c>
      <c r="BJ165" s="18" t="s">
        <v>79</v>
      </c>
      <c r="BK165" s="226">
        <f>ROUND(I165*H165,2)</f>
        <v>0</v>
      </c>
      <c r="BL165" s="18" t="s">
        <v>248</v>
      </c>
      <c r="BM165" s="225" t="s">
        <v>6281</v>
      </c>
    </row>
    <row r="166" s="2" customFormat="1" ht="44.25" customHeight="1">
      <c r="A166" s="39"/>
      <c r="B166" s="40"/>
      <c r="C166" s="214" t="s">
        <v>327</v>
      </c>
      <c r="D166" s="214" t="s">
        <v>243</v>
      </c>
      <c r="E166" s="215" t="s">
        <v>965</v>
      </c>
      <c r="F166" s="216" t="s">
        <v>966</v>
      </c>
      <c r="G166" s="217" t="s">
        <v>786</v>
      </c>
      <c r="H166" s="218">
        <v>1.4159999999999999</v>
      </c>
      <c r="I166" s="219"/>
      <c r="J166" s="220">
        <f>ROUND(I166*H166,2)</f>
        <v>0</v>
      </c>
      <c r="K166" s="216" t="s">
        <v>749</v>
      </c>
      <c r="L166" s="45"/>
      <c r="M166" s="221" t="s">
        <v>19</v>
      </c>
      <c r="N166" s="222" t="s">
        <v>43</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248</v>
      </c>
      <c r="AT166" s="225" t="s">
        <v>243</v>
      </c>
      <c r="AU166" s="225" t="s">
        <v>81</v>
      </c>
      <c r="AY166" s="18" t="s">
        <v>240</v>
      </c>
      <c r="BE166" s="226">
        <f>IF(N166="základní",J166,0)</f>
        <v>0</v>
      </c>
      <c r="BF166" s="226">
        <f>IF(N166="snížená",J166,0)</f>
        <v>0</v>
      </c>
      <c r="BG166" s="226">
        <f>IF(N166="zákl. přenesená",J166,0)</f>
        <v>0</v>
      </c>
      <c r="BH166" s="226">
        <f>IF(N166="sníž. přenesená",J166,0)</f>
        <v>0</v>
      </c>
      <c r="BI166" s="226">
        <f>IF(N166="nulová",J166,0)</f>
        <v>0</v>
      </c>
      <c r="BJ166" s="18" t="s">
        <v>79</v>
      </c>
      <c r="BK166" s="226">
        <f>ROUND(I166*H166,2)</f>
        <v>0</v>
      </c>
      <c r="BL166" s="18" t="s">
        <v>248</v>
      </c>
      <c r="BM166" s="225" t="s">
        <v>6282</v>
      </c>
    </row>
    <row r="167" s="2" customFormat="1">
      <c r="A167" s="39"/>
      <c r="B167" s="40"/>
      <c r="C167" s="214" t="s">
        <v>428</v>
      </c>
      <c r="D167" s="214" t="s">
        <v>243</v>
      </c>
      <c r="E167" s="215" t="s">
        <v>968</v>
      </c>
      <c r="F167" s="216" t="s">
        <v>969</v>
      </c>
      <c r="G167" s="217" t="s">
        <v>786</v>
      </c>
      <c r="H167" s="218">
        <v>1.4159999999999999</v>
      </c>
      <c r="I167" s="219"/>
      <c r="J167" s="220">
        <f>ROUND(I167*H167,2)</f>
        <v>0</v>
      </c>
      <c r="K167" s="216" t="s">
        <v>749</v>
      </c>
      <c r="L167" s="45"/>
      <c r="M167" s="221" t="s">
        <v>19</v>
      </c>
      <c r="N167" s="222" t="s">
        <v>43</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248</v>
      </c>
      <c r="AT167" s="225" t="s">
        <v>243</v>
      </c>
      <c r="AU167" s="225" t="s">
        <v>81</v>
      </c>
      <c r="AY167" s="18" t="s">
        <v>240</v>
      </c>
      <c r="BE167" s="226">
        <f>IF(N167="základní",J167,0)</f>
        <v>0</v>
      </c>
      <c r="BF167" s="226">
        <f>IF(N167="snížená",J167,0)</f>
        <v>0</v>
      </c>
      <c r="BG167" s="226">
        <f>IF(N167="zákl. přenesená",J167,0)</f>
        <v>0</v>
      </c>
      <c r="BH167" s="226">
        <f>IF(N167="sníž. přenesená",J167,0)</f>
        <v>0</v>
      </c>
      <c r="BI167" s="226">
        <f>IF(N167="nulová",J167,0)</f>
        <v>0</v>
      </c>
      <c r="BJ167" s="18" t="s">
        <v>79</v>
      </c>
      <c r="BK167" s="226">
        <f>ROUND(I167*H167,2)</f>
        <v>0</v>
      </c>
      <c r="BL167" s="18" t="s">
        <v>248</v>
      </c>
      <c r="BM167" s="225" t="s">
        <v>6283</v>
      </c>
    </row>
    <row r="168" s="12" customFormat="1" ht="22.8" customHeight="1">
      <c r="A168" s="12"/>
      <c r="B168" s="198"/>
      <c r="C168" s="199"/>
      <c r="D168" s="200" t="s">
        <v>71</v>
      </c>
      <c r="E168" s="212" t="s">
        <v>971</v>
      </c>
      <c r="F168" s="212" t="s">
        <v>972</v>
      </c>
      <c r="G168" s="199"/>
      <c r="H168" s="199"/>
      <c r="I168" s="202"/>
      <c r="J168" s="213">
        <f>BK168</f>
        <v>0</v>
      </c>
      <c r="K168" s="199"/>
      <c r="L168" s="204"/>
      <c r="M168" s="205"/>
      <c r="N168" s="206"/>
      <c r="O168" s="206"/>
      <c r="P168" s="207">
        <f>SUM(P169:P170)</f>
        <v>0</v>
      </c>
      <c r="Q168" s="206"/>
      <c r="R168" s="207">
        <f>SUM(R169:R170)</f>
        <v>0</v>
      </c>
      <c r="S168" s="206"/>
      <c r="T168" s="208">
        <f>SUM(T169:T170)</f>
        <v>0</v>
      </c>
      <c r="U168" s="12"/>
      <c r="V168" s="12"/>
      <c r="W168" s="12"/>
      <c r="X168" s="12"/>
      <c r="Y168" s="12"/>
      <c r="Z168" s="12"/>
      <c r="AA168" s="12"/>
      <c r="AB168" s="12"/>
      <c r="AC168" s="12"/>
      <c r="AD168" s="12"/>
      <c r="AE168" s="12"/>
      <c r="AR168" s="209" t="s">
        <v>79</v>
      </c>
      <c r="AT168" s="210" t="s">
        <v>71</v>
      </c>
      <c r="AU168" s="210" t="s">
        <v>79</v>
      </c>
      <c r="AY168" s="209" t="s">
        <v>240</v>
      </c>
      <c r="BK168" s="211">
        <f>SUM(BK169:BK170)</f>
        <v>0</v>
      </c>
    </row>
    <row r="169" s="2" customFormat="1" ht="66.75" customHeight="1">
      <c r="A169" s="39"/>
      <c r="B169" s="40"/>
      <c r="C169" s="214" t="s">
        <v>331</v>
      </c>
      <c r="D169" s="214" t="s">
        <v>243</v>
      </c>
      <c r="E169" s="215" t="s">
        <v>6284</v>
      </c>
      <c r="F169" s="216" t="s">
        <v>6285</v>
      </c>
      <c r="G169" s="217" t="s">
        <v>786</v>
      </c>
      <c r="H169" s="218">
        <v>433.49900000000002</v>
      </c>
      <c r="I169" s="219"/>
      <c r="J169" s="220">
        <f>ROUND(I169*H169,2)</f>
        <v>0</v>
      </c>
      <c r="K169" s="216" t="s">
        <v>749</v>
      </c>
      <c r="L169" s="45"/>
      <c r="M169" s="221" t="s">
        <v>19</v>
      </c>
      <c r="N169" s="222" t="s">
        <v>43</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248</v>
      </c>
      <c r="AT169" s="225" t="s">
        <v>243</v>
      </c>
      <c r="AU169" s="225" t="s">
        <v>81</v>
      </c>
      <c r="AY169" s="18" t="s">
        <v>240</v>
      </c>
      <c r="BE169" s="226">
        <f>IF(N169="základní",J169,0)</f>
        <v>0</v>
      </c>
      <c r="BF169" s="226">
        <f>IF(N169="snížená",J169,0)</f>
        <v>0</v>
      </c>
      <c r="BG169" s="226">
        <f>IF(N169="zákl. přenesená",J169,0)</f>
        <v>0</v>
      </c>
      <c r="BH169" s="226">
        <f>IF(N169="sníž. přenesená",J169,0)</f>
        <v>0</v>
      </c>
      <c r="BI169" s="226">
        <f>IF(N169="nulová",J169,0)</f>
        <v>0</v>
      </c>
      <c r="BJ169" s="18" t="s">
        <v>79</v>
      </c>
      <c r="BK169" s="226">
        <f>ROUND(I169*H169,2)</f>
        <v>0</v>
      </c>
      <c r="BL169" s="18" t="s">
        <v>248</v>
      </c>
      <c r="BM169" s="225" t="s">
        <v>6286</v>
      </c>
    </row>
    <row r="170" s="2" customFormat="1">
      <c r="A170" s="39"/>
      <c r="B170" s="40"/>
      <c r="C170" s="214" t="s">
        <v>617</v>
      </c>
      <c r="D170" s="214" t="s">
        <v>243</v>
      </c>
      <c r="E170" s="215" t="s">
        <v>976</v>
      </c>
      <c r="F170" s="216" t="s">
        <v>977</v>
      </c>
      <c r="G170" s="217" t="s">
        <v>786</v>
      </c>
      <c r="H170" s="218">
        <v>433.49900000000002</v>
      </c>
      <c r="I170" s="219"/>
      <c r="J170" s="220">
        <f>ROUND(I170*H170,2)</f>
        <v>0</v>
      </c>
      <c r="K170" s="216" t="s">
        <v>749</v>
      </c>
      <c r="L170" s="45"/>
      <c r="M170" s="221" t="s">
        <v>19</v>
      </c>
      <c r="N170" s="222" t="s">
        <v>43</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248</v>
      </c>
      <c r="AT170" s="225" t="s">
        <v>243</v>
      </c>
      <c r="AU170" s="225" t="s">
        <v>81</v>
      </c>
      <c r="AY170" s="18" t="s">
        <v>240</v>
      </c>
      <c r="BE170" s="226">
        <f>IF(N170="základní",J170,0)</f>
        <v>0</v>
      </c>
      <c r="BF170" s="226">
        <f>IF(N170="snížená",J170,0)</f>
        <v>0</v>
      </c>
      <c r="BG170" s="226">
        <f>IF(N170="zákl. přenesená",J170,0)</f>
        <v>0</v>
      </c>
      <c r="BH170" s="226">
        <f>IF(N170="sníž. přenesená",J170,0)</f>
        <v>0</v>
      </c>
      <c r="BI170" s="226">
        <f>IF(N170="nulová",J170,0)</f>
        <v>0</v>
      </c>
      <c r="BJ170" s="18" t="s">
        <v>79</v>
      </c>
      <c r="BK170" s="226">
        <f>ROUND(I170*H170,2)</f>
        <v>0</v>
      </c>
      <c r="BL170" s="18" t="s">
        <v>248</v>
      </c>
      <c r="BM170" s="225" t="s">
        <v>6287</v>
      </c>
    </row>
    <row r="171" s="12" customFormat="1" ht="25.92" customHeight="1">
      <c r="A171" s="12"/>
      <c r="B171" s="198"/>
      <c r="C171" s="199"/>
      <c r="D171" s="200" t="s">
        <v>71</v>
      </c>
      <c r="E171" s="201" t="s">
        <v>1653</v>
      </c>
      <c r="F171" s="201" t="s">
        <v>1654</v>
      </c>
      <c r="G171" s="199"/>
      <c r="H171" s="199"/>
      <c r="I171" s="202"/>
      <c r="J171" s="203">
        <f>BK171</f>
        <v>0</v>
      </c>
      <c r="K171" s="199"/>
      <c r="L171" s="204"/>
      <c r="M171" s="205"/>
      <c r="N171" s="206"/>
      <c r="O171" s="206"/>
      <c r="P171" s="207">
        <f>P172+P182+P227+P294+P302+P338+P346</f>
        <v>0</v>
      </c>
      <c r="Q171" s="206"/>
      <c r="R171" s="207">
        <f>R172+R182+R227+R294+R302+R338+R346</f>
        <v>11.122525000000001</v>
      </c>
      <c r="S171" s="206"/>
      <c r="T171" s="208">
        <f>T172+T182+T227+T294+T302+T338+T346</f>
        <v>0</v>
      </c>
      <c r="U171" s="12"/>
      <c r="V171" s="12"/>
      <c r="W171" s="12"/>
      <c r="X171" s="12"/>
      <c r="Y171" s="12"/>
      <c r="Z171" s="12"/>
      <c r="AA171" s="12"/>
      <c r="AB171" s="12"/>
      <c r="AC171" s="12"/>
      <c r="AD171" s="12"/>
      <c r="AE171" s="12"/>
      <c r="AR171" s="209" t="s">
        <v>81</v>
      </c>
      <c r="AT171" s="210" t="s">
        <v>71</v>
      </c>
      <c r="AU171" s="210" t="s">
        <v>72</v>
      </c>
      <c r="AY171" s="209" t="s">
        <v>240</v>
      </c>
      <c r="BK171" s="211">
        <f>BK172+BK182+BK227+BK294+BK302+BK338+BK346</f>
        <v>0</v>
      </c>
    </row>
    <row r="172" s="12" customFormat="1" ht="22.8" customHeight="1">
      <c r="A172" s="12"/>
      <c r="B172" s="198"/>
      <c r="C172" s="199"/>
      <c r="D172" s="200" t="s">
        <v>71</v>
      </c>
      <c r="E172" s="212" t="s">
        <v>3124</v>
      </c>
      <c r="F172" s="212" t="s">
        <v>3125</v>
      </c>
      <c r="G172" s="199"/>
      <c r="H172" s="199"/>
      <c r="I172" s="202"/>
      <c r="J172" s="213">
        <f>BK172</f>
        <v>0</v>
      </c>
      <c r="K172" s="199"/>
      <c r="L172" s="204"/>
      <c r="M172" s="205"/>
      <c r="N172" s="206"/>
      <c r="O172" s="206"/>
      <c r="P172" s="207">
        <f>SUM(P173:P181)</f>
        <v>0</v>
      </c>
      <c r="Q172" s="206"/>
      <c r="R172" s="207">
        <f>SUM(R173:R181)</f>
        <v>0.092565000000000008</v>
      </c>
      <c r="S172" s="206"/>
      <c r="T172" s="208">
        <f>SUM(T173:T181)</f>
        <v>0</v>
      </c>
      <c r="U172" s="12"/>
      <c r="V172" s="12"/>
      <c r="W172" s="12"/>
      <c r="X172" s="12"/>
      <c r="Y172" s="12"/>
      <c r="Z172" s="12"/>
      <c r="AA172" s="12"/>
      <c r="AB172" s="12"/>
      <c r="AC172" s="12"/>
      <c r="AD172" s="12"/>
      <c r="AE172" s="12"/>
      <c r="AR172" s="209" t="s">
        <v>81</v>
      </c>
      <c r="AT172" s="210" t="s">
        <v>71</v>
      </c>
      <c r="AU172" s="210" t="s">
        <v>79</v>
      </c>
      <c r="AY172" s="209" t="s">
        <v>240</v>
      </c>
      <c r="BK172" s="211">
        <f>SUM(BK173:BK181)</f>
        <v>0</v>
      </c>
    </row>
    <row r="173" s="2" customFormat="1">
      <c r="A173" s="39"/>
      <c r="B173" s="40"/>
      <c r="C173" s="214" t="s">
        <v>333</v>
      </c>
      <c r="D173" s="214" t="s">
        <v>243</v>
      </c>
      <c r="E173" s="215" t="s">
        <v>6288</v>
      </c>
      <c r="F173" s="216" t="s">
        <v>6289</v>
      </c>
      <c r="G173" s="217" t="s">
        <v>261</v>
      </c>
      <c r="H173" s="218">
        <v>114</v>
      </c>
      <c r="I173" s="219"/>
      <c r="J173" s="220">
        <f>ROUND(I173*H173,2)</f>
        <v>0</v>
      </c>
      <c r="K173" s="216" t="s">
        <v>749</v>
      </c>
      <c r="L173" s="45"/>
      <c r="M173" s="221" t="s">
        <v>19</v>
      </c>
      <c r="N173" s="222" t="s">
        <v>43</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271</v>
      </c>
      <c r="AT173" s="225" t="s">
        <v>243</v>
      </c>
      <c r="AU173" s="225" t="s">
        <v>81</v>
      </c>
      <c r="AY173" s="18" t="s">
        <v>240</v>
      </c>
      <c r="BE173" s="226">
        <f>IF(N173="základní",J173,0)</f>
        <v>0</v>
      </c>
      <c r="BF173" s="226">
        <f>IF(N173="snížená",J173,0)</f>
        <v>0</v>
      </c>
      <c r="BG173" s="226">
        <f>IF(N173="zákl. přenesená",J173,0)</f>
        <v>0</v>
      </c>
      <c r="BH173" s="226">
        <f>IF(N173="sníž. přenesená",J173,0)</f>
        <v>0</v>
      </c>
      <c r="BI173" s="226">
        <f>IF(N173="nulová",J173,0)</f>
        <v>0</v>
      </c>
      <c r="BJ173" s="18" t="s">
        <v>79</v>
      </c>
      <c r="BK173" s="226">
        <f>ROUND(I173*H173,2)</f>
        <v>0</v>
      </c>
      <c r="BL173" s="18" t="s">
        <v>271</v>
      </c>
      <c r="BM173" s="225" t="s">
        <v>6290</v>
      </c>
    </row>
    <row r="174" s="2" customFormat="1">
      <c r="A174" s="39"/>
      <c r="B174" s="40"/>
      <c r="C174" s="238" t="s">
        <v>626</v>
      </c>
      <c r="D174" s="238" t="s">
        <v>797</v>
      </c>
      <c r="E174" s="239" t="s">
        <v>6291</v>
      </c>
      <c r="F174" s="240" t="s">
        <v>6292</v>
      </c>
      <c r="G174" s="241" t="s">
        <v>261</v>
      </c>
      <c r="H174" s="242">
        <v>48.960000000000001</v>
      </c>
      <c r="I174" s="243"/>
      <c r="J174" s="244">
        <f>ROUND(I174*H174,2)</f>
        <v>0</v>
      </c>
      <c r="K174" s="240" t="s">
        <v>749</v>
      </c>
      <c r="L174" s="245"/>
      <c r="M174" s="246" t="s">
        <v>19</v>
      </c>
      <c r="N174" s="247" t="s">
        <v>43</v>
      </c>
      <c r="O174" s="85"/>
      <c r="P174" s="223">
        <f>O174*H174</f>
        <v>0</v>
      </c>
      <c r="Q174" s="223">
        <v>0.00036999999999999999</v>
      </c>
      <c r="R174" s="223">
        <f>Q174*H174</f>
        <v>0.018115200000000001</v>
      </c>
      <c r="S174" s="223">
        <v>0</v>
      </c>
      <c r="T174" s="224">
        <f>S174*H174</f>
        <v>0</v>
      </c>
      <c r="U174" s="39"/>
      <c r="V174" s="39"/>
      <c r="W174" s="39"/>
      <c r="X174" s="39"/>
      <c r="Y174" s="39"/>
      <c r="Z174" s="39"/>
      <c r="AA174" s="39"/>
      <c r="AB174" s="39"/>
      <c r="AC174" s="39"/>
      <c r="AD174" s="39"/>
      <c r="AE174" s="39"/>
      <c r="AR174" s="225" t="s">
        <v>301</v>
      </c>
      <c r="AT174" s="225" t="s">
        <v>797</v>
      </c>
      <c r="AU174" s="225" t="s">
        <v>81</v>
      </c>
      <c r="AY174" s="18" t="s">
        <v>240</v>
      </c>
      <c r="BE174" s="226">
        <f>IF(N174="základní",J174,0)</f>
        <v>0</v>
      </c>
      <c r="BF174" s="226">
        <f>IF(N174="snížená",J174,0)</f>
        <v>0</v>
      </c>
      <c r="BG174" s="226">
        <f>IF(N174="zákl. přenesená",J174,0)</f>
        <v>0</v>
      </c>
      <c r="BH174" s="226">
        <f>IF(N174="sníž. přenesená",J174,0)</f>
        <v>0</v>
      </c>
      <c r="BI174" s="226">
        <f>IF(N174="nulová",J174,0)</f>
        <v>0</v>
      </c>
      <c r="BJ174" s="18" t="s">
        <v>79</v>
      </c>
      <c r="BK174" s="226">
        <f>ROUND(I174*H174,2)</f>
        <v>0</v>
      </c>
      <c r="BL174" s="18" t="s">
        <v>271</v>
      </c>
      <c r="BM174" s="225" t="s">
        <v>6293</v>
      </c>
    </row>
    <row r="175" s="13" customFormat="1">
      <c r="A175" s="13"/>
      <c r="B175" s="248"/>
      <c r="C175" s="249"/>
      <c r="D175" s="227" t="s">
        <v>801</v>
      </c>
      <c r="E175" s="250" t="s">
        <v>19</v>
      </c>
      <c r="F175" s="251" t="s">
        <v>6294</v>
      </c>
      <c r="G175" s="249"/>
      <c r="H175" s="252">
        <v>48.960000000000001</v>
      </c>
      <c r="I175" s="253"/>
      <c r="J175" s="249"/>
      <c r="K175" s="249"/>
      <c r="L175" s="254"/>
      <c r="M175" s="255"/>
      <c r="N175" s="256"/>
      <c r="O175" s="256"/>
      <c r="P175" s="256"/>
      <c r="Q175" s="256"/>
      <c r="R175" s="256"/>
      <c r="S175" s="256"/>
      <c r="T175" s="257"/>
      <c r="U175" s="13"/>
      <c r="V175" s="13"/>
      <c r="W175" s="13"/>
      <c r="X175" s="13"/>
      <c r="Y175" s="13"/>
      <c r="Z175" s="13"/>
      <c r="AA175" s="13"/>
      <c r="AB175" s="13"/>
      <c r="AC175" s="13"/>
      <c r="AD175" s="13"/>
      <c r="AE175" s="13"/>
      <c r="AT175" s="258" t="s">
        <v>801</v>
      </c>
      <c r="AU175" s="258" t="s">
        <v>81</v>
      </c>
      <c r="AV175" s="13" t="s">
        <v>81</v>
      </c>
      <c r="AW175" s="13" t="s">
        <v>33</v>
      </c>
      <c r="AX175" s="13" t="s">
        <v>79</v>
      </c>
      <c r="AY175" s="258" t="s">
        <v>240</v>
      </c>
    </row>
    <row r="176" s="2" customFormat="1">
      <c r="A176" s="39"/>
      <c r="B176" s="40"/>
      <c r="C176" s="238" t="s">
        <v>336</v>
      </c>
      <c r="D176" s="238" t="s">
        <v>797</v>
      </c>
      <c r="E176" s="239" t="s">
        <v>4848</v>
      </c>
      <c r="F176" s="240" t="s">
        <v>4849</v>
      </c>
      <c r="G176" s="241" t="s">
        <v>261</v>
      </c>
      <c r="H176" s="242">
        <v>28.559999999999999</v>
      </c>
      <c r="I176" s="243"/>
      <c r="J176" s="244">
        <f>ROUND(I176*H176,2)</f>
        <v>0</v>
      </c>
      <c r="K176" s="240" t="s">
        <v>749</v>
      </c>
      <c r="L176" s="245"/>
      <c r="M176" s="246" t="s">
        <v>19</v>
      </c>
      <c r="N176" s="247" t="s">
        <v>43</v>
      </c>
      <c r="O176" s="85"/>
      <c r="P176" s="223">
        <f>O176*H176</f>
        <v>0</v>
      </c>
      <c r="Q176" s="223">
        <v>0.00083000000000000001</v>
      </c>
      <c r="R176" s="223">
        <f>Q176*H176</f>
        <v>0.023704799999999998</v>
      </c>
      <c r="S176" s="223">
        <v>0</v>
      </c>
      <c r="T176" s="224">
        <f>S176*H176</f>
        <v>0</v>
      </c>
      <c r="U176" s="39"/>
      <c r="V176" s="39"/>
      <c r="W176" s="39"/>
      <c r="X176" s="39"/>
      <c r="Y176" s="39"/>
      <c r="Z176" s="39"/>
      <c r="AA176" s="39"/>
      <c r="AB176" s="39"/>
      <c r="AC176" s="39"/>
      <c r="AD176" s="39"/>
      <c r="AE176" s="39"/>
      <c r="AR176" s="225" t="s">
        <v>301</v>
      </c>
      <c r="AT176" s="225" t="s">
        <v>797</v>
      </c>
      <c r="AU176" s="225" t="s">
        <v>81</v>
      </c>
      <c r="AY176" s="18" t="s">
        <v>240</v>
      </c>
      <c r="BE176" s="226">
        <f>IF(N176="základní",J176,0)</f>
        <v>0</v>
      </c>
      <c r="BF176" s="226">
        <f>IF(N176="snížená",J176,0)</f>
        <v>0</v>
      </c>
      <c r="BG176" s="226">
        <f>IF(N176="zákl. přenesená",J176,0)</f>
        <v>0</v>
      </c>
      <c r="BH176" s="226">
        <f>IF(N176="sníž. přenesená",J176,0)</f>
        <v>0</v>
      </c>
      <c r="BI176" s="226">
        <f>IF(N176="nulová",J176,0)</f>
        <v>0</v>
      </c>
      <c r="BJ176" s="18" t="s">
        <v>79</v>
      </c>
      <c r="BK176" s="226">
        <f>ROUND(I176*H176,2)</f>
        <v>0</v>
      </c>
      <c r="BL176" s="18" t="s">
        <v>271</v>
      </c>
      <c r="BM176" s="225" t="s">
        <v>6295</v>
      </c>
    </row>
    <row r="177" s="13" customFormat="1">
      <c r="A177" s="13"/>
      <c r="B177" s="248"/>
      <c r="C177" s="249"/>
      <c r="D177" s="227" t="s">
        <v>801</v>
      </c>
      <c r="E177" s="250" t="s">
        <v>19</v>
      </c>
      <c r="F177" s="251" t="s">
        <v>6296</v>
      </c>
      <c r="G177" s="249"/>
      <c r="H177" s="252">
        <v>28.559999999999999</v>
      </c>
      <c r="I177" s="253"/>
      <c r="J177" s="249"/>
      <c r="K177" s="249"/>
      <c r="L177" s="254"/>
      <c r="M177" s="255"/>
      <c r="N177" s="256"/>
      <c r="O177" s="256"/>
      <c r="P177" s="256"/>
      <c r="Q177" s="256"/>
      <c r="R177" s="256"/>
      <c r="S177" s="256"/>
      <c r="T177" s="257"/>
      <c r="U177" s="13"/>
      <c r="V177" s="13"/>
      <c r="W177" s="13"/>
      <c r="X177" s="13"/>
      <c r="Y177" s="13"/>
      <c r="Z177" s="13"/>
      <c r="AA177" s="13"/>
      <c r="AB177" s="13"/>
      <c r="AC177" s="13"/>
      <c r="AD177" s="13"/>
      <c r="AE177" s="13"/>
      <c r="AT177" s="258" t="s">
        <v>801</v>
      </c>
      <c r="AU177" s="258" t="s">
        <v>81</v>
      </c>
      <c r="AV177" s="13" t="s">
        <v>81</v>
      </c>
      <c r="AW177" s="13" t="s">
        <v>33</v>
      </c>
      <c r="AX177" s="13" t="s">
        <v>79</v>
      </c>
      <c r="AY177" s="258" t="s">
        <v>240</v>
      </c>
    </row>
    <row r="178" s="2" customFormat="1">
      <c r="A178" s="39"/>
      <c r="B178" s="40"/>
      <c r="C178" s="238" t="s">
        <v>633</v>
      </c>
      <c r="D178" s="238" t="s">
        <v>797</v>
      </c>
      <c r="E178" s="239" t="s">
        <v>6297</v>
      </c>
      <c r="F178" s="240" t="s">
        <v>6298</v>
      </c>
      <c r="G178" s="241" t="s">
        <v>261</v>
      </c>
      <c r="H178" s="242">
        <v>29.579999999999998</v>
      </c>
      <c r="I178" s="243"/>
      <c r="J178" s="244">
        <f>ROUND(I178*H178,2)</f>
        <v>0</v>
      </c>
      <c r="K178" s="240" t="s">
        <v>749</v>
      </c>
      <c r="L178" s="245"/>
      <c r="M178" s="246" t="s">
        <v>19</v>
      </c>
      <c r="N178" s="247" t="s">
        <v>43</v>
      </c>
      <c r="O178" s="85"/>
      <c r="P178" s="223">
        <f>O178*H178</f>
        <v>0</v>
      </c>
      <c r="Q178" s="223">
        <v>0.00125</v>
      </c>
      <c r="R178" s="223">
        <f>Q178*H178</f>
        <v>0.036975000000000001</v>
      </c>
      <c r="S178" s="223">
        <v>0</v>
      </c>
      <c r="T178" s="224">
        <f>S178*H178</f>
        <v>0</v>
      </c>
      <c r="U178" s="39"/>
      <c r="V178" s="39"/>
      <c r="W178" s="39"/>
      <c r="X178" s="39"/>
      <c r="Y178" s="39"/>
      <c r="Z178" s="39"/>
      <c r="AA178" s="39"/>
      <c r="AB178" s="39"/>
      <c r="AC178" s="39"/>
      <c r="AD178" s="39"/>
      <c r="AE178" s="39"/>
      <c r="AR178" s="225" t="s">
        <v>301</v>
      </c>
      <c r="AT178" s="225" t="s">
        <v>797</v>
      </c>
      <c r="AU178" s="225" t="s">
        <v>81</v>
      </c>
      <c r="AY178" s="18" t="s">
        <v>240</v>
      </c>
      <c r="BE178" s="226">
        <f>IF(N178="základní",J178,0)</f>
        <v>0</v>
      </c>
      <c r="BF178" s="226">
        <f>IF(N178="snížená",J178,0)</f>
        <v>0</v>
      </c>
      <c r="BG178" s="226">
        <f>IF(N178="zákl. přenesená",J178,0)</f>
        <v>0</v>
      </c>
      <c r="BH178" s="226">
        <f>IF(N178="sníž. přenesená",J178,0)</f>
        <v>0</v>
      </c>
      <c r="BI178" s="226">
        <f>IF(N178="nulová",J178,0)</f>
        <v>0</v>
      </c>
      <c r="BJ178" s="18" t="s">
        <v>79</v>
      </c>
      <c r="BK178" s="226">
        <f>ROUND(I178*H178,2)</f>
        <v>0</v>
      </c>
      <c r="BL178" s="18" t="s">
        <v>271</v>
      </c>
      <c r="BM178" s="225" t="s">
        <v>6299</v>
      </c>
    </row>
    <row r="179" s="13" customFormat="1">
      <c r="A179" s="13"/>
      <c r="B179" s="248"/>
      <c r="C179" s="249"/>
      <c r="D179" s="227" t="s">
        <v>801</v>
      </c>
      <c r="E179" s="250" t="s">
        <v>19</v>
      </c>
      <c r="F179" s="251" t="s">
        <v>6300</v>
      </c>
      <c r="G179" s="249"/>
      <c r="H179" s="252">
        <v>29.579999999999998</v>
      </c>
      <c r="I179" s="253"/>
      <c r="J179" s="249"/>
      <c r="K179" s="249"/>
      <c r="L179" s="254"/>
      <c r="M179" s="255"/>
      <c r="N179" s="256"/>
      <c r="O179" s="256"/>
      <c r="P179" s="256"/>
      <c r="Q179" s="256"/>
      <c r="R179" s="256"/>
      <c r="S179" s="256"/>
      <c r="T179" s="257"/>
      <c r="U179" s="13"/>
      <c r="V179" s="13"/>
      <c r="W179" s="13"/>
      <c r="X179" s="13"/>
      <c r="Y179" s="13"/>
      <c r="Z179" s="13"/>
      <c r="AA179" s="13"/>
      <c r="AB179" s="13"/>
      <c r="AC179" s="13"/>
      <c r="AD179" s="13"/>
      <c r="AE179" s="13"/>
      <c r="AT179" s="258" t="s">
        <v>801</v>
      </c>
      <c r="AU179" s="258" t="s">
        <v>81</v>
      </c>
      <c r="AV179" s="13" t="s">
        <v>81</v>
      </c>
      <c r="AW179" s="13" t="s">
        <v>33</v>
      </c>
      <c r="AX179" s="13" t="s">
        <v>79</v>
      </c>
      <c r="AY179" s="258" t="s">
        <v>240</v>
      </c>
    </row>
    <row r="180" s="2" customFormat="1">
      <c r="A180" s="39"/>
      <c r="B180" s="40"/>
      <c r="C180" s="238" t="s">
        <v>338</v>
      </c>
      <c r="D180" s="238" t="s">
        <v>797</v>
      </c>
      <c r="E180" s="239" t="s">
        <v>6301</v>
      </c>
      <c r="F180" s="240" t="s">
        <v>6302</v>
      </c>
      <c r="G180" s="241" t="s">
        <v>261</v>
      </c>
      <c r="H180" s="242">
        <v>9.1799999999999997</v>
      </c>
      <c r="I180" s="243"/>
      <c r="J180" s="244">
        <f>ROUND(I180*H180,2)</f>
        <v>0</v>
      </c>
      <c r="K180" s="240" t="s">
        <v>749</v>
      </c>
      <c r="L180" s="245"/>
      <c r="M180" s="246" t="s">
        <v>19</v>
      </c>
      <c r="N180" s="247" t="s">
        <v>43</v>
      </c>
      <c r="O180" s="85"/>
      <c r="P180" s="223">
        <f>O180*H180</f>
        <v>0</v>
      </c>
      <c r="Q180" s="223">
        <v>0.0015</v>
      </c>
      <c r="R180" s="223">
        <f>Q180*H180</f>
        <v>0.013769999999999999</v>
      </c>
      <c r="S180" s="223">
        <v>0</v>
      </c>
      <c r="T180" s="224">
        <f>S180*H180</f>
        <v>0</v>
      </c>
      <c r="U180" s="39"/>
      <c r="V180" s="39"/>
      <c r="W180" s="39"/>
      <c r="X180" s="39"/>
      <c r="Y180" s="39"/>
      <c r="Z180" s="39"/>
      <c r="AA180" s="39"/>
      <c r="AB180" s="39"/>
      <c r="AC180" s="39"/>
      <c r="AD180" s="39"/>
      <c r="AE180" s="39"/>
      <c r="AR180" s="225" t="s">
        <v>301</v>
      </c>
      <c r="AT180" s="225" t="s">
        <v>797</v>
      </c>
      <c r="AU180" s="225" t="s">
        <v>81</v>
      </c>
      <c r="AY180" s="18" t="s">
        <v>240</v>
      </c>
      <c r="BE180" s="226">
        <f>IF(N180="základní",J180,0)</f>
        <v>0</v>
      </c>
      <c r="BF180" s="226">
        <f>IF(N180="snížená",J180,0)</f>
        <v>0</v>
      </c>
      <c r="BG180" s="226">
        <f>IF(N180="zákl. přenesená",J180,0)</f>
        <v>0</v>
      </c>
      <c r="BH180" s="226">
        <f>IF(N180="sníž. přenesená",J180,0)</f>
        <v>0</v>
      </c>
      <c r="BI180" s="226">
        <f>IF(N180="nulová",J180,0)</f>
        <v>0</v>
      </c>
      <c r="BJ180" s="18" t="s">
        <v>79</v>
      </c>
      <c r="BK180" s="226">
        <f>ROUND(I180*H180,2)</f>
        <v>0</v>
      </c>
      <c r="BL180" s="18" t="s">
        <v>271</v>
      </c>
      <c r="BM180" s="225" t="s">
        <v>6303</v>
      </c>
    </row>
    <row r="181" s="13" customFormat="1">
      <c r="A181" s="13"/>
      <c r="B181" s="248"/>
      <c r="C181" s="249"/>
      <c r="D181" s="227" t="s">
        <v>801</v>
      </c>
      <c r="E181" s="250" t="s">
        <v>19</v>
      </c>
      <c r="F181" s="251" t="s">
        <v>6304</v>
      </c>
      <c r="G181" s="249"/>
      <c r="H181" s="252">
        <v>9.1799999999999997</v>
      </c>
      <c r="I181" s="253"/>
      <c r="J181" s="249"/>
      <c r="K181" s="249"/>
      <c r="L181" s="254"/>
      <c r="M181" s="255"/>
      <c r="N181" s="256"/>
      <c r="O181" s="256"/>
      <c r="P181" s="256"/>
      <c r="Q181" s="256"/>
      <c r="R181" s="256"/>
      <c r="S181" s="256"/>
      <c r="T181" s="257"/>
      <c r="U181" s="13"/>
      <c r="V181" s="13"/>
      <c r="W181" s="13"/>
      <c r="X181" s="13"/>
      <c r="Y181" s="13"/>
      <c r="Z181" s="13"/>
      <c r="AA181" s="13"/>
      <c r="AB181" s="13"/>
      <c r="AC181" s="13"/>
      <c r="AD181" s="13"/>
      <c r="AE181" s="13"/>
      <c r="AT181" s="258" t="s">
        <v>801</v>
      </c>
      <c r="AU181" s="258" t="s">
        <v>81</v>
      </c>
      <c r="AV181" s="13" t="s">
        <v>81</v>
      </c>
      <c r="AW181" s="13" t="s">
        <v>33</v>
      </c>
      <c r="AX181" s="13" t="s">
        <v>79</v>
      </c>
      <c r="AY181" s="258" t="s">
        <v>240</v>
      </c>
    </row>
    <row r="182" s="12" customFormat="1" ht="22.8" customHeight="1">
      <c r="A182" s="12"/>
      <c r="B182" s="198"/>
      <c r="C182" s="199"/>
      <c r="D182" s="200" t="s">
        <v>71</v>
      </c>
      <c r="E182" s="212" t="s">
        <v>6305</v>
      </c>
      <c r="F182" s="212" t="s">
        <v>6306</v>
      </c>
      <c r="G182" s="199"/>
      <c r="H182" s="199"/>
      <c r="I182" s="202"/>
      <c r="J182" s="213">
        <f>BK182</f>
        <v>0</v>
      </c>
      <c r="K182" s="199"/>
      <c r="L182" s="204"/>
      <c r="M182" s="205"/>
      <c r="N182" s="206"/>
      <c r="O182" s="206"/>
      <c r="P182" s="207">
        <f>SUM(P183:P226)</f>
        <v>0</v>
      </c>
      <c r="Q182" s="206"/>
      <c r="R182" s="207">
        <f>SUM(R183:R226)</f>
        <v>2.9119900000000003</v>
      </c>
      <c r="S182" s="206"/>
      <c r="T182" s="208">
        <f>SUM(T183:T226)</f>
        <v>0</v>
      </c>
      <c r="U182" s="12"/>
      <c r="V182" s="12"/>
      <c r="W182" s="12"/>
      <c r="X182" s="12"/>
      <c r="Y182" s="12"/>
      <c r="Z182" s="12"/>
      <c r="AA182" s="12"/>
      <c r="AB182" s="12"/>
      <c r="AC182" s="12"/>
      <c r="AD182" s="12"/>
      <c r="AE182" s="12"/>
      <c r="AR182" s="209" t="s">
        <v>81</v>
      </c>
      <c r="AT182" s="210" t="s">
        <v>71</v>
      </c>
      <c r="AU182" s="210" t="s">
        <v>79</v>
      </c>
      <c r="AY182" s="209" t="s">
        <v>240</v>
      </c>
      <c r="BK182" s="211">
        <f>SUM(BK183:BK226)</f>
        <v>0</v>
      </c>
    </row>
    <row r="183" s="2" customFormat="1" ht="21.75" customHeight="1">
      <c r="A183" s="39"/>
      <c r="B183" s="40"/>
      <c r="C183" s="214" t="s">
        <v>640</v>
      </c>
      <c r="D183" s="214" t="s">
        <v>243</v>
      </c>
      <c r="E183" s="215" t="s">
        <v>6307</v>
      </c>
      <c r="F183" s="216" t="s">
        <v>6308</v>
      </c>
      <c r="G183" s="217" t="s">
        <v>261</v>
      </c>
      <c r="H183" s="218">
        <v>3</v>
      </c>
      <c r="I183" s="219"/>
      <c r="J183" s="220">
        <f>ROUND(I183*H183,2)</f>
        <v>0</v>
      </c>
      <c r="K183" s="216" t="s">
        <v>749</v>
      </c>
      <c r="L183" s="45"/>
      <c r="M183" s="221" t="s">
        <v>19</v>
      </c>
      <c r="N183" s="222" t="s">
        <v>43</v>
      </c>
      <c r="O183" s="85"/>
      <c r="P183" s="223">
        <f>O183*H183</f>
        <v>0</v>
      </c>
      <c r="Q183" s="223">
        <v>0.00142</v>
      </c>
      <c r="R183" s="223">
        <f>Q183*H183</f>
        <v>0.0042599999999999999</v>
      </c>
      <c r="S183" s="223">
        <v>0</v>
      </c>
      <c r="T183" s="224">
        <f>S183*H183</f>
        <v>0</v>
      </c>
      <c r="U183" s="39"/>
      <c r="V183" s="39"/>
      <c r="W183" s="39"/>
      <c r="X183" s="39"/>
      <c r="Y183" s="39"/>
      <c r="Z183" s="39"/>
      <c r="AA183" s="39"/>
      <c r="AB183" s="39"/>
      <c r="AC183" s="39"/>
      <c r="AD183" s="39"/>
      <c r="AE183" s="39"/>
      <c r="AR183" s="225" t="s">
        <v>271</v>
      </c>
      <c r="AT183" s="225" t="s">
        <v>243</v>
      </c>
      <c r="AU183" s="225" t="s">
        <v>81</v>
      </c>
      <c r="AY183" s="18" t="s">
        <v>240</v>
      </c>
      <c r="BE183" s="226">
        <f>IF(N183="základní",J183,0)</f>
        <v>0</v>
      </c>
      <c r="BF183" s="226">
        <f>IF(N183="snížená",J183,0)</f>
        <v>0</v>
      </c>
      <c r="BG183" s="226">
        <f>IF(N183="zákl. přenesená",J183,0)</f>
        <v>0</v>
      </c>
      <c r="BH183" s="226">
        <f>IF(N183="sníž. přenesená",J183,0)</f>
        <v>0</v>
      </c>
      <c r="BI183" s="226">
        <f>IF(N183="nulová",J183,0)</f>
        <v>0</v>
      </c>
      <c r="BJ183" s="18" t="s">
        <v>79</v>
      </c>
      <c r="BK183" s="226">
        <f>ROUND(I183*H183,2)</f>
        <v>0</v>
      </c>
      <c r="BL183" s="18" t="s">
        <v>271</v>
      </c>
      <c r="BM183" s="225" t="s">
        <v>6309</v>
      </c>
    </row>
    <row r="184" s="2" customFormat="1" ht="21.75" customHeight="1">
      <c r="A184" s="39"/>
      <c r="B184" s="40"/>
      <c r="C184" s="214" t="s">
        <v>344</v>
      </c>
      <c r="D184" s="214" t="s">
        <v>243</v>
      </c>
      <c r="E184" s="215" t="s">
        <v>6310</v>
      </c>
      <c r="F184" s="216" t="s">
        <v>6311</v>
      </c>
      <c r="G184" s="217" t="s">
        <v>261</v>
      </c>
      <c r="H184" s="218">
        <v>345</v>
      </c>
      <c r="I184" s="219"/>
      <c r="J184" s="220">
        <f>ROUND(I184*H184,2)</f>
        <v>0</v>
      </c>
      <c r="K184" s="216" t="s">
        <v>749</v>
      </c>
      <c r="L184" s="45"/>
      <c r="M184" s="221" t="s">
        <v>19</v>
      </c>
      <c r="N184" s="222" t="s">
        <v>43</v>
      </c>
      <c r="O184" s="85"/>
      <c r="P184" s="223">
        <f>O184*H184</f>
        <v>0</v>
      </c>
      <c r="Q184" s="223">
        <v>0.00197</v>
      </c>
      <c r="R184" s="223">
        <f>Q184*H184</f>
        <v>0.67964999999999998</v>
      </c>
      <c r="S184" s="223">
        <v>0</v>
      </c>
      <c r="T184" s="224">
        <f>S184*H184</f>
        <v>0</v>
      </c>
      <c r="U184" s="39"/>
      <c r="V184" s="39"/>
      <c r="W184" s="39"/>
      <c r="X184" s="39"/>
      <c r="Y184" s="39"/>
      <c r="Z184" s="39"/>
      <c r="AA184" s="39"/>
      <c r="AB184" s="39"/>
      <c r="AC184" s="39"/>
      <c r="AD184" s="39"/>
      <c r="AE184" s="39"/>
      <c r="AR184" s="225" t="s">
        <v>271</v>
      </c>
      <c r="AT184" s="225" t="s">
        <v>243</v>
      </c>
      <c r="AU184" s="225" t="s">
        <v>81</v>
      </c>
      <c r="AY184" s="18" t="s">
        <v>240</v>
      </c>
      <c r="BE184" s="226">
        <f>IF(N184="základní",J184,0)</f>
        <v>0</v>
      </c>
      <c r="BF184" s="226">
        <f>IF(N184="snížená",J184,0)</f>
        <v>0</v>
      </c>
      <c r="BG184" s="226">
        <f>IF(N184="zákl. přenesená",J184,0)</f>
        <v>0</v>
      </c>
      <c r="BH184" s="226">
        <f>IF(N184="sníž. přenesená",J184,0)</f>
        <v>0</v>
      </c>
      <c r="BI184" s="226">
        <f>IF(N184="nulová",J184,0)</f>
        <v>0</v>
      </c>
      <c r="BJ184" s="18" t="s">
        <v>79</v>
      </c>
      <c r="BK184" s="226">
        <f>ROUND(I184*H184,2)</f>
        <v>0</v>
      </c>
      <c r="BL184" s="18" t="s">
        <v>271</v>
      </c>
      <c r="BM184" s="225" t="s">
        <v>6312</v>
      </c>
    </row>
    <row r="185" s="2" customFormat="1" ht="21.75" customHeight="1">
      <c r="A185" s="39"/>
      <c r="B185" s="40"/>
      <c r="C185" s="214" t="s">
        <v>647</v>
      </c>
      <c r="D185" s="214" t="s">
        <v>243</v>
      </c>
      <c r="E185" s="215" t="s">
        <v>6313</v>
      </c>
      <c r="F185" s="216" t="s">
        <v>6314</v>
      </c>
      <c r="G185" s="217" t="s">
        <v>261</v>
      </c>
      <c r="H185" s="218">
        <v>110</v>
      </c>
      <c r="I185" s="219"/>
      <c r="J185" s="220">
        <f>ROUND(I185*H185,2)</f>
        <v>0</v>
      </c>
      <c r="K185" s="216" t="s">
        <v>749</v>
      </c>
      <c r="L185" s="45"/>
      <c r="M185" s="221" t="s">
        <v>19</v>
      </c>
      <c r="N185" s="222" t="s">
        <v>43</v>
      </c>
      <c r="O185" s="85"/>
      <c r="P185" s="223">
        <f>O185*H185</f>
        <v>0</v>
      </c>
      <c r="Q185" s="223">
        <v>0.0030400000000000002</v>
      </c>
      <c r="R185" s="223">
        <f>Q185*H185</f>
        <v>0.33440000000000003</v>
      </c>
      <c r="S185" s="223">
        <v>0</v>
      </c>
      <c r="T185" s="224">
        <f>S185*H185</f>
        <v>0</v>
      </c>
      <c r="U185" s="39"/>
      <c r="V185" s="39"/>
      <c r="W185" s="39"/>
      <c r="X185" s="39"/>
      <c r="Y185" s="39"/>
      <c r="Z185" s="39"/>
      <c r="AA185" s="39"/>
      <c r="AB185" s="39"/>
      <c r="AC185" s="39"/>
      <c r="AD185" s="39"/>
      <c r="AE185" s="39"/>
      <c r="AR185" s="225" t="s">
        <v>271</v>
      </c>
      <c r="AT185" s="225" t="s">
        <v>243</v>
      </c>
      <c r="AU185" s="225" t="s">
        <v>81</v>
      </c>
      <c r="AY185" s="18" t="s">
        <v>240</v>
      </c>
      <c r="BE185" s="226">
        <f>IF(N185="základní",J185,0)</f>
        <v>0</v>
      </c>
      <c r="BF185" s="226">
        <f>IF(N185="snížená",J185,0)</f>
        <v>0</v>
      </c>
      <c r="BG185" s="226">
        <f>IF(N185="zákl. přenesená",J185,0)</f>
        <v>0</v>
      </c>
      <c r="BH185" s="226">
        <f>IF(N185="sníž. přenesená",J185,0)</f>
        <v>0</v>
      </c>
      <c r="BI185" s="226">
        <f>IF(N185="nulová",J185,0)</f>
        <v>0</v>
      </c>
      <c r="BJ185" s="18" t="s">
        <v>79</v>
      </c>
      <c r="BK185" s="226">
        <f>ROUND(I185*H185,2)</f>
        <v>0</v>
      </c>
      <c r="BL185" s="18" t="s">
        <v>271</v>
      </c>
      <c r="BM185" s="225" t="s">
        <v>6315</v>
      </c>
    </row>
    <row r="186" s="2" customFormat="1" ht="21.75" customHeight="1">
      <c r="A186" s="39"/>
      <c r="B186" s="40"/>
      <c r="C186" s="214" t="s">
        <v>347</v>
      </c>
      <c r="D186" s="214" t="s">
        <v>243</v>
      </c>
      <c r="E186" s="215" t="s">
        <v>6316</v>
      </c>
      <c r="F186" s="216" t="s">
        <v>6317</v>
      </c>
      <c r="G186" s="217" t="s">
        <v>261</v>
      </c>
      <c r="H186" s="218">
        <v>46</v>
      </c>
      <c r="I186" s="219"/>
      <c r="J186" s="220">
        <f>ROUND(I186*H186,2)</f>
        <v>0</v>
      </c>
      <c r="K186" s="216" t="s">
        <v>749</v>
      </c>
      <c r="L186" s="45"/>
      <c r="M186" s="221" t="s">
        <v>19</v>
      </c>
      <c r="N186" s="222" t="s">
        <v>43</v>
      </c>
      <c r="O186" s="85"/>
      <c r="P186" s="223">
        <f>O186*H186</f>
        <v>0</v>
      </c>
      <c r="Q186" s="223">
        <v>0.0049199999999999999</v>
      </c>
      <c r="R186" s="223">
        <f>Q186*H186</f>
        <v>0.22631999999999999</v>
      </c>
      <c r="S186" s="223">
        <v>0</v>
      </c>
      <c r="T186" s="224">
        <f>S186*H186</f>
        <v>0</v>
      </c>
      <c r="U186" s="39"/>
      <c r="V186" s="39"/>
      <c r="W186" s="39"/>
      <c r="X186" s="39"/>
      <c r="Y186" s="39"/>
      <c r="Z186" s="39"/>
      <c r="AA186" s="39"/>
      <c r="AB186" s="39"/>
      <c r="AC186" s="39"/>
      <c r="AD186" s="39"/>
      <c r="AE186" s="39"/>
      <c r="AR186" s="225" t="s">
        <v>271</v>
      </c>
      <c r="AT186" s="225" t="s">
        <v>243</v>
      </c>
      <c r="AU186" s="225" t="s">
        <v>81</v>
      </c>
      <c r="AY186" s="18" t="s">
        <v>240</v>
      </c>
      <c r="BE186" s="226">
        <f>IF(N186="základní",J186,0)</f>
        <v>0</v>
      </c>
      <c r="BF186" s="226">
        <f>IF(N186="snížená",J186,0)</f>
        <v>0</v>
      </c>
      <c r="BG186" s="226">
        <f>IF(N186="zákl. přenesená",J186,0)</f>
        <v>0</v>
      </c>
      <c r="BH186" s="226">
        <f>IF(N186="sníž. přenesená",J186,0)</f>
        <v>0</v>
      </c>
      <c r="BI186" s="226">
        <f>IF(N186="nulová",J186,0)</f>
        <v>0</v>
      </c>
      <c r="BJ186" s="18" t="s">
        <v>79</v>
      </c>
      <c r="BK186" s="226">
        <f>ROUND(I186*H186,2)</f>
        <v>0</v>
      </c>
      <c r="BL186" s="18" t="s">
        <v>271</v>
      </c>
      <c r="BM186" s="225" t="s">
        <v>6318</v>
      </c>
    </row>
    <row r="187" s="2" customFormat="1" ht="16.5" customHeight="1">
      <c r="A187" s="39"/>
      <c r="B187" s="40"/>
      <c r="C187" s="238" t="s">
        <v>655</v>
      </c>
      <c r="D187" s="238" t="s">
        <v>797</v>
      </c>
      <c r="E187" s="239" t="s">
        <v>6319</v>
      </c>
      <c r="F187" s="240" t="s">
        <v>6320</v>
      </c>
      <c r="G187" s="241" t="s">
        <v>806</v>
      </c>
      <c r="H187" s="242">
        <v>2</v>
      </c>
      <c r="I187" s="243"/>
      <c r="J187" s="244">
        <f>ROUND(I187*H187,2)</f>
        <v>0</v>
      </c>
      <c r="K187" s="240" t="s">
        <v>749</v>
      </c>
      <c r="L187" s="245"/>
      <c r="M187" s="246" t="s">
        <v>19</v>
      </c>
      <c r="N187" s="247" t="s">
        <v>43</v>
      </c>
      <c r="O187" s="85"/>
      <c r="P187" s="223">
        <f>O187*H187</f>
        <v>0</v>
      </c>
      <c r="Q187" s="223">
        <v>0.00097000000000000005</v>
      </c>
      <c r="R187" s="223">
        <f>Q187*H187</f>
        <v>0.0019400000000000001</v>
      </c>
      <c r="S187" s="223">
        <v>0</v>
      </c>
      <c r="T187" s="224">
        <f>S187*H187</f>
        <v>0</v>
      </c>
      <c r="U187" s="39"/>
      <c r="V187" s="39"/>
      <c r="W187" s="39"/>
      <c r="X187" s="39"/>
      <c r="Y187" s="39"/>
      <c r="Z187" s="39"/>
      <c r="AA187" s="39"/>
      <c r="AB187" s="39"/>
      <c r="AC187" s="39"/>
      <c r="AD187" s="39"/>
      <c r="AE187" s="39"/>
      <c r="AR187" s="225" t="s">
        <v>301</v>
      </c>
      <c r="AT187" s="225" t="s">
        <v>797</v>
      </c>
      <c r="AU187" s="225" t="s">
        <v>81</v>
      </c>
      <c r="AY187" s="18" t="s">
        <v>240</v>
      </c>
      <c r="BE187" s="226">
        <f>IF(N187="základní",J187,0)</f>
        <v>0</v>
      </c>
      <c r="BF187" s="226">
        <f>IF(N187="snížená",J187,0)</f>
        <v>0</v>
      </c>
      <c r="BG187" s="226">
        <f>IF(N187="zákl. přenesená",J187,0)</f>
        <v>0</v>
      </c>
      <c r="BH187" s="226">
        <f>IF(N187="sníž. přenesená",J187,0)</f>
        <v>0</v>
      </c>
      <c r="BI187" s="226">
        <f>IF(N187="nulová",J187,0)</f>
        <v>0</v>
      </c>
      <c r="BJ187" s="18" t="s">
        <v>79</v>
      </c>
      <c r="BK187" s="226">
        <f>ROUND(I187*H187,2)</f>
        <v>0</v>
      </c>
      <c r="BL187" s="18" t="s">
        <v>271</v>
      </c>
      <c r="BM187" s="225" t="s">
        <v>6321</v>
      </c>
    </row>
    <row r="188" s="2" customFormat="1" ht="16.5" customHeight="1">
      <c r="A188" s="39"/>
      <c r="B188" s="40"/>
      <c r="C188" s="238" t="s">
        <v>351</v>
      </c>
      <c r="D188" s="238" t="s">
        <v>797</v>
      </c>
      <c r="E188" s="239" t="s">
        <v>6322</v>
      </c>
      <c r="F188" s="240" t="s">
        <v>6323</v>
      </c>
      <c r="G188" s="241" t="s">
        <v>806</v>
      </c>
      <c r="H188" s="242">
        <v>4</v>
      </c>
      <c r="I188" s="243"/>
      <c r="J188" s="244">
        <f>ROUND(I188*H188,2)</f>
        <v>0</v>
      </c>
      <c r="K188" s="240" t="s">
        <v>749</v>
      </c>
      <c r="L188" s="245"/>
      <c r="M188" s="246" t="s">
        <v>19</v>
      </c>
      <c r="N188" s="247" t="s">
        <v>43</v>
      </c>
      <c r="O188" s="85"/>
      <c r="P188" s="223">
        <f>O188*H188</f>
        <v>0</v>
      </c>
      <c r="Q188" s="223">
        <v>0.0015900000000000001</v>
      </c>
      <c r="R188" s="223">
        <f>Q188*H188</f>
        <v>0.0063600000000000002</v>
      </c>
      <c r="S188" s="223">
        <v>0</v>
      </c>
      <c r="T188" s="224">
        <f>S188*H188</f>
        <v>0</v>
      </c>
      <c r="U188" s="39"/>
      <c r="V188" s="39"/>
      <c r="W188" s="39"/>
      <c r="X188" s="39"/>
      <c r="Y188" s="39"/>
      <c r="Z188" s="39"/>
      <c r="AA188" s="39"/>
      <c r="AB188" s="39"/>
      <c r="AC188" s="39"/>
      <c r="AD188" s="39"/>
      <c r="AE188" s="39"/>
      <c r="AR188" s="225" t="s">
        <v>301</v>
      </c>
      <c r="AT188" s="225" t="s">
        <v>797</v>
      </c>
      <c r="AU188" s="225" t="s">
        <v>81</v>
      </c>
      <c r="AY188" s="18" t="s">
        <v>240</v>
      </c>
      <c r="BE188" s="226">
        <f>IF(N188="základní",J188,0)</f>
        <v>0</v>
      </c>
      <c r="BF188" s="226">
        <f>IF(N188="snížená",J188,0)</f>
        <v>0</v>
      </c>
      <c r="BG188" s="226">
        <f>IF(N188="zákl. přenesená",J188,0)</f>
        <v>0</v>
      </c>
      <c r="BH188" s="226">
        <f>IF(N188="sníž. přenesená",J188,0)</f>
        <v>0</v>
      </c>
      <c r="BI188" s="226">
        <f>IF(N188="nulová",J188,0)</f>
        <v>0</v>
      </c>
      <c r="BJ188" s="18" t="s">
        <v>79</v>
      </c>
      <c r="BK188" s="226">
        <f>ROUND(I188*H188,2)</f>
        <v>0</v>
      </c>
      <c r="BL188" s="18" t="s">
        <v>271</v>
      </c>
      <c r="BM188" s="225" t="s">
        <v>6324</v>
      </c>
    </row>
    <row r="189" s="2" customFormat="1" ht="16.5" customHeight="1">
      <c r="A189" s="39"/>
      <c r="B189" s="40"/>
      <c r="C189" s="238" t="s">
        <v>661</v>
      </c>
      <c r="D189" s="238" t="s">
        <v>797</v>
      </c>
      <c r="E189" s="239" t="s">
        <v>6325</v>
      </c>
      <c r="F189" s="240" t="s">
        <v>6326</v>
      </c>
      <c r="G189" s="241" t="s">
        <v>806</v>
      </c>
      <c r="H189" s="242">
        <v>1</v>
      </c>
      <c r="I189" s="243"/>
      <c r="J189" s="244">
        <f>ROUND(I189*H189,2)</f>
        <v>0</v>
      </c>
      <c r="K189" s="240" t="s">
        <v>749</v>
      </c>
      <c r="L189" s="245"/>
      <c r="M189" s="246" t="s">
        <v>19</v>
      </c>
      <c r="N189" s="247" t="s">
        <v>43</v>
      </c>
      <c r="O189" s="85"/>
      <c r="P189" s="223">
        <f>O189*H189</f>
        <v>0</v>
      </c>
      <c r="Q189" s="223">
        <v>0.00197</v>
      </c>
      <c r="R189" s="223">
        <f>Q189*H189</f>
        <v>0.00197</v>
      </c>
      <c r="S189" s="223">
        <v>0</v>
      </c>
      <c r="T189" s="224">
        <f>S189*H189</f>
        <v>0</v>
      </c>
      <c r="U189" s="39"/>
      <c r="V189" s="39"/>
      <c r="W189" s="39"/>
      <c r="X189" s="39"/>
      <c r="Y189" s="39"/>
      <c r="Z189" s="39"/>
      <c r="AA189" s="39"/>
      <c r="AB189" s="39"/>
      <c r="AC189" s="39"/>
      <c r="AD189" s="39"/>
      <c r="AE189" s="39"/>
      <c r="AR189" s="225" t="s">
        <v>301</v>
      </c>
      <c r="AT189" s="225" t="s">
        <v>797</v>
      </c>
      <c r="AU189" s="225" t="s">
        <v>81</v>
      </c>
      <c r="AY189" s="18" t="s">
        <v>240</v>
      </c>
      <c r="BE189" s="226">
        <f>IF(N189="základní",J189,0)</f>
        <v>0</v>
      </c>
      <c r="BF189" s="226">
        <f>IF(N189="snížená",J189,0)</f>
        <v>0</v>
      </c>
      <c r="BG189" s="226">
        <f>IF(N189="zákl. přenesená",J189,0)</f>
        <v>0</v>
      </c>
      <c r="BH189" s="226">
        <f>IF(N189="sníž. přenesená",J189,0)</f>
        <v>0</v>
      </c>
      <c r="BI189" s="226">
        <f>IF(N189="nulová",J189,0)</f>
        <v>0</v>
      </c>
      <c r="BJ189" s="18" t="s">
        <v>79</v>
      </c>
      <c r="BK189" s="226">
        <f>ROUND(I189*H189,2)</f>
        <v>0</v>
      </c>
      <c r="BL189" s="18" t="s">
        <v>271</v>
      </c>
      <c r="BM189" s="225" t="s">
        <v>6327</v>
      </c>
    </row>
    <row r="190" s="2" customFormat="1" ht="21.75" customHeight="1">
      <c r="A190" s="39"/>
      <c r="B190" s="40"/>
      <c r="C190" s="214" t="s">
        <v>354</v>
      </c>
      <c r="D190" s="214" t="s">
        <v>243</v>
      </c>
      <c r="E190" s="215" t="s">
        <v>6328</v>
      </c>
      <c r="F190" s="216" t="s">
        <v>6329</v>
      </c>
      <c r="G190" s="217" t="s">
        <v>261</v>
      </c>
      <c r="H190" s="218">
        <v>7</v>
      </c>
      <c r="I190" s="219"/>
      <c r="J190" s="220">
        <f>ROUND(I190*H190,2)</f>
        <v>0</v>
      </c>
      <c r="K190" s="216" t="s">
        <v>749</v>
      </c>
      <c r="L190" s="45"/>
      <c r="M190" s="221" t="s">
        <v>19</v>
      </c>
      <c r="N190" s="222" t="s">
        <v>43</v>
      </c>
      <c r="O190" s="85"/>
      <c r="P190" s="223">
        <f>O190*H190</f>
        <v>0</v>
      </c>
      <c r="Q190" s="223">
        <v>0.0084799999999999997</v>
      </c>
      <c r="R190" s="223">
        <f>Q190*H190</f>
        <v>0.059359999999999996</v>
      </c>
      <c r="S190" s="223">
        <v>0</v>
      </c>
      <c r="T190" s="224">
        <f>S190*H190</f>
        <v>0</v>
      </c>
      <c r="U190" s="39"/>
      <c r="V190" s="39"/>
      <c r="W190" s="39"/>
      <c r="X190" s="39"/>
      <c r="Y190" s="39"/>
      <c r="Z190" s="39"/>
      <c r="AA190" s="39"/>
      <c r="AB190" s="39"/>
      <c r="AC190" s="39"/>
      <c r="AD190" s="39"/>
      <c r="AE190" s="39"/>
      <c r="AR190" s="225" t="s">
        <v>271</v>
      </c>
      <c r="AT190" s="225" t="s">
        <v>243</v>
      </c>
      <c r="AU190" s="225" t="s">
        <v>81</v>
      </c>
      <c r="AY190" s="18" t="s">
        <v>240</v>
      </c>
      <c r="BE190" s="226">
        <f>IF(N190="základní",J190,0)</f>
        <v>0</v>
      </c>
      <c r="BF190" s="226">
        <f>IF(N190="snížená",J190,0)</f>
        <v>0</v>
      </c>
      <c r="BG190" s="226">
        <f>IF(N190="zákl. přenesená",J190,0)</f>
        <v>0</v>
      </c>
      <c r="BH190" s="226">
        <f>IF(N190="sníž. přenesená",J190,0)</f>
        <v>0</v>
      </c>
      <c r="BI190" s="226">
        <f>IF(N190="nulová",J190,0)</f>
        <v>0</v>
      </c>
      <c r="BJ190" s="18" t="s">
        <v>79</v>
      </c>
      <c r="BK190" s="226">
        <f>ROUND(I190*H190,2)</f>
        <v>0</v>
      </c>
      <c r="BL190" s="18" t="s">
        <v>271</v>
      </c>
      <c r="BM190" s="225" t="s">
        <v>6330</v>
      </c>
    </row>
    <row r="191" s="2" customFormat="1" ht="21.75" customHeight="1">
      <c r="A191" s="39"/>
      <c r="B191" s="40"/>
      <c r="C191" s="214" t="s">
        <v>668</v>
      </c>
      <c r="D191" s="214" t="s">
        <v>243</v>
      </c>
      <c r="E191" s="215" t="s">
        <v>6331</v>
      </c>
      <c r="F191" s="216" t="s">
        <v>6332</v>
      </c>
      <c r="G191" s="217" t="s">
        <v>261</v>
      </c>
      <c r="H191" s="218">
        <v>2</v>
      </c>
      <c r="I191" s="219"/>
      <c r="J191" s="220">
        <f>ROUND(I191*H191,2)</f>
        <v>0</v>
      </c>
      <c r="K191" s="216" t="s">
        <v>749</v>
      </c>
      <c r="L191" s="45"/>
      <c r="M191" s="221" t="s">
        <v>19</v>
      </c>
      <c r="N191" s="222" t="s">
        <v>43</v>
      </c>
      <c r="O191" s="85"/>
      <c r="P191" s="223">
        <f>O191*H191</f>
        <v>0</v>
      </c>
      <c r="Q191" s="223">
        <v>0.01291</v>
      </c>
      <c r="R191" s="223">
        <f>Q191*H191</f>
        <v>0.025819999999999999</v>
      </c>
      <c r="S191" s="223">
        <v>0</v>
      </c>
      <c r="T191" s="224">
        <f>S191*H191</f>
        <v>0</v>
      </c>
      <c r="U191" s="39"/>
      <c r="V191" s="39"/>
      <c r="W191" s="39"/>
      <c r="X191" s="39"/>
      <c r="Y191" s="39"/>
      <c r="Z191" s="39"/>
      <c r="AA191" s="39"/>
      <c r="AB191" s="39"/>
      <c r="AC191" s="39"/>
      <c r="AD191" s="39"/>
      <c r="AE191" s="39"/>
      <c r="AR191" s="225" t="s">
        <v>271</v>
      </c>
      <c r="AT191" s="225" t="s">
        <v>243</v>
      </c>
      <c r="AU191" s="225" t="s">
        <v>81</v>
      </c>
      <c r="AY191" s="18" t="s">
        <v>240</v>
      </c>
      <c r="BE191" s="226">
        <f>IF(N191="základní",J191,0)</f>
        <v>0</v>
      </c>
      <c r="BF191" s="226">
        <f>IF(N191="snížená",J191,0)</f>
        <v>0</v>
      </c>
      <c r="BG191" s="226">
        <f>IF(N191="zákl. přenesená",J191,0)</f>
        <v>0</v>
      </c>
      <c r="BH191" s="226">
        <f>IF(N191="sníž. přenesená",J191,0)</f>
        <v>0</v>
      </c>
      <c r="BI191" s="226">
        <f>IF(N191="nulová",J191,0)</f>
        <v>0</v>
      </c>
      <c r="BJ191" s="18" t="s">
        <v>79</v>
      </c>
      <c r="BK191" s="226">
        <f>ROUND(I191*H191,2)</f>
        <v>0</v>
      </c>
      <c r="BL191" s="18" t="s">
        <v>271</v>
      </c>
      <c r="BM191" s="225" t="s">
        <v>6333</v>
      </c>
    </row>
    <row r="192" s="2" customFormat="1" ht="21.75" customHeight="1">
      <c r="A192" s="39"/>
      <c r="B192" s="40"/>
      <c r="C192" s="214" t="s">
        <v>358</v>
      </c>
      <c r="D192" s="214" t="s">
        <v>243</v>
      </c>
      <c r="E192" s="215" t="s">
        <v>6334</v>
      </c>
      <c r="F192" s="216" t="s">
        <v>6335</v>
      </c>
      <c r="G192" s="217" t="s">
        <v>261</v>
      </c>
      <c r="H192" s="218">
        <v>1</v>
      </c>
      <c r="I192" s="219"/>
      <c r="J192" s="220">
        <f>ROUND(I192*H192,2)</f>
        <v>0</v>
      </c>
      <c r="K192" s="216" t="s">
        <v>247</v>
      </c>
      <c r="L192" s="45"/>
      <c r="M192" s="221" t="s">
        <v>19</v>
      </c>
      <c r="N192" s="222" t="s">
        <v>43</v>
      </c>
      <c r="O192" s="85"/>
      <c r="P192" s="223">
        <f>O192*H192</f>
        <v>0</v>
      </c>
      <c r="Q192" s="223">
        <v>0.01291</v>
      </c>
      <c r="R192" s="223">
        <f>Q192*H192</f>
        <v>0.01291</v>
      </c>
      <c r="S192" s="223">
        <v>0</v>
      </c>
      <c r="T192" s="224">
        <f>S192*H192</f>
        <v>0</v>
      </c>
      <c r="U192" s="39"/>
      <c r="V192" s="39"/>
      <c r="W192" s="39"/>
      <c r="X192" s="39"/>
      <c r="Y192" s="39"/>
      <c r="Z192" s="39"/>
      <c r="AA192" s="39"/>
      <c r="AB192" s="39"/>
      <c r="AC192" s="39"/>
      <c r="AD192" s="39"/>
      <c r="AE192" s="39"/>
      <c r="AR192" s="225" t="s">
        <v>271</v>
      </c>
      <c r="AT192" s="225" t="s">
        <v>243</v>
      </c>
      <c r="AU192" s="225" t="s">
        <v>81</v>
      </c>
      <c r="AY192" s="18" t="s">
        <v>240</v>
      </c>
      <c r="BE192" s="226">
        <f>IF(N192="základní",J192,0)</f>
        <v>0</v>
      </c>
      <c r="BF192" s="226">
        <f>IF(N192="snížená",J192,0)</f>
        <v>0</v>
      </c>
      <c r="BG192" s="226">
        <f>IF(N192="zákl. přenesená",J192,0)</f>
        <v>0</v>
      </c>
      <c r="BH192" s="226">
        <f>IF(N192="sníž. přenesená",J192,0)</f>
        <v>0</v>
      </c>
      <c r="BI192" s="226">
        <f>IF(N192="nulová",J192,0)</f>
        <v>0</v>
      </c>
      <c r="BJ192" s="18" t="s">
        <v>79</v>
      </c>
      <c r="BK192" s="226">
        <f>ROUND(I192*H192,2)</f>
        <v>0</v>
      </c>
      <c r="BL192" s="18" t="s">
        <v>271</v>
      </c>
      <c r="BM192" s="225" t="s">
        <v>6336</v>
      </c>
    </row>
    <row r="193" s="2" customFormat="1">
      <c r="A193" s="39"/>
      <c r="B193" s="40"/>
      <c r="C193" s="214" t="s">
        <v>675</v>
      </c>
      <c r="D193" s="214" t="s">
        <v>243</v>
      </c>
      <c r="E193" s="215" t="s">
        <v>6337</v>
      </c>
      <c r="F193" s="216" t="s">
        <v>6338</v>
      </c>
      <c r="G193" s="217" t="s">
        <v>261</v>
      </c>
      <c r="H193" s="218">
        <v>10</v>
      </c>
      <c r="I193" s="219"/>
      <c r="J193" s="220">
        <f>ROUND(I193*H193,2)</f>
        <v>0</v>
      </c>
      <c r="K193" s="216" t="s">
        <v>749</v>
      </c>
      <c r="L193" s="45"/>
      <c r="M193" s="221" t="s">
        <v>19</v>
      </c>
      <c r="N193" s="222" t="s">
        <v>43</v>
      </c>
      <c r="O193" s="85"/>
      <c r="P193" s="223">
        <f>O193*H193</f>
        <v>0</v>
      </c>
      <c r="Q193" s="223">
        <v>0.00063000000000000003</v>
      </c>
      <c r="R193" s="223">
        <f>Q193*H193</f>
        <v>0.0063</v>
      </c>
      <c r="S193" s="223">
        <v>0</v>
      </c>
      <c r="T193" s="224">
        <f>S193*H193</f>
        <v>0</v>
      </c>
      <c r="U193" s="39"/>
      <c r="V193" s="39"/>
      <c r="W193" s="39"/>
      <c r="X193" s="39"/>
      <c r="Y193" s="39"/>
      <c r="Z193" s="39"/>
      <c r="AA193" s="39"/>
      <c r="AB193" s="39"/>
      <c r="AC193" s="39"/>
      <c r="AD193" s="39"/>
      <c r="AE193" s="39"/>
      <c r="AR193" s="225" t="s">
        <v>271</v>
      </c>
      <c r="AT193" s="225" t="s">
        <v>243</v>
      </c>
      <c r="AU193" s="225" t="s">
        <v>81</v>
      </c>
      <c r="AY193" s="18" t="s">
        <v>240</v>
      </c>
      <c r="BE193" s="226">
        <f>IF(N193="základní",J193,0)</f>
        <v>0</v>
      </c>
      <c r="BF193" s="226">
        <f>IF(N193="snížená",J193,0)</f>
        <v>0</v>
      </c>
      <c r="BG193" s="226">
        <f>IF(N193="zákl. přenesená",J193,0)</f>
        <v>0</v>
      </c>
      <c r="BH193" s="226">
        <f>IF(N193="sníž. přenesená",J193,0)</f>
        <v>0</v>
      </c>
      <c r="BI193" s="226">
        <f>IF(N193="nulová",J193,0)</f>
        <v>0</v>
      </c>
      <c r="BJ193" s="18" t="s">
        <v>79</v>
      </c>
      <c r="BK193" s="226">
        <f>ROUND(I193*H193,2)</f>
        <v>0</v>
      </c>
      <c r="BL193" s="18" t="s">
        <v>271</v>
      </c>
      <c r="BM193" s="225" t="s">
        <v>6339</v>
      </c>
    </row>
    <row r="194" s="2" customFormat="1" ht="21.75" customHeight="1">
      <c r="A194" s="39"/>
      <c r="B194" s="40"/>
      <c r="C194" s="238" t="s">
        <v>363</v>
      </c>
      <c r="D194" s="238" t="s">
        <v>797</v>
      </c>
      <c r="E194" s="239" t="s">
        <v>6340</v>
      </c>
      <c r="F194" s="240" t="s">
        <v>6341</v>
      </c>
      <c r="G194" s="241" t="s">
        <v>806</v>
      </c>
      <c r="H194" s="242">
        <v>20</v>
      </c>
      <c r="I194" s="243"/>
      <c r="J194" s="244">
        <f>ROUND(I194*H194,2)</f>
        <v>0</v>
      </c>
      <c r="K194" s="240" t="s">
        <v>749</v>
      </c>
      <c r="L194" s="245"/>
      <c r="M194" s="246" t="s">
        <v>19</v>
      </c>
      <c r="N194" s="247" t="s">
        <v>43</v>
      </c>
      <c r="O194" s="85"/>
      <c r="P194" s="223">
        <f>O194*H194</f>
        <v>0</v>
      </c>
      <c r="Q194" s="223">
        <v>0.00014999999999999999</v>
      </c>
      <c r="R194" s="223">
        <f>Q194*H194</f>
        <v>0.0029999999999999996</v>
      </c>
      <c r="S194" s="223">
        <v>0</v>
      </c>
      <c r="T194" s="224">
        <f>S194*H194</f>
        <v>0</v>
      </c>
      <c r="U194" s="39"/>
      <c r="V194" s="39"/>
      <c r="W194" s="39"/>
      <c r="X194" s="39"/>
      <c r="Y194" s="39"/>
      <c r="Z194" s="39"/>
      <c r="AA194" s="39"/>
      <c r="AB194" s="39"/>
      <c r="AC194" s="39"/>
      <c r="AD194" s="39"/>
      <c r="AE194" s="39"/>
      <c r="AR194" s="225" t="s">
        <v>301</v>
      </c>
      <c r="AT194" s="225" t="s">
        <v>797</v>
      </c>
      <c r="AU194" s="225" t="s">
        <v>81</v>
      </c>
      <c r="AY194" s="18" t="s">
        <v>240</v>
      </c>
      <c r="BE194" s="226">
        <f>IF(N194="základní",J194,0)</f>
        <v>0</v>
      </c>
      <c r="BF194" s="226">
        <f>IF(N194="snížená",J194,0)</f>
        <v>0</v>
      </c>
      <c r="BG194" s="226">
        <f>IF(N194="zákl. přenesená",J194,0)</f>
        <v>0</v>
      </c>
      <c r="BH194" s="226">
        <f>IF(N194="sníž. přenesená",J194,0)</f>
        <v>0</v>
      </c>
      <c r="BI194" s="226">
        <f>IF(N194="nulová",J194,0)</f>
        <v>0</v>
      </c>
      <c r="BJ194" s="18" t="s">
        <v>79</v>
      </c>
      <c r="BK194" s="226">
        <f>ROUND(I194*H194,2)</f>
        <v>0</v>
      </c>
      <c r="BL194" s="18" t="s">
        <v>271</v>
      </c>
      <c r="BM194" s="225" t="s">
        <v>6342</v>
      </c>
    </row>
    <row r="195" s="2" customFormat="1">
      <c r="A195" s="39"/>
      <c r="B195" s="40"/>
      <c r="C195" s="214" t="s">
        <v>681</v>
      </c>
      <c r="D195" s="214" t="s">
        <v>243</v>
      </c>
      <c r="E195" s="215" t="s">
        <v>6343</v>
      </c>
      <c r="F195" s="216" t="s">
        <v>6344</v>
      </c>
      <c r="G195" s="217" t="s">
        <v>261</v>
      </c>
      <c r="H195" s="218">
        <v>565</v>
      </c>
      <c r="I195" s="219"/>
      <c r="J195" s="220">
        <f>ROUND(I195*H195,2)</f>
        <v>0</v>
      </c>
      <c r="K195" s="216" t="s">
        <v>749</v>
      </c>
      <c r="L195" s="45"/>
      <c r="M195" s="221" t="s">
        <v>19</v>
      </c>
      <c r="N195" s="222" t="s">
        <v>43</v>
      </c>
      <c r="O195" s="85"/>
      <c r="P195" s="223">
        <f>O195*H195</f>
        <v>0</v>
      </c>
      <c r="Q195" s="223">
        <v>0.0012999999999999999</v>
      </c>
      <c r="R195" s="223">
        <f>Q195*H195</f>
        <v>0.73449999999999993</v>
      </c>
      <c r="S195" s="223">
        <v>0</v>
      </c>
      <c r="T195" s="224">
        <f>S195*H195</f>
        <v>0</v>
      </c>
      <c r="U195" s="39"/>
      <c r="V195" s="39"/>
      <c r="W195" s="39"/>
      <c r="X195" s="39"/>
      <c r="Y195" s="39"/>
      <c r="Z195" s="39"/>
      <c r="AA195" s="39"/>
      <c r="AB195" s="39"/>
      <c r="AC195" s="39"/>
      <c r="AD195" s="39"/>
      <c r="AE195" s="39"/>
      <c r="AR195" s="225" t="s">
        <v>271</v>
      </c>
      <c r="AT195" s="225" t="s">
        <v>243</v>
      </c>
      <c r="AU195" s="225" t="s">
        <v>81</v>
      </c>
      <c r="AY195" s="18" t="s">
        <v>240</v>
      </c>
      <c r="BE195" s="226">
        <f>IF(N195="základní",J195,0)</f>
        <v>0</v>
      </c>
      <c r="BF195" s="226">
        <f>IF(N195="snížená",J195,0)</f>
        <v>0</v>
      </c>
      <c r="BG195" s="226">
        <f>IF(N195="zákl. přenesená",J195,0)</f>
        <v>0</v>
      </c>
      <c r="BH195" s="226">
        <f>IF(N195="sníž. přenesená",J195,0)</f>
        <v>0</v>
      </c>
      <c r="BI195" s="226">
        <f>IF(N195="nulová",J195,0)</f>
        <v>0</v>
      </c>
      <c r="BJ195" s="18" t="s">
        <v>79</v>
      </c>
      <c r="BK195" s="226">
        <f>ROUND(I195*H195,2)</f>
        <v>0</v>
      </c>
      <c r="BL195" s="18" t="s">
        <v>271</v>
      </c>
      <c r="BM195" s="225" t="s">
        <v>6345</v>
      </c>
    </row>
    <row r="196" s="2" customFormat="1" ht="21.75" customHeight="1">
      <c r="A196" s="39"/>
      <c r="B196" s="40"/>
      <c r="C196" s="238" t="s">
        <v>367</v>
      </c>
      <c r="D196" s="238" t="s">
        <v>797</v>
      </c>
      <c r="E196" s="239" t="s">
        <v>6346</v>
      </c>
      <c r="F196" s="240" t="s">
        <v>6347</v>
      </c>
      <c r="G196" s="241" t="s">
        <v>806</v>
      </c>
      <c r="H196" s="242">
        <v>1130</v>
      </c>
      <c r="I196" s="243"/>
      <c r="J196" s="244">
        <f>ROUND(I196*H196,2)</f>
        <v>0</v>
      </c>
      <c r="K196" s="240" t="s">
        <v>749</v>
      </c>
      <c r="L196" s="245"/>
      <c r="M196" s="246" t="s">
        <v>19</v>
      </c>
      <c r="N196" s="247" t="s">
        <v>43</v>
      </c>
      <c r="O196" s="85"/>
      <c r="P196" s="223">
        <f>O196*H196</f>
        <v>0</v>
      </c>
      <c r="Q196" s="223">
        <v>0.00027</v>
      </c>
      <c r="R196" s="223">
        <f>Q196*H196</f>
        <v>0.30509999999999998</v>
      </c>
      <c r="S196" s="223">
        <v>0</v>
      </c>
      <c r="T196" s="224">
        <f>S196*H196</f>
        <v>0</v>
      </c>
      <c r="U196" s="39"/>
      <c r="V196" s="39"/>
      <c r="W196" s="39"/>
      <c r="X196" s="39"/>
      <c r="Y196" s="39"/>
      <c r="Z196" s="39"/>
      <c r="AA196" s="39"/>
      <c r="AB196" s="39"/>
      <c r="AC196" s="39"/>
      <c r="AD196" s="39"/>
      <c r="AE196" s="39"/>
      <c r="AR196" s="225" t="s">
        <v>301</v>
      </c>
      <c r="AT196" s="225" t="s">
        <v>797</v>
      </c>
      <c r="AU196" s="225" t="s">
        <v>81</v>
      </c>
      <c r="AY196" s="18" t="s">
        <v>240</v>
      </c>
      <c r="BE196" s="226">
        <f>IF(N196="základní",J196,0)</f>
        <v>0</v>
      </c>
      <c r="BF196" s="226">
        <f>IF(N196="snížená",J196,0)</f>
        <v>0</v>
      </c>
      <c r="BG196" s="226">
        <f>IF(N196="zákl. přenesená",J196,0)</f>
        <v>0</v>
      </c>
      <c r="BH196" s="226">
        <f>IF(N196="sníž. přenesená",J196,0)</f>
        <v>0</v>
      </c>
      <c r="BI196" s="226">
        <f>IF(N196="nulová",J196,0)</f>
        <v>0</v>
      </c>
      <c r="BJ196" s="18" t="s">
        <v>79</v>
      </c>
      <c r="BK196" s="226">
        <f>ROUND(I196*H196,2)</f>
        <v>0</v>
      </c>
      <c r="BL196" s="18" t="s">
        <v>271</v>
      </c>
      <c r="BM196" s="225" t="s">
        <v>6348</v>
      </c>
    </row>
    <row r="197" s="2" customFormat="1" ht="21.75" customHeight="1">
      <c r="A197" s="39"/>
      <c r="B197" s="40"/>
      <c r="C197" s="214" t="s">
        <v>686</v>
      </c>
      <c r="D197" s="214" t="s">
        <v>243</v>
      </c>
      <c r="E197" s="215" t="s">
        <v>6349</v>
      </c>
      <c r="F197" s="216" t="s">
        <v>6350</v>
      </c>
      <c r="G197" s="217" t="s">
        <v>261</v>
      </c>
      <c r="H197" s="218">
        <v>3</v>
      </c>
      <c r="I197" s="219"/>
      <c r="J197" s="220">
        <f>ROUND(I197*H197,2)</f>
        <v>0</v>
      </c>
      <c r="K197" s="216" t="s">
        <v>749</v>
      </c>
      <c r="L197" s="45"/>
      <c r="M197" s="221" t="s">
        <v>19</v>
      </c>
      <c r="N197" s="222" t="s">
        <v>43</v>
      </c>
      <c r="O197" s="85"/>
      <c r="P197" s="223">
        <f>O197*H197</f>
        <v>0</v>
      </c>
      <c r="Q197" s="223">
        <v>0.00040000000000000002</v>
      </c>
      <c r="R197" s="223">
        <f>Q197*H197</f>
        <v>0.0012000000000000001</v>
      </c>
      <c r="S197" s="223">
        <v>0</v>
      </c>
      <c r="T197" s="224">
        <f>S197*H197</f>
        <v>0</v>
      </c>
      <c r="U197" s="39"/>
      <c r="V197" s="39"/>
      <c r="W197" s="39"/>
      <c r="X197" s="39"/>
      <c r="Y197" s="39"/>
      <c r="Z197" s="39"/>
      <c r="AA197" s="39"/>
      <c r="AB197" s="39"/>
      <c r="AC197" s="39"/>
      <c r="AD197" s="39"/>
      <c r="AE197" s="39"/>
      <c r="AR197" s="225" t="s">
        <v>271</v>
      </c>
      <c r="AT197" s="225" t="s">
        <v>243</v>
      </c>
      <c r="AU197" s="225" t="s">
        <v>81</v>
      </c>
      <c r="AY197" s="18" t="s">
        <v>240</v>
      </c>
      <c r="BE197" s="226">
        <f>IF(N197="základní",J197,0)</f>
        <v>0</v>
      </c>
      <c r="BF197" s="226">
        <f>IF(N197="snížená",J197,0)</f>
        <v>0</v>
      </c>
      <c r="BG197" s="226">
        <f>IF(N197="zákl. přenesená",J197,0)</f>
        <v>0</v>
      </c>
      <c r="BH197" s="226">
        <f>IF(N197="sníž. přenesená",J197,0)</f>
        <v>0</v>
      </c>
      <c r="BI197" s="226">
        <f>IF(N197="nulová",J197,0)</f>
        <v>0</v>
      </c>
      <c r="BJ197" s="18" t="s">
        <v>79</v>
      </c>
      <c r="BK197" s="226">
        <f>ROUND(I197*H197,2)</f>
        <v>0</v>
      </c>
      <c r="BL197" s="18" t="s">
        <v>271</v>
      </c>
      <c r="BM197" s="225" t="s">
        <v>6351</v>
      </c>
    </row>
    <row r="198" s="2" customFormat="1" ht="21.75" customHeight="1">
      <c r="A198" s="39"/>
      <c r="B198" s="40"/>
      <c r="C198" s="238" t="s">
        <v>370</v>
      </c>
      <c r="D198" s="238" t="s">
        <v>797</v>
      </c>
      <c r="E198" s="239" t="s">
        <v>6352</v>
      </c>
      <c r="F198" s="240" t="s">
        <v>6353</v>
      </c>
      <c r="G198" s="241" t="s">
        <v>806</v>
      </c>
      <c r="H198" s="242">
        <v>6</v>
      </c>
      <c r="I198" s="243"/>
      <c r="J198" s="244">
        <f>ROUND(I198*H198,2)</f>
        <v>0</v>
      </c>
      <c r="K198" s="240" t="s">
        <v>749</v>
      </c>
      <c r="L198" s="245"/>
      <c r="M198" s="246" t="s">
        <v>19</v>
      </c>
      <c r="N198" s="247" t="s">
        <v>43</v>
      </c>
      <c r="O198" s="85"/>
      <c r="P198" s="223">
        <f>O198*H198</f>
        <v>0</v>
      </c>
      <c r="Q198" s="223">
        <v>6.9999999999999994E-05</v>
      </c>
      <c r="R198" s="223">
        <f>Q198*H198</f>
        <v>0.00041999999999999996</v>
      </c>
      <c r="S198" s="223">
        <v>0</v>
      </c>
      <c r="T198" s="224">
        <f>S198*H198</f>
        <v>0</v>
      </c>
      <c r="U198" s="39"/>
      <c r="V198" s="39"/>
      <c r="W198" s="39"/>
      <c r="X198" s="39"/>
      <c r="Y198" s="39"/>
      <c r="Z198" s="39"/>
      <c r="AA198" s="39"/>
      <c r="AB198" s="39"/>
      <c r="AC198" s="39"/>
      <c r="AD198" s="39"/>
      <c r="AE198" s="39"/>
      <c r="AR198" s="225" t="s">
        <v>301</v>
      </c>
      <c r="AT198" s="225" t="s">
        <v>797</v>
      </c>
      <c r="AU198" s="225" t="s">
        <v>81</v>
      </c>
      <c r="AY198" s="18" t="s">
        <v>240</v>
      </c>
      <c r="BE198" s="226">
        <f>IF(N198="základní",J198,0)</f>
        <v>0</v>
      </c>
      <c r="BF198" s="226">
        <f>IF(N198="snížená",J198,0)</f>
        <v>0</v>
      </c>
      <c r="BG198" s="226">
        <f>IF(N198="zákl. přenesená",J198,0)</f>
        <v>0</v>
      </c>
      <c r="BH198" s="226">
        <f>IF(N198="sníž. přenesená",J198,0)</f>
        <v>0</v>
      </c>
      <c r="BI198" s="226">
        <f>IF(N198="nulová",J198,0)</f>
        <v>0</v>
      </c>
      <c r="BJ198" s="18" t="s">
        <v>79</v>
      </c>
      <c r="BK198" s="226">
        <f>ROUND(I198*H198,2)</f>
        <v>0</v>
      </c>
      <c r="BL198" s="18" t="s">
        <v>271</v>
      </c>
      <c r="BM198" s="225" t="s">
        <v>6354</v>
      </c>
    </row>
    <row r="199" s="2" customFormat="1" ht="21.75" customHeight="1">
      <c r="A199" s="39"/>
      <c r="B199" s="40"/>
      <c r="C199" s="214" t="s">
        <v>691</v>
      </c>
      <c r="D199" s="214" t="s">
        <v>243</v>
      </c>
      <c r="E199" s="215" t="s">
        <v>6355</v>
      </c>
      <c r="F199" s="216" t="s">
        <v>6356</v>
      </c>
      <c r="G199" s="217" t="s">
        <v>261</v>
      </c>
      <c r="H199" s="218">
        <v>141</v>
      </c>
      <c r="I199" s="219"/>
      <c r="J199" s="220">
        <f>ROUND(I199*H199,2)</f>
        <v>0</v>
      </c>
      <c r="K199" s="216" t="s">
        <v>749</v>
      </c>
      <c r="L199" s="45"/>
      <c r="M199" s="221" t="s">
        <v>19</v>
      </c>
      <c r="N199" s="222" t="s">
        <v>43</v>
      </c>
      <c r="O199" s="85"/>
      <c r="P199" s="223">
        <f>O199*H199</f>
        <v>0</v>
      </c>
      <c r="Q199" s="223">
        <v>0.00050000000000000001</v>
      </c>
      <c r="R199" s="223">
        <f>Q199*H199</f>
        <v>0.070500000000000007</v>
      </c>
      <c r="S199" s="223">
        <v>0</v>
      </c>
      <c r="T199" s="224">
        <f>S199*H199</f>
        <v>0</v>
      </c>
      <c r="U199" s="39"/>
      <c r="V199" s="39"/>
      <c r="W199" s="39"/>
      <c r="X199" s="39"/>
      <c r="Y199" s="39"/>
      <c r="Z199" s="39"/>
      <c r="AA199" s="39"/>
      <c r="AB199" s="39"/>
      <c r="AC199" s="39"/>
      <c r="AD199" s="39"/>
      <c r="AE199" s="39"/>
      <c r="AR199" s="225" t="s">
        <v>271</v>
      </c>
      <c r="AT199" s="225" t="s">
        <v>243</v>
      </c>
      <c r="AU199" s="225" t="s">
        <v>81</v>
      </c>
      <c r="AY199" s="18" t="s">
        <v>240</v>
      </c>
      <c r="BE199" s="226">
        <f>IF(N199="základní",J199,0)</f>
        <v>0</v>
      </c>
      <c r="BF199" s="226">
        <f>IF(N199="snížená",J199,0)</f>
        <v>0</v>
      </c>
      <c r="BG199" s="226">
        <f>IF(N199="zákl. přenesená",J199,0)</f>
        <v>0</v>
      </c>
      <c r="BH199" s="226">
        <f>IF(N199="sníž. přenesená",J199,0)</f>
        <v>0</v>
      </c>
      <c r="BI199" s="226">
        <f>IF(N199="nulová",J199,0)</f>
        <v>0</v>
      </c>
      <c r="BJ199" s="18" t="s">
        <v>79</v>
      </c>
      <c r="BK199" s="226">
        <f>ROUND(I199*H199,2)</f>
        <v>0</v>
      </c>
      <c r="BL199" s="18" t="s">
        <v>271</v>
      </c>
      <c r="BM199" s="225" t="s">
        <v>6357</v>
      </c>
    </row>
    <row r="200" s="2" customFormat="1" ht="21.75" customHeight="1">
      <c r="A200" s="39"/>
      <c r="B200" s="40"/>
      <c r="C200" s="238" t="s">
        <v>374</v>
      </c>
      <c r="D200" s="238" t="s">
        <v>797</v>
      </c>
      <c r="E200" s="239" t="s">
        <v>6358</v>
      </c>
      <c r="F200" s="240" t="s">
        <v>6359</v>
      </c>
      <c r="G200" s="241" t="s">
        <v>806</v>
      </c>
      <c r="H200" s="242">
        <v>282</v>
      </c>
      <c r="I200" s="243"/>
      <c r="J200" s="244">
        <f>ROUND(I200*H200,2)</f>
        <v>0</v>
      </c>
      <c r="K200" s="240" t="s">
        <v>749</v>
      </c>
      <c r="L200" s="245"/>
      <c r="M200" s="246" t="s">
        <v>19</v>
      </c>
      <c r="N200" s="247" t="s">
        <v>43</v>
      </c>
      <c r="O200" s="85"/>
      <c r="P200" s="223">
        <f>O200*H200</f>
        <v>0</v>
      </c>
      <c r="Q200" s="223">
        <v>6.9999999999999994E-05</v>
      </c>
      <c r="R200" s="223">
        <f>Q200*H200</f>
        <v>0.019739999999999997</v>
      </c>
      <c r="S200" s="223">
        <v>0</v>
      </c>
      <c r="T200" s="224">
        <f>S200*H200</f>
        <v>0</v>
      </c>
      <c r="U200" s="39"/>
      <c r="V200" s="39"/>
      <c r="W200" s="39"/>
      <c r="X200" s="39"/>
      <c r="Y200" s="39"/>
      <c r="Z200" s="39"/>
      <c r="AA200" s="39"/>
      <c r="AB200" s="39"/>
      <c r="AC200" s="39"/>
      <c r="AD200" s="39"/>
      <c r="AE200" s="39"/>
      <c r="AR200" s="225" t="s">
        <v>301</v>
      </c>
      <c r="AT200" s="225" t="s">
        <v>797</v>
      </c>
      <c r="AU200" s="225" t="s">
        <v>81</v>
      </c>
      <c r="AY200" s="18" t="s">
        <v>240</v>
      </c>
      <c r="BE200" s="226">
        <f>IF(N200="základní",J200,0)</f>
        <v>0</v>
      </c>
      <c r="BF200" s="226">
        <f>IF(N200="snížená",J200,0)</f>
        <v>0</v>
      </c>
      <c r="BG200" s="226">
        <f>IF(N200="zákl. přenesená",J200,0)</f>
        <v>0</v>
      </c>
      <c r="BH200" s="226">
        <f>IF(N200="sníž. přenesená",J200,0)</f>
        <v>0</v>
      </c>
      <c r="BI200" s="226">
        <f>IF(N200="nulová",J200,0)</f>
        <v>0</v>
      </c>
      <c r="BJ200" s="18" t="s">
        <v>79</v>
      </c>
      <c r="BK200" s="226">
        <f>ROUND(I200*H200,2)</f>
        <v>0</v>
      </c>
      <c r="BL200" s="18" t="s">
        <v>271</v>
      </c>
      <c r="BM200" s="225" t="s">
        <v>6360</v>
      </c>
    </row>
    <row r="201" s="2" customFormat="1" ht="21.75" customHeight="1">
      <c r="A201" s="39"/>
      <c r="B201" s="40"/>
      <c r="C201" s="214" t="s">
        <v>696</v>
      </c>
      <c r="D201" s="214" t="s">
        <v>243</v>
      </c>
      <c r="E201" s="215" t="s">
        <v>6361</v>
      </c>
      <c r="F201" s="216" t="s">
        <v>6362</v>
      </c>
      <c r="G201" s="217" t="s">
        <v>261</v>
      </c>
      <c r="H201" s="218">
        <v>4</v>
      </c>
      <c r="I201" s="219"/>
      <c r="J201" s="220">
        <f>ROUND(I201*H201,2)</f>
        <v>0</v>
      </c>
      <c r="K201" s="216" t="s">
        <v>749</v>
      </c>
      <c r="L201" s="45"/>
      <c r="M201" s="221" t="s">
        <v>19</v>
      </c>
      <c r="N201" s="222" t="s">
        <v>43</v>
      </c>
      <c r="O201" s="85"/>
      <c r="P201" s="223">
        <f>O201*H201</f>
        <v>0</v>
      </c>
      <c r="Q201" s="223">
        <v>0.00076000000000000004</v>
      </c>
      <c r="R201" s="223">
        <f>Q201*H201</f>
        <v>0.0030400000000000002</v>
      </c>
      <c r="S201" s="223">
        <v>0</v>
      </c>
      <c r="T201" s="224">
        <f>S201*H201</f>
        <v>0</v>
      </c>
      <c r="U201" s="39"/>
      <c r="V201" s="39"/>
      <c r="W201" s="39"/>
      <c r="X201" s="39"/>
      <c r="Y201" s="39"/>
      <c r="Z201" s="39"/>
      <c r="AA201" s="39"/>
      <c r="AB201" s="39"/>
      <c r="AC201" s="39"/>
      <c r="AD201" s="39"/>
      <c r="AE201" s="39"/>
      <c r="AR201" s="225" t="s">
        <v>271</v>
      </c>
      <c r="AT201" s="225" t="s">
        <v>243</v>
      </c>
      <c r="AU201" s="225" t="s">
        <v>81</v>
      </c>
      <c r="AY201" s="18" t="s">
        <v>240</v>
      </c>
      <c r="BE201" s="226">
        <f>IF(N201="základní",J201,0)</f>
        <v>0</v>
      </c>
      <c r="BF201" s="226">
        <f>IF(N201="snížená",J201,0)</f>
        <v>0</v>
      </c>
      <c r="BG201" s="226">
        <f>IF(N201="zákl. přenesená",J201,0)</f>
        <v>0</v>
      </c>
      <c r="BH201" s="226">
        <f>IF(N201="sníž. přenesená",J201,0)</f>
        <v>0</v>
      </c>
      <c r="BI201" s="226">
        <f>IF(N201="nulová",J201,0)</f>
        <v>0</v>
      </c>
      <c r="BJ201" s="18" t="s">
        <v>79</v>
      </c>
      <c r="BK201" s="226">
        <f>ROUND(I201*H201,2)</f>
        <v>0</v>
      </c>
      <c r="BL201" s="18" t="s">
        <v>271</v>
      </c>
      <c r="BM201" s="225" t="s">
        <v>6363</v>
      </c>
    </row>
    <row r="202" s="2" customFormat="1" ht="21.75" customHeight="1">
      <c r="A202" s="39"/>
      <c r="B202" s="40"/>
      <c r="C202" s="238" t="s">
        <v>377</v>
      </c>
      <c r="D202" s="238" t="s">
        <v>797</v>
      </c>
      <c r="E202" s="239" t="s">
        <v>6340</v>
      </c>
      <c r="F202" s="240" t="s">
        <v>6341</v>
      </c>
      <c r="G202" s="241" t="s">
        <v>806</v>
      </c>
      <c r="H202" s="242">
        <v>8</v>
      </c>
      <c r="I202" s="243"/>
      <c r="J202" s="244">
        <f>ROUND(I202*H202,2)</f>
        <v>0</v>
      </c>
      <c r="K202" s="240" t="s">
        <v>749</v>
      </c>
      <c r="L202" s="245"/>
      <c r="M202" s="246" t="s">
        <v>19</v>
      </c>
      <c r="N202" s="247" t="s">
        <v>43</v>
      </c>
      <c r="O202" s="85"/>
      <c r="P202" s="223">
        <f>O202*H202</f>
        <v>0</v>
      </c>
      <c r="Q202" s="223">
        <v>0.00014999999999999999</v>
      </c>
      <c r="R202" s="223">
        <f>Q202*H202</f>
        <v>0.0011999999999999999</v>
      </c>
      <c r="S202" s="223">
        <v>0</v>
      </c>
      <c r="T202" s="224">
        <f>S202*H202</f>
        <v>0</v>
      </c>
      <c r="U202" s="39"/>
      <c r="V202" s="39"/>
      <c r="W202" s="39"/>
      <c r="X202" s="39"/>
      <c r="Y202" s="39"/>
      <c r="Z202" s="39"/>
      <c r="AA202" s="39"/>
      <c r="AB202" s="39"/>
      <c r="AC202" s="39"/>
      <c r="AD202" s="39"/>
      <c r="AE202" s="39"/>
      <c r="AR202" s="225" t="s">
        <v>301</v>
      </c>
      <c r="AT202" s="225" t="s">
        <v>797</v>
      </c>
      <c r="AU202" s="225" t="s">
        <v>81</v>
      </c>
      <c r="AY202" s="18" t="s">
        <v>240</v>
      </c>
      <c r="BE202" s="226">
        <f>IF(N202="základní",J202,0)</f>
        <v>0</v>
      </c>
      <c r="BF202" s="226">
        <f>IF(N202="snížená",J202,0)</f>
        <v>0</v>
      </c>
      <c r="BG202" s="226">
        <f>IF(N202="zákl. přenesená",J202,0)</f>
        <v>0</v>
      </c>
      <c r="BH202" s="226">
        <f>IF(N202="sníž. přenesená",J202,0)</f>
        <v>0</v>
      </c>
      <c r="BI202" s="226">
        <f>IF(N202="nulová",J202,0)</f>
        <v>0</v>
      </c>
      <c r="BJ202" s="18" t="s">
        <v>79</v>
      </c>
      <c r="BK202" s="226">
        <f>ROUND(I202*H202,2)</f>
        <v>0</v>
      </c>
      <c r="BL202" s="18" t="s">
        <v>271</v>
      </c>
      <c r="BM202" s="225" t="s">
        <v>6364</v>
      </c>
    </row>
    <row r="203" s="2" customFormat="1" ht="21.75" customHeight="1">
      <c r="A203" s="39"/>
      <c r="B203" s="40"/>
      <c r="C203" s="214" t="s">
        <v>702</v>
      </c>
      <c r="D203" s="214" t="s">
        <v>243</v>
      </c>
      <c r="E203" s="215" t="s">
        <v>6365</v>
      </c>
      <c r="F203" s="216" t="s">
        <v>6366</v>
      </c>
      <c r="G203" s="217" t="s">
        <v>261</v>
      </c>
      <c r="H203" s="218">
        <v>12</v>
      </c>
      <c r="I203" s="219"/>
      <c r="J203" s="220">
        <f>ROUND(I203*H203,2)</f>
        <v>0</v>
      </c>
      <c r="K203" s="216" t="s">
        <v>749</v>
      </c>
      <c r="L203" s="45"/>
      <c r="M203" s="221" t="s">
        <v>19</v>
      </c>
      <c r="N203" s="222" t="s">
        <v>43</v>
      </c>
      <c r="O203" s="85"/>
      <c r="P203" s="223">
        <f>O203*H203</f>
        <v>0</v>
      </c>
      <c r="Q203" s="223">
        <v>0.0015299999999999999</v>
      </c>
      <c r="R203" s="223">
        <f>Q203*H203</f>
        <v>0.018359999999999998</v>
      </c>
      <c r="S203" s="223">
        <v>0</v>
      </c>
      <c r="T203" s="224">
        <f>S203*H203</f>
        <v>0</v>
      </c>
      <c r="U203" s="39"/>
      <c r="V203" s="39"/>
      <c r="W203" s="39"/>
      <c r="X203" s="39"/>
      <c r="Y203" s="39"/>
      <c r="Z203" s="39"/>
      <c r="AA203" s="39"/>
      <c r="AB203" s="39"/>
      <c r="AC203" s="39"/>
      <c r="AD203" s="39"/>
      <c r="AE203" s="39"/>
      <c r="AR203" s="225" t="s">
        <v>271</v>
      </c>
      <c r="AT203" s="225" t="s">
        <v>243</v>
      </c>
      <c r="AU203" s="225" t="s">
        <v>81</v>
      </c>
      <c r="AY203" s="18" t="s">
        <v>240</v>
      </c>
      <c r="BE203" s="226">
        <f>IF(N203="základní",J203,0)</f>
        <v>0</v>
      </c>
      <c r="BF203" s="226">
        <f>IF(N203="snížená",J203,0)</f>
        <v>0</v>
      </c>
      <c r="BG203" s="226">
        <f>IF(N203="zákl. přenesená",J203,0)</f>
        <v>0</v>
      </c>
      <c r="BH203" s="226">
        <f>IF(N203="sníž. přenesená",J203,0)</f>
        <v>0</v>
      </c>
      <c r="BI203" s="226">
        <f>IF(N203="nulová",J203,0)</f>
        <v>0</v>
      </c>
      <c r="BJ203" s="18" t="s">
        <v>79</v>
      </c>
      <c r="BK203" s="226">
        <f>ROUND(I203*H203,2)</f>
        <v>0</v>
      </c>
      <c r="BL203" s="18" t="s">
        <v>271</v>
      </c>
      <c r="BM203" s="225" t="s">
        <v>6367</v>
      </c>
    </row>
    <row r="204" s="2" customFormat="1" ht="21.75" customHeight="1">
      <c r="A204" s="39"/>
      <c r="B204" s="40"/>
      <c r="C204" s="238" t="s">
        <v>382</v>
      </c>
      <c r="D204" s="238" t="s">
        <v>797</v>
      </c>
      <c r="E204" s="239" t="s">
        <v>6346</v>
      </c>
      <c r="F204" s="240" t="s">
        <v>6347</v>
      </c>
      <c r="G204" s="241" t="s">
        <v>806</v>
      </c>
      <c r="H204" s="242">
        <v>24</v>
      </c>
      <c r="I204" s="243"/>
      <c r="J204" s="244">
        <f>ROUND(I204*H204,2)</f>
        <v>0</v>
      </c>
      <c r="K204" s="240" t="s">
        <v>749</v>
      </c>
      <c r="L204" s="245"/>
      <c r="M204" s="246" t="s">
        <v>19</v>
      </c>
      <c r="N204" s="247" t="s">
        <v>43</v>
      </c>
      <c r="O204" s="85"/>
      <c r="P204" s="223">
        <f>O204*H204</f>
        <v>0</v>
      </c>
      <c r="Q204" s="223">
        <v>0.00027</v>
      </c>
      <c r="R204" s="223">
        <f>Q204*H204</f>
        <v>0.0064799999999999996</v>
      </c>
      <c r="S204" s="223">
        <v>0</v>
      </c>
      <c r="T204" s="224">
        <f>S204*H204</f>
        <v>0</v>
      </c>
      <c r="U204" s="39"/>
      <c r="V204" s="39"/>
      <c r="W204" s="39"/>
      <c r="X204" s="39"/>
      <c r="Y204" s="39"/>
      <c r="Z204" s="39"/>
      <c r="AA204" s="39"/>
      <c r="AB204" s="39"/>
      <c r="AC204" s="39"/>
      <c r="AD204" s="39"/>
      <c r="AE204" s="39"/>
      <c r="AR204" s="225" t="s">
        <v>301</v>
      </c>
      <c r="AT204" s="225" t="s">
        <v>797</v>
      </c>
      <c r="AU204" s="225" t="s">
        <v>81</v>
      </c>
      <c r="AY204" s="18" t="s">
        <v>240</v>
      </c>
      <c r="BE204" s="226">
        <f>IF(N204="základní",J204,0)</f>
        <v>0</v>
      </c>
      <c r="BF204" s="226">
        <f>IF(N204="snížená",J204,0)</f>
        <v>0</v>
      </c>
      <c r="BG204" s="226">
        <f>IF(N204="zákl. přenesená",J204,0)</f>
        <v>0</v>
      </c>
      <c r="BH204" s="226">
        <f>IF(N204="sníž. přenesená",J204,0)</f>
        <v>0</v>
      </c>
      <c r="BI204" s="226">
        <f>IF(N204="nulová",J204,0)</f>
        <v>0</v>
      </c>
      <c r="BJ204" s="18" t="s">
        <v>79</v>
      </c>
      <c r="BK204" s="226">
        <f>ROUND(I204*H204,2)</f>
        <v>0</v>
      </c>
      <c r="BL204" s="18" t="s">
        <v>271</v>
      </c>
      <c r="BM204" s="225" t="s">
        <v>6368</v>
      </c>
    </row>
    <row r="205" s="2" customFormat="1" ht="16.5" customHeight="1">
      <c r="A205" s="39"/>
      <c r="B205" s="40"/>
      <c r="C205" s="238" t="s">
        <v>707</v>
      </c>
      <c r="D205" s="238" t="s">
        <v>797</v>
      </c>
      <c r="E205" s="239" t="s">
        <v>6369</v>
      </c>
      <c r="F205" s="240" t="s">
        <v>6370</v>
      </c>
      <c r="G205" s="241" t="s">
        <v>806</v>
      </c>
      <c r="H205" s="242">
        <v>1470</v>
      </c>
      <c r="I205" s="243"/>
      <c r="J205" s="244">
        <f>ROUND(I205*H205,2)</f>
        <v>0</v>
      </c>
      <c r="K205" s="240" t="s">
        <v>749</v>
      </c>
      <c r="L205" s="245"/>
      <c r="M205" s="246" t="s">
        <v>19</v>
      </c>
      <c r="N205" s="247" t="s">
        <v>43</v>
      </c>
      <c r="O205" s="85"/>
      <c r="P205" s="223">
        <f>O205*H205</f>
        <v>0</v>
      </c>
      <c r="Q205" s="223">
        <v>1.0000000000000001E-05</v>
      </c>
      <c r="R205" s="223">
        <f>Q205*H205</f>
        <v>0.014700000000000001</v>
      </c>
      <c r="S205" s="223">
        <v>0</v>
      </c>
      <c r="T205" s="224">
        <f>S205*H205</f>
        <v>0</v>
      </c>
      <c r="U205" s="39"/>
      <c r="V205" s="39"/>
      <c r="W205" s="39"/>
      <c r="X205" s="39"/>
      <c r="Y205" s="39"/>
      <c r="Z205" s="39"/>
      <c r="AA205" s="39"/>
      <c r="AB205" s="39"/>
      <c r="AC205" s="39"/>
      <c r="AD205" s="39"/>
      <c r="AE205" s="39"/>
      <c r="AR205" s="225" t="s">
        <v>301</v>
      </c>
      <c r="AT205" s="225" t="s">
        <v>797</v>
      </c>
      <c r="AU205" s="225" t="s">
        <v>81</v>
      </c>
      <c r="AY205" s="18" t="s">
        <v>240</v>
      </c>
      <c r="BE205" s="226">
        <f>IF(N205="základní",J205,0)</f>
        <v>0</v>
      </c>
      <c r="BF205" s="226">
        <f>IF(N205="snížená",J205,0)</f>
        <v>0</v>
      </c>
      <c r="BG205" s="226">
        <f>IF(N205="zákl. přenesená",J205,0)</f>
        <v>0</v>
      </c>
      <c r="BH205" s="226">
        <f>IF(N205="sníž. přenesená",J205,0)</f>
        <v>0</v>
      </c>
      <c r="BI205" s="226">
        <f>IF(N205="nulová",J205,0)</f>
        <v>0</v>
      </c>
      <c r="BJ205" s="18" t="s">
        <v>79</v>
      </c>
      <c r="BK205" s="226">
        <f>ROUND(I205*H205,2)</f>
        <v>0</v>
      </c>
      <c r="BL205" s="18" t="s">
        <v>271</v>
      </c>
      <c r="BM205" s="225" t="s">
        <v>6371</v>
      </c>
    </row>
    <row r="206" s="2" customFormat="1" ht="16.5" customHeight="1">
      <c r="A206" s="39"/>
      <c r="B206" s="40"/>
      <c r="C206" s="238" t="s">
        <v>387</v>
      </c>
      <c r="D206" s="238" t="s">
        <v>797</v>
      </c>
      <c r="E206" s="239" t="s">
        <v>6372</v>
      </c>
      <c r="F206" s="240" t="s">
        <v>6373</v>
      </c>
      <c r="G206" s="241" t="s">
        <v>806</v>
      </c>
      <c r="H206" s="242">
        <v>1470</v>
      </c>
      <c r="I206" s="243"/>
      <c r="J206" s="244">
        <f>ROUND(I206*H206,2)</f>
        <v>0</v>
      </c>
      <c r="K206" s="240" t="s">
        <v>749</v>
      </c>
      <c r="L206" s="245"/>
      <c r="M206" s="246" t="s">
        <v>19</v>
      </c>
      <c r="N206" s="247" t="s">
        <v>43</v>
      </c>
      <c r="O206" s="85"/>
      <c r="P206" s="223">
        <f>O206*H206</f>
        <v>0</v>
      </c>
      <c r="Q206" s="223">
        <v>2.0000000000000002E-05</v>
      </c>
      <c r="R206" s="223">
        <f>Q206*H206</f>
        <v>0.029400000000000003</v>
      </c>
      <c r="S206" s="223">
        <v>0</v>
      </c>
      <c r="T206" s="224">
        <f>S206*H206</f>
        <v>0</v>
      </c>
      <c r="U206" s="39"/>
      <c r="V206" s="39"/>
      <c r="W206" s="39"/>
      <c r="X206" s="39"/>
      <c r="Y206" s="39"/>
      <c r="Z206" s="39"/>
      <c r="AA206" s="39"/>
      <c r="AB206" s="39"/>
      <c r="AC206" s="39"/>
      <c r="AD206" s="39"/>
      <c r="AE206" s="39"/>
      <c r="AR206" s="225" t="s">
        <v>301</v>
      </c>
      <c r="AT206" s="225" t="s">
        <v>797</v>
      </c>
      <c r="AU206" s="225" t="s">
        <v>81</v>
      </c>
      <c r="AY206" s="18" t="s">
        <v>240</v>
      </c>
      <c r="BE206" s="226">
        <f>IF(N206="základní",J206,0)</f>
        <v>0</v>
      </c>
      <c r="BF206" s="226">
        <f>IF(N206="snížená",J206,0)</f>
        <v>0</v>
      </c>
      <c r="BG206" s="226">
        <f>IF(N206="zákl. přenesená",J206,0)</f>
        <v>0</v>
      </c>
      <c r="BH206" s="226">
        <f>IF(N206="sníž. přenesená",J206,0)</f>
        <v>0</v>
      </c>
      <c r="BI206" s="226">
        <f>IF(N206="nulová",J206,0)</f>
        <v>0</v>
      </c>
      <c r="BJ206" s="18" t="s">
        <v>79</v>
      </c>
      <c r="BK206" s="226">
        <f>ROUND(I206*H206,2)</f>
        <v>0</v>
      </c>
      <c r="BL206" s="18" t="s">
        <v>271</v>
      </c>
      <c r="BM206" s="225" t="s">
        <v>6374</v>
      </c>
    </row>
    <row r="207" s="2" customFormat="1" ht="21.75" customHeight="1">
      <c r="A207" s="39"/>
      <c r="B207" s="40"/>
      <c r="C207" s="238" t="s">
        <v>714</v>
      </c>
      <c r="D207" s="238" t="s">
        <v>797</v>
      </c>
      <c r="E207" s="239" t="s">
        <v>6375</v>
      </c>
      <c r="F207" s="240" t="s">
        <v>6376</v>
      </c>
      <c r="G207" s="241" t="s">
        <v>806</v>
      </c>
      <c r="H207" s="242">
        <v>1</v>
      </c>
      <c r="I207" s="243"/>
      <c r="J207" s="244">
        <f>ROUND(I207*H207,2)</f>
        <v>0</v>
      </c>
      <c r="K207" s="240" t="s">
        <v>749</v>
      </c>
      <c r="L207" s="245"/>
      <c r="M207" s="246" t="s">
        <v>19</v>
      </c>
      <c r="N207" s="247" t="s">
        <v>43</v>
      </c>
      <c r="O207" s="85"/>
      <c r="P207" s="223">
        <f>O207*H207</f>
        <v>0</v>
      </c>
      <c r="Q207" s="223">
        <v>8.0000000000000007E-05</v>
      </c>
      <c r="R207" s="223">
        <f>Q207*H207</f>
        <v>8.0000000000000007E-05</v>
      </c>
      <c r="S207" s="223">
        <v>0</v>
      </c>
      <c r="T207" s="224">
        <f>S207*H207</f>
        <v>0</v>
      </c>
      <c r="U207" s="39"/>
      <c r="V207" s="39"/>
      <c r="W207" s="39"/>
      <c r="X207" s="39"/>
      <c r="Y207" s="39"/>
      <c r="Z207" s="39"/>
      <c r="AA207" s="39"/>
      <c r="AB207" s="39"/>
      <c r="AC207" s="39"/>
      <c r="AD207" s="39"/>
      <c r="AE207" s="39"/>
      <c r="AR207" s="225" t="s">
        <v>301</v>
      </c>
      <c r="AT207" s="225" t="s">
        <v>797</v>
      </c>
      <c r="AU207" s="225" t="s">
        <v>81</v>
      </c>
      <c r="AY207" s="18" t="s">
        <v>240</v>
      </c>
      <c r="BE207" s="226">
        <f>IF(N207="základní",J207,0)</f>
        <v>0</v>
      </c>
      <c r="BF207" s="226">
        <f>IF(N207="snížená",J207,0)</f>
        <v>0</v>
      </c>
      <c r="BG207" s="226">
        <f>IF(N207="zákl. přenesená",J207,0)</f>
        <v>0</v>
      </c>
      <c r="BH207" s="226">
        <f>IF(N207="sníž. přenesená",J207,0)</f>
        <v>0</v>
      </c>
      <c r="BI207" s="226">
        <f>IF(N207="nulová",J207,0)</f>
        <v>0</v>
      </c>
      <c r="BJ207" s="18" t="s">
        <v>79</v>
      </c>
      <c r="BK207" s="226">
        <f>ROUND(I207*H207,2)</f>
        <v>0</v>
      </c>
      <c r="BL207" s="18" t="s">
        <v>271</v>
      </c>
      <c r="BM207" s="225" t="s">
        <v>6377</v>
      </c>
    </row>
    <row r="208" s="2" customFormat="1">
      <c r="A208" s="39"/>
      <c r="B208" s="40"/>
      <c r="C208" s="238" t="s">
        <v>391</v>
      </c>
      <c r="D208" s="238" t="s">
        <v>797</v>
      </c>
      <c r="E208" s="239" t="s">
        <v>6378</v>
      </c>
      <c r="F208" s="240" t="s">
        <v>6379</v>
      </c>
      <c r="G208" s="241" t="s">
        <v>806</v>
      </c>
      <c r="H208" s="242">
        <v>26</v>
      </c>
      <c r="I208" s="243"/>
      <c r="J208" s="244">
        <f>ROUND(I208*H208,2)</f>
        <v>0</v>
      </c>
      <c r="K208" s="240" t="s">
        <v>749</v>
      </c>
      <c r="L208" s="245"/>
      <c r="M208" s="246" t="s">
        <v>19</v>
      </c>
      <c r="N208" s="247" t="s">
        <v>43</v>
      </c>
      <c r="O208" s="85"/>
      <c r="P208" s="223">
        <f>O208*H208</f>
        <v>0</v>
      </c>
      <c r="Q208" s="223">
        <v>0.00033</v>
      </c>
      <c r="R208" s="223">
        <f>Q208*H208</f>
        <v>0.0085800000000000008</v>
      </c>
      <c r="S208" s="223">
        <v>0</v>
      </c>
      <c r="T208" s="224">
        <f>S208*H208</f>
        <v>0</v>
      </c>
      <c r="U208" s="39"/>
      <c r="V208" s="39"/>
      <c r="W208" s="39"/>
      <c r="X208" s="39"/>
      <c r="Y208" s="39"/>
      <c r="Z208" s="39"/>
      <c r="AA208" s="39"/>
      <c r="AB208" s="39"/>
      <c r="AC208" s="39"/>
      <c r="AD208" s="39"/>
      <c r="AE208" s="39"/>
      <c r="AR208" s="225" t="s">
        <v>301</v>
      </c>
      <c r="AT208" s="225" t="s">
        <v>797</v>
      </c>
      <c r="AU208" s="225" t="s">
        <v>81</v>
      </c>
      <c r="AY208" s="18" t="s">
        <v>240</v>
      </c>
      <c r="BE208" s="226">
        <f>IF(N208="základní",J208,0)</f>
        <v>0</v>
      </c>
      <c r="BF208" s="226">
        <f>IF(N208="snížená",J208,0)</f>
        <v>0</v>
      </c>
      <c r="BG208" s="226">
        <f>IF(N208="zákl. přenesená",J208,0)</f>
        <v>0</v>
      </c>
      <c r="BH208" s="226">
        <f>IF(N208="sníž. přenesená",J208,0)</f>
        <v>0</v>
      </c>
      <c r="BI208" s="226">
        <f>IF(N208="nulová",J208,0)</f>
        <v>0</v>
      </c>
      <c r="BJ208" s="18" t="s">
        <v>79</v>
      </c>
      <c r="BK208" s="226">
        <f>ROUND(I208*H208,2)</f>
        <v>0</v>
      </c>
      <c r="BL208" s="18" t="s">
        <v>271</v>
      </c>
      <c r="BM208" s="225" t="s">
        <v>6380</v>
      </c>
    </row>
    <row r="209" s="2" customFormat="1">
      <c r="A209" s="39"/>
      <c r="B209" s="40"/>
      <c r="C209" s="214" t="s">
        <v>719</v>
      </c>
      <c r="D209" s="214" t="s">
        <v>243</v>
      </c>
      <c r="E209" s="215" t="s">
        <v>6381</v>
      </c>
      <c r="F209" s="216" t="s">
        <v>6382</v>
      </c>
      <c r="G209" s="217" t="s">
        <v>806</v>
      </c>
      <c r="H209" s="218">
        <v>19</v>
      </c>
      <c r="I209" s="219"/>
      <c r="J209" s="220">
        <f>ROUND(I209*H209,2)</f>
        <v>0</v>
      </c>
      <c r="K209" s="216" t="s">
        <v>749</v>
      </c>
      <c r="L209" s="45"/>
      <c r="M209" s="221" t="s">
        <v>19</v>
      </c>
      <c r="N209" s="222" t="s">
        <v>43</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271</v>
      </c>
      <c r="AT209" s="225" t="s">
        <v>243</v>
      </c>
      <c r="AU209" s="225" t="s">
        <v>81</v>
      </c>
      <c r="AY209" s="18" t="s">
        <v>240</v>
      </c>
      <c r="BE209" s="226">
        <f>IF(N209="základní",J209,0)</f>
        <v>0</v>
      </c>
      <c r="BF209" s="226">
        <f>IF(N209="snížená",J209,0)</f>
        <v>0</v>
      </c>
      <c r="BG209" s="226">
        <f>IF(N209="zákl. přenesená",J209,0)</f>
        <v>0</v>
      </c>
      <c r="BH209" s="226">
        <f>IF(N209="sníž. přenesená",J209,0)</f>
        <v>0</v>
      </c>
      <c r="BI209" s="226">
        <f>IF(N209="nulová",J209,0)</f>
        <v>0</v>
      </c>
      <c r="BJ209" s="18" t="s">
        <v>79</v>
      </c>
      <c r="BK209" s="226">
        <f>ROUND(I209*H209,2)</f>
        <v>0</v>
      </c>
      <c r="BL209" s="18" t="s">
        <v>271</v>
      </c>
      <c r="BM209" s="225" t="s">
        <v>6383</v>
      </c>
    </row>
    <row r="210" s="2" customFormat="1">
      <c r="A210" s="39"/>
      <c r="B210" s="40"/>
      <c r="C210" s="214" t="s">
        <v>394</v>
      </c>
      <c r="D210" s="214" t="s">
        <v>243</v>
      </c>
      <c r="E210" s="215" t="s">
        <v>6384</v>
      </c>
      <c r="F210" s="216" t="s">
        <v>6385</v>
      </c>
      <c r="G210" s="217" t="s">
        <v>806</v>
      </c>
      <c r="H210" s="218">
        <v>46</v>
      </c>
      <c r="I210" s="219"/>
      <c r="J210" s="220">
        <f>ROUND(I210*H210,2)</f>
        <v>0</v>
      </c>
      <c r="K210" s="216" t="s">
        <v>749</v>
      </c>
      <c r="L210" s="45"/>
      <c r="M210" s="221" t="s">
        <v>19</v>
      </c>
      <c r="N210" s="222" t="s">
        <v>43</v>
      </c>
      <c r="O210" s="85"/>
      <c r="P210" s="223">
        <f>O210*H210</f>
        <v>0</v>
      </c>
      <c r="Q210" s="223">
        <v>0</v>
      </c>
      <c r="R210" s="223">
        <f>Q210*H210</f>
        <v>0</v>
      </c>
      <c r="S210" s="223">
        <v>0</v>
      </c>
      <c r="T210" s="224">
        <f>S210*H210</f>
        <v>0</v>
      </c>
      <c r="U210" s="39"/>
      <c r="V210" s="39"/>
      <c r="W210" s="39"/>
      <c r="X210" s="39"/>
      <c r="Y210" s="39"/>
      <c r="Z210" s="39"/>
      <c r="AA210" s="39"/>
      <c r="AB210" s="39"/>
      <c r="AC210" s="39"/>
      <c r="AD210" s="39"/>
      <c r="AE210" s="39"/>
      <c r="AR210" s="225" t="s">
        <v>271</v>
      </c>
      <c r="AT210" s="225" t="s">
        <v>243</v>
      </c>
      <c r="AU210" s="225" t="s">
        <v>81</v>
      </c>
      <c r="AY210" s="18" t="s">
        <v>240</v>
      </c>
      <c r="BE210" s="226">
        <f>IF(N210="základní",J210,0)</f>
        <v>0</v>
      </c>
      <c r="BF210" s="226">
        <f>IF(N210="snížená",J210,0)</f>
        <v>0</v>
      </c>
      <c r="BG210" s="226">
        <f>IF(N210="zákl. přenesená",J210,0)</f>
        <v>0</v>
      </c>
      <c r="BH210" s="226">
        <f>IF(N210="sníž. přenesená",J210,0)</f>
        <v>0</v>
      </c>
      <c r="BI210" s="226">
        <f>IF(N210="nulová",J210,0)</f>
        <v>0</v>
      </c>
      <c r="BJ210" s="18" t="s">
        <v>79</v>
      </c>
      <c r="BK210" s="226">
        <f>ROUND(I210*H210,2)</f>
        <v>0</v>
      </c>
      <c r="BL210" s="18" t="s">
        <v>271</v>
      </c>
      <c r="BM210" s="225" t="s">
        <v>6386</v>
      </c>
    </row>
    <row r="211" s="2" customFormat="1">
      <c r="A211" s="39"/>
      <c r="B211" s="40"/>
      <c r="C211" s="214" t="s">
        <v>727</v>
      </c>
      <c r="D211" s="214" t="s">
        <v>243</v>
      </c>
      <c r="E211" s="215" t="s">
        <v>6387</v>
      </c>
      <c r="F211" s="216" t="s">
        <v>6388</v>
      </c>
      <c r="G211" s="217" t="s">
        <v>806</v>
      </c>
      <c r="H211" s="218">
        <v>62</v>
      </c>
      <c r="I211" s="219"/>
      <c r="J211" s="220">
        <f>ROUND(I211*H211,2)</f>
        <v>0</v>
      </c>
      <c r="K211" s="216" t="s">
        <v>749</v>
      </c>
      <c r="L211" s="45"/>
      <c r="M211" s="221" t="s">
        <v>19</v>
      </c>
      <c r="N211" s="222" t="s">
        <v>43</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271</v>
      </c>
      <c r="AT211" s="225" t="s">
        <v>243</v>
      </c>
      <c r="AU211" s="225" t="s">
        <v>81</v>
      </c>
      <c r="AY211" s="18" t="s">
        <v>240</v>
      </c>
      <c r="BE211" s="226">
        <f>IF(N211="základní",J211,0)</f>
        <v>0</v>
      </c>
      <c r="BF211" s="226">
        <f>IF(N211="snížená",J211,0)</f>
        <v>0</v>
      </c>
      <c r="BG211" s="226">
        <f>IF(N211="zákl. přenesená",J211,0)</f>
        <v>0</v>
      </c>
      <c r="BH211" s="226">
        <f>IF(N211="sníž. přenesená",J211,0)</f>
        <v>0</v>
      </c>
      <c r="BI211" s="226">
        <f>IF(N211="nulová",J211,0)</f>
        <v>0</v>
      </c>
      <c r="BJ211" s="18" t="s">
        <v>79</v>
      </c>
      <c r="BK211" s="226">
        <f>ROUND(I211*H211,2)</f>
        <v>0</v>
      </c>
      <c r="BL211" s="18" t="s">
        <v>271</v>
      </c>
      <c r="BM211" s="225" t="s">
        <v>6389</v>
      </c>
    </row>
    <row r="212" s="2" customFormat="1">
      <c r="A212" s="39"/>
      <c r="B212" s="40"/>
      <c r="C212" s="214" t="s">
        <v>400</v>
      </c>
      <c r="D212" s="214" t="s">
        <v>243</v>
      </c>
      <c r="E212" s="215" t="s">
        <v>6390</v>
      </c>
      <c r="F212" s="216" t="s">
        <v>6391</v>
      </c>
      <c r="G212" s="217" t="s">
        <v>806</v>
      </c>
      <c r="H212" s="218">
        <v>14</v>
      </c>
      <c r="I212" s="219"/>
      <c r="J212" s="220">
        <f>ROUND(I212*H212,2)</f>
        <v>0</v>
      </c>
      <c r="K212" s="216" t="s">
        <v>749</v>
      </c>
      <c r="L212" s="45"/>
      <c r="M212" s="221" t="s">
        <v>19</v>
      </c>
      <c r="N212" s="222" t="s">
        <v>43</v>
      </c>
      <c r="O212" s="85"/>
      <c r="P212" s="223">
        <f>O212*H212</f>
        <v>0</v>
      </c>
      <c r="Q212" s="223">
        <v>0.00148</v>
      </c>
      <c r="R212" s="223">
        <f>Q212*H212</f>
        <v>0.020719999999999999</v>
      </c>
      <c r="S212" s="223">
        <v>0</v>
      </c>
      <c r="T212" s="224">
        <f>S212*H212</f>
        <v>0</v>
      </c>
      <c r="U212" s="39"/>
      <c r="V212" s="39"/>
      <c r="W212" s="39"/>
      <c r="X212" s="39"/>
      <c r="Y212" s="39"/>
      <c r="Z212" s="39"/>
      <c r="AA212" s="39"/>
      <c r="AB212" s="39"/>
      <c r="AC212" s="39"/>
      <c r="AD212" s="39"/>
      <c r="AE212" s="39"/>
      <c r="AR212" s="225" t="s">
        <v>271</v>
      </c>
      <c r="AT212" s="225" t="s">
        <v>243</v>
      </c>
      <c r="AU212" s="225" t="s">
        <v>81</v>
      </c>
      <c r="AY212" s="18" t="s">
        <v>240</v>
      </c>
      <c r="BE212" s="226">
        <f>IF(N212="základní",J212,0)</f>
        <v>0</v>
      </c>
      <c r="BF212" s="226">
        <f>IF(N212="snížená",J212,0)</f>
        <v>0</v>
      </c>
      <c r="BG212" s="226">
        <f>IF(N212="zákl. přenesená",J212,0)</f>
        <v>0</v>
      </c>
      <c r="BH212" s="226">
        <f>IF(N212="sníž. přenesená",J212,0)</f>
        <v>0</v>
      </c>
      <c r="BI212" s="226">
        <f>IF(N212="nulová",J212,0)</f>
        <v>0</v>
      </c>
      <c r="BJ212" s="18" t="s">
        <v>79</v>
      </c>
      <c r="BK212" s="226">
        <f>ROUND(I212*H212,2)</f>
        <v>0</v>
      </c>
      <c r="BL212" s="18" t="s">
        <v>271</v>
      </c>
      <c r="BM212" s="225" t="s">
        <v>6392</v>
      </c>
    </row>
    <row r="213" s="2" customFormat="1">
      <c r="A213" s="39"/>
      <c r="B213" s="40"/>
      <c r="C213" s="214" t="s">
        <v>2467</v>
      </c>
      <c r="D213" s="214" t="s">
        <v>243</v>
      </c>
      <c r="E213" s="215" t="s">
        <v>6393</v>
      </c>
      <c r="F213" s="216" t="s">
        <v>6394</v>
      </c>
      <c r="G213" s="217" t="s">
        <v>806</v>
      </c>
      <c r="H213" s="218">
        <v>4</v>
      </c>
      <c r="I213" s="219"/>
      <c r="J213" s="220">
        <f>ROUND(I213*H213,2)</f>
        <v>0</v>
      </c>
      <c r="K213" s="216" t="s">
        <v>749</v>
      </c>
      <c r="L213" s="45"/>
      <c r="M213" s="221" t="s">
        <v>19</v>
      </c>
      <c r="N213" s="222" t="s">
        <v>43</v>
      </c>
      <c r="O213" s="85"/>
      <c r="P213" s="223">
        <f>O213*H213</f>
        <v>0</v>
      </c>
      <c r="Q213" s="223">
        <v>0.010189999999999999</v>
      </c>
      <c r="R213" s="223">
        <f>Q213*H213</f>
        <v>0.040759999999999998</v>
      </c>
      <c r="S213" s="223">
        <v>0</v>
      </c>
      <c r="T213" s="224">
        <f>S213*H213</f>
        <v>0</v>
      </c>
      <c r="U213" s="39"/>
      <c r="V213" s="39"/>
      <c r="W213" s="39"/>
      <c r="X213" s="39"/>
      <c r="Y213" s="39"/>
      <c r="Z213" s="39"/>
      <c r="AA213" s="39"/>
      <c r="AB213" s="39"/>
      <c r="AC213" s="39"/>
      <c r="AD213" s="39"/>
      <c r="AE213" s="39"/>
      <c r="AR213" s="225" t="s">
        <v>271</v>
      </c>
      <c r="AT213" s="225" t="s">
        <v>243</v>
      </c>
      <c r="AU213" s="225" t="s">
        <v>81</v>
      </c>
      <c r="AY213" s="18" t="s">
        <v>240</v>
      </c>
      <c r="BE213" s="226">
        <f>IF(N213="základní",J213,0)</f>
        <v>0</v>
      </c>
      <c r="BF213" s="226">
        <f>IF(N213="snížená",J213,0)</f>
        <v>0</v>
      </c>
      <c r="BG213" s="226">
        <f>IF(N213="zákl. přenesená",J213,0)</f>
        <v>0</v>
      </c>
      <c r="BH213" s="226">
        <f>IF(N213="sníž. přenesená",J213,0)</f>
        <v>0</v>
      </c>
      <c r="BI213" s="226">
        <f>IF(N213="nulová",J213,0)</f>
        <v>0</v>
      </c>
      <c r="BJ213" s="18" t="s">
        <v>79</v>
      </c>
      <c r="BK213" s="226">
        <f>ROUND(I213*H213,2)</f>
        <v>0</v>
      </c>
      <c r="BL213" s="18" t="s">
        <v>271</v>
      </c>
      <c r="BM213" s="225" t="s">
        <v>6395</v>
      </c>
    </row>
    <row r="214" s="2" customFormat="1">
      <c r="A214" s="39"/>
      <c r="B214" s="40"/>
      <c r="C214" s="214" t="s">
        <v>403</v>
      </c>
      <c r="D214" s="214" t="s">
        <v>243</v>
      </c>
      <c r="E214" s="215" t="s">
        <v>6396</v>
      </c>
      <c r="F214" s="216" t="s">
        <v>6397</v>
      </c>
      <c r="G214" s="217" t="s">
        <v>806</v>
      </c>
      <c r="H214" s="218">
        <v>8</v>
      </c>
      <c r="I214" s="219"/>
      <c r="J214" s="220">
        <f>ROUND(I214*H214,2)</f>
        <v>0</v>
      </c>
      <c r="K214" s="216" t="s">
        <v>749</v>
      </c>
      <c r="L214" s="45"/>
      <c r="M214" s="221" t="s">
        <v>19</v>
      </c>
      <c r="N214" s="222" t="s">
        <v>43</v>
      </c>
      <c r="O214" s="85"/>
      <c r="P214" s="223">
        <f>O214*H214</f>
        <v>0</v>
      </c>
      <c r="Q214" s="223">
        <v>6.0000000000000002E-05</v>
      </c>
      <c r="R214" s="223">
        <f>Q214*H214</f>
        <v>0.00048000000000000001</v>
      </c>
      <c r="S214" s="223">
        <v>0</v>
      </c>
      <c r="T214" s="224">
        <f>S214*H214</f>
        <v>0</v>
      </c>
      <c r="U214" s="39"/>
      <c r="V214" s="39"/>
      <c r="W214" s="39"/>
      <c r="X214" s="39"/>
      <c r="Y214" s="39"/>
      <c r="Z214" s="39"/>
      <c r="AA214" s="39"/>
      <c r="AB214" s="39"/>
      <c r="AC214" s="39"/>
      <c r="AD214" s="39"/>
      <c r="AE214" s="39"/>
      <c r="AR214" s="225" t="s">
        <v>271</v>
      </c>
      <c r="AT214" s="225" t="s">
        <v>243</v>
      </c>
      <c r="AU214" s="225" t="s">
        <v>81</v>
      </c>
      <c r="AY214" s="18" t="s">
        <v>240</v>
      </c>
      <c r="BE214" s="226">
        <f>IF(N214="základní",J214,0)</f>
        <v>0</v>
      </c>
      <c r="BF214" s="226">
        <f>IF(N214="snížená",J214,0)</f>
        <v>0</v>
      </c>
      <c r="BG214" s="226">
        <f>IF(N214="zákl. přenesená",J214,0)</f>
        <v>0</v>
      </c>
      <c r="BH214" s="226">
        <f>IF(N214="sníž. přenesená",J214,0)</f>
        <v>0</v>
      </c>
      <c r="BI214" s="226">
        <f>IF(N214="nulová",J214,0)</f>
        <v>0</v>
      </c>
      <c r="BJ214" s="18" t="s">
        <v>79</v>
      </c>
      <c r="BK214" s="226">
        <f>ROUND(I214*H214,2)</f>
        <v>0</v>
      </c>
      <c r="BL214" s="18" t="s">
        <v>271</v>
      </c>
      <c r="BM214" s="225" t="s">
        <v>6398</v>
      </c>
    </row>
    <row r="215" s="2" customFormat="1" ht="16.5" customHeight="1">
      <c r="A215" s="39"/>
      <c r="B215" s="40"/>
      <c r="C215" s="238" t="s">
        <v>2476</v>
      </c>
      <c r="D215" s="238" t="s">
        <v>797</v>
      </c>
      <c r="E215" s="239" t="s">
        <v>6399</v>
      </c>
      <c r="F215" s="240" t="s">
        <v>6400</v>
      </c>
      <c r="G215" s="241" t="s">
        <v>806</v>
      </c>
      <c r="H215" s="242">
        <v>3</v>
      </c>
      <c r="I215" s="243"/>
      <c r="J215" s="244">
        <f>ROUND(I215*H215,2)</f>
        <v>0</v>
      </c>
      <c r="K215" s="240" t="s">
        <v>749</v>
      </c>
      <c r="L215" s="245"/>
      <c r="M215" s="246" t="s">
        <v>19</v>
      </c>
      <c r="N215" s="247" t="s">
        <v>43</v>
      </c>
      <c r="O215" s="85"/>
      <c r="P215" s="223">
        <f>O215*H215</f>
        <v>0</v>
      </c>
      <c r="Q215" s="223">
        <v>9.0000000000000006E-05</v>
      </c>
      <c r="R215" s="223">
        <f>Q215*H215</f>
        <v>0.00027</v>
      </c>
      <c r="S215" s="223">
        <v>0</v>
      </c>
      <c r="T215" s="224">
        <f>S215*H215</f>
        <v>0</v>
      </c>
      <c r="U215" s="39"/>
      <c r="V215" s="39"/>
      <c r="W215" s="39"/>
      <c r="X215" s="39"/>
      <c r="Y215" s="39"/>
      <c r="Z215" s="39"/>
      <c r="AA215" s="39"/>
      <c r="AB215" s="39"/>
      <c r="AC215" s="39"/>
      <c r="AD215" s="39"/>
      <c r="AE215" s="39"/>
      <c r="AR215" s="225" t="s">
        <v>301</v>
      </c>
      <c r="AT215" s="225" t="s">
        <v>797</v>
      </c>
      <c r="AU215" s="225" t="s">
        <v>81</v>
      </c>
      <c r="AY215" s="18" t="s">
        <v>240</v>
      </c>
      <c r="BE215" s="226">
        <f>IF(N215="základní",J215,0)</f>
        <v>0</v>
      </c>
      <c r="BF215" s="226">
        <f>IF(N215="snížená",J215,0)</f>
        <v>0</v>
      </c>
      <c r="BG215" s="226">
        <f>IF(N215="zákl. přenesená",J215,0)</f>
        <v>0</v>
      </c>
      <c r="BH215" s="226">
        <f>IF(N215="sníž. přenesená",J215,0)</f>
        <v>0</v>
      </c>
      <c r="BI215" s="226">
        <f>IF(N215="nulová",J215,0)</f>
        <v>0</v>
      </c>
      <c r="BJ215" s="18" t="s">
        <v>79</v>
      </c>
      <c r="BK215" s="226">
        <f>ROUND(I215*H215,2)</f>
        <v>0</v>
      </c>
      <c r="BL215" s="18" t="s">
        <v>271</v>
      </c>
      <c r="BM215" s="225" t="s">
        <v>6401</v>
      </c>
    </row>
    <row r="216" s="2" customFormat="1">
      <c r="A216" s="39"/>
      <c r="B216" s="40"/>
      <c r="C216" s="238" t="s">
        <v>409</v>
      </c>
      <c r="D216" s="238" t="s">
        <v>797</v>
      </c>
      <c r="E216" s="239" t="s">
        <v>6402</v>
      </c>
      <c r="F216" s="240" t="s">
        <v>6403</v>
      </c>
      <c r="G216" s="241" t="s">
        <v>806</v>
      </c>
      <c r="H216" s="242">
        <v>5</v>
      </c>
      <c r="I216" s="243"/>
      <c r="J216" s="244">
        <f>ROUND(I216*H216,2)</f>
        <v>0</v>
      </c>
      <c r="K216" s="240" t="s">
        <v>749</v>
      </c>
      <c r="L216" s="245"/>
      <c r="M216" s="246" t="s">
        <v>19</v>
      </c>
      <c r="N216" s="247" t="s">
        <v>43</v>
      </c>
      <c r="O216" s="85"/>
      <c r="P216" s="223">
        <f>O216*H216</f>
        <v>0</v>
      </c>
      <c r="Q216" s="223">
        <v>0.00025000000000000001</v>
      </c>
      <c r="R216" s="223">
        <f>Q216*H216</f>
        <v>0.00125</v>
      </c>
      <c r="S216" s="223">
        <v>0</v>
      </c>
      <c r="T216" s="224">
        <f>S216*H216</f>
        <v>0</v>
      </c>
      <c r="U216" s="39"/>
      <c r="V216" s="39"/>
      <c r="W216" s="39"/>
      <c r="X216" s="39"/>
      <c r="Y216" s="39"/>
      <c r="Z216" s="39"/>
      <c r="AA216" s="39"/>
      <c r="AB216" s="39"/>
      <c r="AC216" s="39"/>
      <c r="AD216" s="39"/>
      <c r="AE216" s="39"/>
      <c r="AR216" s="225" t="s">
        <v>301</v>
      </c>
      <c r="AT216" s="225" t="s">
        <v>797</v>
      </c>
      <c r="AU216" s="225" t="s">
        <v>81</v>
      </c>
      <c r="AY216" s="18" t="s">
        <v>240</v>
      </c>
      <c r="BE216" s="226">
        <f>IF(N216="základní",J216,0)</f>
        <v>0</v>
      </c>
      <c r="BF216" s="226">
        <f>IF(N216="snížená",J216,0)</f>
        <v>0</v>
      </c>
      <c r="BG216" s="226">
        <f>IF(N216="zákl. přenesená",J216,0)</f>
        <v>0</v>
      </c>
      <c r="BH216" s="226">
        <f>IF(N216="sníž. přenesená",J216,0)</f>
        <v>0</v>
      </c>
      <c r="BI216" s="226">
        <f>IF(N216="nulová",J216,0)</f>
        <v>0</v>
      </c>
      <c r="BJ216" s="18" t="s">
        <v>79</v>
      </c>
      <c r="BK216" s="226">
        <f>ROUND(I216*H216,2)</f>
        <v>0</v>
      </c>
      <c r="BL216" s="18" t="s">
        <v>271</v>
      </c>
      <c r="BM216" s="225" t="s">
        <v>6404</v>
      </c>
    </row>
    <row r="217" s="2" customFormat="1">
      <c r="A217" s="39"/>
      <c r="B217" s="40"/>
      <c r="C217" s="214" t="s">
        <v>2504</v>
      </c>
      <c r="D217" s="214" t="s">
        <v>243</v>
      </c>
      <c r="E217" s="215" t="s">
        <v>6405</v>
      </c>
      <c r="F217" s="216" t="s">
        <v>6406</v>
      </c>
      <c r="G217" s="217" t="s">
        <v>806</v>
      </c>
      <c r="H217" s="218">
        <v>25</v>
      </c>
      <c r="I217" s="219"/>
      <c r="J217" s="220">
        <f>ROUND(I217*H217,2)</f>
        <v>0</v>
      </c>
      <c r="K217" s="216" t="s">
        <v>749</v>
      </c>
      <c r="L217" s="45"/>
      <c r="M217" s="221" t="s">
        <v>19</v>
      </c>
      <c r="N217" s="222" t="s">
        <v>43</v>
      </c>
      <c r="O217" s="85"/>
      <c r="P217" s="223">
        <f>O217*H217</f>
        <v>0</v>
      </c>
      <c r="Q217" s="223">
        <v>0.00115</v>
      </c>
      <c r="R217" s="223">
        <f>Q217*H217</f>
        <v>0.028749999999999998</v>
      </c>
      <c r="S217" s="223">
        <v>0</v>
      </c>
      <c r="T217" s="224">
        <f>S217*H217</f>
        <v>0</v>
      </c>
      <c r="U217" s="39"/>
      <c r="V217" s="39"/>
      <c r="W217" s="39"/>
      <c r="X217" s="39"/>
      <c r="Y217" s="39"/>
      <c r="Z217" s="39"/>
      <c r="AA217" s="39"/>
      <c r="AB217" s="39"/>
      <c r="AC217" s="39"/>
      <c r="AD217" s="39"/>
      <c r="AE217" s="39"/>
      <c r="AR217" s="225" t="s">
        <v>271</v>
      </c>
      <c r="AT217" s="225" t="s">
        <v>243</v>
      </c>
      <c r="AU217" s="225" t="s">
        <v>81</v>
      </c>
      <c r="AY217" s="18" t="s">
        <v>240</v>
      </c>
      <c r="BE217" s="226">
        <f>IF(N217="základní",J217,0)</f>
        <v>0</v>
      </c>
      <c r="BF217" s="226">
        <f>IF(N217="snížená",J217,0)</f>
        <v>0</v>
      </c>
      <c r="BG217" s="226">
        <f>IF(N217="zákl. přenesená",J217,0)</f>
        <v>0</v>
      </c>
      <c r="BH217" s="226">
        <f>IF(N217="sníž. přenesená",J217,0)</f>
        <v>0</v>
      </c>
      <c r="BI217" s="226">
        <f>IF(N217="nulová",J217,0)</f>
        <v>0</v>
      </c>
      <c r="BJ217" s="18" t="s">
        <v>79</v>
      </c>
      <c r="BK217" s="226">
        <f>ROUND(I217*H217,2)</f>
        <v>0</v>
      </c>
      <c r="BL217" s="18" t="s">
        <v>271</v>
      </c>
      <c r="BM217" s="225" t="s">
        <v>6407</v>
      </c>
    </row>
    <row r="218" s="2" customFormat="1">
      <c r="A218" s="39"/>
      <c r="B218" s="40"/>
      <c r="C218" s="238" t="s">
        <v>412</v>
      </c>
      <c r="D218" s="238" t="s">
        <v>797</v>
      </c>
      <c r="E218" s="239" t="s">
        <v>6408</v>
      </c>
      <c r="F218" s="240" t="s">
        <v>6409</v>
      </c>
      <c r="G218" s="241" t="s">
        <v>806</v>
      </c>
      <c r="H218" s="242">
        <v>25</v>
      </c>
      <c r="I218" s="243"/>
      <c r="J218" s="244">
        <f>ROUND(I218*H218,2)</f>
        <v>0</v>
      </c>
      <c r="K218" s="240" t="s">
        <v>247</v>
      </c>
      <c r="L218" s="245"/>
      <c r="M218" s="246" t="s">
        <v>19</v>
      </c>
      <c r="N218" s="247" t="s">
        <v>43</v>
      </c>
      <c r="O218" s="85"/>
      <c r="P218" s="223">
        <f>O218*H218</f>
        <v>0</v>
      </c>
      <c r="Q218" s="223">
        <v>0.00181</v>
      </c>
      <c r="R218" s="223">
        <f>Q218*H218</f>
        <v>0.045249999999999999</v>
      </c>
      <c r="S218" s="223">
        <v>0</v>
      </c>
      <c r="T218" s="224">
        <f>S218*H218</f>
        <v>0</v>
      </c>
      <c r="U218" s="39"/>
      <c r="V218" s="39"/>
      <c r="W218" s="39"/>
      <c r="X218" s="39"/>
      <c r="Y218" s="39"/>
      <c r="Z218" s="39"/>
      <c r="AA218" s="39"/>
      <c r="AB218" s="39"/>
      <c r="AC218" s="39"/>
      <c r="AD218" s="39"/>
      <c r="AE218" s="39"/>
      <c r="AR218" s="225" t="s">
        <v>301</v>
      </c>
      <c r="AT218" s="225" t="s">
        <v>797</v>
      </c>
      <c r="AU218" s="225" t="s">
        <v>81</v>
      </c>
      <c r="AY218" s="18" t="s">
        <v>240</v>
      </c>
      <c r="BE218" s="226">
        <f>IF(N218="základní",J218,0)</f>
        <v>0</v>
      </c>
      <c r="BF218" s="226">
        <f>IF(N218="snížená",J218,0)</f>
        <v>0</v>
      </c>
      <c r="BG218" s="226">
        <f>IF(N218="zákl. přenesená",J218,0)</f>
        <v>0</v>
      </c>
      <c r="BH218" s="226">
        <f>IF(N218="sníž. přenesená",J218,0)</f>
        <v>0</v>
      </c>
      <c r="BI218" s="226">
        <f>IF(N218="nulová",J218,0)</f>
        <v>0</v>
      </c>
      <c r="BJ218" s="18" t="s">
        <v>79</v>
      </c>
      <c r="BK218" s="226">
        <f>ROUND(I218*H218,2)</f>
        <v>0</v>
      </c>
      <c r="BL218" s="18" t="s">
        <v>271</v>
      </c>
      <c r="BM218" s="225" t="s">
        <v>6410</v>
      </c>
    </row>
    <row r="219" s="2" customFormat="1">
      <c r="A219" s="39"/>
      <c r="B219" s="40"/>
      <c r="C219" s="238" t="s">
        <v>2511</v>
      </c>
      <c r="D219" s="238" t="s">
        <v>797</v>
      </c>
      <c r="E219" s="239" t="s">
        <v>6411</v>
      </c>
      <c r="F219" s="240" t="s">
        <v>6412</v>
      </c>
      <c r="G219" s="241" t="s">
        <v>806</v>
      </c>
      <c r="H219" s="242">
        <v>25</v>
      </c>
      <c r="I219" s="243"/>
      <c r="J219" s="244">
        <f>ROUND(I219*H219,2)</f>
        <v>0</v>
      </c>
      <c r="K219" s="240" t="s">
        <v>247</v>
      </c>
      <c r="L219" s="245"/>
      <c r="M219" s="246" t="s">
        <v>19</v>
      </c>
      <c r="N219" s="247" t="s">
        <v>43</v>
      </c>
      <c r="O219" s="85"/>
      <c r="P219" s="223">
        <f>O219*H219</f>
        <v>0</v>
      </c>
      <c r="Q219" s="223">
        <v>0.0018799999999999999</v>
      </c>
      <c r="R219" s="223">
        <f>Q219*H219</f>
        <v>0.047</v>
      </c>
      <c r="S219" s="223">
        <v>0</v>
      </c>
      <c r="T219" s="224">
        <f>S219*H219</f>
        <v>0</v>
      </c>
      <c r="U219" s="39"/>
      <c r="V219" s="39"/>
      <c r="W219" s="39"/>
      <c r="X219" s="39"/>
      <c r="Y219" s="39"/>
      <c r="Z219" s="39"/>
      <c r="AA219" s="39"/>
      <c r="AB219" s="39"/>
      <c r="AC219" s="39"/>
      <c r="AD219" s="39"/>
      <c r="AE219" s="39"/>
      <c r="AR219" s="225" t="s">
        <v>301</v>
      </c>
      <c r="AT219" s="225" t="s">
        <v>797</v>
      </c>
      <c r="AU219" s="225" t="s">
        <v>81</v>
      </c>
      <c r="AY219" s="18" t="s">
        <v>240</v>
      </c>
      <c r="BE219" s="226">
        <f>IF(N219="základní",J219,0)</f>
        <v>0</v>
      </c>
      <c r="BF219" s="226">
        <f>IF(N219="snížená",J219,0)</f>
        <v>0</v>
      </c>
      <c r="BG219" s="226">
        <f>IF(N219="zákl. přenesená",J219,0)</f>
        <v>0</v>
      </c>
      <c r="BH219" s="226">
        <f>IF(N219="sníž. přenesená",J219,0)</f>
        <v>0</v>
      </c>
      <c r="BI219" s="226">
        <f>IF(N219="nulová",J219,0)</f>
        <v>0</v>
      </c>
      <c r="BJ219" s="18" t="s">
        <v>79</v>
      </c>
      <c r="BK219" s="226">
        <f>ROUND(I219*H219,2)</f>
        <v>0</v>
      </c>
      <c r="BL219" s="18" t="s">
        <v>271</v>
      </c>
      <c r="BM219" s="225" t="s">
        <v>6413</v>
      </c>
    </row>
    <row r="220" s="2" customFormat="1">
      <c r="A220" s="39"/>
      <c r="B220" s="40"/>
      <c r="C220" s="214" t="s">
        <v>417</v>
      </c>
      <c r="D220" s="214" t="s">
        <v>243</v>
      </c>
      <c r="E220" s="215" t="s">
        <v>6414</v>
      </c>
      <c r="F220" s="216" t="s">
        <v>6415</v>
      </c>
      <c r="G220" s="217" t="s">
        <v>806</v>
      </c>
      <c r="H220" s="218">
        <v>2</v>
      </c>
      <c r="I220" s="219"/>
      <c r="J220" s="220">
        <f>ROUND(I220*H220,2)</f>
        <v>0</v>
      </c>
      <c r="K220" s="216" t="s">
        <v>749</v>
      </c>
      <c r="L220" s="45"/>
      <c r="M220" s="221" t="s">
        <v>19</v>
      </c>
      <c r="N220" s="222" t="s">
        <v>43</v>
      </c>
      <c r="O220" s="85"/>
      <c r="P220" s="223">
        <f>O220*H220</f>
        <v>0</v>
      </c>
      <c r="Q220" s="223">
        <v>0.0015</v>
      </c>
      <c r="R220" s="223">
        <f>Q220*H220</f>
        <v>0.0030000000000000001</v>
      </c>
      <c r="S220" s="223">
        <v>0</v>
      </c>
      <c r="T220" s="224">
        <f>S220*H220</f>
        <v>0</v>
      </c>
      <c r="U220" s="39"/>
      <c r="V220" s="39"/>
      <c r="W220" s="39"/>
      <c r="X220" s="39"/>
      <c r="Y220" s="39"/>
      <c r="Z220" s="39"/>
      <c r="AA220" s="39"/>
      <c r="AB220" s="39"/>
      <c r="AC220" s="39"/>
      <c r="AD220" s="39"/>
      <c r="AE220" s="39"/>
      <c r="AR220" s="225" t="s">
        <v>271</v>
      </c>
      <c r="AT220" s="225" t="s">
        <v>243</v>
      </c>
      <c r="AU220" s="225" t="s">
        <v>81</v>
      </c>
      <c r="AY220" s="18" t="s">
        <v>240</v>
      </c>
      <c r="BE220" s="226">
        <f>IF(N220="základní",J220,0)</f>
        <v>0</v>
      </c>
      <c r="BF220" s="226">
        <f>IF(N220="snížená",J220,0)</f>
        <v>0</v>
      </c>
      <c r="BG220" s="226">
        <f>IF(N220="zákl. přenesená",J220,0)</f>
        <v>0</v>
      </c>
      <c r="BH220" s="226">
        <f>IF(N220="sníž. přenesená",J220,0)</f>
        <v>0</v>
      </c>
      <c r="BI220" s="226">
        <f>IF(N220="nulová",J220,0)</f>
        <v>0</v>
      </c>
      <c r="BJ220" s="18" t="s">
        <v>79</v>
      </c>
      <c r="BK220" s="226">
        <f>ROUND(I220*H220,2)</f>
        <v>0</v>
      </c>
      <c r="BL220" s="18" t="s">
        <v>271</v>
      </c>
      <c r="BM220" s="225" t="s">
        <v>6416</v>
      </c>
    </row>
    <row r="221" s="2" customFormat="1">
      <c r="A221" s="39"/>
      <c r="B221" s="40"/>
      <c r="C221" s="214" t="s">
        <v>1648</v>
      </c>
      <c r="D221" s="214" t="s">
        <v>243</v>
      </c>
      <c r="E221" s="215" t="s">
        <v>6417</v>
      </c>
      <c r="F221" s="216" t="s">
        <v>6418</v>
      </c>
      <c r="G221" s="217" t="s">
        <v>806</v>
      </c>
      <c r="H221" s="218">
        <v>3</v>
      </c>
      <c r="I221" s="219"/>
      <c r="J221" s="220">
        <f>ROUND(I221*H221,2)</f>
        <v>0</v>
      </c>
      <c r="K221" s="216" t="s">
        <v>749</v>
      </c>
      <c r="L221" s="45"/>
      <c r="M221" s="221" t="s">
        <v>19</v>
      </c>
      <c r="N221" s="222" t="s">
        <v>43</v>
      </c>
      <c r="O221" s="85"/>
      <c r="P221" s="223">
        <f>O221*H221</f>
        <v>0</v>
      </c>
      <c r="Q221" s="223">
        <v>3.0000000000000001E-05</v>
      </c>
      <c r="R221" s="223">
        <f>Q221*H221</f>
        <v>9.0000000000000006E-05</v>
      </c>
      <c r="S221" s="223">
        <v>0</v>
      </c>
      <c r="T221" s="224">
        <f>S221*H221</f>
        <v>0</v>
      </c>
      <c r="U221" s="39"/>
      <c r="V221" s="39"/>
      <c r="W221" s="39"/>
      <c r="X221" s="39"/>
      <c r="Y221" s="39"/>
      <c r="Z221" s="39"/>
      <c r="AA221" s="39"/>
      <c r="AB221" s="39"/>
      <c r="AC221" s="39"/>
      <c r="AD221" s="39"/>
      <c r="AE221" s="39"/>
      <c r="AR221" s="225" t="s">
        <v>271</v>
      </c>
      <c r="AT221" s="225" t="s">
        <v>243</v>
      </c>
      <c r="AU221" s="225" t="s">
        <v>81</v>
      </c>
      <c r="AY221" s="18" t="s">
        <v>240</v>
      </c>
      <c r="BE221" s="226">
        <f>IF(N221="základní",J221,0)</f>
        <v>0</v>
      </c>
      <c r="BF221" s="226">
        <f>IF(N221="snížená",J221,0)</f>
        <v>0</v>
      </c>
      <c r="BG221" s="226">
        <f>IF(N221="zákl. přenesená",J221,0)</f>
        <v>0</v>
      </c>
      <c r="BH221" s="226">
        <f>IF(N221="sníž. přenesená",J221,0)</f>
        <v>0</v>
      </c>
      <c r="BI221" s="226">
        <f>IF(N221="nulová",J221,0)</f>
        <v>0</v>
      </c>
      <c r="BJ221" s="18" t="s">
        <v>79</v>
      </c>
      <c r="BK221" s="226">
        <f>ROUND(I221*H221,2)</f>
        <v>0</v>
      </c>
      <c r="BL221" s="18" t="s">
        <v>271</v>
      </c>
      <c r="BM221" s="225" t="s">
        <v>6419</v>
      </c>
    </row>
    <row r="222" s="2" customFormat="1">
      <c r="A222" s="39"/>
      <c r="B222" s="40"/>
      <c r="C222" s="238" t="s">
        <v>420</v>
      </c>
      <c r="D222" s="238" t="s">
        <v>797</v>
      </c>
      <c r="E222" s="239" t="s">
        <v>6420</v>
      </c>
      <c r="F222" s="240" t="s">
        <v>6421</v>
      </c>
      <c r="G222" s="241" t="s">
        <v>806</v>
      </c>
      <c r="H222" s="242">
        <v>3</v>
      </c>
      <c r="I222" s="243"/>
      <c r="J222" s="244">
        <f>ROUND(I222*H222,2)</f>
        <v>0</v>
      </c>
      <c r="K222" s="240" t="s">
        <v>247</v>
      </c>
      <c r="L222" s="245"/>
      <c r="M222" s="246" t="s">
        <v>19</v>
      </c>
      <c r="N222" s="247" t="s">
        <v>43</v>
      </c>
      <c r="O222" s="85"/>
      <c r="P222" s="223">
        <f>O222*H222</f>
        <v>0</v>
      </c>
      <c r="Q222" s="223">
        <v>0.00025999999999999998</v>
      </c>
      <c r="R222" s="223">
        <f>Q222*H222</f>
        <v>0.00077999999999999988</v>
      </c>
      <c r="S222" s="223">
        <v>0</v>
      </c>
      <c r="T222" s="224">
        <f>S222*H222</f>
        <v>0</v>
      </c>
      <c r="U222" s="39"/>
      <c r="V222" s="39"/>
      <c r="W222" s="39"/>
      <c r="X222" s="39"/>
      <c r="Y222" s="39"/>
      <c r="Z222" s="39"/>
      <c r="AA222" s="39"/>
      <c r="AB222" s="39"/>
      <c r="AC222" s="39"/>
      <c r="AD222" s="39"/>
      <c r="AE222" s="39"/>
      <c r="AR222" s="225" t="s">
        <v>301</v>
      </c>
      <c r="AT222" s="225" t="s">
        <v>797</v>
      </c>
      <c r="AU222" s="225" t="s">
        <v>81</v>
      </c>
      <c r="AY222" s="18" t="s">
        <v>240</v>
      </c>
      <c r="BE222" s="226">
        <f>IF(N222="základní",J222,0)</f>
        <v>0</v>
      </c>
      <c r="BF222" s="226">
        <f>IF(N222="snížená",J222,0)</f>
        <v>0</v>
      </c>
      <c r="BG222" s="226">
        <f>IF(N222="zákl. přenesená",J222,0)</f>
        <v>0</v>
      </c>
      <c r="BH222" s="226">
        <f>IF(N222="sníž. přenesená",J222,0)</f>
        <v>0</v>
      </c>
      <c r="BI222" s="226">
        <f>IF(N222="nulová",J222,0)</f>
        <v>0</v>
      </c>
      <c r="BJ222" s="18" t="s">
        <v>79</v>
      </c>
      <c r="BK222" s="226">
        <f>ROUND(I222*H222,2)</f>
        <v>0</v>
      </c>
      <c r="BL222" s="18" t="s">
        <v>271</v>
      </c>
      <c r="BM222" s="225" t="s">
        <v>6422</v>
      </c>
    </row>
    <row r="223" s="2" customFormat="1">
      <c r="A223" s="39"/>
      <c r="B223" s="40"/>
      <c r="C223" s="214" t="s">
        <v>2530</v>
      </c>
      <c r="D223" s="214" t="s">
        <v>243</v>
      </c>
      <c r="E223" s="215" t="s">
        <v>6423</v>
      </c>
      <c r="F223" s="216" t="s">
        <v>6424</v>
      </c>
      <c r="G223" s="217" t="s">
        <v>261</v>
      </c>
      <c r="H223" s="218">
        <v>1083</v>
      </c>
      <c r="I223" s="219"/>
      <c r="J223" s="220">
        <f>ROUND(I223*H223,2)</f>
        <v>0</v>
      </c>
      <c r="K223" s="216" t="s">
        <v>749</v>
      </c>
      <c r="L223" s="45"/>
      <c r="M223" s="221" t="s">
        <v>19</v>
      </c>
      <c r="N223" s="222" t="s">
        <v>43</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271</v>
      </c>
      <c r="AT223" s="225" t="s">
        <v>243</v>
      </c>
      <c r="AU223" s="225" t="s">
        <v>81</v>
      </c>
      <c r="AY223" s="18" t="s">
        <v>240</v>
      </c>
      <c r="BE223" s="226">
        <f>IF(N223="základní",J223,0)</f>
        <v>0</v>
      </c>
      <c r="BF223" s="226">
        <f>IF(N223="snížená",J223,0)</f>
        <v>0</v>
      </c>
      <c r="BG223" s="226">
        <f>IF(N223="zákl. přenesená",J223,0)</f>
        <v>0</v>
      </c>
      <c r="BH223" s="226">
        <f>IF(N223="sníž. přenesená",J223,0)</f>
        <v>0</v>
      </c>
      <c r="BI223" s="226">
        <f>IF(N223="nulová",J223,0)</f>
        <v>0</v>
      </c>
      <c r="BJ223" s="18" t="s">
        <v>79</v>
      </c>
      <c r="BK223" s="226">
        <f>ROUND(I223*H223,2)</f>
        <v>0</v>
      </c>
      <c r="BL223" s="18" t="s">
        <v>271</v>
      </c>
      <c r="BM223" s="225" t="s">
        <v>6425</v>
      </c>
    </row>
    <row r="224" s="2" customFormat="1">
      <c r="A224" s="39"/>
      <c r="B224" s="40"/>
      <c r="C224" s="214" t="s">
        <v>424</v>
      </c>
      <c r="D224" s="214" t="s">
        <v>243</v>
      </c>
      <c r="E224" s="215" t="s">
        <v>6426</v>
      </c>
      <c r="F224" s="216" t="s">
        <v>6427</v>
      </c>
      <c r="G224" s="217" t="s">
        <v>261</v>
      </c>
      <c r="H224" s="218">
        <v>155</v>
      </c>
      <c r="I224" s="219"/>
      <c r="J224" s="220">
        <f>ROUND(I224*H224,2)</f>
        <v>0</v>
      </c>
      <c r="K224" s="216" t="s">
        <v>749</v>
      </c>
      <c r="L224" s="45"/>
      <c r="M224" s="221" t="s">
        <v>19</v>
      </c>
      <c r="N224" s="222" t="s">
        <v>43</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271</v>
      </c>
      <c r="AT224" s="225" t="s">
        <v>243</v>
      </c>
      <c r="AU224" s="225" t="s">
        <v>81</v>
      </c>
      <c r="AY224" s="18" t="s">
        <v>240</v>
      </c>
      <c r="BE224" s="226">
        <f>IF(N224="základní",J224,0)</f>
        <v>0</v>
      </c>
      <c r="BF224" s="226">
        <f>IF(N224="snížená",J224,0)</f>
        <v>0</v>
      </c>
      <c r="BG224" s="226">
        <f>IF(N224="zákl. přenesená",J224,0)</f>
        <v>0</v>
      </c>
      <c r="BH224" s="226">
        <f>IF(N224="sníž. přenesená",J224,0)</f>
        <v>0</v>
      </c>
      <c r="BI224" s="226">
        <f>IF(N224="nulová",J224,0)</f>
        <v>0</v>
      </c>
      <c r="BJ224" s="18" t="s">
        <v>79</v>
      </c>
      <c r="BK224" s="226">
        <f>ROUND(I224*H224,2)</f>
        <v>0</v>
      </c>
      <c r="BL224" s="18" t="s">
        <v>271</v>
      </c>
      <c r="BM224" s="225" t="s">
        <v>6428</v>
      </c>
    </row>
    <row r="225" s="2" customFormat="1" ht="55.5" customHeight="1">
      <c r="A225" s="39"/>
      <c r="B225" s="40"/>
      <c r="C225" s="214" t="s">
        <v>2547</v>
      </c>
      <c r="D225" s="214" t="s">
        <v>243</v>
      </c>
      <c r="E225" s="215" t="s">
        <v>6429</v>
      </c>
      <c r="F225" s="216" t="s">
        <v>6430</v>
      </c>
      <c r="G225" s="217" t="s">
        <v>261</v>
      </c>
      <c r="H225" s="218">
        <v>315</v>
      </c>
      <c r="I225" s="219"/>
      <c r="J225" s="220">
        <f>ROUND(I225*H225,2)</f>
        <v>0</v>
      </c>
      <c r="K225" s="216" t="s">
        <v>749</v>
      </c>
      <c r="L225" s="45"/>
      <c r="M225" s="221" t="s">
        <v>19</v>
      </c>
      <c r="N225" s="222" t="s">
        <v>43</v>
      </c>
      <c r="O225" s="85"/>
      <c r="P225" s="223">
        <f>O225*H225</f>
        <v>0</v>
      </c>
      <c r="Q225" s="223">
        <v>0.00046999999999999999</v>
      </c>
      <c r="R225" s="223">
        <f>Q225*H225</f>
        <v>0.14804999999999999</v>
      </c>
      <c r="S225" s="223">
        <v>0</v>
      </c>
      <c r="T225" s="224">
        <f>S225*H225</f>
        <v>0</v>
      </c>
      <c r="U225" s="39"/>
      <c r="V225" s="39"/>
      <c r="W225" s="39"/>
      <c r="X225" s="39"/>
      <c r="Y225" s="39"/>
      <c r="Z225" s="39"/>
      <c r="AA225" s="39"/>
      <c r="AB225" s="39"/>
      <c r="AC225" s="39"/>
      <c r="AD225" s="39"/>
      <c r="AE225" s="39"/>
      <c r="AR225" s="225" t="s">
        <v>271</v>
      </c>
      <c r="AT225" s="225" t="s">
        <v>243</v>
      </c>
      <c r="AU225" s="225" t="s">
        <v>81</v>
      </c>
      <c r="AY225" s="18" t="s">
        <v>240</v>
      </c>
      <c r="BE225" s="226">
        <f>IF(N225="základní",J225,0)</f>
        <v>0</v>
      </c>
      <c r="BF225" s="226">
        <f>IF(N225="snížená",J225,0)</f>
        <v>0</v>
      </c>
      <c r="BG225" s="226">
        <f>IF(N225="zákl. přenesená",J225,0)</f>
        <v>0</v>
      </c>
      <c r="BH225" s="226">
        <f>IF(N225="sníž. přenesená",J225,0)</f>
        <v>0</v>
      </c>
      <c r="BI225" s="226">
        <f>IF(N225="nulová",J225,0)</f>
        <v>0</v>
      </c>
      <c r="BJ225" s="18" t="s">
        <v>79</v>
      </c>
      <c r="BK225" s="226">
        <f>ROUND(I225*H225,2)</f>
        <v>0</v>
      </c>
      <c r="BL225" s="18" t="s">
        <v>271</v>
      </c>
      <c r="BM225" s="225" t="s">
        <v>6431</v>
      </c>
    </row>
    <row r="226" s="2" customFormat="1" ht="55.5" customHeight="1">
      <c r="A226" s="39"/>
      <c r="B226" s="40"/>
      <c r="C226" s="214" t="s">
        <v>427</v>
      </c>
      <c r="D226" s="214" t="s">
        <v>243</v>
      </c>
      <c r="E226" s="215" t="s">
        <v>6432</v>
      </c>
      <c r="F226" s="216" t="s">
        <v>6433</v>
      </c>
      <c r="G226" s="217" t="s">
        <v>786</v>
      </c>
      <c r="H226" s="218">
        <v>2.9119999999999999</v>
      </c>
      <c r="I226" s="219"/>
      <c r="J226" s="220">
        <f>ROUND(I226*H226,2)</f>
        <v>0</v>
      </c>
      <c r="K226" s="216" t="s">
        <v>749</v>
      </c>
      <c r="L226" s="45"/>
      <c r="M226" s="221" t="s">
        <v>19</v>
      </c>
      <c r="N226" s="222" t="s">
        <v>43</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271</v>
      </c>
      <c r="AT226" s="225" t="s">
        <v>243</v>
      </c>
      <c r="AU226" s="225" t="s">
        <v>81</v>
      </c>
      <c r="AY226" s="18" t="s">
        <v>240</v>
      </c>
      <c r="BE226" s="226">
        <f>IF(N226="základní",J226,0)</f>
        <v>0</v>
      </c>
      <c r="BF226" s="226">
        <f>IF(N226="snížená",J226,0)</f>
        <v>0</v>
      </c>
      <c r="BG226" s="226">
        <f>IF(N226="zákl. přenesená",J226,0)</f>
        <v>0</v>
      </c>
      <c r="BH226" s="226">
        <f>IF(N226="sníž. přenesená",J226,0)</f>
        <v>0</v>
      </c>
      <c r="BI226" s="226">
        <f>IF(N226="nulová",J226,0)</f>
        <v>0</v>
      </c>
      <c r="BJ226" s="18" t="s">
        <v>79</v>
      </c>
      <c r="BK226" s="226">
        <f>ROUND(I226*H226,2)</f>
        <v>0</v>
      </c>
      <c r="BL226" s="18" t="s">
        <v>271</v>
      </c>
      <c r="BM226" s="225" t="s">
        <v>6434</v>
      </c>
    </row>
    <row r="227" s="12" customFormat="1" ht="22.8" customHeight="1">
      <c r="A227" s="12"/>
      <c r="B227" s="198"/>
      <c r="C227" s="199"/>
      <c r="D227" s="200" t="s">
        <v>71</v>
      </c>
      <c r="E227" s="212" t="s">
        <v>6076</v>
      </c>
      <c r="F227" s="212" t="s">
        <v>6435</v>
      </c>
      <c r="G227" s="199"/>
      <c r="H227" s="199"/>
      <c r="I227" s="202"/>
      <c r="J227" s="213">
        <f>BK227</f>
        <v>0</v>
      </c>
      <c r="K227" s="199"/>
      <c r="L227" s="204"/>
      <c r="M227" s="205"/>
      <c r="N227" s="206"/>
      <c r="O227" s="206"/>
      <c r="P227" s="207">
        <f>SUM(P228:P293)</f>
        <v>0</v>
      </c>
      <c r="Q227" s="206"/>
      <c r="R227" s="207">
        <f>SUM(R228:R293)</f>
        <v>5.6044500000000008</v>
      </c>
      <c r="S227" s="206"/>
      <c r="T227" s="208">
        <f>SUM(T228:T293)</f>
        <v>0</v>
      </c>
      <c r="U227" s="12"/>
      <c r="V227" s="12"/>
      <c r="W227" s="12"/>
      <c r="X227" s="12"/>
      <c r="Y227" s="12"/>
      <c r="Z227" s="12"/>
      <c r="AA227" s="12"/>
      <c r="AB227" s="12"/>
      <c r="AC227" s="12"/>
      <c r="AD227" s="12"/>
      <c r="AE227" s="12"/>
      <c r="AR227" s="209" t="s">
        <v>81</v>
      </c>
      <c r="AT227" s="210" t="s">
        <v>71</v>
      </c>
      <c r="AU227" s="210" t="s">
        <v>79</v>
      </c>
      <c r="AY227" s="209" t="s">
        <v>240</v>
      </c>
      <c r="BK227" s="211">
        <f>SUM(BK228:BK293)</f>
        <v>0</v>
      </c>
    </row>
    <row r="228" s="2" customFormat="1">
      <c r="A228" s="39"/>
      <c r="B228" s="40"/>
      <c r="C228" s="214" t="s">
        <v>2555</v>
      </c>
      <c r="D228" s="214" t="s">
        <v>243</v>
      </c>
      <c r="E228" s="215" t="s">
        <v>6436</v>
      </c>
      <c r="F228" s="216" t="s">
        <v>6437</v>
      </c>
      <c r="G228" s="217" t="s">
        <v>806</v>
      </c>
      <c r="H228" s="218">
        <v>1</v>
      </c>
      <c r="I228" s="219"/>
      <c r="J228" s="220">
        <f>ROUND(I228*H228,2)</f>
        <v>0</v>
      </c>
      <c r="K228" s="216" t="s">
        <v>247</v>
      </c>
      <c r="L228" s="45"/>
      <c r="M228" s="221" t="s">
        <v>19</v>
      </c>
      <c r="N228" s="222" t="s">
        <v>43</v>
      </c>
      <c r="O228" s="85"/>
      <c r="P228" s="223">
        <f>O228*H228</f>
        <v>0</v>
      </c>
      <c r="Q228" s="223">
        <v>0.0026700000000000001</v>
      </c>
      <c r="R228" s="223">
        <f>Q228*H228</f>
        <v>0.0026700000000000001</v>
      </c>
      <c r="S228" s="223">
        <v>0</v>
      </c>
      <c r="T228" s="224">
        <f>S228*H228</f>
        <v>0</v>
      </c>
      <c r="U228" s="39"/>
      <c r="V228" s="39"/>
      <c r="W228" s="39"/>
      <c r="X228" s="39"/>
      <c r="Y228" s="39"/>
      <c r="Z228" s="39"/>
      <c r="AA228" s="39"/>
      <c r="AB228" s="39"/>
      <c r="AC228" s="39"/>
      <c r="AD228" s="39"/>
      <c r="AE228" s="39"/>
      <c r="AR228" s="225" t="s">
        <v>271</v>
      </c>
      <c r="AT228" s="225" t="s">
        <v>243</v>
      </c>
      <c r="AU228" s="225" t="s">
        <v>81</v>
      </c>
      <c r="AY228" s="18" t="s">
        <v>240</v>
      </c>
      <c r="BE228" s="226">
        <f>IF(N228="základní",J228,0)</f>
        <v>0</v>
      </c>
      <c r="BF228" s="226">
        <f>IF(N228="snížená",J228,0)</f>
        <v>0</v>
      </c>
      <c r="BG228" s="226">
        <f>IF(N228="zákl. přenesená",J228,0)</f>
        <v>0</v>
      </c>
      <c r="BH228" s="226">
        <f>IF(N228="sníž. přenesená",J228,0)</f>
        <v>0</v>
      </c>
      <c r="BI228" s="226">
        <f>IF(N228="nulová",J228,0)</f>
        <v>0</v>
      </c>
      <c r="BJ228" s="18" t="s">
        <v>79</v>
      </c>
      <c r="BK228" s="226">
        <f>ROUND(I228*H228,2)</f>
        <v>0</v>
      </c>
      <c r="BL228" s="18" t="s">
        <v>271</v>
      </c>
      <c r="BM228" s="225" t="s">
        <v>6438</v>
      </c>
    </row>
    <row r="229" s="2" customFormat="1">
      <c r="A229" s="39"/>
      <c r="B229" s="40"/>
      <c r="C229" s="214" t="s">
        <v>431</v>
      </c>
      <c r="D229" s="214" t="s">
        <v>243</v>
      </c>
      <c r="E229" s="215" t="s">
        <v>6439</v>
      </c>
      <c r="F229" s="216" t="s">
        <v>6440</v>
      </c>
      <c r="G229" s="217" t="s">
        <v>261</v>
      </c>
      <c r="H229" s="218">
        <v>79</v>
      </c>
      <c r="I229" s="219"/>
      <c r="J229" s="220">
        <f>ROUND(I229*H229,2)</f>
        <v>0</v>
      </c>
      <c r="K229" s="216" t="s">
        <v>749</v>
      </c>
      <c r="L229" s="45"/>
      <c r="M229" s="221" t="s">
        <v>19</v>
      </c>
      <c r="N229" s="222" t="s">
        <v>43</v>
      </c>
      <c r="O229" s="85"/>
      <c r="P229" s="223">
        <f>O229*H229</f>
        <v>0</v>
      </c>
      <c r="Q229" s="223">
        <v>0.0030899999999999999</v>
      </c>
      <c r="R229" s="223">
        <f>Q229*H229</f>
        <v>0.24410999999999999</v>
      </c>
      <c r="S229" s="223">
        <v>0</v>
      </c>
      <c r="T229" s="224">
        <f>S229*H229</f>
        <v>0</v>
      </c>
      <c r="U229" s="39"/>
      <c r="V229" s="39"/>
      <c r="W229" s="39"/>
      <c r="X229" s="39"/>
      <c r="Y229" s="39"/>
      <c r="Z229" s="39"/>
      <c r="AA229" s="39"/>
      <c r="AB229" s="39"/>
      <c r="AC229" s="39"/>
      <c r="AD229" s="39"/>
      <c r="AE229" s="39"/>
      <c r="AR229" s="225" t="s">
        <v>271</v>
      </c>
      <c r="AT229" s="225" t="s">
        <v>243</v>
      </c>
      <c r="AU229" s="225" t="s">
        <v>81</v>
      </c>
      <c r="AY229" s="18" t="s">
        <v>240</v>
      </c>
      <c r="BE229" s="226">
        <f>IF(N229="základní",J229,0)</f>
        <v>0</v>
      </c>
      <c r="BF229" s="226">
        <f>IF(N229="snížená",J229,0)</f>
        <v>0</v>
      </c>
      <c r="BG229" s="226">
        <f>IF(N229="zákl. přenesená",J229,0)</f>
        <v>0</v>
      </c>
      <c r="BH229" s="226">
        <f>IF(N229="sníž. přenesená",J229,0)</f>
        <v>0</v>
      </c>
      <c r="BI229" s="226">
        <f>IF(N229="nulová",J229,0)</f>
        <v>0</v>
      </c>
      <c r="BJ229" s="18" t="s">
        <v>79</v>
      </c>
      <c r="BK229" s="226">
        <f>ROUND(I229*H229,2)</f>
        <v>0</v>
      </c>
      <c r="BL229" s="18" t="s">
        <v>271</v>
      </c>
      <c r="BM229" s="225" t="s">
        <v>6441</v>
      </c>
    </row>
    <row r="230" s="2" customFormat="1" ht="16.5" customHeight="1">
      <c r="A230" s="39"/>
      <c r="B230" s="40"/>
      <c r="C230" s="238" t="s">
        <v>2564</v>
      </c>
      <c r="D230" s="238" t="s">
        <v>797</v>
      </c>
      <c r="E230" s="239" t="s">
        <v>6442</v>
      </c>
      <c r="F230" s="240" t="s">
        <v>6443</v>
      </c>
      <c r="G230" s="241" t="s">
        <v>806</v>
      </c>
      <c r="H230" s="242">
        <v>158</v>
      </c>
      <c r="I230" s="243"/>
      <c r="J230" s="244">
        <f>ROUND(I230*H230,2)</f>
        <v>0</v>
      </c>
      <c r="K230" s="240" t="s">
        <v>749</v>
      </c>
      <c r="L230" s="245"/>
      <c r="M230" s="246" t="s">
        <v>19</v>
      </c>
      <c r="N230" s="247" t="s">
        <v>43</v>
      </c>
      <c r="O230" s="85"/>
      <c r="P230" s="223">
        <f>O230*H230</f>
        <v>0</v>
      </c>
      <c r="Q230" s="223">
        <v>5.0000000000000002E-05</v>
      </c>
      <c r="R230" s="223">
        <f>Q230*H230</f>
        <v>0.0079000000000000008</v>
      </c>
      <c r="S230" s="223">
        <v>0</v>
      </c>
      <c r="T230" s="224">
        <f>S230*H230</f>
        <v>0</v>
      </c>
      <c r="U230" s="39"/>
      <c r="V230" s="39"/>
      <c r="W230" s="39"/>
      <c r="X230" s="39"/>
      <c r="Y230" s="39"/>
      <c r="Z230" s="39"/>
      <c r="AA230" s="39"/>
      <c r="AB230" s="39"/>
      <c r="AC230" s="39"/>
      <c r="AD230" s="39"/>
      <c r="AE230" s="39"/>
      <c r="AR230" s="225" t="s">
        <v>301</v>
      </c>
      <c r="AT230" s="225" t="s">
        <v>797</v>
      </c>
      <c r="AU230" s="225" t="s">
        <v>81</v>
      </c>
      <c r="AY230" s="18" t="s">
        <v>240</v>
      </c>
      <c r="BE230" s="226">
        <f>IF(N230="základní",J230,0)</f>
        <v>0</v>
      </c>
      <c r="BF230" s="226">
        <f>IF(N230="snížená",J230,0)</f>
        <v>0</v>
      </c>
      <c r="BG230" s="226">
        <f>IF(N230="zákl. přenesená",J230,0)</f>
        <v>0</v>
      </c>
      <c r="BH230" s="226">
        <f>IF(N230="sníž. přenesená",J230,0)</f>
        <v>0</v>
      </c>
      <c r="BI230" s="226">
        <f>IF(N230="nulová",J230,0)</f>
        <v>0</v>
      </c>
      <c r="BJ230" s="18" t="s">
        <v>79</v>
      </c>
      <c r="BK230" s="226">
        <f>ROUND(I230*H230,2)</f>
        <v>0</v>
      </c>
      <c r="BL230" s="18" t="s">
        <v>271</v>
      </c>
      <c r="BM230" s="225" t="s">
        <v>6444</v>
      </c>
    </row>
    <row r="231" s="2" customFormat="1">
      <c r="A231" s="39"/>
      <c r="B231" s="40"/>
      <c r="C231" s="214" t="s">
        <v>434</v>
      </c>
      <c r="D231" s="214" t="s">
        <v>243</v>
      </c>
      <c r="E231" s="215" t="s">
        <v>6445</v>
      </c>
      <c r="F231" s="216" t="s">
        <v>6446</v>
      </c>
      <c r="G231" s="217" t="s">
        <v>261</v>
      </c>
      <c r="H231" s="218">
        <v>100</v>
      </c>
      <c r="I231" s="219"/>
      <c r="J231" s="220">
        <f>ROUND(I231*H231,2)</f>
        <v>0</v>
      </c>
      <c r="K231" s="216" t="s">
        <v>749</v>
      </c>
      <c r="L231" s="45"/>
      <c r="M231" s="221" t="s">
        <v>19</v>
      </c>
      <c r="N231" s="222" t="s">
        <v>43</v>
      </c>
      <c r="O231" s="85"/>
      <c r="P231" s="223">
        <f>O231*H231</f>
        <v>0</v>
      </c>
      <c r="Q231" s="223">
        <v>0.0039300000000000003</v>
      </c>
      <c r="R231" s="223">
        <f>Q231*H231</f>
        <v>0.39300000000000002</v>
      </c>
      <c r="S231" s="223">
        <v>0</v>
      </c>
      <c r="T231" s="224">
        <f>S231*H231</f>
        <v>0</v>
      </c>
      <c r="U231" s="39"/>
      <c r="V231" s="39"/>
      <c r="W231" s="39"/>
      <c r="X231" s="39"/>
      <c r="Y231" s="39"/>
      <c r="Z231" s="39"/>
      <c r="AA231" s="39"/>
      <c r="AB231" s="39"/>
      <c r="AC231" s="39"/>
      <c r="AD231" s="39"/>
      <c r="AE231" s="39"/>
      <c r="AR231" s="225" t="s">
        <v>271</v>
      </c>
      <c r="AT231" s="225" t="s">
        <v>243</v>
      </c>
      <c r="AU231" s="225" t="s">
        <v>81</v>
      </c>
      <c r="AY231" s="18" t="s">
        <v>240</v>
      </c>
      <c r="BE231" s="226">
        <f>IF(N231="základní",J231,0)</f>
        <v>0</v>
      </c>
      <c r="BF231" s="226">
        <f>IF(N231="snížená",J231,0)</f>
        <v>0</v>
      </c>
      <c r="BG231" s="226">
        <f>IF(N231="zákl. přenesená",J231,0)</f>
        <v>0</v>
      </c>
      <c r="BH231" s="226">
        <f>IF(N231="sníž. přenesená",J231,0)</f>
        <v>0</v>
      </c>
      <c r="BI231" s="226">
        <f>IF(N231="nulová",J231,0)</f>
        <v>0</v>
      </c>
      <c r="BJ231" s="18" t="s">
        <v>79</v>
      </c>
      <c r="BK231" s="226">
        <f>ROUND(I231*H231,2)</f>
        <v>0</v>
      </c>
      <c r="BL231" s="18" t="s">
        <v>271</v>
      </c>
      <c r="BM231" s="225" t="s">
        <v>6447</v>
      </c>
    </row>
    <row r="232" s="2" customFormat="1" ht="16.5" customHeight="1">
      <c r="A232" s="39"/>
      <c r="B232" s="40"/>
      <c r="C232" s="238" t="s">
        <v>2573</v>
      </c>
      <c r="D232" s="238" t="s">
        <v>797</v>
      </c>
      <c r="E232" s="239" t="s">
        <v>6448</v>
      </c>
      <c r="F232" s="240" t="s">
        <v>6449</v>
      </c>
      <c r="G232" s="241" t="s">
        <v>806</v>
      </c>
      <c r="H232" s="242">
        <v>200</v>
      </c>
      <c r="I232" s="243"/>
      <c r="J232" s="244">
        <f>ROUND(I232*H232,2)</f>
        <v>0</v>
      </c>
      <c r="K232" s="240" t="s">
        <v>749</v>
      </c>
      <c r="L232" s="245"/>
      <c r="M232" s="246" t="s">
        <v>19</v>
      </c>
      <c r="N232" s="247" t="s">
        <v>43</v>
      </c>
      <c r="O232" s="85"/>
      <c r="P232" s="223">
        <f>O232*H232</f>
        <v>0</v>
      </c>
      <c r="Q232" s="223">
        <v>5.0000000000000002E-05</v>
      </c>
      <c r="R232" s="223">
        <f>Q232*H232</f>
        <v>0.01</v>
      </c>
      <c r="S232" s="223">
        <v>0</v>
      </c>
      <c r="T232" s="224">
        <f>S232*H232</f>
        <v>0</v>
      </c>
      <c r="U232" s="39"/>
      <c r="V232" s="39"/>
      <c r="W232" s="39"/>
      <c r="X232" s="39"/>
      <c r="Y232" s="39"/>
      <c r="Z232" s="39"/>
      <c r="AA232" s="39"/>
      <c r="AB232" s="39"/>
      <c r="AC232" s="39"/>
      <c r="AD232" s="39"/>
      <c r="AE232" s="39"/>
      <c r="AR232" s="225" t="s">
        <v>301</v>
      </c>
      <c r="AT232" s="225" t="s">
        <v>797</v>
      </c>
      <c r="AU232" s="225" t="s">
        <v>81</v>
      </c>
      <c r="AY232" s="18" t="s">
        <v>240</v>
      </c>
      <c r="BE232" s="226">
        <f>IF(N232="základní",J232,0)</f>
        <v>0</v>
      </c>
      <c r="BF232" s="226">
        <f>IF(N232="snížená",J232,0)</f>
        <v>0</v>
      </c>
      <c r="BG232" s="226">
        <f>IF(N232="zákl. přenesená",J232,0)</f>
        <v>0</v>
      </c>
      <c r="BH232" s="226">
        <f>IF(N232="sníž. přenesená",J232,0)</f>
        <v>0</v>
      </c>
      <c r="BI232" s="226">
        <f>IF(N232="nulová",J232,0)</f>
        <v>0</v>
      </c>
      <c r="BJ232" s="18" t="s">
        <v>79</v>
      </c>
      <c r="BK232" s="226">
        <f>ROUND(I232*H232,2)</f>
        <v>0</v>
      </c>
      <c r="BL232" s="18" t="s">
        <v>271</v>
      </c>
      <c r="BM232" s="225" t="s">
        <v>6450</v>
      </c>
    </row>
    <row r="233" s="2" customFormat="1">
      <c r="A233" s="39"/>
      <c r="B233" s="40"/>
      <c r="C233" s="214" t="s">
        <v>610</v>
      </c>
      <c r="D233" s="214" t="s">
        <v>243</v>
      </c>
      <c r="E233" s="215" t="s">
        <v>6451</v>
      </c>
      <c r="F233" s="216" t="s">
        <v>6452</v>
      </c>
      <c r="G233" s="217" t="s">
        <v>261</v>
      </c>
      <c r="H233" s="218">
        <v>978</v>
      </c>
      <c r="I233" s="219"/>
      <c r="J233" s="220">
        <f>ROUND(I233*H233,2)</f>
        <v>0</v>
      </c>
      <c r="K233" s="216" t="s">
        <v>749</v>
      </c>
      <c r="L233" s="45"/>
      <c r="M233" s="221" t="s">
        <v>19</v>
      </c>
      <c r="N233" s="222" t="s">
        <v>43</v>
      </c>
      <c r="O233" s="85"/>
      <c r="P233" s="223">
        <f>O233*H233</f>
        <v>0</v>
      </c>
      <c r="Q233" s="223">
        <v>0.00064000000000000005</v>
      </c>
      <c r="R233" s="223">
        <f>Q233*H233</f>
        <v>0.62592000000000003</v>
      </c>
      <c r="S233" s="223">
        <v>0</v>
      </c>
      <c r="T233" s="224">
        <f>S233*H233</f>
        <v>0</v>
      </c>
      <c r="U233" s="39"/>
      <c r="V233" s="39"/>
      <c r="W233" s="39"/>
      <c r="X233" s="39"/>
      <c r="Y233" s="39"/>
      <c r="Z233" s="39"/>
      <c r="AA233" s="39"/>
      <c r="AB233" s="39"/>
      <c r="AC233" s="39"/>
      <c r="AD233" s="39"/>
      <c r="AE233" s="39"/>
      <c r="AR233" s="225" t="s">
        <v>271</v>
      </c>
      <c r="AT233" s="225" t="s">
        <v>243</v>
      </c>
      <c r="AU233" s="225" t="s">
        <v>81</v>
      </c>
      <c r="AY233" s="18" t="s">
        <v>240</v>
      </c>
      <c r="BE233" s="226">
        <f>IF(N233="základní",J233,0)</f>
        <v>0</v>
      </c>
      <c r="BF233" s="226">
        <f>IF(N233="snížená",J233,0)</f>
        <v>0</v>
      </c>
      <c r="BG233" s="226">
        <f>IF(N233="zákl. přenesená",J233,0)</f>
        <v>0</v>
      </c>
      <c r="BH233" s="226">
        <f>IF(N233="sníž. přenesená",J233,0)</f>
        <v>0</v>
      </c>
      <c r="BI233" s="226">
        <f>IF(N233="nulová",J233,0)</f>
        <v>0</v>
      </c>
      <c r="BJ233" s="18" t="s">
        <v>79</v>
      </c>
      <c r="BK233" s="226">
        <f>ROUND(I233*H233,2)</f>
        <v>0</v>
      </c>
      <c r="BL233" s="18" t="s">
        <v>271</v>
      </c>
      <c r="BM233" s="225" t="s">
        <v>6453</v>
      </c>
    </row>
    <row r="234" s="2" customFormat="1" ht="16.5" customHeight="1">
      <c r="A234" s="39"/>
      <c r="B234" s="40"/>
      <c r="C234" s="238" t="s">
        <v>2580</v>
      </c>
      <c r="D234" s="238" t="s">
        <v>797</v>
      </c>
      <c r="E234" s="239" t="s">
        <v>6454</v>
      </c>
      <c r="F234" s="240" t="s">
        <v>6455</v>
      </c>
      <c r="G234" s="241" t="s">
        <v>806</v>
      </c>
      <c r="H234" s="242">
        <v>1956</v>
      </c>
      <c r="I234" s="243"/>
      <c r="J234" s="244">
        <f>ROUND(I234*H234,2)</f>
        <v>0</v>
      </c>
      <c r="K234" s="240" t="s">
        <v>749</v>
      </c>
      <c r="L234" s="245"/>
      <c r="M234" s="246" t="s">
        <v>19</v>
      </c>
      <c r="N234" s="247" t="s">
        <v>43</v>
      </c>
      <c r="O234" s="85"/>
      <c r="P234" s="223">
        <f>O234*H234</f>
        <v>0</v>
      </c>
      <c r="Q234" s="223">
        <v>4.0000000000000003E-05</v>
      </c>
      <c r="R234" s="223">
        <f>Q234*H234</f>
        <v>0.078240000000000004</v>
      </c>
      <c r="S234" s="223">
        <v>0</v>
      </c>
      <c r="T234" s="224">
        <f>S234*H234</f>
        <v>0</v>
      </c>
      <c r="U234" s="39"/>
      <c r="V234" s="39"/>
      <c r="W234" s="39"/>
      <c r="X234" s="39"/>
      <c r="Y234" s="39"/>
      <c r="Z234" s="39"/>
      <c r="AA234" s="39"/>
      <c r="AB234" s="39"/>
      <c r="AC234" s="39"/>
      <c r="AD234" s="39"/>
      <c r="AE234" s="39"/>
      <c r="AR234" s="225" t="s">
        <v>301</v>
      </c>
      <c r="AT234" s="225" t="s">
        <v>797</v>
      </c>
      <c r="AU234" s="225" t="s">
        <v>81</v>
      </c>
      <c r="AY234" s="18" t="s">
        <v>240</v>
      </c>
      <c r="BE234" s="226">
        <f>IF(N234="základní",J234,0)</f>
        <v>0</v>
      </c>
      <c r="BF234" s="226">
        <f>IF(N234="snížená",J234,0)</f>
        <v>0</v>
      </c>
      <c r="BG234" s="226">
        <f>IF(N234="zákl. přenesená",J234,0)</f>
        <v>0</v>
      </c>
      <c r="BH234" s="226">
        <f>IF(N234="sníž. přenesená",J234,0)</f>
        <v>0</v>
      </c>
      <c r="BI234" s="226">
        <f>IF(N234="nulová",J234,0)</f>
        <v>0</v>
      </c>
      <c r="BJ234" s="18" t="s">
        <v>79</v>
      </c>
      <c r="BK234" s="226">
        <f>ROUND(I234*H234,2)</f>
        <v>0</v>
      </c>
      <c r="BL234" s="18" t="s">
        <v>271</v>
      </c>
      <c r="BM234" s="225" t="s">
        <v>6456</v>
      </c>
    </row>
    <row r="235" s="2" customFormat="1">
      <c r="A235" s="39"/>
      <c r="B235" s="40"/>
      <c r="C235" s="214" t="s">
        <v>613</v>
      </c>
      <c r="D235" s="214" t="s">
        <v>243</v>
      </c>
      <c r="E235" s="215" t="s">
        <v>6457</v>
      </c>
      <c r="F235" s="216" t="s">
        <v>6458</v>
      </c>
      <c r="G235" s="217" t="s">
        <v>261</v>
      </c>
      <c r="H235" s="218">
        <v>317</v>
      </c>
      <c r="I235" s="219"/>
      <c r="J235" s="220">
        <f>ROUND(I235*H235,2)</f>
        <v>0</v>
      </c>
      <c r="K235" s="216" t="s">
        <v>749</v>
      </c>
      <c r="L235" s="45"/>
      <c r="M235" s="221" t="s">
        <v>19</v>
      </c>
      <c r="N235" s="222" t="s">
        <v>43</v>
      </c>
      <c r="O235" s="85"/>
      <c r="P235" s="223">
        <f>O235*H235</f>
        <v>0</v>
      </c>
      <c r="Q235" s="223">
        <v>0.00097999999999999997</v>
      </c>
      <c r="R235" s="223">
        <f>Q235*H235</f>
        <v>0.31065999999999999</v>
      </c>
      <c r="S235" s="223">
        <v>0</v>
      </c>
      <c r="T235" s="224">
        <f>S235*H235</f>
        <v>0</v>
      </c>
      <c r="U235" s="39"/>
      <c r="V235" s="39"/>
      <c r="W235" s="39"/>
      <c r="X235" s="39"/>
      <c r="Y235" s="39"/>
      <c r="Z235" s="39"/>
      <c r="AA235" s="39"/>
      <c r="AB235" s="39"/>
      <c r="AC235" s="39"/>
      <c r="AD235" s="39"/>
      <c r="AE235" s="39"/>
      <c r="AR235" s="225" t="s">
        <v>271</v>
      </c>
      <c r="AT235" s="225" t="s">
        <v>243</v>
      </c>
      <c r="AU235" s="225" t="s">
        <v>81</v>
      </c>
      <c r="AY235" s="18" t="s">
        <v>240</v>
      </c>
      <c r="BE235" s="226">
        <f>IF(N235="základní",J235,0)</f>
        <v>0</v>
      </c>
      <c r="BF235" s="226">
        <f>IF(N235="snížená",J235,0)</f>
        <v>0</v>
      </c>
      <c r="BG235" s="226">
        <f>IF(N235="zákl. přenesená",J235,0)</f>
        <v>0</v>
      </c>
      <c r="BH235" s="226">
        <f>IF(N235="sníž. přenesená",J235,0)</f>
        <v>0</v>
      </c>
      <c r="BI235" s="226">
        <f>IF(N235="nulová",J235,0)</f>
        <v>0</v>
      </c>
      <c r="BJ235" s="18" t="s">
        <v>79</v>
      </c>
      <c r="BK235" s="226">
        <f>ROUND(I235*H235,2)</f>
        <v>0</v>
      </c>
      <c r="BL235" s="18" t="s">
        <v>271</v>
      </c>
      <c r="BM235" s="225" t="s">
        <v>6459</v>
      </c>
    </row>
    <row r="236" s="2" customFormat="1" ht="16.5" customHeight="1">
      <c r="A236" s="39"/>
      <c r="B236" s="40"/>
      <c r="C236" s="238" t="s">
        <v>2589</v>
      </c>
      <c r="D236" s="238" t="s">
        <v>797</v>
      </c>
      <c r="E236" s="239" t="s">
        <v>6442</v>
      </c>
      <c r="F236" s="240" t="s">
        <v>6443</v>
      </c>
      <c r="G236" s="241" t="s">
        <v>806</v>
      </c>
      <c r="H236" s="242">
        <v>634</v>
      </c>
      <c r="I236" s="243"/>
      <c r="J236" s="244">
        <f>ROUND(I236*H236,2)</f>
        <v>0</v>
      </c>
      <c r="K236" s="240" t="s">
        <v>749</v>
      </c>
      <c r="L236" s="245"/>
      <c r="M236" s="246" t="s">
        <v>19</v>
      </c>
      <c r="N236" s="247" t="s">
        <v>43</v>
      </c>
      <c r="O236" s="85"/>
      <c r="P236" s="223">
        <f>O236*H236</f>
        <v>0</v>
      </c>
      <c r="Q236" s="223">
        <v>5.0000000000000002E-05</v>
      </c>
      <c r="R236" s="223">
        <f>Q236*H236</f>
        <v>0.031699999999999999</v>
      </c>
      <c r="S236" s="223">
        <v>0</v>
      </c>
      <c r="T236" s="224">
        <f>S236*H236</f>
        <v>0</v>
      </c>
      <c r="U236" s="39"/>
      <c r="V236" s="39"/>
      <c r="W236" s="39"/>
      <c r="X236" s="39"/>
      <c r="Y236" s="39"/>
      <c r="Z236" s="39"/>
      <c r="AA236" s="39"/>
      <c r="AB236" s="39"/>
      <c r="AC236" s="39"/>
      <c r="AD236" s="39"/>
      <c r="AE236" s="39"/>
      <c r="AR236" s="225" t="s">
        <v>301</v>
      </c>
      <c r="AT236" s="225" t="s">
        <v>797</v>
      </c>
      <c r="AU236" s="225" t="s">
        <v>81</v>
      </c>
      <c r="AY236" s="18" t="s">
        <v>240</v>
      </c>
      <c r="BE236" s="226">
        <f>IF(N236="základní",J236,0)</f>
        <v>0</v>
      </c>
      <c r="BF236" s="226">
        <f>IF(N236="snížená",J236,0)</f>
        <v>0</v>
      </c>
      <c r="BG236" s="226">
        <f>IF(N236="zákl. přenesená",J236,0)</f>
        <v>0</v>
      </c>
      <c r="BH236" s="226">
        <f>IF(N236="sníž. přenesená",J236,0)</f>
        <v>0</v>
      </c>
      <c r="BI236" s="226">
        <f>IF(N236="nulová",J236,0)</f>
        <v>0</v>
      </c>
      <c r="BJ236" s="18" t="s">
        <v>79</v>
      </c>
      <c r="BK236" s="226">
        <f>ROUND(I236*H236,2)</f>
        <v>0</v>
      </c>
      <c r="BL236" s="18" t="s">
        <v>271</v>
      </c>
      <c r="BM236" s="225" t="s">
        <v>6460</v>
      </c>
    </row>
    <row r="237" s="2" customFormat="1">
      <c r="A237" s="39"/>
      <c r="B237" s="40"/>
      <c r="C237" s="214" t="s">
        <v>616</v>
      </c>
      <c r="D237" s="214" t="s">
        <v>243</v>
      </c>
      <c r="E237" s="215" t="s">
        <v>6461</v>
      </c>
      <c r="F237" s="216" t="s">
        <v>6462</v>
      </c>
      <c r="G237" s="217" t="s">
        <v>261</v>
      </c>
      <c r="H237" s="218">
        <v>253</v>
      </c>
      <c r="I237" s="219"/>
      <c r="J237" s="220">
        <f>ROUND(I237*H237,2)</f>
        <v>0</v>
      </c>
      <c r="K237" s="216" t="s">
        <v>749</v>
      </c>
      <c r="L237" s="45"/>
      <c r="M237" s="221" t="s">
        <v>19</v>
      </c>
      <c r="N237" s="222" t="s">
        <v>43</v>
      </c>
      <c r="O237" s="85"/>
      <c r="P237" s="223">
        <f>O237*H237</f>
        <v>0</v>
      </c>
      <c r="Q237" s="223">
        <v>0.00115</v>
      </c>
      <c r="R237" s="223">
        <f>Q237*H237</f>
        <v>0.29094999999999999</v>
      </c>
      <c r="S237" s="223">
        <v>0</v>
      </c>
      <c r="T237" s="224">
        <f>S237*H237</f>
        <v>0</v>
      </c>
      <c r="U237" s="39"/>
      <c r="V237" s="39"/>
      <c r="W237" s="39"/>
      <c r="X237" s="39"/>
      <c r="Y237" s="39"/>
      <c r="Z237" s="39"/>
      <c r="AA237" s="39"/>
      <c r="AB237" s="39"/>
      <c r="AC237" s="39"/>
      <c r="AD237" s="39"/>
      <c r="AE237" s="39"/>
      <c r="AR237" s="225" t="s">
        <v>271</v>
      </c>
      <c r="AT237" s="225" t="s">
        <v>243</v>
      </c>
      <c r="AU237" s="225" t="s">
        <v>81</v>
      </c>
      <c r="AY237" s="18" t="s">
        <v>240</v>
      </c>
      <c r="BE237" s="226">
        <f>IF(N237="základní",J237,0)</f>
        <v>0</v>
      </c>
      <c r="BF237" s="226">
        <f>IF(N237="snížená",J237,0)</f>
        <v>0</v>
      </c>
      <c r="BG237" s="226">
        <f>IF(N237="zákl. přenesená",J237,0)</f>
        <v>0</v>
      </c>
      <c r="BH237" s="226">
        <f>IF(N237="sníž. přenesená",J237,0)</f>
        <v>0</v>
      </c>
      <c r="BI237" s="226">
        <f>IF(N237="nulová",J237,0)</f>
        <v>0</v>
      </c>
      <c r="BJ237" s="18" t="s">
        <v>79</v>
      </c>
      <c r="BK237" s="226">
        <f>ROUND(I237*H237,2)</f>
        <v>0</v>
      </c>
      <c r="BL237" s="18" t="s">
        <v>271</v>
      </c>
      <c r="BM237" s="225" t="s">
        <v>6463</v>
      </c>
    </row>
    <row r="238" s="2" customFormat="1" ht="16.5" customHeight="1">
      <c r="A238" s="39"/>
      <c r="B238" s="40"/>
      <c r="C238" s="238" t="s">
        <v>2603</v>
      </c>
      <c r="D238" s="238" t="s">
        <v>797</v>
      </c>
      <c r="E238" s="239" t="s">
        <v>6448</v>
      </c>
      <c r="F238" s="240" t="s">
        <v>6449</v>
      </c>
      <c r="G238" s="241" t="s">
        <v>806</v>
      </c>
      <c r="H238" s="242">
        <v>506</v>
      </c>
      <c r="I238" s="243"/>
      <c r="J238" s="244">
        <f>ROUND(I238*H238,2)</f>
        <v>0</v>
      </c>
      <c r="K238" s="240" t="s">
        <v>749</v>
      </c>
      <c r="L238" s="245"/>
      <c r="M238" s="246" t="s">
        <v>19</v>
      </c>
      <c r="N238" s="247" t="s">
        <v>43</v>
      </c>
      <c r="O238" s="85"/>
      <c r="P238" s="223">
        <f>O238*H238</f>
        <v>0</v>
      </c>
      <c r="Q238" s="223">
        <v>5.0000000000000002E-05</v>
      </c>
      <c r="R238" s="223">
        <f>Q238*H238</f>
        <v>0.0253</v>
      </c>
      <c r="S238" s="223">
        <v>0</v>
      </c>
      <c r="T238" s="224">
        <f>S238*H238</f>
        <v>0</v>
      </c>
      <c r="U238" s="39"/>
      <c r="V238" s="39"/>
      <c r="W238" s="39"/>
      <c r="X238" s="39"/>
      <c r="Y238" s="39"/>
      <c r="Z238" s="39"/>
      <c r="AA238" s="39"/>
      <c r="AB238" s="39"/>
      <c r="AC238" s="39"/>
      <c r="AD238" s="39"/>
      <c r="AE238" s="39"/>
      <c r="AR238" s="225" t="s">
        <v>301</v>
      </c>
      <c r="AT238" s="225" t="s">
        <v>797</v>
      </c>
      <c r="AU238" s="225" t="s">
        <v>81</v>
      </c>
      <c r="AY238" s="18" t="s">
        <v>240</v>
      </c>
      <c r="BE238" s="226">
        <f>IF(N238="základní",J238,0)</f>
        <v>0</v>
      </c>
      <c r="BF238" s="226">
        <f>IF(N238="snížená",J238,0)</f>
        <v>0</v>
      </c>
      <c r="BG238" s="226">
        <f>IF(N238="zákl. přenesená",J238,0)</f>
        <v>0</v>
      </c>
      <c r="BH238" s="226">
        <f>IF(N238="sníž. přenesená",J238,0)</f>
        <v>0</v>
      </c>
      <c r="BI238" s="226">
        <f>IF(N238="nulová",J238,0)</f>
        <v>0</v>
      </c>
      <c r="BJ238" s="18" t="s">
        <v>79</v>
      </c>
      <c r="BK238" s="226">
        <f>ROUND(I238*H238,2)</f>
        <v>0</v>
      </c>
      <c r="BL238" s="18" t="s">
        <v>271</v>
      </c>
      <c r="BM238" s="225" t="s">
        <v>6464</v>
      </c>
    </row>
    <row r="239" s="2" customFormat="1">
      <c r="A239" s="39"/>
      <c r="B239" s="40"/>
      <c r="C239" s="214" t="s">
        <v>620</v>
      </c>
      <c r="D239" s="214" t="s">
        <v>243</v>
      </c>
      <c r="E239" s="215" t="s">
        <v>6465</v>
      </c>
      <c r="F239" s="216" t="s">
        <v>6466</v>
      </c>
      <c r="G239" s="217" t="s">
        <v>261</v>
      </c>
      <c r="H239" s="218">
        <v>102</v>
      </c>
      <c r="I239" s="219"/>
      <c r="J239" s="220">
        <f>ROUND(I239*H239,2)</f>
        <v>0</v>
      </c>
      <c r="K239" s="216" t="s">
        <v>749</v>
      </c>
      <c r="L239" s="45"/>
      <c r="M239" s="221" t="s">
        <v>19</v>
      </c>
      <c r="N239" s="222" t="s">
        <v>43</v>
      </c>
      <c r="O239" s="85"/>
      <c r="P239" s="223">
        <f>O239*H239</f>
        <v>0</v>
      </c>
      <c r="Q239" s="223">
        <v>0.0023700000000000001</v>
      </c>
      <c r="R239" s="223">
        <f>Q239*H239</f>
        <v>0.24174000000000001</v>
      </c>
      <c r="S239" s="223">
        <v>0</v>
      </c>
      <c r="T239" s="224">
        <f>S239*H239</f>
        <v>0</v>
      </c>
      <c r="U239" s="39"/>
      <c r="V239" s="39"/>
      <c r="W239" s="39"/>
      <c r="X239" s="39"/>
      <c r="Y239" s="39"/>
      <c r="Z239" s="39"/>
      <c r="AA239" s="39"/>
      <c r="AB239" s="39"/>
      <c r="AC239" s="39"/>
      <c r="AD239" s="39"/>
      <c r="AE239" s="39"/>
      <c r="AR239" s="225" t="s">
        <v>271</v>
      </c>
      <c r="AT239" s="225" t="s">
        <v>243</v>
      </c>
      <c r="AU239" s="225" t="s">
        <v>81</v>
      </c>
      <c r="AY239" s="18" t="s">
        <v>240</v>
      </c>
      <c r="BE239" s="226">
        <f>IF(N239="základní",J239,0)</f>
        <v>0</v>
      </c>
      <c r="BF239" s="226">
        <f>IF(N239="snížená",J239,0)</f>
        <v>0</v>
      </c>
      <c r="BG239" s="226">
        <f>IF(N239="zákl. přenesená",J239,0)</f>
        <v>0</v>
      </c>
      <c r="BH239" s="226">
        <f>IF(N239="sníž. přenesená",J239,0)</f>
        <v>0</v>
      </c>
      <c r="BI239" s="226">
        <f>IF(N239="nulová",J239,0)</f>
        <v>0</v>
      </c>
      <c r="BJ239" s="18" t="s">
        <v>79</v>
      </c>
      <c r="BK239" s="226">
        <f>ROUND(I239*H239,2)</f>
        <v>0</v>
      </c>
      <c r="BL239" s="18" t="s">
        <v>271</v>
      </c>
      <c r="BM239" s="225" t="s">
        <v>6467</v>
      </c>
    </row>
    <row r="240" s="2" customFormat="1" ht="16.5" customHeight="1">
      <c r="A240" s="39"/>
      <c r="B240" s="40"/>
      <c r="C240" s="238" t="s">
        <v>2614</v>
      </c>
      <c r="D240" s="238" t="s">
        <v>797</v>
      </c>
      <c r="E240" s="239" t="s">
        <v>6468</v>
      </c>
      <c r="F240" s="240" t="s">
        <v>6469</v>
      </c>
      <c r="G240" s="241" t="s">
        <v>806</v>
      </c>
      <c r="H240" s="242">
        <v>204</v>
      </c>
      <c r="I240" s="243"/>
      <c r="J240" s="244">
        <f>ROUND(I240*H240,2)</f>
        <v>0</v>
      </c>
      <c r="K240" s="240" t="s">
        <v>749</v>
      </c>
      <c r="L240" s="245"/>
      <c r="M240" s="246" t="s">
        <v>19</v>
      </c>
      <c r="N240" s="247" t="s">
        <v>43</v>
      </c>
      <c r="O240" s="85"/>
      <c r="P240" s="223">
        <f>O240*H240</f>
        <v>0</v>
      </c>
      <c r="Q240" s="223">
        <v>6.0000000000000002E-05</v>
      </c>
      <c r="R240" s="223">
        <f>Q240*H240</f>
        <v>0.012240000000000001</v>
      </c>
      <c r="S240" s="223">
        <v>0</v>
      </c>
      <c r="T240" s="224">
        <f>S240*H240</f>
        <v>0</v>
      </c>
      <c r="U240" s="39"/>
      <c r="V240" s="39"/>
      <c r="W240" s="39"/>
      <c r="X240" s="39"/>
      <c r="Y240" s="39"/>
      <c r="Z240" s="39"/>
      <c r="AA240" s="39"/>
      <c r="AB240" s="39"/>
      <c r="AC240" s="39"/>
      <c r="AD240" s="39"/>
      <c r="AE240" s="39"/>
      <c r="AR240" s="225" t="s">
        <v>301</v>
      </c>
      <c r="AT240" s="225" t="s">
        <v>797</v>
      </c>
      <c r="AU240" s="225" t="s">
        <v>81</v>
      </c>
      <c r="AY240" s="18" t="s">
        <v>240</v>
      </c>
      <c r="BE240" s="226">
        <f>IF(N240="základní",J240,0)</f>
        <v>0</v>
      </c>
      <c r="BF240" s="226">
        <f>IF(N240="snížená",J240,0)</f>
        <v>0</v>
      </c>
      <c r="BG240" s="226">
        <f>IF(N240="zákl. přenesená",J240,0)</f>
        <v>0</v>
      </c>
      <c r="BH240" s="226">
        <f>IF(N240="sníž. přenesená",J240,0)</f>
        <v>0</v>
      </c>
      <c r="BI240" s="226">
        <f>IF(N240="nulová",J240,0)</f>
        <v>0</v>
      </c>
      <c r="BJ240" s="18" t="s">
        <v>79</v>
      </c>
      <c r="BK240" s="226">
        <f>ROUND(I240*H240,2)</f>
        <v>0</v>
      </c>
      <c r="BL240" s="18" t="s">
        <v>271</v>
      </c>
      <c r="BM240" s="225" t="s">
        <v>6470</v>
      </c>
    </row>
    <row r="241" s="2" customFormat="1">
      <c r="A241" s="39"/>
      <c r="B241" s="40"/>
      <c r="C241" s="214" t="s">
        <v>625</v>
      </c>
      <c r="D241" s="214" t="s">
        <v>243</v>
      </c>
      <c r="E241" s="215" t="s">
        <v>6471</v>
      </c>
      <c r="F241" s="216" t="s">
        <v>6472</v>
      </c>
      <c r="G241" s="217" t="s">
        <v>261</v>
      </c>
      <c r="H241" s="218">
        <v>80</v>
      </c>
      <c r="I241" s="219"/>
      <c r="J241" s="220">
        <f>ROUND(I241*H241,2)</f>
        <v>0</v>
      </c>
      <c r="K241" s="216" t="s">
        <v>749</v>
      </c>
      <c r="L241" s="45"/>
      <c r="M241" s="221" t="s">
        <v>19</v>
      </c>
      <c r="N241" s="222" t="s">
        <v>43</v>
      </c>
      <c r="O241" s="85"/>
      <c r="P241" s="223">
        <f>O241*H241</f>
        <v>0</v>
      </c>
      <c r="Q241" s="223">
        <v>0.00364</v>
      </c>
      <c r="R241" s="223">
        <f>Q241*H241</f>
        <v>0.29120000000000001</v>
      </c>
      <c r="S241" s="223">
        <v>0</v>
      </c>
      <c r="T241" s="224">
        <f>S241*H241</f>
        <v>0</v>
      </c>
      <c r="U241" s="39"/>
      <c r="V241" s="39"/>
      <c r="W241" s="39"/>
      <c r="X241" s="39"/>
      <c r="Y241" s="39"/>
      <c r="Z241" s="39"/>
      <c r="AA241" s="39"/>
      <c r="AB241" s="39"/>
      <c r="AC241" s="39"/>
      <c r="AD241" s="39"/>
      <c r="AE241" s="39"/>
      <c r="AR241" s="225" t="s">
        <v>271</v>
      </c>
      <c r="AT241" s="225" t="s">
        <v>243</v>
      </c>
      <c r="AU241" s="225" t="s">
        <v>81</v>
      </c>
      <c r="AY241" s="18" t="s">
        <v>240</v>
      </c>
      <c r="BE241" s="226">
        <f>IF(N241="základní",J241,0)</f>
        <v>0</v>
      </c>
      <c r="BF241" s="226">
        <f>IF(N241="snížená",J241,0)</f>
        <v>0</v>
      </c>
      <c r="BG241" s="226">
        <f>IF(N241="zákl. přenesená",J241,0)</f>
        <v>0</v>
      </c>
      <c r="BH241" s="226">
        <f>IF(N241="sníž. přenesená",J241,0)</f>
        <v>0</v>
      </c>
      <c r="BI241" s="226">
        <f>IF(N241="nulová",J241,0)</f>
        <v>0</v>
      </c>
      <c r="BJ241" s="18" t="s">
        <v>79</v>
      </c>
      <c r="BK241" s="226">
        <f>ROUND(I241*H241,2)</f>
        <v>0</v>
      </c>
      <c r="BL241" s="18" t="s">
        <v>271</v>
      </c>
      <c r="BM241" s="225" t="s">
        <v>6473</v>
      </c>
    </row>
    <row r="242" s="2" customFormat="1" ht="16.5" customHeight="1">
      <c r="A242" s="39"/>
      <c r="B242" s="40"/>
      <c r="C242" s="238" t="s">
        <v>2625</v>
      </c>
      <c r="D242" s="238" t="s">
        <v>797</v>
      </c>
      <c r="E242" s="239" t="s">
        <v>6474</v>
      </c>
      <c r="F242" s="240" t="s">
        <v>6475</v>
      </c>
      <c r="G242" s="241" t="s">
        <v>806</v>
      </c>
      <c r="H242" s="242">
        <v>160</v>
      </c>
      <c r="I242" s="243"/>
      <c r="J242" s="244">
        <f>ROUND(I242*H242,2)</f>
        <v>0</v>
      </c>
      <c r="K242" s="240" t="s">
        <v>749</v>
      </c>
      <c r="L242" s="245"/>
      <c r="M242" s="246" t="s">
        <v>19</v>
      </c>
      <c r="N242" s="247" t="s">
        <v>43</v>
      </c>
      <c r="O242" s="85"/>
      <c r="P242" s="223">
        <f>O242*H242</f>
        <v>0</v>
      </c>
      <c r="Q242" s="223">
        <v>6.9999999999999994E-05</v>
      </c>
      <c r="R242" s="223">
        <f>Q242*H242</f>
        <v>0.011199999999999998</v>
      </c>
      <c r="S242" s="223">
        <v>0</v>
      </c>
      <c r="T242" s="224">
        <f>S242*H242</f>
        <v>0</v>
      </c>
      <c r="U242" s="39"/>
      <c r="V242" s="39"/>
      <c r="W242" s="39"/>
      <c r="X242" s="39"/>
      <c r="Y242" s="39"/>
      <c r="Z242" s="39"/>
      <c r="AA242" s="39"/>
      <c r="AB242" s="39"/>
      <c r="AC242" s="39"/>
      <c r="AD242" s="39"/>
      <c r="AE242" s="39"/>
      <c r="AR242" s="225" t="s">
        <v>301</v>
      </c>
      <c r="AT242" s="225" t="s">
        <v>797</v>
      </c>
      <c r="AU242" s="225" t="s">
        <v>81</v>
      </c>
      <c r="AY242" s="18" t="s">
        <v>240</v>
      </c>
      <c r="BE242" s="226">
        <f>IF(N242="základní",J242,0)</f>
        <v>0</v>
      </c>
      <c r="BF242" s="226">
        <f>IF(N242="snížená",J242,0)</f>
        <v>0</v>
      </c>
      <c r="BG242" s="226">
        <f>IF(N242="zákl. přenesená",J242,0)</f>
        <v>0</v>
      </c>
      <c r="BH242" s="226">
        <f>IF(N242="sníž. přenesená",J242,0)</f>
        <v>0</v>
      </c>
      <c r="BI242" s="226">
        <f>IF(N242="nulová",J242,0)</f>
        <v>0</v>
      </c>
      <c r="BJ242" s="18" t="s">
        <v>79</v>
      </c>
      <c r="BK242" s="226">
        <f>ROUND(I242*H242,2)</f>
        <v>0</v>
      </c>
      <c r="BL242" s="18" t="s">
        <v>271</v>
      </c>
      <c r="BM242" s="225" t="s">
        <v>6476</v>
      </c>
    </row>
    <row r="243" s="2" customFormat="1">
      <c r="A243" s="39"/>
      <c r="B243" s="40"/>
      <c r="C243" s="214" t="s">
        <v>629</v>
      </c>
      <c r="D243" s="214" t="s">
        <v>243</v>
      </c>
      <c r="E243" s="215" t="s">
        <v>6477</v>
      </c>
      <c r="F243" s="216" t="s">
        <v>6478</v>
      </c>
      <c r="G243" s="217" t="s">
        <v>261</v>
      </c>
      <c r="H243" s="218">
        <v>102</v>
      </c>
      <c r="I243" s="219"/>
      <c r="J243" s="220">
        <f>ROUND(I243*H243,2)</f>
        <v>0</v>
      </c>
      <c r="K243" s="216" t="s">
        <v>749</v>
      </c>
      <c r="L243" s="45"/>
      <c r="M243" s="221" t="s">
        <v>19</v>
      </c>
      <c r="N243" s="222" t="s">
        <v>43</v>
      </c>
      <c r="O243" s="85"/>
      <c r="P243" s="223">
        <f>O243*H243</f>
        <v>0</v>
      </c>
      <c r="Q243" s="223">
        <v>0.0060099999999999997</v>
      </c>
      <c r="R243" s="223">
        <f>Q243*H243</f>
        <v>0.61302000000000001</v>
      </c>
      <c r="S243" s="223">
        <v>0</v>
      </c>
      <c r="T243" s="224">
        <f>S243*H243</f>
        <v>0</v>
      </c>
      <c r="U243" s="39"/>
      <c r="V243" s="39"/>
      <c r="W243" s="39"/>
      <c r="X243" s="39"/>
      <c r="Y243" s="39"/>
      <c r="Z243" s="39"/>
      <c r="AA243" s="39"/>
      <c r="AB243" s="39"/>
      <c r="AC243" s="39"/>
      <c r="AD243" s="39"/>
      <c r="AE243" s="39"/>
      <c r="AR243" s="225" t="s">
        <v>271</v>
      </c>
      <c r="AT243" s="225" t="s">
        <v>243</v>
      </c>
      <c r="AU243" s="225" t="s">
        <v>81</v>
      </c>
      <c r="AY243" s="18" t="s">
        <v>240</v>
      </c>
      <c r="BE243" s="226">
        <f>IF(N243="základní",J243,0)</f>
        <v>0</v>
      </c>
      <c r="BF243" s="226">
        <f>IF(N243="snížená",J243,0)</f>
        <v>0</v>
      </c>
      <c r="BG243" s="226">
        <f>IF(N243="zákl. přenesená",J243,0)</f>
        <v>0</v>
      </c>
      <c r="BH243" s="226">
        <f>IF(N243="sníž. přenesená",J243,0)</f>
        <v>0</v>
      </c>
      <c r="BI243" s="226">
        <f>IF(N243="nulová",J243,0)</f>
        <v>0</v>
      </c>
      <c r="BJ243" s="18" t="s">
        <v>79</v>
      </c>
      <c r="BK243" s="226">
        <f>ROUND(I243*H243,2)</f>
        <v>0</v>
      </c>
      <c r="BL243" s="18" t="s">
        <v>271</v>
      </c>
      <c r="BM243" s="225" t="s">
        <v>6479</v>
      </c>
    </row>
    <row r="244" s="2" customFormat="1" ht="16.5" customHeight="1">
      <c r="A244" s="39"/>
      <c r="B244" s="40"/>
      <c r="C244" s="238" t="s">
        <v>2635</v>
      </c>
      <c r="D244" s="238" t="s">
        <v>797</v>
      </c>
      <c r="E244" s="239" t="s">
        <v>6480</v>
      </c>
      <c r="F244" s="240" t="s">
        <v>6481</v>
      </c>
      <c r="G244" s="241" t="s">
        <v>806</v>
      </c>
      <c r="H244" s="242">
        <v>204</v>
      </c>
      <c r="I244" s="243"/>
      <c r="J244" s="244">
        <f>ROUND(I244*H244,2)</f>
        <v>0</v>
      </c>
      <c r="K244" s="240" t="s">
        <v>749</v>
      </c>
      <c r="L244" s="245"/>
      <c r="M244" s="246" t="s">
        <v>19</v>
      </c>
      <c r="N244" s="247" t="s">
        <v>43</v>
      </c>
      <c r="O244" s="85"/>
      <c r="P244" s="223">
        <f>O244*H244</f>
        <v>0</v>
      </c>
      <c r="Q244" s="223">
        <v>8.0000000000000007E-05</v>
      </c>
      <c r="R244" s="223">
        <f>Q244*H244</f>
        <v>0.016320000000000001</v>
      </c>
      <c r="S244" s="223">
        <v>0</v>
      </c>
      <c r="T244" s="224">
        <f>S244*H244</f>
        <v>0</v>
      </c>
      <c r="U244" s="39"/>
      <c r="V244" s="39"/>
      <c r="W244" s="39"/>
      <c r="X244" s="39"/>
      <c r="Y244" s="39"/>
      <c r="Z244" s="39"/>
      <c r="AA244" s="39"/>
      <c r="AB244" s="39"/>
      <c r="AC244" s="39"/>
      <c r="AD244" s="39"/>
      <c r="AE244" s="39"/>
      <c r="AR244" s="225" t="s">
        <v>301</v>
      </c>
      <c r="AT244" s="225" t="s">
        <v>797</v>
      </c>
      <c r="AU244" s="225" t="s">
        <v>81</v>
      </c>
      <c r="AY244" s="18" t="s">
        <v>240</v>
      </c>
      <c r="BE244" s="226">
        <f>IF(N244="základní",J244,0)</f>
        <v>0</v>
      </c>
      <c r="BF244" s="226">
        <f>IF(N244="snížená",J244,0)</f>
        <v>0</v>
      </c>
      <c r="BG244" s="226">
        <f>IF(N244="zákl. přenesená",J244,0)</f>
        <v>0</v>
      </c>
      <c r="BH244" s="226">
        <f>IF(N244="sníž. přenesená",J244,0)</f>
        <v>0</v>
      </c>
      <c r="BI244" s="226">
        <f>IF(N244="nulová",J244,0)</f>
        <v>0</v>
      </c>
      <c r="BJ244" s="18" t="s">
        <v>79</v>
      </c>
      <c r="BK244" s="226">
        <f>ROUND(I244*H244,2)</f>
        <v>0</v>
      </c>
      <c r="BL244" s="18" t="s">
        <v>271</v>
      </c>
      <c r="BM244" s="225" t="s">
        <v>6482</v>
      </c>
    </row>
    <row r="245" s="2" customFormat="1">
      <c r="A245" s="39"/>
      <c r="B245" s="40"/>
      <c r="C245" s="214" t="s">
        <v>632</v>
      </c>
      <c r="D245" s="214" t="s">
        <v>243</v>
      </c>
      <c r="E245" s="215" t="s">
        <v>6483</v>
      </c>
      <c r="F245" s="216" t="s">
        <v>6484</v>
      </c>
      <c r="G245" s="217" t="s">
        <v>261</v>
      </c>
      <c r="H245" s="218">
        <v>80</v>
      </c>
      <c r="I245" s="219"/>
      <c r="J245" s="220">
        <f>ROUND(I245*H245,2)</f>
        <v>0</v>
      </c>
      <c r="K245" s="216" t="s">
        <v>749</v>
      </c>
      <c r="L245" s="45"/>
      <c r="M245" s="221" t="s">
        <v>19</v>
      </c>
      <c r="N245" s="222" t="s">
        <v>43</v>
      </c>
      <c r="O245" s="85"/>
      <c r="P245" s="223">
        <f>O245*H245</f>
        <v>0</v>
      </c>
      <c r="Q245" s="223">
        <v>0.0143</v>
      </c>
      <c r="R245" s="223">
        <f>Q245*H245</f>
        <v>1.1440000000000001</v>
      </c>
      <c r="S245" s="223">
        <v>0</v>
      </c>
      <c r="T245" s="224">
        <f>S245*H245</f>
        <v>0</v>
      </c>
      <c r="U245" s="39"/>
      <c r="V245" s="39"/>
      <c r="W245" s="39"/>
      <c r="X245" s="39"/>
      <c r="Y245" s="39"/>
      <c r="Z245" s="39"/>
      <c r="AA245" s="39"/>
      <c r="AB245" s="39"/>
      <c r="AC245" s="39"/>
      <c r="AD245" s="39"/>
      <c r="AE245" s="39"/>
      <c r="AR245" s="225" t="s">
        <v>271</v>
      </c>
      <c r="AT245" s="225" t="s">
        <v>243</v>
      </c>
      <c r="AU245" s="225" t="s">
        <v>81</v>
      </c>
      <c r="AY245" s="18" t="s">
        <v>240</v>
      </c>
      <c r="BE245" s="226">
        <f>IF(N245="základní",J245,0)</f>
        <v>0</v>
      </c>
      <c r="BF245" s="226">
        <f>IF(N245="snížená",J245,0)</f>
        <v>0</v>
      </c>
      <c r="BG245" s="226">
        <f>IF(N245="zákl. přenesená",J245,0)</f>
        <v>0</v>
      </c>
      <c r="BH245" s="226">
        <f>IF(N245="sníž. přenesená",J245,0)</f>
        <v>0</v>
      </c>
      <c r="BI245" s="226">
        <f>IF(N245="nulová",J245,0)</f>
        <v>0</v>
      </c>
      <c r="BJ245" s="18" t="s">
        <v>79</v>
      </c>
      <c r="BK245" s="226">
        <f>ROUND(I245*H245,2)</f>
        <v>0</v>
      </c>
      <c r="BL245" s="18" t="s">
        <v>271</v>
      </c>
      <c r="BM245" s="225" t="s">
        <v>6485</v>
      </c>
    </row>
    <row r="246" s="2" customFormat="1" ht="21.75" customHeight="1">
      <c r="A246" s="39"/>
      <c r="B246" s="40"/>
      <c r="C246" s="238" t="s">
        <v>2648</v>
      </c>
      <c r="D246" s="238" t="s">
        <v>797</v>
      </c>
      <c r="E246" s="239" t="s">
        <v>6486</v>
      </c>
      <c r="F246" s="240" t="s">
        <v>6487</v>
      </c>
      <c r="G246" s="241" t="s">
        <v>806</v>
      </c>
      <c r="H246" s="242">
        <v>160</v>
      </c>
      <c r="I246" s="243"/>
      <c r="J246" s="244">
        <f>ROUND(I246*H246,2)</f>
        <v>0</v>
      </c>
      <c r="K246" s="240" t="s">
        <v>749</v>
      </c>
      <c r="L246" s="245"/>
      <c r="M246" s="246" t="s">
        <v>19</v>
      </c>
      <c r="N246" s="247" t="s">
        <v>43</v>
      </c>
      <c r="O246" s="85"/>
      <c r="P246" s="223">
        <f>O246*H246</f>
        <v>0</v>
      </c>
      <c r="Q246" s="223">
        <v>0.00014999999999999999</v>
      </c>
      <c r="R246" s="223">
        <f>Q246*H246</f>
        <v>0.023999999999999997</v>
      </c>
      <c r="S246" s="223">
        <v>0</v>
      </c>
      <c r="T246" s="224">
        <f>S246*H246</f>
        <v>0</v>
      </c>
      <c r="U246" s="39"/>
      <c r="V246" s="39"/>
      <c r="W246" s="39"/>
      <c r="X246" s="39"/>
      <c r="Y246" s="39"/>
      <c r="Z246" s="39"/>
      <c r="AA246" s="39"/>
      <c r="AB246" s="39"/>
      <c r="AC246" s="39"/>
      <c r="AD246" s="39"/>
      <c r="AE246" s="39"/>
      <c r="AR246" s="225" t="s">
        <v>301</v>
      </c>
      <c r="AT246" s="225" t="s">
        <v>797</v>
      </c>
      <c r="AU246" s="225" t="s">
        <v>81</v>
      </c>
      <c r="AY246" s="18" t="s">
        <v>240</v>
      </c>
      <c r="BE246" s="226">
        <f>IF(N246="základní",J246,0)</f>
        <v>0</v>
      </c>
      <c r="BF246" s="226">
        <f>IF(N246="snížená",J246,0)</f>
        <v>0</v>
      </c>
      <c r="BG246" s="226">
        <f>IF(N246="zákl. přenesená",J246,0)</f>
        <v>0</v>
      </c>
      <c r="BH246" s="226">
        <f>IF(N246="sníž. přenesená",J246,0)</f>
        <v>0</v>
      </c>
      <c r="BI246" s="226">
        <f>IF(N246="nulová",J246,0)</f>
        <v>0</v>
      </c>
      <c r="BJ246" s="18" t="s">
        <v>79</v>
      </c>
      <c r="BK246" s="226">
        <f>ROUND(I246*H246,2)</f>
        <v>0</v>
      </c>
      <c r="BL246" s="18" t="s">
        <v>271</v>
      </c>
      <c r="BM246" s="225" t="s">
        <v>6488</v>
      </c>
    </row>
    <row r="247" s="2" customFormat="1">
      <c r="A247" s="39"/>
      <c r="B247" s="40"/>
      <c r="C247" s="214" t="s">
        <v>636</v>
      </c>
      <c r="D247" s="214" t="s">
        <v>243</v>
      </c>
      <c r="E247" s="215" t="s">
        <v>6489</v>
      </c>
      <c r="F247" s="216" t="s">
        <v>6490</v>
      </c>
      <c r="G247" s="217" t="s">
        <v>261</v>
      </c>
      <c r="H247" s="218">
        <v>7</v>
      </c>
      <c r="I247" s="219"/>
      <c r="J247" s="220">
        <f>ROUND(I247*H247,2)</f>
        <v>0</v>
      </c>
      <c r="K247" s="216" t="s">
        <v>749</v>
      </c>
      <c r="L247" s="45"/>
      <c r="M247" s="221" t="s">
        <v>19</v>
      </c>
      <c r="N247" s="222" t="s">
        <v>43</v>
      </c>
      <c r="O247" s="85"/>
      <c r="P247" s="223">
        <f>O247*H247</f>
        <v>0</v>
      </c>
      <c r="Q247" s="223">
        <v>0.022200000000000001</v>
      </c>
      <c r="R247" s="223">
        <f>Q247*H247</f>
        <v>0.15540000000000001</v>
      </c>
      <c r="S247" s="223">
        <v>0</v>
      </c>
      <c r="T247" s="224">
        <f>S247*H247</f>
        <v>0</v>
      </c>
      <c r="U247" s="39"/>
      <c r="V247" s="39"/>
      <c r="W247" s="39"/>
      <c r="X247" s="39"/>
      <c r="Y247" s="39"/>
      <c r="Z247" s="39"/>
      <c r="AA247" s="39"/>
      <c r="AB247" s="39"/>
      <c r="AC247" s="39"/>
      <c r="AD247" s="39"/>
      <c r="AE247" s="39"/>
      <c r="AR247" s="225" t="s">
        <v>271</v>
      </c>
      <c r="AT247" s="225" t="s">
        <v>243</v>
      </c>
      <c r="AU247" s="225" t="s">
        <v>81</v>
      </c>
      <c r="AY247" s="18" t="s">
        <v>240</v>
      </c>
      <c r="BE247" s="226">
        <f>IF(N247="základní",J247,0)</f>
        <v>0</v>
      </c>
      <c r="BF247" s="226">
        <f>IF(N247="snížená",J247,0)</f>
        <v>0</v>
      </c>
      <c r="BG247" s="226">
        <f>IF(N247="zákl. přenesená",J247,0)</f>
        <v>0</v>
      </c>
      <c r="BH247" s="226">
        <f>IF(N247="sníž. přenesená",J247,0)</f>
        <v>0</v>
      </c>
      <c r="BI247" s="226">
        <f>IF(N247="nulová",J247,0)</f>
        <v>0</v>
      </c>
      <c r="BJ247" s="18" t="s">
        <v>79</v>
      </c>
      <c r="BK247" s="226">
        <f>ROUND(I247*H247,2)</f>
        <v>0</v>
      </c>
      <c r="BL247" s="18" t="s">
        <v>271</v>
      </c>
      <c r="BM247" s="225" t="s">
        <v>6491</v>
      </c>
    </row>
    <row r="248" s="2" customFormat="1" ht="16.5" customHeight="1">
      <c r="A248" s="39"/>
      <c r="B248" s="40"/>
      <c r="C248" s="238" t="s">
        <v>2656</v>
      </c>
      <c r="D248" s="238" t="s">
        <v>797</v>
      </c>
      <c r="E248" s="239" t="s">
        <v>6492</v>
      </c>
      <c r="F248" s="240" t="s">
        <v>6493</v>
      </c>
      <c r="G248" s="241" t="s">
        <v>806</v>
      </c>
      <c r="H248" s="242">
        <v>14</v>
      </c>
      <c r="I248" s="243"/>
      <c r="J248" s="244">
        <f>ROUND(I248*H248,2)</f>
        <v>0</v>
      </c>
      <c r="K248" s="240" t="s">
        <v>749</v>
      </c>
      <c r="L248" s="245"/>
      <c r="M248" s="246" t="s">
        <v>19</v>
      </c>
      <c r="N248" s="247" t="s">
        <v>43</v>
      </c>
      <c r="O248" s="85"/>
      <c r="P248" s="223">
        <f>O248*H248</f>
        <v>0</v>
      </c>
      <c r="Q248" s="223">
        <v>0.00018000000000000001</v>
      </c>
      <c r="R248" s="223">
        <f>Q248*H248</f>
        <v>0.0025200000000000001</v>
      </c>
      <c r="S248" s="223">
        <v>0</v>
      </c>
      <c r="T248" s="224">
        <f>S248*H248</f>
        <v>0</v>
      </c>
      <c r="U248" s="39"/>
      <c r="V248" s="39"/>
      <c r="W248" s="39"/>
      <c r="X248" s="39"/>
      <c r="Y248" s="39"/>
      <c r="Z248" s="39"/>
      <c r="AA248" s="39"/>
      <c r="AB248" s="39"/>
      <c r="AC248" s="39"/>
      <c r="AD248" s="39"/>
      <c r="AE248" s="39"/>
      <c r="AR248" s="225" t="s">
        <v>301</v>
      </c>
      <c r="AT248" s="225" t="s">
        <v>797</v>
      </c>
      <c r="AU248" s="225" t="s">
        <v>81</v>
      </c>
      <c r="AY248" s="18" t="s">
        <v>240</v>
      </c>
      <c r="BE248" s="226">
        <f>IF(N248="základní",J248,0)</f>
        <v>0</v>
      </c>
      <c r="BF248" s="226">
        <f>IF(N248="snížená",J248,0)</f>
        <v>0</v>
      </c>
      <c r="BG248" s="226">
        <f>IF(N248="zákl. přenesená",J248,0)</f>
        <v>0</v>
      </c>
      <c r="BH248" s="226">
        <f>IF(N248="sníž. přenesená",J248,0)</f>
        <v>0</v>
      </c>
      <c r="BI248" s="226">
        <f>IF(N248="nulová",J248,0)</f>
        <v>0</v>
      </c>
      <c r="BJ248" s="18" t="s">
        <v>79</v>
      </c>
      <c r="BK248" s="226">
        <f>ROUND(I248*H248,2)</f>
        <v>0</v>
      </c>
      <c r="BL248" s="18" t="s">
        <v>271</v>
      </c>
      <c r="BM248" s="225" t="s">
        <v>6494</v>
      </c>
    </row>
    <row r="249" s="2" customFormat="1" ht="55.5" customHeight="1">
      <c r="A249" s="39"/>
      <c r="B249" s="40"/>
      <c r="C249" s="214" t="s">
        <v>639</v>
      </c>
      <c r="D249" s="214" t="s">
        <v>243</v>
      </c>
      <c r="E249" s="215" t="s">
        <v>6495</v>
      </c>
      <c r="F249" s="216" t="s">
        <v>6496</v>
      </c>
      <c r="G249" s="217" t="s">
        <v>261</v>
      </c>
      <c r="H249" s="218">
        <v>978</v>
      </c>
      <c r="I249" s="219"/>
      <c r="J249" s="220">
        <f>ROUND(I249*H249,2)</f>
        <v>0</v>
      </c>
      <c r="K249" s="216" t="s">
        <v>749</v>
      </c>
      <c r="L249" s="45"/>
      <c r="M249" s="221" t="s">
        <v>19</v>
      </c>
      <c r="N249" s="222" t="s">
        <v>43</v>
      </c>
      <c r="O249" s="85"/>
      <c r="P249" s="223">
        <f>O249*H249</f>
        <v>0</v>
      </c>
      <c r="Q249" s="223">
        <v>0.00034000000000000002</v>
      </c>
      <c r="R249" s="223">
        <f>Q249*H249</f>
        <v>0.33252000000000004</v>
      </c>
      <c r="S249" s="223">
        <v>0</v>
      </c>
      <c r="T249" s="224">
        <f>S249*H249</f>
        <v>0</v>
      </c>
      <c r="U249" s="39"/>
      <c r="V249" s="39"/>
      <c r="W249" s="39"/>
      <c r="X249" s="39"/>
      <c r="Y249" s="39"/>
      <c r="Z249" s="39"/>
      <c r="AA249" s="39"/>
      <c r="AB249" s="39"/>
      <c r="AC249" s="39"/>
      <c r="AD249" s="39"/>
      <c r="AE249" s="39"/>
      <c r="AR249" s="225" t="s">
        <v>271</v>
      </c>
      <c r="AT249" s="225" t="s">
        <v>243</v>
      </c>
      <c r="AU249" s="225" t="s">
        <v>81</v>
      </c>
      <c r="AY249" s="18" t="s">
        <v>240</v>
      </c>
      <c r="BE249" s="226">
        <f>IF(N249="základní",J249,0)</f>
        <v>0</v>
      </c>
      <c r="BF249" s="226">
        <f>IF(N249="snížená",J249,0)</f>
        <v>0</v>
      </c>
      <c r="BG249" s="226">
        <f>IF(N249="zákl. přenesená",J249,0)</f>
        <v>0</v>
      </c>
      <c r="BH249" s="226">
        <f>IF(N249="sníž. přenesená",J249,0)</f>
        <v>0</v>
      </c>
      <c r="BI249" s="226">
        <f>IF(N249="nulová",J249,0)</f>
        <v>0</v>
      </c>
      <c r="BJ249" s="18" t="s">
        <v>79</v>
      </c>
      <c r="BK249" s="226">
        <f>ROUND(I249*H249,2)</f>
        <v>0</v>
      </c>
      <c r="BL249" s="18" t="s">
        <v>271</v>
      </c>
      <c r="BM249" s="225" t="s">
        <v>6497</v>
      </c>
    </row>
    <row r="250" s="2" customFormat="1" ht="55.5" customHeight="1">
      <c r="A250" s="39"/>
      <c r="B250" s="40"/>
      <c r="C250" s="214" t="s">
        <v>2666</v>
      </c>
      <c r="D250" s="214" t="s">
        <v>243</v>
      </c>
      <c r="E250" s="215" t="s">
        <v>6498</v>
      </c>
      <c r="F250" s="216" t="s">
        <v>6499</v>
      </c>
      <c r="G250" s="217" t="s">
        <v>261</v>
      </c>
      <c r="H250" s="218">
        <v>603</v>
      </c>
      <c r="I250" s="219"/>
      <c r="J250" s="220">
        <f>ROUND(I250*H250,2)</f>
        <v>0</v>
      </c>
      <c r="K250" s="216" t="s">
        <v>749</v>
      </c>
      <c r="L250" s="45"/>
      <c r="M250" s="221" t="s">
        <v>19</v>
      </c>
      <c r="N250" s="222" t="s">
        <v>43</v>
      </c>
      <c r="O250" s="85"/>
      <c r="P250" s="223">
        <f>O250*H250</f>
        <v>0</v>
      </c>
      <c r="Q250" s="223">
        <v>0.00010000000000000001</v>
      </c>
      <c r="R250" s="223">
        <f>Q250*H250</f>
        <v>0.060299999999999999</v>
      </c>
      <c r="S250" s="223">
        <v>0</v>
      </c>
      <c r="T250" s="224">
        <f>S250*H250</f>
        <v>0</v>
      </c>
      <c r="U250" s="39"/>
      <c r="V250" s="39"/>
      <c r="W250" s="39"/>
      <c r="X250" s="39"/>
      <c r="Y250" s="39"/>
      <c r="Z250" s="39"/>
      <c r="AA250" s="39"/>
      <c r="AB250" s="39"/>
      <c r="AC250" s="39"/>
      <c r="AD250" s="39"/>
      <c r="AE250" s="39"/>
      <c r="AR250" s="225" t="s">
        <v>271</v>
      </c>
      <c r="AT250" s="225" t="s">
        <v>243</v>
      </c>
      <c r="AU250" s="225" t="s">
        <v>81</v>
      </c>
      <c r="AY250" s="18" t="s">
        <v>240</v>
      </c>
      <c r="BE250" s="226">
        <f>IF(N250="základní",J250,0)</f>
        <v>0</v>
      </c>
      <c r="BF250" s="226">
        <f>IF(N250="snížená",J250,0)</f>
        <v>0</v>
      </c>
      <c r="BG250" s="226">
        <f>IF(N250="zákl. přenesená",J250,0)</f>
        <v>0</v>
      </c>
      <c r="BH250" s="226">
        <f>IF(N250="sníž. přenesená",J250,0)</f>
        <v>0</v>
      </c>
      <c r="BI250" s="226">
        <f>IF(N250="nulová",J250,0)</f>
        <v>0</v>
      </c>
      <c r="BJ250" s="18" t="s">
        <v>79</v>
      </c>
      <c r="BK250" s="226">
        <f>ROUND(I250*H250,2)</f>
        <v>0</v>
      </c>
      <c r="BL250" s="18" t="s">
        <v>271</v>
      </c>
      <c r="BM250" s="225" t="s">
        <v>6500</v>
      </c>
    </row>
    <row r="251" s="2" customFormat="1" ht="55.5" customHeight="1">
      <c r="A251" s="39"/>
      <c r="B251" s="40"/>
      <c r="C251" s="214" t="s">
        <v>643</v>
      </c>
      <c r="D251" s="214" t="s">
        <v>243</v>
      </c>
      <c r="E251" s="215" t="s">
        <v>6501</v>
      </c>
      <c r="F251" s="216" t="s">
        <v>6502</v>
      </c>
      <c r="G251" s="217" t="s">
        <v>261</v>
      </c>
      <c r="H251" s="218">
        <v>125</v>
      </c>
      <c r="I251" s="219"/>
      <c r="J251" s="220">
        <f>ROUND(I251*H251,2)</f>
        <v>0</v>
      </c>
      <c r="K251" s="216" t="s">
        <v>749</v>
      </c>
      <c r="L251" s="45"/>
      <c r="M251" s="221" t="s">
        <v>19</v>
      </c>
      <c r="N251" s="222" t="s">
        <v>43</v>
      </c>
      <c r="O251" s="85"/>
      <c r="P251" s="223">
        <f>O251*H251</f>
        <v>0</v>
      </c>
      <c r="Q251" s="223">
        <v>0.00012999999999999999</v>
      </c>
      <c r="R251" s="223">
        <f>Q251*H251</f>
        <v>0.016249999999999997</v>
      </c>
      <c r="S251" s="223">
        <v>0</v>
      </c>
      <c r="T251" s="224">
        <f>S251*H251</f>
        <v>0</v>
      </c>
      <c r="U251" s="39"/>
      <c r="V251" s="39"/>
      <c r="W251" s="39"/>
      <c r="X251" s="39"/>
      <c r="Y251" s="39"/>
      <c r="Z251" s="39"/>
      <c r="AA251" s="39"/>
      <c r="AB251" s="39"/>
      <c r="AC251" s="39"/>
      <c r="AD251" s="39"/>
      <c r="AE251" s="39"/>
      <c r="AR251" s="225" t="s">
        <v>271</v>
      </c>
      <c r="AT251" s="225" t="s">
        <v>243</v>
      </c>
      <c r="AU251" s="225" t="s">
        <v>81</v>
      </c>
      <c r="AY251" s="18" t="s">
        <v>240</v>
      </c>
      <c r="BE251" s="226">
        <f>IF(N251="základní",J251,0)</f>
        <v>0</v>
      </c>
      <c r="BF251" s="226">
        <f>IF(N251="snížená",J251,0)</f>
        <v>0</v>
      </c>
      <c r="BG251" s="226">
        <f>IF(N251="zákl. přenesená",J251,0)</f>
        <v>0</v>
      </c>
      <c r="BH251" s="226">
        <f>IF(N251="sníž. přenesená",J251,0)</f>
        <v>0</v>
      </c>
      <c r="BI251" s="226">
        <f>IF(N251="nulová",J251,0)</f>
        <v>0</v>
      </c>
      <c r="BJ251" s="18" t="s">
        <v>79</v>
      </c>
      <c r="BK251" s="226">
        <f>ROUND(I251*H251,2)</f>
        <v>0</v>
      </c>
      <c r="BL251" s="18" t="s">
        <v>271</v>
      </c>
      <c r="BM251" s="225" t="s">
        <v>6503</v>
      </c>
    </row>
    <row r="252" s="2" customFormat="1" ht="55.5" customHeight="1">
      <c r="A252" s="39"/>
      <c r="B252" s="40"/>
      <c r="C252" s="214" t="s">
        <v>2673</v>
      </c>
      <c r="D252" s="214" t="s">
        <v>243</v>
      </c>
      <c r="E252" s="215" t="s">
        <v>6504</v>
      </c>
      <c r="F252" s="216" t="s">
        <v>6505</v>
      </c>
      <c r="G252" s="217" t="s">
        <v>261</v>
      </c>
      <c r="H252" s="218">
        <v>71</v>
      </c>
      <c r="I252" s="219"/>
      <c r="J252" s="220">
        <f>ROUND(I252*H252,2)</f>
        <v>0</v>
      </c>
      <c r="K252" s="216" t="s">
        <v>749</v>
      </c>
      <c r="L252" s="45"/>
      <c r="M252" s="221" t="s">
        <v>19</v>
      </c>
      <c r="N252" s="222" t="s">
        <v>43</v>
      </c>
      <c r="O252" s="85"/>
      <c r="P252" s="223">
        <f>O252*H252</f>
        <v>0</v>
      </c>
      <c r="Q252" s="223">
        <v>0.00014999999999999999</v>
      </c>
      <c r="R252" s="223">
        <f>Q252*H252</f>
        <v>0.01065</v>
      </c>
      <c r="S252" s="223">
        <v>0</v>
      </c>
      <c r="T252" s="224">
        <f>S252*H252</f>
        <v>0</v>
      </c>
      <c r="U252" s="39"/>
      <c r="V252" s="39"/>
      <c r="W252" s="39"/>
      <c r="X252" s="39"/>
      <c r="Y252" s="39"/>
      <c r="Z252" s="39"/>
      <c r="AA252" s="39"/>
      <c r="AB252" s="39"/>
      <c r="AC252" s="39"/>
      <c r="AD252" s="39"/>
      <c r="AE252" s="39"/>
      <c r="AR252" s="225" t="s">
        <v>271</v>
      </c>
      <c r="AT252" s="225" t="s">
        <v>243</v>
      </c>
      <c r="AU252" s="225" t="s">
        <v>81</v>
      </c>
      <c r="AY252" s="18" t="s">
        <v>240</v>
      </c>
      <c r="BE252" s="226">
        <f>IF(N252="základní",J252,0)</f>
        <v>0</v>
      </c>
      <c r="BF252" s="226">
        <f>IF(N252="snížená",J252,0)</f>
        <v>0</v>
      </c>
      <c r="BG252" s="226">
        <f>IF(N252="zákl. přenesená",J252,0)</f>
        <v>0</v>
      </c>
      <c r="BH252" s="226">
        <f>IF(N252="sníž. přenesená",J252,0)</f>
        <v>0</v>
      </c>
      <c r="BI252" s="226">
        <f>IF(N252="nulová",J252,0)</f>
        <v>0</v>
      </c>
      <c r="BJ252" s="18" t="s">
        <v>79</v>
      </c>
      <c r="BK252" s="226">
        <f>ROUND(I252*H252,2)</f>
        <v>0</v>
      </c>
      <c r="BL252" s="18" t="s">
        <v>271</v>
      </c>
      <c r="BM252" s="225" t="s">
        <v>6506</v>
      </c>
    </row>
    <row r="253" s="2" customFormat="1" ht="55.5" customHeight="1">
      <c r="A253" s="39"/>
      <c r="B253" s="40"/>
      <c r="C253" s="214" t="s">
        <v>646</v>
      </c>
      <c r="D253" s="214" t="s">
        <v>243</v>
      </c>
      <c r="E253" s="215" t="s">
        <v>6507</v>
      </c>
      <c r="F253" s="216" t="s">
        <v>6508</v>
      </c>
      <c r="G253" s="217" t="s">
        <v>261</v>
      </c>
      <c r="H253" s="218">
        <v>7</v>
      </c>
      <c r="I253" s="219"/>
      <c r="J253" s="220">
        <f>ROUND(I253*H253,2)</f>
        <v>0</v>
      </c>
      <c r="K253" s="216" t="s">
        <v>749</v>
      </c>
      <c r="L253" s="45"/>
      <c r="M253" s="221" t="s">
        <v>19</v>
      </c>
      <c r="N253" s="222" t="s">
        <v>43</v>
      </c>
      <c r="O253" s="85"/>
      <c r="P253" s="223">
        <f>O253*H253</f>
        <v>0</v>
      </c>
      <c r="Q253" s="223">
        <v>0.00020000000000000001</v>
      </c>
      <c r="R253" s="223">
        <f>Q253*H253</f>
        <v>0.0014</v>
      </c>
      <c r="S253" s="223">
        <v>0</v>
      </c>
      <c r="T253" s="224">
        <f>S253*H253</f>
        <v>0</v>
      </c>
      <c r="U253" s="39"/>
      <c r="V253" s="39"/>
      <c r="W253" s="39"/>
      <c r="X253" s="39"/>
      <c r="Y253" s="39"/>
      <c r="Z253" s="39"/>
      <c r="AA253" s="39"/>
      <c r="AB253" s="39"/>
      <c r="AC253" s="39"/>
      <c r="AD253" s="39"/>
      <c r="AE253" s="39"/>
      <c r="AR253" s="225" t="s">
        <v>271</v>
      </c>
      <c r="AT253" s="225" t="s">
        <v>243</v>
      </c>
      <c r="AU253" s="225" t="s">
        <v>81</v>
      </c>
      <c r="AY253" s="18" t="s">
        <v>240</v>
      </c>
      <c r="BE253" s="226">
        <f>IF(N253="základní",J253,0)</f>
        <v>0</v>
      </c>
      <c r="BF253" s="226">
        <f>IF(N253="snížená",J253,0)</f>
        <v>0</v>
      </c>
      <c r="BG253" s="226">
        <f>IF(N253="zákl. přenesená",J253,0)</f>
        <v>0</v>
      </c>
      <c r="BH253" s="226">
        <f>IF(N253="sníž. přenesená",J253,0)</f>
        <v>0</v>
      </c>
      <c r="BI253" s="226">
        <f>IF(N253="nulová",J253,0)</f>
        <v>0</v>
      </c>
      <c r="BJ253" s="18" t="s">
        <v>79</v>
      </c>
      <c r="BK253" s="226">
        <f>ROUND(I253*H253,2)</f>
        <v>0</v>
      </c>
      <c r="BL253" s="18" t="s">
        <v>271</v>
      </c>
      <c r="BM253" s="225" t="s">
        <v>6509</v>
      </c>
    </row>
    <row r="254" s="2" customFormat="1" ht="55.5" customHeight="1">
      <c r="A254" s="39"/>
      <c r="B254" s="40"/>
      <c r="C254" s="214" t="s">
        <v>2680</v>
      </c>
      <c r="D254" s="214" t="s">
        <v>243</v>
      </c>
      <c r="E254" s="215" t="s">
        <v>6510</v>
      </c>
      <c r="F254" s="216" t="s">
        <v>6511</v>
      </c>
      <c r="G254" s="217" t="s">
        <v>261</v>
      </c>
      <c r="H254" s="218">
        <v>100</v>
      </c>
      <c r="I254" s="219"/>
      <c r="J254" s="220">
        <f>ROUND(I254*H254,2)</f>
        <v>0</v>
      </c>
      <c r="K254" s="216" t="s">
        <v>749</v>
      </c>
      <c r="L254" s="45"/>
      <c r="M254" s="221" t="s">
        <v>19</v>
      </c>
      <c r="N254" s="222" t="s">
        <v>43</v>
      </c>
      <c r="O254" s="85"/>
      <c r="P254" s="223">
        <f>O254*H254</f>
        <v>0</v>
      </c>
      <c r="Q254" s="223">
        <v>0.00016000000000000001</v>
      </c>
      <c r="R254" s="223">
        <f>Q254*H254</f>
        <v>0.016</v>
      </c>
      <c r="S254" s="223">
        <v>0</v>
      </c>
      <c r="T254" s="224">
        <f>S254*H254</f>
        <v>0</v>
      </c>
      <c r="U254" s="39"/>
      <c r="V254" s="39"/>
      <c r="W254" s="39"/>
      <c r="X254" s="39"/>
      <c r="Y254" s="39"/>
      <c r="Z254" s="39"/>
      <c r="AA254" s="39"/>
      <c r="AB254" s="39"/>
      <c r="AC254" s="39"/>
      <c r="AD254" s="39"/>
      <c r="AE254" s="39"/>
      <c r="AR254" s="225" t="s">
        <v>271</v>
      </c>
      <c r="AT254" s="225" t="s">
        <v>243</v>
      </c>
      <c r="AU254" s="225" t="s">
        <v>81</v>
      </c>
      <c r="AY254" s="18" t="s">
        <v>240</v>
      </c>
      <c r="BE254" s="226">
        <f>IF(N254="základní",J254,0)</f>
        <v>0</v>
      </c>
      <c r="BF254" s="226">
        <f>IF(N254="snížená",J254,0)</f>
        <v>0</v>
      </c>
      <c r="BG254" s="226">
        <f>IF(N254="zákl. přenesená",J254,0)</f>
        <v>0</v>
      </c>
      <c r="BH254" s="226">
        <f>IF(N254="sníž. přenesená",J254,0)</f>
        <v>0</v>
      </c>
      <c r="BI254" s="226">
        <f>IF(N254="nulová",J254,0)</f>
        <v>0</v>
      </c>
      <c r="BJ254" s="18" t="s">
        <v>79</v>
      </c>
      <c r="BK254" s="226">
        <f>ROUND(I254*H254,2)</f>
        <v>0</v>
      </c>
      <c r="BL254" s="18" t="s">
        <v>271</v>
      </c>
      <c r="BM254" s="225" t="s">
        <v>6512</v>
      </c>
    </row>
    <row r="255" s="2" customFormat="1" ht="55.5" customHeight="1">
      <c r="A255" s="39"/>
      <c r="B255" s="40"/>
      <c r="C255" s="214" t="s">
        <v>650</v>
      </c>
      <c r="D255" s="214" t="s">
        <v>243</v>
      </c>
      <c r="E255" s="215" t="s">
        <v>6513</v>
      </c>
      <c r="F255" s="216" t="s">
        <v>6514</v>
      </c>
      <c r="G255" s="217" t="s">
        <v>261</v>
      </c>
      <c r="H255" s="218">
        <v>70</v>
      </c>
      <c r="I255" s="219"/>
      <c r="J255" s="220">
        <f>ROUND(I255*H255,2)</f>
        <v>0</v>
      </c>
      <c r="K255" s="216" t="s">
        <v>749</v>
      </c>
      <c r="L255" s="45"/>
      <c r="M255" s="221" t="s">
        <v>19</v>
      </c>
      <c r="N255" s="222" t="s">
        <v>43</v>
      </c>
      <c r="O255" s="85"/>
      <c r="P255" s="223">
        <f>O255*H255</f>
        <v>0</v>
      </c>
      <c r="Q255" s="223">
        <v>0.00024000000000000001</v>
      </c>
      <c r="R255" s="223">
        <f>Q255*H255</f>
        <v>0.016799999999999999</v>
      </c>
      <c r="S255" s="223">
        <v>0</v>
      </c>
      <c r="T255" s="224">
        <f>S255*H255</f>
        <v>0</v>
      </c>
      <c r="U255" s="39"/>
      <c r="V255" s="39"/>
      <c r="W255" s="39"/>
      <c r="X255" s="39"/>
      <c r="Y255" s="39"/>
      <c r="Z255" s="39"/>
      <c r="AA255" s="39"/>
      <c r="AB255" s="39"/>
      <c r="AC255" s="39"/>
      <c r="AD255" s="39"/>
      <c r="AE255" s="39"/>
      <c r="AR255" s="225" t="s">
        <v>271</v>
      </c>
      <c r="AT255" s="225" t="s">
        <v>243</v>
      </c>
      <c r="AU255" s="225" t="s">
        <v>81</v>
      </c>
      <c r="AY255" s="18" t="s">
        <v>240</v>
      </c>
      <c r="BE255" s="226">
        <f>IF(N255="základní",J255,0)</f>
        <v>0</v>
      </c>
      <c r="BF255" s="226">
        <f>IF(N255="snížená",J255,0)</f>
        <v>0</v>
      </c>
      <c r="BG255" s="226">
        <f>IF(N255="zákl. přenesená",J255,0)</f>
        <v>0</v>
      </c>
      <c r="BH255" s="226">
        <f>IF(N255="sníž. přenesená",J255,0)</f>
        <v>0</v>
      </c>
      <c r="BI255" s="226">
        <f>IF(N255="nulová",J255,0)</f>
        <v>0</v>
      </c>
      <c r="BJ255" s="18" t="s">
        <v>79</v>
      </c>
      <c r="BK255" s="226">
        <f>ROUND(I255*H255,2)</f>
        <v>0</v>
      </c>
      <c r="BL255" s="18" t="s">
        <v>271</v>
      </c>
      <c r="BM255" s="225" t="s">
        <v>6515</v>
      </c>
    </row>
    <row r="256" s="2" customFormat="1">
      <c r="A256" s="39"/>
      <c r="B256" s="40"/>
      <c r="C256" s="214" t="s">
        <v>2692</v>
      </c>
      <c r="D256" s="214" t="s">
        <v>243</v>
      </c>
      <c r="E256" s="215" t="s">
        <v>6516</v>
      </c>
      <c r="F256" s="216" t="s">
        <v>6517</v>
      </c>
      <c r="G256" s="217" t="s">
        <v>806</v>
      </c>
      <c r="H256" s="218">
        <v>157</v>
      </c>
      <c r="I256" s="219"/>
      <c r="J256" s="220">
        <f>ROUND(I256*H256,2)</f>
        <v>0</v>
      </c>
      <c r="K256" s="216" t="s">
        <v>749</v>
      </c>
      <c r="L256" s="45"/>
      <c r="M256" s="221" t="s">
        <v>19</v>
      </c>
      <c r="N256" s="222" t="s">
        <v>43</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271</v>
      </c>
      <c r="AT256" s="225" t="s">
        <v>243</v>
      </c>
      <c r="AU256" s="225" t="s">
        <v>81</v>
      </c>
      <c r="AY256" s="18" t="s">
        <v>240</v>
      </c>
      <c r="BE256" s="226">
        <f>IF(N256="základní",J256,0)</f>
        <v>0</v>
      </c>
      <c r="BF256" s="226">
        <f>IF(N256="snížená",J256,0)</f>
        <v>0</v>
      </c>
      <c r="BG256" s="226">
        <f>IF(N256="zákl. přenesená",J256,0)</f>
        <v>0</v>
      </c>
      <c r="BH256" s="226">
        <f>IF(N256="sníž. přenesená",J256,0)</f>
        <v>0</v>
      </c>
      <c r="BI256" s="226">
        <f>IF(N256="nulová",J256,0)</f>
        <v>0</v>
      </c>
      <c r="BJ256" s="18" t="s">
        <v>79</v>
      </c>
      <c r="BK256" s="226">
        <f>ROUND(I256*H256,2)</f>
        <v>0</v>
      </c>
      <c r="BL256" s="18" t="s">
        <v>271</v>
      </c>
      <c r="BM256" s="225" t="s">
        <v>6518</v>
      </c>
    </row>
    <row r="257" s="2" customFormat="1">
      <c r="A257" s="39"/>
      <c r="B257" s="40"/>
      <c r="C257" s="214" t="s">
        <v>654</v>
      </c>
      <c r="D257" s="214" t="s">
        <v>243</v>
      </c>
      <c r="E257" s="215" t="s">
        <v>6519</v>
      </c>
      <c r="F257" s="216" t="s">
        <v>6520</v>
      </c>
      <c r="G257" s="217" t="s">
        <v>4862</v>
      </c>
      <c r="H257" s="218">
        <v>1</v>
      </c>
      <c r="I257" s="219"/>
      <c r="J257" s="220">
        <f>ROUND(I257*H257,2)</f>
        <v>0</v>
      </c>
      <c r="K257" s="216" t="s">
        <v>749</v>
      </c>
      <c r="L257" s="45"/>
      <c r="M257" s="221" t="s">
        <v>19</v>
      </c>
      <c r="N257" s="222" t="s">
        <v>43</v>
      </c>
      <c r="O257" s="85"/>
      <c r="P257" s="223">
        <f>O257*H257</f>
        <v>0</v>
      </c>
      <c r="Q257" s="223">
        <v>0.043400000000000001</v>
      </c>
      <c r="R257" s="223">
        <f>Q257*H257</f>
        <v>0.043400000000000001</v>
      </c>
      <c r="S257" s="223">
        <v>0</v>
      </c>
      <c r="T257" s="224">
        <f>S257*H257</f>
        <v>0</v>
      </c>
      <c r="U257" s="39"/>
      <c r="V257" s="39"/>
      <c r="W257" s="39"/>
      <c r="X257" s="39"/>
      <c r="Y257" s="39"/>
      <c r="Z257" s="39"/>
      <c r="AA257" s="39"/>
      <c r="AB257" s="39"/>
      <c r="AC257" s="39"/>
      <c r="AD257" s="39"/>
      <c r="AE257" s="39"/>
      <c r="AR257" s="225" t="s">
        <v>271</v>
      </c>
      <c r="AT257" s="225" t="s">
        <v>243</v>
      </c>
      <c r="AU257" s="225" t="s">
        <v>81</v>
      </c>
      <c r="AY257" s="18" t="s">
        <v>240</v>
      </c>
      <c r="BE257" s="226">
        <f>IF(N257="základní",J257,0)</f>
        <v>0</v>
      </c>
      <c r="BF257" s="226">
        <f>IF(N257="snížená",J257,0)</f>
        <v>0</v>
      </c>
      <c r="BG257" s="226">
        <f>IF(N257="zákl. přenesená",J257,0)</f>
        <v>0</v>
      </c>
      <c r="BH257" s="226">
        <f>IF(N257="sníž. přenesená",J257,0)</f>
        <v>0</v>
      </c>
      <c r="BI257" s="226">
        <f>IF(N257="nulová",J257,0)</f>
        <v>0</v>
      </c>
      <c r="BJ257" s="18" t="s">
        <v>79</v>
      </c>
      <c r="BK257" s="226">
        <f>ROUND(I257*H257,2)</f>
        <v>0</v>
      </c>
      <c r="BL257" s="18" t="s">
        <v>271</v>
      </c>
      <c r="BM257" s="225" t="s">
        <v>6521</v>
      </c>
    </row>
    <row r="258" s="2" customFormat="1">
      <c r="A258" s="39"/>
      <c r="B258" s="40"/>
      <c r="C258" s="214" t="s">
        <v>2703</v>
      </c>
      <c r="D258" s="214" t="s">
        <v>243</v>
      </c>
      <c r="E258" s="215" t="s">
        <v>6522</v>
      </c>
      <c r="F258" s="216" t="s">
        <v>6523</v>
      </c>
      <c r="G258" s="217" t="s">
        <v>806</v>
      </c>
      <c r="H258" s="218">
        <v>138</v>
      </c>
      <c r="I258" s="219"/>
      <c r="J258" s="220">
        <f>ROUND(I258*H258,2)</f>
        <v>0</v>
      </c>
      <c r="K258" s="216" t="s">
        <v>749</v>
      </c>
      <c r="L258" s="45"/>
      <c r="M258" s="221" t="s">
        <v>19</v>
      </c>
      <c r="N258" s="222" t="s">
        <v>43</v>
      </c>
      <c r="O258" s="85"/>
      <c r="P258" s="223">
        <f>O258*H258</f>
        <v>0</v>
      </c>
      <c r="Q258" s="223">
        <v>0.00012999999999999999</v>
      </c>
      <c r="R258" s="223">
        <f>Q258*H258</f>
        <v>0.017939999999999998</v>
      </c>
      <c r="S258" s="223">
        <v>0</v>
      </c>
      <c r="T258" s="224">
        <f>S258*H258</f>
        <v>0</v>
      </c>
      <c r="U258" s="39"/>
      <c r="V258" s="39"/>
      <c r="W258" s="39"/>
      <c r="X258" s="39"/>
      <c r="Y258" s="39"/>
      <c r="Z258" s="39"/>
      <c r="AA258" s="39"/>
      <c r="AB258" s="39"/>
      <c r="AC258" s="39"/>
      <c r="AD258" s="39"/>
      <c r="AE258" s="39"/>
      <c r="AR258" s="225" t="s">
        <v>271</v>
      </c>
      <c r="AT258" s="225" t="s">
        <v>243</v>
      </c>
      <c r="AU258" s="225" t="s">
        <v>81</v>
      </c>
      <c r="AY258" s="18" t="s">
        <v>240</v>
      </c>
      <c r="BE258" s="226">
        <f>IF(N258="základní",J258,0)</f>
        <v>0</v>
      </c>
      <c r="BF258" s="226">
        <f>IF(N258="snížená",J258,0)</f>
        <v>0</v>
      </c>
      <c r="BG258" s="226">
        <f>IF(N258="zákl. přenesená",J258,0)</f>
        <v>0</v>
      </c>
      <c r="BH258" s="226">
        <f>IF(N258="sníž. přenesená",J258,0)</f>
        <v>0</v>
      </c>
      <c r="BI258" s="226">
        <f>IF(N258="nulová",J258,0)</f>
        <v>0</v>
      </c>
      <c r="BJ258" s="18" t="s">
        <v>79</v>
      </c>
      <c r="BK258" s="226">
        <f>ROUND(I258*H258,2)</f>
        <v>0</v>
      </c>
      <c r="BL258" s="18" t="s">
        <v>271</v>
      </c>
      <c r="BM258" s="225" t="s">
        <v>6524</v>
      </c>
    </row>
    <row r="259" s="2" customFormat="1" ht="21.75" customHeight="1">
      <c r="A259" s="39"/>
      <c r="B259" s="40"/>
      <c r="C259" s="214" t="s">
        <v>658</v>
      </c>
      <c r="D259" s="214" t="s">
        <v>243</v>
      </c>
      <c r="E259" s="215" t="s">
        <v>6525</v>
      </c>
      <c r="F259" s="216" t="s">
        <v>6526</v>
      </c>
      <c r="G259" s="217" t="s">
        <v>5232</v>
      </c>
      <c r="H259" s="218">
        <v>29</v>
      </c>
      <c r="I259" s="219"/>
      <c r="J259" s="220">
        <f>ROUND(I259*H259,2)</f>
        <v>0</v>
      </c>
      <c r="K259" s="216" t="s">
        <v>749</v>
      </c>
      <c r="L259" s="45"/>
      <c r="M259" s="221" t="s">
        <v>19</v>
      </c>
      <c r="N259" s="222" t="s">
        <v>43</v>
      </c>
      <c r="O259" s="85"/>
      <c r="P259" s="223">
        <f>O259*H259</f>
        <v>0</v>
      </c>
      <c r="Q259" s="223">
        <v>0.00025000000000000001</v>
      </c>
      <c r="R259" s="223">
        <f>Q259*H259</f>
        <v>0.0072500000000000004</v>
      </c>
      <c r="S259" s="223">
        <v>0</v>
      </c>
      <c r="T259" s="224">
        <f>S259*H259</f>
        <v>0</v>
      </c>
      <c r="U259" s="39"/>
      <c r="V259" s="39"/>
      <c r="W259" s="39"/>
      <c r="X259" s="39"/>
      <c r="Y259" s="39"/>
      <c r="Z259" s="39"/>
      <c r="AA259" s="39"/>
      <c r="AB259" s="39"/>
      <c r="AC259" s="39"/>
      <c r="AD259" s="39"/>
      <c r="AE259" s="39"/>
      <c r="AR259" s="225" t="s">
        <v>271</v>
      </c>
      <c r="AT259" s="225" t="s">
        <v>243</v>
      </c>
      <c r="AU259" s="225" t="s">
        <v>81</v>
      </c>
      <c r="AY259" s="18" t="s">
        <v>240</v>
      </c>
      <c r="BE259" s="226">
        <f>IF(N259="základní",J259,0)</f>
        <v>0</v>
      </c>
      <c r="BF259" s="226">
        <f>IF(N259="snížená",J259,0)</f>
        <v>0</v>
      </c>
      <c r="BG259" s="226">
        <f>IF(N259="zákl. přenesená",J259,0)</f>
        <v>0</v>
      </c>
      <c r="BH259" s="226">
        <f>IF(N259="sníž. přenesená",J259,0)</f>
        <v>0</v>
      </c>
      <c r="BI259" s="226">
        <f>IF(N259="nulová",J259,0)</f>
        <v>0</v>
      </c>
      <c r="BJ259" s="18" t="s">
        <v>79</v>
      </c>
      <c r="BK259" s="226">
        <f>ROUND(I259*H259,2)</f>
        <v>0</v>
      </c>
      <c r="BL259" s="18" t="s">
        <v>271</v>
      </c>
      <c r="BM259" s="225" t="s">
        <v>6527</v>
      </c>
    </row>
    <row r="260" s="2" customFormat="1" ht="21.75" customHeight="1">
      <c r="A260" s="39"/>
      <c r="B260" s="40"/>
      <c r="C260" s="214" t="s">
        <v>2741</v>
      </c>
      <c r="D260" s="214" t="s">
        <v>243</v>
      </c>
      <c r="E260" s="215" t="s">
        <v>6528</v>
      </c>
      <c r="F260" s="216" t="s">
        <v>6529</v>
      </c>
      <c r="G260" s="217" t="s">
        <v>4862</v>
      </c>
      <c r="H260" s="218">
        <v>7</v>
      </c>
      <c r="I260" s="219"/>
      <c r="J260" s="220">
        <f>ROUND(I260*H260,2)</f>
        <v>0</v>
      </c>
      <c r="K260" s="216" t="s">
        <v>749</v>
      </c>
      <c r="L260" s="45"/>
      <c r="M260" s="221" t="s">
        <v>19</v>
      </c>
      <c r="N260" s="222" t="s">
        <v>43</v>
      </c>
      <c r="O260" s="85"/>
      <c r="P260" s="223">
        <f>O260*H260</f>
        <v>0</v>
      </c>
      <c r="Q260" s="223">
        <v>0.00056999999999999998</v>
      </c>
      <c r="R260" s="223">
        <f>Q260*H260</f>
        <v>0.0039899999999999996</v>
      </c>
      <c r="S260" s="223">
        <v>0</v>
      </c>
      <c r="T260" s="224">
        <f>S260*H260</f>
        <v>0</v>
      </c>
      <c r="U260" s="39"/>
      <c r="V260" s="39"/>
      <c r="W260" s="39"/>
      <c r="X260" s="39"/>
      <c r="Y260" s="39"/>
      <c r="Z260" s="39"/>
      <c r="AA260" s="39"/>
      <c r="AB260" s="39"/>
      <c r="AC260" s="39"/>
      <c r="AD260" s="39"/>
      <c r="AE260" s="39"/>
      <c r="AR260" s="225" t="s">
        <v>271</v>
      </c>
      <c r="AT260" s="225" t="s">
        <v>243</v>
      </c>
      <c r="AU260" s="225" t="s">
        <v>81</v>
      </c>
      <c r="AY260" s="18" t="s">
        <v>240</v>
      </c>
      <c r="BE260" s="226">
        <f>IF(N260="základní",J260,0)</f>
        <v>0</v>
      </c>
      <c r="BF260" s="226">
        <f>IF(N260="snížená",J260,0)</f>
        <v>0</v>
      </c>
      <c r="BG260" s="226">
        <f>IF(N260="zákl. přenesená",J260,0)</f>
        <v>0</v>
      </c>
      <c r="BH260" s="226">
        <f>IF(N260="sníž. přenesená",J260,0)</f>
        <v>0</v>
      </c>
      <c r="BI260" s="226">
        <f>IF(N260="nulová",J260,0)</f>
        <v>0</v>
      </c>
      <c r="BJ260" s="18" t="s">
        <v>79</v>
      </c>
      <c r="BK260" s="226">
        <f>ROUND(I260*H260,2)</f>
        <v>0</v>
      </c>
      <c r="BL260" s="18" t="s">
        <v>271</v>
      </c>
      <c r="BM260" s="225" t="s">
        <v>6530</v>
      </c>
    </row>
    <row r="261" s="2" customFormat="1" ht="33" customHeight="1">
      <c r="A261" s="39"/>
      <c r="B261" s="40"/>
      <c r="C261" s="214" t="s">
        <v>660</v>
      </c>
      <c r="D261" s="214" t="s">
        <v>243</v>
      </c>
      <c r="E261" s="215" t="s">
        <v>6531</v>
      </c>
      <c r="F261" s="216" t="s">
        <v>6532</v>
      </c>
      <c r="G261" s="217" t="s">
        <v>806</v>
      </c>
      <c r="H261" s="218">
        <v>5</v>
      </c>
      <c r="I261" s="219"/>
      <c r="J261" s="220">
        <f>ROUND(I261*H261,2)</f>
        <v>0</v>
      </c>
      <c r="K261" s="216" t="s">
        <v>749</v>
      </c>
      <c r="L261" s="45"/>
      <c r="M261" s="221" t="s">
        <v>19</v>
      </c>
      <c r="N261" s="222" t="s">
        <v>43</v>
      </c>
      <c r="O261" s="85"/>
      <c r="P261" s="223">
        <f>O261*H261</f>
        <v>0</v>
      </c>
      <c r="Q261" s="223">
        <v>0.00022000000000000001</v>
      </c>
      <c r="R261" s="223">
        <f>Q261*H261</f>
        <v>0.0011000000000000001</v>
      </c>
      <c r="S261" s="223">
        <v>0</v>
      </c>
      <c r="T261" s="224">
        <f>S261*H261</f>
        <v>0</v>
      </c>
      <c r="U261" s="39"/>
      <c r="V261" s="39"/>
      <c r="W261" s="39"/>
      <c r="X261" s="39"/>
      <c r="Y261" s="39"/>
      <c r="Z261" s="39"/>
      <c r="AA261" s="39"/>
      <c r="AB261" s="39"/>
      <c r="AC261" s="39"/>
      <c r="AD261" s="39"/>
      <c r="AE261" s="39"/>
      <c r="AR261" s="225" t="s">
        <v>271</v>
      </c>
      <c r="AT261" s="225" t="s">
        <v>243</v>
      </c>
      <c r="AU261" s="225" t="s">
        <v>81</v>
      </c>
      <c r="AY261" s="18" t="s">
        <v>240</v>
      </c>
      <c r="BE261" s="226">
        <f>IF(N261="základní",J261,0)</f>
        <v>0</v>
      </c>
      <c r="BF261" s="226">
        <f>IF(N261="snížená",J261,0)</f>
        <v>0</v>
      </c>
      <c r="BG261" s="226">
        <f>IF(N261="zákl. přenesená",J261,0)</f>
        <v>0</v>
      </c>
      <c r="BH261" s="226">
        <f>IF(N261="sníž. přenesená",J261,0)</f>
        <v>0</v>
      </c>
      <c r="BI261" s="226">
        <f>IF(N261="nulová",J261,0)</f>
        <v>0</v>
      </c>
      <c r="BJ261" s="18" t="s">
        <v>79</v>
      </c>
      <c r="BK261" s="226">
        <f>ROUND(I261*H261,2)</f>
        <v>0</v>
      </c>
      <c r="BL261" s="18" t="s">
        <v>271</v>
      </c>
      <c r="BM261" s="225" t="s">
        <v>6533</v>
      </c>
    </row>
    <row r="262" s="2" customFormat="1" ht="16.5" customHeight="1">
      <c r="A262" s="39"/>
      <c r="B262" s="40"/>
      <c r="C262" s="214" t="s">
        <v>2754</v>
      </c>
      <c r="D262" s="214" t="s">
        <v>243</v>
      </c>
      <c r="E262" s="215" t="s">
        <v>6534</v>
      </c>
      <c r="F262" s="216" t="s">
        <v>6535</v>
      </c>
      <c r="G262" s="217" t="s">
        <v>806</v>
      </c>
      <c r="H262" s="218">
        <v>3</v>
      </c>
      <c r="I262" s="219"/>
      <c r="J262" s="220">
        <f>ROUND(I262*H262,2)</f>
        <v>0</v>
      </c>
      <c r="K262" s="216" t="s">
        <v>749</v>
      </c>
      <c r="L262" s="45"/>
      <c r="M262" s="221" t="s">
        <v>19</v>
      </c>
      <c r="N262" s="222" t="s">
        <v>43</v>
      </c>
      <c r="O262" s="85"/>
      <c r="P262" s="223">
        <f>O262*H262</f>
        <v>0</v>
      </c>
      <c r="Q262" s="223">
        <v>0.00035</v>
      </c>
      <c r="R262" s="223">
        <f>Q262*H262</f>
        <v>0.0010499999999999999</v>
      </c>
      <c r="S262" s="223">
        <v>0</v>
      </c>
      <c r="T262" s="224">
        <f>S262*H262</f>
        <v>0</v>
      </c>
      <c r="U262" s="39"/>
      <c r="V262" s="39"/>
      <c r="W262" s="39"/>
      <c r="X262" s="39"/>
      <c r="Y262" s="39"/>
      <c r="Z262" s="39"/>
      <c r="AA262" s="39"/>
      <c r="AB262" s="39"/>
      <c r="AC262" s="39"/>
      <c r="AD262" s="39"/>
      <c r="AE262" s="39"/>
      <c r="AR262" s="225" t="s">
        <v>271</v>
      </c>
      <c r="AT262" s="225" t="s">
        <v>243</v>
      </c>
      <c r="AU262" s="225" t="s">
        <v>81</v>
      </c>
      <c r="AY262" s="18" t="s">
        <v>240</v>
      </c>
      <c r="BE262" s="226">
        <f>IF(N262="základní",J262,0)</f>
        <v>0</v>
      </c>
      <c r="BF262" s="226">
        <f>IF(N262="snížená",J262,0)</f>
        <v>0</v>
      </c>
      <c r="BG262" s="226">
        <f>IF(N262="zákl. přenesená",J262,0)</f>
        <v>0</v>
      </c>
      <c r="BH262" s="226">
        <f>IF(N262="sníž. přenesená",J262,0)</f>
        <v>0</v>
      </c>
      <c r="BI262" s="226">
        <f>IF(N262="nulová",J262,0)</f>
        <v>0</v>
      </c>
      <c r="BJ262" s="18" t="s">
        <v>79</v>
      </c>
      <c r="BK262" s="226">
        <f>ROUND(I262*H262,2)</f>
        <v>0</v>
      </c>
      <c r="BL262" s="18" t="s">
        <v>271</v>
      </c>
      <c r="BM262" s="225" t="s">
        <v>6536</v>
      </c>
    </row>
    <row r="263" s="2" customFormat="1">
      <c r="A263" s="39"/>
      <c r="B263" s="40"/>
      <c r="C263" s="214" t="s">
        <v>664</v>
      </c>
      <c r="D263" s="214" t="s">
        <v>243</v>
      </c>
      <c r="E263" s="215" t="s">
        <v>6537</v>
      </c>
      <c r="F263" s="216" t="s">
        <v>6538</v>
      </c>
      <c r="G263" s="217" t="s">
        <v>806</v>
      </c>
      <c r="H263" s="218">
        <v>8</v>
      </c>
      <c r="I263" s="219"/>
      <c r="J263" s="220">
        <f>ROUND(I263*H263,2)</f>
        <v>0</v>
      </c>
      <c r="K263" s="216" t="s">
        <v>749</v>
      </c>
      <c r="L263" s="45"/>
      <c r="M263" s="221" t="s">
        <v>19</v>
      </c>
      <c r="N263" s="222" t="s">
        <v>43</v>
      </c>
      <c r="O263" s="85"/>
      <c r="P263" s="223">
        <f>O263*H263</f>
        <v>0</v>
      </c>
      <c r="Q263" s="223">
        <v>0.00035</v>
      </c>
      <c r="R263" s="223">
        <f>Q263*H263</f>
        <v>0.0028</v>
      </c>
      <c r="S263" s="223">
        <v>0</v>
      </c>
      <c r="T263" s="224">
        <f>S263*H263</f>
        <v>0</v>
      </c>
      <c r="U263" s="39"/>
      <c r="V263" s="39"/>
      <c r="W263" s="39"/>
      <c r="X263" s="39"/>
      <c r="Y263" s="39"/>
      <c r="Z263" s="39"/>
      <c r="AA263" s="39"/>
      <c r="AB263" s="39"/>
      <c r="AC263" s="39"/>
      <c r="AD263" s="39"/>
      <c r="AE263" s="39"/>
      <c r="AR263" s="225" t="s">
        <v>271</v>
      </c>
      <c r="AT263" s="225" t="s">
        <v>243</v>
      </c>
      <c r="AU263" s="225" t="s">
        <v>81</v>
      </c>
      <c r="AY263" s="18" t="s">
        <v>240</v>
      </c>
      <c r="BE263" s="226">
        <f>IF(N263="základní",J263,0)</f>
        <v>0</v>
      </c>
      <c r="BF263" s="226">
        <f>IF(N263="snížená",J263,0)</f>
        <v>0</v>
      </c>
      <c r="BG263" s="226">
        <f>IF(N263="zákl. přenesená",J263,0)</f>
        <v>0</v>
      </c>
      <c r="BH263" s="226">
        <f>IF(N263="sníž. přenesená",J263,0)</f>
        <v>0</v>
      </c>
      <c r="BI263" s="226">
        <f>IF(N263="nulová",J263,0)</f>
        <v>0</v>
      </c>
      <c r="BJ263" s="18" t="s">
        <v>79</v>
      </c>
      <c r="BK263" s="226">
        <f>ROUND(I263*H263,2)</f>
        <v>0</v>
      </c>
      <c r="BL263" s="18" t="s">
        <v>271</v>
      </c>
      <c r="BM263" s="225" t="s">
        <v>6539</v>
      </c>
    </row>
    <row r="264" s="2" customFormat="1">
      <c r="A264" s="39"/>
      <c r="B264" s="40"/>
      <c r="C264" s="214" t="s">
        <v>2762</v>
      </c>
      <c r="D264" s="214" t="s">
        <v>243</v>
      </c>
      <c r="E264" s="215" t="s">
        <v>6540</v>
      </c>
      <c r="F264" s="216" t="s">
        <v>6541</v>
      </c>
      <c r="G264" s="217" t="s">
        <v>806</v>
      </c>
      <c r="H264" s="218">
        <v>6</v>
      </c>
      <c r="I264" s="219"/>
      <c r="J264" s="220">
        <f>ROUND(I264*H264,2)</f>
        <v>0</v>
      </c>
      <c r="K264" s="216" t="s">
        <v>749</v>
      </c>
      <c r="L264" s="45"/>
      <c r="M264" s="221" t="s">
        <v>19</v>
      </c>
      <c r="N264" s="222" t="s">
        <v>43</v>
      </c>
      <c r="O264" s="85"/>
      <c r="P264" s="223">
        <f>O264*H264</f>
        <v>0</v>
      </c>
      <c r="Q264" s="223">
        <v>0.00056999999999999998</v>
      </c>
      <c r="R264" s="223">
        <f>Q264*H264</f>
        <v>0.0034199999999999999</v>
      </c>
      <c r="S264" s="223">
        <v>0</v>
      </c>
      <c r="T264" s="224">
        <f>S264*H264</f>
        <v>0</v>
      </c>
      <c r="U264" s="39"/>
      <c r="V264" s="39"/>
      <c r="W264" s="39"/>
      <c r="X264" s="39"/>
      <c r="Y264" s="39"/>
      <c r="Z264" s="39"/>
      <c r="AA264" s="39"/>
      <c r="AB264" s="39"/>
      <c r="AC264" s="39"/>
      <c r="AD264" s="39"/>
      <c r="AE264" s="39"/>
      <c r="AR264" s="225" t="s">
        <v>271</v>
      </c>
      <c r="AT264" s="225" t="s">
        <v>243</v>
      </c>
      <c r="AU264" s="225" t="s">
        <v>81</v>
      </c>
      <c r="AY264" s="18" t="s">
        <v>240</v>
      </c>
      <c r="BE264" s="226">
        <f>IF(N264="základní",J264,0)</f>
        <v>0</v>
      </c>
      <c r="BF264" s="226">
        <f>IF(N264="snížená",J264,0)</f>
        <v>0</v>
      </c>
      <c r="BG264" s="226">
        <f>IF(N264="zákl. přenesená",J264,0)</f>
        <v>0</v>
      </c>
      <c r="BH264" s="226">
        <f>IF(N264="sníž. přenesená",J264,0)</f>
        <v>0</v>
      </c>
      <c r="BI264" s="226">
        <f>IF(N264="nulová",J264,0)</f>
        <v>0</v>
      </c>
      <c r="BJ264" s="18" t="s">
        <v>79</v>
      </c>
      <c r="BK264" s="226">
        <f>ROUND(I264*H264,2)</f>
        <v>0</v>
      </c>
      <c r="BL264" s="18" t="s">
        <v>271</v>
      </c>
      <c r="BM264" s="225" t="s">
        <v>6542</v>
      </c>
    </row>
    <row r="265" s="2" customFormat="1">
      <c r="A265" s="39"/>
      <c r="B265" s="40"/>
      <c r="C265" s="214" t="s">
        <v>667</v>
      </c>
      <c r="D265" s="214" t="s">
        <v>243</v>
      </c>
      <c r="E265" s="215" t="s">
        <v>6543</v>
      </c>
      <c r="F265" s="216" t="s">
        <v>6544</v>
      </c>
      <c r="G265" s="217" t="s">
        <v>806</v>
      </c>
      <c r="H265" s="218">
        <v>19</v>
      </c>
      <c r="I265" s="219"/>
      <c r="J265" s="220">
        <f>ROUND(I265*H265,2)</f>
        <v>0</v>
      </c>
      <c r="K265" s="216" t="s">
        <v>749</v>
      </c>
      <c r="L265" s="45"/>
      <c r="M265" s="221" t="s">
        <v>19</v>
      </c>
      <c r="N265" s="222" t="s">
        <v>43</v>
      </c>
      <c r="O265" s="85"/>
      <c r="P265" s="223">
        <f>O265*H265</f>
        <v>0</v>
      </c>
      <c r="Q265" s="223">
        <v>0.00072000000000000005</v>
      </c>
      <c r="R265" s="223">
        <f>Q265*H265</f>
        <v>0.013680000000000001</v>
      </c>
      <c r="S265" s="223">
        <v>0</v>
      </c>
      <c r="T265" s="224">
        <f>S265*H265</f>
        <v>0</v>
      </c>
      <c r="U265" s="39"/>
      <c r="V265" s="39"/>
      <c r="W265" s="39"/>
      <c r="X265" s="39"/>
      <c r="Y265" s="39"/>
      <c r="Z265" s="39"/>
      <c r="AA265" s="39"/>
      <c r="AB265" s="39"/>
      <c r="AC265" s="39"/>
      <c r="AD265" s="39"/>
      <c r="AE265" s="39"/>
      <c r="AR265" s="225" t="s">
        <v>271</v>
      </c>
      <c r="AT265" s="225" t="s">
        <v>243</v>
      </c>
      <c r="AU265" s="225" t="s">
        <v>81</v>
      </c>
      <c r="AY265" s="18" t="s">
        <v>240</v>
      </c>
      <c r="BE265" s="226">
        <f>IF(N265="základní",J265,0)</f>
        <v>0</v>
      </c>
      <c r="BF265" s="226">
        <f>IF(N265="snížená",J265,0)</f>
        <v>0</v>
      </c>
      <c r="BG265" s="226">
        <f>IF(N265="zákl. přenesená",J265,0)</f>
        <v>0</v>
      </c>
      <c r="BH265" s="226">
        <f>IF(N265="sníž. přenesená",J265,0)</f>
        <v>0</v>
      </c>
      <c r="BI265" s="226">
        <f>IF(N265="nulová",J265,0)</f>
        <v>0</v>
      </c>
      <c r="BJ265" s="18" t="s">
        <v>79</v>
      </c>
      <c r="BK265" s="226">
        <f>ROUND(I265*H265,2)</f>
        <v>0</v>
      </c>
      <c r="BL265" s="18" t="s">
        <v>271</v>
      </c>
      <c r="BM265" s="225" t="s">
        <v>6545</v>
      </c>
    </row>
    <row r="266" s="2" customFormat="1">
      <c r="A266" s="39"/>
      <c r="B266" s="40"/>
      <c r="C266" s="214" t="s">
        <v>2770</v>
      </c>
      <c r="D266" s="214" t="s">
        <v>243</v>
      </c>
      <c r="E266" s="215" t="s">
        <v>1165</v>
      </c>
      <c r="F266" s="216" t="s">
        <v>1166</v>
      </c>
      <c r="G266" s="217" t="s">
        <v>806</v>
      </c>
      <c r="H266" s="218">
        <v>8</v>
      </c>
      <c r="I266" s="219"/>
      <c r="J266" s="220">
        <f>ROUND(I266*H266,2)</f>
        <v>0</v>
      </c>
      <c r="K266" s="216" t="s">
        <v>749</v>
      </c>
      <c r="L266" s="45"/>
      <c r="M266" s="221" t="s">
        <v>19</v>
      </c>
      <c r="N266" s="222" t="s">
        <v>43</v>
      </c>
      <c r="O266" s="85"/>
      <c r="P266" s="223">
        <f>O266*H266</f>
        <v>0</v>
      </c>
      <c r="Q266" s="223">
        <v>0.00132</v>
      </c>
      <c r="R266" s="223">
        <f>Q266*H266</f>
        <v>0.01056</v>
      </c>
      <c r="S266" s="223">
        <v>0</v>
      </c>
      <c r="T266" s="224">
        <f>S266*H266</f>
        <v>0</v>
      </c>
      <c r="U266" s="39"/>
      <c r="V266" s="39"/>
      <c r="W266" s="39"/>
      <c r="X266" s="39"/>
      <c r="Y266" s="39"/>
      <c r="Z266" s="39"/>
      <c r="AA266" s="39"/>
      <c r="AB266" s="39"/>
      <c r="AC266" s="39"/>
      <c r="AD266" s="39"/>
      <c r="AE266" s="39"/>
      <c r="AR266" s="225" t="s">
        <v>271</v>
      </c>
      <c r="AT266" s="225" t="s">
        <v>243</v>
      </c>
      <c r="AU266" s="225" t="s">
        <v>81</v>
      </c>
      <c r="AY266" s="18" t="s">
        <v>240</v>
      </c>
      <c r="BE266" s="226">
        <f>IF(N266="základní",J266,0)</f>
        <v>0</v>
      </c>
      <c r="BF266" s="226">
        <f>IF(N266="snížená",J266,0)</f>
        <v>0</v>
      </c>
      <c r="BG266" s="226">
        <f>IF(N266="zákl. přenesená",J266,0)</f>
        <v>0</v>
      </c>
      <c r="BH266" s="226">
        <f>IF(N266="sníž. přenesená",J266,0)</f>
        <v>0</v>
      </c>
      <c r="BI266" s="226">
        <f>IF(N266="nulová",J266,0)</f>
        <v>0</v>
      </c>
      <c r="BJ266" s="18" t="s">
        <v>79</v>
      </c>
      <c r="BK266" s="226">
        <f>ROUND(I266*H266,2)</f>
        <v>0</v>
      </c>
      <c r="BL266" s="18" t="s">
        <v>271</v>
      </c>
      <c r="BM266" s="225" t="s">
        <v>6546</v>
      </c>
    </row>
    <row r="267" s="2" customFormat="1">
      <c r="A267" s="39"/>
      <c r="B267" s="40"/>
      <c r="C267" s="214" t="s">
        <v>671</v>
      </c>
      <c r="D267" s="214" t="s">
        <v>243</v>
      </c>
      <c r="E267" s="215" t="s">
        <v>6547</v>
      </c>
      <c r="F267" s="216" t="s">
        <v>6548</v>
      </c>
      <c r="G267" s="217" t="s">
        <v>806</v>
      </c>
      <c r="H267" s="218">
        <v>5</v>
      </c>
      <c r="I267" s="219"/>
      <c r="J267" s="220">
        <f>ROUND(I267*H267,2)</f>
        <v>0</v>
      </c>
      <c r="K267" s="216" t="s">
        <v>749</v>
      </c>
      <c r="L267" s="45"/>
      <c r="M267" s="221" t="s">
        <v>19</v>
      </c>
      <c r="N267" s="222" t="s">
        <v>43</v>
      </c>
      <c r="O267" s="85"/>
      <c r="P267" s="223">
        <f>O267*H267</f>
        <v>0</v>
      </c>
      <c r="Q267" s="223">
        <v>0.0015200000000000001</v>
      </c>
      <c r="R267" s="223">
        <f>Q267*H267</f>
        <v>0.0076000000000000009</v>
      </c>
      <c r="S267" s="223">
        <v>0</v>
      </c>
      <c r="T267" s="224">
        <f>S267*H267</f>
        <v>0</v>
      </c>
      <c r="U267" s="39"/>
      <c r="V267" s="39"/>
      <c r="W267" s="39"/>
      <c r="X267" s="39"/>
      <c r="Y267" s="39"/>
      <c r="Z267" s="39"/>
      <c r="AA267" s="39"/>
      <c r="AB267" s="39"/>
      <c r="AC267" s="39"/>
      <c r="AD267" s="39"/>
      <c r="AE267" s="39"/>
      <c r="AR267" s="225" t="s">
        <v>271</v>
      </c>
      <c r="AT267" s="225" t="s">
        <v>243</v>
      </c>
      <c r="AU267" s="225" t="s">
        <v>81</v>
      </c>
      <c r="AY267" s="18" t="s">
        <v>240</v>
      </c>
      <c r="BE267" s="226">
        <f>IF(N267="základní",J267,0)</f>
        <v>0</v>
      </c>
      <c r="BF267" s="226">
        <f>IF(N267="snížená",J267,0)</f>
        <v>0</v>
      </c>
      <c r="BG267" s="226">
        <f>IF(N267="zákl. přenesená",J267,0)</f>
        <v>0</v>
      </c>
      <c r="BH267" s="226">
        <f>IF(N267="sníž. přenesená",J267,0)</f>
        <v>0</v>
      </c>
      <c r="BI267" s="226">
        <f>IF(N267="nulová",J267,0)</f>
        <v>0</v>
      </c>
      <c r="BJ267" s="18" t="s">
        <v>79</v>
      </c>
      <c r="BK267" s="226">
        <f>ROUND(I267*H267,2)</f>
        <v>0</v>
      </c>
      <c r="BL267" s="18" t="s">
        <v>271</v>
      </c>
      <c r="BM267" s="225" t="s">
        <v>6549</v>
      </c>
    </row>
    <row r="268" s="2" customFormat="1">
      <c r="A268" s="39"/>
      <c r="B268" s="40"/>
      <c r="C268" s="214" t="s">
        <v>2778</v>
      </c>
      <c r="D268" s="214" t="s">
        <v>243</v>
      </c>
      <c r="E268" s="215" t="s">
        <v>6550</v>
      </c>
      <c r="F268" s="216" t="s">
        <v>6551</v>
      </c>
      <c r="G268" s="217" t="s">
        <v>806</v>
      </c>
      <c r="H268" s="218">
        <v>1</v>
      </c>
      <c r="I268" s="219"/>
      <c r="J268" s="220">
        <f>ROUND(I268*H268,2)</f>
        <v>0</v>
      </c>
      <c r="K268" s="216" t="s">
        <v>749</v>
      </c>
      <c r="L268" s="45"/>
      <c r="M268" s="221" t="s">
        <v>19</v>
      </c>
      <c r="N268" s="222" t="s">
        <v>43</v>
      </c>
      <c r="O268" s="85"/>
      <c r="P268" s="223">
        <f>O268*H268</f>
        <v>0</v>
      </c>
      <c r="Q268" s="223">
        <v>0.0026199999999999999</v>
      </c>
      <c r="R268" s="223">
        <f>Q268*H268</f>
        <v>0.0026199999999999999</v>
      </c>
      <c r="S268" s="223">
        <v>0</v>
      </c>
      <c r="T268" s="224">
        <f>S268*H268</f>
        <v>0</v>
      </c>
      <c r="U268" s="39"/>
      <c r="V268" s="39"/>
      <c r="W268" s="39"/>
      <c r="X268" s="39"/>
      <c r="Y268" s="39"/>
      <c r="Z268" s="39"/>
      <c r="AA268" s="39"/>
      <c r="AB268" s="39"/>
      <c r="AC268" s="39"/>
      <c r="AD268" s="39"/>
      <c r="AE268" s="39"/>
      <c r="AR268" s="225" t="s">
        <v>271</v>
      </c>
      <c r="AT268" s="225" t="s">
        <v>243</v>
      </c>
      <c r="AU268" s="225" t="s">
        <v>81</v>
      </c>
      <c r="AY268" s="18" t="s">
        <v>240</v>
      </c>
      <c r="BE268" s="226">
        <f>IF(N268="základní",J268,0)</f>
        <v>0</v>
      </c>
      <c r="BF268" s="226">
        <f>IF(N268="snížená",J268,0)</f>
        <v>0</v>
      </c>
      <c r="BG268" s="226">
        <f>IF(N268="zákl. přenesená",J268,0)</f>
        <v>0</v>
      </c>
      <c r="BH268" s="226">
        <f>IF(N268="sníž. přenesená",J268,0)</f>
        <v>0</v>
      </c>
      <c r="BI268" s="226">
        <f>IF(N268="nulová",J268,0)</f>
        <v>0</v>
      </c>
      <c r="BJ268" s="18" t="s">
        <v>79</v>
      </c>
      <c r="BK268" s="226">
        <f>ROUND(I268*H268,2)</f>
        <v>0</v>
      </c>
      <c r="BL268" s="18" t="s">
        <v>271</v>
      </c>
      <c r="BM268" s="225" t="s">
        <v>6552</v>
      </c>
    </row>
    <row r="269" s="2" customFormat="1">
      <c r="A269" s="39"/>
      <c r="B269" s="40"/>
      <c r="C269" s="214" t="s">
        <v>674</v>
      </c>
      <c r="D269" s="214" t="s">
        <v>243</v>
      </c>
      <c r="E269" s="215" t="s">
        <v>6553</v>
      </c>
      <c r="F269" s="216" t="s">
        <v>6554</v>
      </c>
      <c r="G269" s="217" t="s">
        <v>806</v>
      </c>
      <c r="H269" s="218">
        <v>7</v>
      </c>
      <c r="I269" s="219"/>
      <c r="J269" s="220">
        <f>ROUND(I269*H269,2)</f>
        <v>0</v>
      </c>
      <c r="K269" s="216" t="s">
        <v>749</v>
      </c>
      <c r="L269" s="45"/>
      <c r="M269" s="221" t="s">
        <v>19</v>
      </c>
      <c r="N269" s="222" t="s">
        <v>43</v>
      </c>
      <c r="O269" s="85"/>
      <c r="P269" s="223">
        <f>O269*H269</f>
        <v>0</v>
      </c>
      <c r="Q269" s="223">
        <v>0.00147</v>
      </c>
      <c r="R269" s="223">
        <f>Q269*H269</f>
        <v>0.010290000000000001</v>
      </c>
      <c r="S269" s="223">
        <v>0</v>
      </c>
      <c r="T269" s="224">
        <f>S269*H269</f>
        <v>0</v>
      </c>
      <c r="U269" s="39"/>
      <c r="V269" s="39"/>
      <c r="W269" s="39"/>
      <c r="X269" s="39"/>
      <c r="Y269" s="39"/>
      <c r="Z269" s="39"/>
      <c r="AA269" s="39"/>
      <c r="AB269" s="39"/>
      <c r="AC269" s="39"/>
      <c r="AD269" s="39"/>
      <c r="AE269" s="39"/>
      <c r="AR269" s="225" t="s">
        <v>271</v>
      </c>
      <c r="AT269" s="225" t="s">
        <v>243</v>
      </c>
      <c r="AU269" s="225" t="s">
        <v>81</v>
      </c>
      <c r="AY269" s="18" t="s">
        <v>240</v>
      </c>
      <c r="BE269" s="226">
        <f>IF(N269="základní",J269,0)</f>
        <v>0</v>
      </c>
      <c r="BF269" s="226">
        <f>IF(N269="snížená",J269,0)</f>
        <v>0</v>
      </c>
      <c r="BG269" s="226">
        <f>IF(N269="zákl. přenesená",J269,0)</f>
        <v>0</v>
      </c>
      <c r="BH269" s="226">
        <f>IF(N269="sníž. přenesená",J269,0)</f>
        <v>0</v>
      </c>
      <c r="BI269" s="226">
        <f>IF(N269="nulová",J269,0)</f>
        <v>0</v>
      </c>
      <c r="BJ269" s="18" t="s">
        <v>79</v>
      </c>
      <c r="BK269" s="226">
        <f>ROUND(I269*H269,2)</f>
        <v>0</v>
      </c>
      <c r="BL269" s="18" t="s">
        <v>271</v>
      </c>
      <c r="BM269" s="225" t="s">
        <v>6555</v>
      </c>
    </row>
    <row r="270" s="2" customFormat="1">
      <c r="A270" s="39"/>
      <c r="B270" s="40"/>
      <c r="C270" s="214" t="s">
        <v>2787</v>
      </c>
      <c r="D270" s="214" t="s">
        <v>243</v>
      </c>
      <c r="E270" s="215" t="s">
        <v>6556</v>
      </c>
      <c r="F270" s="216" t="s">
        <v>6557</v>
      </c>
      <c r="G270" s="217" t="s">
        <v>806</v>
      </c>
      <c r="H270" s="218">
        <v>1</v>
      </c>
      <c r="I270" s="219"/>
      <c r="J270" s="220">
        <f>ROUND(I270*H270,2)</f>
        <v>0</v>
      </c>
      <c r="K270" s="216" t="s">
        <v>749</v>
      </c>
      <c r="L270" s="45"/>
      <c r="M270" s="221" t="s">
        <v>19</v>
      </c>
      <c r="N270" s="222" t="s">
        <v>43</v>
      </c>
      <c r="O270" s="85"/>
      <c r="P270" s="223">
        <f>O270*H270</f>
        <v>0</v>
      </c>
      <c r="Q270" s="223">
        <v>0.00012</v>
      </c>
      <c r="R270" s="223">
        <f>Q270*H270</f>
        <v>0.00012</v>
      </c>
      <c r="S270" s="223">
        <v>0</v>
      </c>
      <c r="T270" s="224">
        <f>S270*H270</f>
        <v>0</v>
      </c>
      <c r="U270" s="39"/>
      <c r="V270" s="39"/>
      <c r="W270" s="39"/>
      <c r="X270" s="39"/>
      <c r="Y270" s="39"/>
      <c r="Z270" s="39"/>
      <c r="AA270" s="39"/>
      <c r="AB270" s="39"/>
      <c r="AC270" s="39"/>
      <c r="AD270" s="39"/>
      <c r="AE270" s="39"/>
      <c r="AR270" s="225" t="s">
        <v>271</v>
      </c>
      <c r="AT270" s="225" t="s">
        <v>243</v>
      </c>
      <c r="AU270" s="225" t="s">
        <v>81</v>
      </c>
      <c r="AY270" s="18" t="s">
        <v>240</v>
      </c>
      <c r="BE270" s="226">
        <f>IF(N270="základní",J270,0)</f>
        <v>0</v>
      </c>
      <c r="BF270" s="226">
        <f>IF(N270="snížená",J270,0)</f>
        <v>0</v>
      </c>
      <c r="BG270" s="226">
        <f>IF(N270="zákl. přenesená",J270,0)</f>
        <v>0</v>
      </c>
      <c r="BH270" s="226">
        <f>IF(N270="sníž. přenesená",J270,0)</f>
        <v>0</v>
      </c>
      <c r="BI270" s="226">
        <f>IF(N270="nulová",J270,0)</f>
        <v>0</v>
      </c>
      <c r="BJ270" s="18" t="s">
        <v>79</v>
      </c>
      <c r="BK270" s="226">
        <f>ROUND(I270*H270,2)</f>
        <v>0</v>
      </c>
      <c r="BL270" s="18" t="s">
        <v>271</v>
      </c>
      <c r="BM270" s="225" t="s">
        <v>6558</v>
      </c>
    </row>
    <row r="271" s="2" customFormat="1">
      <c r="A271" s="39"/>
      <c r="B271" s="40"/>
      <c r="C271" s="214" t="s">
        <v>678</v>
      </c>
      <c r="D271" s="214" t="s">
        <v>243</v>
      </c>
      <c r="E271" s="215" t="s">
        <v>6559</v>
      </c>
      <c r="F271" s="216" t="s">
        <v>6560</v>
      </c>
      <c r="G271" s="217" t="s">
        <v>806</v>
      </c>
      <c r="H271" s="218">
        <v>3</v>
      </c>
      <c r="I271" s="219"/>
      <c r="J271" s="220">
        <f>ROUND(I271*H271,2)</f>
        <v>0</v>
      </c>
      <c r="K271" s="216" t="s">
        <v>749</v>
      </c>
      <c r="L271" s="45"/>
      <c r="M271" s="221" t="s">
        <v>19</v>
      </c>
      <c r="N271" s="222" t="s">
        <v>43</v>
      </c>
      <c r="O271" s="85"/>
      <c r="P271" s="223">
        <f>O271*H271</f>
        <v>0</v>
      </c>
      <c r="Q271" s="223">
        <v>0.00132</v>
      </c>
      <c r="R271" s="223">
        <f>Q271*H271</f>
        <v>0.00396</v>
      </c>
      <c r="S271" s="223">
        <v>0</v>
      </c>
      <c r="T271" s="224">
        <f>S271*H271</f>
        <v>0</v>
      </c>
      <c r="U271" s="39"/>
      <c r="V271" s="39"/>
      <c r="W271" s="39"/>
      <c r="X271" s="39"/>
      <c r="Y271" s="39"/>
      <c r="Z271" s="39"/>
      <c r="AA271" s="39"/>
      <c r="AB271" s="39"/>
      <c r="AC271" s="39"/>
      <c r="AD271" s="39"/>
      <c r="AE271" s="39"/>
      <c r="AR271" s="225" t="s">
        <v>271</v>
      </c>
      <c r="AT271" s="225" t="s">
        <v>243</v>
      </c>
      <c r="AU271" s="225" t="s">
        <v>81</v>
      </c>
      <c r="AY271" s="18" t="s">
        <v>240</v>
      </c>
      <c r="BE271" s="226">
        <f>IF(N271="základní",J271,0)</f>
        <v>0</v>
      </c>
      <c r="BF271" s="226">
        <f>IF(N271="snížená",J271,0)</f>
        <v>0</v>
      </c>
      <c r="BG271" s="226">
        <f>IF(N271="zákl. přenesená",J271,0)</f>
        <v>0</v>
      </c>
      <c r="BH271" s="226">
        <f>IF(N271="sníž. přenesená",J271,0)</f>
        <v>0</v>
      </c>
      <c r="BI271" s="226">
        <f>IF(N271="nulová",J271,0)</f>
        <v>0</v>
      </c>
      <c r="BJ271" s="18" t="s">
        <v>79</v>
      </c>
      <c r="BK271" s="226">
        <f>ROUND(I271*H271,2)</f>
        <v>0</v>
      </c>
      <c r="BL271" s="18" t="s">
        <v>271</v>
      </c>
      <c r="BM271" s="225" t="s">
        <v>6561</v>
      </c>
    </row>
    <row r="272" s="2" customFormat="1" ht="21.75" customHeight="1">
      <c r="A272" s="39"/>
      <c r="B272" s="40"/>
      <c r="C272" s="214" t="s">
        <v>2794</v>
      </c>
      <c r="D272" s="214" t="s">
        <v>243</v>
      </c>
      <c r="E272" s="215" t="s">
        <v>6562</v>
      </c>
      <c r="F272" s="216" t="s">
        <v>6563</v>
      </c>
      <c r="G272" s="217" t="s">
        <v>806</v>
      </c>
      <c r="H272" s="218">
        <v>1</v>
      </c>
      <c r="I272" s="219"/>
      <c r="J272" s="220">
        <f>ROUND(I272*H272,2)</f>
        <v>0</v>
      </c>
      <c r="K272" s="216" t="s">
        <v>749</v>
      </c>
      <c r="L272" s="45"/>
      <c r="M272" s="221" t="s">
        <v>19</v>
      </c>
      <c r="N272" s="222" t="s">
        <v>43</v>
      </c>
      <c r="O272" s="85"/>
      <c r="P272" s="223">
        <f>O272*H272</f>
        <v>0</v>
      </c>
      <c r="Q272" s="223">
        <v>0.00046999999999999999</v>
      </c>
      <c r="R272" s="223">
        <f>Q272*H272</f>
        <v>0.00046999999999999999</v>
      </c>
      <c r="S272" s="223">
        <v>0</v>
      </c>
      <c r="T272" s="224">
        <f>S272*H272</f>
        <v>0</v>
      </c>
      <c r="U272" s="39"/>
      <c r="V272" s="39"/>
      <c r="W272" s="39"/>
      <c r="X272" s="39"/>
      <c r="Y272" s="39"/>
      <c r="Z272" s="39"/>
      <c r="AA272" s="39"/>
      <c r="AB272" s="39"/>
      <c r="AC272" s="39"/>
      <c r="AD272" s="39"/>
      <c r="AE272" s="39"/>
      <c r="AR272" s="225" t="s">
        <v>271</v>
      </c>
      <c r="AT272" s="225" t="s">
        <v>243</v>
      </c>
      <c r="AU272" s="225" t="s">
        <v>81</v>
      </c>
      <c r="AY272" s="18" t="s">
        <v>240</v>
      </c>
      <c r="BE272" s="226">
        <f>IF(N272="základní",J272,0)</f>
        <v>0</v>
      </c>
      <c r="BF272" s="226">
        <f>IF(N272="snížená",J272,0)</f>
        <v>0</v>
      </c>
      <c r="BG272" s="226">
        <f>IF(N272="zákl. přenesená",J272,0)</f>
        <v>0</v>
      </c>
      <c r="BH272" s="226">
        <f>IF(N272="sníž. přenesená",J272,0)</f>
        <v>0</v>
      </c>
      <c r="BI272" s="226">
        <f>IF(N272="nulová",J272,0)</f>
        <v>0</v>
      </c>
      <c r="BJ272" s="18" t="s">
        <v>79</v>
      </c>
      <c r="BK272" s="226">
        <f>ROUND(I272*H272,2)</f>
        <v>0</v>
      </c>
      <c r="BL272" s="18" t="s">
        <v>271</v>
      </c>
      <c r="BM272" s="225" t="s">
        <v>6564</v>
      </c>
    </row>
    <row r="273" s="2" customFormat="1" ht="33" customHeight="1">
      <c r="A273" s="39"/>
      <c r="B273" s="40"/>
      <c r="C273" s="214" t="s">
        <v>680</v>
      </c>
      <c r="D273" s="214" t="s">
        <v>243</v>
      </c>
      <c r="E273" s="215" t="s">
        <v>6565</v>
      </c>
      <c r="F273" s="216" t="s">
        <v>6566</v>
      </c>
      <c r="G273" s="217" t="s">
        <v>806</v>
      </c>
      <c r="H273" s="218">
        <v>1</v>
      </c>
      <c r="I273" s="219"/>
      <c r="J273" s="220">
        <f>ROUND(I273*H273,2)</f>
        <v>0</v>
      </c>
      <c r="K273" s="216" t="s">
        <v>749</v>
      </c>
      <c r="L273" s="45"/>
      <c r="M273" s="221" t="s">
        <v>19</v>
      </c>
      <c r="N273" s="222" t="s">
        <v>43</v>
      </c>
      <c r="O273" s="85"/>
      <c r="P273" s="223">
        <f>O273*H273</f>
        <v>0</v>
      </c>
      <c r="Q273" s="223">
        <v>0.00513</v>
      </c>
      <c r="R273" s="223">
        <f>Q273*H273</f>
        <v>0.00513</v>
      </c>
      <c r="S273" s="223">
        <v>0</v>
      </c>
      <c r="T273" s="224">
        <f>S273*H273</f>
        <v>0</v>
      </c>
      <c r="U273" s="39"/>
      <c r="V273" s="39"/>
      <c r="W273" s="39"/>
      <c r="X273" s="39"/>
      <c r="Y273" s="39"/>
      <c r="Z273" s="39"/>
      <c r="AA273" s="39"/>
      <c r="AB273" s="39"/>
      <c r="AC273" s="39"/>
      <c r="AD273" s="39"/>
      <c r="AE273" s="39"/>
      <c r="AR273" s="225" t="s">
        <v>271</v>
      </c>
      <c r="AT273" s="225" t="s">
        <v>243</v>
      </c>
      <c r="AU273" s="225" t="s">
        <v>81</v>
      </c>
      <c r="AY273" s="18" t="s">
        <v>240</v>
      </c>
      <c r="BE273" s="226">
        <f>IF(N273="základní",J273,0)</f>
        <v>0</v>
      </c>
      <c r="BF273" s="226">
        <f>IF(N273="snížená",J273,0)</f>
        <v>0</v>
      </c>
      <c r="BG273" s="226">
        <f>IF(N273="zákl. přenesená",J273,0)</f>
        <v>0</v>
      </c>
      <c r="BH273" s="226">
        <f>IF(N273="sníž. přenesená",J273,0)</f>
        <v>0</v>
      </c>
      <c r="BI273" s="226">
        <f>IF(N273="nulová",J273,0)</f>
        <v>0</v>
      </c>
      <c r="BJ273" s="18" t="s">
        <v>79</v>
      </c>
      <c r="BK273" s="226">
        <f>ROUND(I273*H273,2)</f>
        <v>0</v>
      </c>
      <c r="BL273" s="18" t="s">
        <v>271</v>
      </c>
      <c r="BM273" s="225" t="s">
        <v>6567</v>
      </c>
    </row>
    <row r="274" s="2" customFormat="1" ht="33" customHeight="1">
      <c r="A274" s="39"/>
      <c r="B274" s="40"/>
      <c r="C274" s="214" t="s">
        <v>2801</v>
      </c>
      <c r="D274" s="214" t="s">
        <v>243</v>
      </c>
      <c r="E274" s="215" t="s">
        <v>6568</v>
      </c>
      <c r="F274" s="216" t="s">
        <v>6569</v>
      </c>
      <c r="G274" s="217" t="s">
        <v>806</v>
      </c>
      <c r="H274" s="218">
        <v>1</v>
      </c>
      <c r="I274" s="219"/>
      <c r="J274" s="220">
        <f>ROUND(I274*H274,2)</f>
        <v>0</v>
      </c>
      <c r="K274" s="216" t="s">
        <v>749</v>
      </c>
      <c r="L274" s="45"/>
      <c r="M274" s="221" t="s">
        <v>19</v>
      </c>
      <c r="N274" s="222" t="s">
        <v>43</v>
      </c>
      <c r="O274" s="85"/>
      <c r="P274" s="223">
        <f>O274*H274</f>
        <v>0</v>
      </c>
      <c r="Q274" s="223">
        <v>0.0088299999999999993</v>
      </c>
      <c r="R274" s="223">
        <f>Q274*H274</f>
        <v>0.0088299999999999993</v>
      </c>
      <c r="S274" s="223">
        <v>0</v>
      </c>
      <c r="T274" s="224">
        <f>S274*H274</f>
        <v>0</v>
      </c>
      <c r="U274" s="39"/>
      <c r="V274" s="39"/>
      <c r="W274" s="39"/>
      <c r="X274" s="39"/>
      <c r="Y274" s="39"/>
      <c r="Z274" s="39"/>
      <c r="AA274" s="39"/>
      <c r="AB274" s="39"/>
      <c r="AC274" s="39"/>
      <c r="AD274" s="39"/>
      <c r="AE274" s="39"/>
      <c r="AR274" s="225" t="s">
        <v>271</v>
      </c>
      <c r="AT274" s="225" t="s">
        <v>243</v>
      </c>
      <c r="AU274" s="225" t="s">
        <v>81</v>
      </c>
      <c r="AY274" s="18" t="s">
        <v>240</v>
      </c>
      <c r="BE274" s="226">
        <f>IF(N274="základní",J274,0)</f>
        <v>0</v>
      </c>
      <c r="BF274" s="226">
        <f>IF(N274="snížená",J274,0)</f>
        <v>0</v>
      </c>
      <c r="BG274" s="226">
        <f>IF(N274="zákl. přenesená",J274,0)</f>
        <v>0</v>
      </c>
      <c r="BH274" s="226">
        <f>IF(N274="sníž. přenesená",J274,0)</f>
        <v>0</v>
      </c>
      <c r="BI274" s="226">
        <f>IF(N274="nulová",J274,0)</f>
        <v>0</v>
      </c>
      <c r="BJ274" s="18" t="s">
        <v>79</v>
      </c>
      <c r="BK274" s="226">
        <f>ROUND(I274*H274,2)</f>
        <v>0</v>
      </c>
      <c r="BL274" s="18" t="s">
        <v>271</v>
      </c>
      <c r="BM274" s="225" t="s">
        <v>6570</v>
      </c>
    </row>
    <row r="275" s="2" customFormat="1">
      <c r="A275" s="39"/>
      <c r="B275" s="40"/>
      <c r="C275" s="214" t="s">
        <v>683</v>
      </c>
      <c r="D275" s="214" t="s">
        <v>243</v>
      </c>
      <c r="E275" s="215" t="s">
        <v>6571</v>
      </c>
      <c r="F275" s="216" t="s">
        <v>6572</v>
      </c>
      <c r="G275" s="217" t="s">
        <v>806</v>
      </c>
      <c r="H275" s="218">
        <v>12</v>
      </c>
      <c r="I275" s="219"/>
      <c r="J275" s="220">
        <f>ROUND(I275*H275,2)</f>
        <v>0</v>
      </c>
      <c r="K275" s="216" t="s">
        <v>749</v>
      </c>
      <c r="L275" s="45"/>
      <c r="M275" s="221" t="s">
        <v>19</v>
      </c>
      <c r="N275" s="222" t="s">
        <v>43</v>
      </c>
      <c r="O275" s="85"/>
      <c r="P275" s="223">
        <f>O275*H275</f>
        <v>0</v>
      </c>
      <c r="Q275" s="223">
        <v>0.00059999999999999995</v>
      </c>
      <c r="R275" s="223">
        <f>Q275*H275</f>
        <v>0.0071999999999999998</v>
      </c>
      <c r="S275" s="223">
        <v>0</v>
      </c>
      <c r="T275" s="224">
        <f>S275*H275</f>
        <v>0</v>
      </c>
      <c r="U275" s="39"/>
      <c r="V275" s="39"/>
      <c r="W275" s="39"/>
      <c r="X275" s="39"/>
      <c r="Y275" s="39"/>
      <c r="Z275" s="39"/>
      <c r="AA275" s="39"/>
      <c r="AB275" s="39"/>
      <c r="AC275" s="39"/>
      <c r="AD275" s="39"/>
      <c r="AE275" s="39"/>
      <c r="AR275" s="225" t="s">
        <v>271</v>
      </c>
      <c r="AT275" s="225" t="s">
        <v>243</v>
      </c>
      <c r="AU275" s="225" t="s">
        <v>81</v>
      </c>
      <c r="AY275" s="18" t="s">
        <v>240</v>
      </c>
      <c r="BE275" s="226">
        <f>IF(N275="základní",J275,0)</f>
        <v>0</v>
      </c>
      <c r="BF275" s="226">
        <f>IF(N275="snížená",J275,0)</f>
        <v>0</v>
      </c>
      <c r="BG275" s="226">
        <f>IF(N275="zákl. přenesená",J275,0)</f>
        <v>0</v>
      </c>
      <c r="BH275" s="226">
        <f>IF(N275="sníž. přenesená",J275,0)</f>
        <v>0</v>
      </c>
      <c r="BI275" s="226">
        <f>IF(N275="nulová",J275,0)</f>
        <v>0</v>
      </c>
      <c r="BJ275" s="18" t="s">
        <v>79</v>
      </c>
      <c r="BK275" s="226">
        <f>ROUND(I275*H275,2)</f>
        <v>0</v>
      </c>
      <c r="BL275" s="18" t="s">
        <v>271</v>
      </c>
      <c r="BM275" s="225" t="s">
        <v>6573</v>
      </c>
    </row>
    <row r="276" s="2" customFormat="1">
      <c r="A276" s="39"/>
      <c r="B276" s="40"/>
      <c r="C276" s="214" t="s">
        <v>2810</v>
      </c>
      <c r="D276" s="214" t="s">
        <v>243</v>
      </c>
      <c r="E276" s="215" t="s">
        <v>6574</v>
      </c>
      <c r="F276" s="216" t="s">
        <v>6575</v>
      </c>
      <c r="G276" s="217" t="s">
        <v>806</v>
      </c>
      <c r="H276" s="218">
        <v>5</v>
      </c>
      <c r="I276" s="219"/>
      <c r="J276" s="220">
        <f>ROUND(I276*H276,2)</f>
        <v>0</v>
      </c>
      <c r="K276" s="216" t="s">
        <v>749</v>
      </c>
      <c r="L276" s="45"/>
      <c r="M276" s="221" t="s">
        <v>19</v>
      </c>
      <c r="N276" s="222" t="s">
        <v>43</v>
      </c>
      <c r="O276" s="85"/>
      <c r="P276" s="223">
        <f>O276*H276</f>
        <v>0</v>
      </c>
      <c r="Q276" s="223">
        <v>0.00092000000000000003</v>
      </c>
      <c r="R276" s="223">
        <f>Q276*H276</f>
        <v>0.0045999999999999999</v>
      </c>
      <c r="S276" s="223">
        <v>0</v>
      </c>
      <c r="T276" s="224">
        <f>S276*H276</f>
        <v>0</v>
      </c>
      <c r="U276" s="39"/>
      <c r="V276" s="39"/>
      <c r="W276" s="39"/>
      <c r="X276" s="39"/>
      <c r="Y276" s="39"/>
      <c r="Z276" s="39"/>
      <c r="AA276" s="39"/>
      <c r="AB276" s="39"/>
      <c r="AC276" s="39"/>
      <c r="AD276" s="39"/>
      <c r="AE276" s="39"/>
      <c r="AR276" s="225" t="s">
        <v>271</v>
      </c>
      <c r="AT276" s="225" t="s">
        <v>243</v>
      </c>
      <c r="AU276" s="225" t="s">
        <v>81</v>
      </c>
      <c r="AY276" s="18" t="s">
        <v>240</v>
      </c>
      <c r="BE276" s="226">
        <f>IF(N276="základní",J276,0)</f>
        <v>0</v>
      </c>
      <c r="BF276" s="226">
        <f>IF(N276="snížená",J276,0)</f>
        <v>0</v>
      </c>
      <c r="BG276" s="226">
        <f>IF(N276="zákl. přenesená",J276,0)</f>
        <v>0</v>
      </c>
      <c r="BH276" s="226">
        <f>IF(N276="sníž. přenesená",J276,0)</f>
        <v>0</v>
      </c>
      <c r="BI276" s="226">
        <f>IF(N276="nulová",J276,0)</f>
        <v>0</v>
      </c>
      <c r="BJ276" s="18" t="s">
        <v>79</v>
      </c>
      <c r="BK276" s="226">
        <f>ROUND(I276*H276,2)</f>
        <v>0</v>
      </c>
      <c r="BL276" s="18" t="s">
        <v>271</v>
      </c>
      <c r="BM276" s="225" t="s">
        <v>6576</v>
      </c>
    </row>
    <row r="277" s="2" customFormat="1">
      <c r="A277" s="39"/>
      <c r="B277" s="40"/>
      <c r="C277" s="214" t="s">
        <v>685</v>
      </c>
      <c r="D277" s="214" t="s">
        <v>243</v>
      </c>
      <c r="E277" s="215" t="s">
        <v>6577</v>
      </c>
      <c r="F277" s="216" t="s">
        <v>6578</v>
      </c>
      <c r="G277" s="217" t="s">
        <v>806</v>
      </c>
      <c r="H277" s="218">
        <v>4</v>
      </c>
      <c r="I277" s="219"/>
      <c r="J277" s="220">
        <f>ROUND(I277*H277,2)</f>
        <v>0</v>
      </c>
      <c r="K277" s="216" t="s">
        <v>749</v>
      </c>
      <c r="L277" s="45"/>
      <c r="M277" s="221" t="s">
        <v>19</v>
      </c>
      <c r="N277" s="222" t="s">
        <v>43</v>
      </c>
      <c r="O277" s="85"/>
      <c r="P277" s="223">
        <f>O277*H277</f>
        <v>0</v>
      </c>
      <c r="Q277" s="223">
        <v>0.0012700000000000001</v>
      </c>
      <c r="R277" s="223">
        <f>Q277*H277</f>
        <v>0.0050800000000000003</v>
      </c>
      <c r="S277" s="223">
        <v>0</v>
      </c>
      <c r="T277" s="224">
        <f>S277*H277</f>
        <v>0</v>
      </c>
      <c r="U277" s="39"/>
      <c r="V277" s="39"/>
      <c r="W277" s="39"/>
      <c r="X277" s="39"/>
      <c r="Y277" s="39"/>
      <c r="Z277" s="39"/>
      <c r="AA277" s="39"/>
      <c r="AB277" s="39"/>
      <c r="AC277" s="39"/>
      <c r="AD277" s="39"/>
      <c r="AE277" s="39"/>
      <c r="AR277" s="225" t="s">
        <v>271</v>
      </c>
      <c r="AT277" s="225" t="s">
        <v>243</v>
      </c>
      <c r="AU277" s="225" t="s">
        <v>81</v>
      </c>
      <c r="AY277" s="18" t="s">
        <v>240</v>
      </c>
      <c r="BE277" s="226">
        <f>IF(N277="základní",J277,0)</f>
        <v>0</v>
      </c>
      <c r="BF277" s="226">
        <f>IF(N277="snížená",J277,0)</f>
        <v>0</v>
      </c>
      <c r="BG277" s="226">
        <f>IF(N277="zákl. přenesená",J277,0)</f>
        <v>0</v>
      </c>
      <c r="BH277" s="226">
        <f>IF(N277="sníž. přenesená",J277,0)</f>
        <v>0</v>
      </c>
      <c r="BI277" s="226">
        <f>IF(N277="nulová",J277,0)</f>
        <v>0</v>
      </c>
      <c r="BJ277" s="18" t="s">
        <v>79</v>
      </c>
      <c r="BK277" s="226">
        <f>ROUND(I277*H277,2)</f>
        <v>0</v>
      </c>
      <c r="BL277" s="18" t="s">
        <v>271</v>
      </c>
      <c r="BM277" s="225" t="s">
        <v>6579</v>
      </c>
    </row>
    <row r="278" s="2" customFormat="1">
      <c r="A278" s="39"/>
      <c r="B278" s="40"/>
      <c r="C278" s="214" t="s">
        <v>2817</v>
      </c>
      <c r="D278" s="214" t="s">
        <v>243</v>
      </c>
      <c r="E278" s="215" t="s">
        <v>6580</v>
      </c>
      <c r="F278" s="216" t="s">
        <v>6581</v>
      </c>
      <c r="G278" s="217" t="s">
        <v>806</v>
      </c>
      <c r="H278" s="218">
        <v>1</v>
      </c>
      <c r="I278" s="219"/>
      <c r="J278" s="220">
        <f>ROUND(I278*H278,2)</f>
        <v>0</v>
      </c>
      <c r="K278" s="216" t="s">
        <v>749</v>
      </c>
      <c r="L278" s="45"/>
      <c r="M278" s="221" t="s">
        <v>19</v>
      </c>
      <c r="N278" s="222" t="s">
        <v>43</v>
      </c>
      <c r="O278" s="85"/>
      <c r="P278" s="223">
        <f>O278*H278</f>
        <v>0</v>
      </c>
      <c r="Q278" s="223">
        <v>0.00174</v>
      </c>
      <c r="R278" s="223">
        <f>Q278*H278</f>
        <v>0.00174</v>
      </c>
      <c r="S278" s="223">
        <v>0</v>
      </c>
      <c r="T278" s="224">
        <f>S278*H278</f>
        <v>0</v>
      </c>
      <c r="U278" s="39"/>
      <c r="V278" s="39"/>
      <c r="W278" s="39"/>
      <c r="X278" s="39"/>
      <c r="Y278" s="39"/>
      <c r="Z278" s="39"/>
      <c r="AA278" s="39"/>
      <c r="AB278" s="39"/>
      <c r="AC278" s="39"/>
      <c r="AD278" s="39"/>
      <c r="AE278" s="39"/>
      <c r="AR278" s="225" t="s">
        <v>271</v>
      </c>
      <c r="AT278" s="225" t="s">
        <v>243</v>
      </c>
      <c r="AU278" s="225" t="s">
        <v>81</v>
      </c>
      <c r="AY278" s="18" t="s">
        <v>240</v>
      </c>
      <c r="BE278" s="226">
        <f>IF(N278="základní",J278,0)</f>
        <v>0</v>
      </c>
      <c r="BF278" s="226">
        <f>IF(N278="snížená",J278,0)</f>
        <v>0</v>
      </c>
      <c r="BG278" s="226">
        <f>IF(N278="zákl. přenesená",J278,0)</f>
        <v>0</v>
      </c>
      <c r="BH278" s="226">
        <f>IF(N278="sníž. přenesená",J278,0)</f>
        <v>0</v>
      </c>
      <c r="BI278" s="226">
        <f>IF(N278="nulová",J278,0)</f>
        <v>0</v>
      </c>
      <c r="BJ278" s="18" t="s">
        <v>79</v>
      </c>
      <c r="BK278" s="226">
        <f>ROUND(I278*H278,2)</f>
        <v>0</v>
      </c>
      <c r="BL278" s="18" t="s">
        <v>271</v>
      </c>
      <c r="BM278" s="225" t="s">
        <v>6582</v>
      </c>
    </row>
    <row r="279" s="2" customFormat="1">
      <c r="A279" s="39"/>
      <c r="B279" s="40"/>
      <c r="C279" s="214" t="s">
        <v>688</v>
      </c>
      <c r="D279" s="214" t="s">
        <v>243</v>
      </c>
      <c r="E279" s="215" t="s">
        <v>6583</v>
      </c>
      <c r="F279" s="216" t="s">
        <v>6584</v>
      </c>
      <c r="G279" s="217" t="s">
        <v>806</v>
      </c>
      <c r="H279" s="218">
        <v>7</v>
      </c>
      <c r="I279" s="219"/>
      <c r="J279" s="220">
        <f>ROUND(I279*H279,2)</f>
        <v>0</v>
      </c>
      <c r="K279" s="216" t="s">
        <v>749</v>
      </c>
      <c r="L279" s="45"/>
      <c r="M279" s="221" t="s">
        <v>19</v>
      </c>
      <c r="N279" s="222" t="s">
        <v>43</v>
      </c>
      <c r="O279" s="85"/>
      <c r="P279" s="223">
        <f>O279*H279</f>
        <v>0</v>
      </c>
      <c r="Q279" s="223">
        <v>0.0027699999999999999</v>
      </c>
      <c r="R279" s="223">
        <f>Q279*H279</f>
        <v>0.019389999999999998</v>
      </c>
      <c r="S279" s="223">
        <v>0</v>
      </c>
      <c r="T279" s="224">
        <f>S279*H279</f>
        <v>0</v>
      </c>
      <c r="U279" s="39"/>
      <c r="V279" s="39"/>
      <c r="W279" s="39"/>
      <c r="X279" s="39"/>
      <c r="Y279" s="39"/>
      <c r="Z279" s="39"/>
      <c r="AA279" s="39"/>
      <c r="AB279" s="39"/>
      <c r="AC279" s="39"/>
      <c r="AD279" s="39"/>
      <c r="AE279" s="39"/>
      <c r="AR279" s="225" t="s">
        <v>271</v>
      </c>
      <c r="AT279" s="225" t="s">
        <v>243</v>
      </c>
      <c r="AU279" s="225" t="s">
        <v>81</v>
      </c>
      <c r="AY279" s="18" t="s">
        <v>240</v>
      </c>
      <c r="BE279" s="226">
        <f>IF(N279="základní",J279,0)</f>
        <v>0</v>
      </c>
      <c r="BF279" s="226">
        <f>IF(N279="snížená",J279,0)</f>
        <v>0</v>
      </c>
      <c r="BG279" s="226">
        <f>IF(N279="zákl. přenesená",J279,0)</f>
        <v>0</v>
      </c>
      <c r="BH279" s="226">
        <f>IF(N279="sníž. přenesená",J279,0)</f>
        <v>0</v>
      </c>
      <c r="BI279" s="226">
        <f>IF(N279="nulová",J279,0)</f>
        <v>0</v>
      </c>
      <c r="BJ279" s="18" t="s">
        <v>79</v>
      </c>
      <c r="BK279" s="226">
        <f>ROUND(I279*H279,2)</f>
        <v>0</v>
      </c>
      <c r="BL279" s="18" t="s">
        <v>271</v>
      </c>
      <c r="BM279" s="225" t="s">
        <v>6585</v>
      </c>
    </row>
    <row r="280" s="2" customFormat="1">
      <c r="A280" s="39"/>
      <c r="B280" s="40"/>
      <c r="C280" s="214" t="s">
        <v>2825</v>
      </c>
      <c r="D280" s="214" t="s">
        <v>243</v>
      </c>
      <c r="E280" s="215" t="s">
        <v>6586</v>
      </c>
      <c r="F280" s="216" t="s">
        <v>6587</v>
      </c>
      <c r="G280" s="217" t="s">
        <v>806</v>
      </c>
      <c r="H280" s="218">
        <v>1</v>
      </c>
      <c r="I280" s="219"/>
      <c r="J280" s="220">
        <f>ROUND(I280*H280,2)</f>
        <v>0</v>
      </c>
      <c r="K280" s="216" t="s">
        <v>749</v>
      </c>
      <c r="L280" s="45"/>
      <c r="M280" s="221" t="s">
        <v>19</v>
      </c>
      <c r="N280" s="222" t="s">
        <v>43</v>
      </c>
      <c r="O280" s="85"/>
      <c r="P280" s="223">
        <f>O280*H280</f>
        <v>0</v>
      </c>
      <c r="Q280" s="223">
        <v>0.0019200000000000001</v>
      </c>
      <c r="R280" s="223">
        <f>Q280*H280</f>
        <v>0.0019200000000000001</v>
      </c>
      <c r="S280" s="223">
        <v>0</v>
      </c>
      <c r="T280" s="224">
        <f>S280*H280</f>
        <v>0</v>
      </c>
      <c r="U280" s="39"/>
      <c r="V280" s="39"/>
      <c r="W280" s="39"/>
      <c r="X280" s="39"/>
      <c r="Y280" s="39"/>
      <c r="Z280" s="39"/>
      <c r="AA280" s="39"/>
      <c r="AB280" s="39"/>
      <c r="AC280" s="39"/>
      <c r="AD280" s="39"/>
      <c r="AE280" s="39"/>
      <c r="AR280" s="225" t="s">
        <v>271</v>
      </c>
      <c r="AT280" s="225" t="s">
        <v>243</v>
      </c>
      <c r="AU280" s="225" t="s">
        <v>81</v>
      </c>
      <c r="AY280" s="18" t="s">
        <v>240</v>
      </c>
      <c r="BE280" s="226">
        <f>IF(N280="základní",J280,0)</f>
        <v>0</v>
      </c>
      <c r="BF280" s="226">
        <f>IF(N280="snížená",J280,0)</f>
        <v>0</v>
      </c>
      <c r="BG280" s="226">
        <f>IF(N280="zákl. přenesená",J280,0)</f>
        <v>0</v>
      </c>
      <c r="BH280" s="226">
        <f>IF(N280="sníž. přenesená",J280,0)</f>
        <v>0</v>
      </c>
      <c r="BI280" s="226">
        <f>IF(N280="nulová",J280,0)</f>
        <v>0</v>
      </c>
      <c r="BJ280" s="18" t="s">
        <v>79</v>
      </c>
      <c r="BK280" s="226">
        <f>ROUND(I280*H280,2)</f>
        <v>0</v>
      </c>
      <c r="BL280" s="18" t="s">
        <v>271</v>
      </c>
      <c r="BM280" s="225" t="s">
        <v>6588</v>
      </c>
    </row>
    <row r="281" s="2" customFormat="1">
      <c r="A281" s="39"/>
      <c r="B281" s="40"/>
      <c r="C281" s="214" t="s">
        <v>693</v>
      </c>
      <c r="D281" s="214" t="s">
        <v>243</v>
      </c>
      <c r="E281" s="215" t="s">
        <v>6589</v>
      </c>
      <c r="F281" s="216" t="s">
        <v>6590</v>
      </c>
      <c r="G281" s="217" t="s">
        <v>806</v>
      </c>
      <c r="H281" s="218">
        <v>5</v>
      </c>
      <c r="I281" s="219"/>
      <c r="J281" s="220">
        <f>ROUND(I281*H281,2)</f>
        <v>0</v>
      </c>
      <c r="K281" s="216" t="s">
        <v>749</v>
      </c>
      <c r="L281" s="45"/>
      <c r="M281" s="221" t="s">
        <v>19</v>
      </c>
      <c r="N281" s="222" t="s">
        <v>43</v>
      </c>
      <c r="O281" s="85"/>
      <c r="P281" s="223">
        <f>O281*H281</f>
        <v>0</v>
      </c>
      <c r="Q281" s="223">
        <v>2.0000000000000002E-05</v>
      </c>
      <c r="R281" s="223">
        <f>Q281*H281</f>
        <v>0.00010000000000000001</v>
      </c>
      <c r="S281" s="223">
        <v>0</v>
      </c>
      <c r="T281" s="224">
        <f>S281*H281</f>
        <v>0</v>
      </c>
      <c r="U281" s="39"/>
      <c r="V281" s="39"/>
      <c r="W281" s="39"/>
      <c r="X281" s="39"/>
      <c r="Y281" s="39"/>
      <c r="Z281" s="39"/>
      <c r="AA281" s="39"/>
      <c r="AB281" s="39"/>
      <c r="AC281" s="39"/>
      <c r="AD281" s="39"/>
      <c r="AE281" s="39"/>
      <c r="AR281" s="225" t="s">
        <v>271</v>
      </c>
      <c r="AT281" s="225" t="s">
        <v>243</v>
      </c>
      <c r="AU281" s="225" t="s">
        <v>81</v>
      </c>
      <c r="AY281" s="18" t="s">
        <v>240</v>
      </c>
      <c r="BE281" s="226">
        <f>IF(N281="základní",J281,0)</f>
        <v>0</v>
      </c>
      <c r="BF281" s="226">
        <f>IF(N281="snížená",J281,0)</f>
        <v>0</v>
      </c>
      <c r="BG281" s="226">
        <f>IF(N281="zákl. přenesená",J281,0)</f>
        <v>0</v>
      </c>
      <c r="BH281" s="226">
        <f>IF(N281="sníž. přenesená",J281,0)</f>
        <v>0</v>
      </c>
      <c r="BI281" s="226">
        <f>IF(N281="nulová",J281,0)</f>
        <v>0</v>
      </c>
      <c r="BJ281" s="18" t="s">
        <v>79</v>
      </c>
      <c r="BK281" s="226">
        <f>ROUND(I281*H281,2)</f>
        <v>0</v>
      </c>
      <c r="BL281" s="18" t="s">
        <v>271</v>
      </c>
      <c r="BM281" s="225" t="s">
        <v>6591</v>
      </c>
    </row>
    <row r="282" s="2" customFormat="1">
      <c r="A282" s="39"/>
      <c r="B282" s="40"/>
      <c r="C282" s="238" t="s">
        <v>2833</v>
      </c>
      <c r="D282" s="238" t="s">
        <v>797</v>
      </c>
      <c r="E282" s="239" t="s">
        <v>6592</v>
      </c>
      <c r="F282" s="240" t="s">
        <v>6593</v>
      </c>
      <c r="G282" s="241" t="s">
        <v>806</v>
      </c>
      <c r="H282" s="242">
        <v>5</v>
      </c>
      <c r="I282" s="243"/>
      <c r="J282" s="244">
        <f>ROUND(I282*H282,2)</f>
        <v>0</v>
      </c>
      <c r="K282" s="240" t="s">
        <v>749</v>
      </c>
      <c r="L282" s="245"/>
      <c r="M282" s="246" t="s">
        <v>19</v>
      </c>
      <c r="N282" s="247" t="s">
        <v>43</v>
      </c>
      <c r="O282" s="85"/>
      <c r="P282" s="223">
        <f>O282*H282</f>
        <v>0</v>
      </c>
      <c r="Q282" s="223">
        <v>0.00052999999999999998</v>
      </c>
      <c r="R282" s="223">
        <f>Q282*H282</f>
        <v>0.00265</v>
      </c>
      <c r="S282" s="223">
        <v>0</v>
      </c>
      <c r="T282" s="224">
        <f>S282*H282</f>
        <v>0</v>
      </c>
      <c r="U282" s="39"/>
      <c r="V282" s="39"/>
      <c r="W282" s="39"/>
      <c r="X282" s="39"/>
      <c r="Y282" s="39"/>
      <c r="Z282" s="39"/>
      <c r="AA282" s="39"/>
      <c r="AB282" s="39"/>
      <c r="AC282" s="39"/>
      <c r="AD282" s="39"/>
      <c r="AE282" s="39"/>
      <c r="AR282" s="225" t="s">
        <v>301</v>
      </c>
      <c r="AT282" s="225" t="s">
        <v>797</v>
      </c>
      <c r="AU282" s="225" t="s">
        <v>81</v>
      </c>
      <c r="AY282" s="18" t="s">
        <v>240</v>
      </c>
      <c r="BE282" s="226">
        <f>IF(N282="základní",J282,0)</f>
        <v>0</v>
      </c>
      <c r="BF282" s="226">
        <f>IF(N282="snížená",J282,0)</f>
        <v>0</v>
      </c>
      <c r="BG282" s="226">
        <f>IF(N282="zákl. přenesená",J282,0)</f>
        <v>0</v>
      </c>
      <c r="BH282" s="226">
        <f>IF(N282="sníž. přenesená",J282,0)</f>
        <v>0</v>
      </c>
      <c r="BI282" s="226">
        <f>IF(N282="nulová",J282,0)</f>
        <v>0</v>
      </c>
      <c r="BJ282" s="18" t="s">
        <v>79</v>
      </c>
      <c r="BK282" s="226">
        <f>ROUND(I282*H282,2)</f>
        <v>0</v>
      </c>
      <c r="BL282" s="18" t="s">
        <v>271</v>
      </c>
      <c r="BM282" s="225" t="s">
        <v>6594</v>
      </c>
    </row>
    <row r="283" s="2" customFormat="1" ht="33" customHeight="1">
      <c r="A283" s="39"/>
      <c r="B283" s="40"/>
      <c r="C283" s="214" t="s">
        <v>695</v>
      </c>
      <c r="D283" s="214" t="s">
        <v>243</v>
      </c>
      <c r="E283" s="215" t="s">
        <v>6595</v>
      </c>
      <c r="F283" s="216" t="s">
        <v>6596</v>
      </c>
      <c r="G283" s="217" t="s">
        <v>806</v>
      </c>
      <c r="H283" s="218">
        <v>1</v>
      </c>
      <c r="I283" s="219"/>
      <c r="J283" s="220">
        <f>ROUND(I283*H283,2)</f>
        <v>0</v>
      </c>
      <c r="K283" s="216" t="s">
        <v>749</v>
      </c>
      <c r="L283" s="45"/>
      <c r="M283" s="221" t="s">
        <v>19</v>
      </c>
      <c r="N283" s="222" t="s">
        <v>43</v>
      </c>
      <c r="O283" s="85"/>
      <c r="P283" s="223">
        <f>O283*H283</f>
        <v>0</v>
      </c>
      <c r="Q283" s="223">
        <v>0.0019</v>
      </c>
      <c r="R283" s="223">
        <f>Q283*H283</f>
        <v>0.0019</v>
      </c>
      <c r="S283" s="223">
        <v>0</v>
      </c>
      <c r="T283" s="224">
        <f>S283*H283</f>
        <v>0</v>
      </c>
      <c r="U283" s="39"/>
      <c r="V283" s="39"/>
      <c r="W283" s="39"/>
      <c r="X283" s="39"/>
      <c r="Y283" s="39"/>
      <c r="Z283" s="39"/>
      <c r="AA283" s="39"/>
      <c r="AB283" s="39"/>
      <c r="AC283" s="39"/>
      <c r="AD283" s="39"/>
      <c r="AE283" s="39"/>
      <c r="AR283" s="225" t="s">
        <v>271</v>
      </c>
      <c r="AT283" s="225" t="s">
        <v>243</v>
      </c>
      <c r="AU283" s="225" t="s">
        <v>81</v>
      </c>
      <c r="AY283" s="18" t="s">
        <v>240</v>
      </c>
      <c r="BE283" s="226">
        <f>IF(N283="základní",J283,0)</f>
        <v>0</v>
      </c>
      <c r="BF283" s="226">
        <f>IF(N283="snížená",J283,0)</f>
        <v>0</v>
      </c>
      <c r="BG283" s="226">
        <f>IF(N283="zákl. přenesená",J283,0)</f>
        <v>0</v>
      </c>
      <c r="BH283" s="226">
        <f>IF(N283="sníž. přenesená",J283,0)</f>
        <v>0</v>
      </c>
      <c r="BI283" s="226">
        <f>IF(N283="nulová",J283,0)</f>
        <v>0</v>
      </c>
      <c r="BJ283" s="18" t="s">
        <v>79</v>
      </c>
      <c r="BK283" s="226">
        <f>ROUND(I283*H283,2)</f>
        <v>0</v>
      </c>
      <c r="BL283" s="18" t="s">
        <v>271</v>
      </c>
      <c r="BM283" s="225" t="s">
        <v>6597</v>
      </c>
    </row>
    <row r="284" s="2" customFormat="1">
      <c r="A284" s="39"/>
      <c r="B284" s="40"/>
      <c r="C284" s="238" t="s">
        <v>2840</v>
      </c>
      <c r="D284" s="238" t="s">
        <v>797</v>
      </c>
      <c r="E284" s="239" t="s">
        <v>6598</v>
      </c>
      <c r="F284" s="240" t="s">
        <v>6599</v>
      </c>
      <c r="G284" s="241" t="s">
        <v>806</v>
      </c>
      <c r="H284" s="242">
        <v>1</v>
      </c>
      <c r="I284" s="243"/>
      <c r="J284" s="244">
        <f>ROUND(I284*H284,2)</f>
        <v>0</v>
      </c>
      <c r="K284" s="240" t="s">
        <v>749</v>
      </c>
      <c r="L284" s="245"/>
      <c r="M284" s="246" t="s">
        <v>19</v>
      </c>
      <c r="N284" s="247" t="s">
        <v>43</v>
      </c>
      <c r="O284" s="85"/>
      <c r="P284" s="223">
        <f>O284*H284</f>
        <v>0</v>
      </c>
      <c r="Q284" s="223">
        <v>0.00165</v>
      </c>
      <c r="R284" s="223">
        <f>Q284*H284</f>
        <v>0.00165</v>
      </c>
      <c r="S284" s="223">
        <v>0</v>
      </c>
      <c r="T284" s="224">
        <f>S284*H284</f>
        <v>0</v>
      </c>
      <c r="U284" s="39"/>
      <c r="V284" s="39"/>
      <c r="W284" s="39"/>
      <c r="X284" s="39"/>
      <c r="Y284" s="39"/>
      <c r="Z284" s="39"/>
      <c r="AA284" s="39"/>
      <c r="AB284" s="39"/>
      <c r="AC284" s="39"/>
      <c r="AD284" s="39"/>
      <c r="AE284" s="39"/>
      <c r="AR284" s="225" t="s">
        <v>301</v>
      </c>
      <c r="AT284" s="225" t="s">
        <v>797</v>
      </c>
      <c r="AU284" s="225" t="s">
        <v>81</v>
      </c>
      <c r="AY284" s="18" t="s">
        <v>240</v>
      </c>
      <c r="BE284" s="226">
        <f>IF(N284="základní",J284,0)</f>
        <v>0</v>
      </c>
      <c r="BF284" s="226">
        <f>IF(N284="snížená",J284,0)</f>
        <v>0</v>
      </c>
      <c r="BG284" s="226">
        <f>IF(N284="zákl. přenesená",J284,0)</f>
        <v>0</v>
      </c>
      <c r="BH284" s="226">
        <f>IF(N284="sníž. přenesená",J284,0)</f>
        <v>0</v>
      </c>
      <c r="BI284" s="226">
        <f>IF(N284="nulová",J284,0)</f>
        <v>0</v>
      </c>
      <c r="BJ284" s="18" t="s">
        <v>79</v>
      </c>
      <c r="BK284" s="226">
        <f>ROUND(I284*H284,2)</f>
        <v>0</v>
      </c>
      <c r="BL284" s="18" t="s">
        <v>271</v>
      </c>
      <c r="BM284" s="225" t="s">
        <v>6600</v>
      </c>
    </row>
    <row r="285" s="2" customFormat="1">
      <c r="A285" s="39"/>
      <c r="B285" s="40"/>
      <c r="C285" s="214" t="s">
        <v>698</v>
      </c>
      <c r="D285" s="214" t="s">
        <v>243</v>
      </c>
      <c r="E285" s="215" t="s">
        <v>6601</v>
      </c>
      <c r="F285" s="216" t="s">
        <v>6602</v>
      </c>
      <c r="G285" s="217" t="s">
        <v>806</v>
      </c>
      <c r="H285" s="218">
        <v>10</v>
      </c>
      <c r="I285" s="219"/>
      <c r="J285" s="220">
        <f>ROUND(I285*H285,2)</f>
        <v>0</v>
      </c>
      <c r="K285" s="216" t="s">
        <v>749</v>
      </c>
      <c r="L285" s="45"/>
      <c r="M285" s="221" t="s">
        <v>19</v>
      </c>
      <c r="N285" s="222" t="s">
        <v>43</v>
      </c>
      <c r="O285" s="85"/>
      <c r="P285" s="223">
        <f>O285*H285</f>
        <v>0</v>
      </c>
      <c r="Q285" s="223">
        <v>0.00068999999999999997</v>
      </c>
      <c r="R285" s="223">
        <f>Q285*H285</f>
        <v>0.0068999999999999999</v>
      </c>
      <c r="S285" s="223">
        <v>0</v>
      </c>
      <c r="T285" s="224">
        <f>S285*H285</f>
        <v>0</v>
      </c>
      <c r="U285" s="39"/>
      <c r="V285" s="39"/>
      <c r="W285" s="39"/>
      <c r="X285" s="39"/>
      <c r="Y285" s="39"/>
      <c r="Z285" s="39"/>
      <c r="AA285" s="39"/>
      <c r="AB285" s="39"/>
      <c r="AC285" s="39"/>
      <c r="AD285" s="39"/>
      <c r="AE285" s="39"/>
      <c r="AR285" s="225" t="s">
        <v>271</v>
      </c>
      <c r="AT285" s="225" t="s">
        <v>243</v>
      </c>
      <c r="AU285" s="225" t="s">
        <v>81</v>
      </c>
      <c r="AY285" s="18" t="s">
        <v>240</v>
      </c>
      <c r="BE285" s="226">
        <f>IF(N285="základní",J285,0)</f>
        <v>0</v>
      </c>
      <c r="BF285" s="226">
        <f>IF(N285="snížená",J285,0)</f>
        <v>0</v>
      </c>
      <c r="BG285" s="226">
        <f>IF(N285="zákl. přenesená",J285,0)</f>
        <v>0</v>
      </c>
      <c r="BH285" s="226">
        <f>IF(N285="sníž. přenesená",J285,0)</f>
        <v>0</v>
      </c>
      <c r="BI285" s="226">
        <f>IF(N285="nulová",J285,0)</f>
        <v>0</v>
      </c>
      <c r="BJ285" s="18" t="s">
        <v>79</v>
      </c>
      <c r="BK285" s="226">
        <f>ROUND(I285*H285,2)</f>
        <v>0</v>
      </c>
      <c r="BL285" s="18" t="s">
        <v>271</v>
      </c>
      <c r="BM285" s="225" t="s">
        <v>6603</v>
      </c>
    </row>
    <row r="286" s="2" customFormat="1" ht="33" customHeight="1">
      <c r="A286" s="39"/>
      <c r="B286" s="40"/>
      <c r="C286" s="214" t="s">
        <v>2847</v>
      </c>
      <c r="D286" s="214" t="s">
        <v>243</v>
      </c>
      <c r="E286" s="215" t="s">
        <v>6604</v>
      </c>
      <c r="F286" s="216" t="s">
        <v>6605</v>
      </c>
      <c r="G286" s="217" t="s">
        <v>4862</v>
      </c>
      <c r="H286" s="218">
        <v>10</v>
      </c>
      <c r="I286" s="219"/>
      <c r="J286" s="220">
        <f>ROUND(I286*H286,2)</f>
        <v>0</v>
      </c>
      <c r="K286" s="216" t="s">
        <v>247</v>
      </c>
      <c r="L286" s="45"/>
      <c r="M286" s="221" t="s">
        <v>19</v>
      </c>
      <c r="N286" s="222" t="s">
        <v>43</v>
      </c>
      <c r="O286" s="85"/>
      <c r="P286" s="223">
        <f>O286*H286</f>
        <v>0</v>
      </c>
      <c r="Q286" s="223">
        <v>0.030130000000000001</v>
      </c>
      <c r="R286" s="223">
        <f>Q286*H286</f>
        <v>0.30130000000000001</v>
      </c>
      <c r="S286" s="223">
        <v>0</v>
      </c>
      <c r="T286" s="224">
        <f>S286*H286</f>
        <v>0</v>
      </c>
      <c r="U286" s="39"/>
      <c r="V286" s="39"/>
      <c r="W286" s="39"/>
      <c r="X286" s="39"/>
      <c r="Y286" s="39"/>
      <c r="Z286" s="39"/>
      <c r="AA286" s="39"/>
      <c r="AB286" s="39"/>
      <c r="AC286" s="39"/>
      <c r="AD286" s="39"/>
      <c r="AE286" s="39"/>
      <c r="AR286" s="225" t="s">
        <v>271</v>
      </c>
      <c r="AT286" s="225" t="s">
        <v>243</v>
      </c>
      <c r="AU286" s="225" t="s">
        <v>81</v>
      </c>
      <c r="AY286" s="18" t="s">
        <v>240</v>
      </c>
      <c r="BE286" s="226">
        <f>IF(N286="základní",J286,0)</f>
        <v>0</v>
      </c>
      <c r="BF286" s="226">
        <f>IF(N286="snížená",J286,0)</f>
        <v>0</v>
      </c>
      <c r="BG286" s="226">
        <f>IF(N286="zákl. přenesená",J286,0)</f>
        <v>0</v>
      </c>
      <c r="BH286" s="226">
        <f>IF(N286="sníž. přenesená",J286,0)</f>
        <v>0</v>
      </c>
      <c r="BI286" s="226">
        <f>IF(N286="nulová",J286,0)</f>
        <v>0</v>
      </c>
      <c r="BJ286" s="18" t="s">
        <v>79</v>
      </c>
      <c r="BK286" s="226">
        <f>ROUND(I286*H286,2)</f>
        <v>0</v>
      </c>
      <c r="BL286" s="18" t="s">
        <v>271</v>
      </c>
      <c r="BM286" s="225" t="s">
        <v>6606</v>
      </c>
    </row>
    <row r="287" s="2" customFormat="1">
      <c r="A287" s="39"/>
      <c r="B287" s="40"/>
      <c r="C287" s="214" t="s">
        <v>701</v>
      </c>
      <c r="D287" s="214" t="s">
        <v>243</v>
      </c>
      <c r="E287" s="215" t="s">
        <v>6607</v>
      </c>
      <c r="F287" s="216" t="s">
        <v>6608</v>
      </c>
      <c r="G287" s="217" t="s">
        <v>806</v>
      </c>
      <c r="H287" s="218">
        <v>9</v>
      </c>
      <c r="I287" s="219"/>
      <c r="J287" s="220">
        <f>ROUND(I287*H287,2)</f>
        <v>0</v>
      </c>
      <c r="K287" s="216" t="s">
        <v>247</v>
      </c>
      <c r="L287" s="45"/>
      <c r="M287" s="221" t="s">
        <v>19</v>
      </c>
      <c r="N287" s="222" t="s">
        <v>43</v>
      </c>
      <c r="O287" s="85"/>
      <c r="P287" s="223">
        <f>O287*H287</f>
        <v>0</v>
      </c>
      <c r="Q287" s="223">
        <v>0.00155</v>
      </c>
      <c r="R287" s="223">
        <f>Q287*H287</f>
        <v>0.013949999999999999</v>
      </c>
      <c r="S287" s="223">
        <v>0</v>
      </c>
      <c r="T287" s="224">
        <f>S287*H287</f>
        <v>0</v>
      </c>
      <c r="U287" s="39"/>
      <c r="V287" s="39"/>
      <c r="W287" s="39"/>
      <c r="X287" s="39"/>
      <c r="Y287" s="39"/>
      <c r="Z287" s="39"/>
      <c r="AA287" s="39"/>
      <c r="AB287" s="39"/>
      <c r="AC287" s="39"/>
      <c r="AD287" s="39"/>
      <c r="AE287" s="39"/>
      <c r="AR287" s="225" t="s">
        <v>271</v>
      </c>
      <c r="AT287" s="225" t="s">
        <v>243</v>
      </c>
      <c r="AU287" s="225" t="s">
        <v>81</v>
      </c>
      <c r="AY287" s="18" t="s">
        <v>240</v>
      </c>
      <c r="BE287" s="226">
        <f>IF(N287="základní",J287,0)</f>
        <v>0</v>
      </c>
      <c r="BF287" s="226">
        <f>IF(N287="snížená",J287,0)</f>
        <v>0</v>
      </c>
      <c r="BG287" s="226">
        <f>IF(N287="zákl. přenesená",J287,0)</f>
        <v>0</v>
      </c>
      <c r="BH287" s="226">
        <f>IF(N287="sníž. přenesená",J287,0)</f>
        <v>0</v>
      </c>
      <c r="BI287" s="226">
        <f>IF(N287="nulová",J287,0)</f>
        <v>0</v>
      </c>
      <c r="BJ287" s="18" t="s">
        <v>79</v>
      </c>
      <c r="BK287" s="226">
        <f>ROUND(I287*H287,2)</f>
        <v>0</v>
      </c>
      <c r="BL287" s="18" t="s">
        <v>271</v>
      </c>
      <c r="BM287" s="225" t="s">
        <v>6609</v>
      </c>
    </row>
    <row r="288" s="2" customFormat="1">
      <c r="A288" s="39"/>
      <c r="B288" s="40"/>
      <c r="C288" s="214" t="s">
        <v>2855</v>
      </c>
      <c r="D288" s="214" t="s">
        <v>243</v>
      </c>
      <c r="E288" s="215" t="s">
        <v>6610</v>
      </c>
      <c r="F288" s="216" t="s">
        <v>6611</v>
      </c>
      <c r="G288" s="217" t="s">
        <v>806</v>
      </c>
      <c r="H288" s="218">
        <v>1</v>
      </c>
      <c r="I288" s="219"/>
      <c r="J288" s="220">
        <f>ROUND(I288*H288,2)</f>
        <v>0</v>
      </c>
      <c r="K288" s="216" t="s">
        <v>247</v>
      </c>
      <c r="L288" s="45"/>
      <c r="M288" s="221" t="s">
        <v>19</v>
      </c>
      <c r="N288" s="222" t="s">
        <v>43</v>
      </c>
      <c r="O288" s="85"/>
      <c r="P288" s="223">
        <f>O288*H288</f>
        <v>0</v>
      </c>
      <c r="Q288" s="223">
        <v>0.0049199999999999999</v>
      </c>
      <c r="R288" s="223">
        <f>Q288*H288</f>
        <v>0.0049199999999999999</v>
      </c>
      <c r="S288" s="223">
        <v>0</v>
      </c>
      <c r="T288" s="224">
        <f>S288*H288</f>
        <v>0</v>
      </c>
      <c r="U288" s="39"/>
      <c r="V288" s="39"/>
      <c r="W288" s="39"/>
      <c r="X288" s="39"/>
      <c r="Y288" s="39"/>
      <c r="Z288" s="39"/>
      <c r="AA288" s="39"/>
      <c r="AB288" s="39"/>
      <c r="AC288" s="39"/>
      <c r="AD288" s="39"/>
      <c r="AE288" s="39"/>
      <c r="AR288" s="225" t="s">
        <v>271</v>
      </c>
      <c r="AT288" s="225" t="s">
        <v>243</v>
      </c>
      <c r="AU288" s="225" t="s">
        <v>81</v>
      </c>
      <c r="AY288" s="18" t="s">
        <v>240</v>
      </c>
      <c r="BE288" s="226">
        <f>IF(N288="základní",J288,0)</f>
        <v>0</v>
      </c>
      <c r="BF288" s="226">
        <f>IF(N288="snížená",J288,0)</f>
        <v>0</v>
      </c>
      <c r="BG288" s="226">
        <f>IF(N288="zákl. přenesená",J288,0)</f>
        <v>0</v>
      </c>
      <c r="BH288" s="226">
        <f>IF(N288="sníž. přenesená",J288,0)</f>
        <v>0</v>
      </c>
      <c r="BI288" s="226">
        <f>IF(N288="nulová",J288,0)</f>
        <v>0</v>
      </c>
      <c r="BJ288" s="18" t="s">
        <v>79</v>
      </c>
      <c r="BK288" s="226">
        <f>ROUND(I288*H288,2)</f>
        <v>0</v>
      </c>
      <c r="BL288" s="18" t="s">
        <v>271</v>
      </c>
      <c r="BM288" s="225" t="s">
        <v>6612</v>
      </c>
    </row>
    <row r="289" s="2" customFormat="1">
      <c r="A289" s="39"/>
      <c r="B289" s="40"/>
      <c r="C289" s="214" t="s">
        <v>704</v>
      </c>
      <c r="D289" s="214" t="s">
        <v>243</v>
      </c>
      <c r="E289" s="215" t="s">
        <v>6613</v>
      </c>
      <c r="F289" s="216" t="s">
        <v>6614</v>
      </c>
      <c r="G289" s="217" t="s">
        <v>261</v>
      </c>
      <c r="H289" s="218">
        <v>179</v>
      </c>
      <c r="I289" s="219"/>
      <c r="J289" s="220">
        <f>ROUND(I289*H289,2)</f>
        <v>0</v>
      </c>
      <c r="K289" s="216" t="s">
        <v>749</v>
      </c>
      <c r="L289" s="45"/>
      <c r="M289" s="221" t="s">
        <v>19</v>
      </c>
      <c r="N289" s="222" t="s">
        <v>43</v>
      </c>
      <c r="O289" s="85"/>
      <c r="P289" s="223">
        <f>O289*H289</f>
        <v>0</v>
      </c>
      <c r="Q289" s="223">
        <v>0.00019000000000000001</v>
      </c>
      <c r="R289" s="223">
        <f>Q289*H289</f>
        <v>0.034009999999999999</v>
      </c>
      <c r="S289" s="223">
        <v>0</v>
      </c>
      <c r="T289" s="224">
        <f>S289*H289</f>
        <v>0</v>
      </c>
      <c r="U289" s="39"/>
      <c r="V289" s="39"/>
      <c r="W289" s="39"/>
      <c r="X289" s="39"/>
      <c r="Y289" s="39"/>
      <c r="Z289" s="39"/>
      <c r="AA289" s="39"/>
      <c r="AB289" s="39"/>
      <c r="AC289" s="39"/>
      <c r="AD289" s="39"/>
      <c r="AE289" s="39"/>
      <c r="AR289" s="225" t="s">
        <v>271</v>
      </c>
      <c r="AT289" s="225" t="s">
        <v>243</v>
      </c>
      <c r="AU289" s="225" t="s">
        <v>81</v>
      </c>
      <c r="AY289" s="18" t="s">
        <v>240</v>
      </c>
      <c r="BE289" s="226">
        <f>IF(N289="základní",J289,0)</f>
        <v>0</v>
      </c>
      <c r="BF289" s="226">
        <f>IF(N289="snížená",J289,0)</f>
        <v>0</v>
      </c>
      <c r="BG289" s="226">
        <f>IF(N289="zákl. přenesená",J289,0)</f>
        <v>0</v>
      </c>
      <c r="BH289" s="226">
        <f>IF(N289="sníž. přenesená",J289,0)</f>
        <v>0</v>
      </c>
      <c r="BI289" s="226">
        <f>IF(N289="nulová",J289,0)</f>
        <v>0</v>
      </c>
      <c r="BJ289" s="18" t="s">
        <v>79</v>
      </c>
      <c r="BK289" s="226">
        <f>ROUND(I289*H289,2)</f>
        <v>0</v>
      </c>
      <c r="BL289" s="18" t="s">
        <v>271</v>
      </c>
      <c r="BM289" s="225" t="s">
        <v>6615</v>
      </c>
    </row>
    <row r="290" s="2" customFormat="1" ht="33" customHeight="1">
      <c r="A290" s="39"/>
      <c r="B290" s="40"/>
      <c r="C290" s="214" t="s">
        <v>2862</v>
      </c>
      <c r="D290" s="214" t="s">
        <v>243</v>
      </c>
      <c r="E290" s="215" t="s">
        <v>6616</v>
      </c>
      <c r="F290" s="216" t="s">
        <v>6617</v>
      </c>
      <c r="G290" s="217" t="s">
        <v>261</v>
      </c>
      <c r="H290" s="218">
        <v>2098</v>
      </c>
      <c r="I290" s="219"/>
      <c r="J290" s="220">
        <f>ROUND(I290*H290,2)</f>
        <v>0</v>
      </c>
      <c r="K290" s="216" t="s">
        <v>749</v>
      </c>
      <c r="L290" s="45"/>
      <c r="M290" s="221" t="s">
        <v>19</v>
      </c>
      <c r="N290" s="222" t="s">
        <v>43</v>
      </c>
      <c r="O290" s="85"/>
      <c r="P290" s="223">
        <f>O290*H290</f>
        <v>0</v>
      </c>
      <c r="Q290" s="223">
        <v>1.0000000000000001E-05</v>
      </c>
      <c r="R290" s="223">
        <f>Q290*H290</f>
        <v>0.020980000000000002</v>
      </c>
      <c r="S290" s="223">
        <v>0</v>
      </c>
      <c r="T290" s="224">
        <f>S290*H290</f>
        <v>0</v>
      </c>
      <c r="U290" s="39"/>
      <c r="V290" s="39"/>
      <c r="W290" s="39"/>
      <c r="X290" s="39"/>
      <c r="Y290" s="39"/>
      <c r="Z290" s="39"/>
      <c r="AA290" s="39"/>
      <c r="AB290" s="39"/>
      <c r="AC290" s="39"/>
      <c r="AD290" s="39"/>
      <c r="AE290" s="39"/>
      <c r="AR290" s="225" t="s">
        <v>271</v>
      </c>
      <c r="AT290" s="225" t="s">
        <v>243</v>
      </c>
      <c r="AU290" s="225" t="s">
        <v>81</v>
      </c>
      <c r="AY290" s="18" t="s">
        <v>240</v>
      </c>
      <c r="BE290" s="226">
        <f>IF(N290="základní",J290,0)</f>
        <v>0</v>
      </c>
      <c r="BF290" s="226">
        <f>IF(N290="snížená",J290,0)</f>
        <v>0</v>
      </c>
      <c r="BG290" s="226">
        <f>IF(N290="zákl. přenesená",J290,0)</f>
        <v>0</v>
      </c>
      <c r="BH290" s="226">
        <f>IF(N290="sníž. přenesená",J290,0)</f>
        <v>0</v>
      </c>
      <c r="BI290" s="226">
        <f>IF(N290="nulová",J290,0)</f>
        <v>0</v>
      </c>
      <c r="BJ290" s="18" t="s">
        <v>79</v>
      </c>
      <c r="BK290" s="226">
        <f>ROUND(I290*H290,2)</f>
        <v>0</v>
      </c>
      <c r="BL290" s="18" t="s">
        <v>271</v>
      </c>
      <c r="BM290" s="225" t="s">
        <v>6618</v>
      </c>
    </row>
    <row r="291" s="2" customFormat="1">
      <c r="A291" s="39"/>
      <c r="B291" s="40"/>
      <c r="C291" s="214" t="s">
        <v>706</v>
      </c>
      <c r="D291" s="214" t="s">
        <v>243</v>
      </c>
      <c r="E291" s="215" t="s">
        <v>6619</v>
      </c>
      <c r="F291" s="216" t="s">
        <v>6620</v>
      </c>
      <c r="G291" s="217" t="s">
        <v>261</v>
      </c>
      <c r="H291" s="218">
        <v>1730</v>
      </c>
      <c r="I291" s="219"/>
      <c r="J291" s="220">
        <f>ROUND(I291*H291,2)</f>
        <v>0</v>
      </c>
      <c r="K291" s="216" t="s">
        <v>749</v>
      </c>
      <c r="L291" s="45"/>
      <c r="M291" s="221" t="s">
        <v>19</v>
      </c>
      <c r="N291" s="222" t="s">
        <v>43</v>
      </c>
      <c r="O291" s="85"/>
      <c r="P291" s="223">
        <f>O291*H291</f>
        <v>0</v>
      </c>
      <c r="Q291" s="223">
        <v>2.0000000000000002E-05</v>
      </c>
      <c r="R291" s="223">
        <f>Q291*H291</f>
        <v>0.034600000000000006</v>
      </c>
      <c r="S291" s="223">
        <v>0</v>
      </c>
      <c r="T291" s="224">
        <f>S291*H291</f>
        <v>0</v>
      </c>
      <c r="U291" s="39"/>
      <c r="V291" s="39"/>
      <c r="W291" s="39"/>
      <c r="X291" s="39"/>
      <c r="Y291" s="39"/>
      <c r="Z291" s="39"/>
      <c r="AA291" s="39"/>
      <c r="AB291" s="39"/>
      <c r="AC291" s="39"/>
      <c r="AD291" s="39"/>
      <c r="AE291" s="39"/>
      <c r="AR291" s="225" t="s">
        <v>271</v>
      </c>
      <c r="AT291" s="225" t="s">
        <v>243</v>
      </c>
      <c r="AU291" s="225" t="s">
        <v>81</v>
      </c>
      <c r="AY291" s="18" t="s">
        <v>240</v>
      </c>
      <c r="BE291" s="226">
        <f>IF(N291="základní",J291,0)</f>
        <v>0</v>
      </c>
      <c r="BF291" s="226">
        <f>IF(N291="snížená",J291,0)</f>
        <v>0</v>
      </c>
      <c r="BG291" s="226">
        <f>IF(N291="zákl. přenesená",J291,0)</f>
        <v>0</v>
      </c>
      <c r="BH291" s="226">
        <f>IF(N291="sníž. přenesená",J291,0)</f>
        <v>0</v>
      </c>
      <c r="BI291" s="226">
        <f>IF(N291="nulová",J291,0)</f>
        <v>0</v>
      </c>
      <c r="BJ291" s="18" t="s">
        <v>79</v>
      </c>
      <c r="BK291" s="226">
        <f>ROUND(I291*H291,2)</f>
        <v>0</v>
      </c>
      <c r="BL291" s="18" t="s">
        <v>271</v>
      </c>
      <c r="BM291" s="225" t="s">
        <v>6621</v>
      </c>
    </row>
    <row r="292" s="2" customFormat="1">
      <c r="A292" s="39"/>
      <c r="B292" s="40"/>
      <c r="C292" s="214" t="s">
        <v>2870</v>
      </c>
      <c r="D292" s="214" t="s">
        <v>243</v>
      </c>
      <c r="E292" s="215" t="s">
        <v>6622</v>
      </c>
      <c r="F292" s="216" t="s">
        <v>6623</v>
      </c>
      <c r="G292" s="217" t="s">
        <v>261</v>
      </c>
      <c r="H292" s="218">
        <v>189</v>
      </c>
      <c r="I292" s="219"/>
      <c r="J292" s="220">
        <f>ROUND(I292*H292,2)</f>
        <v>0</v>
      </c>
      <c r="K292" s="216" t="s">
        <v>749</v>
      </c>
      <c r="L292" s="45"/>
      <c r="M292" s="221" t="s">
        <v>19</v>
      </c>
      <c r="N292" s="222" t="s">
        <v>43</v>
      </c>
      <c r="O292" s="85"/>
      <c r="P292" s="223">
        <f>O292*H292</f>
        <v>0</v>
      </c>
      <c r="Q292" s="223">
        <v>6.0000000000000002E-05</v>
      </c>
      <c r="R292" s="223">
        <f>Q292*H292</f>
        <v>0.011340000000000001</v>
      </c>
      <c r="S292" s="223">
        <v>0</v>
      </c>
      <c r="T292" s="224">
        <f>S292*H292</f>
        <v>0</v>
      </c>
      <c r="U292" s="39"/>
      <c r="V292" s="39"/>
      <c r="W292" s="39"/>
      <c r="X292" s="39"/>
      <c r="Y292" s="39"/>
      <c r="Z292" s="39"/>
      <c r="AA292" s="39"/>
      <c r="AB292" s="39"/>
      <c r="AC292" s="39"/>
      <c r="AD292" s="39"/>
      <c r="AE292" s="39"/>
      <c r="AR292" s="225" t="s">
        <v>271</v>
      </c>
      <c r="AT292" s="225" t="s">
        <v>243</v>
      </c>
      <c r="AU292" s="225" t="s">
        <v>81</v>
      </c>
      <c r="AY292" s="18" t="s">
        <v>240</v>
      </c>
      <c r="BE292" s="226">
        <f>IF(N292="základní",J292,0)</f>
        <v>0</v>
      </c>
      <c r="BF292" s="226">
        <f>IF(N292="snížená",J292,0)</f>
        <v>0</v>
      </c>
      <c r="BG292" s="226">
        <f>IF(N292="zákl. přenesená",J292,0)</f>
        <v>0</v>
      </c>
      <c r="BH292" s="226">
        <f>IF(N292="sníž. přenesená",J292,0)</f>
        <v>0</v>
      </c>
      <c r="BI292" s="226">
        <f>IF(N292="nulová",J292,0)</f>
        <v>0</v>
      </c>
      <c r="BJ292" s="18" t="s">
        <v>79</v>
      </c>
      <c r="BK292" s="226">
        <f>ROUND(I292*H292,2)</f>
        <v>0</v>
      </c>
      <c r="BL292" s="18" t="s">
        <v>271</v>
      </c>
      <c r="BM292" s="225" t="s">
        <v>6624</v>
      </c>
    </row>
    <row r="293" s="2" customFormat="1" ht="55.5" customHeight="1">
      <c r="A293" s="39"/>
      <c r="B293" s="40"/>
      <c r="C293" s="214" t="s">
        <v>710</v>
      </c>
      <c r="D293" s="214" t="s">
        <v>243</v>
      </c>
      <c r="E293" s="215" t="s">
        <v>6625</v>
      </c>
      <c r="F293" s="216" t="s">
        <v>6626</v>
      </c>
      <c r="G293" s="217" t="s">
        <v>786</v>
      </c>
      <c r="H293" s="218">
        <v>5.6040000000000001</v>
      </c>
      <c r="I293" s="219"/>
      <c r="J293" s="220">
        <f>ROUND(I293*H293,2)</f>
        <v>0</v>
      </c>
      <c r="K293" s="216" t="s">
        <v>749</v>
      </c>
      <c r="L293" s="45"/>
      <c r="M293" s="221" t="s">
        <v>19</v>
      </c>
      <c r="N293" s="222" t="s">
        <v>43</v>
      </c>
      <c r="O293" s="85"/>
      <c r="P293" s="223">
        <f>O293*H293</f>
        <v>0</v>
      </c>
      <c r="Q293" s="223">
        <v>0</v>
      </c>
      <c r="R293" s="223">
        <f>Q293*H293</f>
        <v>0</v>
      </c>
      <c r="S293" s="223">
        <v>0</v>
      </c>
      <c r="T293" s="224">
        <f>S293*H293</f>
        <v>0</v>
      </c>
      <c r="U293" s="39"/>
      <c r="V293" s="39"/>
      <c r="W293" s="39"/>
      <c r="X293" s="39"/>
      <c r="Y293" s="39"/>
      <c r="Z293" s="39"/>
      <c r="AA293" s="39"/>
      <c r="AB293" s="39"/>
      <c r="AC293" s="39"/>
      <c r="AD293" s="39"/>
      <c r="AE293" s="39"/>
      <c r="AR293" s="225" t="s">
        <v>271</v>
      </c>
      <c r="AT293" s="225" t="s">
        <v>243</v>
      </c>
      <c r="AU293" s="225" t="s">
        <v>81</v>
      </c>
      <c r="AY293" s="18" t="s">
        <v>240</v>
      </c>
      <c r="BE293" s="226">
        <f>IF(N293="základní",J293,0)</f>
        <v>0</v>
      </c>
      <c r="BF293" s="226">
        <f>IF(N293="snížená",J293,0)</f>
        <v>0</v>
      </c>
      <c r="BG293" s="226">
        <f>IF(N293="zákl. přenesená",J293,0)</f>
        <v>0</v>
      </c>
      <c r="BH293" s="226">
        <f>IF(N293="sníž. přenesená",J293,0)</f>
        <v>0</v>
      </c>
      <c r="BI293" s="226">
        <f>IF(N293="nulová",J293,0)</f>
        <v>0</v>
      </c>
      <c r="BJ293" s="18" t="s">
        <v>79</v>
      </c>
      <c r="BK293" s="226">
        <f>ROUND(I293*H293,2)</f>
        <v>0</v>
      </c>
      <c r="BL293" s="18" t="s">
        <v>271</v>
      </c>
      <c r="BM293" s="225" t="s">
        <v>6627</v>
      </c>
    </row>
    <row r="294" s="12" customFormat="1" ht="22.8" customHeight="1">
      <c r="A294" s="12"/>
      <c r="B294" s="198"/>
      <c r="C294" s="199"/>
      <c r="D294" s="200" t="s">
        <v>71</v>
      </c>
      <c r="E294" s="212" t="s">
        <v>6079</v>
      </c>
      <c r="F294" s="212" t="s">
        <v>6628</v>
      </c>
      <c r="G294" s="199"/>
      <c r="H294" s="199"/>
      <c r="I294" s="202"/>
      <c r="J294" s="213">
        <f>BK294</f>
        <v>0</v>
      </c>
      <c r="K294" s="199"/>
      <c r="L294" s="204"/>
      <c r="M294" s="205"/>
      <c r="N294" s="206"/>
      <c r="O294" s="206"/>
      <c r="P294" s="207">
        <f>SUM(P295:P301)</f>
        <v>0</v>
      </c>
      <c r="Q294" s="206"/>
      <c r="R294" s="207">
        <f>SUM(R295:R301)</f>
        <v>0.18383999999999998</v>
      </c>
      <c r="S294" s="206"/>
      <c r="T294" s="208">
        <f>SUM(T295:T301)</f>
        <v>0</v>
      </c>
      <c r="U294" s="12"/>
      <c r="V294" s="12"/>
      <c r="W294" s="12"/>
      <c r="X294" s="12"/>
      <c r="Y294" s="12"/>
      <c r="Z294" s="12"/>
      <c r="AA294" s="12"/>
      <c r="AB294" s="12"/>
      <c r="AC294" s="12"/>
      <c r="AD294" s="12"/>
      <c r="AE294" s="12"/>
      <c r="AR294" s="209" t="s">
        <v>81</v>
      </c>
      <c r="AT294" s="210" t="s">
        <v>71</v>
      </c>
      <c r="AU294" s="210" t="s">
        <v>79</v>
      </c>
      <c r="AY294" s="209" t="s">
        <v>240</v>
      </c>
      <c r="BK294" s="211">
        <f>SUM(BK295:BK301)</f>
        <v>0</v>
      </c>
    </row>
    <row r="295" s="2" customFormat="1">
      <c r="A295" s="39"/>
      <c r="B295" s="40"/>
      <c r="C295" s="214" t="s">
        <v>2878</v>
      </c>
      <c r="D295" s="214" t="s">
        <v>243</v>
      </c>
      <c r="E295" s="215" t="s">
        <v>6629</v>
      </c>
      <c r="F295" s="216" t="s">
        <v>6630</v>
      </c>
      <c r="G295" s="217" t="s">
        <v>4862</v>
      </c>
      <c r="H295" s="218">
        <v>4</v>
      </c>
      <c r="I295" s="219"/>
      <c r="J295" s="220">
        <f>ROUND(I295*H295,2)</f>
        <v>0</v>
      </c>
      <c r="K295" s="216" t="s">
        <v>749</v>
      </c>
      <c r="L295" s="45"/>
      <c r="M295" s="221" t="s">
        <v>19</v>
      </c>
      <c r="N295" s="222" t="s">
        <v>43</v>
      </c>
      <c r="O295" s="85"/>
      <c r="P295" s="223">
        <f>O295*H295</f>
        <v>0</v>
      </c>
      <c r="Q295" s="223">
        <v>0.0035999999999999999</v>
      </c>
      <c r="R295" s="223">
        <f>Q295*H295</f>
        <v>0.0144</v>
      </c>
      <c r="S295" s="223">
        <v>0</v>
      </c>
      <c r="T295" s="224">
        <f>S295*H295</f>
        <v>0</v>
      </c>
      <c r="U295" s="39"/>
      <c r="V295" s="39"/>
      <c r="W295" s="39"/>
      <c r="X295" s="39"/>
      <c r="Y295" s="39"/>
      <c r="Z295" s="39"/>
      <c r="AA295" s="39"/>
      <c r="AB295" s="39"/>
      <c r="AC295" s="39"/>
      <c r="AD295" s="39"/>
      <c r="AE295" s="39"/>
      <c r="AR295" s="225" t="s">
        <v>271</v>
      </c>
      <c r="AT295" s="225" t="s">
        <v>243</v>
      </c>
      <c r="AU295" s="225" t="s">
        <v>81</v>
      </c>
      <c r="AY295" s="18" t="s">
        <v>240</v>
      </c>
      <c r="BE295" s="226">
        <f>IF(N295="základní",J295,0)</f>
        <v>0</v>
      </c>
      <c r="BF295" s="226">
        <f>IF(N295="snížená",J295,0)</f>
        <v>0</v>
      </c>
      <c r="BG295" s="226">
        <f>IF(N295="zákl. přenesená",J295,0)</f>
        <v>0</v>
      </c>
      <c r="BH295" s="226">
        <f>IF(N295="sníž. přenesená",J295,0)</f>
        <v>0</v>
      </c>
      <c r="BI295" s="226">
        <f>IF(N295="nulová",J295,0)</f>
        <v>0</v>
      </c>
      <c r="BJ295" s="18" t="s">
        <v>79</v>
      </c>
      <c r="BK295" s="226">
        <f>ROUND(I295*H295,2)</f>
        <v>0</v>
      </c>
      <c r="BL295" s="18" t="s">
        <v>271</v>
      </c>
      <c r="BM295" s="225" t="s">
        <v>6631</v>
      </c>
    </row>
    <row r="296" s="2" customFormat="1" ht="55.5" customHeight="1">
      <c r="A296" s="39"/>
      <c r="B296" s="40"/>
      <c r="C296" s="214" t="s">
        <v>713</v>
      </c>
      <c r="D296" s="214" t="s">
        <v>243</v>
      </c>
      <c r="E296" s="215" t="s">
        <v>6632</v>
      </c>
      <c r="F296" s="216" t="s">
        <v>6633</v>
      </c>
      <c r="G296" s="217" t="s">
        <v>4862</v>
      </c>
      <c r="H296" s="218">
        <v>1</v>
      </c>
      <c r="I296" s="219"/>
      <c r="J296" s="220">
        <f>ROUND(I296*H296,2)</f>
        <v>0</v>
      </c>
      <c r="K296" s="216" t="s">
        <v>749</v>
      </c>
      <c r="L296" s="45"/>
      <c r="M296" s="221" t="s">
        <v>19</v>
      </c>
      <c r="N296" s="222" t="s">
        <v>43</v>
      </c>
      <c r="O296" s="85"/>
      <c r="P296" s="223">
        <f>O296*H296</f>
        <v>0</v>
      </c>
      <c r="Q296" s="223">
        <v>0.00958</v>
      </c>
      <c r="R296" s="223">
        <f>Q296*H296</f>
        <v>0.00958</v>
      </c>
      <c r="S296" s="223">
        <v>0</v>
      </c>
      <c r="T296" s="224">
        <f>S296*H296</f>
        <v>0</v>
      </c>
      <c r="U296" s="39"/>
      <c r="V296" s="39"/>
      <c r="W296" s="39"/>
      <c r="X296" s="39"/>
      <c r="Y296" s="39"/>
      <c r="Z296" s="39"/>
      <c r="AA296" s="39"/>
      <c r="AB296" s="39"/>
      <c r="AC296" s="39"/>
      <c r="AD296" s="39"/>
      <c r="AE296" s="39"/>
      <c r="AR296" s="225" t="s">
        <v>271</v>
      </c>
      <c r="AT296" s="225" t="s">
        <v>243</v>
      </c>
      <c r="AU296" s="225" t="s">
        <v>81</v>
      </c>
      <c r="AY296" s="18" t="s">
        <v>240</v>
      </c>
      <c r="BE296" s="226">
        <f>IF(N296="základní",J296,0)</f>
        <v>0</v>
      </c>
      <c r="BF296" s="226">
        <f>IF(N296="snížená",J296,0)</f>
        <v>0</v>
      </c>
      <c r="BG296" s="226">
        <f>IF(N296="zákl. přenesená",J296,0)</f>
        <v>0</v>
      </c>
      <c r="BH296" s="226">
        <f>IF(N296="sníž. přenesená",J296,0)</f>
        <v>0</v>
      </c>
      <c r="BI296" s="226">
        <f>IF(N296="nulová",J296,0)</f>
        <v>0</v>
      </c>
      <c r="BJ296" s="18" t="s">
        <v>79</v>
      </c>
      <c r="BK296" s="226">
        <f>ROUND(I296*H296,2)</f>
        <v>0</v>
      </c>
      <c r="BL296" s="18" t="s">
        <v>271</v>
      </c>
      <c r="BM296" s="225" t="s">
        <v>6634</v>
      </c>
    </row>
    <row r="297" s="2" customFormat="1">
      <c r="A297" s="39"/>
      <c r="B297" s="40"/>
      <c r="C297" s="214" t="s">
        <v>2887</v>
      </c>
      <c r="D297" s="214" t="s">
        <v>243</v>
      </c>
      <c r="E297" s="215" t="s">
        <v>6635</v>
      </c>
      <c r="F297" s="216" t="s">
        <v>6636</v>
      </c>
      <c r="G297" s="217" t="s">
        <v>806</v>
      </c>
      <c r="H297" s="218">
        <v>2</v>
      </c>
      <c r="I297" s="219"/>
      <c r="J297" s="220">
        <f>ROUND(I297*H297,2)</f>
        <v>0</v>
      </c>
      <c r="K297" s="216" t="s">
        <v>749</v>
      </c>
      <c r="L297" s="45"/>
      <c r="M297" s="221" t="s">
        <v>19</v>
      </c>
      <c r="N297" s="222" t="s">
        <v>43</v>
      </c>
      <c r="O297" s="85"/>
      <c r="P297" s="223">
        <f>O297*H297</f>
        <v>0</v>
      </c>
      <c r="Q297" s="223">
        <v>0.00058</v>
      </c>
      <c r="R297" s="223">
        <f>Q297*H297</f>
        <v>0.00116</v>
      </c>
      <c r="S297" s="223">
        <v>0</v>
      </c>
      <c r="T297" s="224">
        <f>S297*H297</f>
        <v>0</v>
      </c>
      <c r="U297" s="39"/>
      <c r="V297" s="39"/>
      <c r="W297" s="39"/>
      <c r="X297" s="39"/>
      <c r="Y297" s="39"/>
      <c r="Z297" s="39"/>
      <c r="AA297" s="39"/>
      <c r="AB297" s="39"/>
      <c r="AC297" s="39"/>
      <c r="AD297" s="39"/>
      <c r="AE297" s="39"/>
      <c r="AR297" s="225" t="s">
        <v>271</v>
      </c>
      <c r="AT297" s="225" t="s">
        <v>243</v>
      </c>
      <c r="AU297" s="225" t="s">
        <v>81</v>
      </c>
      <c r="AY297" s="18" t="s">
        <v>240</v>
      </c>
      <c r="BE297" s="226">
        <f>IF(N297="základní",J297,0)</f>
        <v>0</v>
      </c>
      <c r="BF297" s="226">
        <f>IF(N297="snížená",J297,0)</f>
        <v>0</v>
      </c>
      <c r="BG297" s="226">
        <f>IF(N297="zákl. přenesená",J297,0)</f>
        <v>0</v>
      </c>
      <c r="BH297" s="226">
        <f>IF(N297="sníž. přenesená",J297,0)</f>
        <v>0</v>
      </c>
      <c r="BI297" s="226">
        <f>IF(N297="nulová",J297,0)</f>
        <v>0</v>
      </c>
      <c r="BJ297" s="18" t="s">
        <v>79</v>
      </c>
      <c r="BK297" s="226">
        <f>ROUND(I297*H297,2)</f>
        <v>0</v>
      </c>
      <c r="BL297" s="18" t="s">
        <v>271</v>
      </c>
      <c r="BM297" s="225" t="s">
        <v>6637</v>
      </c>
    </row>
    <row r="298" s="2" customFormat="1">
      <c r="A298" s="39"/>
      <c r="B298" s="40"/>
      <c r="C298" s="214" t="s">
        <v>716</v>
      </c>
      <c r="D298" s="214" t="s">
        <v>243</v>
      </c>
      <c r="E298" s="215" t="s">
        <v>6638</v>
      </c>
      <c r="F298" s="216" t="s">
        <v>6639</v>
      </c>
      <c r="G298" s="217" t="s">
        <v>4862</v>
      </c>
      <c r="H298" s="218">
        <v>1</v>
      </c>
      <c r="I298" s="219"/>
      <c r="J298" s="220">
        <f>ROUND(I298*H298,2)</f>
        <v>0</v>
      </c>
      <c r="K298" s="216" t="s">
        <v>749</v>
      </c>
      <c r="L298" s="45"/>
      <c r="M298" s="221" t="s">
        <v>19</v>
      </c>
      <c r="N298" s="222" t="s">
        <v>43</v>
      </c>
      <c r="O298" s="85"/>
      <c r="P298" s="223">
        <f>O298*H298</f>
        <v>0</v>
      </c>
      <c r="Q298" s="223">
        <v>0.12819</v>
      </c>
      <c r="R298" s="223">
        <f>Q298*H298</f>
        <v>0.12819</v>
      </c>
      <c r="S298" s="223">
        <v>0</v>
      </c>
      <c r="T298" s="224">
        <f>S298*H298</f>
        <v>0</v>
      </c>
      <c r="U298" s="39"/>
      <c r="V298" s="39"/>
      <c r="W298" s="39"/>
      <c r="X298" s="39"/>
      <c r="Y298" s="39"/>
      <c r="Z298" s="39"/>
      <c r="AA298" s="39"/>
      <c r="AB298" s="39"/>
      <c r="AC298" s="39"/>
      <c r="AD298" s="39"/>
      <c r="AE298" s="39"/>
      <c r="AR298" s="225" t="s">
        <v>271</v>
      </c>
      <c r="AT298" s="225" t="s">
        <v>243</v>
      </c>
      <c r="AU298" s="225" t="s">
        <v>81</v>
      </c>
      <c r="AY298" s="18" t="s">
        <v>240</v>
      </c>
      <c r="BE298" s="226">
        <f>IF(N298="základní",J298,0)</f>
        <v>0</v>
      </c>
      <c r="BF298" s="226">
        <f>IF(N298="snížená",J298,0)</f>
        <v>0</v>
      </c>
      <c r="BG298" s="226">
        <f>IF(N298="zákl. přenesená",J298,0)</f>
        <v>0</v>
      </c>
      <c r="BH298" s="226">
        <f>IF(N298="sníž. přenesená",J298,0)</f>
        <v>0</v>
      </c>
      <c r="BI298" s="226">
        <f>IF(N298="nulová",J298,0)</f>
        <v>0</v>
      </c>
      <c r="BJ298" s="18" t="s">
        <v>79</v>
      </c>
      <c r="BK298" s="226">
        <f>ROUND(I298*H298,2)</f>
        <v>0</v>
      </c>
      <c r="BL298" s="18" t="s">
        <v>271</v>
      </c>
      <c r="BM298" s="225" t="s">
        <v>6640</v>
      </c>
    </row>
    <row r="299" s="2" customFormat="1" ht="21.75" customHeight="1">
      <c r="A299" s="39"/>
      <c r="B299" s="40"/>
      <c r="C299" s="214" t="s">
        <v>2896</v>
      </c>
      <c r="D299" s="214" t="s">
        <v>243</v>
      </c>
      <c r="E299" s="215" t="s">
        <v>6641</v>
      </c>
      <c r="F299" s="216" t="s">
        <v>6642</v>
      </c>
      <c r="G299" s="217" t="s">
        <v>4862</v>
      </c>
      <c r="H299" s="218">
        <v>1</v>
      </c>
      <c r="I299" s="219"/>
      <c r="J299" s="220">
        <f>ROUND(I299*H299,2)</f>
        <v>0</v>
      </c>
      <c r="K299" s="216" t="s">
        <v>749</v>
      </c>
      <c r="L299" s="45"/>
      <c r="M299" s="221" t="s">
        <v>19</v>
      </c>
      <c r="N299" s="222" t="s">
        <v>43</v>
      </c>
      <c r="O299" s="85"/>
      <c r="P299" s="223">
        <f>O299*H299</f>
        <v>0</v>
      </c>
      <c r="Q299" s="223">
        <v>0.0055100000000000001</v>
      </c>
      <c r="R299" s="223">
        <f>Q299*H299</f>
        <v>0.0055100000000000001</v>
      </c>
      <c r="S299" s="223">
        <v>0</v>
      </c>
      <c r="T299" s="224">
        <f>S299*H299</f>
        <v>0</v>
      </c>
      <c r="U299" s="39"/>
      <c r="V299" s="39"/>
      <c r="W299" s="39"/>
      <c r="X299" s="39"/>
      <c r="Y299" s="39"/>
      <c r="Z299" s="39"/>
      <c r="AA299" s="39"/>
      <c r="AB299" s="39"/>
      <c r="AC299" s="39"/>
      <c r="AD299" s="39"/>
      <c r="AE299" s="39"/>
      <c r="AR299" s="225" t="s">
        <v>271</v>
      </c>
      <c r="AT299" s="225" t="s">
        <v>243</v>
      </c>
      <c r="AU299" s="225" t="s">
        <v>81</v>
      </c>
      <c r="AY299" s="18" t="s">
        <v>240</v>
      </c>
      <c r="BE299" s="226">
        <f>IF(N299="základní",J299,0)</f>
        <v>0</v>
      </c>
      <c r="BF299" s="226">
        <f>IF(N299="snížená",J299,0)</f>
        <v>0</v>
      </c>
      <c r="BG299" s="226">
        <f>IF(N299="zákl. přenesená",J299,0)</f>
        <v>0</v>
      </c>
      <c r="BH299" s="226">
        <f>IF(N299="sníž. přenesená",J299,0)</f>
        <v>0</v>
      </c>
      <c r="BI299" s="226">
        <f>IF(N299="nulová",J299,0)</f>
        <v>0</v>
      </c>
      <c r="BJ299" s="18" t="s">
        <v>79</v>
      </c>
      <c r="BK299" s="226">
        <f>ROUND(I299*H299,2)</f>
        <v>0</v>
      </c>
      <c r="BL299" s="18" t="s">
        <v>271</v>
      </c>
      <c r="BM299" s="225" t="s">
        <v>6643</v>
      </c>
    </row>
    <row r="300" s="2" customFormat="1" ht="16.5" customHeight="1">
      <c r="A300" s="39"/>
      <c r="B300" s="40"/>
      <c r="C300" s="238" t="s">
        <v>718</v>
      </c>
      <c r="D300" s="238" t="s">
        <v>797</v>
      </c>
      <c r="E300" s="239" t="s">
        <v>6644</v>
      </c>
      <c r="F300" s="240" t="s">
        <v>6645</v>
      </c>
      <c r="G300" s="241" t="s">
        <v>806</v>
      </c>
      <c r="H300" s="242">
        <v>1</v>
      </c>
      <c r="I300" s="243"/>
      <c r="J300" s="244">
        <f>ROUND(I300*H300,2)</f>
        <v>0</v>
      </c>
      <c r="K300" s="240" t="s">
        <v>247</v>
      </c>
      <c r="L300" s="245"/>
      <c r="M300" s="246" t="s">
        <v>19</v>
      </c>
      <c r="N300" s="247" t="s">
        <v>43</v>
      </c>
      <c r="O300" s="85"/>
      <c r="P300" s="223">
        <f>O300*H300</f>
        <v>0</v>
      </c>
      <c r="Q300" s="223">
        <v>0.025000000000000001</v>
      </c>
      <c r="R300" s="223">
        <f>Q300*H300</f>
        <v>0.025000000000000001</v>
      </c>
      <c r="S300" s="223">
        <v>0</v>
      </c>
      <c r="T300" s="224">
        <f>S300*H300</f>
        <v>0</v>
      </c>
      <c r="U300" s="39"/>
      <c r="V300" s="39"/>
      <c r="W300" s="39"/>
      <c r="X300" s="39"/>
      <c r="Y300" s="39"/>
      <c r="Z300" s="39"/>
      <c r="AA300" s="39"/>
      <c r="AB300" s="39"/>
      <c r="AC300" s="39"/>
      <c r="AD300" s="39"/>
      <c r="AE300" s="39"/>
      <c r="AR300" s="225" t="s">
        <v>301</v>
      </c>
      <c r="AT300" s="225" t="s">
        <v>797</v>
      </c>
      <c r="AU300" s="225" t="s">
        <v>81</v>
      </c>
      <c r="AY300" s="18" t="s">
        <v>240</v>
      </c>
      <c r="BE300" s="226">
        <f>IF(N300="základní",J300,0)</f>
        <v>0</v>
      </c>
      <c r="BF300" s="226">
        <f>IF(N300="snížená",J300,0)</f>
        <v>0</v>
      </c>
      <c r="BG300" s="226">
        <f>IF(N300="zákl. přenesená",J300,0)</f>
        <v>0</v>
      </c>
      <c r="BH300" s="226">
        <f>IF(N300="sníž. přenesená",J300,0)</f>
        <v>0</v>
      </c>
      <c r="BI300" s="226">
        <f>IF(N300="nulová",J300,0)</f>
        <v>0</v>
      </c>
      <c r="BJ300" s="18" t="s">
        <v>79</v>
      </c>
      <c r="BK300" s="226">
        <f>ROUND(I300*H300,2)</f>
        <v>0</v>
      </c>
      <c r="BL300" s="18" t="s">
        <v>271</v>
      </c>
      <c r="BM300" s="225" t="s">
        <v>6646</v>
      </c>
    </row>
    <row r="301" s="2" customFormat="1" ht="55.5" customHeight="1">
      <c r="A301" s="39"/>
      <c r="B301" s="40"/>
      <c r="C301" s="214" t="s">
        <v>2905</v>
      </c>
      <c r="D301" s="214" t="s">
        <v>243</v>
      </c>
      <c r="E301" s="215" t="s">
        <v>6647</v>
      </c>
      <c r="F301" s="216" t="s">
        <v>6648</v>
      </c>
      <c r="G301" s="217" t="s">
        <v>786</v>
      </c>
      <c r="H301" s="218">
        <v>0.184</v>
      </c>
      <c r="I301" s="219"/>
      <c r="J301" s="220">
        <f>ROUND(I301*H301,2)</f>
        <v>0</v>
      </c>
      <c r="K301" s="216" t="s">
        <v>749</v>
      </c>
      <c r="L301" s="45"/>
      <c r="M301" s="221" t="s">
        <v>19</v>
      </c>
      <c r="N301" s="222" t="s">
        <v>43</v>
      </c>
      <c r="O301" s="85"/>
      <c r="P301" s="223">
        <f>O301*H301</f>
        <v>0</v>
      </c>
      <c r="Q301" s="223">
        <v>0</v>
      </c>
      <c r="R301" s="223">
        <f>Q301*H301</f>
        <v>0</v>
      </c>
      <c r="S301" s="223">
        <v>0</v>
      </c>
      <c r="T301" s="224">
        <f>S301*H301</f>
        <v>0</v>
      </c>
      <c r="U301" s="39"/>
      <c r="V301" s="39"/>
      <c r="W301" s="39"/>
      <c r="X301" s="39"/>
      <c r="Y301" s="39"/>
      <c r="Z301" s="39"/>
      <c r="AA301" s="39"/>
      <c r="AB301" s="39"/>
      <c r="AC301" s="39"/>
      <c r="AD301" s="39"/>
      <c r="AE301" s="39"/>
      <c r="AR301" s="225" t="s">
        <v>271</v>
      </c>
      <c r="AT301" s="225" t="s">
        <v>243</v>
      </c>
      <c r="AU301" s="225" t="s">
        <v>81</v>
      </c>
      <c r="AY301" s="18" t="s">
        <v>240</v>
      </c>
      <c r="BE301" s="226">
        <f>IF(N301="základní",J301,0)</f>
        <v>0</v>
      </c>
      <c r="BF301" s="226">
        <f>IF(N301="snížená",J301,0)</f>
        <v>0</v>
      </c>
      <c r="BG301" s="226">
        <f>IF(N301="zákl. přenesená",J301,0)</f>
        <v>0</v>
      </c>
      <c r="BH301" s="226">
        <f>IF(N301="sníž. přenesená",J301,0)</f>
        <v>0</v>
      </c>
      <c r="BI301" s="226">
        <f>IF(N301="nulová",J301,0)</f>
        <v>0</v>
      </c>
      <c r="BJ301" s="18" t="s">
        <v>79</v>
      </c>
      <c r="BK301" s="226">
        <f>ROUND(I301*H301,2)</f>
        <v>0</v>
      </c>
      <c r="BL301" s="18" t="s">
        <v>271</v>
      </c>
      <c r="BM301" s="225" t="s">
        <v>6649</v>
      </c>
    </row>
    <row r="302" s="12" customFormat="1" ht="22.8" customHeight="1">
      <c r="A302" s="12"/>
      <c r="B302" s="198"/>
      <c r="C302" s="199"/>
      <c r="D302" s="200" t="s">
        <v>71</v>
      </c>
      <c r="E302" s="212" t="s">
        <v>6650</v>
      </c>
      <c r="F302" s="212" t="s">
        <v>6651</v>
      </c>
      <c r="G302" s="199"/>
      <c r="H302" s="199"/>
      <c r="I302" s="202"/>
      <c r="J302" s="213">
        <f>BK302</f>
        <v>0</v>
      </c>
      <c r="K302" s="199"/>
      <c r="L302" s="204"/>
      <c r="M302" s="205"/>
      <c r="N302" s="206"/>
      <c r="O302" s="206"/>
      <c r="P302" s="207">
        <f>SUM(P303:P337)</f>
        <v>0</v>
      </c>
      <c r="Q302" s="206"/>
      <c r="R302" s="207">
        <f>SUM(R303:R337)</f>
        <v>1.3806799999999999</v>
      </c>
      <c r="S302" s="206"/>
      <c r="T302" s="208">
        <f>SUM(T303:T337)</f>
        <v>0</v>
      </c>
      <c r="U302" s="12"/>
      <c r="V302" s="12"/>
      <c r="W302" s="12"/>
      <c r="X302" s="12"/>
      <c r="Y302" s="12"/>
      <c r="Z302" s="12"/>
      <c r="AA302" s="12"/>
      <c r="AB302" s="12"/>
      <c r="AC302" s="12"/>
      <c r="AD302" s="12"/>
      <c r="AE302" s="12"/>
      <c r="AR302" s="209" t="s">
        <v>81</v>
      </c>
      <c r="AT302" s="210" t="s">
        <v>71</v>
      </c>
      <c r="AU302" s="210" t="s">
        <v>79</v>
      </c>
      <c r="AY302" s="209" t="s">
        <v>240</v>
      </c>
      <c r="BK302" s="211">
        <f>SUM(BK303:BK337)</f>
        <v>0</v>
      </c>
    </row>
    <row r="303" s="2" customFormat="1" ht="33" customHeight="1">
      <c r="A303" s="39"/>
      <c r="B303" s="40"/>
      <c r="C303" s="214" t="s">
        <v>722</v>
      </c>
      <c r="D303" s="214" t="s">
        <v>243</v>
      </c>
      <c r="E303" s="215" t="s">
        <v>6652</v>
      </c>
      <c r="F303" s="216" t="s">
        <v>6653</v>
      </c>
      <c r="G303" s="217" t="s">
        <v>4862</v>
      </c>
      <c r="H303" s="218">
        <v>18</v>
      </c>
      <c r="I303" s="219"/>
      <c r="J303" s="220">
        <f>ROUND(I303*H303,2)</f>
        <v>0</v>
      </c>
      <c r="K303" s="216" t="s">
        <v>749</v>
      </c>
      <c r="L303" s="45"/>
      <c r="M303" s="221" t="s">
        <v>19</v>
      </c>
      <c r="N303" s="222" t="s">
        <v>43</v>
      </c>
      <c r="O303" s="85"/>
      <c r="P303" s="223">
        <f>O303*H303</f>
        <v>0</v>
      </c>
      <c r="Q303" s="223">
        <v>0.017469999999999999</v>
      </c>
      <c r="R303" s="223">
        <f>Q303*H303</f>
        <v>0.31445999999999996</v>
      </c>
      <c r="S303" s="223">
        <v>0</v>
      </c>
      <c r="T303" s="224">
        <f>S303*H303</f>
        <v>0</v>
      </c>
      <c r="U303" s="39"/>
      <c r="V303" s="39"/>
      <c r="W303" s="39"/>
      <c r="X303" s="39"/>
      <c r="Y303" s="39"/>
      <c r="Z303" s="39"/>
      <c r="AA303" s="39"/>
      <c r="AB303" s="39"/>
      <c r="AC303" s="39"/>
      <c r="AD303" s="39"/>
      <c r="AE303" s="39"/>
      <c r="AR303" s="225" t="s">
        <v>271</v>
      </c>
      <c r="AT303" s="225" t="s">
        <v>243</v>
      </c>
      <c r="AU303" s="225" t="s">
        <v>81</v>
      </c>
      <c r="AY303" s="18" t="s">
        <v>240</v>
      </c>
      <c r="BE303" s="226">
        <f>IF(N303="základní",J303,0)</f>
        <v>0</v>
      </c>
      <c r="BF303" s="226">
        <f>IF(N303="snížená",J303,0)</f>
        <v>0</v>
      </c>
      <c r="BG303" s="226">
        <f>IF(N303="zákl. přenesená",J303,0)</f>
        <v>0</v>
      </c>
      <c r="BH303" s="226">
        <f>IF(N303="sníž. přenesená",J303,0)</f>
        <v>0</v>
      </c>
      <c r="BI303" s="226">
        <f>IF(N303="nulová",J303,0)</f>
        <v>0</v>
      </c>
      <c r="BJ303" s="18" t="s">
        <v>79</v>
      </c>
      <c r="BK303" s="226">
        <f>ROUND(I303*H303,2)</f>
        <v>0</v>
      </c>
      <c r="BL303" s="18" t="s">
        <v>271</v>
      </c>
      <c r="BM303" s="225" t="s">
        <v>6654</v>
      </c>
    </row>
    <row r="304" s="2" customFormat="1">
      <c r="A304" s="39"/>
      <c r="B304" s="40"/>
      <c r="C304" s="214" t="s">
        <v>2914</v>
      </c>
      <c r="D304" s="214" t="s">
        <v>243</v>
      </c>
      <c r="E304" s="215" t="s">
        <v>6655</v>
      </c>
      <c r="F304" s="216" t="s">
        <v>6656</v>
      </c>
      <c r="G304" s="217" t="s">
        <v>4862</v>
      </c>
      <c r="H304" s="218">
        <v>2</v>
      </c>
      <c r="I304" s="219"/>
      <c r="J304" s="220">
        <f>ROUND(I304*H304,2)</f>
        <v>0</v>
      </c>
      <c r="K304" s="216" t="s">
        <v>749</v>
      </c>
      <c r="L304" s="45"/>
      <c r="M304" s="221" t="s">
        <v>19</v>
      </c>
      <c r="N304" s="222" t="s">
        <v>43</v>
      </c>
      <c r="O304" s="85"/>
      <c r="P304" s="223">
        <f>O304*H304</f>
        <v>0</v>
      </c>
      <c r="Q304" s="223">
        <v>0.025489999999999999</v>
      </c>
      <c r="R304" s="223">
        <f>Q304*H304</f>
        <v>0.050979999999999998</v>
      </c>
      <c r="S304" s="223">
        <v>0</v>
      </c>
      <c r="T304" s="224">
        <f>S304*H304</f>
        <v>0</v>
      </c>
      <c r="U304" s="39"/>
      <c r="V304" s="39"/>
      <c r="W304" s="39"/>
      <c r="X304" s="39"/>
      <c r="Y304" s="39"/>
      <c r="Z304" s="39"/>
      <c r="AA304" s="39"/>
      <c r="AB304" s="39"/>
      <c r="AC304" s="39"/>
      <c r="AD304" s="39"/>
      <c r="AE304" s="39"/>
      <c r="AR304" s="225" t="s">
        <v>271</v>
      </c>
      <c r="AT304" s="225" t="s">
        <v>243</v>
      </c>
      <c r="AU304" s="225" t="s">
        <v>81</v>
      </c>
      <c r="AY304" s="18" t="s">
        <v>240</v>
      </c>
      <c r="BE304" s="226">
        <f>IF(N304="základní",J304,0)</f>
        <v>0</v>
      </c>
      <c r="BF304" s="226">
        <f>IF(N304="snížená",J304,0)</f>
        <v>0</v>
      </c>
      <c r="BG304" s="226">
        <f>IF(N304="zákl. přenesená",J304,0)</f>
        <v>0</v>
      </c>
      <c r="BH304" s="226">
        <f>IF(N304="sníž. přenesená",J304,0)</f>
        <v>0</v>
      </c>
      <c r="BI304" s="226">
        <f>IF(N304="nulová",J304,0)</f>
        <v>0</v>
      </c>
      <c r="BJ304" s="18" t="s">
        <v>79</v>
      </c>
      <c r="BK304" s="226">
        <f>ROUND(I304*H304,2)</f>
        <v>0</v>
      </c>
      <c r="BL304" s="18" t="s">
        <v>271</v>
      </c>
      <c r="BM304" s="225" t="s">
        <v>6657</v>
      </c>
    </row>
    <row r="305" s="2" customFormat="1">
      <c r="A305" s="39"/>
      <c r="B305" s="40"/>
      <c r="C305" s="214" t="s">
        <v>724</v>
      </c>
      <c r="D305" s="214" t="s">
        <v>243</v>
      </c>
      <c r="E305" s="215" t="s">
        <v>6658</v>
      </c>
      <c r="F305" s="216" t="s">
        <v>6659</v>
      </c>
      <c r="G305" s="217" t="s">
        <v>4862</v>
      </c>
      <c r="H305" s="218">
        <v>2</v>
      </c>
      <c r="I305" s="219"/>
      <c r="J305" s="220">
        <f>ROUND(I305*H305,2)</f>
        <v>0</v>
      </c>
      <c r="K305" s="216" t="s">
        <v>749</v>
      </c>
      <c r="L305" s="45"/>
      <c r="M305" s="221" t="s">
        <v>19</v>
      </c>
      <c r="N305" s="222" t="s">
        <v>43</v>
      </c>
      <c r="O305" s="85"/>
      <c r="P305" s="223">
        <f>O305*H305</f>
        <v>0</v>
      </c>
      <c r="Q305" s="223">
        <v>0.01413</v>
      </c>
      <c r="R305" s="223">
        <f>Q305*H305</f>
        <v>0.02826</v>
      </c>
      <c r="S305" s="223">
        <v>0</v>
      </c>
      <c r="T305" s="224">
        <f>S305*H305</f>
        <v>0</v>
      </c>
      <c r="U305" s="39"/>
      <c r="V305" s="39"/>
      <c r="W305" s="39"/>
      <c r="X305" s="39"/>
      <c r="Y305" s="39"/>
      <c r="Z305" s="39"/>
      <c r="AA305" s="39"/>
      <c r="AB305" s="39"/>
      <c r="AC305" s="39"/>
      <c r="AD305" s="39"/>
      <c r="AE305" s="39"/>
      <c r="AR305" s="225" t="s">
        <v>271</v>
      </c>
      <c r="AT305" s="225" t="s">
        <v>243</v>
      </c>
      <c r="AU305" s="225" t="s">
        <v>81</v>
      </c>
      <c r="AY305" s="18" t="s">
        <v>240</v>
      </c>
      <c r="BE305" s="226">
        <f>IF(N305="základní",J305,0)</f>
        <v>0</v>
      </c>
      <c r="BF305" s="226">
        <f>IF(N305="snížená",J305,0)</f>
        <v>0</v>
      </c>
      <c r="BG305" s="226">
        <f>IF(N305="zákl. přenesená",J305,0)</f>
        <v>0</v>
      </c>
      <c r="BH305" s="226">
        <f>IF(N305="sníž. přenesená",J305,0)</f>
        <v>0</v>
      </c>
      <c r="BI305" s="226">
        <f>IF(N305="nulová",J305,0)</f>
        <v>0</v>
      </c>
      <c r="BJ305" s="18" t="s">
        <v>79</v>
      </c>
      <c r="BK305" s="226">
        <f>ROUND(I305*H305,2)</f>
        <v>0</v>
      </c>
      <c r="BL305" s="18" t="s">
        <v>271</v>
      </c>
      <c r="BM305" s="225" t="s">
        <v>6660</v>
      </c>
    </row>
    <row r="306" s="2" customFormat="1">
      <c r="A306" s="39"/>
      <c r="B306" s="40"/>
      <c r="C306" s="214" t="s">
        <v>2922</v>
      </c>
      <c r="D306" s="214" t="s">
        <v>243</v>
      </c>
      <c r="E306" s="215" t="s">
        <v>6661</v>
      </c>
      <c r="F306" s="216" t="s">
        <v>6662</v>
      </c>
      <c r="G306" s="217" t="s">
        <v>4862</v>
      </c>
      <c r="H306" s="218">
        <v>7</v>
      </c>
      <c r="I306" s="219"/>
      <c r="J306" s="220">
        <f>ROUND(I306*H306,2)</f>
        <v>0</v>
      </c>
      <c r="K306" s="216" t="s">
        <v>749</v>
      </c>
      <c r="L306" s="45"/>
      <c r="M306" s="221" t="s">
        <v>19</v>
      </c>
      <c r="N306" s="222" t="s">
        <v>43</v>
      </c>
      <c r="O306" s="85"/>
      <c r="P306" s="223">
        <f>O306*H306</f>
        <v>0</v>
      </c>
      <c r="Q306" s="223">
        <v>0.01908</v>
      </c>
      <c r="R306" s="223">
        <f>Q306*H306</f>
        <v>0.13356000000000001</v>
      </c>
      <c r="S306" s="223">
        <v>0</v>
      </c>
      <c r="T306" s="224">
        <f>S306*H306</f>
        <v>0</v>
      </c>
      <c r="U306" s="39"/>
      <c r="V306" s="39"/>
      <c r="W306" s="39"/>
      <c r="X306" s="39"/>
      <c r="Y306" s="39"/>
      <c r="Z306" s="39"/>
      <c r="AA306" s="39"/>
      <c r="AB306" s="39"/>
      <c r="AC306" s="39"/>
      <c r="AD306" s="39"/>
      <c r="AE306" s="39"/>
      <c r="AR306" s="225" t="s">
        <v>271</v>
      </c>
      <c r="AT306" s="225" t="s">
        <v>243</v>
      </c>
      <c r="AU306" s="225" t="s">
        <v>81</v>
      </c>
      <c r="AY306" s="18" t="s">
        <v>240</v>
      </c>
      <c r="BE306" s="226">
        <f>IF(N306="základní",J306,0)</f>
        <v>0</v>
      </c>
      <c r="BF306" s="226">
        <f>IF(N306="snížená",J306,0)</f>
        <v>0</v>
      </c>
      <c r="BG306" s="226">
        <f>IF(N306="zákl. přenesená",J306,0)</f>
        <v>0</v>
      </c>
      <c r="BH306" s="226">
        <f>IF(N306="sníž. přenesená",J306,0)</f>
        <v>0</v>
      </c>
      <c r="BI306" s="226">
        <f>IF(N306="nulová",J306,0)</f>
        <v>0</v>
      </c>
      <c r="BJ306" s="18" t="s">
        <v>79</v>
      </c>
      <c r="BK306" s="226">
        <f>ROUND(I306*H306,2)</f>
        <v>0</v>
      </c>
      <c r="BL306" s="18" t="s">
        <v>271</v>
      </c>
      <c r="BM306" s="225" t="s">
        <v>6663</v>
      </c>
    </row>
    <row r="307" s="2" customFormat="1">
      <c r="A307" s="39"/>
      <c r="B307" s="40"/>
      <c r="C307" s="214" t="s">
        <v>731</v>
      </c>
      <c r="D307" s="214" t="s">
        <v>243</v>
      </c>
      <c r="E307" s="215" t="s">
        <v>6664</v>
      </c>
      <c r="F307" s="216" t="s">
        <v>6665</v>
      </c>
      <c r="G307" s="217" t="s">
        <v>4862</v>
      </c>
      <c r="H307" s="218">
        <v>30</v>
      </c>
      <c r="I307" s="219"/>
      <c r="J307" s="220">
        <f>ROUND(I307*H307,2)</f>
        <v>0</v>
      </c>
      <c r="K307" s="216" t="s">
        <v>749</v>
      </c>
      <c r="L307" s="45"/>
      <c r="M307" s="221" t="s">
        <v>19</v>
      </c>
      <c r="N307" s="222" t="s">
        <v>43</v>
      </c>
      <c r="O307" s="85"/>
      <c r="P307" s="223">
        <f>O307*H307</f>
        <v>0</v>
      </c>
      <c r="Q307" s="223">
        <v>0.016969999999999999</v>
      </c>
      <c r="R307" s="223">
        <f>Q307*H307</f>
        <v>0.5091</v>
      </c>
      <c r="S307" s="223">
        <v>0</v>
      </c>
      <c r="T307" s="224">
        <f>S307*H307</f>
        <v>0</v>
      </c>
      <c r="U307" s="39"/>
      <c r="V307" s="39"/>
      <c r="W307" s="39"/>
      <c r="X307" s="39"/>
      <c r="Y307" s="39"/>
      <c r="Z307" s="39"/>
      <c r="AA307" s="39"/>
      <c r="AB307" s="39"/>
      <c r="AC307" s="39"/>
      <c r="AD307" s="39"/>
      <c r="AE307" s="39"/>
      <c r="AR307" s="225" t="s">
        <v>271</v>
      </c>
      <c r="AT307" s="225" t="s">
        <v>243</v>
      </c>
      <c r="AU307" s="225" t="s">
        <v>81</v>
      </c>
      <c r="AY307" s="18" t="s">
        <v>240</v>
      </c>
      <c r="BE307" s="226">
        <f>IF(N307="základní",J307,0)</f>
        <v>0</v>
      </c>
      <c r="BF307" s="226">
        <f>IF(N307="snížená",J307,0)</f>
        <v>0</v>
      </c>
      <c r="BG307" s="226">
        <f>IF(N307="zákl. přenesená",J307,0)</f>
        <v>0</v>
      </c>
      <c r="BH307" s="226">
        <f>IF(N307="sníž. přenesená",J307,0)</f>
        <v>0</v>
      </c>
      <c r="BI307" s="226">
        <f>IF(N307="nulová",J307,0)</f>
        <v>0</v>
      </c>
      <c r="BJ307" s="18" t="s">
        <v>79</v>
      </c>
      <c r="BK307" s="226">
        <f>ROUND(I307*H307,2)</f>
        <v>0</v>
      </c>
      <c r="BL307" s="18" t="s">
        <v>271</v>
      </c>
      <c r="BM307" s="225" t="s">
        <v>6666</v>
      </c>
    </row>
    <row r="308" s="2" customFormat="1">
      <c r="A308" s="39"/>
      <c r="B308" s="40"/>
      <c r="C308" s="214" t="s">
        <v>2931</v>
      </c>
      <c r="D308" s="214" t="s">
        <v>243</v>
      </c>
      <c r="E308" s="215" t="s">
        <v>6667</v>
      </c>
      <c r="F308" s="216" t="s">
        <v>6668</v>
      </c>
      <c r="G308" s="217" t="s">
        <v>4862</v>
      </c>
      <c r="H308" s="218">
        <v>2</v>
      </c>
      <c r="I308" s="219"/>
      <c r="J308" s="220">
        <f>ROUND(I308*H308,2)</f>
        <v>0</v>
      </c>
      <c r="K308" s="216" t="s">
        <v>749</v>
      </c>
      <c r="L308" s="45"/>
      <c r="M308" s="221" t="s">
        <v>19</v>
      </c>
      <c r="N308" s="222" t="s">
        <v>43</v>
      </c>
      <c r="O308" s="85"/>
      <c r="P308" s="223">
        <f>O308*H308</f>
        <v>0</v>
      </c>
      <c r="Q308" s="223">
        <v>0.019709999999999998</v>
      </c>
      <c r="R308" s="223">
        <f>Q308*H308</f>
        <v>0.039419999999999997</v>
      </c>
      <c r="S308" s="223">
        <v>0</v>
      </c>
      <c r="T308" s="224">
        <f>S308*H308</f>
        <v>0</v>
      </c>
      <c r="U308" s="39"/>
      <c r="V308" s="39"/>
      <c r="W308" s="39"/>
      <c r="X308" s="39"/>
      <c r="Y308" s="39"/>
      <c r="Z308" s="39"/>
      <c r="AA308" s="39"/>
      <c r="AB308" s="39"/>
      <c r="AC308" s="39"/>
      <c r="AD308" s="39"/>
      <c r="AE308" s="39"/>
      <c r="AR308" s="225" t="s">
        <v>271</v>
      </c>
      <c r="AT308" s="225" t="s">
        <v>243</v>
      </c>
      <c r="AU308" s="225" t="s">
        <v>81</v>
      </c>
      <c r="AY308" s="18" t="s">
        <v>240</v>
      </c>
      <c r="BE308" s="226">
        <f>IF(N308="základní",J308,0)</f>
        <v>0</v>
      </c>
      <c r="BF308" s="226">
        <f>IF(N308="snížená",J308,0)</f>
        <v>0</v>
      </c>
      <c r="BG308" s="226">
        <f>IF(N308="zákl. přenesená",J308,0)</f>
        <v>0</v>
      </c>
      <c r="BH308" s="226">
        <f>IF(N308="sníž. přenesená",J308,0)</f>
        <v>0</v>
      </c>
      <c r="BI308" s="226">
        <f>IF(N308="nulová",J308,0)</f>
        <v>0</v>
      </c>
      <c r="BJ308" s="18" t="s">
        <v>79</v>
      </c>
      <c r="BK308" s="226">
        <f>ROUND(I308*H308,2)</f>
        <v>0</v>
      </c>
      <c r="BL308" s="18" t="s">
        <v>271</v>
      </c>
      <c r="BM308" s="225" t="s">
        <v>6669</v>
      </c>
    </row>
    <row r="309" s="2" customFormat="1">
      <c r="A309" s="39"/>
      <c r="B309" s="40"/>
      <c r="C309" s="214" t="s">
        <v>2936</v>
      </c>
      <c r="D309" s="214" t="s">
        <v>243</v>
      </c>
      <c r="E309" s="215" t="s">
        <v>6670</v>
      </c>
      <c r="F309" s="216" t="s">
        <v>6671</v>
      </c>
      <c r="G309" s="217" t="s">
        <v>4862</v>
      </c>
      <c r="H309" s="218">
        <v>2</v>
      </c>
      <c r="I309" s="219"/>
      <c r="J309" s="220">
        <f>ROUND(I309*H309,2)</f>
        <v>0</v>
      </c>
      <c r="K309" s="216" t="s">
        <v>749</v>
      </c>
      <c r="L309" s="45"/>
      <c r="M309" s="221" t="s">
        <v>19</v>
      </c>
      <c r="N309" s="222" t="s">
        <v>43</v>
      </c>
      <c r="O309" s="85"/>
      <c r="P309" s="223">
        <f>O309*H309</f>
        <v>0</v>
      </c>
      <c r="Q309" s="223">
        <v>0.014080000000000001</v>
      </c>
      <c r="R309" s="223">
        <f>Q309*H309</f>
        <v>0.028160000000000001</v>
      </c>
      <c r="S309" s="223">
        <v>0</v>
      </c>
      <c r="T309" s="224">
        <f>S309*H309</f>
        <v>0</v>
      </c>
      <c r="U309" s="39"/>
      <c r="V309" s="39"/>
      <c r="W309" s="39"/>
      <c r="X309" s="39"/>
      <c r="Y309" s="39"/>
      <c r="Z309" s="39"/>
      <c r="AA309" s="39"/>
      <c r="AB309" s="39"/>
      <c r="AC309" s="39"/>
      <c r="AD309" s="39"/>
      <c r="AE309" s="39"/>
      <c r="AR309" s="225" t="s">
        <v>271</v>
      </c>
      <c r="AT309" s="225" t="s">
        <v>243</v>
      </c>
      <c r="AU309" s="225" t="s">
        <v>81</v>
      </c>
      <c r="AY309" s="18" t="s">
        <v>240</v>
      </c>
      <c r="BE309" s="226">
        <f>IF(N309="základní",J309,0)</f>
        <v>0</v>
      </c>
      <c r="BF309" s="226">
        <f>IF(N309="snížená",J309,0)</f>
        <v>0</v>
      </c>
      <c r="BG309" s="226">
        <f>IF(N309="zákl. přenesená",J309,0)</f>
        <v>0</v>
      </c>
      <c r="BH309" s="226">
        <f>IF(N309="sníž. přenesená",J309,0)</f>
        <v>0</v>
      </c>
      <c r="BI309" s="226">
        <f>IF(N309="nulová",J309,0)</f>
        <v>0</v>
      </c>
      <c r="BJ309" s="18" t="s">
        <v>79</v>
      </c>
      <c r="BK309" s="226">
        <f>ROUND(I309*H309,2)</f>
        <v>0</v>
      </c>
      <c r="BL309" s="18" t="s">
        <v>271</v>
      </c>
      <c r="BM309" s="225" t="s">
        <v>6672</v>
      </c>
    </row>
    <row r="310" s="2" customFormat="1">
      <c r="A310" s="39"/>
      <c r="B310" s="40"/>
      <c r="C310" s="214" t="s">
        <v>2946</v>
      </c>
      <c r="D310" s="214" t="s">
        <v>243</v>
      </c>
      <c r="E310" s="215" t="s">
        <v>6673</v>
      </c>
      <c r="F310" s="216" t="s">
        <v>6674</v>
      </c>
      <c r="G310" s="217" t="s">
        <v>806</v>
      </c>
      <c r="H310" s="218">
        <v>2</v>
      </c>
      <c r="I310" s="219"/>
      <c r="J310" s="220">
        <f>ROUND(I310*H310,2)</f>
        <v>0</v>
      </c>
      <c r="K310" s="216" t="s">
        <v>749</v>
      </c>
      <c r="L310" s="45"/>
      <c r="M310" s="221" t="s">
        <v>19</v>
      </c>
      <c r="N310" s="222" t="s">
        <v>43</v>
      </c>
      <c r="O310" s="85"/>
      <c r="P310" s="223">
        <f>O310*H310</f>
        <v>0</v>
      </c>
      <c r="Q310" s="223">
        <v>0</v>
      </c>
      <c r="R310" s="223">
        <f>Q310*H310</f>
        <v>0</v>
      </c>
      <c r="S310" s="223">
        <v>0</v>
      </c>
      <c r="T310" s="224">
        <f>S310*H310</f>
        <v>0</v>
      </c>
      <c r="U310" s="39"/>
      <c r="V310" s="39"/>
      <c r="W310" s="39"/>
      <c r="X310" s="39"/>
      <c r="Y310" s="39"/>
      <c r="Z310" s="39"/>
      <c r="AA310" s="39"/>
      <c r="AB310" s="39"/>
      <c r="AC310" s="39"/>
      <c r="AD310" s="39"/>
      <c r="AE310" s="39"/>
      <c r="AR310" s="225" t="s">
        <v>271</v>
      </c>
      <c r="AT310" s="225" t="s">
        <v>243</v>
      </c>
      <c r="AU310" s="225" t="s">
        <v>81</v>
      </c>
      <c r="AY310" s="18" t="s">
        <v>240</v>
      </c>
      <c r="BE310" s="226">
        <f>IF(N310="základní",J310,0)</f>
        <v>0</v>
      </c>
      <c r="BF310" s="226">
        <f>IF(N310="snížená",J310,0)</f>
        <v>0</v>
      </c>
      <c r="BG310" s="226">
        <f>IF(N310="zákl. přenesená",J310,0)</f>
        <v>0</v>
      </c>
      <c r="BH310" s="226">
        <f>IF(N310="sníž. přenesená",J310,0)</f>
        <v>0</v>
      </c>
      <c r="BI310" s="226">
        <f>IF(N310="nulová",J310,0)</f>
        <v>0</v>
      </c>
      <c r="BJ310" s="18" t="s">
        <v>79</v>
      </c>
      <c r="BK310" s="226">
        <f>ROUND(I310*H310,2)</f>
        <v>0</v>
      </c>
      <c r="BL310" s="18" t="s">
        <v>271</v>
      </c>
      <c r="BM310" s="225" t="s">
        <v>6675</v>
      </c>
    </row>
    <row r="311" s="2" customFormat="1">
      <c r="A311" s="39"/>
      <c r="B311" s="40"/>
      <c r="C311" s="238" t="s">
        <v>2951</v>
      </c>
      <c r="D311" s="238" t="s">
        <v>797</v>
      </c>
      <c r="E311" s="239" t="s">
        <v>6676</v>
      </c>
      <c r="F311" s="240" t="s">
        <v>6677</v>
      </c>
      <c r="G311" s="241" t="s">
        <v>806</v>
      </c>
      <c r="H311" s="242">
        <v>2</v>
      </c>
      <c r="I311" s="243"/>
      <c r="J311" s="244">
        <f>ROUND(I311*H311,2)</f>
        <v>0</v>
      </c>
      <c r="K311" s="240" t="s">
        <v>749</v>
      </c>
      <c r="L311" s="245"/>
      <c r="M311" s="246" t="s">
        <v>19</v>
      </c>
      <c r="N311" s="247" t="s">
        <v>43</v>
      </c>
      <c r="O311" s="85"/>
      <c r="P311" s="223">
        <f>O311*H311</f>
        <v>0</v>
      </c>
      <c r="Q311" s="223">
        <v>0.0030000000000000001</v>
      </c>
      <c r="R311" s="223">
        <f>Q311*H311</f>
        <v>0.0060000000000000001</v>
      </c>
      <c r="S311" s="223">
        <v>0</v>
      </c>
      <c r="T311" s="224">
        <f>S311*H311</f>
        <v>0</v>
      </c>
      <c r="U311" s="39"/>
      <c r="V311" s="39"/>
      <c r="W311" s="39"/>
      <c r="X311" s="39"/>
      <c r="Y311" s="39"/>
      <c r="Z311" s="39"/>
      <c r="AA311" s="39"/>
      <c r="AB311" s="39"/>
      <c r="AC311" s="39"/>
      <c r="AD311" s="39"/>
      <c r="AE311" s="39"/>
      <c r="AR311" s="225" t="s">
        <v>301</v>
      </c>
      <c r="AT311" s="225" t="s">
        <v>797</v>
      </c>
      <c r="AU311" s="225" t="s">
        <v>81</v>
      </c>
      <c r="AY311" s="18" t="s">
        <v>240</v>
      </c>
      <c r="BE311" s="226">
        <f>IF(N311="základní",J311,0)</f>
        <v>0</v>
      </c>
      <c r="BF311" s="226">
        <f>IF(N311="snížená",J311,0)</f>
        <v>0</v>
      </c>
      <c r="BG311" s="226">
        <f>IF(N311="zákl. přenesená",J311,0)</f>
        <v>0</v>
      </c>
      <c r="BH311" s="226">
        <f>IF(N311="sníž. přenesená",J311,0)</f>
        <v>0</v>
      </c>
      <c r="BI311" s="226">
        <f>IF(N311="nulová",J311,0)</f>
        <v>0</v>
      </c>
      <c r="BJ311" s="18" t="s">
        <v>79</v>
      </c>
      <c r="BK311" s="226">
        <f>ROUND(I311*H311,2)</f>
        <v>0</v>
      </c>
      <c r="BL311" s="18" t="s">
        <v>271</v>
      </c>
      <c r="BM311" s="225" t="s">
        <v>6678</v>
      </c>
    </row>
    <row r="312" s="2" customFormat="1">
      <c r="A312" s="39"/>
      <c r="B312" s="40"/>
      <c r="C312" s="214" t="s">
        <v>2958</v>
      </c>
      <c r="D312" s="214" t="s">
        <v>243</v>
      </c>
      <c r="E312" s="215" t="s">
        <v>6679</v>
      </c>
      <c r="F312" s="216" t="s">
        <v>6680</v>
      </c>
      <c r="G312" s="217" t="s">
        <v>806</v>
      </c>
      <c r="H312" s="218">
        <v>2</v>
      </c>
      <c r="I312" s="219"/>
      <c r="J312" s="220">
        <f>ROUND(I312*H312,2)</f>
        <v>0</v>
      </c>
      <c r="K312" s="216" t="s">
        <v>749</v>
      </c>
      <c r="L312" s="45"/>
      <c r="M312" s="221" t="s">
        <v>19</v>
      </c>
      <c r="N312" s="222" t="s">
        <v>43</v>
      </c>
      <c r="O312" s="85"/>
      <c r="P312" s="223">
        <f>O312*H312</f>
        <v>0</v>
      </c>
      <c r="Q312" s="223">
        <v>0</v>
      </c>
      <c r="R312" s="223">
        <f>Q312*H312</f>
        <v>0</v>
      </c>
      <c r="S312" s="223">
        <v>0</v>
      </c>
      <c r="T312" s="224">
        <f>S312*H312</f>
        <v>0</v>
      </c>
      <c r="U312" s="39"/>
      <c r="V312" s="39"/>
      <c r="W312" s="39"/>
      <c r="X312" s="39"/>
      <c r="Y312" s="39"/>
      <c r="Z312" s="39"/>
      <c r="AA312" s="39"/>
      <c r="AB312" s="39"/>
      <c r="AC312" s="39"/>
      <c r="AD312" s="39"/>
      <c r="AE312" s="39"/>
      <c r="AR312" s="225" t="s">
        <v>248</v>
      </c>
      <c r="AT312" s="225" t="s">
        <v>243</v>
      </c>
      <c r="AU312" s="225" t="s">
        <v>81</v>
      </c>
      <c r="AY312" s="18" t="s">
        <v>240</v>
      </c>
      <c r="BE312" s="226">
        <f>IF(N312="základní",J312,0)</f>
        <v>0</v>
      </c>
      <c r="BF312" s="226">
        <f>IF(N312="snížená",J312,0)</f>
        <v>0</v>
      </c>
      <c r="BG312" s="226">
        <f>IF(N312="zákl. přenesená",J312,0)</f>
        <v>0</v>
      </c>
      <c r="BH312" s="226">
        <f>IF(N312="sníž. přenesená",J312,0)</f>
        <v>0</v>
      </c>
      <c r="BI312" s="226">
        <f>IF(N312="nulová",J312,0)</f>
        <v>0</v>
      </c>
      <c r="BJ312" s="18" t="s">
        <v>79</v>
      </c>
      <c r="BK312" s="226">
        <f>ROUND(I312*H312,2)</f>
        <v>0</v>
      </c>
      <c r="BL312" s="18" t="s">
        <v>248</v>
      </c>
      <c r="BM312" s="225" t="s">
        <v>6681</v>
      </c>
    </row>
    <row r="313" s="2" customFormat="1" ht="16.5" customHeight="1">
      <c r="A313" s="39"/>
      <c r="B313" s="40"/>
      <c r="C313" s="238" t="s">
        <v>2963</v>
      </c>
      <c r="D313" s="238" t="s">
        <v>797</v>
      </c>
      <c r="E313" s="239" t="s">
        <v>6682</v>
      </c>
      <c r="F313" s="240" t="s">
        <v>6683</v>
      </c>
      <c r="G313" s="241" t="s">
        <v>806</v>
      </c>
      <c r="H313" s="242">
        <v>2</v>
      </c>
      <c r="I313" s="243"/>
      <c r="J313" s="244">
        <f>ROUND(I313*H313,2)</f>
        <v>0</v>
      </c>
      <c r="K313" s="240" t="s">
        <v>749</v>
      </c>
      <c r="L313" s="245"/>
      <c r="M313" s="246" t="s">
        <v>19</v>
      </c>
      <c r="N313" s="247" t="s">
        <v>43</v>
      </c>
      <c r="O313" s="85"/>
      <c r="P313" s="223">
        <f>O313*H313</f>
        <v>0</v>
      </c>
      <c r="Q313" s="223">
        <v>0.0012999999999999999</v>
      </c>
      <c r="R313" s="223">
        <f>Q313*H313</f>
        <v>0.0025999999999999999</v>
      </c>
      <c r="S313" s="223">
        <v>0</v>
      </c>
      <c r="T313" s="224">
        <f>S313*H313</f>
        <v>0</v>
      </c>
      <c r="U313" s="39"/>
      <c r="V313" s="39"/>
      <c r="W313" s="39"/>
      <c r="X313" s="39"/>
      <c r="Y313" s="39"/>
      <c r="Z313" s="39"/>
      <c r="AA313" s="39"/>
      <c r="AB313" s="39"/>
      <c r="AC313" s="39"/>
      <c r="AD313" s="39"/>
      <c r="AE313" s="39"/>
      <c r="AR313" s="225" t="s">
        <v>257</v>
      </c>
      <c r="AT313" s="225" t="s">
        <v>797</v>
      </c>
      <c r="AU313" s="225" t="s">
        <v>81</v>
      </c>
      <c r="AY313" s="18" t="s">
        <v>240</v>
      </c>
      <c r="BE313" s="226">
        <f>IF(N313="základní",J313,0)</f>
        <v>0</v>
      </c>
      <c r="BF313" s="226">
        <f>IF(N313="snížená",J313,0)</f>
        <v>0</v>
      </c>
      <c r="BG313" s="226">
        <f>IF(N313="zákl. přenesená",J313,0)</f>
        <v>0</v>
      </c>
      <c r="BH313" s="226">
        <f>IF(N313="sníž. přenesená",J313,0)</f>
        <v>0</v>
      </c>
      <c r="BI313" s="226">
        <f>IF(N313="nulová",J313,0)</f>
        <v>0</v>
      </c>
      <c r="BJ313" s="18" t="s">
        <v>79</v>
      </c>
      <c r="BK313" s="226">
        <f>ROUND(I313*H313,2)</f>
        <v>0</v>
      </c>
      <c r="BL313" s="18" t="s">
        <v>248</v>
      </c>
      <c r="BM313" s="225" t="s">
        <v>6684</v>
      </c>
    </row>
    <row r="314" s="2" customFormat="1">
      <c r="A314" s="39"/>
      <c r="B314" s="40"/>
      <c r="C314" s="214" t="s">
        <v>2968</v>
      </c>
      <c r="D314" s="214" t="s">
        <v>243</v>
      </c>
      <c r="E314" s="215" t="s">
        <v>6685</v>
      </c>
      <c r="F314" s="216" t="s">
        <v>6686</v>
      </c>
      <c r="G314" s="217" t="s">
        <v>806</v>
      </c>
      <c r="H314" s="218">
        <v>2</v>
      </c>
      <c r="I314" s="219"/>
      <c r="J314" s="220">
        <f>ROUND(I314*H314,2)</f>
        <v>0</v>
      </c>
      <c r="K314" s="216" t="s">
        <v>749</v>
      </c>
      <c r="L314" s="45"/>
      <c r="M314" s="221" t="s">
        <v>19</v>
      </c>
      <c r="N314" s="222" t="s">
        <v>43</v>
      </c>
      <c r="O314" s="85"/>
      <c r="P314" s="223">
        <f>O314*H314</f>
        <v>0</v>
      </c>
      <c r="Q314" s="223">
        <v>0</v>
      </c>
      <c r="R314" s="223">
        <f>Q314*H314</f>
        <v>0</v>
      </c>
      <c r="S314" s="223">
        <v>0</v>
      </c>
      <c r="T314" s="224">
        <f>S314*H314</f>
        <v>0</v>
      </c>
      <c r="U314" s="39"/>
      <c r="V314" s="39"/>
      <c r="W314" s="39"/>
      <c r="X314" s="39"/>
      <c r="Y314" s="39"/>
      <c r="Z314" s="39"/>
      <c r="AA314" s="39"/>
      <c r="AB314" s="39"/>
      <c r="AC314" s="39"/>
      <c r="AD314" s="39"/>
      <c r="AE314" s="39"/>
      <c r="AR314" s="225" t="s">
        <v>271</v>
      </c>
      <c r="AT314" s="225" t="s">
        <v>243</v>
      </c>
      <c r="AU314" s="225" t="s">
        <v>81</v>
      </c>
      <c r="AY314" s="18" t="s">
        <v>240</v>
      </c>
      <c r="BE314" s="226">
        <f>IF(N314="základní",J314,0)</f>
        <v>0</v>
      </c>
      <c r="BF314" s="226">
        <f>IF(N314="snížená",J314,0)</f>
        <v>0</v>
      </c>
      <c r="BG314" s="226">
        <f>IF(N314="zákl. přenesená",J314,0)</f>
        <v>0</v>
      </c>
      <c r="BH314" s="226">
        <f>IF(N314="sníž. přenesená",J314,0)</f>
        <v>0</v>
      </c>
      <c r="BI314" s="226">
        <f>IF(N314="nulová",J314,0)</f>
        <v>0</v>
      </c>
      <c r="BJ314" s="18" t="s">
        <v>79</v>
      </c>
      <c r="BK314" s="226">
        <f>ROUND(I314*H314,2)</f>
        <v>0</v>
      </c>
      <c r="BL314" s="18" t="s">
        <v>271</v>
      </c>
      <c r="BM314" s="225" t="s">
        <v>6687</v>
      </c>
    </row>
    <row r="315" s="2" customFormat="1" ht="16.5" customHeight="1">
      <c r="A315" s="39"/>
      <c r="B315" s="40"/>
      <c r="C315" s="238" t="s">
        <v>2972</v>
      </c>
      <c r="D315" s="238" t="s">
        <v>797</v>
      </c>
      <c r="E315" s="239" t="s">
        <v>6688</v>
      </c>
      <c r="F315" s="240" t="s">
        <v>6689</v>
      </c>
      <c r="G315" s="241" t="s">
        <v>806</v>
      </c>
      <c r="H315" s="242">
        <v>2</v>
      </c>
      <c r="I315" s="243"/>
      <c r="J315" s="244">
        <f>ROUND(I315*H315,2)</f>
        <v>0</v>
      </c>
      <c r="K315" s="240" t="s">
        <v>749</v>
      </c>
      <c r="L315" s="245"/>
      <c r="M315" s="246" t="s">
        <v>19</v>
      </c>
      <c r="N315" s="247" t="s">
        <v>43</v>
      </c>
      <c r="O315" s="85"/>
      <c r="P315" s="223">
        <f>O315*H315</f>
        <v>0</v>
      </c>
      <c r="Q315" s="223">
        <v>0.00084999999999999995</v>
      </c>
      <c r="R315" s="223">
        <f>Q315*H315</f>
        <v>0.0016999999999999999</v>
      </c>
      <c r="S315" s="223">
        <v>0</v>
      </c>
      <c r="T315" s="224">
        <f>S315*H315</f>
        <v>0</v>
      </c>
      <c r="U315" s="39"/>
      <c r="V315" s="39"/>
      <c r="W315" s="39"/>
      <c r="X315" s="39"/>
      <c r="Y315" s="39"/>
      <c r="Z315" s="39"/>
      <c r="AA315" s="39"/>
      <c r="AB315" s="39"/>
      <c r="AC315" s="39"/>
      <c r="AD315" s="39"/>
      <c r="AE315" s="39"/>
      <c r="AR315" s="225" t="s">
        <v>301</v>
      </c>
      <c r="AT315" s="225" t="s">
        <v>797</v>
      </c>
      <c r="AU315" s="225" t="s">
        <v>81</v>
      </c>
      <c r="AY315" s="18" t="s">
        <v>240</v>
      </c>
      <c r="BE315" s="226">
        <f>IF(N315="základní",J315,0)</f>
        <v>0</v>
      </c>
      <c r="BF315" s="226">
        <f>IF(N315="snížená",J315,0)</f>
        <v>0</v>
      </c>
      <c r="BG315" s="226">
        <f>IF(N315="zákl. přenesená",J315,0)</f>
        <v>0</v>
      </c>
      <c r="BH315" s="226">
        <f>IF(N315="sníž. přenesená",J315,0)</f>
        <v>0</v>
      </c>
      <c r="BI315" s="226">
        <f>IF(N315="nulová",J315,0)</f>
        <v>0</v>
      </c>
      <c r="BJ315" s="18" t="s">
        <v>79</v>
      </c>
      <c r="BK315" s="226">
        <f>ROUND(I315*H315,2)</f>
        <v>0</v>
      </c>
      <c r="BL315" s="18" t="s">
        <v>271</v>
      </c>
      <c r="BM315" s="225" t="s">
        <v>6690</v>
      </c>
    </row>
    <row r="316" s="2" customFormat="1">
      <c r="A316" s="39"/>
      <c r="B316" s="40"/>
      <c r="C316" s="214" t="s">
        <v>2977</v>
      </c>
      <c r="D316" s="214" t="s">
        <v>243</v>
      </c>
      <c r="E316" s="215" t="s">
        <v>6691</v>
      </c>
      <c r="F316" s="216" t="s">
        <v>6692</v>
      </c>
      <c r="G316" s="217" t="s">
        <v>4862</v>
      </c>
      <c r="H316" s="218">
        <v>3</v>
      </c>
      <c r="I316" s="219"/>
      <c r="J316" s="220">
        <f>ROUND(I316*H316,2)</f>
        <v>0</v>
      </c>
      <c r="K316" s="216" t="s">
        <v>749</v>
      </c>
      <c r="L316" s="45"/>
      <c r="M316" s="221" t="s">
        <v>19</v>
      </c>
      <c r="N316" s="222" t="s">
        <v>43</v>
      </c>
      <c r="O316" s="85"/>
      <c r="P316" s="223">
        <f>O316*H316</f>
        <v>0</v>
      </c>
      <c r="Q316" s="223">
        <v>0.0050600000000000003</v>
      </c>
      <c r="R316" s="223">
        <f>Q316*H316</f>
        <v>0.015180000000000001</v>
      </c>
      <c r="S316" s="223">
        <v>0</v>
      </c>
      <c r="T316" s="224">
        <f>S316*H316</f>
        <v>0</v>
      </c>
      <c r="U316" s="39"/>
      <c r="V316" s="39"/>
      <c r="W316" s="39"/>
      <c r="X316" s="39"/>
      <c r="Y316" s="39"/>
      <c r="Z316" s="39"/>
      <c r="AA316" s="39"/>
      <c r="AB316" s="39"/>
      <c r="AC316" s="39"/>
      <c r="AD316" s="39"/>
      <c r="AE316" s="39"/>
      <c r="AR316" s="225" t="s">
        <v>271</v>
      </c>
      <c r="AT316" s="225" t="s">
        <v>243</v>
      </c>
      <c r="AU316" s="225" t="s">
        <v>81</v>
      </c>
      <c r="AY316" s="18" t="s">
        <v>240</v>
      </c>
      <c r="BE316" s="226">
        <f>IF(N316="základní",J316,0)</f>
        <v>0</v>
      </c>
      <c r="BF316" s="226">
        <f>IF(N316="snížená",J316,0)</f>
        <v>0</v>
      </c>
      <c r="BG316" s="226">
        <f>IF(N316="zákl. přenesená",J316,0)</f>
        <v>0</v>
      </c>
      <c r="BH316" s="226">
        <f>IF(N316="sníž. přenesená",J316,0)</f>
        <v>0</v>
      </c>
      <c r="BI316" s="226">
        <f>IF(N316="nulová",J316,0)</f>
        <v>0</v>
      </c>
      <c r="BJ316" s="18" t="s">
        <v>79</v>
      </c>
      <c r="BK316" s="226">
        <f>ROUND(I316*H316,2)</f>
        <v>0</v>
      </c>
      <c r="BL316" s="18" t="s">
        <v>271</v>
      </c>
      <c r="BM316" s="225" t="s">
        <v>6693</v>
      </c>
    </row>
    <row r="317" s="2" customFormat="1" ht="55.5" customHeight="1">
      <c r="A317" s="39"/>
      <c r="B317" s="40"/>
      <c r="C317" s="214" t="s">
        <v>2982</v>
      </c>
      <c r="D317" s="214" t="s">
        <v>243</v>
      </c>
      <c r="E317" s="215" t="s">
        <v>6694</v>
      </c>
      <c r="F317" s="216" t="s">
        <v>6695</v>
      </c>
      <c r="G317" s="217" t="s">
        <v>4862</v>
      </c>
      <c r="H317" s="218">
        <v>3</v>
      </c>
      <c r="I317" s="219"/>
      <c r="J317" s="220">
        <f>ROUND(I317*H317,2)</f>
        <v>0</v>
      </c>
      <c r="K317" s="216" t="s">
        <v>247</v>
      </c>
      <c r="L317" s="45"/>
      <c r="M317" s="221" t="s">
        <v>19</v>
      </c>
      <c r="N317" s="222" t="s">
        <v>43</v>
      </c>
      <c r="O317" s="85"/>
      <c r="P317" s="223">
        <f>O317*H317</f>
        <v>0</v>
      </c>
      <c r="Q317" s="223">
        <v>0.016</v>
      </c>
      <c r="R317" s="223">
        <f>Q317*H317</f>
        <v>0.048000000000000001</v>
      </c>
      <c r="S317" s="223">
        <v>0</v>
      </c>
      <c r="T317" s="224">
        <f>S317*H317</f>
        <v>0</v>
      </c>
      <c r="U317" s="39"/>
      <c r="V317" s="39"/>
      <c r="W317" s="39"/>
      <c r="X317" s="39"/>
      <c r="Y317" s="39"/>
      <c r="Z317" s="39"/>
      <c r="AA317" s="39"/>
      <c r="AB317" s="39"/>
      <c r="AC317" s="39"/>
      <c r="AD317" s="39"/>
      <c r="AE317" s="39"/>
      <c r="AR317" s="225" t="s">
        <v>271</v>
      </c>
      <c r="AT317" s="225" t="s">
        <v>243</v>
      </c>
      <c r="AU317" s="225" t="s">
        <v>81</v>
      </c>
      <c r="AY317" s="18" t="s">
        <v>240</v>
      </c>
      <c r="BE317" s="226">
        <f>IF(N317="základní",J317,0)</f>
        <v>0</v>
      </c>
      <c r="BF317" s="226">
        <f>IF(N317="snížená",J317,0)</f>
        <v>0</v>
      </c>
      <c r="BG317" s="226">
        <f>IF(N317="zákl. přenesená",J317,0)</f>
        <v>0</v>
      </c>
      <c r="BH317" s="226">
        <f>IF(N317="sníž. přenesená",J317,0)</f>
        <v>0</v>
      </c>
      <c r="BI317" s="226">
        <f>IF(N317="nulová",J317,0)</f>
        <v>0</v>
      </c>
      <c r="BJ317" s="18" t="s">
        <v>79</v>
      </c>
      <c r="BK317" s="226">
        <f>ROUND(I317*H317,2)</f>
        <v>0</v>
      </c>
      <c r="BL317" s="18" t="s">
        <v>271</v>
      </c>
      <c r="BM317" s="225" t="s">
        <v>6696</v>
      </c>
    </row>
    <row r="318" s="2" customFormat="1">
      <c r="A318" s="39"/>
      <c r="B318" s="40"/>
      <c r="C318" s="214" t="s">
        <v>2986</v>
      </c>
      <c r="D318" s="214" t="s">
        <v>243</v>
      </c>
      <c r="E318" s="215" t="s">
        <v>6697</v>
      </c>
      <c r="F318" s="216" t="s">
        <v>6698</v>
      </c>
      <c r="G318" s="217" t="s">
        <v>4862</v>
      </c>
      <c r="H318" s="218">
        <v>2</v>
      </c>
      <c r="I318" s="219"/>
      <c r="J318" s="220">
        <f>ROUND(I318*H318,2)</f>
        <v>0</v>
      </c>
      <c r="K318" s="216" t="s">
        <v>749</v>
      </c>
      <c r="L318" s="45"/>
      <c r="M318" s="221" t="s">
        <v>19</v>
      </c>
      <c r="N318" s="222" t="s">
        <v>43</v>
      </c>
      <c r="O318" s="85"/>
      <c r="P318" s="223">
        <f>O318*H318</f>
        <v>0</v>
      </c>
      <c r="Q318" s="223">
        <v>0.01745</v>
      </c>
      <c r="R318" s="223">
        <f>Q318*H318</f>
        <v>0.0349</v>
      </c>
      <c r="S318" s="223">
        <v>0</v>
      </c>
      <c r="T318" s="224">
        <f>S318*H318</f>
        <v>0</v>
      </c>
      <c r="U318" s="39"/>
      <c r="V318" s="39"/>
      <c r="W318" s="39"/>
      <c r="X318" s="39"/>
      <c r="Y318" s="39"/>
      <c r="Z318" s="39"/>
      <c r="AA318" s="39"/>
      <c r="AB318" s="39"/>
      <c r="AC318" s="39"/>
      <c r="AD318" s="39"/>
      <c r="AE318" s="39"/>
      <c r="AR318" s="225" t="s">
        <v>271</v>
      </c>
      <c r="AT318" s="225" t="s">
        <v>243</v>
      </c>
      <c r="AU318" s="225" t="s">
        <v>81</v>
      </c>
      <c r="AY318" s="18" t="s">
        <v>240</v>
      </c>
      <c r="BE318" s="226">
        <f>IF(N318="základní",J318,0)</f>
        <v>0</v>
      </c>
      <c r="BF318" s="226">
        <f>IF(N318="snížená",J318,0)</f>
        <v>0</v>
      </c>
      <c r="BG318" s="226">
        <f>IF(N318="zákl. přenesená",J318,0)</f>
        <v>0</v>
      </c>
      <c r="BH318" s="226">
        <f>IF(N318="sníž. přenesená",J318,0)</f>
        <v>0</v>
      </c>
      <c r="BI318" s="226">
        <f>IF(N318="nulová",J318,0)</f>
        <v>0</v>
      </c>
      <c r="BJ318" s="18" t="s">
        <v>79</v>
      </c>
      <c r="BK318" s="226">
        <f>ROUND(I318*H318,2)</f>
        <v>0</v>
      </c>
      <c r="BL318" s="18" t="s">
        <v>271</v>
      </c>
      <c r="BM318" s="225" t="s">
        <v>6699</v>
      </c>
    </row>
    <row r="319" s="2" customFormat="1">
      <c r="A319" s="39"/>
      <c r="B319" s="40"/>
      <c r="C319" s="214" t="s">
        <v>2991</v>
      </c>
      <c r="D319" s="214" t="s">
        <v>243</v>
      </c>
      <c r="E319" s="215" t="s">
        <v>6700</v>
      </c>
      <c r="F319" s="216" t="s">
        <v>6701</v>
      </c>
      <c r="G319" s="217" t="s">
        <v>4862</v>
      </c>
      <c r="H319" s="218">
        <v>12</v>
      </c>
      <c r="I319" s="219"/>
      <c r="J319" s="220">
        <f>ROUND(I319*H319,2)</f>
        <v>0</v>
      </c>
      <c r="K319" s="216" t="s">
        <v>749</v>
      </c>
      <c r="L319" s="45"/>
      <c r="M319" s="221" t="s">
        <v>19</v>
      </c>
      <c r="N319" s="222" t="s">
        <v>43</v>
      </c>
      <c r="O319" s="85"/>
      <c r="P319" s="223">
        <f>O319*H319</f>
        <v>0</v>
      </c>
      <c r="Q319" s="223">
        <v>0.00024000000000000001</v>
      </c>
      <c r="R319" s="223">
        <f>Q319*H319</f>
        <v>0.0028800000000000002</v>
      </c>
      <c r="S319" s="223">
        <v>0</v>
      </c>
      <c r="T319" s="224">
        <f>S319*H319</f>
        <v>0</v>
      </c>
      <c r="U319" s="39"/>
      <c r="V319" s="39"/>
      <c r="W319" s="39"/>
      <c r="X319" s="39"/>
      <c r="Y319" s="39"/>
      <c r="Z319" s="39"/>
      <c r="AA319" s="39"/>
      <c r="AB319" s="39"/>
      <c r="AC319" s="39"/>
      <c r="AD319" s="39"/>
      <c r="AE319" s="39"/>
      <c r="AR319" s="225" t="s">
        <v>271</v>
      </c>
      <c r="AT319" s="225" t="s">
        <v>243</v>
      </c>
      <c r="AU319" s="225" t="s">
        <v>81</v>
      </c>
      <c r="AY319" s="18" t="s">
        <v>240</v>
      </c>
      <c r="BE319" s="226">
        <f>IF(N319="základní",J319,0)</f>
        <v>0</v>
      </c>
      <c r="BF319" s="226">
        <f>IF(N319="snížená",J319,0)</f>
        <v>0</v>
      </c>
      <c r="BG319" s="226">
        <f>IF(N319="zákl. přenesená",J319,0)</f>
        <v>0</v>
      </c>
      <c r="BH319" s="226">
        <f>IF(N319="sníž. přenesená",J319,0)</f>
        <v>0</v>
      </c>
      <c r="BI319" s="226">
        <f>IF(N319="nulová",J319,0)</f>
        <v>0</v>
      </c>
      <c r="BJ319" s="18" t="s">
        <v>79</v>
      </c>
      <c r="BK319" s="226">
        <f>ROUND(I319*H319,2)</f>
        <v>0</v>
      </c>
      <c r="BL319" s="18" t="s">
        <v>271</v>
      </c>
      <c r="BM319" s="225" t="s">
        <v>6702</v>
      </c>
    </row>
    <row r="320" s="2" customFormat="1">
      <c r="A320" s="39"/>
      <c r="B320" s="40"/>
      <c r="C320" s="214" t="s">
        <v>2995</v>
      </c>
      <c r="D320" s="214" t="s">
        <v>243</v>
      </c>
      <c r="E320" s="215" t="s">
        <v>6703</v>
      </c>
      <c r="F320" s="216" t="s">
        <v>6704</v>
      </c>
      <c r="G320" s="217" t="s">
        <v>806</v>
      </c>
      <c r="H320" s="218">
        <v>5</v>
      </c>
      <c r="I320" s="219"/>
      <c r="J320" s="220">
        <f>ROUND(I320*H320,2)</f>
        <v>0</v>
      </c>
      <c r="K320" s="216" t="s">
        <v>749</v>
      </c>
      <c r="L320" s="45"/>
      <c r="M320" s="221" t="s">
        <v>19</v>
      </c>
      <c r="N320" s="222" t="s">
        <v>43</v>
      </c>
      <c r="O320" s="85"/>
      <c r="P320" s="223">
        <f>O320*H320</f>
        <v>0</v>
      </c>
      <c r="Q320" s="223">
        <v>0.00109</v>
      </c>
      <c r="R320" s="223">
        <f>Q320*H320</f>
        <v>0.00545</v>
      </c>
      <c r="S320" s="223">
        <v>0</v>
      </c>
      <c r="T320" s="224">
        <f>S320*H320</f>
        <v>0</v>
      </c>
      <c r="U320" s="39"/>
      <c r="V320" s="39"/>
      <c r="W320" s="39"/>
      <c r="X320" s="39"/>
      <c r="Y320" s="39"/>
      <c r="Z320" s="39"/>
      <c r="AA320" s="39"/>
      <c r="AB320" s="39"/>
      <c r="AC320" s="39"/>
      <c r="AD320" s="39"/>
      <c r="AE320" s="39"/>
      <c r="AR320" s="225" t="s">
        <v>271</v>
      </c>
      <c r="AT320" s="225" t="s">
        <v>243</v>
      </c>
      <c r="AU320" s="225" t="s">
        <v>81</v>
      </c>
      <c r="AY320" s="18" t="s">
        <v>240</v>
      </c>
      <c r="BE320" s="226">
        <f>IF(N320="základní",J320,0)</f>
        <v>0</v>
      </c>
      <c r="BF320" s="226">
        <f>IF(N320="snížená",J320,0)</f>
        <v>0</v>
      </c>
      <c r="BG320" s="226">
        <f>IF(N320="zákl. přenesená",J320,0)</f>
        <v>0</v>
      </c>
      <c r="BH320" s="226">
        <f>IF(N320="sníž. přenesená",J320,0)</f>
        <v>0</v>
      </c>
      <c r="BI320" s="226">
        <f>IF(N320="nulová",J320,0)</f>
        <v>0</v>
      </c>
      <c r="BJ320" s="18" t="s">
        <v>79</v>
      </c>
      <c r="BK320" s="226">
        <f>ROUND(I320*H320,2)</f>
        <v>0</v>
      </c>
      <c r="BL320" s="18" t="s">
        <v>271</v>
      </c>
      <c r="BM320" s="225" t="s">
        <v>6705</v>
      </c>
    </row>
    <row r="321" s="2" customFormat="1">
      <c r="A321" s="39"/>
      <c r="B321" s="40"/>
      <c r="C321" s="214" t="s">
        <v>2999</v>
      </c>
      <c r="D321" s="214" t="s">
        <v>243</v>
      </c>
      <c r="E321" s="215" t="s">
        <v>6706</v>
      </c>
      <c r="F321" s="216" t="s">
        <v>6707</v>
      </c>
      <c r="G321" s="217" t="s">
        <v>4862</v>
      </c>
      <c r="H321" s="218">
        <v>105</v>
      </c>
      <c r="I321" s="219"/>
      <c r="J321" s="220">
        <f>ROUND(I321*H321,2)</f>
        <v>0</v>
      </c>
      <c r="K321" s="216" t="s">
        <v>749</v>
      </c>
      <c r="L321" s="45"/>
      <c r="M321" s="221" t="s">
        <v>19</v>
      </c>
      <c r="N321" s="222" t="s">
        <v>43</v>
      </c>
      <c r="O321" s="85"/>
      <c r="P321" s="223">
        <f>O321*H321</f>
        <v>0</v>
      </c>
      <c r="Q321" s="223">
        <v>9.0000000000000006E-05</v>
      </c>
      <c r="R321" s="223">
        <f>Q321*H321</f>
        <v>0.0094500000000000001</v>
      </c>
      <c r="S321" s="223">
        <v>0</v>
      </c>
      <c r="T321" s="224">
        <f>S321*H321</f>
        <v>0</v>
      </c>
      <c r="U321" s="39"/>
      <c r="V321" s="39"/>
      <c r="W321" s="39"/>
      <c r="X321" s="39"/>
      <c r="Y321" s="39"/>
      <c r="Z321" s="39"/>
      <c r="AA321" s="39"/>
      <c r="AB321" s="39"/>
      <c r="AC321" s="39"/>
      <c r="AD321" s="39"/>
      <c r="AE321" s="39"/>
      <c r="AR321" s="225" t="s">
        <v>271</v>
      </c>
      <c r="AT321" s="225" t="s">
        <v>243</v>
      </c>
      <c r="AU321" s="225" t="s">
        <v>81</v>
      </c>
      <c r="AY321" s="18" t="s">
        <v>240</v>
      </c>
      <c r="BE321" s="226">
        <f>IF(N321="základní",J321,0)</f>
        <v>0</v>
      </c>
      <c r="BF321" s="226">
        <f>IF(N321="snížená",J321,0)</f>
        <v>0</v>
      </c>
      <c r="BG321" s="226">
        <f>IF(N321="zákl. přenesená",J321,0)</f>
        <v>0</v>
      </c>
      <c r="BH321" s="226">
        <f>IF(N321="sníž. přenesená",J321,0)</f>
        <v>0</v>
      </c>
      <c r="BI321" s="226">
        <f>IF(N321="nulová",J321,0)</f>
        <v>0</v>
      </c>
      <c r="BJ321" s="18" t="s">
        <v>79</v>
      </c>
      <c r="BK321" s="226">
        <f>ROUND(I321*H321,2)</f>
        <v>0</v>
      </c>
      <c r="BL321" s="18" t="s">
        <v>271</v>
      </c>
      <c r="BM321" s="225" t="s">
        <v>6708</v>
      </c>
    </row>
    <row r="322" s="2" customFormat="1" ht="16.5" customHeight="1">
      <c r="A322" s="39"/>
      <c r="B322" s="40"/>
      <c r="C322" s="238" t="s">
        <v>3003</v>
      </c>
      <c r="D322" s="238" t="s">
        <v>797</v>
      </c>
      <c r="E322" s="239" t="s">
        <v>6709</v>
      </c>
      <c r="F322" s="240" t="s">
        <v>6710</v>
      </c>
      <c r="G322" s="241" t="s">
        <v>806</v>
      </c>
      <c r="H322" s="242">
        <v>105</v>
      </c>
      <c r="I322" s="243"/>
      <c r="J322" s="244">
        <f>ROUND(I322*H322,2)</f>
        <v>0</v>
      </c>
      <c r="K322" s="240" t="s">
        <v>749</v>
      </c>
      <c r="L322" s="245"/>
      <c r="M322" s="246" t="s">
        <v>19</v>
      </c>
      <c r="N322" s="247" t="s">
        <v>43</v>
      </c>
      <c r="O322" s="85"/>
      <c r="P322" s="223">
        <f>O322*H322</f>
        <v>0</v>
      </c>
      <c r="Q322" s="223">
        <v>0.00014999999999999999</v>
      </c>
      <c r="R322" s="223">
        <f>Q322*H322</f>
        <v>0.01575</v>
      </c>
      <c r="S322" s="223">
        <v>0</v>
      </c>
      <c r="T322" s="224">
        <f>S322*H322</f>
        <v>0</v>
      </c>
      <c r="U322" s="39"/>
      <c r="V322" s="39"/>
      <c r="W322" s="39"/>
      <c r="X322" s="39"/>
      <c r="Y322" s="39"/>
      <c r="Z322" s="39"/>
      <c r="AA322" s="39"/>
      <c r="AB322" s="39"/>
      <c r="AC322" s="39"/>
      <c r="AD322" s="39"/>
      <c r="AE322" s="39"/>
      <c r="AR322" s="225" t="s">
        <v>301</v>
      </c>
      <c r="AT322" s="225" t="s">
        <v>797</v>
      </c>
      <c r="AU322" s="225" t="s">
        <v>81</v>
      </c>
      <c r="AY322" s="18" t="s">
        <v>240</v>
      </c>
      <c r="BE322" s="226">
        <f>IF(N322="základní",J322,0)</f>
        <v>0</v>
      </c>
      <c r="BF322" s="226">
        <f>IF(N322="snížená",J322,0)</f>
        <v>0</v>
      </c>
      <c r="BG322" s="226">
        <f>IF(N322="zákl. přenesená",J322,0)</f>
        <v>0</v>
      </c>
      <c r="BH322" s="226">
        <f>IF(N322="sníž. přenesená",J322,0)</f>
        <v>0</v>
      </c>
      <c r="BI322" s="226">
        <f>IF(N322="nulová",J322,0)</f>
        <v>0</v>
      </c>
      <c r="BJ322" s="18" t="s">
        <v>79</v>
      </c>
      <c r="BK322" s="226">
        <f>ROUND(I322*H322,2)</f>
        <v>0</v>
      </c>
      <c r="BL322" s="18" t="s">
        <v>271</v>
      </c>
      <c r="BM322" s="225" t="s">
        <v>6711</v>
      </c>
    </row>
    <row r="323" s="2" customFormat="1">
      <c r="A323" s="39"/>
      <c r="B323" s="40"/>
      <c r="C323" s="214" t="s">
        <v>3008</v>
      </c>
      <c r="D323" s="214" t="s">
        <v>243</v>
      </c>
      <c r="E323" s="215" t="s">
        <v>6712</v>
      </c>
      <c r="F323" s="216" t="s">
        <v>6713</v>
      </c>
      <c r="G323" s="217" t="s">
        <v>4862</v>
      </c>
      <c r="H323" s="218">
        <v>2</v>
      </c>
      <c r="I323" s="219"/>
      <c r="J323" s="220">
        <f>ROUND(I323*H323,2)</f>
        <v>0</v>
      </c>
      <c r="K323" s="216" t="s">
        <v>749</v>
      </c>
      <c r="L323" s="45"/>
      <c r="M323" s="221" t="s">
        <v>19</v>
      </c>
      <c r="N323" s="222" t="s">
        <v>43</v>
      </c>
      <c r="O323" s="85"/>
      <c r="P323" s="223">
        <f>O323*H323</f>
        <v>0</v>
      </c>
      <c r="Q323" s="223">
        <v>0.0019599999999999999</v>
      </c>
      <c r="R323" s="223">
        <f>Q323*H323</f>
        <v>0.0039199999999999999</v>
      </c>
      <c r="S323" s="223">
        <v>0</v>
      </c>
      <c r="T323" s="224">
        <f>S323*H323</f>
        <v>0</v>
      </c>
      <c r="U323" s="39"/>
      <c r="V323" s="39"/>
      <c r="W323" s="39"/>
      <c r="X323" s="39"/>
      <c r="Y323" s="39"/>
      <c r="Z323" s="39"/>
      <c r="AA323" s="39"/>
      <c r="AB323" s="39"/>
      <c r="AC323" s="39"/>
      <c r="AD323" s="39"/>
      <c r="AE323" s="39"/>
      <c r="AR323" s="225" t="s">
        <v>271</v>
      </c>
      <c r="AT323" s="225" t="s">
        <v>243</v>
      </c>
      <c r="AU323" s="225" t="s">
        <v>81</v>
      </c>
      <c r="AY323" s="18" t="s">
        <v>240</v>
      </c>
      <c r="BE323" s="226">
        <f>IF(N323="základní",J323,0)</f>
        <v>0</v>
      </c>
      <c r="BF323" s="226">
        <f>IF(N323="snížená",J323,0)</f>
        <v>0</v>
      </c>
      <c r="BG323" s="226">
        <f>IF(N323="zákl. přenesená",J323,0)</f>
        <v>0</v>
      </c>
      <c r="BH323" s="226">
        <f>IF(N323="sníž. přenesená",J323,0)</f>
        <v>0</v>
      </c>
      <c r="BI323" s="226">
        <f>IF(N323="nulová",J323,0)</f>
        <v>0</v>
      </c>
      <c r="BJ323" s="18" t="s">
        <v>79</v>
      </c>
      <c r="BK323" s="226">
        <f>ROUND(I323*H323,2)</f>
        <v>0</v>
      </c>
      <c r="BL323" s="18" t="s">
        <v>271</v>
      </c>
      <c r="BM323" s="225" t="s">
        <v>6714</v>
      </c>
    </row>
    <row r="324" s="2" customFormat="1">
      <c r="A324" s="39"/>
      <c r="B324" s="40"/>
      <c r="C324" s="214" t="s">
        <v>3012</v>
      </c>
      <c r="D324" s="214" t="s">
        <v>243</v>
      </c>
      <c r="E324" s="215" t="s">
        <v>6715</v>
      </c>
      <c r="F324" s="216" t="s">
        <v>6716</v>
      </c>
      <c r="G324" s="217" t="s">
        <v>4862</v>
      </c>
      <c r="H324" s="218">
        <v>3</v>
      </c>
      <c r="I324" s="219"/>
      <c r="J324" s="220">
        <f>ROUND(I324*H324,2)</f>
        <v>0</v>
      </c>
      <c r="K324" s="216" t="s">
        <v>749</v>
      </c>
      <c r="L324" s="45"/>
      <c r="M324" s="221" t="s">
        <v>19</v>
      </c>
      <c r="N324" s="222" t="s">
        <v>43</v>
      </c>
      <c r="O324" s="85"/>
      <c r="P324" s="223">
        <f>O324*H324</f>
        <v>0</v>
      </c>
      <c r="Q324" s="223">
        <v>0.0018</v>
      </c>
      <c r="R324" s="223">
        <f>Q324*H324</f>
        <v>0.0054000000000000003</v>
      </c>
      <c r="S324" s="223">
        <v>0</v>
      </c>
      <c r="T324" s="224">
        <f>S324*H324</f>
        <v>0</v>
      </c>
      <c r="U324" s="39"/>
      <c r="V324" s="39"/>
      <c r="W324" s="39"/>
      <c r="X324" s="39"/>
      <c r="Y324" s="39"/>
      <c r="Z324" s="39"/>
      <c r="AA324" s="39"/>
      <c r="AB324" s="39"/>
      <c r="AC324" s="39"/>
      <c r="AD324" s="39"/>
      <c r="AE324" s="39"/>
      <c r="AR324" s="225" t="s">
        <v>271</v>
      </c>
      <c r="AT324" s="225" t="s">
        <v>243</v>
      </c>
      <c r="AU324" s="225" t="s">
        <v>81</v>
      </c>
      <c r="AY324" s="18" t="s">
        <v>240</v>
      </c>
      <c r="BE324" s="226">
        <f>IF(N324="základní",J324,0)</f>
        <v>0</v>
      </c>
      <c r="BF324" s="226">
        <f>IF(N324="snížená",J324,0)</f>
        <v>0</v>
      </c>
      <c r="BG324" s="226">
        <f>IF(N324="zákl. přenesená",J324,0)</f>
        <v>0</v>
      </c>
      <c r="BH324" s="226">
        <f>IF(N324="sníž. přenesená",J324,0)</f>
        <v>0</v>
      </c>
      <c r="BI324" s="226">
        <f>IF(N324="nulová",J324,0)</f>
        <v>0</v>
      </c>
      <c r="BJ324" s="18" t="s">
        <v>79</v>
      </c>
      <c r="BK324" s="226">
        <f>ROUND(I324*H324,2)</f>
        <v>0</v>
      </c>
      <c r="BL324" s="18" t="s">
        <v>271</v>
      </c>
      <c r="BM324" s="225" t="s">
        <v>6717</v>
      </c>
    </row>
    <row r="325" s="2" customFormat="1">
      <c r="A325" s="39"/>
      <c r="B325" s="40"/>
      <c r="C325" s="214" t="s">
        <v>3016</v>
      </c>
      <c r="D325" s="214" t="s">
        <v>243</v>
      </c>
      <c r="E325" s="215" t="s">
        <v>6718</v>
      </c>
      <c r="F325" s="216" t="s">
        <v>6719</v>
      </c>
      <c r="G325" s="217" t="s">
        <v>4862</v>
      </c>
      <c r="H325" s="218">
        <v>30</v>
      </c>
      <c r="I325" s="219"/>
      <c r="J325" s="220">
        <f>ROUND(I325*H325,2)</f>
        <v>0</v>
      </c>
      <c r="K325" s="216" t="s">
        <v>749</v>
      </c>
      <c r="L325" s="45"/>
      <c r="M325" s="221" t="s">
        <v>19</v>
      </c>
      <c r="N325" s="222" t="s">
        <v>43</v>
      </c>
      <c r="O325" s="85"/>
      <c r="P325" s="223">
        <f>O325*H325</f>
        <v>0</v>
      </c>
      <c r="Q325" s="223">
        <v>0.0010399999999999999</v>
      </c>
      <c r="R325" s="223">
        <f>Q325*H325</f>
        <v>0.031199999999999999</v>
      </c>
      <c r="S325" s="223">
        <v>0</v>
      </c>
      <c r="T325" s="224">
        <f>S325*H325</f>
        <v>0</v>
      </c>
      <c r="U325" s="39"/>
      <c r="V325" s="39"/>
      <c r="W325" s="39"/>
      <c r="X325" s="39"/>
      <c r="Y325" s="39"/>
      <c r="Z325" s="39"/>
      <c r="AA325" s="39"/>
      <c r="AB325" s="39"/>
      <c r="AC325" s="39"/>
      <c r="AD325" s="39"/>
      <c r="AE325" s="39"/>
      <c r="AR325" s="225" t="s">
        <v>271</v>
      </c>
      <c r="AT325" s="225" t="s">
        <v>243</v>
      </c>
      <c r="AU325" s="225" t="s">
        <v>81</v>
      </c>
      <c r="AY325" s="18" t="s">
        <v>240</v>
      </c>
      <c r="BE325" s="226">
        <f>IF(N325="základní",J325,0)</f>
        <v>0</v>
      </c>
      <c r="BF325" s="226">
        <f>IF(N325="snížená",J325,0)</f>
        <v>0</v>
      </c>
      <c r="BG325" s="226">
        <f>IF(N325="zákl. přenesená",J325,0)</f>
        <v>0</v>
      </c>
      <c r="BH325" s="226">
        <f>IF(N325="sníž. přenesená",J325,0)</f>
        <v>0</v>
      </c>
      <c r="BI325" s="226">
        <f>IF(N325="nulová",J325,0)</f>
        <v>0</v>
      </c>
      <c r="BJ325" s="18" t="s">
        <v>79</v>
      </c>
      <c r="BK325" s="226">
        <f>ROUND(I325*H325,2)</f>
        <v>0</v>
      </c>
      <c r="BL325" s="18" t="s">
        <v>271</v>
      </c>
      <c r="BM325" s="225" t="s">
        <v>6720</v>
      </c>
    </row>
    <row r="326" s="2" customFormat="1">
      <c r="A326" s="39"/>
      <c r="B326" s="40"/>
      <c r="C326" s="214" t="s">
        <v>3021</v>
      </c>
      <c r="D326" s="214" t="s">
        <v>243</v>
      </c>
      <c r="E326" s="215" t="s">
        <v>6721</v>
      </c>
      <c r="F326" s="216" t="s">
        <v>6722</v>
      </c>
      <c r="G326" s="217" t="s">
        <v>806</v>
      </c>
      <c r="H326" s="218">
        <v>2</v>
      </c>
      <c r="I326" s="219"/>
      <c r="J326" s="220">
        <f>ROUND(I326*H326,2)</f>
        <v>0</v>
      </c>
      <c r="K326" s="216" t="s">
        <v>749</v>
      </c>
      <c r="L326" s="45"/>
      <c r="M326" s="221" t="s">
        <v>19</v>
      </c>
      <c r="N326" s="222" t="s">
        <v>43</v>
      </c>
      <c r="O326" s="85"/>
      <c r="P326" s="223">
        <f>O326*H326</f>
        <v>0</v>
      </c>
      <c r="Q326" s="223">
        <v>4.0000000000000003E-05</v>
      </c>
      <c r="R326" s="223">
        <f>Q326*H326</f>
        <v>8.0000000000000007E-05</v>
      </c>
      <c r="S326" s="223">
        <v>0</v>
      </c>
      <c r="T326" s="224">
        <f>S326*H326</f>
        <v>0</v>
      </c>
      <c r="U326" s="39"/>
      <c r="V326" s="39"/>
      <c r="W326" s="39"/>
      <c r="X326" s="39"/>
      <c r="Y326" s="39"/>
      <c r="Z326" s="39"/>
      <c r="AA326" s="39"/>
      <c r="AB326" s="39"/>
      <c r="AC326" s="39"/>
      <c r="AD326" s="39"/>
      <c r="AE326" s="39"/>
      <c r="AR326" s="225" t="s">
        <v>271</v>
      </c>
      <c r="AT326" s="225" t="s">
        <v>243</v>
      </c>
      <c r="AU326" s="225" t="s">
        <v>81</v>
      </c>
      <c r="AY326" s="18" t="s">
        <v>240</v>
      </c>
      <c r="BE326" s="226">
        <f>IF(N326="základní",J326,0)</f>
        <v>0</v>
      </c>
      <c r="BF326" s="226">
        <f>IF(N326="snížená",J326,0)</f>
        <v>0</v>
      </c>
      <c r="BG326" s="226">
        <f>IF(N326="zákl. přenesená",J326,0)</f>
        <v>0</v>
      </c>
      <c r="BH326" s="226">
        <f>IF(N326="sníž. přenesená",J326,0)</f>
        <v>0</v>
      </c>
      <c r="BI326" s="226">
        <f>IF(N326="nulová",J326,0)</f>
        <v>0</v>
      </c>
      <c r="BJ326" s="18" t="s">
        <v>79</v>
      </c>
      <c r="BK326" s="226">
        <f>ROUND(I326*H326,2)</f>
        <v>0</v>
      </c>
      <c r="BL326" s="18" t="s">
        <v>271</v>
      </c>
      <c r="BM326" s="225" t="s">
        <v>6723</v>
      </c>
    </row>
    <row r="327" s="2" customFormat="1" ht="33" customHeight="1">
      <c r="A327" s="39"/>
      <c r="B327" s="40"/>
      <c r="C327" s="238" t="s">
        <v>3026</v>
      </c>
      <c r="D327" s="238" t="s">
        <v>797</v>
      </c>
      <c r="E327" s="239" t="s">
        <v>6724</v>
      </c>
      <c r="F327" s="240" t="s">
        <v>6725</v>
      </c>
      <c r="G327" s="241" t="s">
        <v>806</v>
      </c>
      <c r="H327" s="242">
        <v>2</v>
      </c>
      <c r="I327" s="243"/>
      <c r="J327" s="244">
        <f>ROUND(I327*H327,2)</f>
        <v>0</v>
      </c>
      <c r="K327" s="240" t="s">
        <v>247</v>
      </c>
      <c r="L327" s="245"/>
      <c r="M327" s="246" t="s">
        <v>19</v>
      </c>
      <c r="N327" s="247" t="s">
        <v>43</v>
      </c>
      <c r="O327" s="85"/>
      <c r="P327" s="223">
        <f>O327*H327</f>
        <v>0</v>
      </c>
      <c r="Q327" s="223">
        <v>0.0018</v>
      </c>
      <c r="R327" s="223">
        <f>Q327*H327</f>
        <v>0.0035999999999999999</v>
      </c>
      <c r="S327" s="223">
        <v>0</v>
      </c>
      <c r="T327" s="224">
        <f>S327*H327</f>
        <v>0</v>
      </c>
      <c r="U327" s="39"/>
      <c r="V327" s="39"/>
      <c r="W327" s="39"/>
      <c r="X327" s="39"/>
      <c r="Y327" s="39"/>
      <c r="Z327" s="39"/>
      <c r="AA327" s="39"/>
      <c r="AB327" s="39"/>
      <c r="AC327" s="39"/>
      <c r="AD327" s="39"/>
      <c r="AE327" s="39"/>
      <c r="AR327" s="225" t="s">
        <v>301</v>
      </c>
      <c r="AT327" s="225" t="s">
        <v>797</v>
      </c>
      <c r="AU327" s="225" t="s">
        <v>81</v>
      </c>
      <c r="AY327" s="18" t="s">
        <v>240</v>
      </c>
      <c r="BE327" s="226">
        <f>IF(N327="základní",J327,0)</f>
        <v>0</v>
      </c>
      <c r="BF327" s="226">
        <f>IF(N327="snížená",J327,0)</f>
        <v>0</v>
      </c>
      <c r="BG327" s="226">
        <f>IF(N327="zákl. přenesená",J327,0)</f>
        <v>0</v>
      </c>
      <c r="BH327" s="226">
        <f>IF(N327="sníž. přenesená",J327,0)</f>
        <v>0</v>
      </c>
      <c r="BI327" s="226">
        <f>IF(N327="nulová",J327,0)</f>
        <v>0</v>
      </c>
      <c r="BJ327" s="18" t="s">
        <v>79</v>
      </c>
      <c r="BK327" s="226">
        <f>ROUND(I327*H327,2)</f>
        <v>0</v>
      </c>
      <c r="BL327" s="18" t="s">
        <v>271</v>
      </c>
      <c r="BM327" s="225" t="s">
        <v>6726</v>
      </c>
    </row>
    <row r="328" s="2" customFormat="1">
      <c r="A328" s="39"/>
      <c r="B328" s="40"/>
      <c r="C328" s="214" t="s">
        <v>3037</v>
      </c>
      <c r="D328" s="214" t="s">
        <v>243</v>
      </c>
      <c r="E328" s="215" t="s">
        <v>6727</v>
      </c>
      <c r="F328" s="216" t="s">
        <v>6728</v>
      </c>
      <c r="G328" s="217" t="s">
        <v>4862</v>
      </c>
      <c r="H328" s="218">
        <v>27</v>
      </c>
      <c r="I328" s="219"/>
      <c r="J328" s="220">
        <f>ROUND(I328*H328,2)</f>
        <v>0</v>
      </c>
      <c r="K328" s="216" t="s">
        <v>749</v>
      </c>
      <c r="L328" s="45"/>
      <c r="M328" s="221" t="s">
        <v>19</v>
      </c>
      <c r="N328" s="222" t="s">
        <v>43</v>
      </c>
      <c r="O328" s="85"/>
      <c r="P328" s="223">
        <f>O328*H328</f>
        <v>0</v>
      </c>
      <c r="Q328" s="223">
        <v>0.0018600000000000001</v>
      </c>
      <c r="R328" s="223">
        <f>Q328*H328</f>
        <v>0.050220000000000001</v>
      </c>
      <c r="S328" s="223">
        <v>0</v>
      </c>
      <c r="T328" s="224">
        <f>S328*H328</f>
        <v>0</v>
      </c>
      <c r="U328" s="39"/>
      <c r="V328" s="39"/>
      <c r="W328" s="39"/>
      <c r="X328" s="39"/>
      <c r="Y328" s="39"/>
      <c r="Z328" s="39"/>
      <c r="AA328" s="39"/>
      <c r="AB328" s="39"/>
      <c r="AC328" s="39"/>
      <c r="AD328" s="39"/>
      <c r="AE328" s="39"/>
      <c r="AR328" s="225" t="s">
        <v>271</v>
      </c>
      <c r="AT328" s="225" t="s">
        <v>243</v>
      </c>
      <c r="AU328" s="225" t="s">
        <v>81</v>
      </c>
      <c r="AY328" s="18" t="s">
        <v>240</v>
      </c>
      <c r="BE328" s="226">
        <f>IF(N328="základní",J328,0)</f>
        <v>0</v>
      </c>
      <c r="BF328" s="226">
        <f>IF(N328="snížená",J328,0)</f>
        <v>0</v>
      </c>
      <c r="BG328" s="226">
        <f>IF(N328="zákl. přenesená",J328,0)</f>
        <v>0</v>
      </c>
      <c r="BH328" s="226">
        <f>IF(N328="sníž. přenesená",J328,0)</f>
        <v>0</v>
      </c>
      <c r="BI328" s="226">
        <f>IF(N328="nulová",J328,0)</f>
        <v>0</v>
      </c>
      <c r="BJ328" s="18" t="s">
        <v>79</v>
      </c>
      <c r="BK328" s="226">
        <f>ROUND(I328*H328,2)</f>
        <v>0</v>
      </c>
      <c r="BL328" s="18" t="s">
        <v>271</v>
      </c>
      <c r="BM328" s="225" t="s">
        <v>6729</v>
      </c>
    </row>
    <row r="329" s="2" customFormat="1">
      <c r="A329" s="39"/>
      <c r="B329" s="40"/>
      <c r="C329" s="214" t="s">
        <v>3042</v>
      </c>
      <c r="D329" s="214" t="s">
        <v>243</v>
      </c>
      <c r="E329" s="215" t="s">
        <v>6730</v>
      </c>
      <c r="F329" s="216" t="s">
        <v>6731</v>
      </c>
      <c r="G329" s="217" t="s">
        <v>806</v>
      </c>
      <c r="H329" s="218">
        <v>3</v>
      </c>
      <c r="I329" s="219"/>
      <c r="J329" s="220">
        <f>ROUND(I329*H329,2)</f>
        <v>0</v>
      </c>
      <c r="K329" s="216" t="s">
        <v>749</v>
      </c>
      <c r="L329" s="45"/>
      <c r="M329" s="221" t="s">
        <v>19</v>
      </c>
      <c r="N329" s="222" t="s">
        <v>43</v>
      </c>
      <c r="O329" s="85"/>
      <c r="P329" s="223">
        <f>O329*H329</f>
        <v>0</v>
      </c>
      <c r="Q329" s="223">
        <v>0.00036000000000000002</v>
      </c>
      <c r="R329" s="223">
        <f>Q329*H329</f>
        <v>0.00108</v>
      </c>
      <c r="S329" s="223">
        <v>0</v>
      </c>
      <c r="T329" s="224">
        <f>S329*H329</f>
        <v>0</v>
      </c>
      <c r="U329" s="39"/>
      <c r="V329" s="39"/>
      <c r="W329" s="39"/>
      <c r="X329" s="39"/>
      <c r="Y329" s="39"/>
      <c r="Z329" s="39"/>
      <c r="AA329" s="39"/>
      <c r="AB329" s="39"/>
      <c r="AC329" s="39"/>
      <c r="AD329" s="39"/>
      <c r="AE329" s="39"/>
      <c r="AR329" s="225" t="s">
        <v>271</v>
      </c>
      <c r="AT329" s="225" t="s">
        <v>243</v>
      </c>
      <c r="AU329" s="225" t="s">
        <v>81</v>
      </c>
      <c r="AY329" s="18" t="s">
        <v>240</v>
      </c>
      <c r="BE329" s="226">
        <f>IF(N329="základní",J329,0)</f>
        <v>0</v>
      </c>
      <c r="BF329" s="226">
        <f>IF(N329="snížená",J329,0)</f>
        <v>0</v>
      </c>
      <c r="BG329" s="226">
        <f>IF(N329="zákl. přenesená",J329,0)</f>
        <v>0</v>
      </c>
      <c r="BH329" s="226">
        <f>IF(N329="sníž. přenesená",J329,0)</f>
        <v>0</v>
      </c>
      <c r="BI329" s="226">
        <f>IF(N329="nulová",J329,0)</f>
        <v>0</v>
      </c>
      <c r="BJ329" s="18" t="s">
        <v>79</v>
      </c>
      <c r="BK329" s="226">
        <f>ROUND(I329*H329,2)</f>
        <v>0</v>
      </c>
      <c r="BL329" s="18" t="s">
        <v>271</v>
      </c>
      <c r="BM329" s="225" t="s">
        <v>6732</v>
      </c>
    </row>
    <row r="330" s="2" customFormat="1">
      <c r="A330" s="39"/>
      <c r="B330" s="40"/>
      <c r="C330" s="214" t="s">
        <v>3047</v>
      </c>
      <c r="D330" s="214" t="s">
        <v>243</v>
      </c>
      <c r="E330" s="215" t="s">
        <v>6733</v>
      </c>
      <c r="F330" s="216" t="s">
        <v>6734</v>
      </c>
      <c r="G330" s="217" t="s">
        <v>806</v>
      </c>
      <c r="H330" s="218">
        <v>30</v>
      </c>
      <c r="I330" s="219"/>
      <c r="J330" s="220">
        <f>ROUND(I330*H330,2)</f>
        <v>0</v>
      </c>
      <c r="K330" s="216" t="s">
        <v>749</v>
      </c>
      <c r="L330" s="45"/>
      <c r="M330" s="221" t="s">
        <v>19</v>
      </c>
      <c r="N330" s="222" t="s">
        <v>43</v>
      </c>
      <c r="O330" s="85"/>
      <c r="P330" s="223">
        <f>O330*H330</f>
        <v>0</v>
      </c>
      <c r="Q330" s="223">
        <v>0.00013999999999999999</v>
      </c>
      <c r="R330" s="223">
        <f>Q330*H330</f>
        <v>0.0041999999999999997</v>
      </c>
      <c r="S330" s="223">
        <v>0</v>
      </c>
      <c r="T330" s="224">
        <f>S330*H330</f>
        <v>0</v>
      </c>
      <c r="U330" s="39"/>
      <c r="V330" s="39"/>
      <c r="W330" s="39"/>
      <c r="X330" s="39"/>
      <c r="Y330" s="39"/>
      <c r="Z330" s="39"/>
      <c r="AA330" s="39"/>
      <c r="AB330" s="39"/>
      <c r="AC330" s="39"/>
      <c r="AD330" s="39"/>
      <c r="AE330" s="39"/>
      <c r="AR330" s="225" t="s">
        <v>271</v>
      </c>
      <c r="AT330" s="225" t="s">
        <v>243</v>
      </c>
      <c r="AU330" s="225" t="s">
        <v>81</v>
      </c>
      <c r="AY330" s="18" t="s">
        <v>240</v>
      </c>
      <c r="BE330" s="226">
        <f>IF(N330="základní",J330,0)</f>
        <v>0</v>
      </c>
      <c r="BF330" s="226">
        <f>IF(N330="snížená",J330,0)</f>
        <v>0</v>
      </c>
      <c r="BG330" s="226">
        <f>IF(N330="zákl. přenesená",J330,0)</f>
        <v>0</v>
      </c>
      <c r="BH330" s="226">
        <f>IF(N330="sníž. přenesená",J330,0)</f>
        <v>0</v>
      </c>
      <c r="BI330" s="226">
        <f>IF(N330="nulová",J330,0)</f>
        <v>0</v>
      </c>
      <c r="BJ330" s="18" t="s">
        <v>79</v>
      </c>
      <c r="BK330" s="226">
        <f>ROUND(I330*H330,2)</f>
        <v>0</v>
      </c>
      <c r="BL330" s="18" t="s">
        <v>271</v>
      </c>
      <c r="BM330" s="225" t="s">
        <v>6735</v>
      </c>
    </row>
    <row r="331" s="2" customFormat="1">
      <c r="A331" s="39"/>
      <c r="B331" s="40"/>
      <c r="C331" s="214" t="s">
        <v>3053</v>
      </c>
      <c r="D331" s="214" t="s">
        <v>243</v>
      </c>
      <c r="E331" s="215" t="s">
        <v>6736</v>
      </c>
      <c r="F331" s="216" t="s">
        <v>6737</v>
      </c>
      <c r="G331" s="217" t="s">
        <v>806</v>
      </c>
      <c r="H331" s="218">
        <v>34</v>
      </c>
      <c r="I331" s="219"/>
      <c r="J331" s="220">
        <f>ROUND(I331*H331,2)</f>
        <v>0</v>
      </c>
      <c r="K331" s="216" t="s">
        <v>749</v>
      </c>
      <c r="L331" s="45"/>
      <c r="M331" s="221" t="s">
        <v>19</v>
      </c>
      <c r="N331" s="222" t="s">
        <v>43</v>
      </c>
      <c r="O331" s="85"/>
      <c r="P331" s="223">
        <f>O331*H331</f>
        <v>0</v>
      </c>
      <c r="Q331" s="223">
        <v>0.00024000000000000001</v>
      </c>
      <c r="R331" s="223">
        <f>Q331*H331</f>
        <v>0.0081600000000000006</v>
      </c>
      <c r="S331" s="223">
        <v>0</v>
      </c>
      <c r="T331" s="224">
        <f>S331*H331</f>
        <v>0</v>
      </c>
      <c r="U331" s="39"/>
      <c r="V331" s="39"/>
      <c r="W331" s="39"/>
      <c r="X331" s="39"/>
      <c r="Y331" s="39"/>
      <c r="Z331" s="39"/>
      <c r="AA331" s="39"/>
      <c r="AB331" s="39"/>
      <c r="AC331" s="39"/>
      <c r="AD331" s="39"/>
      <c r="AE331" s="39"/>
      <c r="AR331" s="225" t="s">
        <v>271</v>
      </c>
      <c r="AT331" s="225" t="s">
        <v>243</v>
      </c>
      <c r="AU331" s="225" t="s">
        <v>81</v>
      </c>
      <c r="AY331" s="18" t="s">
        <v>240</v>
      </c>
      <c r="BE331" s="226">
        <f>IF(N331="základní",J331,0)</f>
        <v>0</v>
      </c>
      <c r="BF331" s="226">
        <f>IF(N331="snížená",J331,0)</f>
        <v>0</v>
      </c>
      <c r="BG331" s="226">
        <f>IF(N331="zákl. přenesená",J331,0)</f>
        <v>0</v>
      </c>
      <c r="BH331" s="226">
        <f>IF(N331="sníž. přenesená",J331,0)</f>
        <v>0</v>
      </c>
      <c r="BI331" s="226">
        <f>IF(N331="nulová",J331,0)</f>
        <v>0</v>
      </c>
      <c r="BJ331" s="18" t="s">
        <v>79</v>
      </c>
      <c r="BK331" s="226">
        <f>ROUND(I331*H331,2)</f>
        <v>0</v>
      </c>
      <c r="BL331" s="18" t="s">
        <v>271</v>
      </c>
      <c r="BM331" s="225" t="s">
        <v>6738</v>
      </c>
    </row>
    <row r="332" s="2" customFormat="1">
      <c r="A332" s="39"/>
      <c r="B332" s="40"/>
      <c r="C332" s="214" t="s">
        <v>3059</v>
      </c>
      <c r="D332" s="214" t="s">
        <v>243</v>
      </c>
      <c r="E332" s="215" t="s">
        <v>6739</v>
      </c>
      <c r="F332" s="216" t="s">
        <v>6740</v>
      </c>
      <c r="G332" s="217" t="s">
        <v>806</v>
      </c>
      <c r="H332" s="218">
        <v>2</v>
      </c>
      <c r="I332" s="219"/>
      <c r="J332" s="220">
        <f>ROUND(I332*H332,2)</f>
        <v>0</v>
      </c>
      <c r="K332" s="216" t="s">
        <v>749</v>
      </c>
      <c r="L332" s="45"/>
      <c r="M332" s="221" t="s">
        <v>19</v>
      </c>
      <c r="N332" s="222" t="s">
        <v>43</v>
      </c>
      <c r="O332" s="85"/>
      <c r="P332" s="223">
        <f>O332*H332</f>
        <v>0</v>
      </c>
      <c r="Q332" s="223">
        <v>0.00055000000000000003</v>
      </c>
      <c r="R332" s="223">
        <f>Q332*H332</f>
        <v>0.0011000000000000001</v>
      </c>
      <c r="S332" s="223">
        <v>0</v>
      </c>
      <c r="T332" s="224">
        <f>S332*H332</f>
        <v>0</v>
      </c>
      <c r="U332" s="39"/>
      <c r="V332" s="39"/>
      <c r="W332" s="39"/>
      <c r="X332" s="39"/>
      <c r="Y332" s="39"/>
      <c r="Z332" s="39"/>
      <c r="AA332" s="39"/>
      <c r="AB332" s="39"/>
      <c r="AC332" s="39"/>
      <c r="AD332" s="39"/>
      <c r="AE332" s="39"/>
      <c r="AR332" s="225" t="s">
        <v>271</v>
      </c>
      <c r="AT332" s="225" t="s">
        <v>243</v>
      </c>
      <c r="AU332" s="225" t="s">
        <v>81</v>
      </c>
      <c r="AY332" s="18" t="s">
        <v>240</v>
      </c>
      <c r="BE332" s="226">
        <f>IF(N332="základní",J332,0)</f>
        <v>0</v>
      </c>
      <c r="BF332" s="226">
        <f>IF(N332="snížená",J332,0)</f>
        <v>0</v>
      </c>
      <c r="BG332" s="226">
        <f>IF(N332="zákl. přenesená",J332,0)</f>
        <v>0</v>
      </c>
      <c r="BH332" s="226">
        <f>IF(N332="sníž. přenesená",J332,0)</f>
        <v>0</v>
      </c>
      <c r="BI332" s="226">
        <f>IF(N332="nulová",J332,0)</f>
        <v>0</v>
      </c>
      <c r="BJ332" s="18" t="s">
        <v>79</v>
      </c>
      <c r="BK332" s="226">
        <f>ROUND(I332*H332,2)</f>
        <v>0</v>
      </c>
      <c r="BL332" s="18" t="s">
        <v>271</v>
      </c>
      <c r="BM332" s="225" t="s">
        <v>6741</v>
      </c>
    </row>
    <row r="333" s="2" customFormat="1">
      <c r="A333" s="39"/>
      <c r="B333" s="40"/>
      <c r="C333" s="214" t="s">
        <v>3063</v>
      </c>
      <c r="D333" s="214" t="s">
        <v>243</v>
      </c>
      <c r="E333" s="215" t="s">
        <v>6742</v>
      </c>
      <c r="F333" s="216" t="s">
        <v>6743</v>
      </c>
      <c r="G333" s="217" t="s">
        <v>806</v>
      </c>
      <c r="H333" s="218">
        <v>3</v>
      </c>
      <c r="I333" s="219"/>
      <c r="J333" s="220">
        <f>ROUND(I333*H333,2)</f>
        <v>0</v>
      </c>
      <c r="K333" s="216" t="s">
        <v>749</v>
      </c>
      <c r="L333" s="45"/>
      <c r="M333" s="221" t="s">
        <v>19</v>
      </c>
      <c r="N333" s="222" t="s">
        <v>43</v>
      </c>
      <c r="O333" s="85"/>
      <c r="P333" s="223">
        <f>O333*H333</f>
        <v>0</v>
      </c>
      <c r="Q333" s="223">
        <v>0.00027999999999999998</v>
      </c>
      <c r="R333" s="223">
        <f>Q333*H333</f>
        <v>0.00083999999999999993</v>
      </c>
      <c r="S333" s="223">
        <v>0</v>
      </c>
      <c r="T333" s="224">
        <f>S333*H333</f>
        <v>0</v>
      </c>
      <c r="U333" s="39"/>
      <c r="V333" s="39"/>
      <c r="W333" s="39"/>
      <c r="X333" s="39"/>
      <c r="Y333" s="39"/>
      <c r="Z333" s="39"/>
      <c r="AA333" s="39"/>
      <c r="AB333" s="39"/>
      <c r="AC333" s="39"/>
      <c r="AD333" s="39"/>
      <c r="AE333" s="39"/>
      <c r="AR333" s="225" t="s">
        <v>271</v>
      </c>
      <c r="AT333" s="225" t="s">
        <v>243</v>
      </c>
      <c r="AU333" s="225" t="s">
        <v>81</v>
      </c>
      <c r="AY333" s="18" t="s">
        <v>240</v>
      </c>
      <c r="BE333" s="226">
        <f>IF(N333="základní",J333,0)</f>
        <v>0</v>
      </c>
      <c r="BF333" s="226">
        <f>IF(N333="snížená",J333,0)</f>
        <v>0</v>
      </c>
      <c r="BG333" s="226">
        <f>IF(N333="zákl. přenesená",J333,0)</f>
        <v>0</v>
      </c>
      <c r="BH333" s="226">
        <f>IF(N333="sníž. přenesená",J333,0)</f>
        <v>0</v>
      </c>
      <c r="BI333" s="226">
        <f>IF(N333="nulová",J333,0)</f>
        <v>0</v>
      </c>
      <c r="BJ333" s="18" t="s">
        <v>79</v>
      </c>
      <c r="BK333" s="226">
        <f>ROUND(I333*H333,2)</f>
        <v>0</v>
      </c>
      <c r="BL333" s="18" t="s">
        <v>271</v>
      </c>
      <c r="BM333" s="225" t="s">
        <v>6744</v>
      </c>
    </row>
    <row r="334" s="2" customFormat="1">
      <c r="A334" s="39"/>
      <c r="B334" s="40"/>
      <c r="C334" s="214" t="s">
        <v>3068</v>
      </c>
      <c r="D334" s="214" t="s">
        <v>243</v>
      </c>
      <c r="E334" s="215" t="s">
        <v>6745</v>
      </c>
      <c r="F334" s="216" t="s">
        <v>6746</v>
      </c>
      <c r="G334" s="217" t="s">
        <v>806</v>
      </c>
      <c r="H334" s="218">
        <v>7</v>
      </c>
      <c r="I334" s="219"/>
      <c r="J334" s="220">
        <f>ROUND(I334*H334,2)</f>
        <v>0</v>
      </c>
      <c r="K334" s="216" t="s">
        <v>749</v>
      </c>
      <c r="L334" s="45"/>
      <c r="M334" s="221" t="s">
        <v>19</v>
      </c>
      <c r="N334" s="222" t="s">
        <v>43</v>
      </c>
      <c r="O334" s="85"/>
      <c r="P334" s="223">
        <f>O334*H334</f>
        <v>0</v>
      </c>
      <c r="Q334" s="223">
        <v>0.00027999999999999998</v>
      </c>
      <c r="R334" s="223">
        <f>Q334*H334</f>
        <v>0.0019599999999999999</v>
      </c>
      <c r="S334" s="223">
        <v>0</v>
      </c>
      <c r="T334" s="224">
        <f>S334*H334</f>
        <v>0</v>
      </c>
      <c r="U334" s="39"/>
      <c r="V334" s="39"/>
      <c r="W334" s="39"/>
      <c r="X334" s="39"/>
      <c r="Y334" s="39"/>
      <c r="Z334" s="39"/>
      <c r="AA334" s="39"/>
      <c r="AB334" s="39"/>
      <c r="AC334" s="39"/>
      <c r="AD334" s="39"/>
      <c r="AE334" s="39"/>
      <c r="AR334" s="225" t="s">
        <v>271</v>
      </c>
      <c r="AT334" s="225" t="s">
        <v>243</v>
      </c>
      <c r="AU334" s="225" t="s">
        <v>81</v>
      </c>
      <c r="AY334" s="18" t="s">
        <v>240</v>
      </c>
      <c r="BE334" s="226">
        <f>IF(N334="základní",J334,0)</f>
        <v>0</v>
      </c>
      <c r="BF334" s="226">
        <f>IF(N334="snížená",J334,0)</f>
        <v>0</v>
      </c>
      <c r="BG334" s="226">
        <f>IF(N334="zákl. přenesená",J334,0)</f>
        <v>0</v>
      </c>
      <c r="BH334" s="226">
        <f>IF(N334="sníž. přenesená",J334,0)</f>
        <v>0</v>
      </c>
      <c r="BI334" s="226">
        <f>IF(N334="nulová",J334,0)</f>
        <v>0</v>
      </c>
      <c r="BJ334" s="18" t="s">
        <v>79</v>
      </c>
      <c r="BK334" s="226">
        <f>ROUND(I334*H334,2)</f>
        <v>0</v>
      </c>
      <c r="BL334" s="18" t="s">
        <v>271</v>
      </c>
      <c r="BM334" s="225" t="s">
        <v>6747</v>
      </c>
    </row>
    <row r="335" s="2" customFormat="1">
      <c r="A335" s="39"/>
      <c r="B335" s="40"/>
      <c r="C335" s="214" t="s">
        <v>3073</v>
      </c>
      <c r="D335" s="214" t="s">
        <v>243</v>
      </c>
      <c r="E335" s="215" t="s">
        <v>6748</v>
      </c>
      <c r="F335" s="216" t="s">
        <v>6749</v>
      </c>
      <c r="G335" s="217" t="s">
        <v>4862</v>
      </c>
      <c r="H335" s="218">
        <v>2</v>
      </c>
      <c r="I335" s="219"/>
      <c r="J335" s="220">
        <f>ROUND(I335*H335,2)</f>
        <v>0</v>
      </c>
      <c r="K335" s="216" t="s">
        <v>247</v>
      </c>
      <c r="L335" s="45"/>
      <c r="M335" s="221" t="s">
        <v>19</v>
      </c>
      <c r="N335" s="222" t="s">
        <v>43</v>
      </c>
      <c r="O335" s="85"/>
      <c r="P335" s="223">
        <f>O335*H335</f>
        <v>0</v>
      </c>
      <c r="Q335" s="223">
        <v>0.0042500000000000003</v>
      </c>
      <c r="R335" s="223">
        <f>Q335*H335</f>
        <v>0.0085000000000000006</v>
      </c>
      <c r="S335" s="223">
        <v>0</v>
      </c>
      <c r="T335" s="224">
        <f>S335*H335</f>
        <v>0</v>
      </c>
      <c r="U335" s="39"/>
      <c r="V335" s="39"/>
      <c r="W335" s="39"/>
      <c r="X335" s="39"/>
      <c r="Y335" s="39"/>
      <c r="Z335" s="39"/>
      <c r="AA335" s="39"/>
      <c r="AB335" s="39"/>
      <c r="AC335" s="39"/>
      <c r="AD335" s="39"/>
      <c r="AE335" s="39"/>
      <c r="AR335" s="225" t="s">
        <v>271</v>
      </c>
      <c r="AT335" s="225" t="s">
        <v>243</v>
      </c>
      <c r="AU335" s="225" t="s">
        <v>81</v>
      </c>
      <c r="AY335" s="18" t="s">
        <v>240</v>
      </c>
      <c r="BE335" s="226">
        <f>IF(N335="základní",J335,0)</f>
        <v>0</v>
      </c>
      <c r="BF335" s="226">
        <f>IF(N335="snížená",J335,0)</f>
        <v>0</v>
      </c>
      <c r="BG335" s="226">
        <f>IF(N335="zákl. přenesená",J335,0)</f>
        <v>0</v>
      </c>
      <c r="BH335" s="226">
        <f>IF(N335="sníž. přenesená",J335,0)</f>
        <v>0</v>
      </c>
      <c r="BI335" s="226">
        <f>IF(N335="nulová",J335,0)</f>
        <v>0</v>
      </c>
      <c r="BJ335" s="18" t="s">
        <v>79</v>
      </c>
      <c r="BK335" s="226">
        <f>ROUND(I335*H335,2)</f>
        <v>0</v>
      </c>
      <c r="BL335" s="18" t="s">
        <v>271</v>
      </c>
      <c r="BM335" s="225" t="s">
        <v>6750</v>
      </c>
    </row>
    <row r="336" s="2" customFormat="1" ht="16.5" customHeight="1">
      <c r="A336" s="39"/>
      <c r="B336" s="40"/>
      <c r="C336" s="214" t="s">
        <v>3078</v>
      </c>
      <c r="D336" s="214" t="s">
        <v>243</v>
      </c>
      <c r="E336" s="215" t="s">
        <v>6751</v>
      </c>
      <c r="F336" s="216" t="s">
        <v>6752</v>
      </c>
      <c r="G336" s="217" t="s">
        <v>806</v>
      </c>
      <c r="H336" s="218">
        <v>47</v>
      </c>
      <c r="I336" s="219"/>
      <c r="J336" s="220">
        <f>ROUND(I336*H336,2)</f>
        <v>0</v>
      </c>
      <c r="K336" s="216" t="s">
        <v>749</v>
      </c>
      <c r="L336" s="45"/>
      <c r="M336" s="221" t="s">
        <v>19</v>
      </c>
      <c r="N336" s="222" t="s">
        <v>43</v>
      </c>
      <c r="O336" s="85"/>
      <c r="P336" s="223">
        <f>O336*H336</f>
        <v>0</v>
      </c>
      <c r="Q336" s="223">
        <v>0.00031</v>
      </c>
      <c r="R336" s="223">
        <f>Q336*H336</f>
        <v>0.01457</v>
      </c>
      <c r="S336" s="223">
        <v>0</v>
      </c>
      <c r="T336" s="224">
        <f>S336*H336</f>
        <v>0</v>
      </c>
      <c r="U336" s="39"/>
      <c r="V336" s="39"/>
      <c r="W336" s="39"/>
      <c r="X336" s="39"/>
      <c r="Y336" s="39"/>
      <c r="Z336" s="39"/>
      <c r="AA336" s="39"/>
      <c r="AB336" s="39"/>
      <c r="AC336" s="39"/>
      <c r="AD336" s="39"/>
      <c r="AE336" s="39"/>
      <c r="AR336" s="225" t="s">
        <v>271</v>
      </c>
      <c r="AT336" s="225" t="s">
        <v>243</v>
      </c>
      <c r="AU336" s="225" t="s">
        <v>81</v>
      </c>
      <c r="AY336" s="18" t="s">
        <v>240</v>
      </c>
      <c r="BE336" s="226">
        <f>IF(N336="základní",J336,0)</f>
        <v>0</v>
      </c>
      <c r="BF336" s="226">
        <f>IF(N336="snížená",J336,0)</f>
        <v>0</v>
      </c>
      <c r="BG336" s="226">
        <f>IF(N336="zákl. přenesená",J336,0)</f>
        <v>0</v>
      </c>
      <c r="BH336" s="226">
        <f>IF(N336="sníž. přenesená",J336,0)</f>
        <v>0</v>
      </c>
      <c r="BI336" s="226">
        <f>IF(N336="nulová",J336,0)</f>
        <v>0</v>
      </c>
      <c r="BJ336" s="18" t="s">
        <v>79</v>
      </c>
      <c r="BK336" s="226">
        <f>ROUND(I336*H336,2)</f>
        <v>0</v>
      </c>
      <c r="BL336" s="18" t="s">
        <v>271</v>
      </c>
      <c r="BM336" s="225" t="s">
        <v>6753</v>
      </c>
    </row>
    <row r="337" s="2" customFormat="1" ht="55.5" customHeight="1">
      <c r="A337" s="39"/>
      <c r="B337" s="40"/>
      <c r="C337" s="214" t="s">
        <v>3083</v>
      </c>
      <c r="D337" s="214" t="s">
        <v>243</v>
      </c>
      <c r="E337" s="215" t="s">
        <v>6754</v>
      </c>
      <c r="F337" s="216" t="s">
        <v>6755</v>
      </c>
      <c r="G337" s="217" t="s">
        <v>786</v>
      </c>
      <c r="H337" s="218">
        <v>1.3779999999999999</v>
      </c>
      <c r="I337" s="219"/>
      <c r="J337" s="220">
        <f>ROUND(I337*H337,2)</f>
        <v>0</v>
      </c>
      <c r="K337" s="216" t="s">
        <v>749</v>
      </c>
      <c r="L337" s="45"/>
      <c r="M337" s="221" t="s">
        <v>19</v>
      </c>
      <c r="N337" s="222" t="s">
        <v>43</v>
      </c>
      <c r="O337" s="85"/>
      <c r="P337" s="223">
        <f>O337*H337</f>
        <v>0</v>
      </c>
      <c r="Q337" s="223">
        <v>0</v>
      </c>
      <c r="R337" s="223">
        <f>Q337*H337</f>
        <v>0</v>
      </c>
      <c r="S337" s="223">
        <v>0</v>
      </c>
      <c r="T337" s="224">
        <f>S337*H337</f>
        <v>0</v>
      </c>
      <c r="U337" s="39"/>
      <c r="V337" s="39"/>
      <c r="W337" s="39"/>
      <c r="X337" s="39"/>
      <c r="Y337" s="39"/>
      <c r="Z337" s="39"/>
      <c r="AA337" s="39"/>
      <c r="AB337" s="39"/>
      <c r="AC337" s="39"/>
      <c r="AD337" s="39"/>
      <c r="AE337" s="39"/>
      <c r="AR337" s="225" t="s">
        <v>271</v>
      </c>
      <c r="AT337" s="225" t="s">
        <v>243</v>
      </c>
      <c r="AU337" s="225" t="s">
        <v>81</v>
      </c>
      <c r="AY337" s="18" t="s">
        <v>240</v>
      </c>
      <c r="BE337" s="226">
        <f>IF(N337="základní",J337,0)</f>
        <v>0</v>
      </c>
      <c r="BF337" s="226">
        <f>IF(N337="snížená",J337,0)</f>
        <v>0</v>
      </c>
      <c r="BG337" s="226">
        <f>IF(N337="zákl. přenesená",J337,0)</f>
        <v>0</v>
      </c>
      <c r="BH337" s="226">
        <f>IF(N337="sníž. přenesená",J337,0)</f>
        <v>0</v>
      </c>
      <c r="BI337" s="226">
        <f>IF(N337="nulová",J337,0)</f>
        <v>0</v>
      </c>
      <c r="BJ337" s="18" t="s">
        <v>79</v>
      </c>
      <c r="BK337" s="226">
        <f>ROUND(I337*H337,2)</f>
        <v>0</v>
      </c>
      <c r="BL337" s="18" t="s">
        <v>271</v>
      </c>
      <c r="BM337" s="225" t="s">
        <v>6756</v>
      </c>
    </row>
    <row r="338" s="12" customFormat="1" ht="22.8" customHeight="1">
      <c r="A338" s="12"/>
      <c r="B338" s="198"/>
      <c r="C338" s="199"/>
      <c r="D338" s="200" t="s">
        <v>71</v>
      </c>
      <c r="E338" s="212" t="s">
        <v>6082</v>
      </c>
      <c r="F338" s="212" t="s">
        <v>6757</v>
      </c>
      <c r="G338" s="199"/>
      <c r="H338" s="199"/>
      <c r="I338" s="202"/>
      <c r="J338" s="213">
        <f>BK338</f>
        <v>0</v>
      </c>
      <c r="K338" s="199"/>
      <c r="L338" s="204"/>
      <c r="M338" s="205"/>
      <c r="N338" s="206"/>
      <c r="O338" s="206"/>
      <c r="P338" s="207">
        <f>SUM(P339:P345)</f>
        <v>0</v>
      </c>
      <c r="Q338" s="206"/>
      <c r="R338" s="207">
        <f>SUM(R339:R345)</f>
        <v>0.93230000000000002</v>
      </c>
      <c r="S338" s="206"/>
      <c r="T338" s="208">
        <f>SUM(T339:T345)</f>
        <v>0</v>
      </c>
      <c r="U338" s="12"/>
      <c r="V338" s="12"/>
      <c r="W338" s="12"/>
      <c r="X338" s="12"/>
      <c r="Y338" s="12"/>
      <c r="Z338" s="12"/>
      <c r="AA338" s="12"/>
      <c r="AB338" s="12"/>
      <c r="AC338" s="12"/>
      <c r="AD338" s="12"/>
      <c r="AE338" s="12"/>
      <c r="AR338" s="209" t="s">
        <v>81</v>
      </c>
      <c r="AT338" s="210" t="s">
        <v>71</v>
      </c>
      <c r="AU338" s="210" t="s">
        <v>79</v>
      </c>
      <c r="AY338" s="209" t="s">
        <v>240</v>
      </c>
      <c r="BK338" s="211">
        <f>SUM(BK339:BK345)</f>
        <v>0</v>
      </c>
    </row>
    <row r="339" s="2" customFormat="1">
      <c r="A339" s="39"/>
      <c r="B339" s="40"/>
      <c r="C339" s="214" t="s">
        <v>3088</v>
      </c>
      <c r="D339" s="214" t="s">
        <v>243</v>
      </c>
      <c r="E339" s="215" t="s">
        <v>6758</v>
      </c>
      <c r="F339" s="216" t="s">
        <v>6759</v>
      </c>
      <c r="G339" s="217" t="s">
        <v>4862</v>
      </c>
      <c r="H339" s="218">
        <v>32</v>
      </c>
      <c r="I339" s="219"/>
      <c r="J339" s="220">
        <f>ROUND(I339*H339,2)</f>
        <v>0</v>
      </c>
      <c r="K339" s="216" t="s">
        <v>749</v>
      </c>
      <c r="L339" s="45"/>
      <c r="M339" s="221" t="s">
        <v>19</v>
      </c>
      <c r="N339" s="222" t="s">
        <v>43</v>
      </c>
      <c r="O339" s="85"/>
      <c r="P339" s="223">
        <f>O339*H339</f>
        <v>0</v>
      </c>
      <c r="Q339" s="223">
        <v>0.012</v>
      </c>
      <c r="R339" s="223">
        <f>Q339*H339</f>
        <v>0.38400000000000001</v>
      </c>
      <c r="S339" s="223">
        <v>0</v>
      </c>
      <c r="T339" s="224">
        <f>S339*H339</f>
        <v>0</v>
      </c>
      <c r="U339" s="39"/>
      <c r="V339" s="39"/>
      <c r="W339" s="39"/>
      <c r="X339" s="39"/>
      <c r="Y339" s="39"/>
      <c r="Z339" s="39"/>
      <c r="AA339" s="39"/>
      <c r="AB339" s="39"/>
      <c r="AC339" s="39"/>
      <c r="AD339" s="39"/>
      <c r="AE339" s="39"/>
      <c r="AR339" s="225" t="s">
        <v>271</v>
      </c>
      <c r="AT339" s="225" t="s">
        <v>243</v>
      </c>
      <c r="AU339" s="225" t="s">
        <v>81</v>
      </c>
      <c r="AY339" s="18" t="s">
        <v>240</v>
      </c>
      <c r="BE339" s="226">
        <f>IF(N339="základní",J339,0)</f>
        <v>0</v>
      </c>
      <c r="BF339" s="226">
        <f>IF(N339="snížená",J339,0)</f>
        <v>0</v>
      </c>
      <c r="BG339" s="226">
        <f>IF(N339="zákl. přenesená",J339,0)</f>
        <v>0</v>
      </c>
      <c r="BH339" s="226">
        <f>IF(N339="sníž. přenesená",J339,0)</f>
        <v>0</v>
      </c>
      <c r="BI339" s="226">
        <f>IF(N339="nulová",J339,0)</f>
        <v>0</v>
      </c>
      <c r="BJ339" s="18" t="s">
        <v>79</v>
      </c>
      <c r="BK339" s="226">
        <f>ROUND(I339*H339,2)</f>
        <v>0</v>
      </c>
      <c r="BL339" s="18" t="s">
        <v>271</v>
      </c>
      <c r="BM339" s="225" t="s">
        <v>6760</v>
      </c>
    </row>
    <row r="340" s="2" customFormat="1">
      <c r="A340" s="39"/>
      <c r="B340" s="40"/>
      <c r="C340" s="214" t="s">
        <v>3093</v>
      </c>
      <c r="D340" s="214" t="s">
        <v>243</v>
      </c>
      <c r="E340" s="215" t="s">
        <v>6761</v>
      </c>
      <c r="F340" s="216" t="s">
        <v>6762</v>
      </c>
      <c r="G340" s="217" t="s">
        <v>4862</v>
      </c>
      <c r="H340" s="218">
        <v>2</v>
      </c>
      <c r="I340" s="219"/>
      <c r="J340" s="220">
        <f>ROUND(I340*H340,2)</f>
        <v>0</v>
      </c>
      <c r="K340" s="216" t="s">
        <v>749</v>
      </c>
      <c r="L340" s="45"/>
      <c r="M340" s="221" t="s">
        <v>19</v>
      </c>
      <c r="N340" s="222" t="s">
        <v>43</v>
      </c>
      <c r="O340" s="85"/>
      <c r="P340" s="223">
        <f>O340*H340</f>
        <v>0</v>
      </c>
      <c r="Q340" s="223">
        <v>0.012</v>
      </c>
      <c r="R340" s="223">
        <f>Q340*H340</f>
        <v>0.024</v>
      </c>
      <c r="S340" s="223">
        <v>0</v>
      </c>
      <c r="T340" s="224">
        <f>S340*H340</f>
        <v>0</v>
      </c>
      <c r="U340" s="39"/>
      <c r="V340" s="39"/>
      <c r="W340" s="39"/>
      <c r="X340" s="39"/>
      <c r="Y340" s="39"/>
      <c r="Z340" s="39"/>
      <c r="AA340" s="39"/>
      <c r="AB340" s="39"/>
      <c r="AC340" s="39"/>
      <c r="AD340" s="39"/>
      <c r="AE340" s="39"/>
      <c r="AR340" s="225" t="s">
        <v>271</v>
      </c>
      <c r="AT340" s="225" t="s">
        <v>243</v>
      </c>
      <c r="AU340" s="225" t="s">
        <v>81</v>
      </c>
      <c r="AY340" s="18" t="s">
        <v>240</v>
      </c>
      <c r="BE340" s="226">
        <f>IF(N340="základní",J340,0)</f>
        <v>0</v>
      </c>
      <c r="BF340" s="226">
        <f>IF(N340="snížená",J340,0)</f>
        <v>0</v>
      </c>
      <c r="BG340" s="226">
        <f>IF(N340="zákl. přenesená",J340,0)</f>
        <v>0</v>
      </c>
      <c r="BH340" s="226">
        <f>IF(N340="sníž. přenesená",J340,0)</f>
        <v>0</v>
      </c>
      <c r="BI340" s="226">
        <f>IF(N340="nulová",J340,0)</f>
        <v>0</v>
      </c>
      <c r="BJ340" s="18" t="s">
        <v>79</v>
      </c>
      <c r="BK340" s="226">
        <f>ROUND(I340*H340,2)</f>
        <v>0</v>
      </c>
      <c r="BL340" s="18" t="s">
        <v>271</v>
      </c>
      <c r="BM340" s="225" t="s">
        <v>6763</v>
      </c>
    </row>
    <row r="341" s="2" customFormat="1">
      <c r="A341" s="39"/>
      <c r="B341" s="40"/>
      <c r="C341" s="214" t="s">
        <v>3097</v>
      </c>
      <c r="D341" s="214" t="s">
        <v>243</v>
      </c>
      <c r="E341" s="215" t="s">
        <v>6764</v>
      </c>
      <c r="F341" s="216" t="s">
        <v>6765</v>
      </c>
      <c r="G341" s="217" t="s">
        <v>4862</v>
      </c>
      <c r="H341" s="218">
        <v>7</v>
      </c>
      <c r="I341" s="219"/>
      <c r="J341" s="220">
        <f>ROUND(I341*H341,2)</f>
        <v>0</v>
      </c>
      <c r="K341" s="216" t="s">
        <v>749</v>
      </c>
      <c r="L341" s="45"/>
      <c r="M341" s="221" t="s">
        <v>19</v>
      </c>
      <c r="N341" s="222" t="s">
        <v>43</v>
      </c>
      <c r="O341" s="85"/>
      <c r="P341" s="223">
        <f>O341*H341</f>
        <v>0</v>
      </c>
      <c r="Q341" s="223">
        <v>0.015599999999999999</v>
      </c>
      <c r="R341" s="223">
        <f>Q341*H341</f>
        <v>0.10919999999999999</v>
      </c>
      <c r="S341" s="223">
        <v>0</v>
      </c>
      <c r="T341" s="224">
        <f>S341*H341</f>
        <v>0</v>
      </c>
      <c r="U341" s="39"/>
      <c r="V341" s="39"/>
      <c r="W341" s="39"/>
      <c r="X341" s="39"/>
      <c r="Y341" s="39"/>
      <c r="Z341" s="39"/>
      <c r="AA341" s="39"/>
      <c r="AB341" s="39"/>
      <c r="AC341" s="39"/>
      <c r="AD341" s="39"/>
      <c r="AE341" s="39"/>
      <c r="AR341" s="225" t="s">
        <v>271</v>
      </c>
      <c r="AT341" s="225" t="s">
        <v>243</v>
      </c>
      <c r="AU341" s="225" t="s">
        <v>81</v>
      </c>
      <c r="AY341" s="18" t="s">
        <v>240</v>
      </c>
      <c r="BE341" s="226">
        <f>IF(N341="základní",J341,0)</f>
        <v>0</v>
      </c>
      <c r="BF341" s="226">
        <f>IF(N341="snížená",J341,0)</f>
        <v>0</v>
      </c>
      <c r="BG341" s="226">
        <f>IF(N341="zákl. přenesená",J341,0)</f>
        <v>0</v>
      </c>
      <c r="BH341" s="226">
        <f>IF(N341="sníž. přenesená",J341,0)</f>
        <v>0</v>
      </c>
      <c r="BI341" s="226">
        <f>IF(N341="nulová",J341,0)</f>
        <v>0</v>
      </c>
      <c r="BJ341" s="18" t="s">
        <v>79</v>
      </c>
      <c r="BK341" s="226">
        <f>ROUND(I341*H341,2)</f>
        <v>0</v>
      </c>
      <c r="BL341" s="18" t="s">
        <v>271</v>
      </c>
      <c r="BM341" s="225" t="s">
        <v>6766</v>
      </c>
    </row>
    <row r="342" s="2" customFormat="1">
      <c r="A342" s="39"/>
      <c r="B342" s="40"/>
      <c r="C342" s="214" t="s">
        <v>3103</v>
      </c>
      <c r="D342" s="214" t="s">
        <v>243</v>
      </c>
      <c r="E342" s="215" t="s">
        <v>6767</v>
      </c>
      <c r="F342" s="216" t="s">
        <v>6768</v>
      </c>
      <c r="G342" s="217" t="s">
        <v>4862</v>
      </c>
      <c r="H342" s="218">
        <v>4</v>
      </c>
      <c r="I342" s="219"/>
      <c r="J342" s="220">
        <f>ROUND(I342*H342,2)</f>
        <v>0</v>
      </c>
      <c r="K342" s="216" t="s">
        <v>749</v>
      </c>
      <c r="L342" s="45"/>
      <c r="M342" s="221" t="s">
        <v>19</v>
      </c>
      <c r="N342" s="222" t="s">
        <v>43</v>
      </c>
      <c r="O342" s="85"/>
      <c r="P342" s="223">
        <f>O342*H342</f>
        <v>0</v>
      </c>
      <c r="Q342" s="223">
        <v>0.0117</v>
      </c>
      <c r="R342" s="223">
        <f>Q342*H342</f>
        <v>0.046800000000000001</v>
      </c>
      <c r="S342" s="223">
        <v>0</v>
      </c>
      <c r="T342" s="224">
        <f>S342*H342</f>
        <v>0</v>
      </c>
      <c r="U342" s="39"/>
      <c r="V342" s="39"/>
      <c r="W342" s="39"/>
      <c r="X342" s="39"/>
      <c r="Y342" s="39"/>
      <c r="Z342" s="39"/>
      <c r="AA342" s="39"/>
      <c r="AB342" s="39"/>
      <c r="AC342" s="39"/>
      <c r="AD342" s="39"/>
      <c r="AE342" s="39"/>
      <c r="AR342" s="225" t="s">
        <v>271</v>
      </c>
      <c r="AT342" s="225" t="s">
        <v>243</v>
      </c>
      <c r="AU342" s="225" t="s">
        <v>81</v>
      </c>
      <c r="AY342" s="18" t="s">
        <v>240</v>
      </c>
      <c r="BE342" s="226">
        <f>IF(N342="základní",J342,0)</f>
        <v>0</v>
      </c>
      <c r="BF342" s="226">
        <f>IF(N342="snížená",J342,0)</f>
        <v>0</v>
      </c>
      <c r="BG342" s="226">
        <f>IF(N342="zákl. přenesená",J342,0)</f>
        <v>0</v>
      </c>
      <c r="BH342" s="226">
        <f>IF(N342="sníž. přenesená",J342,0)</f>
        <v>0</v>
      </c>
      <c r="BI342" s="226">
        <f>IF(N342="nulová",J342,0)</f>
        <v>0</v>
      </c>
      <c r="BJ342" s="18" t="s">
        <v>79</v>
      </c>
      <c r="BK342" s="226">
        <f>ROUND(I342*H342,2)</f>
        <v>0</v>
      </c>
      <c r="BL342" s="18" t="s">
        <v>271</v>
      </c>
      <c r="BM342" s="225" t="s">
        <v>6769</v>
      </c>
    </row>
    <row r="343" s="2" customFormat="1">
      <c r="A343" s="39"/>
      <c r="B343" s="40"/>
      <c r="C343" s="214" t="s">
        <v>3112</v>
      </c>
      <c r="D343" s="214" t="s">
        <v>243</v>
      </c>
      <c r="E343" s="215" t="s">
        <v>6770</v>
      </c>
      <c r="F343" s="216" t="s">
        <v>6771</v>
      </c>
      <c r="G343" s="217" t="s">
        <v>4862</v>
      </c>
      <c r="H343" s="218">
        <v>20</v>
      </c>
      <c r="I343" s="219"/>
      <c r="J343" s="220">
        <f>ROUND(I343*H343,2)</f>
        <v>0</v>
      </c>
      <c r="K343" s="216" t="s">
        <v>749</v>
      </c>
      <c r="L343" s="45"/>
      <c r="M343" s="221" t="s">
        <v>19</v>
      </c>
      <c r="N343" s="222" t="s">
        <v>43</v>
      </c>
      <c r="O343" s="85"/>
      <c r="P343" s="223">
        <f>O343*H343</f>
        <v>0</v>
      </c>
      <c r="Q343" s="223">
        <v>0.016650000000000002</v>
      </c>
      <c r="R343" s="223">
        <f>Q343*H343</f>
        <v>0.33300000000000002</v>
      </c>
      <c r="S343" s="223">
        <v>0</v>
      </c>
      <c r="T343" s="224">
        <f>S343*H343</f>
        <v>0</v>
      </c>
      <c r="U343" s="39"/>
      <c r="V343" s="39"/>
      <c r="W343" s="39"/>
      <c r="X343" s="39"/>
      <c r="Y343" s="39"/>
      <c r="Z343" s="39"/>
      <c r="AA343" s="39"/>
      <c r="AB343" s="39"/>
      <c r="AC343" s="39"/>
      <c r="AD343" s="39"/>
      <c r="AE343" s="39"/>
      <c r="AR343" s="225" t="s">
        <v>271</v>
      </c>
      <c r="AT343" s="225" t="s">
        <v>243</v>
      </c>
      <c r="AU343" s="225" t="s">
        <v>81</v>
      </c>
      <c r="AY343" s="18" t="s">
        <v>240</v>
      </c>
      <c r="BE343" s="226">
        <f>IF(N343="základní",J343,0)</f>
        <v>0</v>
      </c>
      <c r="BF343" s="226">
        <f>IF(N343="snížená",J343,0)</f>
        <v>0</v>
      </c>
      <c r="BG343" s="226">
        <f>IF(N343="zákl. přenesená",J343,0)</f>
        <v>0</v>
      </c>
      <c r="BH343" s="226">
        <f>IF(N343="sníž. přenesená",J343,0)</f>
        <v>0</v>
      </c>
      <c r="BI343" s="226">
        <f>IF(N343="nulová",J343,0)</f>
        <v>0</v>
      </c>
      <c r="BJ343" s="18" t="s">
        <v>79</v>
      </c>
      <c r="BK343" s="226">
        <f>ROUND(I343*H343,2)</f>
        <v>0</v>
      </c>
      <c r="BL343" s="18" t="s">
        <v>271</v>
      </c>
      <c r="BM343" s="225" t="s">
        <v>6772</v>
      </c>
    </row>
    <row r="344" s="2" customFormat="1">
      <c r="A344" s="39"/>
      <c r="B344" s="40"/>
      <c r="C344" s="214" t="s">
        <v>3116</v>
      </c>
      <c r="D344" s="214" t="s">
        <v>243</v>
      </c>
      <c r="E344" s="215" t="s">
        <v>6773</v>
      </c>
      <c r="F344" s="216" t="s">
        <v>6774</v>
      </c>
      <c r="G344" s="217" t="s">
        <v>4862</v>
      </c>
      <c r="H344" s="218">
        <v>2</v>
      </c>
      <c r="I344" s="219"/>
      <c r="J344" s="220">
        <f>ROUND(I344*H344,2)</f>
        <v>0</v>
      </c>
      <c r="K344" s="216" t="s">
        <v>749</v>
      </c>
      <c r="L344" s="45"/>
      <c r="M344" s="221" t="s">
        <v>19</v>
      </c>
      <c r="N344" s="222" t="s">
        <v>43</v>
      </c>
      <c r="O344" s="85"/>
      <c r="P344" s="223">
        <f>O344*H344</f>
        <v>0</v>
      </c>
      <c r="Q344" s="223">
        <v>0.017649999999999999</v>
      </c>
      <c r="R344" s="223">
        <f>Q344*H344</f>
        <v>0.035299999999999998</v>
      </c>
      <c r="S344" s="223">
        <v>0</v>
      </c>
      <c r="T344" s="224">
        <f>S344*H344</f>
        <v>0</v>
      </c>
      <c r="U344" s="39"/>
      <c r="V344" s="39"/>
      <c r="W344" s="39"/>
      <c r="X344" s="39"/>
      <c r="Y344" s="39"/>
      <c r="Z344" s="39"/>
      <c r="AA344" s="39"/>
      <c r="AB344" s="39"/>
      <c r="AC344" s="39"/>
      <c r="AD344" s="39"/>
      <c r="AE344" s="39"/>
      <c r="AR344" s="225" t="s">
        <v>271</v>
      </c>
      <c r="AT344" s="225" t="s">
        <v>243</v>
      </c>
      <c r="AU344" s="225" t="s">
        <v>81</v>
      </c>
      <c r="AY344" s="18" t="s">
        <v>240</v>
      </c>
      <c r="BE344" s="226">
        <f>IF(N344="základní",J344,0)</f>
        <v>0</v>
      </c>
      <c r="BF344" s="226">
        <f>IF(N344="snížená",J344,0)</f>
        <v>0</v>
      </c>
      <c r="BG344" s="226">
        <f>IF(N344="zákl. přenesená",J344,0)</f>
        <v>0</v>
      </c>
      <c r="BH344" s="226">
        <f>IF(N344="sníž. přenesená",J344,0)</f>
        <v>0</v>
      </c>
      <c r="BI344" s="226">
        <f>IF(N344="nulová",J344,0)</f>
        <v>0</v>
      </c>
      <c r="BJ344" s="18" t="s">
        <v>79</v>
      </c>
      <c r="BK344" s="226">
        <f>ROUND(I344*H344,2)</f>
        <v>0</v>
      </c>
      <c r="BL344" s="18" t="s">
        <v>271</v>
      </c>
      <c r="BM344" s="225" t="s">
        <v>6775</v>
      </c>
    </row>
    <row r="345" s="2" customFormat="1" ht="55.5" customHeight="1">
      <c r="A345" s="39"/>
      <c r="B345" s="40"/>
      <c r="C345" s="214" t="s">
        <v>3120</v>
      </c>
      <c r="D345" s="214" t="s">
        <v>243</v>
      </c>
      <c r="E345" s="215" t="s">
        <v>6776</v>
      </c>
      <c r="F345" s="216" t="s">
        <v>6777</v>
      </c>
      <c r="G345" s="217" t="s">
        <v>786</v>
      </c>
      <c r="H345" s="218">
        <v>0.93200000000000005</v>
      </c>
      <c r="I345" s="219"/>
      <c r="J345" s="220">
        <f>ROUND(I345*H345,2)</f>
        <v>0</v>
      </c>
      <c r="K345" s="216" t="s">
        <v>749</v>
      </c>
      <c r="L345" s="45"/>
      <c r="M345" s="221" t="s">
        <v>19</v>
      </c>
      <c r="N345" s="222" t="s">
        <v>43</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271</v>
      </c>
      <c r="AT345" s="225" t="s">
        <v>243</v>
      </c>
      <c r="AU345" s="225" t="s">
        <v>81</v>
      </c>
      <c r="AY345" s="18" t="s">
        <v>240</v>
      </c>
      <c r="BE345" s="226">
        <f>IF(N345="základní",J345,0)</f>
        <v>0</v>
      </c>
      <c r="BF345" s="226">
        <f>IF(N345="snížená",J345,0)</f>
        <v>0</v>
      </c>
      <c r="BG345" s="226">
        <f>IF(N345="zákl. přenesená",J345,0)</f>
        <v>0</v>
      </c>
      <c r="BH345" s="226">
        <f>IF(N345="sníž. přenesená",J345,0)</f>
        <v>0</v>
      </c>
      <c r="BI345" s="226">
        <f>IF(N345="nulová",J345,0)</f>
        <v>0</v>
      </c>
      <c r="BJ345" s="18" t="s">
        <v>79</v>
      </c>
      <c r="BK345" s="226">
        <f>ROUND(I345*H345,2)</f>
        <v>0</v>
      </c>
      <c r="BL345" s="18" t="s">
        <v>271</v>
      </c>
      <c r="BM345" s="225" t="s">
        <v>6778</v>
      </c>
    </row>
    <row r="346" s="12" customFormat="1" ht="22.8" customHeight="1">
      <c r="A346" s="12"/>
      <c r="B346" s="198"/>
      <c r="C346" s="199"/>
      <c r="D346" s="200" t="s">
        <v>71</v>
      </c>
      <c r="E346" s="212" t="s">
        <v>6779</v>
      </c>
      <c r="F346" s="212" t="s">
        <v>6780</v>
      </c>
      <c r="G346" s="199"/>
      <c r="H346" s="199"/>
      <c r="I346" s="202"/>
      <c r="J346" s="213">
        <f>BK346</f>
        <v>0</v>
      </c>
      <c r="K346" s="199"/>
      <c r="L346" s="204"/>
      <c r="M346" s="205"/>
      <c r="N346" s="206"/>
      <c r="O346" s="206"/>
      <c r="P346" s="207">
        <f>SUM(P347:P355)</f>
        <v>0</v>
      </c>
      <c r="Q346" s="206"/>
      <c r="R346" s="207">
        <f>SUM(R347:R355)</f>
        <v>0.016700000000000003</v>
      </c>
      <c r="S346" s="206"/>
      <c r="T346" s="208">
        <f>SUM(T347:T355)</f>
        <v>0</v>
      </c>
      <c r="U346" s="12"/>
      <c r="V346" s="12"/>
      <c r="W346" s="12"/>
      <c r="X346" s="12"/>
      <c r="Y346" s="12"/>
      <c r="Z346" s="12"/>
      <c r="AA346" s="12"/>
      <c r="AB346" s="12"/>
      <c r="AC346" s="12"/>
      <c r="AD346" s="12"/>
      <c r="AE346" s="12"/>
      <c r="AR346" s="209" t="s">
        <v>81</v>
      </c>
      <c r="AT346" s="210" t="s">
        <v>71</v>
      </c>
      <c r="AU346" s="210" t="s">
        <v>79</v>
      </c>
      <c r="AY346" s="209" t="s">
        <v>240</v>
      </c>
      <c r="BK346" s="211">
        <f>SUM(BK347:BK355)</f>
        <v>0</v>
      </c>
    </row>
    <row r="347" s="2" customFormat="1">
      <c r="A347" s="39"/>
      <c r="B347" s="40"/>
      <c r="C347" s="214" t="s">
        <v>3126</v>
      </c>
      <c r="D347" s="214" t="s">
        <v>243</v>
      </c>
      <c r="E347" s="215" t="s">
        <v>6781</v>
      </c>
      <c r="F347" s="216" t="s">
        <v>6782</v>
      </c>
      <c r="G347" s="217" t="s">
        <v>806</v>
      </c>
      <c r="H347" s="218">
        <v>7</v>
      </c>
      <c r="I347" s="219"/>
      <c r="J347" s="220">
        <f>ROUND(I347*H347,2)</f>
        <v>0</v>
      </c>
      <c r="K347" s="216" t="s">
        <v>749</v>
      </c>
      <c r="L347" s="45"/>
      <c r="M347" s="221" t="s">
        <v>19</v>
      </c>
      <c r="N347" s="222" t="s">
        <v>43</v>
      </c>
      <c r="O347" s="85"/>
      <c r="P347" s="223">
        <f>O347*H347</f>
        <v>0</v>
      </c>
      <c r="Q347" s="223">
        <v>6.0000000000000002E-05</v>
      </c>
      <c r="R347" s="223">
        <f>Q347*H347</f>
        <v>0.00042000000000000002</v>
      </c>
      <c r="S347" s="223">
        <v>0</v>
      </c>
      <c r="T347" s="224">
        <f>S347*H347</f>
        <v>0</v>
      </c>
      <c r="U347" s="39"/>
      <c r="V347" s="39"/>
      <c r="W347" s="39"/>
      <c r="X347" s="39"/>
      <c r="Y347" s="39"/>
      <c r="Z347" s="39"/>
      <c r="AA347" s="39"/>
      <c r="AB347" s="39"/>
      <c r="AC347" s="39"/>
      <c r="AD347" s="39"/>
      <c r="AE347" s="39"/>
      <c r="AR347" s="225" t="s">
        <v>271</v>
      </c>
      <c r="AT347" s="225" t="s">
        <v>243</v>
      </c>
      <c r="AU347" s="225" t="s">
        <v>81</v>
      </c>
      <c r="AY347" s="18" t="s">
        <v>240</v>
      </c>
      <c r="BE347" s="226">
        <f>IF(N347="základní",J347,0)</f>
        <v>0</v>
      </c>
      <c r="BF347" s="226">
        <f>IF(N347="snížená",J347,0)</f>
        <v>0</v>
      </c>
      <c r="BG347" s="226">
        <f>IF(N347="zákl. přenesená",J347,0)</f>
        <v>0</v>
      </c>
      <c r="BH347" s="226">
        <f>IF(N347="sníž. přenesená",J347,0)</f>
        <v>0</v>
      </c>
      <c r="BI347" s="226">
        <f>IF(N347="nulová",J347,0)</f>
        <v>0</v>
      </c>
      <c r="BJ347" s="18" t="s">
        <v>79</v>
      </c>
      <c r="BK347" s="226">
        <f>ROUND(I347*H347,2)</f>
        <v>0</v>
      </c>
      <c r="BL347" s="18" t="s">
        <v>271</v>
      </c>
      <c r="BM347" s="225" t="s">
        <v>6783</v>
      </c>
    </row>
    <row r="348" s="2" customFormat="1">
      <c r="A348" s="39"/>
      <c r="B348" s="40"/>
      <c r="C348" s="214" t="s">
        <v>3130</v>
      </c>
      <c r="D348" s="214" t="s">
        <v>243</v>
      </c>
      <c r="E348" s="215" t="s">
        <v>6784</v>
      </c>
      <c r="F348" s="216" t="s">
        <v>6785</v>
      </c>
      <c r="G348" s="217" t="s">
        <v>806</v>
      </c>
      <c r="H348" s="218">
        <v>3</v>
      </c>
      <c r="I348" s="219"/>
      <c r="J348" s="220">
        <f>ROUND(I348*H348,2)</f>
        <v>0</v>
      </c>
      <c r="K348" s="216" t="s">
        <v>749</v>
      </c>
      <c r="L348" s="45"/>
      <c r="M348" s="221" t="s">
        <v>19</v>
      </c>
      <c r="N348" s="222" t="s">
        <v>43</v>
      </c>
      <c r="O348" s="85"/>
      <c r="P348" s="223">
        <f>O348*H348</f>
        <v>0</v>
      </c>
      <c r="Q348" s="223">
        <v>0.00010000000000000001</v>
      </c>
      <c r="R348" s="223">
        <f>Q348*H348</f>
        <v>0.00030000000000000003</v>
      </c>
      <c r="S348" s="223">
        <v>0</v>
      </c>
      <c r="T348" s="224">
        <f>S348*H348</f>
        <v>0</v>
      </c>
      <c r="U348" s="39"/>
      <c r="V348" s="39"/>
      <c r="W348" s="39"/>
      <c r="X348" s="39"/>
      <c r="Y348" s="39"/>
      <c r="Z348" s="39"/>
      <c r="AA348" s="39"/>
      <c r="AB348" s="39"/>
      <c r="AC348" s="39"/>
      <c r="AD348" s="39"/>
      <c r="AE348" s="39"/>
      <c r="AR348" s="225" t="s">
        <v>271</v>
      </c>
      <c r="AT348" s="225" t="s">
        <v>243</v>
      </c>
      <c r="AU348" s="225" t="s">
        <v>81</v>
      </c>
      <c r="AY348" s="18" t="s">
        <v>240</v>
      </c>
      <c r="BE348" s="226">
        <f>IF(N348="základní",J348,0)</f>
        <v>0</v>
      </c>
      <c r="BF348" s="226">
        <f>IF(N348="snížená",J348,0)</f>
        <v>0</v>
      </c>
      <c r="BG348" s="226">
        <f>IF(N348="zákl. přenesená",J348,0)</f>
        <v>0</v>
      </c>
      <c r="BH348" s="226">
        <f>IF(N348="sníž. přenesená",J348,0)</f>
        <v>0</v>
      </c>
      <c r="BI348" s="226">
        <f>IF(N348="nulová",J348,0)</f>
        <v>0</v>
      </c>
      <c r="BJ348" s="18" t="s">
        <v>79</v>
      </c>
      <c r="BK348" s="226">
        <f>ROUND(I348*H348,2)</f>
        <v>0</v>
      </c>
      <c r="BL348" s="18" t="s">
        <v>271</v>
      </c>
      <c r="BM348" s="225" t="s">
        <v>6786</v>
      </c>
    </row>
    <row r="349" s="2" customFormat="1">
      <c r="A349" s="39"/>
      <c r="B349" s="40"/>
      <c r="C349" s="214" t="s">
        <v>3135</v>
      </c>
      <c r="D349" s="214" t="s">
        <v>243</v>
      </c>
      <c r="E349" s="215" t="s">
        <v>6787</v>
      </c>
      <c r="F349" s="216" t="s">
        <v>6788</v>
      </c>
      <c r="G349" s="217" t="s">
        <v>806</v>
      </c>
      <c r="H349" s="218">
        <v>1</v>
      </c>
      <c r="I349" s="219"/>
      <c r="J349" s="220">
        <f>ROUND(I349*H349,2)</f>
        <v>0</v>
      </c>
      <c r="K349" s="216" t="s">
        <v>749</v>
      </c>
      <c r="L349" s="45"/>
      <c r="M349" s="221" t="s">
        <v>19</v>
      </c>
      <c r="N349" s="222" t="s">
        <v>43</v>
      </c>
      <c r="O349" s="85"/>
      <c r="P349" s="223">
        <f>O349*H349</f>
        <v>0</v>
      </c>
      <c r="Q349" s="223">
        <v>0.00012</v>
      </c>
      <c r="R349" s="223">
        <f>Q349*H349</f>
        <v>0.00012</v>
      </c>
      <c r="S349" s="223">
        <v>0</v>
      </c>
      <c r="T349" s="224">
        <f>S349*H349</f>
        <v>0</v>
      </c>
      <c r="U349" s="39"/>
      <c r="V349" s="39"/>
      <c r="W349" s="39"/>
      <c r="X349" s="39"/>
      <c r="Y349" s="39"/>
      <c r="Z349" s="39"/>
      <c r="AA349" s="39"/>
      <c r="AB349" s="39"/>
      <c r="AC349" s="39"/>
      <c r="AD349" s="39"/>
      <c r="AE349" s="39"/>
      <c r="AR349" s="225" t="s">
        <v>271</v>
      </c>
      <c r="AT349" s="225" t="s">
        <v>243</v>
      </c>
      <c r="AU349" s="225" t="s">
        <v>81</v>
      </c>
      <c r="AY349" s="18" t="s">
        <v>240</v>
      </c>
      <c r="BE349" s="226">
        <f>IF(N349="základní",J349,0)</f>
        <v>0</v>
      </c>
      <c r="BF349" s="226">
        <f>IF(N349="snížená",J349,0)</f>
        <v>0</v>
      </c>
      <c r="BG349" s="226">
        <f>IF(N349="zákl. přenesená",J349,0)</f>
        <v>0</v>
      </c>
      <c r="BH349" s="226">
        <f>IF(N349="sníž. přenesená",J349,0)</f>
        <v>0</v>
      </c>
      <c r="BI349" s="226">
        <f>IF(N349="nulová",J349,0)</f>
        <v>0</v>
      </c>
      <c r="BJ349" s="18" t="s">
        <v>79</v>
      </c>
      <c r="BK349" s="226">
        <f>ROUND(I349*H349,2)</f>
        <v>0</v>
      </c>
      <c r="BL349" s="18" t="s">
        <v>271</v>
      </c>
      <c r="BM349" s="225" t="s">
        <v>6789</v>
      </c>
    </row>
    <row r="350" s="2" customFormat="1">
      <c r="A350" s="39"/>
      <c r="B350" s="40"/>
      <c r="C350" s="214" t="s">
        <v>3139</v>
      </c>
      <c r="D350" s="214" t="s">
        <v>243</v>
      </c>
      <c r="E350" s="215" t="s">
        <v>6790</v>
      </c>
      <c r="F350" s="216" t="s">
        <v>6791</v>
      </c>
      <c r="G350" s="217" t="s">
        <v>806</v>
      </c>
      <c r="H350" s="218">
        <v>8</v>
      </c>
      <c r="I350" s="219"/>
      <c r="J350" s="220">
        <f>ROUND(I350*H350,2)</f>
        <v>0</v>
      </c>
      <c r="K350" s="216" t="s">
        <v>749</v>
      </c>
      <c r="L350" s="45"/>
      <c r="M350" s="221" t="s">
        <v>19</v>
      </c>
      <c r="N350" s="222" t="s">
        <v>43</v>
      </c>
      <c r="O350" s="85"/>
      <c r="P350" s="223">
        <f>O350*H350</f>
        <v>0</v>
      </c>
      <c r="Q350" s="223">
        <v>0.00042000000000000002</v>
      </c>
      <c r="R350" s="223">
        <f>Q350*H350</f>
        <v>0.0033600000000000001</v>
      </c>
      <c r="S350" s="223">
        <v>0</v>
      </c>
      <c r="T350" s="224">
        <f>S350*H350</f>
        <v>0</v>
      </c>
      <c r="U350" s="39"/>
      <c r="V350" s="39"/>
      <c r="W350" s="39"/>
      <c r="X350" s="39"/>
      <c r="Y350" s="39"/>
      <c r="Z350" s="39"/>
      <c r="AA350" s="39"/>
      <c r="AB350" s="39"/>
      <c r="AC350" s="39"/>
      <c r="AD350" s="39"/>
      <c r="AE350" s="39"/>
      <c r="AR350" s="225" t="s">
        <v>271</v>
      </c>
      <c r="AT350" s="225" t="s">
        <v>243</v>
      </c>
      <c r="AU350" s="225" t="s">
        <v>81</v>
      </c>
      <c r="AY350" s="18" t="s">
        <v>240</v>
      </c>
      <c r="BE350" s="226">
        <f>IF(N350="základní",J350,0)</f>
        <v>0</v>
      </c>
      <c r="BF350" s="226">
        <f>IF(N350="snížená",J350,0)</f>
        <v>0</v>
      </c>
      <c r="BG350" s="226">
        <f>IF(N350="zákl. přenesená",J350,0)</f>
        <v>0</v>
      </c>
      <c r="BH350" s="226">
        <f>IF(N350="sníž. přenesená",J350,0)</f>
        <v>0</v>
      </c>
      <c r="BI350" s="226">
        <f>IF(N350="nulová",J350,0)</f>
        <v>0</v>
      </c>
      <c r="BJ350" s="18" t="s">
        <v>79</v>
      </c>
      <c r="BK350" s="226">
        <f>ROUND(I350*H350,2)</f>
        <v>0</v>
      </c>
      <c r="BL350" s="18" t="s">
        <v>271</v>
      </c>
      <c r="BM350" s="225" t="s">
        <v>6792</v>
      </c>
    </row>
    <row r="351" s="2" customFormat="1" ht="33" customHeight="1">
      <c r="A351" s="39"/>
      <c r="B351" s="40"/>
      <c r="C351" s="214" t="s">
        <v>3155</v>
      </c>
      <c r="D351" s="214" t="s">
        <v>243</v>
      </c>
      <c r="E351" s="215" t="s">
        <v>6793</v>
      </c>
      <c r="F351" s="216" t="s">
        <v>6794</v>
      </c>
      <c r="G351" s="217" t="s">
        <v>806</v>
      </c>
      <c r="H351" s="218">
        <v>19</v>
      </c>
      <c r="I351" s="219"/>
      <c r="J351" s="220">
        <f>ROUND(I351*H351,2)</f>
        <v>0</v>
      </c>
      <c r="K351" s="216" t="s">
        <v>749</v>
      </c>
      <c r="L351" s="45"/>
      <c r="M351" s="221" t="s">
        <v>19</v>
      </c>
      <c r="N351" s="222" t="s">
        <v>43</v>
      </c>
      <c r="O351" s="85"/>
      <c r="P351" s="223">
        <f>O351*H351</f>
        <v>0</v>
      </c>
      <c r="Q351" s="223">
        <v>3.0000000000000001E-05</v>
      </c>
      <c r="R351" s="223">
        <f>Q351*H351</f>
        <v>0.00056999999999999998</v>
      </c>
      <c r="S351" s="223">
        <v>0</v>
      </c>
      <c r="T351" s="224">
        <f>S351*H351</f>
        <v>0</v>
      </c>
      <c r="U351" s="39"/>
      <c r="V351" s="39"/>
      <c r="W351" s="39"/>
      <c r="X351" s="39"/>
      <c r="Y351" s="39"/>
      <c r="Z351" s="39"/>
      <c r="AA351" s="39"/>
      <c r="AB351" s="39"/>
      <c r="AC351" s="39"/>
      <c r="AD351" s="39"/>
      <c r="AE351" s="39"/>
      <c r="AR351" s="225" t="s">
        <v>271</v>
      </c>
      <c r="AT351" s="225" t="s">
        <v>243</v>
      </c>
      <c r="AU351" s="225" t="s">
        <v>81</v>
      </c>
      <c r="AY351" s="18" t="s">
        <v>240</v>
      </c>
      <c r="BE351" s="226">
        <f>IF(N351="základní",J351,0)</f>
        <v>0</v>
      </c>
      <c r="BF351" s="226">
        <f>IF(N351="snížená",J351,0)</f>
        <v>0</v>
      </c>
      <c r="BG351" s="226">
        <f>IF(N351="zákl. přenesená",J351,0)</f>
        <v>0</v>
      </c>
      <c r="BH351" s="226">
        <f>IF(N351="sníž. přenesená",J351,0)</f>
        <v>0</v>
      </c>
      <c r="BI351" s="226">
        <f>IF(N351="nulová",J351,0)</f>
        <v>0</v>
      </c>
      <c r="BJ351" s="18" t="s">
        <v>79</v>
      </c>
      <c r="BK351" s="226">
        <f>ROUND(I351*H351,2)</f>
        <v>0</v>
      </c>
      <c r="BL351" s="18" t="s">
        <v>271</v>
      </c>
      <c r="BM351" s="225" t="s">
        <v>6795</v>
      </c>
    </row>
    <row r="352" s="2" customFormat="1" ht="33" customHeight="1">
      <c r="A352" s="39"/>
      <c r="B352" s="40"/>
      <c r="C352" s="214" t="s">
        <v>3160</v>
      </c>
      <c r="D352" s="214" t="s">
        <v>243</v>
      </c>
      <c r="E352" s="215" t="s">
        <v>6796</v>
      </c>
      <c r="F352" s="216" t="s">
        <v>6797</v>
      </c>
      <c r="G352" s="217" t="s">
        <v>806</v>
      </c>
      <c r="H352" s="218">
        <v>2</v>
      </c>
      <c r="I352" s="219"/>
      <c r="J352" s="220">
        <f>ROUND(I352*H352,2)</f>
        <v>0</v>
      </c>
      <c r="K352" s="216" t="s">
        <v>749</v>
      </c>
      <c r="L352" s="45"/>
      <c r="M352" s="221" t="s">
        <v>19</v>
      </c>
      <c r="N352" s="222" t="s">
        <v>43</v>
      </c>
      <c r="O352" s="85"/>
      <c r="P352" s="223">
        <f>O352*H352</f>
        <v>0</v>
      </c>
      <c r="Q352" s="223">
        <v>5.0000000000000002E-05</v>
      </c>
      <c r="R352" s="223">
        <f>Q352*H352</f>
        <v>0.00010000000000000001</v>
      </c>
      <c r="S352" s="223">
        <v>0</v>
      </c>
      <c r="T352" s="224">
        <f>S352*H352</f>
        <v>0</v>
      </c>
      <c r="U352" s="39"/>
      <c r="V352" s="39"/>
      <c r="W352" s="39"/>
      <c r="X352" s="39"/>
      <c r="Y352" s="39"/>
      <c r="Z352" s="39"/>
      <c r="AA352" s="39"/>
      <c r="AB352" s="39"/>
      <c r="AC352" s="39"/>
      <c r="AD352" s="39"/>
      <c r="AE352" s="39"/>
      <c r="AR352" s="225" t="s">
        <v>271</v>
      </c>
      <c r="AT352" s="225" t="s">
        <v>243</v>
      </c>
      <c r="AU352" s="225" t="s">
        <v>81</v>
      </c>
      <c r="AY352" s="18" t="s">
        <v>240</v>
      </c>
      <c r="BE352" s="226">
        <f>IF(N352="základní",J352,0)</f>
        <v>0</v>
      </c>
      <c r="BF352" s="226">
        <f>IF(N352="snížená",J352,0)</f>
        <v>0</v>
      </c>
      <c r="BG352" s="226">
        <f>IF(N352="zákl. přenesená",J352,0)</f>
        <v>0</v>
      </c>
      <c r="BH352" s="226">
        <f>IF(N352="sníž. přenesená",J352,0)</f>
        <v>0</v>
      </c>
      <c r="BI352" s="226">
        <f>IF(N352="nulová",J352,0)</f>
        <v>0</v>
      </c>
      <c r="BJ352" s="18" t="s">
        <v>79</v>
      </c>
      <c r="BK352" s="226">
        <f>ROUND(I352*H352,2)</f>
        <v>0</v>
      </c>
      <c r="BL352" s="18" t="s">
        <v>271</v>
      </c>
      <c r="BM352" s="225" t="s">
        <v>6798</v>
      </c>
    </row>
    <row r="353" s="2" customFormat="1" ht="33" customHeight="1">
      <c r="A353" s="39"/>
      <c r="B353" s="40"/>
      <c r="C353" s="214" t="s">
        <v>3166</v>
      </c>
      <c r="D353" s="214" t="s">
        <v>243</v>
      </c>
      <c r="E353" s="215" t="s">
        <v>6799</v>
      </c>
      <c r="F353" s="216" t="s">
        <v>6800</v>
      </c>
      <c r="G353" s="217" t="s">
        <v>806</v>
      </c>
      <c r="H353" s="218">
        <v>4</v>
      </c>
      <c r="I353" s="219"/>
      <c r="J353" s="220">
        <f>ROUND(I353*H353,2)</f>
        <v>0</v>
      </c>
      <c r="K353" s="216" t="s">
        <v>749</v>
      </c>
      <c r="L353" s="45"/>
      <c r="M353" s="221" t="s">
        <v>19</v>
      </c>
      <c r="N353" s="222" t="s">
        <v>43</v>
      </c>
      <c r="O353" s="85"/>
      <c r="P353" s="223">
        <f>O353*H353</f>
        <v>0</v>
      </c>
      <c r="Q353" s="223">
        <v>6.9999999999999994E-05</v>
      </c>
      <c r="R353" s="223">
        <f>Q353*H353</f>
        <v>0.00027999999999999998</v>
      </c>
      <c r="S353" s="223">
        <v>0</v>
      </c>
      <c r="T353" s="224">
        <f>S353*H353</f>
        <v>0</v>
      </c>
      <c r="U353" s="39"/>
      <c r="V353" s="39"/>
      <c r="W353" s="39"/>
      <c r="X353" s="39"/>
      <c r="Y353" s="39"/>
      <c r="Z353" s="39"/>
      <c r="AA353" s="39"/>
      <c r="AB353" s="39"/>
      <c r="AC353" s="39"/>
      <c r="AD353" s="39"/>
      <c r="AE353" s="39"/>
      <c r="AR353" s="225" t="s">
        <v>271</v>
      </c>
      <c r="AT353" s="225" t="s">
        <v>243</v>
      </c>
      <c r="AU353" s="225" t="s">
        <v>81</v>
      </c>
      <c r="AY353" s="18" t="s">
        <v>240</v>
      </c>
      <c r="BE353" s="226">
        <f>IF(N353="základní",J353,0)</f>
        <v>0</v>
      </c>
      <c r="BF353" s="226">
        <f>IF(N353="snížená",J353,0)</f>
        <v>0</v>
      </c>
      <c r="BG353" s="226">
        <f>IF(N353="zákl. přenesená",J353,0)</f>
        <v>0</v>
      </c>
      <c r="BH353" s="226">
        <f>IF(N353="sníž. přenesená",J353,0)</f>
        <v>0</v>
      </c>
      <c r="BI353" s="226">
        <f>IF(N353="nulová",J353,0)</f>
        <v>0</v>
      </c>
      <c r="BJ353" s="18" t="s">
        <v>79</v>
      </c>
      <c r="BK353" s="226">
        <f>ROUND(I353*H353,2)</f>
        <v>0</v>
      </c>
      <c r="BL353" s="18" t="s">
        <v>271</v>
      </c>
      <c r="BM353" s="225" t="s">
        <v>6801</v>
      </c>
    </row>
    <row r="354" s="2" customFormat="1">
      <c r="A354" s="39"/>
      <c r="B354" s="40"/>
      <c r="C354" s="214" t="s">
        <v>3172</v>
      </c>
      <c r="D354" s="214" t="s">
        <v>243</v>
      </c>
      <c r="E354" s="215" t="s">
        <v>6802</v>
      </c>
      <c r="F354" s="216" t="s">
        <v>6803</v>
      </c>
      <c r="G354" s="217" t="s">
        <v>806</v>
      </c>
      <c r="H354" s="218">
        <v>55</v>
      </c>
      <c r="I354" s="219"/>
      <c r="J354" s="220">
        <f>ROUND(I354*H354,2)</f>
        <v>0</v>
      </c>
      <c r="K354" s="216" t="s">
        <v>749</v>
      </c>
      <c r="L354" s="45"/>
      <c r="M354" s="221" t="s">
        <v>19</v>
      </c>
      <c r="N354" s="222" t="s">
        <v>43</v>
      </c>
      <c r="O354" s="85"/>
      <c r="P354" s="223">
        <f>O354*H354</f>
        <v>0</v>
      </c>
      <c r="Q354" s="223">
        <v>0.00021000000000000001</v>
      </c>
      <c r="R354" s="223">
        <f>Q354*H354</f>
        <v>0.011550000000000001</v>
      </c>
      <c r="S354" s="223">
        <v>0</v>
      </c>
      <c r="T354" s="224">
        <f>S354*H354</f>
        <v>0</v>
      </c>
      <c r="U354" s="39"/>
      <c r="V354" s="39"/>
      <c r="W354" s="39"/>
      <c r="X354" s="39"/>
      <c r="Y354" s="39"/>
      <c r="Z354" s="39"/>
      <c r="AA354" s="39"/>
      <c r="AB354" s="39"/>
      <c r="AC354" s="39"/>
      <c r="AD354" s="39"/>
      <c r="AE354" s="39"/>
      <c r="AR354" s="225" t="s">
        <v>271</v>
      </c>
      <c r="AT354" s="225" t="s">
        <v>243</v>
      </c>
      <c r="AU354" s="225" t="s">
        <v>81</v>
      </c>
      <c r="AY354" s="18" t="s">
        <v>240</v>
      </c>
      <c r="BE354" s="226">
        <f>IF(N354="základní",J354,0)</f>
        <v>0</v>
      </c>
      <c r="BF354" s="226">
        <f>IF(N354="snížená",J354,0)</f>
        <v>0</v>
      </c>
      <c r="BG354" s="226">
        <f>IF(N354="zákl. přenesená",J354,0)</f>
        <v>0</v>
      </c>
      <c r="BH354" s="226">
        <f>IF(N354="sníž. přenesená",J354,0)</f>
        <v>0</v>
      </c>
      <c r="BI354" s="226">
        <f>IF(N354="nulová",J354,0)</f>
        <v>0</v>
      </c>
      <c r="BJ354" s="18" t="s">
        <v>79</v>
      </c>
      <c r="BK354" s="226">
        <f>ROUND(I354*H354,2)</f>
        <v>0</v>
      </c>
      <c r="BL354" s="18" t="s">
        <v>271</v>
      </c>
      <c r="BM354" s="225" t="s">
        <v>6804</v>
      </c>
    </row>
    <row r="355" s="2" customFormat="1" ht="55.5" customHeight="1">
      <c r="A355" s="39"/>
      <c r="B355" s="40"/>
      <c r="C355" s="214" t="s">
        <v>3177</v>
      </c>
      <c r="D355" s="214" t="s">
        <v>243</v>
      </c>
      <c r="E355" s="215" t="s">
        <v>6805</v>
      </c>
      <c r="F355" s="216" t="s">
        <v>6806</v>
      </c>
      <c r="G355" s="217" t="s">
        <v>786</v>
      </c>
      <c r="H355" s="218">
        <v>0.017000000000000001</v>
      </c>
      <c r="I355" s="219"/>
      <c r="J355" s="220">
        <f>ROUND(I355*H355,2)</f>
        <v>0</v>
      </c>
      <c r="K355" s="216" t="s">
        <v>749</v>
      </c>
      <c r="L355" s="45"/>
      <c r="M355" s="234" t="s">
        <v>19</v>
      </c>
      <c r="N355" s="235" t="s">
        <v>43</v>
      </c>
      <c r="O355" s="232"/>
      <c r="P355" s="236">
        <f>O355*H355</f>
        <v>0</v>
      </c>
      <c r="Q355" s="236">
        <v>0</v>
      </c>
      <c r="R355" s="236">
        <f>Q355*H355</f>
        <v>0</v>
      </c>
      <c r="S355" s="236">
        <v>0</v>
      </c>
      <c r="T355" s="237">
        <f>S355*H355</f>
        <v>0</v>
      </c>
      <c r="U355" s="39"/>
      <c r="V355" s="39"/>
      <c r="W355" s="39"/>
      <c r="X355" s="39"/>
      <c r="Y355" s="39"/>
      <c r="Z355" s="39"/>
      <c r="AA355" s="39"/>
      <c r="AB355" s="39"/>
      <c r="AC355" s="39"/>
      <c r="AD355" s="39"/>
      <c r="AE355" s="39"/>
      <c r="AR355" s="225" t="s">
        <v>271</v>
      </c>
      <c r="AT355" s="225" t="s">
        <v>243</v>
      </c>
      <c r="AU355" s="225" t="s">
        <v>81</v>
      </c>
      <c r="AY355" s="18" t="s">
        <v>240</v>
      </c>
      <c r="BE355" s="226">
        <f>IF(N355="základní",J355,0)</f>
        <v>0</v>
      </c>
      <c r="BF355" s="226">
        <f>IF(N355="snížená",J355,0)</f>
        <v>0</v>
      </c>
      <c r="BG355" s="226">
        <f>IF(N355="zákl. přenesená",J355,0)</f>
        <v>0</v>
      </c>
      <c r="BH355" s="226">
        <f>IF(N355="sníž. přenesená",J355,0)</f>
        <v>0</v>
      </c>
      <c r="BI355" s="226">
        <f>IF(N355="nulová",J355,0)</f>
        <v>0</v>
      </c>
      <c r="BJ355" s="18" t="s">
        <v>79</v>
      </c>
      <c r="BK355" s="226">
        <f>ROUND(I355*H355,2)</f>
        <v>0</v>
      </c>
      <c r="BL355" s="18" t="s">
        <v>271</v>
      </c>
      <c r="BM355" s="225" t="s">
        <v>6807</v>
      </c>
    </row>
    <row r="356" s="2" customFormat="1" ht="6.96" customHeight="1">
      <c r="A356" s="39"/>
      <c r="B356" s="60"/>
      <c r="C356" s="61"/>
      <c r="D356" s="61"/>
      <c r="E356" s="61"/>
      <c r="F356" s="61"/>
      <c r="G356" s="61"/>
      <c r="H356" s="61"/>
      <c r="I356" s="61"/>
      <c r="J356" s="61"/>
      <c r="K356" s="61"/>
      <c r="L356" s="45"/>
      <c r="M356" s="39"/>
      <c r="O356" s="39"/>
      <c r="P356" s="39"/>
      <c r="Q356" s="39"/>
      <c r="R356" s="39"/>
      <c r="S356" s="39"/>
      <c r="T356" s="39"/>
      <c r="U356" s="39"/>
      <c r="V356" s="39"/>
      <c r="W356" s="39"/>
      <c r="X356" s="39"/>
      <c r="Y356" s="39"/>
      <c r="Z356" s="39"/>
      <c r="AA356" s="39"/>
      <c r="AB356" s="39"/>
      <c r="AC356" s="39"/>
      <c r="AD356" s="39"/>
      <c r="AE356" s="39"/>
    </row>
  </sheetData>
  <sheetProtection sheet="1" autoFilter="0" formatColumns="0" formatRows="0" objects="1" scenarios="1" spinCount="100000" saltValue="OSwBwV5zQciUKtsh+uEETyioS2ejpaz+vRRcqbG1QXOyAdbeJsjQm4haxzkzc+0QmcXPrWEbvb6eWF4IuYUlIQ==" hashValue="aXjXaZDOPuFbC5jwqn6JrHlDe6W6oCoT4Gm/Yjt6f8sK1CIC3PB5mny/vuc2equ+aARjuj6p0GBmtwB3C+UD4A==" algorithmName="SHA-512" password="CC35"/>
  <autoFilter ref="C101:K355"/>
  <mergeCells count="12">
    <mergeCell ref="E7:H7"/>
    <mergeCell ref="E9:H9"/>
    <mergeCell ref="E11:H11"/>
    <mergeCell ref="E20:H20"/>
    <mergeCell ref="E29:H29"/>
    <mergeCell ref="E50:H50"/>
    <mergeCell ref="E52:H52"/>
    <mergeCell ref="E54:H54"/>
    <mergeCell ref="E90:H90"/>
    <mergeCell ref="E92:H92"/>
    <mergeCell ref="E94:H9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140</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1" customFormat="1" ht="12" customHeight="1">
      <c r="B8" s="21"/>
      <c r="D8" s="144" t="s">
        <v>209</v>
      </c>
      <c r="L8" s="21"/>
    </row>
    <row r="9" s="2" customFormat="1" ht="16.5" customHeight="1">
      <c r="A9" s="39"/>
      <c r="B9" s="45"/>
      <c r="C9" s="39"/>
      <c r="D9" s="39"/>
      <c r="E9" s="145" t="s">
        <v>1333</v>
      </c>
      <c r="F9" s="39"/>
      <c r="G9" s="39"/>
      <c r="H9" s="39"/>
      <c r="I9" s="39"/>
      <c r="J9" s="39"/>
      <c r="K9" s="39"/>
      <c r="L9" s="146"/>
      <c r="S9" s="39"/>
      <c r="T9" s="39"/>
      <c r="U9" s="39"/>
      <c r="V9" s="39"/>
      <c r="W9" s="39"/>
      <c r="X9" s="39"/>
      <c r="Y9" s="39"/>
      <c r="Z9" s="39"/>
      <c r="AA9" s="39"/>
      <c r="AB9" s="39"/>
      <c r="AC9" s="39"/>
      <c r="AD9" s="39"/>
      <c r="AE9" s="39"/>
    </row>
    <row r="10" s="2" customFormat="1" ht="12" customHeight="1">
      <c r="A10" s="39"/>
      <c r="B10" s="45"/>
      <c r="C10" s="39"/>
      <c r="D10" s="144" t="s">
        <v>211</v>
      </c>
      <c r="E10" s="39"/>
      <c r="F10" s="39"/>
      <c r="G10" s="39"/>
      <c r="H10" s="39"/>
      <c r="I10" s="39"/>
      <c r="J10" s="39"/>
      <c r="K10" s="39"/>
      <c r="L10" s="146"/>
      <c r="S10" s="39"/>
      <c r="T10" s="39"/>
      <c r="U10" s="39"/>
      <c r="V10" s="39"/>
      <c r="W10" s="39"/>
      <c r="X10" s="39"/>
      <c r="Y10" s="39"/>
      <c r="Z10" s="39"/>
      <c r="AA10" s="39"/>
      <c r="AB10" s="39"/>
      <c r="AC10" s="39"/>
      <c r="AD10" s="39"/>
      <c r="AE10" s="39"/>
    </row>
    <row r="11" s="2" customFormat="1" ht="16.5" customHeight="1">
      <c r="A11" s="39"/>
      <c r="B11" s="45"/>
      <c r="C11" s="39"/>
      <c r="D11" s="39"/>
      <c r="E11" s="147" t="s">
        <v>6808</v>
      </c>
      <c r="F11" s="39"/>
      <c r="G11" s="39"/>
      <c r="H11" s="39"/>
      <c r="I11" s="39"/>
      <c r="J11" s="39"/>
      <c r="K11" s="39"/>
      <c r="L11" s="146"/>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s="2" customFormat="1" ht="12" customHeight="1">
      <c r="A14" s="39"/>
      <c r="B14" s="45"/>
      <c r="C14" s="39"/>
      <c r="D14" s="144" t="s">
        <v>21</v>
      </c>
      <c r="E14" s="39"/>
      <c r="F14" s="134" t="s">
        <v>22</v>
      </c>
      <c r="G14" s="39"/>
      <c r="H14" s="39"/>
      <c r="I14" s="144" t="s">
        <v>23</v>
      </c>
      <c r="J14" s="148" t="str">
        <f>'Rekapitulace stavby'!AN8</f>
        <v>19. 10. 2024</v>
      </c>
      <c r="K14" s="39"/>
      <c r="L14" s="146"/>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s="2" customFormat="1" ht="18" customHeight="1">
      <c r="A17" s="39"/>
      <c r="B17" s="45"/>
      <c r="C17" s="39"/>
      <c r="D17" s="39"/>
      <c r="E17" s="134" t="s">
        <v>27</v>
      </c>
      <c r="F17" s="39"/>
      <c r="G17" s="39"/>
      <c r="H17" s="39"/>
      <c r="I17" s="144" t="s">
        <v>28</v>
      </c>
      <c r="J17" s="134" t="s">
        <v>19</v>
      </c>
      <c r="K17" s="39"/>
      <c r="L17" s="146"/>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s="2" customFormat="1" ht="12" customHeight="1">
      <c r="A19" s="39"/>
      <c r="B19" s="45"/>
      <c r="C19" s="39"/>
      <c r="D19" s="144" t="s">
        <v>29</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34"/>
      <c r="G20" s="134"/>
      <c r="H20" s="134"/>
      <c r="I20" s="144" t="s">
        <v>28</v>
      </c>
      <c r="J20" s="34" t="str">
        <f>'Rekapitulace stavby'!AN14</f>
        <v>Vyplň údaj</v>
      </c>
      <c r="K20" s="39"/>
      <c r="L20" s="146"/>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s="2" customFormat="1" ht="12" customHeight="1">
      <c r="A22" s="39"/>
      <c r="B22" s="45"/>
      <c r="C22" s="39"/>
      <c r="D22" s="144" t="s">
        <v>31</v>
      </c>
      <c r="E22" s="39"/>
      <c r="F22" s="39"/>
      <c r="G22" s="39"/>
      <c r="H22" s="39"/>
      <c r="I22" s="144" t="s">
        <v>26</v>
      </c>
      <c r="J22" s="134" t="s">
        <v>19</v>
      </c>
      <c r="K22" s="39"/>
      <c r="L22" s="146"/>
      <c r="S22" s="39"/>
      <c r="T22" s="39"/>
      <c r="U22" s="39"/>
      <c r="V22" s="39"/>
      <c r="W22" s="39"/>
      <c r="X22" s="39"/>
      <c r="Y22" s="39"/>
      <c r="Z22" s="39"/>
      <c r="AA22" s="39"/>
      <c r="AB22" s="39"/>
      <c r="AC22" s="39"/>
      <c r="AD22" s="39"/>
      <c r="AE22" s="39"/>
    </row>
    <row r="23" s="2" customFormat="1" ht="18" customHeight="1">
      <c r="A23" s="39"/>
      <c r="B23" s="45"/>
      <c r="C23" s="39"/>
      <c r="D23" s="39"/>
      <c r="E23" s="134" t="s">
        <v>32</v>
      </c>
      <c r="F23" s="39"/>
      <c r="G23" s="39"/>
      <c r="H23" s="39"/>
      <c r="I23" s="144" t="s">
        <v>28</v>
      </c>
      <c r="J23" s="134" t="s">
        <v>19</v>
      </c>
      <c r="K23" s="39"/>
      <c r="L23" s="146"/>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s="2" customFormat="1" ht="12" customHeight="1">
      <c r="A25" s="39"/>
      <c r="B25" s="45"/>
      <c r="C25" s="39"/>
      <c r="D25" s="144" t="s">
        <v>34</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s="2" customFormat="1" ht="18" customHeight="1">
      <c r="A26" s="39"/>
      <c r="B26" s="45"/>
      <c r="C26" s="39"/>
      <c r="D26" s="39"/>
      <c r="E26" s="134" t="str">
        <f>IF('Rekapitulace stavby'!E20="","",'Rekapitulace stavby'!E20)</f>
        <v>Ing.R. Hladký</v>
      </c>
      <c r="F26" s="39"/>
      <c r="G26" s="39"/>
      <c r="H26" s="39"/>
      <c r="I26" s="144" t="s">
        <v>28</v>
      </c>
      <c r="J26" s="134" t="str">
        <f>IF('Rekapitulace stavby'!AN20="","",'Rekapitulace stavby'!AN20)</f>
        <v/>
      </c>
      <c r="K26" s="39"/>
      <c r="L26" s="146"/>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s="2" customFormat="1" ht="12" customHeight="1">
      <c r="A28" s="39"/>
      <c r="B28" s="45"/>
      <c r="C28" s="39"/>
      <c r="D28" s="144" t="s">
        <v>36</v>
      </c>
      <c r="E28" s="39"/>
      <c r="F28" s="39"/>
      <c r="G28" s="39"/>
      <c r="H28" s="39"/>
      <c r="I28" s="39"/>
      <c r="J28" s="39"/>
      <c r="K28" s="39"/>
      <c r="L28" s="146"/>
      <c r="S28" s="39"/>
      <c r="T28" s="39"/>
      <c r="U28" s="39"/>
      <c r="V28" s="39"/>
      <c r="W28" s="39"/>
      <c r="X28" s="39"/>
      <c r="Y28" s="39"/>
      <c r="Z28" s="39"/>
      <c r="AA28" s="39"/>
      <c r="AB28" s="39"/>
      <c r="AC28" s="39"/>
      <c r="AD28" s="39"/>
      <c r="AE28" s="39"/>
    </row>
    <row r="29"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25.44" customHeight="1">
      <c r="A32" s="39"/>
      <c r="B32" s="45"/>
      <c r="C32" s="39"/>
      <c r="D32" s="154" t="s">
        <v>38</v>
      </c>
      <c r="E32" s="39"/>
      <c r="F32" s="39"/>
      <c r="G32" s="39"/>
      <c r="H32" s="39"/>
      <c r="I32" s="39"/>
      <c r="J32" s="155">
        <f>ROUND(J94, 2)</f>
        <v>0</v>
      </c>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14.4" customHeight="1">
      <c r="A34" s="39"/>
      <c r="B34" s="45"/>
      <c r="C34" s="39"/>
      <c r="D34" s="39"/>
      <c r="E34" s="39"/>
      <c r="F34" s="156" t="s">
        <v>40</v>
      </c>
      <c r="G34" s="39"/>
      <c r="H34" s="39"/>
      <c r="I34" s="156" t="s">
        <v>39</v>
      </c>
      <c r="J34" s="156" t="s">
        <v>41</v>
      </c>
      <c r="K34" s="39"/>
      <c r="L34" s="146"/>
      <c r="S34" s="39"/>
      <c r="T34" s="39"/>
      <c r="U34" s="39"/>
      <c r="V34" s="39"/>
      <c r="W34" s="39"/>
      <c r="X34" s="39"/>
      <c r="Y34" s="39"/>
      <c r="Z34" s="39"/>
      <c r="AA34" s="39"/>
      <c r="AB34" s="39"/>
      <c r="AC34" s="39"/>
      <c r="AD34" s="39"/>
      <c r="AE34" s="39"/>
    </row>
    <row r="35" s="2" customFormat="1" ht="14.4" customHeight="1">
      <c r="A35" s="39"/>
      <c r="B35" s="45"/>
      <c r="C35" s="39"/>
      <c r="D35" s="157" t="s">
        <v>42</v>
      </c>
      <c r="E35" s="144" t="s">
        <v>43</v>
      </c>
      <c r="F35" s="158">
        <f>ROUND((SUM(BE94:BE148)),  2)</f>
        <v>0</v>
      </c>
      <c r="G35" s="39"/>
      <c r="H35" s="39"/>
      <c r="I35" s="159">
        <v>0.20999999999999999</v>
      </c>
      <c r="J35" s="158">
        <f>ROUND(((SUM(BE94:BE148))*I35),  2)</f>
        <v>0</v>
      </c>
      <c r="K35" s="39"/>
      <c r="L35" s="146"/>
      <c r="S35" s="39"/>
      <c r="T35" s="39"/>
      <c r="U35" s="39"/>
      <c r="V35" s="39"/>
      <c r="W35" s="39"/>
      <c r="X35" s="39"/>
      <c r="Y35" s="39"/>
      <c r="Z35" s="39"/>
      <c r="AA35" s="39"/>
      <c r="AB35" s="39"/>
      <c r="AC35" s="39"/>
      <c r="AD35" s="39"/>
      <c r="AE35" s="39"/>
    </row>
    <row r="36" s="2" customFormat="1" ht="14.4" customHeight="1">
      <c r="A36" s="39"/>
      <c r="B36" s="45"/>
      <c r="C36" s="39"/>
      <c r="D36" s="39"/>
      <c r="E36" s="144" t="s">
        <v>44</v>
      </c>
      <c r="F36" s="158">
        <f>ROUND((SUM(BF94:BF148)),  2)</f>
        <v>0</v>
      </c>
      <c r="G36" s="39"/>
      <c r="H36" s="39"/>
      <c r="I36" s="159">
        <v>0.12</v>
      </c>
      <c r="J36" s="158">
        <f>ROUND(((SUM(BF94:BF148))*I36),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45</v>
      </c>
      <c r="F37" s="158">
        <f>ROUND((SUM(BG94:BG148)),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46</v>
      </c>
      <c r="F38" s="158">
        <f>ROUND((SUM(BH94:BH148)),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47</v>
      </c>
      <c r="F39" s="158">
        <f>ROUND((SUM(BI94:BI148)),  2)</f>
        <v>0</v>
      </c>
      <c r="G39" s="39"/>
      <c r="H39" s="39"/>
      <c r="I39" s="159">
        <v>0</v>
      </c>
      <c r="J39" s="158">
        <f>0</f>
        <v>0</v>
      </c>
      <c r="K39" s="39"/>
      <c r="L39" s="146"/>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s="2" customFormat="1" ht="25.44" customHeight="1">
      <c r="A41" s="39"/>
      <c r="B41" s="45"/>
      <c r="C41" s="160"/>
      <c r="D41" s="161" t="s">
        <v>48</v>
      </c>
      <c r="E41" s="162"/>
      <c r="F41" s="162"/>
      <c r="G41" s="163" t="s">
        <v>49</v>
      </c>
      <c r="H41" s="164" t="s">
        <v>50</v>
      </c>
      <c r="I41" s="162"/>
      <c r="J41" s="165">
        <f>SUM(J32:J39)</f>
        <v>0</v>
      </c>
      <c r="K41" s="166"/>
      <c r="L41" s="146"/>
      <c r="S41" s="39"/>
      <c r="T41" s="39"/>
      <c r="U41" s="39"/>
      <c r="V41" s="39"/>
      <c r="W41" s="39"/>
      <c r="X41" s="39"/>
      <c r="Y41" s="39"/>
      <c r="Z41" s="39"/>
      <c r="AA41" s="39"/>
      <c r="AB41" s="39"/>
      <c r="AC41" s="39"/>
      <c r="AD41" s="39"/>
      <c r="AE41" s="39"/>
    </row>
    <row r="42"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214</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Sportovní hala Turnov</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209</v>
      </c>
      <c r="D51" s="23"/>
      <c r="E51" s="23"/>
      <c r="F51" s="23"/>
      <c r="G51" s="23"/>
      <c r="H51" s="23"/>
      <c r="I51" s="23"/>
      <c r="J51" s="23"/>
      <c r="K51" s="23"/>
      <c r="L51" s="21"/>
    </row>
    <row r="52" hidden="1" s="2" customFormat="1" ht="16.5" customHeight="1">
      <c r="A52" s="39"/>
      <c r="B52" s="40"/>
      <c r="C52" s="41"/>
      <c r="D52" s="41"/>
      <c r="E52" s="171" t="s">
        <v>1333</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211</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24_099_1430 - D.1.4.f_Plynová zařízení</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19. 10. 2024</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Městská sportovní Turnov</v>
      </c>
      <c r="G58" s="41"/>
      <c r="H58" s="41"/>
      <c r="I58" s="33" t="s">
        <v>31</v>
      </c>
      <c r="J58" s="37" t="str">
        <f>E23</f>
        <v>RESTYL Plan s.r.o.</v>
      </c>
      <c r="K58" s="41"/>
      <c r="L58" s="146"/>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34</v>
      </c>
      <c r="J59" s="37" t="str">
        <f>E26</f>
        <v>Ing.R. Hladký</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215</v>
      </c>
      <c r="D61" s="173"/>
      <c r="E61" s="173"/>
      <c r="F61" s="173"/>
      <c r="G61" s="173"/>
      <c r="H61" s="173"/>
      <c r="I61" s="173"/>
      <c r="J61" s="174" t="s">
        <v>216</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70</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217</v>
      </c>
    </row>
    <row r="64" hidden="1" s="9" customFormat="1" ht="24.96" customHeight="1">
      <c r="A64" s="9"/>
      <c r="B64" s="176"/>
      <c r="C64" s="177"/>
      <c r="D64" s="178" t="s">
        <v>736</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6809</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6810</v>
      </c>
      <c r="E66" s="184"/>
      <c r="F66" s="184"/>
      <c r="G66" s="184"/>
      <c r="H66" s="184"/>
      <c r="I66" s="184"/>
      <c r="J66" s="185">
        <f>J101</f>
        <v>0</v>
      </c>
      <c r="K66" s="126"/>
      <c r="L66" s="186"/>
      <c r="S66" s="10"/>
      <c r="T66" s="10"/>
      <c r="U66" s="10"/>
      <c r="V66" s="10"/>
      <c r="W66" s="10"/>
      <c r="X66" s="10"/>
      <c r="Y66" s="10"/>
      <c r="Z66" s="10"/>
      <c r="AA66" s="10"/>
      <c r="AB66" s="10"/>
      <c r="AC66" s="10"/>
      <c r="AD66" s="10"/>
      <c r="AE66" s="10"/>
    </row>
    <row r="67" hidden="1" s="9" customFormat="1" ht="24.96" customHeight="1">
      <c r="A67" s="9"/>
      <c r="B67" s="176"/>
      <c r="C67" s="177"/>
      <c r="D67" s="178" t="s">
        <v>1337</v>
      </c>
      <c r="E67" s="179"/>
      <c r="F67" s="179"/>
      <c r="G67" s="179"/>
      <c r="H67" s="179"/>
      <c r="I67" s="179"/>
      <c r="J67" s="180">
        <f>J106</f>
        <v>0</v>
      </c>
      <c r="K67" s="177"/>
      <c r="L67" s="181"/>
      <c r="S67" s="9"/>
      <c r="T67" s="9"/>
      <c r="U67" s="9"/>
      <c r="V67" s="9"/>
      <c r="W67" s="9"/>
      <c r="X67" s="9"/>
      <c r="Y67" s="9"/>
      <c r="Z67" s="9"/>
      <c r="AA67" s="9"/>
      <c r="AB67" s="9"/>
      <c r="AC67" s="9"/>
      <c r="AD67" s="9"/>
      <c r="AE67" s="9"/>
    </row>
    <row r="68" hidden="1" s="10" customFormat="1" ht="19.92" customHeight="1">
      <c r="A68" s="10"/>
      <c r="B68" s="182"/>
      <c r="C68" s="126"/>
      <c r="D68" s="183" t="s">
        <v>6811</v>
      </c>
      <c r="E68" s="184"/>
      <c r="F68" s="184"/>
      <c r="G68" s="184"/>
      <c r="H68" s="184"/>
      <c r="I68" s="184"/>
      <c r="J68" s="185">
        <f>J107</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6812</v>
      </c>
      <c r="E69" s="184"/>
      <c r="F69" s="184"/>
      <c r="G69" s="184"/>
      <c r="H69" s="184"/>
      <c r="I69" s="184"/>
      <c r="J69" s="185">
        <f>J134</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4823</v>
      </c>
      <c r="E70" s="184"/>
      <c r="F70" s="184"/>
      <c r="G70" s="184"/>
      <c r="H70" s="184"/>
      <c r="I70" s="184"/>
      <c r="J70" s="185">
        <f>J138</f>
        <v>0</v>
      </c>
      <c r="K70" s="126"/>
      <c r="L70" s="186"/>
      <c r="S70" s="10"/>
      <c r="T70" s="10"/>
      <c r="U70" s="10"/>
      <c r="V70" s="10"/>
      <c r="W70" s="10"/>
      <c r="X70" s="10"/>
      <c r="Y70" s="10"/>
      <c r="Z70" s="10"/>
      <c r="AA70" s="10"/>
      <c r="AB70" s="10"/>
      <c r="AC70" s="10"/>
      <c r="AD70" s="10"/>
      <c r="AE70" s="10"/>
    </row>
    <row r="71" hidden="1" s="9" customFormat="1" ht="24.96" customHeight="1">
      <c r="A71" s="9"/>
      <c r="B71" s="176"/>
      <c r="C71" s="177"/>
      <c r="D71" s="178" t="s">
        <v>4824</v>
      </c>
      <c r="E71" s="179"/>
      <c r="F71" s="179"/>
      <c r="G71" s="179"/>
      <c r="H71" s="179"/>
      <c r="I71" s="179"/>
      <c r="J71" s="180">
        <f>J143</f>
        <v>0</v>
      </c>
      <c r="K71" s="177"/>
      <c r="L71" s="181"/>
      <c r="S71" s="9"/>
      <c r="T71" s="9"/>
      <c r="U71" s="9"/>
      <c r="V71" s="9"/>
      <c r="W71" s="9"/>
      <c r="X71" s="9"/>
      <c r="Y71" s="9"/>
      <c r="Z71" s="9"/>
      <c r="AA71" s="9"/>
      <c r="AB71" s="9"/>
      <c r="AC71" s="9"/>
      <c r="AD71" s="9"/>
      <c r="AE71" s="9"/>
    </row>
    <row r="72" hidden="1" s="9" customFormat="1" ht="24.96" customHeight="1">
      <c r="A72" s="9"/>
      <c r="B72" s="176"/>
      <c r="C72" s="177"/>
      <c r="D72" s="178" t="s">
        <v>4825</v>
      </c>
      <c r="E72" s="179"/>
      <c r="F72" s="179"/>
      <c r="G72" s="179"/>
      <c r="H72" s="179"/>
      <c r="I72" s="179"/>
      <c r="J72" s="180">
        <f>J147</f>
        <v>0</v>
      </c>
      <c r="K72" s="177"/>
      <c r="L72" s="181"/>
      <c r="S72" s="9"/>
      <c r="T72" s="9"/>
      <c r="U72" s="9"/>
      <c r="V72" s="9"/>
      <c r="W72" s="9"/>
      <c r="X72" s="9"/>
      <c r="Y72" s="9"/>
      <c r="Z72" s="9"/>
      <c r="AA72" s="9"/>
      <c r="AB72" s="9"/>
      <c r="AC72" s="9"/>
      <c r="AD72" s="9"/>
      <c r="AE72" s="9"/>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226</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Sportovní hala Turnov</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209</v>
      </c>
      <c r="D83" s="23"/>
      <c r="E83" s="23"/>
      <c r="F83" s="23"/>
      <c r="G83" s="23"/>
      <c r="H83" s="23"/>
      <c r="I83" s="23"/>
      <c r="J83" s="23"/>
      <c r="K83" s="23"/>
      <c r="L83" s="21"/>
    </row>
    <row r="84" s="2" customFormat="1" ht="16.5" customHeight="1">
      <c r="A84" s="39"/>
      <c r="B84" s="40"/>
      <c r="C84" s="41"/>
      <c r="D84" s="41"/>
      <c r="E84" s="171" t="s">
        <v>1333</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211</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24_099_1430 - D.1.4.f_Plynová zařízení</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19. 10. 2024</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Městská sportovní Turnov</v>
      </c>
      <c r="G90" s="41"/>
      <c r="H90" s="41"/>
      <c r="I90" s="33" t="s">
        <v>31</v>
      </c>
      <c r="J90" s="37" t="str">
        <f>E23</f>
        <v>RESTYL Plan s.r.o.</v>
      </c>
      <c r="K90" s="41"/>
      <c r="L90" s="146"/>
      <c r="S90" s="39"/>
      <c r="T90" s="39"/>
      <c r="U90" s="39"/>
      <c r="V90" s="39"/>
      <c r="W90" s="39"/>
      <c r="X90" s="39"/>
      <c r="Y90" s="39"/>
      <c r="Z90" s="39"/>
      <c r="AA90" s="39"/>
      <c r="AB90" s="39"/>
      <c r="AC90" s="39"/>
      <c r="AD90" s="39"/>
      <c r="AE90" s="39"/>
    </row>
    <row r="91" s="2" customFormat="1" ht="15.15" customHeight="1">
      <c r="A91" s="39"/>
      <c r="B91" s="40"/>
      <c r="C91" s="33" t="s">
        <v>29</v>
      </c>
      <c r="D91" s="41"/>
      <c r="E91" s="41"/>
      <c r="F91" s="28" t="str">
        <f>IF(E20="","",E20)</f>
        <v>Vyplň údaj</v>
      </c>
      <c r="G91" s="41"/>
      <c r="H91" s="41"/>
      <c r="I91" s="33" t="s">
        <v>34</v>
      </c>
      <c r="J91" s="37" t="str">
        <f>E26</f>
        <v>Ing.R. Hladký</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227</v>
      </c>
      <c r="D93" s="190" t="s">
        <v>57</v>
      </c>
      <c r="E93" s="190" t="s">
        <v>53</v>
      </c>
      <c r="F93" s="190" t="s">
        <v>54</v>
      </c>
      <c r="G93" s="190" t="s">
        <v>228</v>
      </c>
      <c r="H93" s="190" t="s">
        <v>229</v>
      </c>
      <c r="I93" s="190" t="s">
        <v>230</v>
      </c>
      <c r="J93" s="190" t="s">
        <v>216</v>
      </c>
      <c r="K93" s="191" t="s">
        <v>231</v>
      </c>
      <c r="L93" s="192"/>
      <c r="M93" s="93" t="s">
        <v>19</v>
      </c>
      <c r="N93" s="94" t="s">
        <v>42</v>
      </c>
      <c r="O93" s="94" t="s">
        <v>232</v>
      </c>
      <c r="P93" s="94" t="s">
        <v>233</v>
      </c>
      <c r="Q93" s="94" t="s">
        <v>234</v>
      </c>
      <c r="R93" s="94" t="s">
        <v>235</v>
      </c>
      <c r="S93" s="94" t="s">
        <v>236</v>
      </c>
      <c r="T93" s="95" t="s">
        <v>237</v>
      </c>
      <c r="U93" s="187"/>
      <c r="V93" s="187"/>
      <c r="W93" s="187"/>
      <c r="X93" s="187"/>
      <c r="Y93" s="187"/>
      <c r="Z93" s="187"/>
      <c r="AA93" s="187"/>
      <c r="AB93" s="187"/>
      <c r="AC93" s="187"/>
      <c r="AD93" s="187"/>
      <c r="AE93" s="187"/>
    </row>
    <row r="94" s="2" customFormat="1" ht="22.8" customHeight="1">
      <c r="A94" s="39"/>
      <c r="B94" s="40"/>
      <c r="C94" s="100" t="s">
        <v>238</v>
      </c>
      <c r="D94" s="41"/>
      <c r="E94" s="41"/>
      <c r="F94" s="41"/>
      <c r="G94" s="41"/>
      <c r="H94" s="41"/>
      <c r="I94" s="41"/>
      <c r="J94" s="193">
        <f>BK94</f>
        <v>0</v>
      </c>
      <c r="K94" s="41"/>
      <c r="L94" s="45"/>
      <c r="M94" s="96"/>
      <c r="N94" s="194"/>
      <c r="O94" s="97"/>
      <c r="P94" s="195">
        <f>P95+P106+P143+P147</f>
        <v>0</v>
      </c>
      <c r="Q94" s="97"/>
      <c r="R94" s="195">
        <f>R95+R106+R143+R147</f>
        <v>0</v>
      </c>
      <c r="S94" s="97"/>
      <c r="T94" s="196">
        <f>T95+T106+T143+T147</f>
        <v>0</v>
      </c>
      <c r="U94" s="39"/>
      <c r="V94" s="39"/>
      <c r="W94" s="39"/>
      <c r="X94" s="39"/>
      <c r="Y94" s="39"/>
      <c r="Z94" s="39"/>
      <c r="AA94" s="39"/>
      <c r="AB94" s="39"/>
      <c r="AC94" s="39"/>
      <c r="AD94" s="39"/>
      <c r="AE94" s="39"/>
      <c r="AT94" s="18" t="s">
        <v>71</v>
      </c>
      <c r="AU94" s="18" t="s">
        <v>217</v>
      </c>
      <c r="BK94" s="197">
        <f>BK95+BK106+BK143+BK147</f>
        <v>0</v>
      </c>
    </row>
    <row r="95" s="12" customFormat="1" ht="25.92" customHeight="1">
      <c r="A95" s="12"/>
      <c r="B95" s="198"/>
      <c r="C95" s="199"/>
      <c r="D95" s="200" t="s">
        <v>71</v>
      </c>
      <c r="E95" s="201" t="s">
        <v>745</v>
      </c>
      <c r="F95" s="201" t="s">
        <v>746</v>
      </c>
      <c r="G95" s="199"/>
      <c r="H95" s="199"/>
      <c r="I95" s="202"/>
      <c r="J95" s="203">
        <f>BK95</f>
        <v>0</v>
      </c>
      <c r="K95" s="199"/>
      <c r="L95" s="204"/>
      <c r="M95" s="205"/>
      <c r="N95" s="206"/>
      <c r="O95" s="206"/>
      <c r="P95" s="207">
        <f>P96+P101</f>
        <v>0</v>
      </c>
      <c r="Q95" s="206"/>
      <c r="R95" s="207">
        <f>R96+R101</f>
        <v>0</v>
      </c>
      <c r="S95" s="206"/>
      <c r="T95" s="208">
        <f>T96+T101</f>
        <v>0</v>
      </c>
      <c r="U95" s="12"/>
      <c r="V95" s="12"/>
      <c r="W95" s="12"/>
      <c r="X95" s="12"/>
      <c r="Y95" s="12"/>
      <c r="Z95" s="12"/>
      <c r="AA95" s="12"/>
      <c r="AB95" s="12"/>
      <c r="AC95" s="12"/>
      <c r="AD95" s="12"/>
      <c r="AE95" s="12"/>
      <c r="AR95" s="209" t="s">
        <v>79</v>
      </c>
      <c r="AT95" s="210" t="s">
        <v>71</v>
      </c>
      <c r="AU95" s="210" t="s">
        <v>72</v>
      </c>
      <c r="AY95" s="209" t="s">
        <v>240</v>
      </c>
      <c r="BK95" s="211">
        <f>BK96+BK101</f>
        <v>0</v>
      </c>
    </row>
    <row r="96" s="12" customFormat="1" ht="22.8" customHeight="1">
      <c r="A96" s="12"/>
      <c r="B96" s="198"/>
      <c r="C96" s="199"/>
      <c r="D96" s="200" t="s">
        <v>71</v>
      </c>
      <c r="E96" s="212" t="s">
        <v>6813</v>
      </c>
      <c r="F96" s="212" t="s">
        <v>6814</v>
      </c>
      <c r="G96" s="199"/>
      <c r="H96" s="199"/>
      <c r="I96" s="202"/>
      <c r="J96" s="213">
        <f>BK96</f>
        <v>0</v>
      </c>
      <c r="K96" s="199"/>
      <c r="L96" s="204"/>
      <c r="M96" s="205"/>
      <c r="N96" s="206"/>
      <c r="O96" s="206"/>
      <c r="P96" s="207">
        <f>SUM(P97:P100)</f>
        <v>0</v>
      </c>
      <c r="Q96" s="206"/>
      <c r="R96" s="207">
        <f>SUM(R97:R100)</f>
        <v>0</v>
      </c>
      <c r="S96" s="206"/>
      <c r="T96" s="208">
        <f>SUM(T97:T100)</f>
        <v>0</v>
      </c>
      <c r="U96" s="12"/>
      <c r="V96" s="12"/>
      <c r="W96" s="12"/>
      <c r="X96" s="12"/>
      <c r="Y96" s="12"/>
      <c r="Z96" s="12"/>
      <c r="AA96" s="12"/>
      <c r="AB96" s="12"/>
      <c r="AC96" s="12"/>
      <c r="AD96" s="12"/>
      <c r="AE96" s="12"/>
      <c r="AR96" s="209" t="s">
        <v>79</v>
      </c>
      <c r="AT96" s="210" t="s">
        <v>71</v>
      </c>
      <c r="AU96" s="210" t="s">
        <v>79</v>
      </c>
      <c r="AY96" s="209" t="s">
        <v>240</v>
      </c>
      <c r="BK96" s="211">
        <f>SUM(BK97:BK100)</f>
        <v>0</v>
      </c>
    </row>
    <row r="97" s="2" customFormat="1">
      <c r="A97" s="39"/>
      <c r="B97" s="40"/>
      <c r="C97" s="214" t="s">
        <v>79</v>
      </c>
      <c r="D97" s="214" t="s">
        <v>243</v>
      </c>
      <c r="E97" s="215" t="s">
        <v>6815</v>
      </c>
      <c r="F97" s="216" t="s">
        <v>6816</v>
      </c>
      <c r="G97" s="217" t="s">
        <v>293</v>
      </c>
      <c r="H97" s="218">
        <v>0.5</v>
      </c>
      <c r="I97" s="219"/>
      <c r="J97" s="220">
        <f>ROUND(I97*H97,2)</f>
        <v>0</v>
      </c>
      <c r="K97" s="216" t="s">
        <v>247</v>
      </c>
      <c r="L97" s="45"/>
      <c r="M97" s="221" t="s">
        <v>19</v>
      </c>
      <c r="N97" s="222" t="s">
        <v>43</v>
      </c>
      <c r="O97" s="85"/>
      <c r="P97" s="223">
        <f>O97*H97</f>
        <v>0</v>
      </c>
      <c r="Q97" s="223">
        <v>0</v>
      </c>
      <c r="R97" s="223">
        <f>Q97*H97</f>
        <v>0</v>
      </c>
      <c r="S97" s="223">
        <v>0</v>
      </c>
      <c r="T97" s="224">
        <f>S97*H97</f>
        <v>0</v>
      </c>
      <c r="U97" s="39"/>
      <c r="V97" s="39"/>
      <c r="W97" s="39"/>
      <c r="X97" s="39"/>
      <c r="Y97" s="39"/>
      <c r="Z97" s="39"/>
      <c r="AA97" s="39"/>
      <c r="AB97" s="39"/>
      <c r="AC97" s="39"/>
      <c r="AD97" s="39"/>
      <c r="AE97" s="39"/>
      <c r="AR97" s="225" t="s">
        <v>248</v>
      </c>
      <c r="AT97" s="225" t="s">
        <v>243</v>
      </c>
      <c r="AU97" s="225" t="s">
        <v>81</v>
      </c>
      <c r="AY97" s="18" t="s">
        <v>240</v>
      </c>
      <c r="BE97" s="226">
        <f>IF(N97="základní",J97,0)</f>
        <v>0</v>
      </c>
      <c r="BF97" s="226">
        <f>IF(N97="snížená",J97,0)</f>
        <v>0</v>
      </c>
      <c r="BG97" s="226">
        <f>IF(N97="zákl. přenesená",J97,0)</f>
        <v>0</v>
      </c>
      <c r="BH97" s="226">
        <f>IF(N97="sníž. přenesená",J97,0)</f>
        <v>0</v>
      </c>
      <c r="BI97" s="226">
        <f>IF(N97="nulová",J97,0)</f>
        <v>0</v>
      </c>
      <c r="BJ97" s="18" t="s">
        <v>79</v>
      </c>
      <c r="BK97" s="226">
        <f>ROUND(I97*H97,2)</f>
        <v>0</v>
      </c>
      <c r="BL97" s="18" t="s">
        <v>248</v>
      </c>
      <c r="BM97" s="225" t="s">
        <v>254</v>
      </c>
    </row>
    <row r="98" s="2" customFormat="1">
      <c r="A98" s="39"/>
      <c r="B98" s="40"/>
      <c r="C98" s="214" t="s">
        <v>81</v>
      </c>
      <c r="D98" s="214" t="s">
        <v>243</v>
      </c>
      <c r="E98" s="215" t="s">
        <v>959</v>
      </c>
      <c r="F98" s="216" t="s">
        <v>6817</v>
      </c>
      <c r="G98" s="217" t="s">
        <v>786</v>
      </c>
      <c r="H98" s="218">
        <v>0.90000000000000002</v>
      </c>
      <c r="I98" s="219"/>
      <c r="J98" s="220">
        <f>ROUND(I98*H98,2)</f>
        <v>0</v>
      </c>
      <c r="K98" s="216" t="s">
        <v>247</v>
      </c>
      <c r="L98" s="45"/>
      <c r="M98" s="221" t="s">
        <v>19</v>
      </c>
      <c r="N98" s="222" t="s">
        <v>43</v>
      </c>
      <c r="O98" s="85"/>
      <c r="P98" s="223">
        <f>O98*H98</f>
        <v>0</v>
      </c>
      <c r="Q98" s="223">
        <v>0</v>
      </c>
      <c r="R98" s="223">
        <f>Q98*H98</f>
        <v>0</v>
      </c>
      <c r="S98" s="223">
        <v>0</v>
      </c>
      <c r="T98" s="224">
        <f>S98*H98</f>
        <v>0</v>
      </c>
      <c r="U98" s="39"/>
      <c r="V98" s="39"/>
      <c r="W98" s="39"/>
      <c r="X98" s="39"/>
      <c r="Y98" s="39"/>
      <c r="Z98" s="39"/>
      <c r="AA98" s="39"/>
      <c r="AB98" s="39"/>
      <c r="AC98" s="39"/>
      <c r="AD98" s="39"/>
      <c r="AE98" s="39"/>
      <c r="AR98" s="225" t="s">
        <v>248</v>
      </c>
      <c r="AT98" s="225" t="s">
        <v>243</v>
      </c>
      <c r="AU98" s="225" t="s">
        <v>81</v>
      </c>
      <c r="AY98" s="18" t="s">
        <v>240</v>
      </c>
      <c r="BE98" s="226">
        <f>IF(N98="základní",J98,0)</f>
        <v>0</v>
      </c>
      <c r="BF98" s="226">
        <f>IF(N98="snížená",J98,0)</f>
        <v>0</v>
      </c>
      <c r="BG98" s="226">
        <f>IF(N98="zákl. přenesená",J98,0)</f>
        <v>0</v>
      </c>
      <c r="BH98" s="226">
        <f>IF(N98="sníž. přenesená",J98,0)</f>
        <v>0</v>
      </c>
      <c r="BI98" s="226">
        <f>IF(N98="nulová",J98,0)</f>
        <v>0</v>
      </c>
      <c r="BJ98" s="18" t="s">
        <v>79</v>
      </c>
      <c r="BK98" s="226">
        <f>ROUND(I98*H98,2)</f>
        <v>0</v>
      </c>
      <c r="BL98" s="18" t="s">
        <v>248</v>
      </c>
      <c r="BM98" s="225" t="s">
        <v>257</v>
      </c>
    </row>
    <row r="99" s="2" customFormat="1">
      <c r="A99" s="39"/>
      <c r="B99" s="40"/>
      <c r="C99" s="214" t="s">
        <v>149</v>
      </c>
      <c r="D99" s="214" t="s">
        <v>243</v>
      </c>
      <c r="E99" s="215" t="s">
        <v>962</v>
      </c>
      <c r="F99" s="216" t="s">
        <v>6818</v>
      </c>
      <c r="G99" s="217" t="s">
        <v>786</v>
      </c>
      <c r="H99" s="218">
        <v>8.0999999999999996</v>
      </c>
      <c r="I99" s="219"/>
      <c r="J99" s="220">
        <f>ROUND(I99*H99,2)</f>
        <v>0</v>
      </c>
      <c r="K99" s="216" t="s">
        <v>247</v>
      </c>
      <c r="L99" s="45"/>
      <c r="M99" s="221" t="s">
        <v>19</v>
      </c>
      <c r="N99" s="222" t="s">
        <v>43</v>
      </c>
      <c r="O99" s="85"/>
      <c r="P99" s="223">
        <f>O99*H99</f>
        <v>0</v>
      </c>
      <c r="Q99" s="223">
        <v>0</v>
      </c>
      <c r="R99" s="223">
        <f>Q99*H99</f>
        <v>0</v>
      </c>
      <c r="S99" s="223">
        <v>0</v>
      </c>
      <c r="T99" s="224">
        <f>S99*H99</f>
        <v>0</v>
      </c>
      <c r="U99" s="39"/>
      <c r="V99" s="39"/>
      <c r="W99" s="39"/>
      <c r="X99" s="39"/>
      <c r="Y99" s="39"/>
      <c r="Z99" s="39"/>
      <c r="AA99" s="39"/>
      <c r="AB99" s="39"/>
      <c r="AC99" s="39"/>
      <c r="AD99" s="39"/>
      <c r="AE99" s="39"/>
      <c r="AR99" s="225" t="s">
        <v>248</v>
      </c>
      <c r="AT99" s="225" t="s">
        <v>243</v>
      </c>
      <c r="AU99" s="225" t="s">
        <v>81</v>
      </c>
      <c r="AY99" s="18" t="s">
        <v>240</v>
      </c>
      <c r="BE99" s="226">
        <f>IF(N99="základní",J99,0)</f>
        <v>0</v>
      </c>
      <c r="BF99" s="226">
        <f>IF(N99="snížená",J99,0)</f>
        <v>0</v>
      </c>
      <c r="BG99" s="226">
        <f>IF(N99="zákl. přenesená",J99,0)</f>
        <v>0</v>
      </c>
      <c r="BH99" s="226">
        <f>IF(N99="sníž. přenesená",J99,0)</f>
        <v>0</v>
      </c>
      <c r="BI99" s="226">
        <f>IF(N99="nulová",J99,0)</f>
        <v>0</v>
      </c>
      <c r="BJ99" s="18" t="s">
        <v>79</v>
      </c>
      <c r="BK99" s="226">
        <f>ROUND(I99*H99,2)</f>
        <v>0</v>
      </c>
      <c r="BL99" s="18" t="s">
        <v>248</v>
      </c>
      <c r="BM99" s="225" t="s">
        <v>262</v>
      </c>
    </row>
    <row r="100" s="2" customFormat="1" ht="33" customHeight="1">
      <c r="A100" s="39"/>
      <c r="B100" s="40"/>
      <c r="C100" s="214" t="s">
        <v>248</v>
      </c>
      <c r="D100" s="214" t="s">
        <v>243</v>
      </c>
      <c r="E100" s="215" t="s">
        <v>6819</v>
      </c>
      <c r="F100" s="216" t="s">
        <v>6820</v>
      </c>
      <c r="G100" s="217" t="s">
        <v>786</v>
      </c>
      <c r="H100" s="218">
        <v>0.90000000000000002</v>
      </c>
      <c r="I100" s="219"/>
      <c r="J100" s="220">
        <f>ROUND(I100*H100,2)</f>
        <v>0</v>
      </c>
      <c r="K100" s="216" t="s">
        <v>247</v>
      </c>
      <c r="L100" s="45"/>
      <c r="M100" s="221" t="s">
        <v>19</v>
      </c>
      <c r="N100" s="222" t="s">
        <v>43</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248</v>
      </c>
      <c r="AT100" s="225" t="s">
        <v>243</v>
      </c>
      <c r="AU100" s="225" t="s">
        <v>81</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248</v>
      </c>
      <c r="BM100" s="225" t="s">
        <v>8</v>
      </c>
    </row>
    <row r="101" s="12" customFormat="1" ht="22.8" customHeight="1">
      <c r="A101" s="12"/>
      <c r="B101" s="198"/>
      <c r="C101" s="199"/>
      <c r="D101" s="200" t="s">
        <v>71</v>
      </c>
      <c r="E101" s="212" t="s">
        <v>6821</v>
      </c>
      <c r="F101" s="212" t="s">
        <v>6822</v>
      </c>
      <c r="G101" s="199"/>
      <c r="H101" s="199"/>
      <c r="I101" s="202"/>
      <c r="J101" s="213">
        <f>BK101</f>
        <v>0</v>
      </c>
      <c r="K101" s="199"/>
      <c r="L101" s="204"/>
      <c r="M101" s="205"/>
      <c r="N101" s="206"/>
      <c r="O101" s="206"/>
      <c r="P101" s="207">
        <f>SUM(P102:P105)</f>
        <v>0</v>
      </c>
      <c r="Q101" s="206"/>
      <c r="R101" s="207">
        <f>SUM(R102:R105)</f>
        <v>0</v>
      </c>
      <c r="S101" s="206"/>
      <c r="T101" s="208">
        <f>SUM(T102:T105)</f>
        <v>0</v>
      </c>
      <c r="U101" s="12"/>
      <c r="V101" s="12"/>
      <c r="W101" s="12"/>
      <c r="X101" s="12"/>
      <c r="Y101" s="12"/>
      <c r="Z101" s="12"/>
      <c r="AA101" s="12"/>
      <c r="AB101" s="12"/>
      <c r="AC101" s="12"/>
      <c r="AD101" s="12"/>
      <c r="AE101" s="12"/>
      <c r="AR101" s="209" t="s">
        <v>79</v>
      </c>
      <c r="AT101" s="210" t="s">
        <v>71</v>
      </c>
      <c r="AU101" s="210" t="s">
        <v>79</v>
      </c>
      <c r="AY101" s="209" t="s">
        <v>240</v>
      </c>
      <c r="BK101" s="211">
        <f>SUM(BK102:BK105)</f>
        <v>0</v>
      </c>
    </row>
    <row r="102" s="2" customFormat="1" ht="16.5" customHeight="1">
      <c r="A102" s="39"/>
      <c r="B102" s="40"/>
      <c r="C102" s="214" t="s">
        <v>258</v>
      </c>
      <c r="D102" s="214" t="s">
        <v>243</v>
      </c>
      <c r="E102" s="215" t="s">
        <v>6823</v>
      </c>
      <c r="F102" s="216" t="s">
        <v>6824</v>
      </c>
      <c r="G102" s="217" t="s">
        <v>4862</v>
      </c>
      <c r="H102" s="218">
        <v>1</v>
      </c>
      <c r="I102" s="219"/>
      <c r="J102" s="220">
        <f>ROUND(I102*H102,2)</f>
        <v>0</v>
      </c>
      <c r="K102" s="216" t="s">
        <v>247</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81</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268</v>
      </c>
    </row>
    <row r="103" s="2" customFormat="1">
      <c r="A103" s="39"/>
      <c r="B103" s="40"/>
      <c r="C103" s="238" t="s">
        <v>254</v>
      </c>
      <c r="D103" s="238" t="s">
        <v>797</v>
      </c>
      <c r="E103" s="239" t="s">
        <v>6825</v>
      </c>
      <c r="F103" s="240" t="s">
        <v>6826</v>
      </c>
      <c r="G103" s="241" t="s">
        <v>806</v>
      </c>
      <c r="H103" s="242">
        <v>1</v>
      </c>
      <c r="I103" s="243"/>
      <c r="J103" s="244">
        <f>ROUND(I103*H103,2)</f>
        <v>0</v>
      </c>
      <c r="K103" s="240" t="s">
        <v>247</v>
      </c>
      <c r="L103" s="245"/>
      <c r="M103" s="246" t="s">
        <v>19</v>
      </c>
      <c r="N103" s="247" t="s">
        <v>43</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257</v>
      </c>
      <c r="AT103" s="225" t="s">
        <v>797</v>
      </c>
      <c r="AU103" s="225" t="s">
        <v>81</v>
      </c>
      <c r="AY103" s="18" t="s">
        <v>240</v>
      </c>
      <c r="BE103" s="226">
        <f>IF(N103="základní",J103,0)</f>
        <v>0</v>
      </c>
      <c r="BF103" s="226">
        <f>IF(N103="snížená",J103,0)</f>
        <v>0</v>
      </c>
      <c r="BG103" s="226">
        <f>IF(N103="zákl. přenesená",J103,0)</f>
        <v>0</v>
      </c>
      <c r="BH103" s="226">
        <f>IF(N103="sníž. přenesená",J103,0)</f>
        <v>0</v>
      </c>
      <c r="BI103" s="226">
        <f>IF(N103="nulová",J103,0)</f>
        <v>0</v>
      </c>
      <c r="BJ103" s="18" t="s">
        <v>79</v>
      </c>
      <c r="BK103" s="226">
        <f>ROUND(I103*H103,2)</f>
        <v>0</v>
      </c>
      <c r="BL103" s="18" t="s">
        <v>248</v>
      </c>
      <c r="BM103" s="225" t="s">
        <v>271</v>
      </c>
    </row>
    <row r="104" s="2" customFormat="1">
      <c r="A104" s="39"/>
      <c r="B104" s="40"/>
      <c r="C104" s="238" t="s">
        <v>265</v>
      </c>
      <c r="D104" s="238" t="s">
        <v>797</v>
      </c>
      <c r="E104" s="239" t="s">
        <v>6827</v>
      </c>
      <c r="F104" s="240" t="s">
        <v>6828</v>
      </c>
      <c r="G104" s="241" t="s">
        <v>4862</v>
      </c>
      <c r="H104" s="242">
        <v>1</v>
      </c>
      <c r="I104" s="243"/>
      <c r="J104" s="244">
        <f>ROUND(I104*H104,2)</f>
        <v>0</v>
      </c>
      <c r="K104" s="240" t="s">
        <v>247</v>
      </c>
      <c r="L104" s="245"/>
      <c r="M104" s="246" t="s">
        <v>19</v>
      </c>
      <c r="N104" s="247" t="s">
        <v>43</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257</v>
      </c>
      <c r="AT104" s="225" t="s">
        <v>797</v>
      </c>
      <c r="AU104" s="225" t="s">
        <v>81</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248</v>
      </c>
      <c r="BM104" s="225" t="s">
        <v>275</v>
      </c>
    </row>
    <row r="105" s="2" customFormat="1" ht="16.5" customHeight="1">
      <c r="A105" s="39"/>
      <c r="B105" s="40"/>
      <c r="C105" s="238" t="s">
        <v>257</v>
      </c>
      <c r="D105" s="238" t="s">
        <v>797</v>
      </c>
      <c r="E105" s="239" t="s">
        <v>6829</v>
      </c>
      <c r="F105" s="240" t="s">
        <v>6830</v>
      </c>
      <c r="G105" s="241" t="s">
        <v>4862</v>
      </c>
      <c r="H105" s="242">
        <v>1</v>
      </c>
      <c r="I105" s="243"/>
      <c r="J105" s="244">
        <f>ROUND(I105*H105,2)</f>
        <v>0</v>
      </c>
      <c r="K105" s="240" t="s">
        <v>247</v>
      </c>
      <c r="L105" s="245"/>
      <c r="M105" s="246" t="s">
        <v>19</v>
      </c>
      <c r="N105" s="247"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257</v>
      </c>
      <c r="AT105" s="225" t="s">
        <v>797</v>
      </c>
      <c r="AU105" s="225" t="s">
        <v>81</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278</v>
      </c>
    </row>
    <row r="106" s="12" customFormat="1" ht="25.92" customHeight="1">
      <c r="A106" s="12"/>
      <c r="B106" s="198"/>
      <c r="C106" s="199"/>
      <c r="D106" s="200" t="s">
        <v>71</v>
      </c>
      <c r="E106" s="201" t="s">
        <v>1653</v>
      </c>
      <c r="F106" s="201" t="s">
        <v>1654</v>
      </c>
      <c r="G106" s="199"/>
      <c r="H106" s="199"/>
      <c r="I106" s="202"/>
      <c r="J106" s="203">
        <f>BK106</f>
        <v>0</v>
      </c>
      <c r="K106" s="199"/>
      <c r="L106" s="204"/>
      <c r="M106" s="205"/>
      <c r="N106" s="206"/>
      <c r="O106" s="206"/>
      <c r="P106" s="207">
        <f>P107+P134+P138</f>
        <v>0</v>
      </c>
      <c r="Q106" s="206"/>
      <c r="R106" s="207">
        <f>R107+R134+R138</f>
        <v>0</v>
      </c>
      <c r="S106" s="206"/>
      <c r="T106" s="208">
        <f>T107+T134+T138</f>
        <v>0</v>
      </c>
      <c r="U106" s="12"/>
      <c r="V106" s="12"/>
      <c r="W106" s="12"/>
      <c r="X106" s="12"/>
      <c r="Y106" s="12"/>
      <c r="Z106" s="12"/>
      <c r="AA106" s="12"/>
      <c r="AB106" s="12"/>
      <c r="AC106" s="12"/>
      <c r="AD106" s="12"/>
      <c r="AE106" s="12"/>
      <c r="AR106" s="209" t="s">
        <v>81</v>
      </c>
      <c r="AT106" s="210" t="s">
        <v>71</v>
      </c>
      <c r="AU106" s="210" t="s">
        <v>72</v>
      </c>
      <c r="AY106" s="209" t="s">
        <v>240</v>
      </c>
      <c r="BK106" s="211">
        <f>BK107+BK134+BK138</f>
        <v>0</v>
      </c>
    </row>
    <row r="107" s="12" customFormat="1" ht="22.8" customHeight="1">
      <c r="A107" s="12"/>
      <c r="B107" s="198"/>
      <c r="C107" s="199"/>
      <c r="D107" s="200" t="s">
        <v>71</v>
      </c>
      <c r="E107" s="212" t="s">
        <v>6305</v>
      </c>
      <c r="F107" s="212" t="s">
        <v>6831</v>
      </c>
      <c r="G107" s="199"/>
      <c r="H107" s="199"/>
      <c r="I107" s="202"/>
      <c r="J107" s="213">
        <f>BK107</f>
        <v>0</v>
      </c>
      <c r="K107" s="199"/>
      <c r="L107" s="204"/>
      <c r="M107" s="205"/>
      <c r="N107" s="206"/>
      <c r="O107" s="206"/>
      <c r="P107" s="207">
        <f>SUM(P108:P133)</f>
        <v>0</v>
      </c>
      <c r="Q107" s="206"/>
      <c r="R107" s="207">
        <f>SUM(R108:R133)</f>
        <v>0</v>
      </c>
      <c r="S107" s="206"/>
      <c r="T107" s="208">
        <f>SUM(T108:T133)</f>
        <v>0</v>
      </c>
      <c r="U107" s="12"/>
      <c r="V107" s="12"/>
      <c r="W107" s="12"/>
      <c r="X107" s="12"/>
      <c r="Y107" s="12"/>
      <c r="Z107" s="12"/>
      <c r="AA107" s="12"/>
      <c r="AB107" s="12"/>
      <c r="AC107" s="12"/>
      <c r="AD107" s="12"/>
      <c r="AE107" s="12"/>
      <c r="AR107" s="209" t="s">
        <v>81</v>
      </c>
      <c r="AT107" s="210" t="s">
        <v>71</v>
      </c>
      <c r="AU107" s="210" t="s">
        <v>79</v>
      </c>
      <c r="AY107" s="209" t="s">
        <v>240</v>
      </c>
      <c r="BK107" s="211">
        <f>SUM(BK108:BK133)</f>
        <v>0</v>
      </c>
    </row>
    <row r="108" s="2" customFormat="1">
      <c r="A108" s="39"/>
      <c r="B108" s="40"/>
      <c r="C108" s="214" t="s">
        <v>272</v>
      </c>
      <c r="D108" s="214" t="s">
        <v>243</v>
      </c>
      <c r="E108" s="215" t="s">
        <v>6832</v>
      </c>
      <c r="F108" s="216" t="s">
        <v>6833</v>
      </c>
      <c r="G108" s="217" t="s">
        <v>261</v>
      </c>
      <c r="H108" s="218">
        <v>58</v>
      </c>
      <c r="I108" s="219"/>
      <c r="J108" s="220">
        <f>ROUND(I108*H108,2)</f>
        <v>0</v>
      </c>
      <c r="K108" s="216" t="s">
        <v>247</v>
      </c>
      <c r="L108" s="45"/>
      <c r="M108" s="221" t="s">
        <v>19</v>
      </c>
      <c r="N108" s="222"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271</v>
      </c>
      <c r="AT108" s="225" t="s">
        <v>243</v>
      </c>
      <c r="AU108" s="225" t="s">
        <v>81</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271</v>
      </c>
      <c r="BM108" s="225" t="s">
        <v>283</v>
      </c>
    </row>
    <row r="109" s="2" customFormat="1" ht="16.5" customHeight="1">
      <c r="A109" s="39"/>
      <c r="B109" s="40"/>
      <c r="C109" s="214" t="s">
        <v>262</v>
      </c>
      <c r="D109" s="214" t="s">
        <v>243</v>
      </c>
      <c r="E109" s="215" t="s">
        <v>6834</v>
      </c>
      <c r="F109" s="216" t="s">
        <v>6835</v>
      </c>
      <c r="G109" s="217" t="s">
        <v>261</v>
      </c>
      <c r="H109" s="218">
        <v>1</v>
      </c>
      <c r="I109" s="219"/>
      <c r="J109" s="220">
        <f>ROUND(I109*H109,2)</f>
        <v>0</v>
      </c>
      <c r="K109" s="216" t="s">
        <v>247</v>
      </c>
      <c r="L109" s="45"/>
      <c r="M109" s="221" t="s">
        <v>19</v>
      </c>
      <c r="N109" s="222" t="s">
        <v>43</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271</v>
      </c>
      <c r="AT109" s="225" t="s">
        <v>243</v>
      </c>
      <c r="AU109" s="225" t="s">
        <v>81</v>
      </c>
      <c r="AY109" s="18" t="s">
        <v>240</v>
      </c>
      <c r="BE109" s="226">
        <f>IF(N109="základní",J109,0)</f>
        <v>0</v>
      </c>
      <c r="BF109" s="226">
        <f>IF(N109="snížená",J109,0)</f>
        <v>0</v>
      </c>
      <c r="BG109" s="226">
        <f>IF(N109="zákl. přenesená",J109,0)</f>
        <v>0</v>
      </c>
      <c r="BH109" s="226">
        <f>IF(N109="sníž. přenesená",J109,0)</f>
        <v>0</v>
      </c>
      <c r="BI109" s="226">
        <f>IF(N109="nulová",J109,0)</f>
        <v>0</v>
      </c>
      <c r="BJ109" s="18" t="s">
        <v>79</v>
      </c>
      <c r="BK109" s="226">
        <f>ROUND(I109*H109,2)</f>
        <v>0</v>
      </c>
      <c r="BL109" s="18" t="s">
        <v>271</v>
      </c>
      <c r="BM109" s="225" t="s">
        <v>286</v>
      </c>
    </row>
    <row r="110" s="2" customFormat="1">
      <c r="A110" s="39"/>
      <c r="B110" s="40"/>
      <c r="C110" s="214" t="s">
        <v>279</v>
      </c>
      <c r="D110" s="214" t="s">
        <v>243</v>
      </c>
      <c r="E110" s="215" t="s">
        <v>6836</v>
      </c>
      <c r="F110" s="216" t="s">
        <v>6837</v>
      </c>
      <c r="G110" s="217" t="s">
        <v>4862</v>
      </c>
      <c r="H110" s="218">
        <v>1</v>
      </c>
      <c r="I110" s="219"/>
      <c r="J110" s="220">
        <f>ROUND(I110*H110,2)</f>
        <v>0</v>
      </c>
      <c r="K110" s="216" t="s">
        <v>247</v>
      </c>
      <c r="L110" s="45"/>
      <c r="M110" s="221" t="s">
        <v>19</v>
      </c>
      <c r="N110" s="222" t="s">
        <v>43</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271</v>
      </c>
      <c r="AT110" s="225" t="s">
        <v>243</v>
      </c>
      <c r="AU110" s="225" t="s">
        <v>81</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271</v>
      </c>
      <c r="BM110" s="225" t="s">
        <v>290</v>
      </c>
    </row>
    <row r="111" s="2" customFormat="1" ht="16.5" customHeight="1">
      <c r="A111" s="39"/>
      <c r="B111" s="40"/>
      <c r="C111" s="214" t="s">
        <v>8</v>
      </c>
      <c r="D111" s="214" t="s">
        <v>243</v>
      </c>
      <c r="E111" s="215" t="s">
        <v>6838</v>
      </c>
      <c r="F111" s="216" t="s">
        <v>6839</v>
      </c>
      <c r="G111" s="217" t="s">
        <v>4862</v>
      </c>
      <c r="H111" s="218">
        <v>1</v>
      </c>
      <c r="I111" s="219"/>
      <c r="J111" s="220">
        <f>ROUND(I111*H111,2)</f>
        <v>0</v>
      </c>
      <c r="K111" s="216" t="s">
        <v>247</v>
      </c>
      <c r="L111" s="45"/>
      <c r="M111" s="221" t="s">
        <v>19</v>
      </c>
      <c r="N111" s="222" t="s">
        <v>43</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271</v>
      </c>
      <c r="AT111" s="225" t="s">
        <v>243</v>
      </c>
      <c r="AU111" s="225" t="s">
        <v>81</v>
      </c>
      <c r="AY111" s="18" t="s">
        <v>240</v>
      </c>
      <c r="BE111" s="226">
        <f>IF(N111="základní",J111,0)</f>
        <v>0</v>
      </c>
      <c r="BF111" s="226">
        <f>IF(N111="snížená",J111,0)</f>
        <v>0</v>
      </c>
      <c r="BG111" s="226">
        <f>IF(N111="zákl. přenesená",J111,0)</f>
        <v>0</v>
      </c>
      <c r="BH111" s="226">
        <f>IF(N111="sníž. přenesená",J111,0)</f>
        <v>0</v>
      </c>
      <c r="BI111" s="226">
        <f>IF(N111="nulová",J111,0)</f>
        <v>0</v>
      </c>
      <c r="BJ111" s="18" t="s">
        <v>79</v>
      </c>
      <c r="BK111" s="226">
        <f>ROUND(I111*H111,2)</f>
        <v>0</v>
      </c>
      <c r="BL111" s="18" t="s">
        <v>271</v>
      </c>
      <c r="BM111" s="225" t="s">
        <v>294</v>
      </c>
    </row>
    <row r="112" s="2" customFormat="1">
      <c r="A112" s="39"/>
      <c r="B112" s="40"/>
      <c r="C112" s="214" t="s">
        <v>287</v>
      </c>
      <c r="D112" s="214" t="s">
        <v>243</v>
      </c>
      <c r="E112" s="215" t="s">
        <v>6840</v>
      </c>
      <c r="F112" s="216" t="s">
        <v>6841</v>
      </c>
      <c r="G112" s="217" t="s">
        <v>4862</v>
      </c>
      <c r="H112" s="218">
        <v>1</v>
      </c>
      <c r="I112" s="219"/>
      <c r="J112" s="220">
        <f>ROUND(I112*H112,2)</f>
        <v>0</v>
      </c>
      <c r="K112" s="216" t="s">
        <v>247</v>
      </c>
      <c r="L112" s="45"/>
      <c r="M112" s="221" t="s">
        <v>19</v>
      </c>
      <c r="N112" s="222" t="s">
        <v>43</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271</v>
      </c>
      <c r="AT112" s="225" t="s">
        <v>243</v>
      </c>
      <c r="AU112" s="225" t="s">
        <v>81</v>
      </c>
      <c r="AY112" s="18" t="s">
        <v>240</v>
      </c>
      <c r="BE112" s="226">
        <f>IF(N112="základní",J112,0)</f>
        <v>0</v>
      </c>
      <c r="BF112" s="226">
        <f>IF(N112="snížená",J112,0)</f>
        <v>0</v>
      </c>
      <c r="BG112" s="226">
        <f>IF(N112="zákl. přenesená",J112,0)</f>
        <v>0</v>
      </c>
      <c r="BH112" s="226">
        <f>IF(N112="sníž. přenesená",J112,0)</f>
        <v>0</v>
      </c>
      <c r="BI112" s="226">
        <f>IF(N112="nulová",J112,0)</f>
        <v>0</v>
      </c>
      <c r="BJ112" s="18" t="s">
        <v>79</v>
      </c>
      <c r="BK112" s="226">
        <f>ROUND(I112*H112,2)</f>
        <v>0</v>
      </c>
      <c r="BL112" s="18" t="s">
        <v>271</v>
      </c>
      <c r="BM112" s="225" t="s">
        <v>298</v>
      </c>
    </row>
    <row r="113" s="2" customFormat="1" ht="21.75" customHeight="1">
      <c r="A113" s="39"/>
      <c r="B113" s="40"/>
      <c r="C113" s="238" t="s">
        <v>268</v>
      </c>
      <c r="D113" s="238" t="s">
        <v>797</v>
      </c>
      <c r="E113" s="239" t="s">
        <v>6842</v>
      </c>
      <c r="F113" s="240" t="s">
        <v>6843</v>
      </c>
      <c r="G113" s="241" t="s">
        <v>806</v>
      </c>
      <c r="H113" s="242">
        <v>1</v>
      </c>
      <c r="I113" s="243"/>
      <c r="J113" s="244">
        <f>ROUND(I113*H113,2)</f>
        <v>0</v>
      </c>
      <c r="K113" s="240" t="s">
        <v>247</v>
      </c>
      <c r="L113" s="245"/>
      <c r="M113" s="246" t="s">
        <v>19</v>
      </c>
      <c r="N113" s="247" t="s">
        <v>43</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301</v>
      </c>
      <c r="AT113" s="225" t="s">
        <v>797</v>
      </c>
      <c r="AU113" s="225" t="s">
        <v>81</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271</v>
      </c>
      <c r="BM113" s="225" t="s">
        <v>301</v>
      </c>
    </row>
    <row r="114" s="2" customFormat="1">
      <c r="A114" s="39"/>
      <c r="B114" s="40"/>
      <c r="C114" s="214" t="s">
        <v>295</v>
      </c>
      <c r="D114" s="214" t="s">
        <v>243</v>
      </c>
      <c r="E114" s="215" t="s">
        <v>6844</v>
      </c>
      <c r="F114" s="216" t="s">
        <v>6845</v>
      </c>
      <c r="G114" s="217" t="s">
        <v>806</v>
      </c>
      <c r="H114" s="218">
        <v>1</v>
      </c>
      <c r="I114" s="219"/>
      <c r="J114" s="220">
        <f>ROUND(I114*H114,2)</f>
        <v>0</v>
      </c>
      <c r="K114" s="216" t="s">
        <v>247</v>
      </c>
      <c r="L114" s="45"/>
      <c r="M114" s="221" t="s">
        <v>19</v>
      </c>
      <c r="N114" s="222" t="s">
        <v>43</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271</v>
      </c>
      <c r="AT114" s="225" t="s">
        <v>243</v>
      </c>
      <c r="AU114" s="225" t="s">
        <v>81</v>
      </c>
      <c r="AY114" s="18" t="s">
        <v>240</v>
      </c>
      <c r="BE114" s="226">
        <f>IF(N114="základní",J114,0)</f>
        <v>0</v>
      </c>
      <c r="BF114" s="226">
        <f>IF(N114="snížená",J114,0)</f>
        <v>0</v>
      </c>
      <c r="BG114" s="226">
        <f>IF(N114="zákl. přenesená",J114,0)</f>
        <v>0</v>
      </c>
      <c r="BH114" s="226">
        <f>IF(N114="sníž. přenesená",J114,0)</f>
        <v>0</v>
      </c>
      <c r="BI114" s="226">
        <f>IF(N114="nulová",J114,0)</f>
        <v>0</v>
      </c>
      <c r="BJ114" s="18" t="s">
        <v>79</v>
      </c>
      <c r="BK114" s="226">
        <f>ROUND(I114*H114,2)</f>
        <v>0</v>
      </c>
      <c r="BL114" s="18" t="s">
        <v>271</v>
      </c>
      <c r="BM114" s="225" t="s">
        <v>306</v>
      </c>
    </row>
    <row r="115" s="2" customFormat="1">
      <c r="A115" s="39"/>
      <c r="B115" s="40"/>
      <c r="C115" s="214" t="s">
        <v>271</v>
      </c>
      <c r="D115" s="214" t="s">
        <v>243</v>
      </c>
      <c r="E115" s="215" t="s">
        <v>6846</v>
      </c>
      <c r="F115" s="216" t="s">
        <v>6847</v>
      </c>
      <c r="G115" s="217" t="s">
        <v>806</v>
      </c>
      <c r="H115" s="218">
        <v>2</v>
      </c>
      <c r="I115" s="219"/>
      <c r="J115" s="220">
        <f>ROUND(I115*H115,2)</f>
        <v>0</v>
      </c>
      <c r="K115" s="216" t="s">
        <v>247</v>
      </c>
      <c r="L115" s="45"/>
      <c r="M115" s="221" t="s">
        <v>19</v>
      </c>
      <c r="N115" s="222" t="s">
        <v>43</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271</v>
      </c>
      <c r="AT115" s="225" t="s">
        <v>243</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271</v>
      </c>
      <c r="BM115" s="225" t="s">
        <v>308</v>
      </c>
    </row>
    <row r="116" s="2" customFormat="1">
      <c r="A116" s="39"/>
      <c r="B116" s="40"/>
      <c r="C116" s="214" t="s">
        <v>304</v>
      </c>
      <c r="D116" s="214" t="s">
        <v>243</v>
      </c>
      <c r="E116" s="215" t="s">
        <v>6848</v>
      </c>
      <c r="F116" s="216" t="s">
        <v>6849</v>
      </c>
      <c r="G116" s="217" t="s">
        <v>806</v>
      </c>
      <c r="H116" s="218">
        <v>3</v>
      </c>
      <c r="I116" s="219"/>
      <c r="J116" s="220">
        <f>ROUND(I116*H116,2)</f>
        <v>0</v>
      </c>
      <c r="K116" s="216" t="s">
        <v>247</v>
      </c>
      <c r="L116" s="45"/>
      <c r="M116" s="221" t="s">
        <v>19</v>
      </c>
      <c r="N116" s="222" t="s">
        <v>43</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271</v>
      </c>
      <c r="AT116" s="225" t="s">
        <v>243</v>
      </c>
      <c r="AU116" s="225" t="s">
        <v>81</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271</v>
      </c>
      <c r="BM116" s="225" t="s">
        <v>311</v>
      </c>
    </row>
    <row r="117" s="2" customFormat="1">
      <c r="A117" s="39"/>
      <c r="B117" s="40"/>
      <c r="C117" s="214" t="s">
        <v>275</v>
      </c>
      <c r="D117" s="214" t="s">
        <v>243</v>
      </c>
      <c r="E117" s="215" t="s">
        <v>6850</v>
      </c>
      <c r="F117" s="216" t="s">
        <v>6851</v>
      </c>
      <c r="G117" s="217" t="s">
        <v>806</v>
      </c>
      <c r="H117" s="218">
        <v>1</v>
      </c>
      <c r="I117" s="219"/>
      <c r="J117" s="220">
        <f>ROUND(I117*H117,2)</f>
        <v>0</v>
      </c>
      <c r="K117" s="216" t="s">
        <v>247</v>
      </c>
      <c r="L117" s="45"/>
      <c r="M117" s="221" t="s">
        <v>19</v>
      </c>
      <c r="N117" s="222" t="s">
        <v>43</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271</v>
      </c>
      <c r="AT117" s="225" t="s">
        <v>243</v>
      </c>
      <c r="AU117" s="225" t="s">
        <v>81</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271</v>
      </c>
      <c r="BM117" s="225" t="s">
        <v>313</v>
      </c>
    </row>
    <row r="118" s="2" customFormat="1">
      <c r="A118" s="39"/>
      <c r="B118" s="40"/>
      <c r="C118" s="238" t="s">
        <v>309</v>
      </c>
      <c r="D118" s="238" t="s">
        <v>797</v>
      </c>
      <c r="E118" s="239" t="s">
        <v>6852</v>
      </c>
      <c r="F118" s="240" t="s">
        <v>6853</v>
      </c>
      <c r="G118" s="241" t="s">
        <v>806</v>
      </c>
      <c r="H118" s="242">
        <v>1</v>
      </c>
      <c r="I118" s="243"/>
      <c r="J118" s="244">
        <f>ROUND(I118*H118,2)</f>
        <v>0</v>
      </c>
      <c r="K118" s="240" t="s">
        <v>247</v>
      </c>
      <c r="L118" s="245"/>
      <c r="M118" s="246" t="s">
        <v>19</v>
      </c>
      <c r="N118" s="247" t="s">
        <v>43</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301</v>
      </c>
      <c r="AT118" s="225" t="s">
        <v>797</v>
      </c>
      <c r="AU118" s="225" t="s">
        <v>81</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271</v>
      </c>
      <c r="BM118" s="225" t="s">
        <v>315</v>
      </c>
    </row>
    <row r="119" s="2" customFormat="1">
      <c r="A119" s="39"/>
      <c r="B119" s="40"/>
      <c r="C119" s="214" t="s">
        <v>278</v>
      </c>
      <c r="D119" s="214" t="s">
        <v>243</v>
      </c>
      <c r="E119" s="215" t="s">
        <v>6854</v>
      </c>
      <c r="F119" s="216" t="s">
        <v>6855</v>
      </c>
      <c r="G119" s="217" t="s">
        <v>806</v>
      </c>
      <c r="H119" s="218">
        <v>1</v>
      </c>
      <c r="I119" s="219"/>
      <c r="J119" s="220">
        <f>ROUND(I119*H119,2)</f>
        <v>0</v>
      </c>
      <c r="K119" s="216" t="s">
        <v>247</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271</v>
      </c>
      <c r="AT119" s="225" t="s">
        <v>243</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271</v>
      </c>
      <c r="BM119" s="225" t="s">
        <v>317</v>
      </c>
    </row>
    <row r="120" s="2" customFormat="1">
      <c r="A120" s="39"/>
      <c r="B120" s="40"/>
      <c r="C120" s="238" t="s">
        <v>7</v>
      </c>
      <c r="D120" s="238" t="s">
        <v>797</v>
      </c>
      <c r="E120" s="239" t="s">
        <v>6856</v>
      </c>
      <c r="F120" s="240" t="s">
        <v>6857</v>
      </c>
      <c r="G120" s="241" t="s">
        <v>806</v>
      </c>
      <c r="H120" s="242">
        <v>1</v>
      </c>
      <c r="I120" s="243"/>
      <c r="J120" s="244">
        <f>ROUND(I120*H120,2)</f>
        <v>0</v>
      </c>
      <c r="K120" s="240" t="s">
        <v>247</v>
      </c>
      <c r="L120" s="245"/>
      <c r="M120" s="246" t="s">
        <v>19</v>
      </c>
      <c r="N120" s="247" t="s">
        <v>43</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301</v>
      </c>
      <c r="AT120" s="225" t="s">
        <v>797</v>
      </c>
      <c r="AU120" s="225" t="s">
        <v>81</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271</v>
      </c>
      <c r="BM120" s="225" t="s">
        <v>320</v>
      </c>
    </row>
    <row r="121" s="2" customFormat="1" ht="16.5" customHeight="1">
      <c r="A121" s="39"/>
      <c r="B121" s="40"/>
      <c r="C121" s="238" t="s">
        <v>283</v>
      </c>
      <c r="D121" s="238" t="s">
        <v>797</v>
      </c>
      <c r="E121" s="239" t="s">
        <v>6858</v>
      </c>
      <c r="F121" s="240" t="s">
        <v>6859</v>
      </c>
      <c r="G121" s="241" t="s">
        <v>4862</v>
      </c>
      <c r="H121" s="242">
        <v>1</v>
      </c>
      <c r="I121" s="243"/>
      <c r="J121" s="244">
        <f>ROUND(I121*H121,2)</f>
        <v>0</v>
      </c>
      <c r="K121" s="240" t="s">
        <v>247</v>
      </c>
      <c r="L121" s="245"/>
      <c r="M121" s="246" t="s">
        <v>19</v>
      </c>
      <c r="N121" s="247" t="s">
        <v>43</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301</v>
      </c>
      <c r="AT121" s="225" t="s">
        <v>797</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271</v>
      </c>
      <c r="BM121" s="225" t="s">
        <v>322</v>
      </c>
    </row>
    <row r="122" s="2" customFormat="1" ht="16.5" customHeight="1">
      <c r="A122" s="39"/>
      <c r="B122" s="40"/>
      <c r="C122" s="214" t="s">
        <v>318</v>
      </c>
      <c r="D122" s="214" t="s">
        <v>243</v>
      </c>
      <c r="E122" s="215" t="s">
        <v>6860</v>
      </c>
      <c r="F122" s="216" t="s">
        <v>6861</v>
      </c>
      <c r="G122" s="217" t="s">
        <v>806</v>
      </c>
      <c r="H122" s="218">
        <v>2</v>
      </c>
      <c r="I122" s="219"/>
      <c r="J122" s="220">
        <f>ROUND(I122*H122,2)</f>
        <v>0</v>
      </c>
      <c r="K122" s="216" t="s">
        <v>247</v>
      </c>
      <c r="L122" s="45"/>
      <c r="M122" s="221" t="s">
        <v>19</v>
      </c>
      <c r="N122" s="222" t="s">
        <v>43</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271</v>
      </c>
      <c r="AT122" s="225" t="s">
        <v>243</v>
      </c>
      <c r="AU122" s="225" t="s">
        <v>81</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271</v>
      </c>
      <c r="BM122" s="225" t="s">
        <v>325</v>
      </c>
    </row>
    <row r="123" s="2" customFormat="1" ht="16.5" customHeight="1">
      <c r="A123" s="39"/>
      <c r="B123" s="40"/>
      <c r="C123" s="214" t="s">
        <v>286</v>
      </c>
      <c r="D123" s="214" t="s">
        <v>243</v>
      </c>
      <c r="E123" s="215" t="s">
        <v>6862</v>
      </c>
      <c r="F123" s="216" t="s">
        <v>6863</v>
      </c>
      <c r="G123" s="217" t="s">
        <v>261</v>
      </c>
      <c r="H123" s="218">
        <v>100</v>
      </c>
      <c r="I123" s="219"/>
      <c r="J123" s="220">
        <f>ROUND(I123*H123,2)</f>
        <v>0</v>
      </c>
      <c r="K123" s="216" t="s">
        <v>247</v>
      </c>
      <c r="L123" s="45"/>
      <c r="M123" s="221" t="s">
        <v>19</v>
      </c>
      <c r="N123" s="222" t="s">
        <v>43</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271</v>
      </c>
      <c r="AT123" s="225" t="s">
        <v>243</v>
      </c>
      <c r="AU123" s="225" t="s">
        <v>81</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271</v>
      </c>
      <c r="BM123" s="225" t="s">
        <v>327</v>
      </c>
    </row>
    <row r="124" s="2" customFormat="1">
      <c r="A124" s="39"/>
      <c r="B124" s="40"/>
      <c r="C124" s="214" t="s">
        <v>323</v>
      </c>
      <c r="D124" s="214" t="s">
        <v>243</v>
      </c>
      <c r="E124" s="215" t="s">
        <v>6864</v>
      </c>
      <c r="F124" s="216" t="s">
        <v>6865</v>
      </c>
      <c r="G124" s="217" t="s">
        <v>806</v>
      </c>
      <c r="H124" s="218">
        <v>5</v>
      </c>
      <c r="I124" s="219"/>
      <c r="J124" s="220">
        <f>ROUND(I124*H124,2)</f>
        <v>0</v>
      </c>
      <c r="K124" s="216" t="s">
        <v>247</v>
      </c>
      <c r="L124" s="45"/>
      <c r="M124" s="221" t="s">
        <v>19</v>
      </c>
      <c r="N124" s="222" t="s">
        <v>43</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271</v>
      </c>
      <c r="AT124" s="225" t="s">
        <v>243</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271</v>
      </c>
      <c r="BM124" s="225" t="s">
        <v>331</v>
      </c>
    </row>
    <row r="125" s="2" customFormat="1" ht="21.75" customHeight="1">
      <c r="A125" s="39"/>
      <c r="B125" s="40"/>
      <c r="C125" s="214" t="s">
        <v>290</v>
      </c>
      <c r="D125" s="214" t="s">
        <v>243</v>
      </c>
      <c r="E125" s="215" t="s">
        <v>6866</v>
      </c>
      <c r="F125" s="216" t="s">
        <v>6867</v>
      </c>
      <c r="G125" s="217" t="s">
        <v>806</v>
      </c>
      <c r="H125" s="218">
        <v>4</v>
      </c>
      <c r="I125" s="219"/>
      <c r="J125" s="220">
        <f>ROUND(I125*H125,2)</f>
        <v>0</v>
      </c>
      <c r="K125" s="216" t="s">
        <v>247</v>
      </c>
      <c r="L125" s="45"/>
      <c r="M125" s="221" t="s">
        <v>19</v>
      </c>
      <c r="N125" s="222" t="s">
        <v>43</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271</v>
      </c>
      <c r="AT125" s="225" t="s">
        <v>243</v>
      </c>
      <c r="AU125" s="225" t="s">
        <v>81</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271</v>
      </c>
      <c r="BM125" s="225" t="s">
        <v>333</v>
      </c>
    </row>
    <row r="126" s="2" customFormat="1">
      <c r="A126" s="39"/>
      <c r="B126" s="40"/>
      <c r="C126" s="214" t="s">
        <v>328</v>
      </c>
      <c r="D126" s="214" t="s">
        <v>243</v>
      </c>
      <c r="E126" s="215" t="s">
        <v>6868</v>
      </c>
      <c r="F126" s="216" t="s">
        <v>6869</v>
      </c>
      <c r="G126" s="217" t="s">
        <v>261</v>
      </c>
      <c r="H126" s="218">
        <v>20</v>
      </c>
      <c r="I126" s="219"/>
      <c r="J126" s="220">
        <f>ROUND(I126*H126,2)</f>
        <v>0</v>
      </c>
      <c r="K126" s="216" t="s">
        <v>247</v>
      </c>
      <c r="L126" s="45"/>
      <c r="M126" s="221" t="s">
        <v>19</v>
      </c>
      <c r="N126" s="222" t="s">
        <v>43</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271</v>
      </c>
      <c r="AT126" s="225" t="s">
        <v>243</v>
      </c>
      <c r="AU126" s="225" t="s">
        <v>81</v>
      </c>
      <c r="AY126" s="18" t="s">
        <v>240</v>
      </c>
      <c r="BE126" s="226">
        <f>IF(N126="základní",J126,0)</f>
        <v>0</v>
      </c>
      <c r="BF126" s="226">
        <f>IF(N126="snížená",J126,0)</f>
        <v>0</v>
      </c>
      <c r="BG126" s="226">
        <f>IF(N126="zákl. přenesená",J126,0)</f>
        <v>0</v>
      </c>
      <c r="BH126" s="226">
        <f>IF(N126="sníž. přenesená",J126,0)</f>
        <v>0</v>
      </c>
      <c r="BI126" s="226">
        <f>IF(N126="nulová",J126,0)</f>
        <v>0</v>
      </c>
      <c r="BJ126" s="18" t="s">
        <v>79</v>
      </c>
      <c r="BK126" s="226">
        <f>ROUND(I126*H126,2)</f>
        <v>0</v>
      </c>
      <c r="BL126" s="18" t="s">
        <v>271</v>
      </c>
      <c r="BM126" s="225" t="s">
        <v>336</v>
      </c>
    </row>
    <row r="127" s="2" customFormat="1">
      <c r="A127" s="39"/>
      <c r="B127" s="40"/>
      <c r="C127" s="214" t="s">
        <v>294</v>
      </c>
      <c r="D127" s="214" t="s">
        <v>243</v>
      </c>
      <c r="E127" s="215" t="s">
        <v>6870</v>
      </c>
      <c r="F127" s="216" t="s">
        <v>6871</v>
      </c>
      <c r="G127" s="217" t="s">
        <v>261</v>
      </c>
      <c r="H127" s="218">
        <v>80</v>
      </c>
      <c r="I127" s="219"/>
      <c r="J127" s="220">
        <f>ROUND(I127*H127,2)</f>
        <v>0</v>
      </c>
      <c r="K127" s="216" t="s">
        <v>247</v>
      </c>
      <c r="L127" s="45"/>
      <c r="M127" s="221" t="s">
        <v>19</v>
      </c>
      <c r="N127" s="222" t="s">
        <v>43</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271</v>
      </c>
      <c r="AT127" s="225" t="s">
        <v>243</v>
      </c>
      <c r="AU127" s="225" t="s">
        <v>81</v>
      </c>
      <c r="AY127" s="18" t="s">
        <v>240</v>
      </c>
      <c r="BE127" s="226">
        <f>IF(N127="základní",J127,0)</f>
        <v>0</v>
      </c>
      <c r="BF127" s="226">
        <f>IF(N127="snížená",J127,0)</f>
        <v>0</v>
      </c>
      <c r="BG127" s="226">
        <f>IF(N127="zákl. přenesená",J127,0)</f>
        <v>0</v>
      </c>
      <c r="BH127" s="226">
        <f>IF(N127="sníž. přenesená",J127,0)</f>
        <v>0</v>
      </c>
      <c r="BI127" s="226">
        <f>IF(N127="nulová",J127,0)</f>
        <v>0</v>
      </c>
      <c r="BJ127" s="18" t="s">
        <v>79</v>
      </c>
      <c r="BK127" s="226">
        <f>ROUND(I127*H127,2)</f>
        <v>0</v>
      </c>
      <c r="BL127" s="18" t="s">
        <v>271</v>
      </c>
      <c r="BM127" s="225" t="s">
        <v>338</v>
      </c>
    </row>
    <row r="128" s="2" customFormat="1">
      <c r="A128" s="39"/>
      <c r="B128" s="40"/>
      <c r="C128" s="214" t="s">
        <v>334</v>
      </c>
      <c r="D128" s="214" t="s">
        <v>243</v>
      </c>
      <c r="E128" s="215" t="s">
        <v>6872</v>
      </c>
      <c r="F128" s="216" t="s">
        <v>6873</v>
      </c>
      <c r="G128" s="217" t="s">
        <v>5232</v>
      </c>
      <c r="H128" s="218">
        <v>1</v>
      </c>
      <c r="I128" s="219"/>
      <c r="J128" s="220">
        <f>ROUND(I128*H128,2)</f>
        <v>0</v>
      </c>
      <c r="K128" s="216" t="s">
        <v>247</v>
      </c>
      <c r="L128" s="45"/>
      <c r="M128" s="221" t="s">
        <v>19</v>
      </c>
      <c r="N128" s="222" t="s">
        <v>43</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271</v>
      </c>
      <c r="AT128" s="225" t="s">
        <v>243</v>
      </c>
      <c r="AU128" s="225" t="s">
        <v>81</v>
      </c>
      <c r="AY128" s="18" t="s">
        <v>240</v>
      </c>
      <c r="BE128" s="226">
        <f>IF(N128="základní",J128,0)</f>
        <v>0</v>
      </c>
      <c r="BF128" s="226">
        <f>IF(N128="snížená",J128,0)</f>
        <v>0</v>
      </c>
      <c r="BG128" s="226">
        <f>IF(N128="zákl. přenesená",J128,0)</f>
        <v>0</v>
      </c>
      <c r="BH128" s="226">
        <f>IF(N128="sníž. přenesená",J128,0)</f>
        <v>0</v>
      </c>
      <c r="BI128" s="226">
        <f>IF(N128="nulová",J128,0)</f>
        <v>0</v>
      </c>
      <c r="BJ128" s="18" t="s">
        <v>79</v>
      </c>
      <c r="BK128" s="226">
        <f>ROUND(I128*H128,2)</f>
        <v>0</v>
      </c>
      <c r="BL128" s="18" t="s">
        <v>271</v>
      </c>
      <c r="BM128" s="225" t="s">
        <v>344</v>
      </c>
    </row>
    <row r="129" s="2" customFormat="1" ht="16.5" customHeight="1">
      <c r="A129" s="39"/>
      <c r="B129" s="40"/>
      <c r="C129" s="214" t="s">
        <v>298</v>
      </c>
      <c r="D129" s="214" t="s">
        <v>243</v>
      </c>
      <c r="E129" s="215" t="s">
        <v>6874</v>
      </c>
      <c r="F129" s="216" t="s">
        <v>6875</v>
      </c>
      <c r="G129" s="217" t="s">
        <v>806</v>
      </c>
      <c r="H129" s="218">
        <v>1</v>
      </c>
      <c r="I129" s="219"/>
      <c r="J129" s="220">
        <f>ROUND(I129*H129,2)</f>
        <v>0</v>
      </c>
      <c r="K129" s="216" t="s">
        <v>247</v>
      </c>
      <c r="L129" s="45"/>
      <c r="M129" s="221" t="s">
        <v>19</v>
      </c>
      <c r="N129" s="222" t="s">
        <v>43</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271</v>
      </c>
      <c r="AT129" s="225" t="s">
        <v>243</v>
      </c>
      <c r="AU129" s="225" t="s">
        <v>81</v>
      </c>
      <c r="AY129" s="18" t="s">
        <v>240</v>
      </c>
      <c r="BE129" s="226">
        <f>IF(N129="základní",J129,0)</f>
        <v>0</v>
      </c>
      <c r="BF129" s="226">
        <f>IF(N129="snížená",J129,0)</f>
        <v>0</v>
      </c>
      <c r="BG129" s="226">
        <f>IF(N129="zákl. přenesená",J129,0)</f>
        <v>0</v>
      </c>
      <c r="BH129" s="226">
        <f>IF(N129="sníž. přenesená",J129,0)</f>
        <v>0</v>
      </c>
      <c r="BI129" s="226">
        <f>IF(N129="nulová",J129,0)</f>
        <v>0</v>
      </c>
      <c r="BJ129" s="18" t="s">
        <v>79</v>
      </c>
      <c r="BK129" s="226">
        <f>ROUND(I129*H129,2)</f>
        <v>0</v>
      </c>
      <c r="BL129" s="18" t="s">
        <v>271</v>
      </c>
      <c r="BM129" s="225" t="s">
        <v>347</v>
      </c>
    </row>
    <row r="130" s="2" customFormat="1">
      <c r="A130" s="39"/>
      <c r="B130" s="40"/>
      <c r="C130" s="214" t="s">
        <v>341</v>
      </c>
      <c r="D130" s="214" t="s">
        <v>243</v>
      </c>
      <c r="E130" s="215" t="s">
        <v>6876</v>
      </c>
      <c r="F130" s="216" t="s">
        <v>6877</v>
      </c>
      <c r="G130" s="217" t="s">
        <v>4862</v>
      </c>
      <c r="H130" s="218">
        <v>1</v>
      </c>
      <c r="I130" s="219"/>
      <c r="J130" s="220">
        <f>ROUND(I130*H130,2)</f>
        <v>0</v>
      </c>
      <c r="K130" s="216" t="s">
        <v>247</v>
      </c>
      <c r="L130" s="45"/>
      <c r="M130" s="221" t="s">
        <v>19</v>
      </c>
      <c r="N130" s="222" t="s">
        <v>43</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271</v>
      </c>
      <c r="AT130" s="225" t="s">
        <v>243</v>
      </c>
      <c r="AU130" s="225" t="s">
        <v>81</v>
      </c>
      <c r="AY130" s="18" t="s">
        <v>240</v>
      </c>
      <c r="BE130" s="226">
        <f>IF(N130="základní",J130,0)</f>
        <v>0</v>
      </c>
      <c r="BF130" s="226">
        <f>IF(N130="snížená",J130,0)</f>
        <v>0</v>
      </c>
      <c r="BG130" s="226">
        <f>IF(N130="zákl. přenesená",J130,0)</f>
        <v>0</v>
      </c>
      <c r="BH130" s="226">
        <f>IF(N130="sníž. přenesená",J130,0)</f>
        <v>0</v>
      </c>
      <c r="BI130" s="226">
        <f>IF(N130="nulová",J130,0)</f>
        <v>0</v>
      </c>
      <c r="BJ130" s="18" t="s">
        <v>79</v>
      </c>
      <c r="BK130" s="226">
        <f>ROUND(I130*H130,2)</f>
        <v>0</v>
      </c>
      <c r="BL130" s="18" t="s">
        <v>271</v>
      </c>
      <c r="BM130" s="225" t="s">
        <v>351</v>
      </c>
    </row>
    <row r="131" s="2" customFormat="1" ht="16.5" customHeight="1">
      <c r="A131" s="39"/>
      <c r="B131" s="40"/>
      <c r="C131" s="214" t="s">
        <v>301</v>
      </c>
      <c r="D131" s="214" t="s">
        <v>243</v>
      </c>
      <c r="E131" s="215" t="s">
        <v>6878</v>
      </c>
      <c r="F131" s="216" t="s">
        <v>6879</v>
      </c>
      <c r="G131" s="217" t="s">
        <v>4862</v>
      </c>
      <c r="H131" s="218">
        <v>3</v>
      </c>
      <c r="I131" s="219"/>
      <c r="J131" s="220">
        <f>ROUND(I131*H131,2)</f>
        <v>0</v>
      </c>
      <c r="K131" s="216" t="s">
        <v>247</v>
      </c>
      <c r="L131" s="45"/>
      <c r="M131" s="221" t="s">
        <v>19</v>
      </c>
      <c r="N131" s="222" t="s">
        <v>43</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271</v>
      </c>
      <c r="AT131" s="225" t="s">
        <v>243</v>
      </c>
      <c r="AU131" s="225" t="s">
        <v>81</v>
      </c>
      <c r="AY131" s="18" t="s">
        <v>240</v>
      </c>
      <c r="BE131" s="226">
        <f>IF(N131="základní",J131,0)</f>
        <v>0</v>
      </c>
      <c r="BF131" s="226">
        <f>IF(N131="snížená",J131,0)</f>
        <v>0</v>
      </c>
      <c r="BG131" s="226">
        <f>IF(N131="zákl. přenesená",J131,0)</f>
        <v>0</v>
      </c>
      <c r="BH131" s="226">
        <f>IF(N131="sníž. přenesená",J131,0)</f>
        <v>0</v>
      </c>
      <c r="BI131" s="226">
        <f>IF(N131="nulová",J131,0)</f>
        <v>0</v>
      </c>
      <c r="BJ131" s="18" t="s">
        <v>79</v>
      </c>
      <c r="BK131" s="226">
        <f>ROUND(I131*H131,2)</f>
        <v>0</v>
      </c>
      <c r="BL131" s="18" t="s">
        <v>271</v>
      </c>
      <c r="BM131" s="225" t="s">
        <v>354</v>
      </c>
    </row>
    <row r="132" s="2" customFormat="1" ht="16.5" customHeight="1">
      <c r="A132" s="39"/>
      <c r="B132" s="40"/>
      <c r="C132" s="214" t="s">
        <v>348</v>
      </c>
      <c r="D132" s="214" t="s">
        <v>243</v>
      </c>
      <c r="E132" s="215" t="s">
        <v>6880</v>
      </c>
      <c r="F132" s="216" t="s">
        <v>6881</v>
      </c>
      <c r="G132" s="217" t="s">
        <v>806</v>
      </c>
      <c r="H132" s="218">
        <v>20</v>
      </c>
      <c r="I132" s="219"/>
      <c r="J132" s="220">
        <f>ROUND(I132*H132,2)</f>
        <v>0</v>
      </c>
      <c r="K132" s="216" t="s">
        <v>247</v>
      </c>
      <c r="L132" s="45"/>
      <c r="M132" s="221" t="s">
        <v>19</v>
      </c>
      <c r="N132" s="222" t="s">
        <v>43</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271</v>
      </c>
      <c r="AT132" s="225" t="s">
        <v>243</v>
      </c>
      <c r="AU132" s="225" t="s">
        <v>81</v>
      </c>
      <c r="AY132" s="18" t="s">
        <v>240</v>
      </c>
      <c r="BE132" s="226">
        <f>IF(N132="základní",J132,0)</f>
        <v>0</v>
      </c>
      <c r="BF132" s="226">
        <f>IF(N132="snížená",J132,0)</f>
        <v>0</v>
      </c>
      <c r="BG132" s="226">
        <f>IF(N132="zákl. přenesená",J132,0)</f>
        <v>0</v>
      </c>
      <c r="BH132" s="226">
        <f>IF(N132="sníž. přenesená",J132,0)</f>
        <v>0</v>
      </c>
      <c r="BI132" s="226">
        <f>IF(N132="nulová",J132,0)</f>
        <v>0</v>
      </c>
      <c r="BJ132" s="18" t="s">
        <v>79</v>
      </c>
      <c r="BK132" s="226">
        <f>ROUND(I132*H132,2)</f>
        <v>0</v>
      </c>
      <c r="BL132" s="18" t="s">
        <v>271</v>
      </c>
      <c r="BM132" s="225" t="s">
        <v>358</v>
      </c>
    </row>
    <row r="133" s="2" customFormat="1">
      <c r="A133" s="39"/>
      <c r="B133" s="40"/>
      <c r="C133" s="214" t="s">
        <v>306</v>
      </c>
      <c r="D133" s="214" t="s">
        <v>243</v>
      </c>
      <c r="E133" s="215" t="s">
        <v>6882</v>
      </c>
      <c r="F133" s="216" t="s">
        <v>6883</v>
      </c>
      <c r="G133" s="217" t="s">
        <v>786</v>
      </c>
      <c r="H133" s="218">
        <v>1.1000000000000001</v>
      </c>
      <c r="I133" s="219"/>
      <c r="J133" s="220">
        <f>ROUND(I133*H133,2)</f>
        <v>0</v>
      </c>
      <c r="K133" s="216" t="s">
        <v>247</v>
      </c>
      <c r="L133" s="45"/>
      <c r="M133" s="221" t="s">
        <v>19</v>
      </c>
      <c r="N133" s="222" t="s">
        <v>43</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271</v>
      </c>
      <c r="AT133" s="225" t="s">
        <v>243</v>
      </c>
      <c r="AU133" s="225" t="s">
        <v>81</v>
      </c>
      <c r="AY133" s="18" t="s">
        <v>240</v>
      </c>
      <c r="BE133" s="226">
        <f>IF(N133="základní",J133,0)</f>
        <v>0</v>
      </c>
      <c r="BF133" s="226">
        <f>IF(N133="snížená",J133,0)</f>
        <v>0</v>
      </c>
      <c r="BG133" s="226">
        <f>IF(N133="zákl. přenesená",J133,0)</f>
        <v>0</v>
      </c>
      <c r="BH133" s="226">
        <f>IF(N133="sníž. přenesená",J133,0)</f>
        <v>0</v>
      </c>
      <c r="BI133" s="226">
        <f>IF(N133="nulová",J133,0)</f>
        <v>0</v>
      </c>
      <c r="BJ133" s="18" t="s">
        <v>79</v>
      </c>
      <c r="BK133" s="226">
        <f>ROUND(I133*H133,2)</f>
        <v>0</v>
      </c>
      <c r="BL133" s="18" t="s">
        <v>271</v>
      </c>
      <c r="BM133" s="225" t="s">
        <v>363</v>
      </c>
    </row>
    <row r="134" s="12" customFormat="1" ht="22.8" customHeight="1">
      <c r="A134" s="12"/>
      <c r="B134" s="198"/>
      <c r="C134" s="199"/>
      <c r="D134" s="200" t="s">
        <v>71</v>
      </c>
      <c r="E134" s="212" t="s">
        <v>4856</v>
      </c>
      <c r="F134" s="212" t="s">
        <v>6884</v>
      </c>
      <c r="G134" s="199"/>
      <c r="H134" s="199"/>
      <c r="I134" s="202"/>
      <c r="J134" s="213">
        <f>BK134</f>
        <v>0</v>
      </c>
      <c r="K134" s="199"/>
      <c r="L134" s="204"/>
      <c r="M134" s="205"/>
      <c r="N134" s="206"/>
      <c r="O134" s="206"/>
      <c r="P134" s="207">
        <f>SUM(P135:P137)</f>
        <v>0</v>
      </c>
      <c r="Q134" s="206"/>
      <c r="R134" s="207">
        <f>SUM(R135:R137)</f>
        <v>0</v>
      </c>
      <c r="S134" s="206"/>
      <c r="T134" s="208">
        <f>SUM(T135:T137)</f>
        <v>0</v>
      </c>
      <c r="U134" s="12"/>
      <c r="V134" s="12"/>
      <c r="W134" s="12"/>
      <c r="X134" s="12"/>
      <c r="Y134" s="12"/>
      <c r="Z134" s="12"/>
      <c r="AA134" s="12"/>
      <c r="AB134" s="12"/>
      <c r="AC134" s="12"/>
      <c r="AD134" s="12"/>
      <c r="AE134" s="12"/>
      <c r="AR134" s="209" t="s">
        <v>81</v>
      </c>
      <c r="AT134" s="210" t="s">
        <v>71</v>
      </c>
      <c r="AU134" s="210" t="s">
        <v>79</v>
      </c>
      <c r="AY134" s="209" t="s">
        <v>240</v>
      </c>
      <c r="BK134" s="211">
        <f>SUM(BK135:BK137)</f>
        <v>0</v>
      </c>
    </row>
    <row r="135" s="2" customFormat="1">
      <c r="A135" s="39"/>
      <c r="B135" s="40"/>
      <c r="C135" s="214" t="s">
        <v>355</v>
      </c>
      <c r="D135" s="214" t="s">
        <v>243</v>
      </c>
      <c r="E135" s="215" t="s">
        <v>6885</v>
      </c>
      <c r="F135" s="216" t="s">
        <v>6886</v>
      </c>
      <c r="G135" s="217" t="s">
        <v>806</v>
      </c>
      <c r="H135" s="218">
        <v>1</v>
      </c>
      <c r="I135" s="219"/>
      <c r="J135" s="220">
        <f>ROUND(I135*H135,2)</f>
        <v>0</v>
      </c>
      <c r="K135" s="216" t="s">
        <v>247</v>
      </c>
      <c r="L135" s="45"/>
      <c r="M135" s="221" t="s">
        <v>19</v>
      </c>
      <c r="N135" s="222" t="s">
        <v>43</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271</v>
      </c>
      <c r="AT135" s="225" t="s">
        <v>243</v>
      </c>
      <c r="AU135" s="225" t="s">
        <v>81</v>
      </c>
      <c r="AY135" s="18" t="s">
        <v>240</v>
      </c>
      <c r="BE135" s="226">
        <f>IF(N135="základní",J135,0)</f>
        <v>0</v>
      </c>
      <c r="BF135" s="226">
        <f>IF(N135="snížená",J135,0)</f>
        <v>0</v>
      </c>
      <c r="BG135" s="226">
        <f>IF(N135="zákl. přenesená",J135,0)</f>
        <v>0</v>
      </c>
      <c r="BH135" s="226">
        <f>IF(N135="sníž. přenesená",J135,0)</f>
        <v>0</v>
      </c>
      <c r="BI135" s="226">
        <f>IF(N135="nulová",J135,0)</f>
        <v>0</v>
      </c>
      <c r="BJ135" s="18" t="s">
        <v>79</v>
      </c>
      <c r="BK135" s="226">
        <f>ROUND(I135*H135,2)</f>
        <v>0</v>
      </c>
      <c r="BL135" s="18" t="s">
        <v>271</v>
      </c>
      <c r="BM135" s="225" t="s">
        <v>367</v>
      </c>
    </row>
    <row r="136" s="2" customFormat="1">
      <c r="A136" s="39"/>
      <c r="B136" s="40"/>
      <c r="C136" s="214" t="s">
        <v>308</v>
      </c>
      <c r="D136" s="214" t="s">
        <v>243</v>
      </c>
      <c r="E136" s="215" t="s">
        <v>6887</v>
      </c>
      <c r="F136" s="216" t="s">
        <v>6888</v>
      </c>
      <c r="G136" s="217" t="s">
        <v>806</v>
      </c>
      <c r="H136" s="218">
        <v>1</v>
      </c>
      <c r="I136" s="219"/>
      <c r="J136" s="220">
        <f>ROUND(I136*H136,2)</f>
        <v>0</v>
      </c>
      <c r="K136" s="216" t="s">
        <v>247</v>
      </c>
      <c r="L136" s="45"/>
      <c r="M136" s="221" t="s">
        <v>19</v>
      </c>
      <c r="N136" s="222" t="s">
        <v>43</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271</v>
      </c>
      <c r="AT136" s="225" t="s">
        <v>243</v>
      </c>
      <c r="AU136" s="225" t="s">
        <v>81</v>
      </c>
      <c r="AY136" s="18" t="s">
        <v>240</v>
      </c>
      <c r="BE136" s="226">
        <f>IF(N136="základní",J136,0)</f>
        <v>0</v>
      </c>
      <c r="BF136" s="226">
        <f>IF(N136="snížená",J136,0)</f>
        <v>0</v>
      </c>
      <c r="BG136" s="226">
        <f>IF(N136="zákl. přenesená",J136,0)</f>
        <v>0</v>
      </c>
      <c r="BH136" s="226">
        <f>IF(N136="sníž. přenesená",J136,0)</f>
        <v>0</v>
      </c>
      <c r="BI136" s="226">
        <f>IF(N136="nulová",J136,0)</f>
        <v>0</v>
      </c>
      <c r="BJ136" s="18" t="s">
        <v>79</v>
      </c>
      <c r="BK136" s="226">
        <f>ROUND(I136*H136,2)</f>
        <v>0</v>
      </c>
      <c r="BL136" s="18" t="s">
        <v>271</v>
      </c>
      <c r="BM136" s="225" t="s">
        <v>370</v>
      </c>
    </row>
    <row r="137" s="2" customFormat="1">
      <c r="A137" s="39"/>
      <c r="B137" s="40"/>
      <c r="C137" s="238" t="s">
        <v>364</v>
      </c>
      <c r="D137" s="238" t="s">
        <v>797</v>
      </c>
      <c r="E137" s="239" t="s">
        <v>6889</v>
      </c>
      <c r="F137" s="240" t="s">
        <v>6890</v>
      </c>
      <c r="G137" s="241" t="s">
        <v>806</v>
      </c>
      <c r="H137" s="242">
        <v>1</v>
      </c>
      <c r="I137" s="243"/>
      <c r="J137" s="244">
        <f>ROUND(I137*H137,2)</f>
        <v>0</v>
      </c>
      <c r="K137" s="240" t="s">
        <v>247</v>
      </c>
      <c r="L137" s="245"/>
      <c r="M137" s="246" t="s">
        <v>19</v>
      </c>
      <c r="N137" s="247" t="s">
        <v>43</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301</v>
      </c>
      <c r="AT137" s="225" t="s">
        <v>797</v>
      </c>
      <c r="AU137" s="225" t="s">
        <v>81</v>
      </c>
      <c r="AY137" s="18" t="s">
        <v>240</v>
      </c>
      <c r="BE137" s="226">
        <f>IF(N137="základní",J137,0)</f>
        <v>0</v>
      </c>
      <c r="BF137" s="226">
        <f>IF(N137="snížená",J137,0)</f>
        <v>0</v>
      </c>
      <c r="BG137" s="226">
        <f>IF(N137="zákl. přenesená",J137,0)</f>
        <v>0</v>
      </c>
      <c r="BH137" s="226">
        <f>IF(N137="sníž. přenesená",J137,0)</f>
        <v>0</v>
      </c>
      <c r="BI137" s="226">
        <f>IF(N137="nulová",J137,0)</f>
        <v>0</v>
      </c>
      <c r="BJ137" s="18" t="s">
        <v>79</v>
      </c>
      <c r="BK137" s="226">
        <f>ROUND(I137*H137,2)</f>
        <v>0</v>
      </c>
      <c r="BL137" s="18" t="s">
        <v>271</v>
      </c>
      <c r="BM137" s="225" t="s">
        <v>374</v>
      </c>
    </row>
    <row r="138" s="12" customFormat="1" ht="22.8" customHeight="1">
      <c r="A138" s="12"/>
      <c r="B138" s="198"/>
      <c r="C138" s="199"/>
      <c r="D138" s="200" t="s">
        <v>71</v>
      </c>
      <c r="E138" s="212" t="s">
        <v>5269</v>
      </c>
      <c r="F138" s="212" t="s">
        <v>5270</v>
      </c>
      <c r="G138" s="199"/>
      <c r="H138" s="199"/>
      <c r="I138" s="202"/>
      <c r="J138" s="213">
        <f>BK138</f>
        <v>0</v>
      </c>
      <c r="K138" s="199"/>
      <c r="L138" s="204"/>
      <c r="M138" s="205"/>
      <c r="N138" s="206"/>
      <c r="O138" s="206"/>
      <c r="P138" s="207">
        <f>SUM(P139:P142)</f>
        <v>0</v>
      </c>
      <c r="Q138" s="206"/>
      <c r="R138" s="207">
        <f>SUM(R139:R142)</f>
        <v>0</v>
      </c>
      <c r="S138" s="206"/>
      <c r="T138" s="208">
        <f>SUM(T139:T142)</f>
        <v>0</v>
      </c>
      <c r="U138" s="12"/>
      <c r="V138" s="12"/>
      <c r="W138" s="12"/>
      <c r="X138" s="12"/>
      <c r="Y138" s="12"/>
      <c r="Z138" s="12"/>
      <c r="AA138" s="12"/>
      <c r="AB138" s="12"/>
      <c r="AC138" s="12"/>
      <c r="AD138" s="12"/>
      <c r="AE138" s="12"/>
      <c r="AR138" s="209" t="s">
        <v>81</v>
      </c>
      <c r="AT138" s="210" t="s">
        <v>71</v>
      </c>
      <c r="AU138" s="210" t="s">
        <v>79</v>
      </c>
      <c r="AY138" s="209" t="s">
        <v>240</v>
      </c>
      <c r="BK138" s="211">
        <f>SUM(BK139:BK142)</f>
        <v>0</v>
      </c>
    </row>
    <row r="139" s="2" customFormat="1" ht="16.5" customHeight="1">
      <c r="A139" s="39"/>
      <c r="B139" s="40"/>
      <c r="C139" s="214" t="s">
        <v>311</v>
      </c>
      <c r="D139" s="214" t="s">
        <v>243</v>
      </c>
      <c r="E139" s="215" t="s">
        <v>6891</v>
      </c>
      <c r="F139" s="216" t="s">
        <v>6892</v>
      </c>
      <c r="G139" s="217" t="s">
        <v>261</v>
      </c>
      <c r="H139" s="218">
        <v>58</v>
      </c>
      <c r="I139" s="219"/>
      <c r="J139" s="220">
        <f>ROUND(I139*H139,2)</f>
        <v>0</v>
      </c>
      <c r="K139" s="216" t="s">
        <v>247</v>
      </c>
      <c r="L139" s="45"/>
      <c r="M139" s="221" t="s">
        <v>19</v>
      </c>
      <c r="N139" s="222" t="s">
        <v>43</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271</v>
      </c>
      <c r="AT139" s="225" t="s">
        <v>243</v>
      </c>
      <c r="AU139" s="225" t="s">
        <v>81</v>
      </c>
      <c r="AY139" s="18" t="s">
        <v>240</v>
      </c>
      <c r="BE139" s="226">
        <f>IF(N139="základní",J139,0)</f>
        <v>0</v>
      </c>
      <c r="BF139" s="226">
        <f>IF(N139="snížená",J139,0)</f>
        <v>0</v>
      </c>
      <c r="BG139" s="226">
        <f>IF(N139="zákl. přenesená",J139,0)</f>
        <v>0</v>
      </c>
      <c r="BH139" s="226">
        <f>IF(N139="sníž. přenesená",J139,0)</f>
        <v>0</v>
      </c>
      <c r="BI139" s="226">
        <f>IF(N139="nulová",J139,0)</f>
        <v>0</v>
      </c>
      <c r="BJ139" s="18" t="s">
        <v>79</v>
      </c>
      <c r="BK139" s="226">
        <f>ROUND(I139*H139,2)</f>
        <v>0</v>
      </c>
      <c r="BL139" s="18" t="s">
        <v>271</v>
      </c>
      <c r="BM139" s="225" t="s">
        <v>377</v>
      </c>
    </row>
    <row r="140" s="2" customFormat="1">
      <c r="A140" s="39"/>
      <c r="B140" s="40"/>
      <c r="C140" s="214" t="s">
        <v>371</v>
      </c>
      <c r="D140" s="214" t="s">
        <v>243</v>
      </c>
      <c r="E140" s="215" t="s">
        <v>6893</v>
      </c>
      <c r="F140" s="216" t="s">
        <v>6894</v>
      </c>
      <c r="G140" s="217" t="s">
        <v>261</v>
      </c>
      <c r="H140" s="218">
        <v>58</v>
      </c>
      <c r="I140" s="219"/>
      <c r="J140" s="220">
        <f>ROUND(I140*H140,2)</f>
        <v>0</v>
      </c>
      <c r="K140" s="216" t="s">
        <v>247</v>
      </c>
      <c r="L140" s="45"/>
      <c r="M140" s="221" t="s">
        <v>19</v>
      </c>
      <c r="N140" s="222" t="s">
        <v>43</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271</v>
      </c>
      <c r="AT140" s="225" t="s">
        <v>243</v>
      </c>
      <c r="AU140" s="225" t="s">
        <v>81</v>
      </c>
      <c r="AY140" s="18" t="s">
        <v>240</v>
      </c>
      <c r="BE140" s="226">
        <f>IF(N140="základní",J140,0)</f>
        <v>0</v>
      </c>
      <c r="BF140" s="226">
        <f>IF(N140="snížená",J140,0)</f>
        <v>0</v>
      </c>
      <c r="BG140" s="226">
        <f>IF(N140="zákl. přenesená",J140,0)</f>
        <v>0</v>
      </c>
      <c r="BH140" s="226">
        <f>IF(N140="sníž. přenesená",J140,0)</f>
        <v>0</v>
      </c>
      <c r="BI140" s="226">
        <f>IF(N140="nulová",J140,0)</f>
        <v>0</v>
      </c>
      <c r="BJ140" s="18" t="s">
        <v>79</v>
      </c>
      <c r="BK140" s="226">
        <f>ROUND(I140*H140,2)</f>
        <v>0</v>
      </c>
      <c r="BL140" s="18" t="s">
        <v>271</v>
      </c>
      <c r="BM140" s="225" t="s">
        <v>382</v>
      </c>
    </row>
    <row r="141" s="2" customFormat="1" ht="21.75" customHeight="1">
      <c r="A141" s="39"/>
      <c r="B141" s="40"/>
      <c r="C141" s="214" t="s">
        <v>313</v>
      </c>
      <c r="D141" s="214" t="s">
        <v>243</v>
      </c>
      <c r="E141" s="215" t="s">
        <v>6895</v>
      </c>
      <c r="F141" s="216" t="s">
        <v>6896</v>
      </c>
      <c r="G141" s="217" t="s">
        <v>261</v>
      </c>
      <c r="H141" s="218">
        <v>48</v>
      </c>
      <c r="I141" s="219"/>
      <c r="J141" s="220">
        <f>ROUND(I141*H141,2)</f>
        <v>0</v>
      </c>
      <c r="K141" s="216" t="s">
        <v>247</v>
      </c>
      <c r="L141" s="45"/>
      <c r="M141" s="221" t="s">
        <v>19</v>
      </c>
      <c r="N141" s="222" t="s">
        <v>43</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271</v>
      </c>
      <c r="AT141" s="225" t="s">
        <v>243</v>
      </c>
      <c r="AU141" s="225" t="s">
        <v>81</v>
      </c>
      <c r="AY141" s="18" t="s">
        <v>240</v>
      </c>
      <c r="BE141" s="226">
        <f>IF(N141="základní",J141,0)</f>
        <v>0</v>
      </c>
      <c r="BF141" s="226">
        <f>IF(N141="snížená",J141,0)</f>
        <v>0</v>
      </c>
      <c r="BG141" s="226">
        <f>IF(N141="zákl. přenesená",J141,0)</f>
        <v>0</v>
      </c>
      <c r="BH141" s="226">
        <f>IF(N141="sníž. přenesená",J141,0)</f>
        <v>0</v>
      </c>
      <c r="BI141" s="226">
        <f>IF(N141="nulová",J141,0)</f>
        <v>0</v>
      </c>
      <c r="BJ141" s="18" t="s">
        <v>79</v>
      </c>
      <c r="BK141" s="226">
        <f>ROUND(I141*H141,2)</f>
        <v>0</v>
      </c>
      <c r="BL141" s="18" t="s">
        <v>271</v>
      </c>
      <c r="BM141" s="225" t="s">
        <v>387</v>
      </c>
    </row>
    <row r="142" s="2" customFormat="1" ht="21.75" customHeight="1">
      <c r="A142" s="39"/>
      <c r="B142" s="40"/>
      <c r="C142" s="214" t="s">
        <v>378</v>
      </c>
      <c r="D142" s="214" t="s">
        <v>243</v>
      </c>
      <c r="E142" s="215" t="s">
        <v>6897</v>
      </c>
      <c r="F142" s="216" t="s">
        <v>6898</v>
      </c>
      <c r="G142" s="217" t="s">
        <v>261</v>
      </c>
      <c r="H142" s="218">
        <v>10</v>
      </c>
      <c r="I142" s="219"/>
      <c r="J142" s="220">
        <f>ROUND(I142*H142,2)</f>
        <v>0</v>
      </c>
      <c r="K142" s="216" t="s">
        <v>247</v>
      </c>
      <c r="L142" s="45"/>
      <c r="M142" s="221" t="s">
        <v>19</v>
      </c>
      <c r="N142" s="222" t="s">
        <v>43</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271</v>
      </c>
      <c r="AT142" s="225" t="s">
        <v>243</v>
      </c>
      <c r="AU142" s="225" t="s">
        <v>81</v>
      </c>
      <c r="AY142" s="18" t="s">
        <v>240</v>
      </c>
      <c r="BE142" s="226">
        <f>IF(N142="základní",J142,0)</f>
        <v>0</v>
      </c>
      <c r="BF142" s="226">
        <f>IF(N142="snížená",J142,0)</f>
        <v>0</v>
      </c>
      <c r="BG142" s="226">
        <f>IF(N142="zákl. přenesená",J142,0)</f>
        <v>0</v>
      </c>
      <c r="BH142" s="226">
        <f>IF(N142="sníž. přenesená",J142,0)</f>
        <v>0</v>
      </c>
      <c r="BI142" s="226">
        <f>IF(N142="nulová",J142,0)</f>
        <v>0</v>
      </c>
      <c r="BJ142" s="18" t="s">
        <v>79</v>
      </c>
      <c r="BK142" s="226">
        <f>ROUND(I142*H142,2)</f>
        <v>0</v>
      </c>
      <c r="BL142" s="18" t="s">
        <v>271</v>
      </c>
      <c r="BM142" s="225" t="s">
        <v>391</v>
      </c>
    </row>
    <row r="143" s="12" customFormat="1" ht="25.92" customHeight="1">
      <c r="A143" s="12"/>
      <c r="B143" s="198"/>
      <c r="C143" s="199"/>
      <c r="D143" s="200" t="s">
        <v>71</v>
      </c>
      <c r="E143" s="201" t="s">
        <v>4732</v>
      </c>
      <c r="F143" s="201" t="s">
        <v>5279</v>
      </c>
      <c r="G143" s="199"/>
      <c r="H143" s="199"/>
      <c r="I143" s="202"/>
      <c r="J143" s="203">
        <f>BK143</f>
        <v>0</v>
      </c>
      <c r="K143" s="199"/>
      <c r="L143" s="204"/>
      <c r="M143" s="205"/>
      <c r="N143" s="206"/>
      <c r="O143" s="206"/>
      <c r="P143" s="207">
        <f>SUM(P144:P146)</f>
        <v>0</v>
      </c>
      <c r="Q143" s="206"/>
      <c r="R143" s="207">
        <f>SUM(R144:R146)</f>
        <v>0</v>
      </c>
      <c r="S143" s="206"/>
      <c r="T143" s="208">
        <f>SUM(T144:T146)</f>
        <v>0</v>
      </c>
      <c r="U143" s="12"/>
      <c r="V143" s="12"/>
      <c r="W143" s="12"/>
      <c r="X143" s="12"/>
      <c r="Y143" s="12"/>
      <c r="Z143" s="12"/>
      <c r="AA143" s="12"/>
      <c r="AB143" s="12"/>
      <c r="AC143" s="12"/>
      <c r="AD143" s="12"/>
      <c r="AE143" s="12"/>
      <c r="AR143" s="209" t="s">
        <v>248</v>
      </c>
      <c r="AT143" s="210" t="s">
        <v>71</v>
      </c>
      <c r="AU143" s="210" t="s">
        <v>72</v>
      </c>
      <c r="AY143" s="209" t="s">
        <v>240</v>
      </c>
      <c r="BK143" s="211">
        <f>SUM(BK144:BK146)</f>
        <v>0</v>
      </c>
    </row>
    <row r="144" s="2" customFormat="1" ht="16.5" customHeight="1">
      <c r="A144" s="39"/>
      <c r="B144" s="40"/>
      <c r="C144" s="214" t="s">
        <v>315</v>
      </c>
      <c r="D144" s="214" t="s">
        <v>243</v>
      </c>
      <c r="E144" s="215" t="s">
        <v>5280</v>
      </c>
      <c r="F144" s="216" t="s">
        <v>5281</v>
      </c>
      <c r="G144" s="217" t="s">
        <v>5282</v>
      </c>
      <c r="H144" s="218">
        <v>5</v>
      </c>
      <c r="I144" s="219"/>
      <c r="J144" s="220">
        <f>ROUND(I144*H144,2)</f>
        <v>0</v>
      </c>
      <c r="K144" s="216" t="s">
        <v>247</v>
      </c>
      <c r="L144" s="45"/>
      <c r="M144" s="221" t="s">
        <v>19</v>
      </c>
      <c r="N144" s="222" t="s">
        <v>43</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5283</v>
      </c>
      <c r="AT144" s="225" t="s">
        <v>243</v>
      </c>
      <c r="AU144" s="225" t="s">
        <v>79</v>
      </c>
      <c r="AY144" s="18" t="s">
        <v>240</v>
      </c>
      <c r="BE144" s="226">
        <f>IF(N144="základní",J144,0)</f>
        <v>0</v>
      </c>
      <c r="BF144" s="226">
        <f>IF(N144="snížená",J144,0)</f>
        <v>0</v>
      </c>
      <c r="BG144" s="226">
        <f>IF(N144="zákl. přenesená",J144,0)</f>
        <v>0</v>
      </c>
      <c r="BH144" s="226">
        <f>IF(N144="sníž. přenesená",J144,0)</f>
        <v>0</v>
      </c>
      <c r="BI144" s="226">
        <f>IF(N144="nulová",J144,0)</f>
        <v>0</v>
      </c>
      <c r="BJ144" s="18" t="s">
        <v>79</v>
      </c>
      <c r="BK144" s="226">
        <f>ROUND(I144*H144,2)</f>
        <v>0</v>
      </c>
      <c r="BL144" s="18" t="s">
        <v>5283</v>
      </c>
      <c r="BM144" s="225" t="s">
        <v>394</v>
      </c>
    </row>
    <row r="145" s="2" customFormat="1" ht="16.5" customHeight="1">
      <c r="A145" s="39"/>
      <c r="B145" s="40"/>
      <c r="C145" s="214" t="s">
        <v>388</v>
      </c>
      <c r="D145" s="214" t="s">
        <v>243</v>
      </c>
      <c r="E145" s="215" t="s">
        <v>5284</v>
      </c>
      <c r="F145" s="216" t="s">
        <v>6899</v>
      </c>
      <c r="G145" s="217" t="s">
        <v>5282</v>
      </c>
      <c r="H145" s="218">
        <v>2</v>
      </c>
      <c r="I145" s="219"/>
      <c r="J145" s="220">
        <f>ROUND(I145*H145,2)</f>
        <v>0</v>
      </c>
      <c r="K145" s="216" t="s">
        <v>247</v>
      </c>
      <c r="L145" s="45"/>
      <c r="M145" s="221" t="s">
        <v>19</v>
      </c>
      <c r="N145" s="222" t="s">
        <v>43</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5283</v>
      </c>
      <c r="AT145" s="225" t="s">
        <v>243</v>
      </c>
      <c r="AU145" s="225" t="s">
        <v>79</v>
      </c>
      <c r="AY145" s="18" t="s">
        <v>240</v>
      </c>
      <c r="BE145" s="226">
        <f>IF(N145="základní",J145,0)</f>
        <v>0</v>
      </c>
      <c r="BF145" s="226">
        <f>IF(N145="snížená",J145,0)</f>
        <v>0</v>
      </c>
      <c r="BG145" s="226">
        <f>IF(N145="zákl. přenesená",J145,0)</f>
        <v>0</v>
      </c>
      <c r="BH145" s="226">
        <f>IF(N145="sníž. přenesená",J145,0)</f>
        <v>0</v>
      </c>
      <c r="BI145" s="226">
        <f>IF(N145="nulová",J145,0)</f>
        <v>0</v>
      </c>
      <c r="BJ145" s="18" t="s">
        <v>79</v>
      </c>
      <c r="BK145" s="226">
        <f>ROUND(I145*H145,2)</f>
        <v>0</v>
      </c>
      <c r="BL145" s="18" t="s">
        <v>5283</v>
      </c>
      <c r="BM145" s="225" t="s">
        <v>400</v>
      </c>
    </row>
    <row r="146" s="2" customFormat="1" ht="16.5" customHeight="1">
      <c r="A146" s="39"/>
      <c r="B146" s="40"/>
      <c r="C146" s="214" t="s">
        <v>317</v>
      </c>
      <c r="D146" s="214" t="s">
        <v>243</v>
      </c>
      <c r="E146" s="215" t="s">
        <v>5286</v>
      </c>
      <c r="F146" s="216" t="s">
        <v>6900</v>
      </c>
      <c r="G146" s="217" t="s">
        <v>5282</v>
      </c>
      <c r="H146" s="218">
        <v>3</v>
      </c>
      <c r="I146" s="219"/>
      <c r="J146" s="220">
        <f>ROUND(I146*H146,2)</f>
        <v>0</v>
      </c>
      <c r="K146" s="216" t="s">
        <v>247</v>
      </c>
      <c r="L146" s="45"/>
      <c r="M146" s="221" t="s">
        <v>19</v>
      </c>
      <c r="N146" s="222" t="s">
        <v>43</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5283</v>
      </c>
      <c r="AT146" s="225" t="s">
        <v>243</v>
      </c>
      <c r="AU146" s="225" t="s">
        <v>79</v>
      </c>
      <c r="AY146" s="18" t="s">
        <v>240</v>
      </c>
      <c r="BE146" s="226">
        <f>IF(N146="základní",J146,0)</f>
        <v>0</v>
      </c>
      <c r="BF146" s="226">
        <f>IF(N146="snížená",J146,0)</f>
        <v>0</v>
      </c>
      <c r="BG146" s="226">
        <f>IF(N146="zákl. přenesená",J146,0)</f>
        <v>0</v>
      </c>
      <c r="BH146" s="226">
        <f>IF(N146="sníž. přenesená",J146,0)</f>
        <v>0</v>
      </c>
      <c r="BI146" s="226">
        <f>IF(N146="nulová",J146,0)</f>
        <v>0</v>
      </c>
      <c r="BJ146" s="18" t="s">
        <v>79</v>
      </c>
      <c r="BK146" s="226">
        <f>ROUND(I146*H146,2)</f>
        <v>0</v>
      </c>
      <c r="BL146" s="18" t="s">
        <v>5283</v>
      </c>
      <c r="BM146" s="225" t="s">
        <v>403</v>
      </c>
    </row>
    <row r="147" s="12" customFormat="1" ht="25.92" customHeight="1">
      <c r="A147" s="12"/>
      <c r="B147" s="198"/>
      <c r="C147" s="199"/>
      <c r="D147" s="200" t="s">
        <v>71</v>
      </c>
      <c r="E147" s="201" t="s">
        <v>5290</v>
      </c>
      <c r="F147" s="201" t="s">
        <v>5291</v>
      </c>
      <c r="G147" s="199"/>
      <c r="H147" s="199"/>
      <c r="I147" s="202"/>
      <c r="J147" s="203">
        <f>BK147</f>
        <v>0</v>
      </c>
      <c r="K147" s="199"/>
      <c r="L147" s="204"/>
      <c r="M147" s="205"/>
      <c r="N147" s="206"/>
      <c r="O147" s="206"/>
      <c r="P147" s="207">
        <f>P148</f>
        <v>0</v>
      </c>
      <c r="Q147" s="206"/>
      <c r="R147" s="207">
        <f>R148</f>
        <v>0</v>
      </c>
      <c r="S147" s="206"/>
      <c r="T147" s="208">
        <f>T148</f>
        <v>0</v>
      </c>
      <c r="U147" s="12"/>
      <c r="V147" s="12"/>
      <c r="W147" s="12"/>
      <c r="X147" s="12"/>
      <c r="Y147" s="12"/>
      <c r="Z147" s="12"/>
      <c r="AA147" s="12"/>
      <c r="AB147" s="12"/>
      <c r="AC147" s="12"/>
      <c r="AD147" s="12"/>
      <c r="AE147" s="12"/>
      <c r="AR147" s="209" t="s">
        <v>258</v>
      </c>
      <c r="AT147" s="210" t="s">
        <v>71</v>
      </c>
      <c r="AU147" s="210" t="s">
        <v>72</v>
      </c>
      <c r="AY147" s="209" t="s">
        <v>240</v>
      </c>
      <c r="BK147" s="211">
        <f>BK148</f>
        <v>0</v>
      </c>
    </row>
    <row r="148" s="2" customFormat="1" ht="16.5" customHeight="1">
      <c r="A148" s="39"/>
      <c r="B148" s="40"/>
      <c r="C148" s="214" t="s">
        <v>397</v>
      </c>
      <c r="D148" s="214" t="s">
        <v>243</v>
      </c>
      <c r="E148" s="215" t="s">
        <v>5298</v>
      </c>
      <c r="F148" s="216" t="s">
        <v>5299</v>
      </c>
      <c r="G148" s="217" t="s">
        <v>4862</v>
      </c>
      <c r="H148" s="218">
        <v>1</v>
      </c>
      <c r="I148" s="219"/>
      <c r="J148" s="220">
        <f>ROUND(I148*H148,2)</f>
        <v>0</v>
      </c>
      <c r="K148" s="216" t="s">
        <v>247</v>
      </c>
      <c r="L148" s="45"/>
      <c r="M148" s="234" t="s">
        <v>19</v>
      </c>
      <c r="N148" s="235" t="s">
        <v>43</v>
      </c>
      <c r="O148" s="232"/>
      <c r="P148" s="236">
        <f>O148*H148</f>
        <v>0</v>
      </c>
      <c r="Q148" s="236">
        <v>0</v>
      </c>
      <c r="R148" s="236">
        <f>Q148*H148</f>
        <v>0</v>
      </c>
      <c r="S148" s="236">
        <v>0</v>
      </c>
      <c r="T148" s="237">
        <f>S148*H148</f>
        <v>0</v>
      </c>
      <c r="U148" s="39"/>
      <c r="V148" s="39"/>
      <c r="W148" s="39"/>
      <c r="X148" s="39"/>
      <c r="Y148" s="39"/>
      <c r="Z148" s="39"/>
      <c r="AA148" s="39"/>
      <c r="AB148" s="39"/>
      <c r="AC148" s="39"/>
      <c r="AD148" s="39"/>
      <c r="AE148" s="39"/>
      <c r="AR148" s="225" t="s">
        <v>248</v>
      </c>
      <c r="AT148" s="225" t="s">
        <v>243</v>
      </c>
      <c r="AU148" s="225" t="s">
        <v>79</v>
      </c>
      <c r="AY148" s="18" t="s">
        <v>240</v>
      </c>
      <c r="BE148" s="226">
        <f>IF(N148="základní",J148,0)</f>
        <v>0</v>
      </c>
      <c r="BF148" s="226">
        <f>IF(N148="snížená",J148,0)</f>
        <v>0</v>
      </c>
      <c r="BG148" s="226">
        <f>IF(N148="zákl. přenesená",J148,0)</f>
        <v>0</v>
      </c>
      <c r="BH148" s="226">
        <f>IF(N148="sníž. přenesená",J148,0)</f>
        <v>0</v>
      </c>
      <c r="BI148" s="226">
        <f>IF(N148="nulová",J148,0)</f>
        <v>0</v>
      </c>
      <c r="BJ148" s="18" t="s">
        <v>79</v>
      </c>
      <c r="BK148" s="226">
        <f>ROUND(I148*H148,2)</f>
        <v>0</v>
      </c>
      <c r="BL148" s="18" t="s">
        <v>248</v>
      </c>
      <c r="BM148" s="225" t="s">
        <v>409</v>
      </c>
    </row>
    <row r="149" s="2" customFormat="1" ht="6.96" customHeight="1">
      <c r="A149" s="39"/>
      <c r="B149" s="60"/>
      <c r="C149" s="61"/>
      <c r="D149" s="61"/>
      <c r="E149" s="61"/>
      <c r="F149" s="61"/>
      <c r="G149" s="61"/>
      <c r="H149" s="61"/>
      <c r="I149" s="61"/>
      <c r="J149" s="61"/>
      <c r="K149" s="61"/>
      <c r="L149" s="45"/>
      <c r="M149" s="39"/>
      <c r="O149" s="39"/>
      <c r="P149" s="39"/>
      <c r="Q149" s="39"/>
      <c r="R149" s="39"/>
      <c r="S149" s="39"/>
      <c r="T149" s="39"/>
      <c r="U149" s="39"/>
      <c r="V149" s="39"/>
      <c r="W149" s="39"/>
      <c r="X149" s="39"/>
      <c r="Y149" s="39"/>
      <c r="Z149" s="39"/>
      <c r="AA149" s="39"/>
      <c r="AB149" s="39"/>
      <c r="AC149" s="39"/>
      <c r="AD149" s="39"/>
      <c r="AE149" s="39"/>
    </row>
  </sheetData>
  <sheetProtection sheet="1" autoFilter="0" formatColumns="0" formatRows="0" objects="1" scenarios="1" spinCount="100000" saltValue="UIEd+plcO57Dr8psxE6XjFksiGUZlVs9Ps1iXUO0K3GaY8NxVuqQnir0CrhbLvyxV/9tFqOnKLDEVTaQfb/r3Q==" hashValue="kKUdSIDW731FZm6zlGWo8oDuC+zVL5LDkv6EUCL5E7nHV6kHbBQOtfKf3LwNe5amhMwHlaPIJ+MuJVoQTbwuxA==" algorithmName="SHA-512" password="CC35"/>
  <autoFilter ref="C93:K148"/>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143</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1" customFormat="1" ht="12" customHeight="1">
      <c r="B8" s="21"/>
      <c r="D8" s="144" t="s">
        <v>209</v>
      </c>
      <c r="L8" s="21"/>
    </row>
    <row r="9" s="2" customFormat="1" ht="16.5" customHeight="1">
      <c r="A9" s="39"/>
      <c r="B9" s="45"/>
      <c r="C9" s="39"/>
      <c r="D9" s="39"/>
      <c r="E9" s="145" t="s">
        <v>1333</v>
      </c>
      <c r="F9" s="39"/>
      <c r="G9" s="39"/>
      <c r="H9" s="39"/>
      <c r="I9" s="39"/>
      <c r="J9" s="39"/>
      <c r="K9" s="39"/>
      <c r="L9" s="146"/>
      <c r="S9" s="39"/>
      <c r="T9" s="39"/>
      <c r="U9" s="39"/>
      <c r="V9" s="39"/>
      <c r="W9" s="39"/>
      <c r="X9" s="39"/>
      <c r="Y9" s="39"/>
      <c r="Z9" s="39"/>
      <c r="AA9" s="39"/>
      <c r="AB9" s="39"/>
      <c r="AC9" s="39"/>
      <c r="AD9" s="39"/>
      <c r="AE9" s="39"/>
    </row>
    <row r="10" s="2" customFormat="1" ht="12" customHeight="1">
      <c r="A10" s="39"/>
      <c r="B10" s="45"/>
      <c r="C10" s="39"/>
      <c r="D10" s="144" t="s">
        <v>211</v>
      </c>
      <c r="E10" s="39"/>
      <c r="F10" s="39"/>
      <c r="G10" s="39"/>
      <c r="H10" s="39"/>
      <c r="I10" s="39"/>
      <c r="J10" s="39"/>
      <c r="K10" s="39"/>
      <c r="L10" s="146"/>
      <c r="S10" s="39"/>
      <c r="T10" s="39"/>
      <c r="U10" s="39"/>
      <c r="V10" s="39"/>
      <c r="W10" s="39"/>
      <c r="X10" s="39"/>
      <c r="Y10" s="39"/>
      <c r="Z10" s="39"/>
      <c r="AA10" s="39"/>
      <c r="AB10" s="39"/>
      <c r="AC10" s="39"/>
      <c r="AD10" s="39"/>
      <c r="AE10" s="39"/>
    </row>
    <row r="11" s="2" customFormat="1" ht="16.5" customHeight="1">
      <c r="A11" s="39"/>
      <c r="B11" s="45"/>
      <c r="C11" s="39"/>
      <c r="D11" s="39"/>
      <c r="E11" s="147" t="s">
        <v>6901</v>
      </c>
      <c r="F11" s="39"/>
      <c r="G11" s="39"/>
      <c r="H11" s="39"/>
      <c r="I11" s="39"/>
      <c r="J11" s="39"/>
      <c r="K11" s="39"/>
      <c r="L11" s="146"/>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s="2" customFormat="1" ht="12" customHeight="1">
      <c r="A14" s="39"/>
      <c r="B14" s="45"/>
      <c r="C14" s="39"/>
      <c r="D14" s="144" t="s">
        <v>21</v>
      </c>
      <c r="E14" s="39"/>
      <c r="F14" s="134" t="s">
        <v>22</v>
      </c>
      <c r="G14" s="39"/>
      <c r="H14" s="39"/>
      <c r="I14" s="144" t="s">
        <v>23</v>
      </c>
      <c r="J14" s="148" t="str">
        <f>'Rekapitulace stavby'!AN8</f>
        <v>19. 10. 2024</v>
      </c>
      <c r="K14" s="39"/>
      <c r="L14" s="146"/>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s="2" customFormat="1" ht="18" customHeight="1">
      <c r="A17" s="39"/>
      <c r="B17" s="45"/>
      <c r="C17" s="39"/>
      <c r="D17" s="39"/>
      <c r="E17" s="134" t="s">
        <v>27</v>
      </c>
      <c r="F17" s="39"/>
      <c r="G17" s="39"/>
      <c r="H17" s="39"/>
      <c r="I17" s="144" t="s">
        <v>28</v>
      </c>
      <c r="J17" s="134" t="s">
        <v>19</v>
      </c>
      <c r="K17" s="39"/>
      <c r="L17" s="146"/>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s="2" customFormat="1" ht="12" customHeight="1">
      <c r="A19" s="39"/>
      <c r="B19" s="45"/>
      <c r="C19" s="39"/>
      <c r="D19" s="144" t="s">
        <v>29</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34"/>
      <c r="G20" s="134"/>
      <c r="H20" s="134"/>
      <c r="I20" s="144" t="s">
        <v>28</v>
      </c>
      <c r="J20" s="34" t="str">
        <f>'Rekapitulace stavby'!AN14</f>
        <v>Vyplň údaj</v>
      </c>
      <c r="K20" s="39"/>
      <c r="L20" s="146"/>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s="2" customFormat="1" ht="12" customHeight="1">
      <c r="A22" s="39"/>
      <c r="B22" s="45"/>
      <c r="C22" s="39"/>
      <c r="D22" s="144" t="s">
        <v>31</v>
      </c>
      <c r="E22" s="39"/>
      <c r="F22" s="39"/>
      <c r="G22" s="39"/>
      <c r="H22" s="39"/>
      <c r="I22" s="144" t="s">
        <v>26</v>
      </c>
      <c r="J22" s="134" t="s">
        <v>19</v>
      </c>
      <c r="K22" s="39"/>
      <c r="L22" s="146"/>
      <c r="S22" s="39"/>
      <c r="T22" s="39"/>
      <c r="U22" s="39"/>
      <c r="V22" s="39"/>
      <c r="W22" s="39"/>
      <c r="X22" s="39"/>
      <c r="Y22" s="39"/>
      <c r="Z22" s="39"/>
      <c r="AA22" s="39"/>
      <c r="AB22" s="39"/>
      <c r="AC22" s="39"/>
      <c r="AD22" s="39"/>
      <c r="AE22" s="39"/>
    </row>
    <row r="23" s="2" customFormat="1" ht="18" customHeight="1">
      <c r="A23" s="39"/>
      <c r="B23" s="45"/>
      <c r="C23" s="39"/>
      <c r="D23" s="39"/>
      <c r="E23" s="134" t="s">
        <v>32</v>
      </c>
      <c r="F23" s="39"/>
      <c r="G23" s="39"/>
      <c r="H23" s="39"/>
      <c r="I23" s="144" t="s">
        <v>28</v>
      </c>
      <c r="J23" s="134" t="s">
        <v>19</v>
      </c>
      <c r="K23" s="39"/>
      <c r="L23" s="146"/>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s="2" customFormat="1" ht="12" customHeight="1">
      <c r="A25" s="39"/>
      <c r="B25" s="45"/>
      <c r="C25" s="39"/>
      <c r="D25" s="144" t="s">
        <v>34</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s="2" customFormat="1" ht="18" customHeight="1">
      <c r="A26" s="39"/>
      <c r="B26" s="45"/>
      <c r="C26" s="39"/>
      <c r="D26" s="39"/>
      <c r="E26" s="134" t="str">
        <f>IF('Rekapitulace stavby'!E20="","",'Rekapitulace stavby'!E20)</f>
        <v>Ing.R. Hladký</v>
      </c>
      <c r="F26" s="39"/>
      <c r="G26" s="39"/>
      <c r="H26" s="39"/>
      <c r="I26" s="144" t="s">
        <v>28</v>
      </c>
      <c r="J26" s="134" t="str">
        <f>IF('Rekapitulace stavby'!AN20="","",'Rekapitulace stavby'!AN20)</f>
        <v/>
      </c>
      <c r="K26" s="39"/>
      <c r="L26" s="146"/>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s="2" customFormat="1" ht="12" customHeight="1">
      <c r="A28" s="39"/>
      <c r="B28" s="45"/>
      <c r="C28" s="39"/>
      <c r="D28" s="144" t="s">
        <v>36</v>
      </c>
      <c r="E28" s="39"/>
      <c r="F28" s="39"/>
      <c r="G28" s="39"/>
      <c r="H28" s="39"/>
      <c r="I28" s="39"/>
      <c r="J28" s="39"/>
      <c r="K28" s="39"/>
      <c r="L28" s="146"/>
      <c r="S28" s="39"/>
      <c r="T28" s="39"/>
      <c r="U28" s="39"/>
      <c r="V28" s="39"/>
      <c r="W28" s="39"/>
      <c r="X28" s="39"/>
      <c r="Y28" s="39"/>
      <c r="Z28" s="39"/>
      <c r="AA28" s="39"/>
      <c r="AB28" s="39"/>
      <c r="AC28" s="39"/>
      <c r="AD28" s="39"/>
      <c r="AE28" s="39"/>
    </row>
    <row r="29" s="8" customFormat="1" ht="179.25" customHeight="1">
      <c r="A29" s="149"/>
      <c r="B29" s="150"/>
      <c r="C29" s="149"/>
      <c r="D29" s="149"/>
      <c r="E29" s="151" t="s">
        <v>6902</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25.44" customHeight="1">
      <c r="A32" s="39"/>
      <c r="B32" s="45"/>
      <c r="C32" s="39"/>
      <c r="D32" s="154" t="s">
        <v>38</v>
      </c>
      <c r="E32" s="39"/>
      <c r="F32" s="39"/>
      <c r="G32" s="39"/>
      <c r="H32" s="39"/>
      <c r="I32" s="39"/>
      <c r="J32" s="155">
        <f>ROUND(J99, 2)</f>
        <v>0</v>
      </c>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14.4" customHeight="1">
      <c r="A34" s="39"/>
      <c r="B34" s="45"/>
      <c r="C34" s="39"/>
      <c r="D34" s="39"/>
      <c r="E34" s="39"/>
      <c r="F34" s="156" t="s">
        <v>40</v>
      </c>
      <c r="G34" s="39"/>
      <c r="H34" s="39"/>
      <c r="I34" s="156" t="s">
        <v>39</v>
      </c>
      <c r="J34" s="156" t="s">
        <v>41</v>
      </c>
      <c r="K34" s="39"/>
      <c r="L34" s="146"/>
      <c r="S34" s="39"/>
      <c r="T34" s="39"/>
      <c r="U34" s="39"/>
      <c r="V34" s="39"/>
      <c r="W34" s="39"/>
      <c r="X34" s="39"/>
      <c r="Y34" s="39"/>
      <c r="Z34" s="39"/>
      <c r="AA34" s="39"/>
      <c r="AB34" s="39"/>
      <c r="AC34" s="39"/>
      <c r="AD34" s="39"/>
      <c r="AE34" s="39"/>
    </row>
    <row r="35" s="2" customFormat="1" ht="14.4" customHeight="1">
      <c r="A35" s="39"/>
      <c r="B35" s="45"/>
      <c r="C35" s="39"/>
      <c r="D35" s="157" t="s">
        <v>42</v>
      </c>
      <c r="E35" s="144" t="s">
        <v>43</v>
      </c>
      <c r="F35" s="158">
        <f>ROUND((SUM(BE99:BE303)),  2)</f>
        <v>0</v>
      </c>
      <c r="G35" s="39"/>
      <c r="H35" s="39"/>
      <c r="I35" s="159">
        <v>0.20999999999999999</v>
      </c>
      <c r="J35" s="158">
        <f>ROUND(((SUM(BE99:BE303))*I35),  2)</f>
        <v>0</v>
      </c>
      <c r="K35" s="39"/>
      <c r="L35" s="146"/>
      <c r="S35" s="39"/>
      <c r="T35" s="39"/>
      <c r="U35" s="39"/>
      <c r="V35" s="39"/>
      <c r="W35" s="39"/>
      <c r="X35" s="39"/>
      <c r="Y35" s="39"/>
      <c r="Z35" s="39"/>
      <c r="AA35" s="39"/>
      <c r="AB35" s="39"/>
      <c r="AC35" s="39"/>
      <c r="AD35" s="39"/>
      <c r="AE35" s="39"/>
    </row>
    <row r="36" s="2" customFormat="1" ht="14.4" customHeight="1">
      <c r="A36" s="39"/>
      <c r="B36" s="45"/>
      <c r="C36" s="39"/>
      <c r="D36" s="39"/>
      <c r="E36" s="144" t="s">
        <v>44</v>
      </c>
      <c r="F36" s="158">
        <f>ROUND((SUM(BF99:BF303)),  2)</f>
        <v>0</v>
      </c>
      <c r="G36" s="39"/>
      <c r="H36" s="39"/>
      <c r="I36" s="159">
        <v>0.12</v>
      </c>
      <c r="J36" s="158">
        <f>ROUND(((SUM(BF99:BF303))*I36),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45</v>
      </c>
      <c r="F37" s="158">
        <f>ROUND((SUM(BG99:BG303)),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46</v>
      </c>
      <c r="F38" s="158">
        <f>ROUND((SUM(BH99:BH303)),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47</v>
      </c>
      <c r="F39" s="158">
        <f>ROUND((SUM(BI99:BI303)),  2)</f>
        <v>0</v>
      </c>
      <c r="G39" s="39"/>
      <c r="H39" s="39"/>
      <c r="I39" s="159">
        <v>0</v>
      </c>
      <c r="J39" s="158">
        <f>0</f>
        <v>0</v>
      </c>
      <c r="K39" s="39"/>
      <c r="L39" s="146"/>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s="2" customFormat="1" ht="25.44" customHeight="1">
      <c r="A41" s="39"/>
      <c r="B41" s="45"/>
      <c r="C41" s="160"/>
      <c r="D41" s="161" t="s">
        <v>48</v>
      </c>
      <c r="E41" s="162"/>
      <c r="F41" s="162"/>
      <c r="G41" s="163" t="s">
        <v>49</v>
      </c>
      <c r="H41" s="164" t="s">
        <v>50</v>
      </c>
      <c r="I41" s="162"/>
      <c r="J41" s="165">
        <f>SUM(J32:J39)</f>
        <v>0</v>
      </c>
      <c r="K41" s="166"/>
      <c r="L41" s="146"/>
      <c r="S41" s="39"/>
      <c r="T41" s="39"/>
      <c r="U41" s="39"/>
      <c r="V41" s="39"/>
      <c r="W41" s="39"/>
      <c r="X41" s="39"/>
      <c r="Y41" s="39"/>
      <c r="Z41" s="39"/>
      <c r="AA41" s="39"/>
      <c r="AB41" s="39"/>
      <c r="AC41" s="39"/>
      <c r="AD41" s="39"/>
      <c r="AE41" s="39"/>
    </row>
    <row r="42"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214</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Sportovní hala Turnov</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209</v>
      </c>
      <c r="D51" s="23"/>
      <c r="E51" s="23"/>
      <c r="F51" s="23"/>
      <c r="G51" s="23"/>
      <c r="H51" s="23"/>
      <c r="I51" s="23"/>
      <c r="J51" s="23"/>
      <c r="K51" s="23"/>
      <c r="L51" s="21"/>
    </row>
    <row r="52" hidden="1" s="2" customFormat="1" ht="16.5" customHeight="1">
      <c r="A52" s="39"/>
      <c r="B52" s="40"/>
      <c r="C52" s="41"/>
      <c r="D52" s="41"/>
      <c r="E52" s="171" t="s">
        <v>1333</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211</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24_099_1435 - D.1.4.g_Silnoproudá elektroinstalace</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19. 10. 2024</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Městská sportovní Turnov</v>
      </c>
      <c r="G58" s="41"/>
      <c r="H58" s="41"/>
      <c r="I58" s="33" t="s">
        <v>31</v>
      </c>
      <c r="J58" s="37" t="str">
        <f>E23</f>
        <v>RESTYL Plan s.r.o.</v>
      </c>
      <c r="K58" s="41"/>
      <c r="L58" s="146"/>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34</v>
      </c>
      <c r="J59" s="37" t="str">
        <f>E26</f>
        <v>Ing.R. Hladký</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215</v>
      </c>
      <c r="D61" s="173"/>
      <c r="E61" s="173"/>
      <c r="F61" s="173"/>
      <c r="G61" s="173"/>
      <c r="H61" s="173"/>
      <c r="I61" s="173"/>
      <c r="J61" s="174" t="s">
        <v>216</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70</v>
      </c>
      <c r="D63" s="41"/>
      <c r="E63" s="41"/>
      <c r="F63" s="41"/>
      <c r="G63" s="41"/>
      <c r="H63" s="41"/>
      <c r="I63" s="41"/>
      <c r="J63" s="103">
        <f>J99</f>
        <v>0</v>
      </c>
      <c r="K63" s="41"/>
      <c r="L63" s="146"/>
      <c r="S63" s="39"/>
      <c r="T63" s="39"/>
      <c r="U63" s="39"/>
      <c r="V63" s="39"/>
      <c r="W63" s="39"/>
      <c r="X63" s="39"/>
      <c r="Y63" s="39"/>
      <c r="Z63" s="39"/>
      <c r="AA63" s="39"/>
      <c r="AB63" s="39"/>
      <c r="AC63" s="39"/>
      <c r="AD63" s="39"/>
      <c r="AE63" s="39"/>
      <c r="AU63" s="18" t="s">
        <v>217</v>
      </c>
    </row>
    <row r="64" hidden="1" s="9" customFormat="1" ht="24.96" customHeight="1">
      <c r="A64" s="9"/>
      <c r="B64" s="176"/>
      <c r="C64" s="177"/>
      <c r="D64" s="178" t="s">
        <v>6903</v>
      </c>
      <c r="E64" s="179"/>
      <c r="F64" s="179"/>
      <c r="G64" s="179"/>
      <c r="H64" s="179"/>
      <c r="I64" s="179"/>
      <c r="J64" s="180">
        <f>J100</f>
        <v>0</v>
      </c>
      <c r="K64" s="177"/>
      <c r="L64" s="181"/>
      <c r="S64" s="9"/>
      <c r="T64" s="9"/>
      <c r="U64" s="9"/>
      <c r="V64" s="9"/>
      <c r="W64" s="9"/>
      <c r="X64" s="9"/>
      <c r="Y64" s="9"/>
      <c r="Z64" s="9"/>
      <c r="AA64" s="9"/>
      <c r="AB64" s="9"/>
      <c r="AC64" s="9"/>
      <c r="AD64" s="9"/>
      <c r="AE64" s="9"/>
    </row>
    <row r="65" hidden="1" s="10" customFormat="1" ht="19.92" customHeight="1">
      <c r="A65" s="10"/>
      <c r="B65" s="182"/>
      <c r="C65" s="126"/>
      <c r="D65" s="183" t="s">
        <v>6904</v>
      </c>
      <c r="E65" s="184"/>
      <c r="F65" s="184"/>
      <c r="G65" s="184"/>
      <c r="H65" s="184"/>
      <c r="I65" s="184"/>
      <c r="J65" s="185">
        <f>J101</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6905</v>
      </c>
      <c r="E66" s="184"/>
      <c r="F66" s="184"/>
      <c r="G66" s="184"/>
      <c r="H66" s="184"/>
      <c r="I66" s="184"/>
      <c r="J66" s="185">
        <f>J114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6906</v>
      </c>
      <c r="E67" s="184"/>
      <c r="F67" s="184"/>
      <c r="G67" s="184"/>
      <c r="H67" s="184"/>
      <c r="I67" s="184"/>
      <c r="J67" s="185">
        <f>J117</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6907</v>
      </c>
      <c r="E68" s="184"/>
      <c r="F68" s="184"/>
      <c r="G68" s="184"/>
      <c r="H68" s="184"/>
      <c r="I68" s="184"/>
      <c r="J68" s="185">
        <f>J128</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6908</v>
      </c>
      <c r="E69" s="184"/>
      <c r="F69" s="184"/>
      <c r="G69" s="184"/>
      <c r="H69" s="184"/>
      <c r="I69" s="184"/>
      <c r="J69" s="185">
        <f>J155</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6909</v>
      </c>
      <c r="E70" s="184"/>
      <c r="F70" s="184"/>
      <c r="G70" s="184"/>
      <c r="H70" s="184"/>
      <c r="I70" s="184"/>
      <c r="J70" s="185">
        <f>J171</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6910</v>
      </c>
      <c r="E71" s="184"/>
      <c r="F71" s="184"/>
      <c r="G71" s="184"/>
      <c r="H71" s="184"/>
      <c r="I71" s="184"/>
      <c r="J71" s="185">
        <f>J183</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6911</v>
      </c>
      <c r="E72" s="184"/>
      <c r="F72" s="184"/>
      <c r="G72" s="184"/>
      <c r="H72" s="184"/>
      <c r="I72" s="184"/>
      <c r="J72" s="185">
        <f>J202</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6912</v>
      </c>
      <c r="E73" s="184"/>
      <c r="F73" s="184"/>
      <c r="G73" s="184"/>
      <c r="H73" s="184"/>
      <c r="I73" s="184"/>
      <c r="J73" s="185">
        <f>J244</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6913</v>
      </c>
      <c r="E74" s="184"/>
      <c r="F74" s="184"/>
      <c r="G74" s="184"/>
      <c r="H74" s="184"/>
      <c r="I74" s="184"/>
      <c r="J74" s="185">
        <f>J266</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6914</v>
      </c>
      <c r="E75" s="184"/>
      <c r="F75" s="184"/>
      <c r="G75" s="184"/>
      <c r="H75" s="184"/>
      <c r="I75" s="184"/>
      <c r="J75" s="185">
        <f>J273</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6915</v>
      </c>
      <c r="E76" s="184"/>
      <c r="F76" s="184"/>
      <c r="G76" s="184"/>
      <c r="H76" s="184"/>
      <c r="I76" s="184"/>
      <c r="J76" s="185">
        <f>J280</f>
        <v>0</v>
      </c>
      <c r="K76" s="126"/>
      <c r="L76" s="186"/>
      <c r="S76" s="10"/>
      <c r="T76" s="10"/>
      <c r="U76" s="10"/>
      <c r="V76" s="10"/>
      <c r="W76" s="10"/>
      <c r="X76" s="10"/>
      <c r="Y76" s="10"/>
      <c r="Z76" s="10"/>
      <c r="AA76" s="10"/>
      <c r="AB76" s="10"/>
      <c r="AC76" s="10"/>
      <c r="AD76" s="10"/>
      <c r="AE76" s="10"/>
    </row>
    <row r="77" hidden="1" s="10" customFormat="1" ht="19.92" customHeight="1">
      <c r="A77" s="10"/>
      <c r="B77" s="182"/>
      <c r="C77" s="126"/>
      <c r="D77" s="183" t="s">
        <v>6916</v>
      </c>
      <c r="E77" s="184"/>
      <c r="F77" s="184"/>
      <c r="G77" s="184"/>
      <c r="H77" s="184"/>
      <c r="I77" s="184"/>
      <c r="J77" s="185">
        <f>J293</f>
        <v>0</v>
      </c>
      <c r="K77" s="126"/>
      <c r="L77" s="186"/>
      <c r="S77" s="10"/>
      <c r="T77" s="10"/>
      <c r="U77" s="10"/>
      <c r="V77" s="10"/>
      <c r="W77" s="10"/>
      <c r="X77" s="10"/>
      <c r="Y77" s="10"/>
      <c r="Z77" s="10"/>
      <c r="AA77" s="10"/>
      <c r="AB77" s="10"/>
      <c r="AC77" s="10"/>
      <c r="AD77" s="10"/>
      <c r="AE77" s="10"/>
    </row>
    <row r="78" hidden="1" s="2" customFormat="1" ht="21.84"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hidden="1" s="2" customFormat="1" ht="6.96" customHeight="1">
      <c r="A79" s="39"/>
      <c r="B79" s="60"/>
      <c r="C79" s="61"/>
      <c r="D79" s="61"/>
      <c r="E79" s="61"/>
      <c r="F79" s="61"/>
      <c r="G79" s="61"/>
      <c r="H79" s="61"/>
      <c r="I79" s="61"/>
      <c r="J79" s="61"/>
      <c r="K79" s="61"/>
      <c r="L79" s="146"/>
      <c r="S79" s="39"/>
      <c r="T79" s="39"/>
      <c r="U79" s="39"/>
      <c r="V79" s="39"/>
      <c r="W79" s="39"/>
      <c r="X79" s="39"/>
      <c r="Y79" s="39"/>
      <c r="Z79" s="39"/>
      <c r="AA79" s="39"/>
      <c r="AB79" s="39"/>
      <c r="AC79" s="39"/>
      <c r="AD79" s="39"/>
      <c r="AE79" s="39"/>
    </row>
    <row r="80" hidden="1"/>
    <row r="81" hidden="1"/>
    <row r="82" hidden="1"/>
    <row r="83" s="2" customFormat="1" ht="6.96" customHeight="1">
      <c r="A83" s="39"/>
      <c r="B83" s="62"/>
      <c r="C83" s="63"/>
      <c r="D83" s="63"/>
      <c r="E83" s="63"/>
      <c r="F83" s="63"/>
      <c r="G83" s="63"/>
      <c r="H83" s="63"/>
      <c r="I83" s="63"/>
      <c r="J83" s="63"/>
      <c r="K83" s="63"/>
      <c r="L83" s="146"/>
      <c r="S83" s="39"/>
      <c r="T83" s="39"/>
      <c r="U83" s="39"/>
      <c r="V83" s="39"/>
      <c r="W83" s="39"/>
      <c r="X83" s="39"/>
      <c r="Y83" s="39"/>
      <c r="Z83" s="39"/>
      <c r="AA83" s="39"/>
      <c r="AB83" s="39"/>
      <c r="AC83" s="39"/>
      <c r="AD83" s="39"/>
      <c r="AE83" s="39"/>
    </row>
    <row r="84" s="2" customFormat="1" ht="24.96" customHeight="1">
      <c r="A84" s="39"/>
      <c r="B84" s="40"/>
      <c r="C84" s="24" t="s">
        <v>226</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16</v>
      </c>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6.5" customHeight="1">
      <c r="A87" s="39"/>
      <c r="B87" s="40"/>
      <c r="C87" s="41"/>
      <c r="D87" s="41"/>
      <c r="E87" s="171" t="str">
        <f>E7</f>
        <v>Sportovní hala Turnov</v>
      </c>
      <c r="F87" s="33"/>
      <c r="G87" s="33"/>
      <c r="H87" s="33"/>
      <c r="I87" s="41"/>
      <c r="J87" s="41"/>
      <c r="K87" s="41"/>
      <c r="L87" s="146"/>
      <c r="S87" s="39"/>
      <c r="T87" s="39"/>
      <c r="U87" s="39"/>
      <c r="V87" s="39"/>
      <c r="W87" s="39"/>
      <c r="X87" s="39"/>
      <c r="Y87" s="39"/>
      <c r="Z87" s="39"/>
      <c r="AA87" s="39"/>
      <c r="AB87" s="39"/>
      <c r="AC87" s="39"/>
      <c r="AD87" s="39"/>
      <c r="AE87" s="39"/>
    </row>
    <row r="88" s="1" customFormat="1" ht="12" customHeight="1">
      <c r="B88" s="22"/>
      <c r="C88" s="33" t="s">
        <v>209</v>
      </c>
      <c r="D88" s="23"/>
      <c r="E88" s="23"/>
      <c r="F88" s="23"/>
      <c r="G88" s="23"/>
      <c r="H88" s="23"/>
      <c r="I88" s="23"/>
      <c r="J88" s="23"/>
      <c r="K88" s="23"/>
      <c r="L88" s="21"/>
    </row>
    <row r="89" s="2" customFormat="1" ht="16.5" customHeight="1">
      <c r="A89" s="39"/>
      <c r="B89" s="40"/>
      <c r="C89" s="41"/>
      <c r="D89" s="41"/>
      <c r="E89" s="171" t="s">
        <v>1333</v>
      </c>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211</v>
      </c>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6.5" customHeight="1">
      <c r="A91" s="39"/>
      <c r="B91" s="40"/>
      <c r="C91" s="41"/>
      <c r="D91" s="41"/>
      <c r="E91" s="70" t="str">
        <f>E11</f>
        <v>24_099_1435 - D.1.4.g_Silnoproudá elektroinstalace</v>
      </c>
      <c r="F91" s="41"/>
      <c r="G91" s="41"/>
      <c r="H91" s="41"/>
      <c r="I91" s="41"/>
      <c r="J91" s="41"/>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F14</f>
        <v xml:space="preserve"> </v>
      </c>
      <c r="G93" s="41"/>
      <c r="H93" s="41"/>
      <c r="I93" s="33" t="s">
        <v>23</v>
      </c>
      <c r="J93" s="73" t="str">
        <f>IF(J14="","",J14)</f>
        <v>19. 10. 2024</v>
      </c>
      <c r="K93" s="41"/>
      <c r="L93" s="146"/>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2" customFormat="1" ht="15.15" customHeight="1">
      <c r="A95" s="39"/>
      <c r="B95" s="40"/>
      <c r="C95" s="33" t="s">
        <v>25</v>
      </c>
      <c r="D95" s="41"/>
      <c r="E95" s="41"/>
      <c r="F95" s="28" t="str">
        <f>E17</f>
        <v>Městská sportovní Turnov</v>
      </c>
      <c r="G95" s="41"/>
      <c r="H95" s="41"/>
      <c r="I95" s="33" t="s">
        <v>31</v>
      </c>
      <c r="J95" s="37" t="str">
        <f>E23</f>
        <v>RESTYL Plan s.r.o.</v>
      </c>
      <c r="K95" s="41"/>
      <c r="L95" s="146"/>
      <c r="S95" s="39"/>
      <c r="T95" s="39"/>
      <c r="U95" s="39"/>
      <c r="V95" s="39"/>
      <c r="W95" s="39"/>
      <c r="X95" s="39"/>
      <c r="Y95" s="39"/>
      <c r="Z95" s="39"/>
      <c r="AA95" s="39"/>
      <c r="AB95" s="39"/>
      <c r="AC95" s="39"/>
      <c r="AD95" s="39"/>
      <c r="AE95" s="39"/>
    </row>
    <row r="96" s="2" customFormat="1" ht="15.15" customHeight="1">
      <c r="A96" s="39"/>
      <c r="B96" s="40"/>
      <c r="C96" s="33" t="s">
        <v>29</v>
      </c>
      <c r="D96" s="41"/>
      <c r="E96" s="41"/>
      <c r="F96" s="28" t="str">
        <f>IF(E20="","",E20)</f>
        <v>Vyplň údaj</v>
      </c>
      <c r="G96" s="41"/>
      <c r="H96" s="41"/>
      <c r="I96" s="33" t="s">
        <v>34</v>
      </c>
      <c r="J96" s="37" t="str">
        <f>E26</f>
        <v>Ing.R. Hladký</v>
      </c>
      <c r="K96" s="41"/>
      <c r="L96" s="146"/>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146"/>
      <c r="S97" s="39"/>
      <c r="T97" s="39"/>
      <c r="U97" s="39"/>
      <c r="V97" s="39"/>
      <c r="W97" s="39"/>
      <c r="X97" s="39"/>
      <c r="Y97" s="39"/>
      <c r="Z97" s="39"/>
      <c r="AA97" s="39"/>
      <c r="AB97" s="39"/>
      <c r="AC97" s="39"/>
      <c r="AD97" s="39"/>
      <c r="AE97" s="39"/>
    </row>
    <row r="98" s="11" customFormat="1" ht="29.28" customHeight="1">
      <c r="A98" s="187"/>
      <c r="B98" s="188"/>
      <c r="C98" s="189" t="s">
        <v>227</v>
      </c>
      <c r="D98" s="190" t="s">
        <v>57</v>
      </c>
      <c r="E98" s="190" t="s">
        <v>53</v>
      </c>
      <c r="F98" s="190" t="s">
        <v>54</v>
      </c>
      <c r="G98" s="190" t="s">
        <v>228</v>
      </c>
      <c r="H98" s="190" t="s">
        <v>229</v>
      </c>
      <c r="I98" s="190" t="s">
        <v>230</v>
      </c>
      <c r="J98" s="190" t="s">
        <v>216</v>
      </c>
      <c r="K98" s="191" t="s">
        <v>231</v>
      </c>
      <c r="L98" s="192"/>
      <c r="M98" s="93" t="s">
        <v>19</v>
      </c>
      <c r="N98" s="94" t="s">
        <v>42</v>
      </c>
      <c r="O98" s="94" t="s">
        <v>232</v>
      </c>
      <c r="P98" s="94" t="s">
        <v>233</v>
      </c>
      <c r="Q98" s="94" t="s">
        <v>234</v>
      </c>
      <c r="R98" s="94" t="s">
        <v>235</v>
      </c>
      <c r="S98" s="94" t="s">
        <v>236</v>
      </c>
      <c r="T98" s="95" t="s">
        <v>237</v>
      </c>
      <c r="U98" s="187"/>
      <c r="V98" s="187"/>
      <c r="W98" s="187"/>
      <c r="X98" s="187"/>
      <c r="Y98" s="187"/>
      <c r="Z98" s="187"/>
      <c r="AA98" s="187"/>
      <c r="AB98" s="187"/>
      <c r="AC98" s="187"/>
      <c r="AD98" s="187"/>
      <c r="AE98" s="187"/>
    </row>
    <row r="99" s="2" customFormat="1" ht="22.8" customHeight="1">
      <c r="A99" s="39"/>
      <c r="B99" s="40"/>
      <c r="C99" s="100" t="s">
        <v>238</v>
      </c>
      <c r="D99" s="41"/>
      <c r="E99" s="41"/>
      <c r="F99" s="41"/>
      <c r="G99" s="41"/>
      <c r="H99" s="41"/>
      <c r="I99" s="41"/>
      <c r="J99" s="193">
        <f>BK99</f>
        <v>0</v>
      </c>
      <c r="K99" s="41"/>
      <c r="L99" s="45"/>
      <c r="M99" s="96"/>
      <c r="N99" s="194"/>
      <c r="O99" s="97"/>
      <c r="P99" s="195">
        <f>P100</f>
        <v>0</v>
      </c>
      <c r="Q99" s="97"/>
      <c r="R99" s="195">
        <f>R100</f>
        <v>0</v>
      </c>
      <c r="S99" s="97"/>
      <c r="T99" s="196">
        <f>T100</f>
        <v>0</v>
      </c>
      <c r="U99" s="39"/>
      <c r="V99" s="39"/>
      <c r="W99" s="39"/>
      <c r="X99" s="39"/>
      <c r="Y99" s="39"/>
      <c r="Z99" s="39"/>
      <c r="AA99" s="39"/>
      <c r="AB99" s="39"/>
      <c r="AC99" s="39"/>
      <c r="AD99" s="39"/>
      <c r="AE99" s="39"/>
      <c r="AT99" s="18" t="s">
        <v>71</v>
      </c>
      <c r="AU99" s="18" t="s">
        <v>217</v>
      </c>
      <c r="BK99" s="197">
        <f>BK100</f>
        <v>0</v>
      </c>
    </row>
    <row r="100" s="12" customFormat="1" ht="25.92" customHeight="1">
      <c r="A100" s="12"/>
      <c r="B100" s="198"/>
      <c r="C100" s="199"/>
      <c r="D100" s="200" t="s">
        <v>71</v>
      </c>
      <c r="E100" s="201" t="s">
        <v>6917</v>
      </c>
      <c r="F100" s="201" t="s">
        <v>6918</v>
      </c>
      <c r="G100" s="199"/>
      <c r="H100" s="199"/>
      <c r="I100" s="202"/>
      <c r="J100" s="203">
        <f>BK100</f>
        <v>0</v>
      </c>
      <c r="K100" s="199"/>
      <c r="L100" s="204"/>
      <c r="M100" s="205"/>
      <c r="N100" s="206"/>
      <c r="O100" s="206"/>
      <c r="P100" s="207">
        <f>P101+P114+P117+P128+P155+P171+P183+P202+P244+P266+P273+P280+P293</f>
        <v>0</v>
      </c>
      <c r="Q100" s="206"/>
      <c r="R100" s="207">
        <f>R101+R114+R117+R128+R155+R171+R183+R202+R244+R266+R273+R280+R293</f>
        <v>0</v>
      </c>
      <c r="S100" s="206"/>
      <c r="T100" s="208">
        <f>T101+T114+T117+T128+T155+T171+T183+T202+T244+T266+T273+T280+T293</f>
        <v>0</v>
      </c>
      <c r="U100" s="12"/>
      <c r="V100" s="12"/>
      <c r="W100" s="12"/>
      <c r="X100" s="12"/>
      <c r="Y100" s="12"/>
      <c r="Z100" s="12"/>
      <c r="AA100" s="12"/>
      <c r="AB100" s="12"/>
      <c r="AC100" s="12"/>
      <c r="AD100" s="12"/>
      <c r="AE100" s="12"/>
      <c r="AR100" s="209" t="s">
        <v>79</v>
      </c>
      <c r="AT100" s="210" t="s">
        <v>71</v>
      </c>
      <c r="AU100" s="210" t="s">
        <v>72</v>
      </c>
      <c r="AY100" s="209" t="s">
        <v>240</v>
      </c>
      <c r="BK100" s="211">
        <f>BK101+BK114+BK117+BK128+BK155+BK171+BK183+BK202+BK244+BK266+BK273+BK280+BK293</f>
        <v>0</v>
      </c>
    </row>
    <row r="101" s="12" customFormat="1" ht="22.8" customHeight="1">
      <c r="A101" s="12"/>
      <c r="B101" s="198"/>
      <c r="C101" s="199"/>
      <c r="D101" s="200" t="s">
        <v>71</v>
      </c>
      <c r="E101" s="212" t="s">
        <v>6919</v>
      </c>
      <c r="F101" s="212" t="s">
        <v>6920</v>
      </c>
      <c r="G101" s="199"/>
      <c r="H101" s="199"/>
      <c r="I101" s="202"/>
      <c r="J101" s="213">
        <f>BK101</f>
        <v>0</v>
      </c>
      <c r="K101" s="199"/>
      <c r="L101" s="204"/>
      <c r="M101" s="205"/>
      <c r="N101" s="206"/>
      <c r="O101" s="206"/>
      <c r="P101" s="207">
        <f>SUM(P102:P113)</f>
        <v>0</v>
      </c>
      <c r="Q101" s="206"/>
      <c r="R101" s="207">
        <f>SUM(R102:R113)</f>
        <v>0</v>
      </c>
      <c r="S101" s="206"/>
      <c r="T101" s="208">
        <f>SUM(T102:T113)</f>
        <v>0</v>
      </c>
      <c r="U101" s="12"/>
      <c r="V101" s="12"/>
      <c r="W101" s="12"/>
      <c r="X101" s="12"/>
      <c r="Y101" s="12"/>
      <c r="Z101" s="12"/>
      <c r="AA101" s="12"/>
      <c r="AB101" s="12"/>
      <c r="AC101" s="12"/>
      <c r="AD101" s="12"/>
      <c r="AE101" s="12"/>
      <c r="AR101" s="209" t="s">
        <v>79</v>
      </c>
      <c r="AT101" s="210" t="s">
        <v>71</v>
      </c>
      <c r="AU101" s="210" t="s">
        <v>79</v>
      </c>
      <c r="AY101" s="209" t="s">
        <v>240</v>
      </c>
      <c r="BK101" s="211">
        <f>SUM(BK102:BK113)</f>
        <v>0</v>
      </c>
    </row>
    <row r="102" s="2" customFormat="1" ht="16.5" customHeight="1">
      <c r="A102" s="39"/>
      <c r="B102" s="40"/>
      <c r="C102" s="214" t="s">
        <v>79</v>
      </c>
      <c r="D102" s="214" t="s">
        <v>243</v>
      </c>
      <c r="E102" s="215" t="s">
        <v>6921</v>
      </c>
      <c r="F102" s="216" t="s">
        <v>6922</v>
      </c>
      <c r="G102" s="217" t="s">
        <v>282</v>
      </c>
      <c r="H102" s="218">
        <v>16</v>
      </c>
      <c r="I102" s="219"/>
      <c r="J102" s="220">
        <f>ROUND(I102*H102,2)</f>
        <v>0</v>
      </c>
      <c r="K102" s="216" t="s">
        <v>247</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81</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81</v>
      </c>
    </row>
    <row r="103" s="2" customFormat="1" ht="55.5" customHeight="1">
      <c r="A103" s="39"/>
      <c r="B103" s="40"/>
      <c r="C103" s="214" t="s">
        <v>81</v>
      </c>
      <c r="D103" s="214" t="s">
        <v>243</v>
      </c>
      <c r="E103" s="215" t="s">
        <v>6923</v>
      </c>
      <c r="F103" s="216" t="s">
        <v>6924</v>
      </c>
      <c r="G103" s="217" t="s">
        <v>282</v>
      </c>
      <c r="H103" s="218">
        <v>1</v>
      </c>
      <c r="I103" s="219"/>
      <c r="J103" s="220">
        <f>ROUND(I103*H103,2)</f>
        <v>0</v>
      </c>
      <c r="K103" s="216" t="s">
        <v>247</v>
      </c>
      <c r="L103" s="45"/>
      <c r="M103" s="221" t="s">
        <v>19</v>
      </c>
      <c r="N103" s="222" t="s">
        <v>43</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248</v>
      </c>
      <c r="AT103" s="225" t="s">
        <v>243</v>
      </c>
      <c r="AU103" s="225" t="s">
        <v>81</v>
      </c>
      <c r="AY103" s="18" t="s">
        <v>240</v>
      </c>
      <c r="BE103" s="226">
        <f>IF(N103="základní",J103,0)</f>
        <v>0</v>
      </c>
      <c r="BF103" s="226">
        <f>IF(N103="snížená",J103,0)</f>
        <v>0</v>
      </c>
      <c r="BG103" s="226">
        <f>IF(N103="zákl. přenesená",J103,0)</f>
        <v>0</v>
      </c>
      <c r="BH103" s="226">
        <f>IF(N103="sníž. přenesená",J103,0)</f>
        <v>0</v>
      </c>
      <c r="BI103" s="226">
        <f>IF(N103="nulová",J103,0)</f>
        <v>0</v>
      </c>
      <c r="BJ103" s="18" t="s">
        <v>79</v>
      </c>
      <c r="BK103" s="226">
        <f>ROUND(I103*H103,2)</f>
        <v>0</v>
      </c>
      <c r="BL103" s="18" t="s">
        <v>248</v>
      </c>
      <c r="BM103" s="225" t="s">
        <v>248</v>
      </c>
    </row>
    <row r="104" s="2" customFormat="1" ht="66.75" customHeight="1">
      <c r="A104" s="39"/>
      <c r="B104" s="40"/>
      <c r="C104" s="214" t="s">
        <v>149</v>
      </c>
      <c r="D104" s="214" t="s">
        <v>243</v>
      </c>
      <c r="E104" s="215" t="s">
        <v>6925</v>
      </c>
      <c r="F104" s="216" t="s">
        <v>6926</v>
      </c>
      <c r="G104" s="217" t="s">
        <v>282</v>
      </c>
      <c r="H104" s="218">
        <v>1</v>
      </c>
      <c r="I104" s="219"/>
      <c r="J104" s="220">
        <f>ROUND(I104*H104,2)</f>
        <v>0</v>
      </c>
      <c r="K104" s="216" t="s">
        <v>247</v>
      </c>
      <c r="L104" s="45"/>
      <c r="M104" s="221" t="s">
        <v>19</v>
      </c>
      <c r="N104" s="222" t="s">
        <v>43</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248</v>
      </c>
      <c r="AT104" s="225" t="s">
        <v>243</v>
      </c>
      <c r="AU104" s="225" t="s">
        <v>81</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248</v>
      </c>
      <c r="BM104" s="225" t="s">
        <v>254</v>
      </c>
    </row>
    <row r="105" s="2" customFormat="1" ht="16.5" customHeight="1">
      <c r="A105" s="39"/>
      <c r="B105" s="40"/>
      <c r="C105" s="214" t="s">
        <v>248</v>
      </c>
      <c r="D105" s="214" t="s">
        <v>243</v>
      </c>
      <c r="E105" s="215" t="s">
        <v>6927</v>
      </c>
      <c r="F105" s="216" t="s">
        <v>6928</v>
      </c>
      <c r="G105" s="217" t="s">
        <v>282</v>
      </c>
      <c r="H105" s="218">
        <v>1</v>
      </c>
      <c r="I105" s="219"/>
      <c r="J105" s="220">
        <f>ROUND(I105*H105,2)</f>
        <v>0</v>
      </c>
      <c r="K105" s="216" t="s">
        <v>247</v>
      </c>
      <c r="L105" s="45"/>
      <c r="M105" s="221" t="s">
        <v>19</v>
      </c>
      <c r="N105" s="222"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248</v>
      </c>
      <c r="AT105" s="225" t="s">
        <v>243</v>
      </c>
      <c r="AU105" s="225" t="s">
        <v>81</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257</v>
      </c>
    </row>
    <row r="106" s="2" customFormat="1" ht="16.5" customHeight="1">
      <c r="A106" s="39"/>
      <c r="B106" s="40"/>
      <c r="C106" s="214" t="s">
        <v>258</v>
      </c>
      <c r="D106" s="214" t="s">
        <v>243</v>
      </c>
      <c r="E106" s="215" t="s">
        <v>6929</v>
      </c>
      <c r="F106" s="216" t="s">
        <v>6930</v>
      </c>
      <c r="G106" s="217" t="s">
        <v>282</v>
      </c>
      <c r="H106" s="218">
        <v>1</v>
      </c>
      <c r="I106" s="219"/>
      <c r="J106" s="220">
        <f>ROUND(I106*H106,2)</f>
        <v>0</v>
      </c>
      <c r="K106" s="216" t="s">
        <v>247</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81</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262</v>
      </c>
    </row>
    <row r="107" s="2" customFormat="1" ht="16.5" customHeight="1">
      <c r="A107" s="39"/>
      <c r="B107" s="40"/>
      <c r="C107" s="214" t="s">
        <v>254</v>
      </c>
      <c r="D107" s="214" t="s">
        <v>243</v>
      </c>
      <c r="E107" s="215" t="s">
        <v>6931</v>
      </c>
      <c r="F107" s="216" t="s">
        <v>6932</v>
      </c>
      <c r="G107" s="217" t="s">
        <v>282</v>
      </c>
      <c r="H107" s="218">
        <v>1</v>
      </c>
      <c r="I107" s="219"/>
      <c r="J107" s="220">
        <f>ROUND(I107*H107,2)</f>
        <v>0</v>
      </c>
      <c r="K107" s="216" t="s">
        <v>247</v>
      </c>
      <c r="L107" s="45"/>
      <c r="M107" s="221" t="s">
        <v>19</v>
      </c>
      <c r="N107" s="222" t="s">
        <v>43</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248</v>
      </c>
      <c r="AT107" s="225" t="s">
        <v>243</v>
      </c>
      <c r="AU107" s="225" t="s">
        <v>81</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248</v>
      </c>
      <c r="BM107" s="225" t="s">
        <v>8</v>
      </c>
    </row>
    <row r="108" s="2" customFormat="1" ht="16.5" customHeight="1">
      <c r="A108" s="39"/>
      <c r="B108" s="40"/>
      <c r="C108" s="214" t="s">
        <v>265</v>
      </c>
      <c r="D108" s="214" t="s">
        <v>243</v>
      </c>
      <c r="E108" s="215" t="s">
        <v>6933</v>
      </c>
      <c r="F108" s="216" t="s">
        <v>6934</v>
      </c>
      <c r="G108" s="217" t="s">
        <v>282</v>
      </c>
      <c r="H108" s="218">
        <v>1</v>
      </c>
      <c r="I108" s="219"/>
      <c r="J108" s="220">
        <f>ROUND(I108*H108,2)</f>
        <v>0</v>
      </c>
      <c r="K108" s="216" t="s">
        <v>247</v>
      </c>
      <c r="L108" s="45"/>
      <c r="M108" s="221" t="s">
        <v>19</v>
      </c>
      <c r="N108" s="222"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248</v>
      </c>
      <c r="AT108" s="225" t="s">
        <v>243</v>
      </c>
      <c r="AU108" s="225" t="s">
        <v>81</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248</v>
      </c>
      <c r="BM108" s="225" t="s">
        <v>268</v>
      </c>
    </row>
    <row r="109" s="2" customFormat="1" ht="16.5" customHeight="1">
      <c r="A109" s="39"/>
      <c r="B109" s="40"/>
      <c r="C109" s="214" t="s">
        <v>257</v>
      </c>
      <c r="D109" s="214" t="s">
        <v>243</v>
      </c>
      <c r="E109" s="215" t="s">
        <v>6935</v>
      </c>
      <c r="F109" s="216" t="s">
        <v>6936</v>
      </c>
      <c r="G109" s="217" t="s">
        <v>282</v>
      </c>
      <c r="H109" s="218">
        <v>1</v>
      </c>
      <c r="I109" s="219"/>
      <c r="J109" s="220">
        <f>ROUND(I109*H109,2)</f>
        <v>0</v>
      </c>
      <c r="K109" s="216" t="s">
        <v>247</v>
      </c>
      <c r="L109" s="45"/>
      <c r="M109" s="221" t="s">
        <v>19</v>
      </c>
      <c r="N109" s="222" t="s">
        <v>43</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248</v>
      </c>
      <c r="AT109" s="225" t="s">
        <v>243</v>
      </c>
      <c r="AU109" s="225" t="s">
        <v>81</v>
      </c>
      <c r="AY109" s="18" t="s">
        <v>240</v>
      </c>
      <c r="BE109" s="226">
        <f>IF(N109="základní",J109,0)</f>
        <v>0</v>
      </c>
      <c r="BF109" s="226">
        <f>IF(N109="snížená",J109,0)</f>
        <v>0</v>
      </c>
      <c r="BG109" s="226">
        <f>IF(N109="zákl. přenesená",J109,0)</f>
        <v>0</v>
      </c>
      <c r="BH109" s="226">
        <f>IF(N109="sníž. přenesená",J109,0)</f>
        <v>0</v>
      </c>
      <c r="BI109" s="226">
        <f>IF(N109="nulová",J109,0)</f>
        <v>0</v>
      </c>
      <c r="BJ109" s="18" t="s">
        <v>79</v>
      </c>
      <c r="BK109" s="226">
        <f>ROUND(I109*H109,2)</f>
        <v>0</v>
      </c>
      <c r="BL109" s="18" t="s">
        <v>248</v>
      </c>
      <c r="BM109" s="225" t="s">
        <v>271</v>
      </c>
    </row>
    <row r="110" s="2" customFormat="1" ht="16.5" customHeight="1">
      <c r="A110" s="39"/>
      <c r="B110" s="40"/>
      <c r="C110" s="214" t="s">
        <v>272</v>
      </c>
      <c r="D110" s="214" t="s">
        <v>243</v>
      </c>
      <c r="E110" s="215" t="s">
        <v>6937</v>
      </c>
      <c r="F110" s="216" t="s">
        <v>6938</v>
      </c>
      <c r="G110" s="217" t="s">
        <v>282</v>
      </c>
      <c r="H110" s="218">
        <v>1</v>
      </c>
      <c r="I110" s="219"/>
      <c r="J110" s="220">
        <f>ROUND(I110*H110,2)</f>
        <v>0</v>
      </c>
      <c r="K110" s="216" t="s">
        <v>247</v>
      </c>
      <c r="L110" s="45"/>
      <c r="M110" s="221" t="s">
        <v>19</v>
      </c>
      <c r="N110" s="222" t="s">
        <v>43</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248</v>
      </c>
      <c r="AT110" s="225" t="s">
        <v>243</v>
      </c>
      <c r="AU110" s="225" t="s">
        <v>81</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248</v>
      </c>
      <c r="BM110" s="225" t="s">
        <v>275</v>
      </c>
    </row>
    <row r="111" s="2" customFormat="1" ht="16.5" customHeight="1">
      <c r="A111" s="39"/>
      <c r="B111" s="40"/>
      <c r="C111" s="214" t="s">
        <v>262</v>
      </c>
      <c r="D111" s="214" t="s">
        <v>243</v>
      </c>
      <c r="E111" s="215" t="s">
        <v>6939</v>
      </c>
      <c r="F111" s="216" t="s">
        <v>6940</v>
      </c>
      <c r="G111" s="217" t="s">
        <v>282</v>
      </c>
      <c r="H111" s="218">
        <v>1</v>
      </c>
      <c r="I111" s="219"/>
      <c r="J111" s="220">
        <f>ROUND(I111*H111,2)</f>
        <v>0</v>
      </c>
      <c r="K111" s="216" t="s">
        <v>247</v>
      </c>
      <c r="L111" s="45"/>
      <c r="M111" s="221" t="s">
        <v>19</v>
      </c>
      <c r="N111" s="222" t="s">
        <v>43</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248</v>
      </c>
      <c r="AT111" s="225" t="s">
        <v>243</v>
      </c>
      <c r="AU111" s="225" t="s">
        <v>81</v>
      </c>
      <c r="AY111" s="18" t="s">
        <v>240</v>
      </c>
      <c r="BE111" s="226">
        <f>IF(N111="základní",J111,0)</f>
        <v>0</v>
      </c>
      <c r="BF111" s="226">
        <f>IF(N111="snížená",J111,0)</f>
        <v>0</v>
      </c>
      <c r="BG111" s="226">
        <f>IF(N111="zákl. přenesená",J111,0)</f>
        <v>0</v>
      </c>
      <c r="BH111" s="226">
        <f>IF(N111="sníž. přenesená",J111,0)</f>
        <v>0</v>
      </c>
      <c r="BI111" s="226">
        <f>IF(N111="nulová",J111,0)</f>
        <v>0</v>
      </c>
      <c r="BJ111" s="18" t="s">
        <v>79</v>
      </c>
      <c r="BK111" s="226">
        <f>ROUND(I111*H111,2)</f>
        <v>0</v>
      </c>
      <c r="BL111" s="18" t="s">
        <v>248</v>
      </c>
      <c r="BM111" s="225" t="s">
        <v>278</v>
      </c>
    </row>
    <row r="112" s="2" customFormat="1" ht="16.5" customHeight="1">
      <c r="A112" s="39"/>
      <c r="B112" s="40"/>
      <c r="C112" s="214" t="s">
        <v>279</v>
      </c>
      <c r="D112" s="214" t="s">
        <v>243</v>
      </c>
      <c r="E112" s="215" t="s">
        <v>6941</v>
      </c>
      <c r="F112" s="216" t="s">
        <v>6942</v>
      </c>
      <c r="G112" s="217" t="s">
        <v>282</v>
      </c>
      <c r="H112" s="218">
        <v>1</v>
      </c>
      <c r="I112" s="219"/>
      <c r="J112" s="220">
        <f>ROUND(I112*H112,2)</f>
        <v>0</v>
      </c>
      <c r="K112" s="216" t="s">
        <v>247</v>
      </c>
      <c r="L112" s="45"/>
      <c r="M112" s="221" t="s">
        <v>19</v>
      </c>
      <c r="N112" s="222" t="s">
        <v>43</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248</v>
      </c>
      <c r="AT112" s="225" t="s">
        <v>243</v>
      </c>
      <c r="AU112" s="225" t="s">
        <v>81</v>
      </c>
      <c r="AY112" s="18" t="s">
        <v>240</v>
      </c>
      <c r="BE112" s="226">
        <f>IF(N112="základní",J112,0)</f>
        <v>0</v>
      </c>
      <c r="BF112" s="226">
        <f>IF(N112="snížená",J112,0)</f>
        <v>0</v>
      </c>
      <c r="BG112" s="226">
        <f>IF(N112="zákl. přenesená",J112,0)</f>
        <v>0</v>
      </c>
      <c r="BH112" s="226">
        <f>IF(N112="sníž. přenesená",J112,0)</f>
        <v>0</v>
      </c>
      <c r="BI112" s="226">
        <f>IF(N112="nulová",J112,0)</f>
        <v>0</v>
      </c>
      <c r="BJ112" s="18" t="s">
        <v>79</v>
      </c>
      <c r="BK112" s="226">
        <f>ROUND(I112*H112,2)</f>
        <v>0</v>
      </c>
      <c r="BL112" s="18" t="s">
        <v>248</v>
      </c>
      <c r="BM112" s="225" t="s">
        <v>283</v>
      </c>
    </row>
    <row r="113" s="2" customFormat="1" ht="16.5" customHeight="1">
      <c r="A113" s="39"/>
      <c r="B113" s="40"/>
      <c r="C113" s="214" t="s">
        <v>8</v>
      </c>
      <c r="D113" s="214" t="s">
        <v>243</v>
      </c>
      <c r="E113" s="215" t="s">
        <v>6943</v>
      </c>
      <c r="F113" s="216" t="s">
        <v>6944</v>
      </c>
      <c r="G113" s="217" t="s">
        <v>282</v>
      </c>
      <c r="H113" s="218">
        <v>1</v>
      </c>
      <c r="I113" s="219"/>
      <c r="J113" s="220">
        <f>ROUND(I113*H113,2)</f>
        <v>0</v>
      </c>
      <c r="K113" s="216" t="s">
        <v>247</v>
      </c>
      <c r="L113" s="45"/>
      <c r="M113" s="221" t="s">
        <v>19</v>
      </c>
      <c r="N113" s="222" t="s">
        <v>43</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248</v>
      </c>
      <c r="AT113" s="225" t="s">
        <v>243</v>
      </c>
      <c r="AU113" s="225" t="s">
        <v>81</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286</v>
      </c>
    </row>
    <row r="114" s="12" customFormat="1" ht="22.8" customHeight="1">
      <c r="A114" s="12"/>
      <c r="B114" s="198"/>
      <c r="C114" s="199"/>
      <c r="D114" s="200" t="s">
        <v>71</v>
      </c>
      <c r="E114" s="212" t="s">
        <v>6945</v>
      </c>
      <c r="F114" s="212" t="s">
        <v>6946</v>
      </c>
      <c r="G114" s="199"/>
      <c r="H114" s="199"/>
      <c r="I114" s="202"/>
      <c r="J114" s="213">
        <f>BK114</f>
        <v>0</v>
      </c>
      <c r="K114" s="199"/>
      <c r="L114" s="204"/>
      <c r="M114" s="205"/>
      <c r="N114" s="206"/>
      <c r="O114" s="206"/>
      <c r="P114" s="207">
        <f>SUM(P115:P116)</f>
        <v>0</v>
      </c>
      <c r="Q114" s="206"/>
      <c r="R114" s="207">
        <f>SUM(R115:R116)</f>
        <v>0</v>
      </c>
      <c r="S114" s="206"/>
      <c r="T114" s="208">
        <f>SUM(T115:T116)</f>
        <v>0</v>
      </c>
      <c r="U114" s="12"/>
      <c r="V114" s="12"/>
      <c r="W114" s="12"/>
      <c r="X114" s="12"/>
      <c r="Y114" s="12"/>
      <c r="Z114" s="12"/>
      <c r="AA114" s="12"/>
      <c r="AB114" s="12"/>
      <c r="AC114" s="12"/>
      <c r="AD114" s="12"/>
      <c r="AE114" s="12"/>
      <c r="AR114" s="209" t="s">
        <v>79</v>
      </c>
      <c r="AT114" s="210" t="s">
        <v>71</v>
      </c>
      <c r="AU114" s="210" t="s">
        <v>79</v>
      </c>
      <c r="AY114" s="209" t="s">
        <v>240</v>
      </c>
      <c r="BK114" s="211">
        <f>SUM(BK115:BK116)</f>
        <v>0</v>
      </c>
    </row>
    <row r="115" s="2" customFormat="1">
      <c r="A115" s="39"/>
      <c r="B115" s="40"/>
      <c r="C115" s="214" t="s">
        <v>287</v>
      </c>
      <c r="D115" s="214" t="s">
        <v>243</v>
      </c>
      <c r="E115" s="215" t="s">
        <v>6947</v>
      </c>
      <c r="F115" s="216" t="s">
        <v>6948</v>
      </c>
      <c r="G115" s="217" t="s">
        <v>282</v>
      </c>
      <c r="H115" s="218">
        <v>1</v>
      </c>
      <c r="I115" s="219"/>
      <c r="J115" s="220">
        <f>ROUND(I115*H115,2)</f>
        <v>0</v>
      </c>
      <c r="K115" s="216" t="s">
        <v>247</v>
      </c>
      <c r="L115" s="45"/>
      <c r="M115" s="221" t="s">
        <v>19</v>
      </c>
      <c r="N115" s="222" t="s">
        <v>43</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248</v>
      </c>
      <c r="AT115" s="225" t="s">
        <v>243</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290</v>
      </c>
    </row>
    <row r="116" s="2" customFormat="1">
      <c r="A116" s="39"/>
      <c r="B116" s="40"/>
      <c r="C116" s="214" t="s">
        <v>268</v>
      </c>
      <c r="D116" s="214" t="s">
        <v>243</v>
      </c>
      <c r="E116" s="215" t="s">
        <v>6949</v>
      </c>
      <c r="F116" s="216" t="s">
        <v>6950</v>
      </c>
      <c r="G116" s="217" t="s">
        <v>282</v>
      </c>
      <c r="H116" s="218">
        <v>1</v>
      </c>
      <c r="I116" s="219"/>
      <c r="J116" s="220">
        <f>ROUND(I116*H116,2)</f>
        <v>0</v>
      </c>
      <c r="K116" s="216" t="s">
        <v>247</v>
      </c>
      <c r="L116" s="45"/>
      <c r="M116" s="221" t="s">
        <v>19</v>
      </c>
      <c r="N116" s="222" t="s">
        <v>43</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248</v>
      </c>
      <c r="AT116" s="225" t="s">
        <v>243</v>
      </c>
      <c r="AU116" s="225" t="s">
        <v>81</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294</v>
      </c>
    </row>
    <row r="117" s="12" customFormat="1" ht="22.8" customHeight="1">
      <c r="A117" s="12"/>
      <c r="B117" s="198"/>
      <c r="C117" s="199"/>
      <c r="D117" s="200" t="s">
        <v>71</v>
      </c>
      <c r="E117" s="212" t="s">
        <v>6951</v>
      </c>
      <c r="F117" s="212" t="s">
        <v>6952</v>
      </c>
      <c r="G117" s="199"/>
      <c r="H117" s="199"/>
      <c r="I117" s="202"/>
      <c r="J117" s="213">
        <f>BK117</f>
        <v>0</v>
      </c>
      <c r="K117" s="199"/>
      <c r="L117" s="204"/>
      <c r="M117" s="205"/>
      <c r="N117" s="206"/>
      <c r="O117" s="206"/>
      <c r="P117" s="207">
        <f>SUM(P118:P127)</f>
        <v>0</v>
      </c>
      <c r="Q117" s="206"/>
      <c r="R117" s="207">
        <f>SUM(R118:R127)</f>
        <v>0</v>
      </c>
      <c r="S117" s="206"/>
      <c r="T117" s="208">
        <f>SUM(T118:T127)</f>
        <v>0</v>
      </c>
      <c r="U117" s="12"/>
      <c r="V117" s="12"/>
      <c r="W117" s="12"/>
      <c r="X117" s="12"/>
      <c r="Y117" s="12"/>
      <c r="Z117" s="12"/>
      <c r="AA117" s="12"/>
      <c r="AB117" s="12"/>
      <c r="AC117" s="12"/>
      <c r="AD117" s="12"/>
      <c r="AE117" s="12"/>
      <c r="AR117" s="209" t="s">
        <v>79</v>
      </c>
      <c r="AT117" s="210" t="s">
        <v>71</v>
      </c>
      <c r="AU117" s="210" t="s">
        <v>79</v>
      </c>
      <c r="AY117" s="209" t="s">
        <v>240</v>
      </c>
      <c r="BK117" s="211">
        <f>SUM(BK118:BK127)</f>
        <v>0</v>
      </c>
    </row>
    <row r="118" s="2" customFormat="1" ht="101.25" customHeight="1">
      <c r="A118" s="39"/>
      <c r="B118" s="40"/>
      <c r="C118" s="214" t="s">
        <v>295</v>
      </c>
      <c r="D118" s="214" t="s">
        <v>243</v>
      </c>
      <c r="E118" s="215" t="s">
        <v>6953</v>
      </c>
      <c r="F118" s="216" t="s">
        <v>6954</v>
      </c>
      <c r="G118" s="217" t="s">
        <v>282</v>
      </c>
      <c r="H118" s="218">
        <v>1</v>
      </c>
      <c r="I118" s="219"/>
      <c r="J118" s="220">
        <f>ROUND(I118*H118,2)</f>
        <v>0</v>
      </c>
      <c r="K118" s="216" t="s">
        <v>247</v>
      </c>
      <c r="L118" s="45"/>
      <c r="M118" s="221" t="s">
        <v>19</v>
      </c>
      <c r="N118" s="222" t="s">
        <v>43</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248</v>
      </c>
      <c r="AT118" s="225" t="s">
        <v>243</v>
      </c>
      <c r="AU118" s="225" t="s">
        <v>81</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298</v>
      </c>
    </row>
    <row r="119" s="2" customFormat="1" ht="16.5" customHeight="1">
      <c r="A119" s="39"/>
      <c r="B119" s="40"/>
      <c r="C119" s="214" t="s">
        <v>271</v>
      </c>
      <c r="D119" s="214" t="s">
        <v>243</v>
      </c>
      <c r="E119" s="215" t="s">
        <v>6955</v>
      </c>
      <c r="F119" s="216" t="s">
        <v>6956</v>
      </c>
      <c r="G119" s="217" t="s">
        <v>282</v>
      </c>
      <c r="H119" s="218">
        <v>1</v>
      </c>
      <c r="I119" s="219"/>
      <c r="J119" s="220">
        <f>ROUND(I119*H119,2)</f>
        <v>0</v>
      </c>
      <c r="K119" s="216" t="s">
        <v>247</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248</v>
      </c>
      <c r="AT119" s="225" t="s">
        <v>243</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301</v>
      </c>
    </row>
    <row r="120" s="2" customFormat="1">
      <c r="A120" s="39"/>
      <c r="B120" s="40"/>
      <c r="C120" s="214" t="s">
        <v>304</v>
      </c>
      <c r="D120" s="214" t="s">
        <v>243</v>
      </c>
      <c r="E120" s="215" t="s">
        <v>6957</v>
      </c>
      <c r="F120" s="216" t="s">
        <v>6958</v>
      </c>
      <c r="G120" s="217" t="s">
        <v>282</v>
      </c>
      <c r="H120" s="218">
        <v>3</v>
      </c>
      <c r="I120" s="219"/>
      <c r="J120" s="220">
        <f>ROUND(I120*H120,2)</f>
        <v>0</v>
      </c>
      <c r="K120" s="216" t="s">
        <v>247</v>
      </c>
      <c r="L120" s="45"/>
      <c r="M120" s="221" t="s">
        <v>19</v>
      </c>
      <c r="N120" s="222" t="s">
        <v>43</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248</v>
      </c>
      <c r="AT120" s="225" t="s">
        <v>243</v>
      </c>
      <c r="AU120" s="225" t="s">
        <v>81</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248</v>
      </c>
      <c r="BM120" s="225" t="s">
        <v>306</v>
      </c>
    </row>
    <row r="121" s="2" customFormat="1" ht="78" customHeight="1">
      <c r="A121" s="39"/>
      <c r="B121" s="40"/>
      <c r="C121" s="214" t="s">
        <v>275</v>
      </c>
      <c r="D121" s="214" t="s">
        <v>243</v>
      </c>
      <c r="E121" s="215" t="s">
        <v>6959</v>
      </c>
      <c r="F121" s="216" t="s">
        <v>6960</v>
      </c>
      <c r="G121" s="217" t="s">
        <v>282</v>
      </c>
      <c r="H121" s="218">
        <v>3</v>
      </c>
      <c r="I121" s="219"/>
      <c r="J121" s="220">
        <f>ROUND(I121*H121,2)</f>
        <v>0</v>
      </c>
      <c r="K121" s="216" t="s">
        <v>247</v>
      </c>
      <c r="L121" s="45"/>
      <c r="M121" s="221" t="s">
        <v>19</v>
      </c>
      <c r="N121" s="222" t="s">
        <v>43</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248</v>
      </c>
      <c r="AT121" s="225" t="s">
        <v>243</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308</v>
      </c>
    </row>
    <row r="122" s="2" customFormat="1" ht="66.75" customHeight="1">
      <c r="A122" s="39"/>
      <c r="B122" s="40"/>
      <c r="C122" s="214" t="s">
        <v>309</v>
      </c>
      <c r="D122" s="214" t="s">
        <v>243</v>
      </c>
      <c r="E122" s="215" t="s">
        <v>6961</v>
      </c>
      <c r="F122" s="216" t="s">
        <v>6962</v>
      </c>
      <c r="G122" s="217" t="s">
        <v>282</v>
      </c>
      <c r="H122" s="218">
        <v>1</v>
      </c>
      <c r="I122" s="219"/>
      <c r="J122" s="220">
        <f>ROUND(I122*H122,2)</f>
        <v>0</v>
      </c>
      <c r="K122" s="216" t="s">
        <v>247</v>
      </c>
      <c r="L122" s="45"/>
      <c r="M122" s="221" t="s">
        <v>19</v>
      </c>
      <c r="N122" s="222" t="s">
        <v>43</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248</v>
      </c>
      <c r="AT122" s="225" t="s">
        <v>243</v>
      </c>
      <c r="AU122" s="225" t="s">
        <v>81</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248</v>
      </c>
      <c r="BM122" s="225" t="s">
        <v>311</v>
      </c>
    </row>
    <row r="123" s="2" customFormat="1" ht="16.5" customHeight="1">
      <c r="A123" s="39"/>
      <c r="B123" s="40"/>
      <c r="C123" s="214" t="s">
        <v>278</v>
      </c>
      <c r="D123" s="214" t="s">
        <v>243</v>
      </c>
      <c r="E123" s="215" t="s">
        <v>6963</v>
      </c>
      <c r="F123" s="216" t="s">
        <v>6964</v>
      </c>
      <c r="G123" s="217" t="s">
        <v>282</v>
      </c>
      <c r="H123" s="218">
        <v>1</v>
      </c>
      <c r="I123" s="219"/>
      <c r="J123" s="220">
        <f>ROUND(I123*H123,2)</f>
        <v>0</v>
      </c>
      <c r="K123" s="216" t="s">
        <v>247</v>
      </c>
      <c r="L123" s="45"/>
      <c r="M123" s="221" t="s">
        <v>19</v>
      </c>
      <c r="N123" s="222" t="s">
        <v>43</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248</v>
      </c>
      <c r="AT123" s="225" t="s">
        <v>243</v>
      </c>
      <c r="AU123" s="225" t="s">
        <v>81</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313</v>
      </c>
    </row>
    <row r="124" s="2" customFormat="1" ht="55.5" customHeight="1">
      <c r="A124" s="39"/>
      <c r="B124" s="40"/>
      <c r="C124" s="214" t="s">
        <v>7</v>
      </c>
      <c r="D124" s="214" t="s">
        <v>243</v>
      </c>
      <c r="E124" s="215" t="s">
        <v>6965</v>
      </c>
      <c r="F124" s="216" t="s">
        <v>6966</v>
      </c>
      <c r="G124" s="217" t="s">
        <v>282</v>
      </c>
      <c r="H124" s="218">
        <v>1</v>
      </c>
      <c r="I124" s="219"/>
      <c r="J124" s="220">
        <f>ROUND(I124*H124,2)</f>
        <v>0</v>
      </c>
      <c r="K124" s="216" t="s">
        <v>247</v>
      </c>
      <c r="L124" s="45"/>
      <c r="M124" s="221" t="s">
        <v>19</v>
      </c>
      <c r="N124" s="222" t="s">
        <v>43</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248</v>
      </c>
      <c r="AT124" s="225" t="s">
        <v>243</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315</v>
      </c>
    </row>
    <row r="125" s="2" customFormat="1" ht="44.25" customHeight="1">
      <c r="A125" s="39"/>
      <c r="B125" s="40"/>
      <c r="C125" s="214" t="s">
        <v>283</v>
      </c>
      <c r="D125" s="214" t="s">
        <v>243</v>
      </c>
      <c r="E125" s="215" t="s">
        <v>6967</v>
      </c>
      <c r="F125" s="216" t="s">
        <v>6968</v>
      </c>
      <c r="G125" s="217" t="s">
        <v>282</v>
      </c>
      <c r="H125" s="218">
        <v>1</v>
      </c>
      <c r="I125" s="219"/>
      <c r="J125" s="220">
        <f>ROUND(I125*H125,2)</f>
        <v>0</v>
      </c>
      <c r="K125" s="216" t="s">
        <v>247</v>
      </c>
      <c r="L125" s="45"/>
      <c r="M125" s="221" t="s">
        <v>19</v>
      </c>
      <c r="N125" s="222" t="s">
        <v>43</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248</v>
      </c>
      <c r="AT125" s="225" t="s">
        <v>243</v>
      </c>
      <c r="AU125" s="225" t="s">
        <v>81</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248</v>
      </c>
      <c r="BM125" s="225" t="s">
        <v>317</v>
      </c>
    </row>
    <row r="126" s="2" customFormat="1" ht="44.25" customHeight="1">
      <c r="A126" s="39"/>
      <c r="B126" s="40"/>
      <c r="C126" s="214" t="s">
        <v>318</v>
      </c>
      <c r="D126" s="214" t="s">
        <v>243</v>
      </c>
      <c r="E126" s="215" t="s">
        <v>6969</v>
      </c>
      <c r="F126" s="216" t="s">
        <v>6970</v>
      </c>
      <c r="G126" s="217" t="s">
        <v>282</v>
      </c>
      <c r="H126" s="218">
        <v>1</v>
      </c>
      <c r="I126" s="219"/>
      <c r="J126" s="220">
        <f>ROUND(I126*H126,2)</f>
        <v>0</v>
      </c>
      <c r="K126" s="216" t="s">
        <v>247</v>
      </c>
      <c r="L126" s="45"/>
      <c r="M126" s="221" t="s">
        <v>19</v>
      </c>
      <c r="N126" s="222" t="s">
        <v>43</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248</v>
      </c>
      <c r="AT126" s="225" t="s">
        <v>243</v>
      </c>
      <c r="AU126" s="225" t="s">
        <v>81</v>
      </c>
      <c r="AY126" s="18" t="s">
        <v>240</v>
      </c>
      <c r="BE126" s="226">
        <f>IF(N126="základní",J126,0)</f>
        <v>0</v>
      </c>
      <c r="BF126" s="226">
        <f>IF(N126="snížená",J126,0)</f>
        <v>0</v>
      </c>
      <c r="BG126" s="226">
        <f>IF(N126="zákl. přenesená",J126,0)</f>
        <v>0</v>
      </c>
      <c r="BH126" s="226">
        <f>IF(N126="sníž. přenesená",J126,0)</f>
        <v>0</v>
      </c>
      <c r="BI126" s="226">
        <f>IF(N126="nulová",J126,0)</f>
        <v>0</v>
      </c>
      <c r="BJ126" s="18" t="s">
        <v>79</v>
      </c>
      <c r="BK126" s="226">
        <f>ROUND(I126*H126,2)</f>
        <v>0</v>
      </c>
      <c r="BL126" s="18" t="s">
        <v>248</v>
      </c>
      <c r="BM126" s="225" t="s">
        <v>320</v>
      </c>
    </row>
    <row r="127" s="2" customFormat="1">
      <c r="A127" s="39"/>
      <c r="B127" s="40"/>
      <c r="C127" s="214" t="s">
        <v>286</v>
      </c>
      <c r="D127" s="214" t="s">
        <v>243</v>
      </c>
      <c r="E127" s="215" t="s">
        <v>6971</v>
      </c>
      <c r="F127" s="216" t="s">
        <v>6972</v>
      </c>
      <c r="G127" s="217" t="s">
        <v>282</v>
      </c>
      <c r="H127" s="218">
        <v>1</v>
      </c>
      <c r="I127" s="219"/>
      <c r="J127" s="220">
        <f>ROUND(I127*H127,2)</f>
        <v>0</v>
      </c>
      <c r="K127" s="216" t="s">
        <v>247</v>
      </c>
      <c r="L127" s="45"/>
      <c r="M127" s="221" t="s">
        <v>19</v>
      </c>
      <c r="N127" s="222" t="s">
        <v>43</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248</v>
      </c>
      <c r="AT127" s="225" t="s">
        <v>243</v>
      </c>
      <c r="AU127" s="225" t="s">
        <v>81</v>
      </c>
      <c r="AY127" s="18" t="s">
        <v>240</v>
      </c>
      <c r="BE127" s="226">
        <f>IF(N127="základní",J127,0)</f>
        <v>0</v>
      </c>
      <c r="BF127" s="226">
        <f>IF(N127="snížená",J127,0)</f>
        <v>0</v>
      </c>
      <c r="BG127" s="226">
        <f>IF(N127="zákl. přenesená",J127,0)</f>
        <v>0</v>
      </c>
      <c r="BH127" s="226">
        <f>IF(N127="sníž. přenesená",J127,0)</f>
        <v>0</v>
      </c>
      <c r="BI127" s="226">
        <f>IF(N127="nulová",J127,0)</f>
        <v>0</v>
      </c>
      <c r="BJ127" s="18" t="s">
        <v>79</v>
      </c>
      <c r="BK127" s="226">
        <f>ROUND(I127*H127,2)</f>
        <v>0</v>
      </c>
      <c r="BL127" s="18" t="s">
        <v>248</v>
      </c>
      <c r="BM127" s="225" t="s">
        <v>322</v>
      </c>
    </row>
    <row r="128" s="12" customFormat="1" ht="22.8" customHeight="1">
      <c r="A128" s="12"/>
      <c r="B128" s="198"/>
      <c r="C128" s="199"/>
      <c r="D128" s="200" t="s">
        <v>71</v>
      </c>
      <c r="E128" s="212" t="s">
        <v>6973</v>
      </c>
      <c r="F128" s="212" t="s">
        <v>6974</v>
      </c>
      <c r="G128" s="199"/>
      <c r="H128" s="199"/>
      <c r="I128" s="202"/>
      <c r="J128" s="213">
        <f>BK128</f>
        <v>0</v>
      </c>
      <c r="K128" s="199"/>
      <c r="L128" s="204"/>
      <c r="M128" s="205"/>
      <c r="N128" s="206"/>
      <c r="O128" s="206"/>
      <c r="P128" s="207">
        <f>SUM(P129:P154)</f>
        <v>0</v>
      </c>
      <c r="Q128" s="206"/>
      <c r="R128" s="207">
        <f>SUM(R129:R154)</f>
        <v>0</v>
      </c>
      <c r="S128" s="206"/>
      <c r="T128" s="208">
        <f>SUM(T129:T154)</f>
        <v>0</v>
      </c>
      <c r="U128" s="12"/>
      <c r="V128" s="12"/>
      <c r="W128" s="12"/>
      <c r="X128" s="12"/>
      <c r="Y128" s="12"/>
      <c r="Z128" s="12"/>
      <c r="AA128" s="12"/>
      <c r="AB128" s="12"/>
      <c r="AC128" s="12"/>
      <c r="AD128" s="12"/>
      <c r="AE128" s="12"/>
      <c r="AR128" s="209" t="s">
        <v>79</v>
      </c>
      <c r="AT128" s="210" t="s">
        <v>71</v>
      </c>
      <c r="AU128" s="210" t="s">
        <v>79</v>
      </c>
      <c r="AY128" s="209" t="s">
        <v>240</v>
      </c>
      <c r="BK128" s="211">
        <f>SUM(BK129:BK154)</f>
        <v>0</v>
      </c>
    </row>
    <row r="129" s="2" customFormat="1">
      <c r="A129" s="39"/>
      <c r="B129" s="40"/>
      <c r="C129" s="214" t="s">
        <v>323</v>
      </c>
      <c r="D129" s="214" t="s">
        <v>243</v>
      </c>
      <c r="E129" s="215" t="s">
        <v>6975</v>
      </c>
      <c r="F129" s="216" t="s">
        <v>6976</v>
      </c>
      <c r="G129" s="217" t="s">
        <v>19</v>
      </c>
      <c r="H129" s="218">
        <v>0</v>
      </c>
      <c r="I129" s="219"/>
      <c r="J129" s="220">
        <f>ROUND(I129*H129,2)</f>
        <v>0</v>
      </c>
      <c r="K129" s="216" t="s">
        <v>247</v>
      </c>
      <c r="L129" s="45"/>
      <c r="M129" s="221" t="s">
        <v>19</v>
      </c>
      <c r="N129" s="222" t="s">
        <v>43</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248</v>
      </c>
      <c r="AT129" s="225" t="s">
        <v>243</v>
      </c>
      <c r="AU129" s="225" t="s">
        <v>81</v>
      </c>
      <c r="AY129" s="18" t="s">
        <v>240</v>
      </c>
      <c r="BE129" s="226">
        <f>IF(N129="základní",J129,0)</f>
        <v>0</v>
      </c>
      <c r="BF129" s="226">
        <f>IF(N129="snížená",J129,0)</f>
        <v>0</v>
      </c>
      <c r="BG129" s="226">
        <f>IF(N129="zákl. přenesená",J129,0)</f>
        <v>0</v>
      </c>
      <c r="BH129" s="226">
        <f>IF(N129="sníž. přenesená",J129,0)</f>
        <v>0</v>
      </c>
      <c r="BI129" s="226">
        <f>IF(N129="nulová",J129,0)</f>
        <v>0</v>
      </c>
      <c r="BJ129" s="18" t="s">
        <v>79</v>
      </c>
      <c r="BK129" s="226">
        <f>ROUND(I129*H129,2)</f>
        <v>0</v>
      </c>
      <c r="BL129" s="18" t="s">
        <v>248</v>
      </c>
      <c r="BM129" s="225" t="s">
        <v>325</v>
      </c>
    </row>
    <row r="130" s="2" customFormat="1">
      <c r="A130" s="39"/>
      <c r="B130" s="40"/>
      <c r="C130" s="214" t="s">
        <v>290</v>
      </c>
      <c r="D130" s="214" t="s">
        <v>243</v>
      </c>
      <c r="E130" s="215" t="s">
        <v>6977</v>
      </c>
      <c r="F130" s="216" t="s">
        <v>6978</v>
      </c>
      <c r="G130" s="217" t="s">
        <v>282</v>
      </c>
      <c r="H130" s="218">
        <v>25</v>
      </c>
      <c r="I130" s="219"/>
      <c r="J130" s="220">
        <f>ROUND(I130*H130,2)</f>
        <v>0</v>
      </c>
      <c r="K130" s="216" t="s">
        <v>247</v>
      </c>
      <c r="L130" s="45"/>
      <c r="M130" s="221" t="s">
        <v>19</v>
      </c>
      <c r="N130" s="222" t="s">
        <v>43</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248</v>
      </c>
      <c r="AT130" s="225" t="s">
        <v>243</v>
      </c>
      <c r="AU130" s="225" t="s">
        <v>81</v>
      </c>
      <c r="AY130" s="18" t="s">
        <v>240</v>
      </c>
      <c r="BE130" s="226">
        <f>IF(N130="základní",J130,0)</f>
        <v>0</v>
      </c>
      <c r="BF130" s="226">
        <f>IF(N130="snížená",J130,0)</f>
        <v>0</v>
      </c>
      <c r="BG130" s="226">
        <f>IF(N130="zákl. přenesená",J130,0)</f>
        <v>0</v>
      </c>
      <c r="BH130" s="226">
        <f>IF(N130="sníž. přenesená",J130,0)</f>
        <v>0</v>
      </c>
      <c r="BI130" s="226">
        <f>IF(N130="nulová",J130,0)</f>
        <v>0</v>
      </c>
      <c r="BJ130" s="18" t="s">
        <v>79</v>
      </c>
      <c r="BK130" s="226">
        <f>ROUND(I130*H130,2)</f>
        <v>0</v>
      </c>
      <c r="BL130" s="18" t="s">
        <v>248</v>
      </c>
      <c r="BM130" s="225" t="s">
        <v>327</v>
      </c>
    </row>
    <row r="131" s="2" customFormat="1">
      <c r="A131" s="39"/>
      <c r="B131" s="40"/>
      <c r="C131" s="214" t="s">
        <v>328</v>
      </c>
      <c r="D131" s="214" t="s">
        <v>243</v>
      </c>
      <c r="E131" s="215" t="s">
        <v>6979</v>
      </c>
      <c r="F131" s="216" t="s">
        <v>6980</v>
      </c>
      <c r="G131" s="217" t="s">
        <v>282</v>
      </c>
      <c r="H131" s="218">
        <v>43</v>
      </c>
      <c r="I131" s="219"/>
      <c r="J131" s="220">
        <f>ROUND(I131*H131,2)</f>
        <v>0</v>
      </c>
      <c r="K131" s="216" t="s">
        <v>247</v>
      </c>
      <c r="L131" s="45"/>
      <c r="M131" s="221" t="s">
        <v>19</v>
      </c>
      <c r="N131" s="222" t="s">
        <v>43</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248</v>
      </c>
      <c r="AT131" s="225" t="s">
        <v>243</v>
      </c>
      <c r="AU131" s="225" t="s">
        <v>81</v>
      </c>
      <c r="AY131" s="18" t="s">
        <v>240</v>
      </c>
      <c r="BE131" s="226">
        <f>IF(N131="základní",J131,0)</f>
        <v>0</v>
      </c>
      <c r="BF131" s="226">
        <f>IF(N131="snížená",J131,0)</f>
        <v>0</v>
      </c>
      <c r="BG131" s="226">
        <f>IF(N131="zákl. přenesená",J131,0)</f>
        <v>0</v>
      </c>
      <c r="BH131" s="226">
        <f>IF(N131="sníž. přenesená",J131,0)</f>
        <v>0</v>
      </c>
      <c r="BI131" s="226">
        <f>IF(N131="nulová",J131,0)</f>
        <v>0</v>
      </c>
      <c r="BJ131" s="18" t="s">
        <v>79</v>
      </c>
      <c r="BK131" s="226">
        <f>ROUND(I131*H131,2)</f>
        <v>0</v>
      </c>
      <c r="BL131" s="18" t="s">
        <v>248</v>
      </c>
      <c r="BM131" s="225" t="s">
        <v>331</v>
      </c>
    </row>
    <row r="132" s="2" customFormat="1">
      <c r="A132" s="39"/>
      <c r="B132" s="40"/>
      <c r="C132" s="214" t="s">
        <v>294</v>
      </c>
      <c r="D132" s="214" t="s">
        <v>243</v>
      </c>
      <c r="E132" s="215" t="s">
        <v>6981</v>
      </c>
      <c r="F132" s="216" t="s">
        <v>6982</v>
      </c>
      <c r="G132" s="217" t="s">
        <v>282</v>
      </c>
      <c r="H132" s="218">
        <v>23</v>
      </c>
      <c r="I132" s="219"/>
      <c r="J132" s="220">
        <f>ROUND(I132*H132,2)</f>
        <v>0</v>
      </c>
      <c r="K132" s="216" t="s">
        <v>247</v>
      </c>
      <c r="L132" s="45"/>
      <c r="M132" s="221" t="s">
        <v>19</v>
      </c>
      <c r="N132" s="222" t="s">
        <v>43</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248</v>
      </c>
      <c r="AT132" s="225" t="s">
        <v>243</v>
      </c>
      <c r="AU132" s="225" t="s">
        <v>81</v>
      </c>
      <c r="AY132" s="18" t="s">
        <v>240</v>
      </c>
      <c r="BE132" s="226">
        <f>IF(N132="základní",J132,0)</f>
        <v>0</v>
      </c>
      <c r="BF132" s="226">
        <f>IF(N132="snížená",J132,0)</f>
        <v>0</v>
      </c>
      <c r="BG132" s="226">
        <f>IF(N132="zákl. přenesená",J132,0)</f>
        <v>0</v>
      </c>
      <c r="BH132" s="226">
        <f>IF(N132="sníž. přenesená",J132,0)</f>
        <v>0</v>
      </c>
      <c r="BI132" s="226">
        <f>IF(N132="nulová",J132,0)</f>
        <v>0</v>
      </c>
      <c r="BJ132" s="18" t="s">
        <v>79</v>
      </c>
      <c r="BK132" s="226">
        <f>ROUND(I132*H132,2)</f>
        <v>0</v>
      </c>
      <c r="BL132" s="18" t="s">
        <v>248</v>
      </c>
      <c r="BM132" s="225" t="s">
        <v>333</v>
      </c>
    </row>
    <row r="133" s="2" customFormat="1">
      <c r="A133" s="39"/>
      <c r="B133" s="40"/>
      <c r="C133" s="214" t="s">
        <v>334</v>
      </c>
      <c r="D133" s="214" t="s">
        <v>243</v>
      </c>
      <c r="E133" s="215" t="s">
        <v>6983</v>
      </c>
      <c r="F133" s="216" t="s">
        <v>6984</v>
      </c>
      <c r="G133" s="217" t="s">
        <v>282</v>
      </c>
      <c r="H133" s="218">
        <v>20</v>
      </c>
      <c r="I133" s="219"/>
      <c r="J133" s="220">
        <f>ROUND(I133*H133,2)</f>
        <v>0</v>
      </c>
      <c r="K133" s="216" t="s">
        <v>247</v>
      </c>
      <c r="L133" s="45"/>
      <c r="M133" s="221" t="s">
        <v>19</v>
      </c>
      <c r="N133" s="222" t="s">
        <v>43</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248</v>
      </c>
      <c r="AT133" s="225" t="s">
        <v>243</v>
      </c>
      <c r="AU133" s="225" t="s">
        <v>81</v>
      </c>
      <c r="AY133" s="18" t="s">
        <v>240</v>
      </c>
      <c r="BE133" s="226">
        <f>IF(N133="základní",J133,0)</f>
        <v>0</v>
      </c>
      <c r="BF133" s="226">
        <f>IF(N133="snížená",J133,0)</f>
        <v>0</v>
      </c>
      <c r="BG133" s="226">
        <f>IF(N133="zákl. přenesená",J133,0)</f>
        <v>0</v>
      </c>
      <c r="BH133" s="226">
        <f>IF(N133="sníž. přenesená",J133,0)</f>
        <v>0</v>
      </c>
      <c r="BI133" s="226">
        <f>IF(N133="nulová",J133,0)</f>
        <v>0</v>
      </c>
      <c r="BJ133" s="18" t="s">
        <v>79</v>
      </c>
      <c r="BK133" s="226">
        <f>ROUND(I133*H133,2)</f>
        <v>0</v>
      </c>
      <c r="BL133" s="18" t="s">
        <v>248</v>
      </c>
      <c r="BM133" s="225" t="s">
        <v>336</v>
      </c>
    </row>
    <row r="134" s="2" customFormat="1" ht="21.75" customHeight="1">
      <c r="A134" s="39"/>
      <c r="B134" s="40"/>
      <c r="C134" s="214" t="s">
        <v>298</v>
      </c>
      <c r="D134" s="214" t="s">
        <v>243</v>
      </c>
      <c r="E134" s="215" t="s">
        <v>6985</v>
      </c>
      <c r="F134" s="216" t="s">
        <v>6986</v>
      </c>
      <c r="G134" s="217" t="s">
        <v>282</v>
      </c>
      <c r="H134" s="218">
        <v>5</v>
      </c>
      <c r="I134" s="219"/>
      <c r="J134" s="220">
        <f>ROUND(I134*H134,2)</f>
        <v>0</v>
      </c>
      <c r="K134" s="216" t="s">
        <v>247</v>
      </c>
      <c r="L134" s="45"/>
      <c r="M134" s="221" t="s">
        <v>19</v>
      </c>
      <c r="N134" s="222" t="s">
        <v>43</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248</v>
      </c>
      <c r="AT134" s="225" t="s">
        <v>243</v>
      </c>
      <c r="AU134" s="225" t="s">
        <v>81</v>
      </c>
      <c r="AY134" s="18" t="s">
        <v>240</v>
      </c>
      <c r="BE134" s="226">
        <f>IF(N134="základní",J134,0)</f>
        <v>0</v>
      </c>
      <c r="BF134" s="226">
        <f>IF(N134="snížená",J134,0)</f>
        <v>0</v>
      </c>
      <c r="BG134" s="226">
        <f>IF(N134="zákl. přenesená",J134,0)</f>
        <v>0</v>
      </c>
      <c r="BH134" s="226">
        <f>IF(N134="sníž. přenesená",J134,0)</f>
        <v>0</v>
      </c>
      <c r="BI134" s="226">
        <f>IF(N134="nulová",J134,0)</f>
        <v>0</v>
      </c>
      <c r="BJ134" s="18" t="s">
        <v>79</v>
      </c>
      <c r="BK134" s="226">
        <f>ROUND(I134*H134,2)</f>
        <v>0</v>
      </c>
      <c r="BL134" s="18" t="s">
        <v>248</v>
      </c>
      <c r="BM134" s="225" t="s">
        <v>338</v>
      </c>
    </row>
    <row r="135" s="2" customFormat="1" ht="16.5" customHeight="1">
      <c r="A135" s="39"/>
      <c r="B135" s="40"/>
      <c r="C135" s="214" t="s">
        <v>341</v>
      </c>
      <c r="D135" s="214" t="s">
        <v>243</v>
      </c>
      <c r="E135" s="215" t="s">
        <v>6987</v>
      </c>
      <c r="F135" s="216" t="s">
        <v>6988</v>
      </c>
      <c r="G135" s="217" t="s">
        <v>282</v>
      </c>
      <c r="H135" s="218">
        <v>2</v>
      </c>
      <c r="I135" s="219"/>
      <c r="J135" s="220">
        <f>ROUND(I135*H135,2)</f>
        <v>0</v>
      </c>
      <c r="K135" s="216" t="s">
        <v>247</v>
      </c>
      <c r="L135" s="45"/>
      <c r="M135" s="221" t="s">
        <v>19</v>
      </c>
      <c r="N135" s="222" t="s">
        <v>43</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248</v>
      </c>
      <c r="AT135" s="225" t="s">
        <v>243</v>
      </c>
      <c r="AU135" s="225" t="s">
        <v>81</v>
      </c>
      <c r="AY135" s="18" t="s">
        <v>240</v>
      </c>
      <c r="BE135" s="226">
        <f>IF(N135="základní",J135,0)</f>
        <v>0</v>
      </c>
      <c r="BF135" s="226">
        <f>IF(N135="snížená",J135,0)</f>
        <v>0</v>
      </c>
      <c r="BG135" s="226">
        <f>IF(N135="zákl. přenesená",J135,0)</f>
        <v>0</v>
      </c>
      <c r="BH135" s="226">
        <f>IF(N135="sníž. přenesená",J135,0)</f>
        <v>0</v>
      </c>
      <c r="BI135" s="226">
        <f>IF(N135="nulová",J135,0)</f>
        <v>0</v>
      </c>
      <c r="BJ135" s="18" t="s">
        <v>79</v>
      </c>
      <c r="BK135" s="226">
        <f>ROUND(I135*H135,2)</f>
        <v>0</v>
      </c>
      <c r="BL135" s="18" t="s">
        <v>248</v>
      </c>
      <c r="BM135" s="225" t="s">
        <v>344</v>
      </c>
    </row>
    <row r="136" s="2" customFormat="1" ht="16.5" customHeight="1">
      <c r="A136" s="39"/>
      <c r="B136" s="40"/>
      <c r="C136" s="214" t="s">
        <v>301</v>
      </c>
      <c r="D136" s="214" t="s">
        <v>243</v>
      </c>
      <c r="E136" s="215" t="s">
        <v>6989</v>
      </c>
      <c r="F136" s="216" t="s">
        <v>6990</v>
      </c>
      <c r="G136" s="217" t="s">
        <v>282</v>
      </c>
      <c r="H136" s="218">
        <v>37</v>
      </c>
      <c r="I136" s="219"/>
      <c r="J136" s="220">
        <f>ROUND(I136*H136,2)</f>
        <v>0</v>
      </c>
      <c r="K136" s="216" t="s">
        <v>247</v>
      </c>
      <c r="L136" s="45"/>
      <c r="M136" s="221" t="s">
        <v>19</v>
      </c>
      <c r="N136" s="222" t="s">
        <v>43</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248</v>
      </c>
      <c r="AT136" s="225" t="s">
        <v>243</v>
      </c>
      <c r="AU136" s="225" t="s">
        <v>81</v>
      </c>
      <c r="AY136" s="18" t="s">
        <v>240</v>
      </c>
      <c r="BE136" s="226">
        <f>IF(N136="základní",J136,0)</f>
        <v>0</v>
      </c>
      <c r="BF136" s="226">
        <f>IF(N136="snížená",J136,0)</f>
        <v>0</v>
      </c>
      <c r="BG136" s="226">
        <f>IF(N136="zákl. přenesená",J136,0)</f>
        <v>0</v>
      </c>
      <c r="BH136" s="226">
        <f>IF(N136="sníž. přenesená",J136,0)</f>
        <v>0</v>
      </c>
      <c r="BI136" s="226">
        <f>IF(N136="nulová",J136,0)</f>
        <v>0</v>
      </c>
      <c r="BJ136" s="18" t="s">
        <v>79</v>
      </c>
      <c r="BK136" s="226">
        <f>ROUND(I136*H136,2)</f>
        <v>0</v>
      </c>
      <c r="BL136" s="18" t="s">
        <v>248</v>
      </c>
      <c r="BM136" s="225" t="s">
        <v>347</v>
      </c>
    </row>
    <row r="137" s="2" customFormat="1">
      <c r="A137" s="39"/>
      <c r="B137" s="40"/>
      <c r="C137" s="214" t="s">
        <v>348</v>
      </c>
      <c r="D137" s="214" t="s">
        <v>243</v>
      </c>
      <c r="E137" s="215" t="s">
        <v>6991</v>
      </c>
      <c r="F137" s="216" t="s">
        <v>6992</v>
      </c>
      <c r="G137" s="217" t="s">
        <v>282</v>
      </c>
      <c r="H137" s="218">
        <v>2</v>
      </c>
      <c r="I137" s="219"/>
      <c r="J137" s="220">
        <f>ROUND(I137*H137,2)</f>
        <v>0</v>
      </c>
      <c r="K137" s="216" t="s">
        <v>247</v>
      </c>
      <c r="L137" s="45"/>
      <c r="M137" s="221" t="s">
        <v>19</v>
      </c>
      <c r="N137" s="222" t="s">
        <v>43</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248</v>
      </c>
      <c r="AT137" s="225" t="s">
        <v>243</v>
      </c>
      <c r="AU137" s="225" t="s">
        <v>81</v>
      </c>
      <c r="AY137" s="18" t="s">
        <v>240</v>
      </c>
      <c r="BE137" s="226">
        <f>IF(N137="základní",J137,0)</f>
        <v>0</v>
      </c>
      <c r="BF137" s="226">
        <f>IF(N137="snížená",J137,0)</f>
        <v>0</v>
      </c>
      <c r="BG137" s="226">
        <f>IF(N137="zákl. přenesená",J137,0)</f>
        <v>0</v>
      </c>
      <c r="BH137" s="226">
        <f>IF(N137="sníž. přenesená",J137,0)</f>
        <v>0</v>
      </c>
      <c r="BI137" s="226">
        <f>IF(N137="nulová",J137,0)</f>
        <v>0</v>
      </c>
      <c r="BJ137" s="18" t="s">
        <v>79</v>
      </c>
      <c r="BK137" s="226">
        <f>ROUND(I137*H137,2)</f>
        <v>0</v>
      </c>
      <c r="BL137" s="18" t="s">
        <v>248</v>
      </c>
      <c r="BM137" s="225" t="s">
        <v>351</v>
      </c>
    </row>
    <row r="138" s="2" customFormat="1">
      <c r="A138" s="39"/>
      <c r="B138" s="40"/>
      <c r="C138" s="214" t="s">
        <v>306</v>
      </c>
      <c r="D138" s="214" t="s">
        <v>243</v>
      </c>
      <c r="E138" s="215" t="s">
        <v>6993</v>
      </c>
      <c r="F138" s="216" t="s">
        <v>6994</v>
      </c>
      <c r="G138" s="217" t="s">
        <v>282</v>
      </c>
      <c r="H138" s="218">
        <v>1</v>
      </c>
      <c r="I138" s="219"/>
      <c r="J138" s="220">
        <f>ROUND(I138*H138,2)</f>
        <v>0</v>
      </c>
      <c r="K138" s="216" t="s">
        <v>247</v>
      </c>
      <c r="L138" s="45"/>
      <c r="M138" s="221" t="s">
        <v>19</v>
      </c>
      <c r="N138" s="222" t="s">
        <v>43</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248</v>
      </c>
      <c r="AT138" s="225" t="s">
        <v>243</v>
      </c>
      <c r="AU138" s="225" t="s">
        <v>81</v>
      </c>
      <c r="AY138" s="18" t="s">
        <v>240</v>
      </c>
      <c r="BE138" s="226">
        <f>IF(N138="základní",J138,0)</f>
        <v>0</v>
      </c>
      <c r="BF138" s="226">
        <f>IF(N138="snížená",J138,0)</f>
        <v>0</v>
      </c>
      <c r="BG138" s="226">
        <f>IF(N138="zákl. přenesená",J138,0)</f>
        <v>0</v>
      </c>
      <c r="BH138" s="226">
        <f>IF(N138="sníž. přenesená",J138,0)</f>
        <v>0</v>
      </c>
      <c r="BI138" s="226">
        <f>IF(N138="nulová",J138,0)</f>
        <v>0</v>
      </c>
      <c r="BJ138" s="18" t="s">
        <v>79</v>
      </c>
      <c r="BK138" s="226">
        <f>ROUND(I138*H138,2)</f>
        <v>0</v>
      </c>
      <c r="BL138" s="18" t="s">
        <v>248</v>
      </c>
      <c r="BM138" s="225" t="s">
        <v>354</v>
      </c>
    </row>
    <row r="139" s="2" customFormat="1">
      <c r="A139" s="39"/>
      <c r="B139" s="40"/>
      <c r="C139" s="214" t="s">
        <v>355</v>
      </c>
      <c r="D139" s="214" t="s">
        <v>243</v>
      </c>
      <c r="E139" s="215" t="s">
        <v>6995</v>
      </c>
      <c r="F139" s="216" t="s">
        <v>6996</v>
      </c>
      <c r="G139" s="217" t="s">
        <v>282</v>
      </c>
      <c r="H139" s="218">
        <v>64</v>
      </c>
      <c r="I139" s="219"/>
      <c r="J139" s="220">
        <f>ROUND(I139*H139,2)</f>
        <v>0</v>
      </c>
      <c r="K139" s="216" t="s">
        <v>247</v>
      </c>
      <c r="L139" s="45"/>
      <c r="M139" s="221" t="s">
        <v>19</v>
      </c>
      <c r="N139" s="222" t="s">
        <v>43</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248</v>
      </c>
      <c r="AT139" s="225" t="s">
        <v>243</v>
      </c>
      <c r="AU139" s="225" t="s">
        <v>81</v>
      </c>
      <c r="AY139" s="18" t="s">
        <v>240</v>
      </c>
      <c r="BE139" s="226">
        <f>IF(N139="základní",J139,0)</f>
        <v>0</v>
      </c>
      <c r="BF139" s="226">
        <f>IF(N139="snížená",J139,0)</f>
        <v>0</v>
      </c>
      <c r="BG139" s="226">
        <f>IF(N139="zákl. přenesená",J139,0)</f>
        <v>0</v>
      </c>
      <c r="BH139" s="226">
        <f>IF(N139="sníž. přenesená",J139,0)</f>
        <v>0</v>
      </c>
      <c r="BI139" s="226">
        <f>IF(N139="nulová",J139,0)</f>
        <v>0</v>
      </c>
      <c r="BJ139" s="18" t="s">
        <v>79</v>
      </c>
      <c r="BK139" s="226">
        <f>ROUND(I139*H139,2)</f>
        <v>0</v>
      </c>
      <c r="BL139" s="18" t="s">
        <v>248</v>
      </c>
      <c r="BM139" s="225" t="s">
        <v>358</v>
      </c>
    </row>
    <row r="140" s="2" customFormat="1" ht="21.75" customHeight="1">
      <c r="A140" s="39"/>
      <c r="B140" s="40"/>
      <c r="C140" s="214" t="s">
        <v>308</v>
      </c>
      <c r="D140" s="214" t="s">
        <v>243</v>
      </c>
      <c r="E140" s="215" t="s">
        <v>6997</v>
      </c>
      <c r="F140" s="216" t="s">
        <v>6998</v>
      </c>
      <c r="G140" s="217" t="s">
        <v>282</v>
      </c>
      <c r="H140" s="218">
        <v>22</v>
      </c>
      <c r="I140" s="219"/>
      <c r="J140" s="220">
        <f>ROUND(I140*H140,2)</f>
        <v>0</v>
      </c>
      <c r="K140" s="216" t="s">
        <v>247</v>
      </c>
      <c r="L140" s="45"/>
      <c r="M140" s="221" t="s">
        <v>19</v>
      </c>
      <c r="N140" s="222" t="s">
        <v>43</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248</v>
      </c>
      <c r="AT140" s="225" t="s">
        <v>243</v>
      </c>
      <c r="AU140" s="225" t="s">
        <v>81</v>
      </c>
      <c r="AY140" s="18" t="s">
        <v>240</v>
      </c>
      <c r="BE140" s="226">
        <f>IF(N140="základní",J140,0)</f>
        <v>0</v>
      </c>
      <c r="BF140" s="226">
        <f>IF(N140="snížená",J140,0)</f>
        <v>0</v>
      </c>
      <c r="BG140" s="226">
        <f>IF(N140="zákl. přenesená",J140,0)</f>
        <v>0</v>
      </c>
      <c r="BH140" s="226">
        <f>IF(N140="sníž. přenesená",J140,0)</f>
        <v>0</v>
      </c>
      <c r="BI140" s="226">
        <f>IF(N140="nulová",J140,0)</f>
        <v>0</v>
      </c>
      <c r="BJ140" s="18" t="s">
        <v>79</v>
      </c>
      <c r="BK140" s="226">
        <f>ROUND(I140*H140,2)</f>
        <v>0</v>
      </c>
      <c r="BL140" s="18" t="s">
        <v>248</v>
      </c>
      <c r="BM140" s="225" t="s">
        <v>363</v>
      </c>
    </row>
    <row r="141" s="2" customFormat="1" ht="16.5" customHeight="1">
      <c r="A141" s="39"/>
      <c r="B141" s="40"/>
      <c r="C141" s="214" t="s">
        <v>364</v>
      </c>
      <c r="D141" s="214" t="s">
        <v>243</v>
      </c>
      <c r="E141" s="215" t="s">
        <v>6999</v>
      </c>
      <c r="F141" s="216" t="s">
        <v>7000</v>
      </c>
      <c r="G141" s="217" t="s">
        <v>282</v>
      </c>
      <c r="H141" s="218">
        <v>10</v>
      </c>
      <c r="I141" s="219"/>
      <c r="J141" s="220">
        <f>ROUND(I141*H141,2)</f>
        <v>0</v>
      </c>
      <c r="K141" s="216" t="s">
        <v>247</v>
      </c>
      <c r="L141" s="45"/>
      <c r="M141" s="221" t="s">
        <v>19</v>
      </c>
      <c r="N141" s="222" t="s">
        <v>43</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248</v>
      </c>
      <c r="AT141" s="225" t="s">
        <v>243</v>
      </c>
      <c r="AU141" s="225" t="s">
        <v>81</v>
      </c>
      <c r="AY141" s="18" t="s">
        <v>240</v>
      </c>
      <c r="BE141" s="226">
        <f>IF(N141="základní",J141,0)</f>
        <v>0</v>
      </c>
      <c r="BF141" s="226">
        <f>IF(N141="snížená",J141,0)</f>
        <v>0</v>
      </c>
      <c r="BG141" s="226">
        <f>IF(N141="zákl. přenesená",J141,0)</f>
        <v>0</v>
      </c>
      <c r="BH141" s="226">
        <f>IF(N141="sníž. přenesená",J141,0)</f>
        <v>0</v>
      </c>
      <c r="BI141" s="226">
        <f>IF(N141="nulová",J141,0)</f>
        <v>0</v>
      </c>
      <c r="BJ141" s="18" t="s">
        <v>79</v>
      </c>
      <c r="BK141" s="226">
        <f>ROUND(I141*H141,2)</f>
        <v>0</v>
      </c>
      <c r="BL141" s="18" t="s">
        <v>248</v>
      </c>
      <c r="BM141" s="225" t="s">
        <v>367</v>
      </c>
    </row>
    <row r="142" s="2" customFormat="1">
      <c r="A142" s="39"/>
      <c r="B142" s="40"/>
      <c r="C142" s="214" t="s">
        <v>311</v>
      </c>
      <c r="D142" s="214" t="s">
        <v>243</v>
      </c>
      <c r="E142" s="215" t="s">
        <v>7001</v>
      </c>
      <c r="F142" s="216" t="s">
        <v>7002</v>
      </c>
      <c r="G142" s="217" t="s">
        <v>282</v>
      </c>
      <c r="H142" s="218">
        <v>33</v>
      </c>
      <c r="I142" s="219"/>
      <c r="J142" s="220">
        <f>ROUND(I142*H142,2)</f>
        <v>0</v>
      </c>
      <c r="K142" s="216" t="s">
        <v>247</v>
      </c>
      <c r="L142" s="45"/>
      <c r="M142" s="221" t="s">
        <v>19</v>
      </c>
      <c r="N142" s="222" t="s">
        <v>43</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248</v>
      </c>
      <c r="AT142" s="225" t="s">
        <v>243</v>
      </c>
      <c r="AU142" s="225" t="s">
        <v>81</v>
      </c>
      <c r="AY142" s="18" t="s">
        <v>240</v>
      </c>
      <c r="BE142" s="226">
        <f>IF(N142="základní",J142,0)</f>
        <v>0</v>
      </c>
      <c r="BF142" s="226">
        <f>IF(N142="snížená",J142,0)</f>
        <v>0</v>
      </c>
      <c r="BG142" s="226">
        <f>IF(N142="zákl. přenesená",J142,0)</f>
        <v>0</v>
      </c>
      <c r="BH142" s="226">
        <f>IF(N142="sníž. přenesená",J142,0)</f>
        <v>0</v>
      </c>
      <c r="BI142" s="226">
        <f>IF(N142="nulová",J142,0)</f>
        <v>0</v>
      </c>
      <c r="BJ142" s="18" t="s">
        <v>79</v>
      </c>
      <c r="BK142" s="226">
        <f>ROUND(I142*H142,2)</f>
        <v>0</v>
      </c>
      <c r="BL142" s="18" t="s">
        <v>248</v>
      </c>
      <c r="BM142" s="225" t="s">
        <v>370</v>
      </c>
    </row>
    <row r="143" s="2" customFormat="1">
      <c r="A143" s="39"/>
      <c r="B143" s="40"/>
      <c r="C143" s="214" t="s">
        <v>371</v>
      </c>
      <c r="D143" s="214" t="s">
        <v>243</v>
      </c>
      <c r="E143" s="215" t="s">
        <v>7003</v>
      </c>
      <c r="F143" s="216" t="s">
        <v>7004</v>
      </c>
      <c r="G143" s="217" t="s">
        <v>282</v>
      </c>
      <c r="H143" s="218">
        <v>220</v>
      </c>
      <c r="I143" s="219"/>
      <c r="J143" s="220">
        <f>ROUND(I143*H143,2)</f>
        <v>0</v>
      </c>
      <c r="K143" s="216" t="s">
        <v>247</v>
      </c>
      <c r="L143" s="45"/>
      <c r="M143" s="221" t="s">
        <v>19</v>
      </c>
      <c r="N143" s="222" t="s">
        <v>43</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248</v>
      </c>
      <c r="AT143" s="225" t="s">
        <v>243</v>
      </c>
      <c r="AU143" s="225" t="s">
        <v>81</v>
      </c>
      <c r="AY143" s="18" t="s">
        <v>240</v>
      </c>
      <c r="BE143" s="226">
        <f>IF(N143="základní",J143,0)</f>
        <v>0</v>
      </c>
      <c r="BF143" s="226">
        <f>IF(N143="snížená",J143,0)</f>
        <v>0</v>
      </c>
      <c r="BG143" s="226">
        <f>IF(N143="zákl. přenesená",J143,0)</f>
        <v>0</v>
      </c>
      <c r="BH143" s="226">
        <f>IF(N143="sníž. přenesená",J143,0)</f>
        <v>0</v>
      </c>
      <c r="BI143" s="226">
        <f>IF(N143="nulová",J143,0)</f>
        <v>0</v>
      </c>
      <c r="BJ143" s="18" t="s">
        <v>79</v>
      </c>
      <c r="BK143" s="226">
        <f>ROUND(I143*H143,2)</f>
        <v>0</v>
      </c>
      <c r="BL143" s="18" t="s">
        <v>248</v>
      </c>
      <c r="BM143" s="225" t="s">
        <v>374</v>
      </c>
    </row>
    <row r="144" s="2" customFormat="1">
      <c r="A144" s="39"/>
      <c r="B144" s="40"/>
      <c r="C144" s="214" t="s">
        <v>313</v>
      </c>
      <c r="D144" s="214" t="s">
        <v>243</v>
      </c>
      <c r="E144" s="215" t="s">
        <v>7005</v>
      </c>
      <c r="F144" s="216" t="s">
        <v>7006</v>
      </c>
      <c r="G144" s="217" t="s">
        <v>282</v>
      </c>
      <c r="H144" s="218">
        <v>1</v>
      </c>
      <c r="I144" s="219"/>
      <c r="J144" s="220">
        <f>ROUND(I144*H144,2)</f>
        <v>0</v>
      </c>
      <c r="K144" s="216" t="s">
        <v>247</v>
      </c>
      <c r="L144" s="45"/>
      <c r="M144" s="221" t="s">
        <v>19</v>
      </c>
      <c r="N144" s="222" t="s">
        <v>43</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248</v>
      </c>
      <c r="AT144" s="225" t="s">
        <v>243</v>
      </c>
      <c r="AU144" s="225" t="s">
        <v>81</v>
      </c>
      <c r="AY144" s="18" t="s">
        <v>240</v>
      </c>
      <c r="BE144" s="226">
        <f>IF(N144="základní",J144,0)</f>
        <v>0</v>
      </c>
      <c r="BF144" s="226">
        <f>IF(N144="snížená",J144,0)</f>
        <v>0</v>
      </c>
      <c r="BG144" s="226">
        <f>IF(N144="zákl. přenesená",J144,0)</f>
        <v>0</v>
      </c>
      <c r="BH144" s="226">
        <f>IF(N144="sníž. přenesená",J144,0)</f>
        <v>0</v>
      </c>
      <c r="BI144" s="226">
        <f>IF(N144="nulová",J144,0)</f>
        <v>0</v>
      </c>
      <c r="BJ144" s="18" t="s">
        <v>79</v>
      </c>
      <c r="BK144" s="226">
        <f>ROUND(I144*H144,2)</f>
        <v>0</v>
      </c>
      <c r="BL144" s="18" t="s">
        <v>248</v>
      </c>
      <c r="BM144" s="225" t="s">
        <v>377</v>
      </c>
    </row>
    <row r="145" s="2" customFormat="1">
      <c r="A145" s="39"/>
      <c r="B145" s="40"/>
      <c r="C145" s="214" t="s">
        <v>378</v>
      </c>
      <c r="D145" s="214" t="s">
        <v>243</v>
      </c>
      <c r="E145" s="215" t="s">
        <v>7007</v>
      </c>
      <c r="F145" s="216" t="s">
        <v>7008</v>
      </c>
      <c r="G145" s="217" t="s">
        <v>282</v>
      </c>
      <c r="H145" s="218">
        <v>1</v>
      </c>
      <c r="I145" s="219"/>
      <c r="J145" s="220">
        <f>ROUND(I145*H145,2)</f>
        <v>0</v>
      </c>
      <c r="K145" s="216" t="s">
        <v>247</v>
      </c>
      <c r="L145" s="45"/>
      <c r="M145" s="221" t="s">
        <v>19</v>
      </c>
      <c r="N145" s="222" t="s">
        <v>43</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248</v>
      </c>
      <c r="AT145" s="225" t="s">
        <v>243</v>
      </c>
      <c r="AU145" s="225" t="s">
        <v>81</v>
      </c>
      <c r="AY145" s="18" t="s">
        <v>240</v>
      </c>
      <c r="BE145" s="226">
        <f>IF(N145="základní",J145,0)</f>
        <v>0</v>
      </c>
      <c r="BF145" s="226">
        <f>IF(N145="snížená",J145,0)</f>
        <v>0</v>
      </c>
      <c r="BG145" s="226">
        <f>IF(N145="zákl. přenesená",J145,0)</f>
        <v>0</v>
      </c>
      <c r="BH145" s="226">
        <f>IF(N145="sníž. přenesená",J145,0)</f>
        <v>0</v>
      </c>
      <c r="BI145" s="226">
        <f>IF(N145="nulová",J145,0)</f>
        <v>0</v>
      </c>
      <c r="BJ145" s="18" t="s">
        <v>79</v>
      </c>
      <c r="BK145" s="226">
        <f>ROUND(I145*H145,2)</f>
        <v>0</v>
      </c>
      <c r="BL145" s="18" t="s">
        <v>248</v>
      </c>
      <c r="BM145" s="225" t="s">
        <v>382</v>
      </c>
    </row>
    <row r="146" s="2" customFormat="1" ht="16.5" customHeight="1">
      <c r="A146" s="39"/>
      <c r="B146" s="40"/>
      <c r="C146" s="214" t="s">
        <v>315</v>
      </c>
      <c r="D146" s="214" t="s">
        <v>243</v>
      </c>
      <c r="E146" s="215" t="s">
        <v>7009</v>
      </c>
      <c r="F146" s="216" t="s">
        <v>7010</v>
      </c>
      <c r="G146" s="217" t="s">
        <v>282</v>
      </c>
      <c r="H146" s="218">
        <v>2</v>
      </c>
      <c r="I146" s="219"/>
      <c r="J146" s="220">
        <f>ROUND(I146*H146,2)</f>
        <v>0</v>
      </c>
      <c r="K146" s="216" t="s">
        <v>247</v>
      </c>
      <c r="L146" s="45"/>
      <c r="M146" s="221" t="s">
        <v>19</v>
      </c>
      <c r="N146" s="222" t="s">
        <v>43</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248</v>
      </c>
      <c r="AT146" s="225" t="s">
        <v>243</v>
      </c>
      <c r="AU146" s="225" t="s">
        <v>81</v>
      </c>
      <c r="AY146" s="18" t="s">
        <v>240</v>
      </c>
      <c r="BE146" s="226">
        <f>IF(N146="základní",J146,0)</f>
        <v>0</v>
      </c>
      <c r="BF146" s="226">
        <f>IF(N146="snížená",J146,0)</f>
        <v>0</v>
      </c>
      <c r="BG146" s="226">
        <f>IF(N146="zákl. přenesená",J146,0)</f>
        <v>0</v>
      </c>
      <c r="BH146" s="226">
        <f>IF(N146="sníž. přenesená",J146,0)</f>
        <v>0</v>
      </c>
      <c r="BI146" s="226">
        <f>IF(N146="nulová",J146,0)</f>
        <v>0</v>
      </c>
      <c r="BJ146" s="18" t="s">
        <v>79</v>
      </c>
      <c r="BK146" s="226">
        <f>ROUND(I146*H146,2)</f>
        <v>0</v>
      </c>
      <c r="BL146" s="18" t="s">
        <v>248</v>
      </c>
      <c r="BM146" s="225" t="s">
        <v>387</v>
      </c>
    </row>
    <row r="147" s="2" customFormat="1">
      <c r="A147" s="39"/>
      <c r="B147" s="40"/>
      <c r="C147" s="214" t="s">
        <v>388</v>
      </c>
      <c r="D147" s="214" t="s">
        <v>243</v>
      </c>
      <c r="E147" s="215" t="s">
        <v>7011</v>
      </c>
      <c r="F147" s="216" t="s">
        <v>7012</v>
      </c>
      <c r="G147" s="217" t="s">
        <v>282</v>
      </c>
      <c r="H147" s="218">
        <v>2</v>
      </c>
      <c r="I147" s="219"/>
      <c r="J147" s="220">
        <f>ROUND(I147*H147,2)</f>
        <v>0</v>
      </c>
      <c r="K147" s="216" t="s">
        <v>247</v>
      </c>
      <c r="L147" s="45"/>
      <c r="M147" s="221" t="s">
        <v>19</v>
      </c>
      <c r="N147" s="222" t="s">
        <v>43</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248</v>
      </c>
      <c r="AT147" s="225" t="s">
        <v>243</v>
      </c>
      <c r="AU147" s="225" t="s">
        <v>81</v>
      </c>
      <c r="AY147" s="18" t="s">
        <v>240</v>
      </c>
      <c r="BE147" s="226">
        <f>IF(N147="základní",J147,0)</f>
        <v>0</v>
      </c>
      <c r="BF147" s="226">
        <f>IF(N147="snížená",J147,0)</f>
        <v>0</v>
      </c>
      <c r="BG147" s="226">
        <f>IF(N147="zákl. přenesená",J147,0)</f>
        <v>0</v>
      </c>
      <c r="BH147" s="226">
        <f>IF(N147="sníž. přenesená",J147,0)</f>
        <v>0</v>
      </c>
      <c r="BI147" s="226">
        <f>IF(N147="nulová",J147,0)</f>
        <v>0</v>
      </c>
      <c r="BJ147" s="18" t="s">
        <v>79</v>
      </c>
      <c r="BK147" s="226">
        <f>ROUND(I147*H147,2)</f>
        <v>0</v>
      </c>
      <c r="BL147" s="18" t="s">
        <v>248</v>
      </c>
      <c r="BM147" s="225" t="s">
        <v>391</v>
      </c>
    </row>
    <row r="148" s="2" customFormat="1">
      <c r="A148" s="39"/>
      <c r="B148" s="40"/>
      <c r="C148" s="214" t="s">
        <v>317</v>
      </c>
      <c r="D148" s="214" t="s">
        <v>243</v>
      </c>
      <c r="E148" s="215" t="s">
        <v>7013</v>
      </c>
      <c r="F148" s="216" t="s">
        <v>7014</v>
      </c>
      <c r="G148" s="217" t="s">
        <v>282</v>
      </c>
      <c r="H148" s="218">
        <v>39</v>
      </c>
      <c r="I148" s="219"/>
      <c r="J148" s="220">
        <f>ROUND(I148*H148,2)</f>
        <v>0</v>
      </c>
      <c r="K148" s="216" t="s">
        <v>247</v>
      </c>
      <c r="L148" s="45"/>
      <c r="M148" s="221" t="s">
        <v>19</v>
      </c>
      <c r="N148" s="222" t="s">
        <v>43</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248</v>
      </c>
      <c r="AT148" s="225" t="s">
        <v>243</v>
      </c>
      <c r="AU148" s="225" t="s">
        <v>81</v>
      </c>
      <c r="AY148" s="18" t="s">
        <v>240</v>
      </c>
      <c r="BE148" s="226">
        <f>IF(N148="základní",J148,0)</f>
        <v>0</v>
      </c>
      <c r="BF148" s="226">
        <f>IF(N148="snížená",J148,0)</f>
        <v>0</v>
      </c>
      <c r="BG148" s="226">
        <f>IF(N148="zákl. přenesená",J148,0)</f>
        <v>0</v>
      </c>
      <c r="BH148" s="226">
        <f>IF(N148="sníž. přenesená",J148,0)</f>
        <v>0</v>
      </c>
      <c r="BI148" s="226">
        <f>IF(N148="nulová",J148,0)</f>
        <v>0</v>
      </c>
      <c r="BJ148" s="18" t="s">
        <v>79</v>
      </c>
      <c r="BK148" s="226">
        <f>ROUND(I148*H148,2)</f>
        <v>0</v>
      </c>
      <c r="BL148" s="18" t="s">
        <v>248</v>
      </c>
      <c r="BM148" s="225" t="s">
        <v>394</v>
      </c>
    </row>
    <row r="149" s="2" customFormat="1">
      <c r="A149" s="39"/>
      <c r="B149" s="40"/>
      <c r="C149" s="214" t="s">
        <v>397</v>
      </c>
      <c r="D149" s="214" t="s">
        <v>243</v>
      </c>
      <c r="E149" s="215" t="s">
        <v>7015</v>
      </c>
      <c r="F149" s="216" t="s">
        <v>7016</v>
      </c>
      <c r="G149" s="217" t="s">
        <v>282</v>
      </c>
      <c r="H149" s="218">
        <v>2</v>
      </c>
      <c r="I149" s="219"/>
      <c r="J149" s="220">
        <f>ROUND(I149*H149,2)</f>
        <v>0</v>
      </c>
      <c r="K149" s="216" t="s">
        <v>247</v>
      </c>
      <c r="L149" s="45"/>
      <c r="M149" s="221" t="s">
        <v>19</v>
      </c>
      <c r="N149" s="222" t="s">
        <v>43</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248</v>
      </c>
      <c r="AT149" s="225" t="s">
        <v>243</v>
      </c>
      <c r="AU149" s="225" t="s">
        <v>81</v>
      </c>
      <c r="AY149" s="18" t="s">
        <v>240</v>
      </c>
      <c r="BE149" s="226">
        <f>IF(N149="základní",J149,0)</f>
        <v>0</v>
      </c>
      <c r="BF149" s="226">
        <f>IF(N149="snížená",J149,0)</f>
        <v>0</v>
      </c>
      <c r="BG149" s="226">
        <f>IF(N149="zákl. přenesená",J149,0)</f>
        <v>0</v>
      </c>
      <c r="BH149" s="226">
        <f>IF(N149="sníž. přenesená",J149,0)</f>
        <v>0</v>
      </c>
      <c r="BI149" s="226">
        <f>IF(N149="nulová",J149,0)</f>
        <v>0</v>
      </c>
      <c r="BJ149" s="18" t="s">
        <v>79</v>
      </c>
      <c r="BK149" s="226">
        <f>ROUND(I149*H149,2)</f>
        <v>0</v>
      </c>
      <c r="BL149" s="18" t="s">
        <v>248</v>
      </c>
      <c r="BM149" s="225" t="s">
        <v>400</v>
      </c>
    </row>
    <row r="150" s="2" customFormat="1" ht="33" customHeight="1">
      <c r="A150" s="39"/>
      <c r="B150" s="40"/>
      <c r="C150" s="214" t="s">
        <v>320</v>
      </c>
      <c r="D150" s="214" t="s">
        <v>243</v>
      </c>
      <c r="E150" s="215" t="s">
        <v>7017</v>
      </c>
      <c r="F150" s="216" t="s">
        <v>7018</v>
      </c>
      <c r="G150" s="217" t="s">
        <v>282</v>
      </c>
      <c r="H150" s="218">
        <v>30</v>
      </c>
      <c r="I150" s="219"/>
      <c r="J150" s="220">
        <f>ROUND(I150*H150,2)</f>
        <v>0</v>
      </c>
      <c r="K150" s="216" t="s">
        <v>247</v>
      </c>
      <c r="L150" s="45"/>
      <c r="M150" s="221" t="s">
        <v>19</v>
      </c>
      <c r="N150" s="222" t="s">
        <v>43</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248</v>
      </c>
      <c r="AT150" s="225" t="s">
        <v>243</v>
      </c>
      <c r="AU150" s="225" t="s">
        <v>81</v>
      </c>
      <c r="AY150" s="18" t="s">
        <v>240</v>
      </c>
      <c r="BE150" s="226">
        <f>IF(N150="základní",J150,0)</f>
        <v>0</v>
      </c>
      <c r="BF150" s="226">
        <f>IF(N150="snížená",J150,0)</f>
        <v>0</v>
      </c>
      <c r="BG150" s="226">
        <f>IF(N150="zákl. přenesená",J150,0)</f>
        <v>0</v>
      </c>
      <c r="BH150" s="226">
        <f>IF(N150="sníž. přenesená",J150,0)</f>
        <v>0</v>
      </c>
      <c r="BI150" s="226">
        <f>IF(N150="nulová",J150,0)</f>
        <v>0</v>
      </c>
      <c r="BJ150" s="18" t="s">
        <v>79</v>
      </c>
      <c r="BK150" s="226">
        <f>ROUND(I150*H150,2)</f>
        <v>0</v>
      </c>
      <c r="BL150" s="18" t="s">
        <v>248</v>
      </c>
      <c r="BM150" s="225" t="s">
        <v>403</v>
      </c>
    </row>
    <row r="151" s="2" customFormat="1">
      <c r="A151" s="39"/>
      <c r="B151" s="40"/>
      <c r="C151" s="214" t="s">
        <v>406</v>
      </c>
      <c r="D151" s="214" t="s">
        <v>243</v>
      </c>
      <c r="E151" s="215" t="s">
        <v>7019</v>
      </c>
      <c r="F151" s="216" t="s">
        <v>7020</v>
      </c>
      <c r="G151" s="217" t="s">
        <v>282</v>
      </c>
      <c r="H151" s="218">
        <v>9</v>
      </c>
      <c r="I151" s="219"/>
      <c r="J151" s="220">
        <f>ROUND(I151*H151,2)</f>
        <v>0</v>
      </c>
      <c r="K151" s="216" t="s">
        <v>247</v>
      </c>
      <c r="L151" s="45"/>
      <c r="M151" s="221" t="s">
        <v>19</v>
      </c>
      <c r="N151" s="222" t="s">
        <v>43</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248</v>
      </c>
      <c r="AT151" s="225" t="s">
        <v>243</v>
      </c>
      <c r="AU151" s="225" t="s">
        <v>81</v>
      </c>
      <c r="AY151" s="18" t="s">
        <v>240</v>
      </c>
      <c r="BE151" s="226">
        <f>IF(N151="základní",J151,0)</f>
        <v>0</v>
      </c>
      <c r="BF151" s="226">
        <f>IF(N151="snížená",J151,0)</f>
        <v>0</v>
      </c>
      <c r="BG151" s="226">
        <f>IF(N151="zákl. přenesená",J151,0)</f>
        <v>0</v>
      </c>
      <c r="BH151" s="226">
        <f>IF(N151="sníž. přenesená",J151,0)</f>
        <v>0</v>
      </c>
      <c r="BI151" s="226">
        <f>IF(N151="nulová",J151,0)</f>
        <v>0</v>
      </c>
      <c r="BJ151" s="18" t="s">
        <v>79</v>
      </c>
      <c r="BK151" s="226">
        <f>ROUND(I151*H151,2)</f>
        <v>0</v>
      </c>
      <c r="BL151" s="18" t="s">
        <v>248</v>
      </c>
      <c r="BM151" s="225" t="s">
        <v>409</v>
      </c>
    </row>
    <row r="152" s="2" customFormat="1">
      <c r="A152" s="39"/>
      <c r="B152" s="40"/>
      <c r="C152" s="214" t="s">
        <v>322</v>
      </c>
      <c r="D152" s="214" t="s">
        <v>243</v>
      </c>
      <c r="E152" s="215" t="s">
        <v>7021</v>
      </c>
      <c r="F152" s="216" t="s">
        <v>7022</v>
      </c>
      <c r="G152" s="217" t="s">
        <v>282</v>
      </c>
      <c r="H152" s="218">
        <v>1</v>
      </c>
      <c r="I152" s="219"/>
      <c r="J152" s="220">
        <f>ROUND(I152*H152,2)</f>
        <v>0</v>
      </c>
      <c r="K152" s="216" t="s">
        <v>247</v>
      </c>
      <c r="L152" s="45"/>
      <c r="M152" s="221" t="s">
        <v>19</v>
      </c>
      <c r="N152" s="222" t="s">
        <v>43</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248</v>
      </c>
      <c r="AT152" s="225" t="s">
        <v>243</v>
      </c>
      <c r="AU152" s="225" t="s">
        <v>81</v>
      </c>
      <c r="AY152" s="18" t="s">
        <v>240</v>
      </c>
      <c r="BE152" s="226">
        <f>IF(N152="základní",J152,0)</f>
        <v>0</v>
      </c>
      <c r="BF152" s="226">
        <f>IF(N152="snížená",J152,0)</f>
        <v>0</v>
      </c>
      <c r="BG152" s="226">
        <f>IF(N152="zákl. přenesená",J152,0)</f>
        <v>0</v>
      </c>
      <c r="BH152" s="226">
        <f>IF(N152="sníž. přenesená",J152,0)</f>
        <v>0</v>
      </c>
      <c r="BI152" s="226">
        <f>IF(N152="nulová",J152,0)</f>
        <v>0</v>
      </c>
      <c r="BJ152" s="18" t="s">
        <v>79</v>
      </c>
      <c r="BK152" s="226">
        <f>ROUND(I152*H152,2)</f>
        <v>0</v>
      </c>
      <c r="BL152" s="18" t="s">
        <v>248</v>
      </c>
      <c r="BM152" s="225" t="s">
        <v>412</v>
      </c>
    </row>
    <row r="153" s="2" customFormat="1" ht="16.5" customHeight="1">
      <c r="A153" s="39"/>
      <c r="B153" s="40"/>
      <c r="C153" s="214" t="s">
        <v>413</v>
      </c>
      <c r="D153" s="214" t="s">
        <v>243</v>
      </c>
      <c r="E153" s="215" t="s">
        <v>7023</v>
      </c>
      <c r="F153" s="216" t="s">
        <v>7024</v>
      </c>
      <c r="G153" s="217" t="s">
        <v>282</v>
      </c>
      <c r="H153" s="218">
        <v>1</v>
      </c>
      <c r="I153" s="219"/>
      <c r="J153" s="220">
        <f>ROUND(I153*H153,2)</f>
        <v>0</v>
      </c>
      <c r="K153" s="216" t="s">
        <v>247</v>
      </c>
      <c r="L153" s="45"/>
      <c r="M153" s="221" t="s">
        <v>19</v>
      </c>
      <c r="N153" s="222" t="s">
        <v>43</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248</v>
      </c>
      <c r="AT153" s="225" t="s">
        <v>243</v>
      </c>
      <c r="AU153" s="225" t="s">
        <v>81</v>
      </c>
      <c r="AY153" s="18" t="s">
        <v>240</v>
      </c>
      <c r="BE153" s="226">
        <f>IF(N153="základní",J153,0)</f>
        <v>0</v>
      </c>
      <c r="BF153" s="226">
        <f>IF(N153="snížená",J153,0)</f>
        <v>0</v>
      </c>
      <c r="BG153" s="226">
        <f>IF(N153="zákl. přenesená",J153,0)</f>
        <v>0</v>
      </c>
      <c r="BH153" s="226">
        <f>IF(N153="sníž. přenesená",J153,0)</f>
        <v>0</v>
      </c>
      <c r="BI153" s="226">
        <f>IF(N153="nulová",J153,0)</f>
        <v>0</v>
      </c>
      <c r="BJ153" s="18" t="s">
        <v>79</v>
      </c>
      <c r="BK153" s="226">
        <f>ROUND(I153*H153,2)</f>
        <v>0</v>
      </c>
      <c r="BL153" s="18" t="s">
        <v>248</v>
      </c>
      <c r="BM153" s="225" t="s">
        <v>417</v>
      </c>
    </row>
    <row r="154" s="2" customFormat="1" ht="21.75" customHeight="1">
      <c r="A154" s="39"/>
      <c r="B154" s="40"/>
      <c r="C154" s="214" t="s">
        <v>325</v>
      </c>
      <c r="D154" s="214" t="s">
        <v>243</v>
      </c>
      <c r="E154" s="215" t="s">
        <v>7025</v>
      </c>
      <c r="F154" s="216" t="s">
        <v>7026</v>
      </c>
      <c r="G154" s="217" t="s">
        <v>282</v>
      </c>
      <c r="H154" s="218">
        <v>17</v>
      </c>
      <c r="I154" s="219"/>
      <c r="J154" s="220">
        <f>ROUND(I154*H154,2)</f>
        <v>0</v>
      </c>
      <c r="K154" s="216" t="s">
        <v>247</v>
      </c>
      <c r="L154" s="45"/>
      <c r="M154" s="221" t="s">
        <v>19</v>
      </c>
      <c r="N154" s="222" t="s">
        <v>43</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248</v>
      </c>
      <c r="AT154" s="225" t="s">
        <v>243</v>
      </c>
      <c r="AU154" s="225" t="s">
        <v>81</v>
      </c>
      <c r="AY154" s="18" t="s">
        <v>240</v>
      </c>
      <c r="BE154" s="226">
        <f>IF(N154="základní",J154,0)</f>
        <v>0</v>
      </c>
      <c r="BF154" s="226">
        <f>IF(N154="snížená",J154,0)</f>
        <v>0</v>
      </c>
      <c r="BG154" s="226">
        <f>IF(N154="zákl. přenesená",J154,0)</f>
        <v>0</v>
      </c>
      <c r="BH154" s="226">
        <f>IF(N154="sníž. přenesená",J154,0)</f>
        <v>0</v>
      </c>
      <c r="BI154" s="226">
        <f>IF(N154="nulová",J154,0)</f>
        <v>0</v>
      </c>
      <c r="BJ154" s="18" t="s">
        <v>79</v>
      </c>
      <c r="BK154" s="226">
        <f>ROUND(I154*H154,2)</f>
        <v>0</v>
      </c>
      <c r="BL154" s="18" t="s">
        <v>248</v>
      </c>
      <c r="BM154" s="225" t="s">
        <v>420</v>
      </c>
    </row>
    <row r="155" s="12" customFormat="1" ht="22.8" customHeight="1">
      <c r="A155" s="12"/>
      <c r="B155" s="198"/>
      <c r="C155" s="199"/>
      <c r="D155" s="200" t="s">
        <v>71</v>
      </c>
      <c r="E155" s="212" t="s">
        <v>7027</v>
      </c>
      <c r="F155" s="212" t="s">
        <v>7028</v>
      </c>
      <c r="G155" s="199"/>
      <c r="H155" s="199"/>
      <c r="I155" s="202"/>
      <c r="J155" s="213">
        <f>BK155</f>
        <v>0</v>
      </c>
      <c r="K155" s="199"/>
      <c r="L155" s="204"/>
      <c r="M155" s="205"/>
      <c r="N155" s="206"/>
      <c r="O155" s="206"/>
      <c r="P155" s="207">
        <f>SUM(P156:P170)</f>
        <v>0</v>
      </c>
      <c r="Q155" s="206"/>
      <c r="R155" s="207">
        <f>SUM(R156:R170)</f>
        <v>0</v>
      </c>
      <c r="S155" s="206"/>
      <c r="T155" s="208">
        <f>SUM(T156:T170)</f>
        <v>0</v>
      </c>
      <c r="U155" s="12"/>
      <c r="V155" s="12"/>
      <c r="W155" s="12"/>
      <c r="X155" s="12"/>
      <c r="Y155" s="12"/>
      <c r="Z155" s="12"/>
      <c r="AA155" s="12"/>
      <c r="AB155" s="12"/>
      <c r="AC155" s="12"/>
      <c r="AD155" s="12"/>
      <c r="AE155" s="12"/>
      <c r="AR155" s="209" t="s">
        <v>79</v>
      </c>
      <c r="AT155" s="210" t="s">
        <v>71</v>
      </c>
      <c r="AU155" s="210" t="s">
        <v>79</v>
      </c>
      <c r="AY155" s="209" t="s">
        <v>240</v>
      </c>
      <c r="BK155" s="211">
        <f>SUM(BK156:BK170)</f>
        <v>0</v>
      </c>
    </row>
    <row r="156" s="2" customFormat="1">
      <c r="A156" s="39"/>
      <c r="B156" s="40"/>
      <c r="C156" s="214" t="s">
        <v>421</v>
      </c>
      <c r="D156" s="214" t="s">
        <v>243</v>
      </c>
      <c r="E156" s="215" t="s">
        <v>7029</v>
      </c>
      <c r="F156" s="216" t="s">
        <v>7030</v>
      </c>
      <c r="G156" s="217" t="s">
        <v>282</v>
      </c>
      <c r="H156" s="218">
        <v>57</v>
      </c>
      <c r="I156" s="219"/>
      <c r="J156" s="220">
        <f>ROUND(I156*H156,2)</f>
        <v>0</v>
      </c>
      <c r="K156" s="216" t="s">
        <v>247</v>
      </c>
      <c r="L156" s="45"/>
      <c r="M156" s="221" t="s">
        <v>19</v>
      </c>
      <c r="N156" s="222" t="s">
        <v>43</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248</v>
      </c>
      <c r="AT156" s="225" t="s">
        <v>243</v>
      </c>
      <c r="AU156" s="225" t="s">
        <v>81</v>
      </c>
      <c r="AY156" s="18" t="s">
        <v>240</v>
      </c>
      <c r="BE156" s="226">
        <f>IF(N156="základní",J156,0)</f>
        <v>0</v>
      </c>
      <c r="BF156" s="226">
        <f>IF(N156="snížená",J156,0)</f>
        <v>0</v>
      </c>
      <c r="BG156" s="226">
        <f>IF(N156="zákl. přenesená",J156,0)</f>
        <v>0</v>
      </c>
      <c r="BH156" s="226">
        <f>IF(N156="sníž. přenesená",J156,0)</f>
        <v>0</v>
      </c>
      <c r="BI156" s="226">
        <f>IF(N156="nulová",J156,0)</f>
        <v>0</v>
      </c>
      <c r="BJ156" s="18" t="s">
        <v>79</v>
      </c>
      <c r="BK156" s="226">
        <f>ROUND(I156*H156,2)</f>
        <v>0</v>
      </c>
      <c r="BL156" s="18" t="s">
        <v>248</v>
      </c>
      <c r="BM156" s="225" t="s">
        <v>424</v>
      </c>
    </row>
    <row r="157" s="2" customFormat="1">
      <c r="A157" s="39"/>
      <c r="B157" s="40"/>
      <c r="C157" s="214" t="s">
        <v>327</v>
      </c>
      <c r="D157" s="214" t="s">
        <v>243</v>
      </c>
      <c r="E157" s="215" t="s">
        <v>7031</v>
      </c>
      <c r="F157" s="216" t="s">
        <v>7032</v>
      </c>
      <c r="G157" s="217" t="s">
        <v>282</v>
      </c>
      <c r="H157" s="218">
        <v>16</v>
      </c>
      <c r="I157" s="219"/>
      <c r="J157" s="220">
        <f>ROUND(I157*H157,2)</f>
        <v>0</v>
      </c>
      <c r="K157" s="216" t="s">
        <v>247</v>
      </c>
      <c r="L157" s="45"/>
      <c r="M157" s="221" t="s">
        <v>19</v>
      </c>
      <c r="N157" s="222" t="s">
        <v>43</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248</v>
      </c>
      <c r="AT157" s="225" t="s">
        <v>243</v>
      </c>
      <c r="AU157" s="225" t="s">
        <v>81</v>
      </c>
      <c r="AY157" s="18" t="s">
        <v>240</v>
      </c>
      <c r="BE157" s="226">
        <f>IF(N157="základní",J157,0)</f>
        <v>0</v>
      </c>
      <c r="BF157" s="226">
        <f>IF(N157="snížená",J157,0)</f>
        <v>0</v>
      </c>
      <c r="BG157" s="226">
        <f>IF(N157="zákl. přenesená",J157,0)</f>
        <v>0</v>
      </c>
      <c r="BH157" s="226">
        <f>IF(N157="sníž. přenesená",J157,0)</f>
        <v>0</v>
      </c>
      <c r="BI157" s="226">
        <f>IF(N157="nulová",J157,0)</f>
        <v>0</v>
      </c>
      <c r="BJ157" s="18" t="s">
        <v>79</v>
      </c>
      <c r="BK157" s="226">
        <f>ROUND(I157*H157,2)</f>
        <v>0</v>
      </c>
      <c r="BL157" s="18" t="s">
        <v>248</v>
      </c>
      <c r="BM157" s="225" t="s">
        <v>427</v>
      </c>
    </row>
    <row r="158" s="2" customFormat="1">
      <c r="A158" s="39"/>
      <c r="B158" s="40"/>
      <c r="C158" s="214" t="s">
        <v>428</v>
      </c>
      <c r="D158" s="214" t="s">
        <v>243</v>
      </c>
      <c r="E158" s="215" t="s">
        <v>7033</v>
      </c>
      <c r="F158" s="216" t="s">
        <v>7034</v>
      </c>
      <c r="G158" s="217" t="s">
        <v>282</v>
      </c>
      <c r="H158" s="218">
        <v>1</v>
      </c>
      <c r="I158" s="219"/>
      <c r="J158" s="220">
        <f>ROUND(I158*H158,2)</f>
        <v>0</v>
      </c>
      <c r="K158" s="216" t="s">
        <v>247</v>
      </c>
      <c r="L158" s="45"/>
      <c r="M158" s="221" t="s">
        <v>19</v>
      </c>
      <c r="N158" s="222" t="s">
        <v>43</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248</v>
      </c>
      <c r="AT158" s="225" t="s">
        <v>243</v>
      </c>
      <c r="AU158" s="225" t="s">
        <v>81</v>
      </c>
      <c r="AY158" s="18" t="s">
        <v>240</v>
      </c>
      <c r="BE158" s="226">
        <f>IF(N158="základní",J158,0)</f>
        <v>0</v>
      </c>
      <c r="BF158" s="226">
        <f>IF(N158="snížená",J158,0)</f>
        <v>0</v>
      </c>
      <c r="BG158" s="226">
        <f>IF(N158="zákl. přenesená",J158,0)</f>
        <v>0</v>
      </c>
      <c r="BH158" s="226">
        <f>IF(N158="sníž. přenesená",J158,0)</f>
        <v>0</v>
      </c>
      <c r="BI158" s="226">
        <f>IF(N158="nulová",J158,0)</f>
        <v>0</v>
      </c>
      <c r="BJ158" s="18" t="s">
        <v>79</v>
      </c>
      <c r="BK158" s="226">
        <f>ROUND(I158*H158,2)</f>
        <v>0</v>
      </c>
      <c r="BL158" s="18" t="s">
        <v>248</v>
      </c>
      <c r="BM158" s="225" t="s">
        <v>431</v>
      </c>
    </row>
    <row r="159" s="2" customFormat="1">
      <c r="A159" s="39"/>
      <c r="B159" s="40"/>
      <c r="C159" s="214" t="s">
        <v>331</v>
      </c>
      <c r="D159" s="214" t="s">
        <v>243</v>
      </c>
      <c r="E159" s="215" t="s">
        <v>7035</v>
      </c>
      <c r="F159" s="216" t="s">
        <v>7036</v>
      </c>
      <c r="G159" s="217" t="s">
        <v>282</v>
      </c>
      <c r="H159" s="218">
        <v>265</v>
      </c>
      <c r="I159" s="219"/>
      <c r="J159" s="220">
        <f>ROUND(I159*H159,2)</f>
        <v>0</v>
      </c>
      <c r="K159" s="216" t="s">
        <v>247</v>
      </c>
      <c r="L159" s="45"/>
      <c r="M159" s="221" t="s">
        <v>19</v>
      </c>
      <c r="N159" s="222" t="s">
        <v>43</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248</v>
      </c>
      <c r="AT159" s="225" t="s">
        <v>243</v>
      </c>
      <c r="AU159" s="225" t="s">
        <v>81</v>
      </c>
      <c r="AY159" s="18" t="s">
        <v>240</v>
      </c>
      <c r="BE159" s="226">
        <f>IF(N159="základní",J159,0)</f>
        <v>0</v>
      </c>
      <c r="BF159" s="226">
        <f>IF(N159="snížená",J159,0)</f>
        <v>0</v>
      </c>
      <c r="BG159" s="226">
        <f>IF(N159="zákl. přenesená",J159,0)</f>
        <v>0</v>
      </c>
      <c r="BH159" s="226">
        <f>IF(N159="sníž. přenesená",J159,0)</f>
        <v>0</v>
      </c>
      <c r="BI159" s="226">
        <f>IF(N159="nulová",J159,0)</f>
        <v>0</v>
      </c>
      <c r="BJ159" s="18" t="s">
        <v>79</v>
      </c>
      <c r="BK159" s="226">
        <f>ROUND(I159*H159,2)</f>
        <v>0</v>
      </c>
      <c r="BL159" s="18" t="s">
        <v>248</v>
      </c>
      <c r="BM159" s="225" t="s">
        <v>434</v>
      </c>
    </row>
    <row r="160" s="2" customFormat="1">
      <c r="A160" s="39"/>
      <c r="B160" s="40"/>
      <c r="C160" s="214" t="s">
        <v>617</v>
      </c>
      <c r="D160" s="214" t="s">
        <v>243</v>
      </c>
      <c r="E160" s="215" t="s">
        <v>7037</v>
      </c>
      <c r="F160" s="216" t="s">
        <v>7038</v>
      </c>
      <c r="G160" s="217" t="s">
        <v>282</v>
      </c>
      <c r="H160" s="218">
        <v>14</v>
      </c>
      <c r="I160" s="219"/>
      <c r="J160" s="220">
        <f>ROUND(I160*H160,2)</f>
        <v>0</v>
      </c>
      <c r="K160" s="216" t="s">
        <v>247</v>
      </c>
      <c r="L160" s="45"/>
      <c r="M160" s="221" t="s">
        <v>19</v>
      </c>
      <c r="N160" s="222" t="s">
        <v>43</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248</v>
      </c>
      <c r="AT160" s="225" t="s">
        <v>243</v>
      </c>
      <c r="AU160" s="225" t="s">
        <v>81</v>
      </c>
      <c r="AY160" s="18" t="s">
        <v>240</v>
      </c>
      <c r="BE160" s="226">
        <f>IF(N160="základní",J160,0)</f>
        <v>0</v>
      </c>
      <c r="BF160" s="226">
        <f>IF(N160="snížená",J160,0)</f>
        <v>0</v>
      </c>
      <c r="BG160" s="226">
        <f>IF(N160="zákl. přenesená",J160,0)</f>
        <v>0</v>
      </c>
      <c r="BH160" s="226">
        <f>IF(N160="sníž. přenesená",J160,0)</f>
        <v>0</v>
      </c>
      <c r="BI160" s="226">
        <f>IF(N160="nulová",J160,0)</f>
        <v>0</v>
      </c>
      <c r="BJ160" s="18" t="s">
        <v>79</v>
      </c>
      <c r="BK160" s="226">
        <f>ROUND(I160*H160,2)</f>
        <v>0</v>
      </c>
      <c r="BL160" s="18" t="s">
        <v>248</v>
      </c>
      <c r="BM160" s="225" t="s">
        <v>610</v>
      </c>
    </row>
    <row r="161" s="2" customFormat="1">
      <c r="A161" s="39"/>
      <c r="B161" s="40"/>
      <c r="C161" s="214" t="s">
        <v>333</v>
      </c>
      <c r="D161" s="214" t="s">
        <v>243</v>
      </c>
      <c r="E161" s="215" t="s">
        <v>7039</v>
      </c>
      <c r="F161" s="216" t="s">
        <v>7040</v>
      </c>
      <c r="G161" s="217" t="s">
        <v>282</v>
      </c>
      <c r="H161" s="218">
        <v>35</v>
      </c>
      <c r="I161" s="219"/>
      <c r="J161" s="220">
        <f>ROUND(I161*H161,2)</f>
        <v>0</v>
      </c>
      <c r="K161" s="216" t="s">
        <v>247</v>
      </c>
      <c r="L161" s="45"/>
      <c r="M161" s="221" t="s">
        <v>19</v>
      </c>
      <c r="N161" s="222" t="s">
        <v>43</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248</v>
      </c>
      <c r="AT161" s="225" t="s">
        <v>243</v>
      </c>
      <c r="AU161" s="225" t="s">
        <v>81</v>
      </c>
      <c r="AY161" s="18" t="s">
        <v>240</v>
      </c>
      <c r="BE161" s="226">
        <f>IF(N161="základní",J161,0)</f>
        <v>0</v>
      </c>
      <c r="BF161" s="226">
        <f>IF(N161="snížená",J161,0)</f>
        <v>0</v>
      </c>
      <c r="BG161" s="226">
        <f>IF(N161="zákl. přenesená",J161,0)</f>
        <v>0</v>
      </c>
      <c r="BH161" s="226">
        <f>IF(N161="sníž. přenesená",J161,0)</f>
        <v>0</v>
      </c>
      <c r="BI161" s="226">
        <f>IF(N161="nulová",J161,0)</f>
        <v>0</v>
      </c>
      <c r="BJ161" s="18" t="s">
        <v>79</v>
      </c>
      <c r="BK161" s="226">
        <f>ROUND(I161*H161,2)</f>
        <v>0</v>
      </c>
      <c r="BL161" s="18" t="s">
        <v>248</v>
      </c>
      <c r="BM161" s="225" t="s">
        <v>7041</v>
      </c>
    </row>
    <row r="162" s="2" customFormat="1">
      <c r="A162" s="39"/>
      <c r="B162" s="40"/>
      <c r="C162" s="214" t="s">
        <v>626</v>
      </c>
      <c r="D162" s="214" t="s">
        <v>243</v>
      </c>
      <c r="E162" s="215" t="s">
        <v>7042</v>
      </c>
      <c r="F162" s="216" t="s">
        <v>7043</v>
      </c>
      <c r="G162" s="217" t="s">
        <v>282</v>
      </c>
      <c r="H162" s="218">
        <v>69</v>
      </c>
      <c r="I162" s="219"/>
      <c r="J162" s="220">
        <f>ROUND(I162*H162,2)</f>
        <v>0</v>
      </c>
      <c r="K162" s="216" t="s">
        <v>247</v>
      </c>
      <c r="L162" s="45"/>
      <c r="M162" s="221" t="s">
        <v>19</v>
      </c>
      <c r="N162" s="222" t="s">
        <v>43</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248</v>
      </c>
      <c r="AT162" s="225" t="s">
        <v>243</v>
      </c>
      <c r="AU162" s="225" t="s">
        <v>81</v>
      </c>
      <c r="AY162" s="18" t="s">
        <v>240</v>
      </c>
      <c r="BE162" s="226">
        <f>IF(N162="základní",J162,0)</f>
        <v>0</v>
      </c>
      <c r="BF162" s="226">
        <f>IF(N162="snížená",J162,0)</f>
        <v>0</v>
      </c>
      <c r="BG162" s="226">
        <f>IF(N162="zákl. přenesená",J162,0)</f>
        <v>0</v>
      </c>
      <c r="BH162" s="226">
        <f>IF(N162="sníž. přenesená",J162,0)</f>
        <v>0</v>
      </c>
      <c r="BI162" s="226">
        <f>IF(N162="nulová",J162,0)</f>
        <v>0</v>
      </c>
      <c r="BJ162" s="18" t="s">
        <v>79</v>
      </c>
      <c r="BK162" s="226">
        <f>ROUND(I162*H162,2)</f>
        <v>0</v>
      </c>
      <c r="BL162" s="18" t="s">
        <v>248</v>
      </c>
      <c r="BM162" s="225" t="s">
        <v>613</v>
      </c>
    </row>
    <row r="163" s="2" customFormat="1">
      <c r="A163" s="39"/>
      <c r="B163" s="40"/>
      <c r="C163" s="214" t="s">
        <v>336</v>
      </c>
      <c r="D163" s="214" t="s">
        <v>243</v>
      </c>
      <c r="E163" s="215" t="s">
        <v>7044</v>
      </c>
      <c r="F163" s="216" t="s">
        <v>7045</v>
      </c>
      <c r="G163" s="217" t="s">
        <v>282</v>
      </c>
      <c r="H163" s="218">
        <v>32</v>
      </c>
      <c r="I163" s="219"/>
      <c r="J163" s="220">
        <f>ROUND(I163*H163,2)</f>
        <v>0</v>
      </c>
      <c r="K163" s="216" t="s">
        <v>247</v>
      </c>
      <c r="L163" s="45"/>
      <c r="M163" s="221" t="s">
        <v>19</v>
      </c>
      <c r="N163" s="222" t="s">
        <v>43</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248</v>
      </c>
      <c r="AT163" s="225" t="s">
        <v>243</v>
      </c>
      <c r="AU163" s="225" t="s">
        <v>81</v>
      </c>
      <c r="AY163" s="18" t="s">
        <v>240</v>
      </c>
      <c r="BE163" s="226">
        <f>IF(N163="základní",J163,0)</f>
        <v>0</v>
      </c>
      <c r="BF163" s="226">
        <f>IF(N163="snížená",J163,0)</f>
        <v>0</v>
      </c>
      <c r="BG163" s="226">
        <f>IF(N163="zákl. přenesená",J163,0)</f>
        <v>0</v>
      </c>
      <c r="BH163" s="226">
        <f>IF(N163="sníž. přenesená",J163,0)</f>
        <v>0</v>
      </c>
      <c r="BI163" s="226">
        <f>IF(N163="nulová",J163,0)</f>
        <v>0</v>
      </c>
      <c r="BJ163" s="18" t="s">
        <v>79</v>
      </c>
      <c r="BK163" s="226">
        <f>ROUND(I163*H163,2)</f>
        <v>0</v>
      </c>
      <c r="BL163" s="18" t="s">
        <v>248</v>
      </c>
      <c r="BM163" s="225" t="s">
        <v>616</v>
      </c>
    </row>
    <row r="164" s="2" customFormat="1">
      <c r="A164" s="39"/>
      <c r="B164" s="40"/>
      <c r="C164" s="214" t="s">
        <v>633</v>
      </c>
      <c r="D164" s="214" t="s">
        <v>243</v>
      </c>
      <c r="E164" s="215" t="s">
        <v>7046</v>
      </c>
      <c r="F164" s="216" t="s">
        <v>7047</v>
      </c>
      <c r="G164" s="217" t="s">
        <v>282</v>
      </c>
      <c r="H164" s="218">
        <v>18</v>
      </c>
      <c r="I164" s="219"/>
      <c r="J164" s="220">
        <f>ROUND(I164*H164,2)</f>
        <v>0</v>
      </c>
      <c r="K164" s="216" t="s">
        <v>247</v>
      </c>
      <c r="L164" s="45"/>
      <c r="M164" s="221" t="s">
        <v>19</v>
      </c>
      <c r="N164" s="222" t="s">
        <v>43</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248</v>
      </c>
      <c r="AT164" s="225" t="s">
        <v>243</v>
      </c>
      <c r="AU164" s="225" t="s">
        <v>81</v>
      </c>
      <c r="AY164" s="18" t="s">
        <v>240</v>
      </c>
      <c r="BE164" s="226">
        <f>IF(N164="základní",J164,0)</f>
        <v>0</v>
      </c>
      <c r="BF164" s="226">
        <f>IF(N164="snížená",J164,0)</f>
        <v>0</v>
      </c>
      <c r="BG164" s="226">
        <f>IF(N164="zákl. přenesená",J164,0)</f>
        <v>0</v>
      </c>
      <c r="BH164" s="226">
        <f>IF(N164="sníž. přenesená",J164,0)</f>
        <v>0</v>
      </c>
      <c r="BI164" s="226">
        <f>IF(N164="nulová",J164,0)</f>
        <v>0</v>
      </c>
      <c r="BJ164" s="18" t="s">
        <v>79</v>
      </c>
      <c r="BK164" s="226">
        <f>ROUND(I164*H164,2)</f>
        <v>0</v>
      </c>
      <c r="BL164" s="18" t="s">
        <v>248</v>
      </c>
      <c r="BM164" s="225" t="s">
        <v>620</v>
      </c>
    </row>
    <row r="165" s="2" customFormat="1">
      <c r="A165" s="39"/>
      <c r="B165" s="40"/>
      <c r="C165" s="214" t="s">
        <v>338</v>
      </c>
      <c r="D165" s="214" t="s">
        <v>243</v>
      </c>
      <c r="E165" s="215" t="s">
        <v>7048</v>
      </c>
      <c r="F165" s="216" t="s">
        <v>7049</v>
      </c>
      <c r="G165" s="217" t="s">
        <v>282</v>
      </c>
      <c r="H165" s="218">
        <v>2</v>
      </c>
      <c r="I165" s="219"/>
      <c r="J165" s="220">
        <f>ROUND(I165*H165,2)</f>
        <v>0</v>
      </c>
      <c r="K165" s="216" t="s">
        <v>247</v>
      </c>
      <c r="L165" s="45"/>
      <c r="M165" s="221" t="s">
        <v>19</v>
      </c>
      <c r="N165" s="222" t="s">
        <v>43</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248</v>
      </c>
      <c r="AT165" s="225" t="s">
        <v>243</v>
      </c>
      <c r="AU165" s="225" t="s">
        <v>81</v>
      </c>
      <c r="AY165" s="18" t="s">
        <v>240</v>
      </c>
      <c r="BE165" s="226">
        <f>IF(N165="základní",J165,0)</f>
        <v>0</v>
      </c>
      <c r="BF165" s="226">
        <f>IF(N165="snížená",J165,0)</f>
        <v>0</v>
      </c>
      <c r="BG165" s="226">
        <f>IF(N165="zákl. přenesená",J165,0)</f>
        <v>0</v>
      </c>
      <c r="BH165" s="226">
        <f>IF(N165="sníž. přenesená",J165,0)</f>
        <v>0</v>
      </c>
      <c r="BI165" s="226">
        <f>IF(N165="nulová",J165,0)</f>
        <v>0</v>
      </c>
      <c r="BJ165" s="18" t="s">
        <v>79</v>
      </c>
      <c r="BK165" s="226">
        <f>ROUND(I165*H165,2)</f>
        <v>0</v>
      </c>
      <c r="BL165" s="18" t="s">
        <v>248</v>
      </c>
      <c r="BM165" s="225" t="s">
        <v>625</v>
      </c>
    </row>
    <row r="166" s="2" customFormat="1">
      <c r="A166" s="39"/>
      <c r="B166" s="40"/>
      <c r="C166" s="214" t="s">
        <v>640</v>
      </c>
      <c r="D166" s="214" t="s">
        <v>243</v>
      </c>
      <c r="E166" s="215" t="s">
        <v>7050</v>
      </c>
      <c r="F166" s="216" t="s">
        <v>7051</v>
      </c>
      <c r="G166" s="217" t="s">
        <v>282</v>
      </c>
      <c r="H166" s="218">
        <v>43</v>
      </c>
      <c r="I166" s="219"/>
      <c r="J166" s="220">
        <f>ROUND(I166*H166,2)</f>
        <v>0</v>
      </c>
      <c r="K166" s="216" t="s">
        <v>247</v>
      </c>
      <c r="L166" s="45"/>
      <c r="M166" s="221" t="s">
        <v>19</v>
      </c>
      <c r="N166" s="222" t="s">
        <v>43</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248</v>
      </c>
      <c r="AT166" s="225" t="s">
        <v>243</v>
      </c>
      <c r="AU166" s="225" t="s">
        <v>81</v>
      </c>
      <c r="AY166" s="18" t="s">
        <v>240</v>
      </c>
      <c r="BE166" s="226">
        <f>IF(N166="základní",J166,0)</f>
        <v>0</v>
      </c>
      <c r="BF166" s="226">
        <f>IF(N166="snížená",J166,0)</f>
        <v>0</v>
      </c>
      <c r="BG166" s="226">
        <f>IF(N166="zákl. přenesená",J166,0)</f>
        <v>0</v>
      </c>
      <c r="BH166" s="226">
        <f>IF(N166="sníž. přenesená",J166,0)</f>
        <v>0</v>
      </c>
      <c r="BI166" s="226">
        <f>IF(N166="nulová",J166,0)</f>
        <v>0</v>
      </c>
      <c r="BJ166" s="18" t="s">
        <v>79</v>
      </c>
      <c r="BK166" s="226">
        <f>ROUND(I166*H166,2)</f>
        <v>0</v>
      </c>
      <c r="BL166" s="18" t="s">
        <v>248</v>
      </c>
      <c r="BM166" s="225" t="s">
        <v>629</v>
      </c>
    </row>
    <row r="167" s="2" customFormat="1">
      <c r="A167" s="39"/>
      <c r="B167" s="40"/>
      <c r="C167" s="214" t="s">
        <v>344</v>
      </c>
      <c r="D167" s="214" t="s">
        <v>243</v>
      </c>
      <c r="E167" s="215" t="s">
        <v>7052</v>
      </c>
      <c r="F167" s="216" t="s">
        <v>7053</v>
      </c>
      <c r="G167" s="217" t="s">
        <v>282</v>
      </c>
      <c r="H167" s="218">
        <v>82</v>
      </c>
      <c r="I167" s="219"/>
      <c r="J167" s="220">
        <f>ROUND(I167*H167,2)</f>
        <v>0</v>
      </c>
      <c r="K167" s="216" t="s">
        <v>247</v>
      </c>
      <c r="L167" s="45"/>
      <c r="M167" s="221" t="s">
        <v>19</v>
      </c>
      <c r="N167" s="222" t="s">
        <v>43</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248</v>
      </c>
      <c r="AT167" s="225" t="s">
        <v>243</v>
      </c>
      <c r="AU167" s="225" t="s">
        <v>81</v>
      </c>
      <c r="AY167" s="18" t="s">
        <v>240</v>
      </c>
      <c r="BE167" s="226">
        <f>IF(N167="základní",J167,0)</f>
        <v>0</v>
      </c>
      <c r="BF167" s="226">
        <f>IF(N167="snížená",J167,0)</f>
        <v>0</v>
      </c>
      <c r="BG167" s="226">
        <f>IF(N167="zákl. přenesená",J167,0)</f>
        <v>0</v>
      </c>
      <c r="BH167" s="226">
        <f>IF(N167="sníž. přenesená",J167,0)</f>
        <v>0</v>
      </c>
      <c r="BI167" s="226">
        <f>IF(N167="nulová",J167,0)</f>
        <v>0</v>
      </c>
      <c r="BJ167" s="18" t="s">
        <v>79</v>
      </c>
      <c r="BK167" s="226">
        <f>ROUND(I167*H167,2)</f>
        <v>0</v>
      </c>
      <c r="BL167" s="18" t="s">
        <v>248</v>
      </c>
      <c r="BM167" s="225" t="s">
        <v>632</v>
      </c>
    </row>
    <row r="168" s="2" customFormat="1">
      <c r="A168" s="39"/>
      <c r="B168" s="40"/>
      <c r="C168" s="214" t="s">
        <v>647</v>
      </c>
      <c r="D168" s="214" t="s">
        <v>243</v>
      </c>
      <c r="E168" s="215" t="s">
        <v>7054</v>
      </c>
      <c r="F168" s="216" t="s">
        <v>7055</v>
      </c>
      <c r="G168" s="217" t="s">
        <v>261</v>
      </c>
      <c r="H168" s="218">
        <v>150</v>
      </c>
      <c r="I168" s="219"/>
      <c r="J168" s="220">
        <f>ROUND(I168*H168,2)</f>
        <v>0</v>
      </c>
      <c r="K168" s="216" t="s">
        <v>247</v>
      </c>
      <c r="L168" s="45"/>
      <c r="M168" s="221" t="s">
        <v>19</v>
      </c>
      <c r="N168" s="222" t="s">
        <v>43</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248</v>
      </c>
      <c r="AT168" s="225" t="s">
        <v>243</v>
      </c>
      <c r="AU168" s="225" t="s">
        <v>81</v>
      </c>
      <c r="AY168" s="18" t="s">
        <v>240</v>
      </c>
      <c r="BE168" s="226">
        <f>IF(N168="základní",J168,0)</f>
        <v>0</v>
      </c>
      <c r="BF168" s="226">
        <f>IF(N168="snížená",J168,0)</f>
        <v>0</v>
      </c>
      <c r="BG168" s="226">
        <f>IF(N168="zákl. přenesená",J168,0)</f>
        <v>0</v>
      </c>
      <c r="BH168" s="226">
        <f>IF(N168="sníž. přenesená",J168,0)</f>
        <v>0</v>
      </c>
      <c r="BI168" s="226">
        <f>IF(N168="nulová",J168,0)</f>
        <v>0</v>
      </c>
      <c r="BJ168" s="18" t="s">
        <v>79</v>
      </c>
      <c r="BK168" s="226">
        <f>ROUND(I168*H168,2)</f>
        <v>0</v>
      </c>
      <c r="BL168" s="18" t="s">
        <v>248</v>
      </c>
      <c r="BM168" s="225" t="s">
        <v>636</v>
      </c>
    </row>
    <row r="169" s="2" customFormat="1" ht="21.75" customHeight="1">
      <c r="A169" s="39"/>
      <c r="B169" s="40"/>
      <c r="C169" s="214" t="s">
        <v>347</v>
      </c>
      <c r="D169" s="214" t="s">
        <v>243</v>
      </c>
      <c r="E169" s="215" t="s">
        <v>7056</v>
      </c>
      <c r="F169" s="216" t="s">
        <v>7057</v>
      </c>
      <c r="G169" s="217" t="s">
        <v>282</v>
      </c>
      <c r="H169" s="218">
        <v>82</v>
      </c>
      <c r="I169" s="219"/>
      <c r="J169" s="220">
        <f>ROUND(I169*H169,2)</f>
        <v>0</v>
      </c>
      <c r="K169" s="216" t="s">
        <v>247</v>
      </c>
      <c r="L169" s="45"/>
      <c r="M169" s="221" t="s">
        <v>19</v>
      </c>
      <c r="N169" s="222" t="s">
        <v>43</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248</v>
      </c>
      <c r="AT169" s="225" t="s">
        <v>243</v>
      </c>
      <c r="AU169" s="225" t="s">
        <v>81</v>
      </c>
      <c r="AY169" s="18" t="s">
        <v>240</v>
      </c>
      <c r="BE169" s="226">
        <f>IF(N169="základní",J169,0)</f>
        <v>0</v>
      </c>
      <c r="BF169" s="226">
        <f>IF(N169="snížená",J169,0)</f>
        <v>0</v>
      </c>
      <c r="BG169" s="226">
        <f>IF(N169="zákl. přenesená",J169,0)</f>
        <v>0</v>
      </c>
      <c r="BH169" s="226">
        <f>IF(N169="sníž. přenesená",J169,0)</f>
        <v>0</v>
      </c>
      <c r="BI169" s="226">
        <f>IF(N169="nulová",J169,0)</f>
        <v>0</v>
      </c>
      <c r="BJ169" s="18" t="s">
        <v>79</v>
      </c>
      <c r="BK169" s="226">
        <f>ROUND(I169*H169,2)</f>
        <v>0</v>
      </c>
      <c r="BL169" s="18" t="s">
        <v>248</v>
      </c>
      <c r="BM169" s="225" t="s">
        <v>639</v>
      </c>
    </row>
    <row r="170" s="2" customFormat="1">
      <c r="A170" s="39"/>
      <c r="B170" s="40"/>
      <c r="C170" s="214" t="s">
        <v>655</v>
      </c>
      <c r="D170" s="214" t="s">
        <v>243</v>
      </c>
      <c r="E170" s="215" t="s">
        <v>7058</v>
      </c>
      <c r="F170" s="216" t="s">
        <v>7059</v>
      </c>
      <c r="G170" s="217" t="s">
        <v>282</v>
      </c>
      <c r="H170" s="218">
        <v>12</v>
      </c>
      <c r="I170" s="219"/>
      <c r="J170" s="220">
        <f>ROUND(I170*H170,2)</f>
        <v>0</v>
      </c>
      <c r="K170" s="216" t="s">
        <v>247</v>
      </c>
      <c r="L170" s="45"/>
      <c r="M170" s="221" t="s">
        <v>19</v>
      </c>
      <c r="N170" s="222" t="s">
        <v>43</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248</v>
      </c>
      <c r="AT170" s="225" t="s">
        <v>243</v>
      </c>
      <c r="AU170" s="225" t="s">
        <v>81</v>
      </c>
      <c r="AY170" s="18" t="s">
        <v>240</v>
      </c>
      <c r="BE170" s="226">
        <f>IF(N170="základní",J170,0)</f>
        <v>0</v>
      </c>
      <c r="BF170" s="226">
        <f>IF(N170="snížená",J170,0)</f>
        <v>0</v>
      </c>
      <c r="BG170" s="226">
        <f>IF(N170="zákl. přenesená",J170,0)</f>
        <v>0</v>
      </c>
      <c r="BH170" s="226">
        <f>IF(N170="sníž. přenesená",J170,0)</f>
        <v>0</v>
      </c>
      <c r="BI170" s="226">
        <f>IF(N170="nulová",J170,0)</f>
        <v>0</v>
      </c>
      <c r="BJ170" s="18" t="s">
        <v>79</v>
      </c>
      <c r="BK170" s="226">
        <f>ROUND(I170*H170,2)</f>
        <v>0</v>
      </c>
      <c r="BL170" s="18" t="s">
        <v>248</v>
      </c>
      <c r="BM170" s="225" t="s">
        <v>643</v>
      </c>
    </row>
    <row r="171" s="12" customFormat="1" ht="22.8" customHeight="1">
      <c r="A171" s="12"/>
      <c r="B171" s="198"/>
      <c r="C171" s="199"/>
      <c r="D171" s="200" t="s">
        <v>71</v>
      </c>
      <c r="E171" s="212" t="s">
        <v>7060</v>
      </c>
      <c r="F171" s="212" t="s">
        <v>7061</v>
      </c>
      <c r="G171" s="199"/>
      <c r="H171" s="199"/>
      <c r="I171" s="202"/>
      <c r="J171" s="213">
        <f>BK171</f>
        <v>0</v>
      </c>
      <c r="K171" s="199"/>
      <c r="L171" s="204"/>
      <c r="M171" s="205"/>
      <c r="N171" s="206"/>
      <c r="O171" s="206"/>
      <c r="P171" s="207">
        <f>SUM(P172:P182)</f>
        <v>0</v>
      </c>
      <c r="Q171" s="206"/>
      <c r="R171" s="207">
        <f>SUM(R172:R182)</f>
        <v>0</v>
      </c>
      <c r="S171" s="206"/>
      <c r="T171" s="208">
        <f>SUM(T172:T182)</f>
        <v>0</v>
      </c>
      <c r="U171" s="12"/>
      <c r="V171" s="12"/>
      <c r="W171" s="12"/>
      <c r="X171" s="12"/>
      <c r="Y171" s="12"/>
      <c r="Z171" s="12"/>
      <c r="AA171" s="12"/>
      <c r="AB171" s="12"/>
      <c r="AC171" s="12"/>
      <c r="AD171" s="12"/>
      <c r="AE171" s="12"/>
      <c r="AR171" s="209" t="s">
        <v>79</v>
      </c>
      <c r="AT171" s="210" t="s">
        <v>71</v>
      </c>
      <c r="AU171" s="210" t="s">
        <v>79</v>
      </c>
      <c r="AY171" s="209" t="s">
        <v>240</v>
      </c>
      <c r="BK171" s="211">
        <f>SUM(BK172:BK182)</f>
        <v>0</v>
      </c>
    </row>
    <row r="172" s="2" customFormat="1" ht="66.75" customHeight="1">
      <c r="A172" s="39"/>
      <c r="B172" s="40"/>
      <c r="C172" s="214" t="s">
        <v>351</v>
      </c>
      <c r="D172" s="214" t="s">
        <v>243</v>
      </c>
      <c r="E172" s="215" t="s">
        <v>7062</v>
      </c>
      <c r="F172" s="216" t="s">
        <v>7063</v>
      </c>
      <c r="G172" s="217" t="s">
        <v>282</v>
      </c>
      <c r="H172" s="218">
        <v>1</v>
      </c>
      <c r="I172" s="219"/>
      <c r="J172" s="220">
        <f>ROUND(I172*H172,2)</f>
        <v>0</v>
      </c>
      <c r="K172" s="216" t="s">
        <v>247</v>
      </c>
      <c r="L172" s="45"/>
      <c r="M172" s="221" t="s">
        <v>19</v>
      </c>
      <c r="N172" s="222" t="s">
        <v>43</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248</v>
      </c>
      <c r="AT172" s="225" t="s">
        <v>243</v>
      </c>
      <c r="AU172" s="225" t="s">
        <v>81</v>
      </c>
      <c r="AY172" s="18" t="s">
        <v>240</v>
      </c>
      <c r="BE172" s="226">
        <f>IF(N172="základní",J172,0)</f>
        <v>0</v>
      </c>
      <c r="BF172" s="226">
        <f>IF(N172="snížená",J172,0)</f>
        <v>0</v>
      </c>
      <c r="BG172" s="226">
        <f>IF(N172="zákl. přenesená",J172,0)</f>
        <v>0</v>
      </c>
      <c r="BH172" s="226">
        <f>IF(N172="sníž. přenesená",J172,0)</f>
        <v>0</v>
      </c>
      <c r="BI172" s="226">
        <f>IF(N172="nulová",J172,0)</f>
        <v>0</v>
      </c>
      <c r="BJ172" s="18" t="s">
        <v>79</v>
      </c>
      <c r="BK172" s="226">
        <f>ROUND(I172*H172,2)</f>
        <v>0</v>
      </c>
      <c r="BL172" s="18" t="s">
        <v>248</v>
      </c>
      <c r="BM172" s="225" t="s">
        <v>650</v>
      </c>
    </row>
    <row r="173" s="2" customFormat="1" ht="66.75" customHeight="1">
      <c r="A173" s="39"/>
      <c r="B173" s="40"/>
      <c r="C173" s="214" t="s">
        <v>661</v>
      </c>
      <c r="D173" s="214" t="s">
        <v>243</v>
      </c>
      <c r="E173" s="215" t="s">
        <v>7064</v>
      </c>
      <c r="F173" s="216" t="s">
        <v>7065</v>
      </c>
      <c r="G173" s="217" t="s">
        <v>282</v>
      </c>
      <c r="H173" s="218">
        <v>2</v>
      </c>
      <c r="I173" s="219"/>
      <c r="J173" s="220">
        <f>ROUND(I173*H173,2)</f>
        <v>0</v>
      </c>
      <c r="K173" s="216" t="s">
        <v>247</v>
      </c>
      <c r="L173" s="45"/>
      <c r="M173" s="221" t="s">
        <v>19</v>
      </c>
      <c r="N173" s="222" t="s">
        <v>43</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248</v>
      </c>
      <c r="AT173" s="225" t="s">
        <v>243</v>
      </c>
      <c r="AU173" s="225" t="s">
        <v>81</v>
      </c>
      <c r="AY173" s="18" t="s">
        <v>240</v>
      </c>
      <c r="BE173" s="226">
        <f>IF(N173="základní",J173,0)</f>
        <v>0</v>
      </c>
      <c r="BF173" s="226">
        <f>IF(N173="snížená",J173,0)</f>
        <v>0</v>
      </c>
      <c r="BG173" s="226">
        <f>IF(N173="zákl. přenesená",J173,0)</f>
        <v>0</v>
      </c>
      <c r="BH173" s="226">
        <f>IF(N173="sníž. přenesená",J173,0)</f>
        <v>0</v>
      </c>
      <c r="BI173" s="226">
        <f>IF(N173="nulová",J173,0)</f>
        <v>0</v>
      </c>
      <c r="BJ173" s="18" t="s">
        <v>79</v>
      </c>
      <c r="BK173" s="226">
        <f>ROUND(I173*H173,2)</f>
        <v>0</v>
      </c>
      <c r="BL173" s="18" t="s">
        <v>248</v>
      </c>
      <c r="BM173" s="225" t="s">
        <v>654</v>
      </c>
    </row>
    <row r="174" s="2" customFormat="1">
      <c r="A174" s="39"/>
      <c r="B174" s="40"/>
      <c r="C174" s="214" t="s">
        <v>354</v>
      </c>
      <c r="D174" s="214" t="s">
        <v>243</v>
      </c>
      <c r="E174" s="215" t="s">
        <v>7066</v>
      </c>
      <c r="F174" s="216" t="s">
        <v>7067</v>
      </c>
      <c r="G174" s="217" t="s">
        <v>282</v>
      </c>
      <c r="H174" s="218">
        <v>1</v>
      </c>
      <c r="I174" s="219"/>
      <c r="J174" s="220">
        <f>ROUND(I174*H174,2)</f>
        <v>0</v>
      </c>
      <c r="K174" s="216" t="s">
        <v>247</v>
      </c>
      <c r="L174" s="45"/>
      <c r="M174" s="221" t="s">
        <v>19</v>
      </c>
      <c r="N174" s="222" t="s">
        <v>43</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248</v>
      </c>
      <c r="AT174" s="225" t="s">
        <v>243</v>
      </c>
      <c r="AU174" s="225" t="s">
        <v>81</v>
      </c>
      <c r="AY174" s="18" t="s">
        <v>240</v>
      </c>
      <c r="BE174" s="226">
        <f>IF(N174="základní",J174,0)</f>
        <v>0</v>
      </c>
      <c r="BF174" s="226">
        <f>IF(N174="snížená",J174,0)</f>
        <v>0</v>
      </c>
      <c r="BG174" s="226">
        <f>IF(N174="zákl. přenesená",J174,0)</f>
        <v>0</v>
      </c>
      <c r="BH174" s="226">
        <f>IF(N174="sníž. přenesená",J174,0)</f>
        <v>0</v>
      </c>
      <c r="BI174" s="226">
        <f>IF(N174="nulová",J174,0)</f>
        <v>0</v>
      </c>
      <c r="BJ174" s="18" t="s">
        <v>79</v>
      </c>
      <c r="BK174" s="226">
        <f>ROUND(I174*H174,2)</f>
        <v>0</v>
      </c>
      <c r="BL174" s="18" t="s">
        <v>248</v>
      </c>
      <c r="BM174" s="225" t="s">
        <v>658</v>
      </c>
    </row>
    <row r="175" s="2" customFormat="1">
      <c r="A175" s="39"/>
      <c r="B175" s="40"/>
      <c r="C175" s="214" t="s">
        <v>668</v>
      </c>
      <c r="D175" s="214" t="s">
        <v>243</v>
      </c>
      <c r="E175" s="215" t="s">
        <v>7068</v>
      </c>
      <c r="F175" s="216" t="s">
        <v>7069</v>
      </c>
      <c r="G175" s="217" t="s">
        <v>282</v>
      </c>
      <c r="H175" s="218">
        <v>1</v>
      </c>
      <c r="I175" s="219"/>
      <c r="J175" s="220">
        <f>ROUND(I175*H175,2)</f>
        <v>0</v>
      </c>
      <c r="K175" s="216" t="s">
        <v>247</v>
      </c>
      <c r="L175" s="45"/>
      <c r="M175" s="221" t="s">
        <v>19</v>
      </c>
      <c r="N175" s="222" t="s">
        <v>43</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248</v>
      </c>
      <c r="AT175" s="225" t="s">
        <v>243</v>
      </c>
      <c r="AU175" s="225" t="s">
        <v>81</v>
      </c>
      <c r="AY175" s="18" t="s">
        <v>240</v>
      </c>
      <c r="BE175" s="226">
        <f>IF(N175="základní",J175,0)</f>
        <v>0</v>
      </c>
      <c r="BF175" s="226">
        <f>IF(N175="snížená",J175,0)</f>
        <v>0</v>
      </c>
      <c r="BG175" s="226">
        <f>IF(N175="zákl. přenesená",J175,0)</f>
        <v>0</v>
      </c>
      <c r="BH175" s="226">
        <f>IF(N175="sníž. přenesená",J175,0)</f>
        <v>0</v>
      </c>
      <c r="BI175" s="226">
        <f>IF(N175="nulová",J175,0)</f>
        <v>0</v>
      </c>
      <c r="BJ175" s="18" t="s">
        <v>79</v>
      </c>
      <c r="BK175" s="226">
        <f>ROUND(I175*H175,2)</f>
        <v>0</v>
      </c>
      <c r="BL175" s="18" t="s">
        <v>248</v>
      </c>
      <c r="BM175" s="225" t="s">
        <v>660</v>
      </c>
    </row>
    <row r="176" s="2" customFormat="1" ht="66.75" customHeight="1">
      <c r="A176" s="39"/>
      <c r="B176" s="40"/>
      <c r="C176" s="214" t="s">
        <v>358</v>
      </c>
      <c r="D176" s="214" t="s">
        <v>243</v>
      </c>
      <c r="E176" s="215" t="s">
        <v>7070</v>
      </c>
      <c r="F176" s="216" t="s">
        <v>7071</v>
      </c>
      <c r="G176" s="217" t="s">
        <v>282</v>
      </c>
      <c r="H176" s="218">
        <v>6</v>
      </c>
      <c r="I176" s="219"/>
      <c r="J176" s="220">
        <f>ROUND(I176*H176,2)</f>
        <v>0</v>
      </c>
      <c r="K176" s="216" t="s">
        <v>247</v>
      </c>
      <c r="L176" s="45"/>
      <c r="M176" s="221" t="s">
        <v>19</v>
      </c>
      <c r="N176" s="222" t="s">
        <v>43</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248</v>
      </c>
      <c r="AT176" s="225" t="s">
        <v>243</v>
      </c>
      <c r="AU176" s="225" t="s">
        <v>81</v>
      </c>
      <c r="AY176" s="18" t="s">
        <v>240</v>
      </c>
      <c r="BE176" s="226">
        <f>IF(N176="základní",J176,0)</f>
        <v>0</v>
      </c>
      <c r="BF176" s="226">
        <f>IF(N176="snížená",J176,0)</f>
        <v>0</v>
      </c>
      <c r="BG176" s="226">
        <f>IF(N176="zákl. přenesená",J176,0)</f>
        <v>0</v>
      </c>
      <c r="BH176" s="226">
        <f>IF(N176="sníž. přenesená",J176,0)</f>
        <v>0</v>
      </c>
      <c r="BI176" s="226">
        <f>IF(N176="nulová",J176,0)</f>
        <v>0</v>
      </c>
      <c r="BJ176" s="18" t="s">
        <v>79</v>
      </c>
      <c r="BK176" s="226">
        <f>ROUND(I176*H176,2)</f>
        <v>0</v>
      </c>
      <c r="BL176" s="18" t="s">
        <v>248</v>
      </c>
      <c r="BM176" s="225" t="s">
        <v>664</v>
      </c>
    </row>
    <row r="177" s="2" customFormat="1" ht="44.25" customHeight="1">
      <c r="A177" s="39"/>
      <c r="B177" s="40"/>
      <c r="C177" s="214" t="s">
        <v>675</v>
      </c>
      <c r="D177" s="214" t="s">
        <v>243</v>
      </c>
      <c r="E177" s="215" t="s">
        <v>7072</v>
      </c>
      <c r="F177" s="216" t="s">
        <v>7073</v>
      </c>
      <c r="G177" s="217" t="s">
        <v>282</v>
      </c>
      <c r="H177" s="218">
        <v>6</v>
      </c>
      <c r="I177" s="219"/>
      <c r="J177" s="220">
        <f>ROUND(I177*H177,2)</f>
        <v>0</v>
      </c>
      <c r="K177" s="216" t="s">
        <v>247</v>
      </c>
      <c r="L177" s="45"/>
      <c r="M177" s="221" t="s">
        <v>19</v>
      </c>
      <c r="N177" s="222" t="s">
        <v>43</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248</v>
      </c>
      <c r="AT177" s="225" t="s">
        <v>243</v>
      </c>
      <c r="AU177" s="225" t="s">
        <v>81</v>
      </c>
      <c r="AY177" s="18" t="s">
        <v>240</v>
      </c>
      <c r="BE177" s="226">
        <f>IF(N177="základní",J177,0)</f>
        <v>0</v>
      </c>
      <c r="BF177" s="226">
        <f>IF(N177="snížená",J177,0)</f>
        <v>0</v>
      </c>
      <c r="BG177" s="226">
        <f>IF(N177="zákl. přenesená",J177,0)</f>
        <v>0</v>
      </c>
      <c r="BH177" s="226">
        <f>IF(N177="sníž. přenesená",J177,0)</f>
        <v>0</v>
      </c>
      <c r="BI177" s="226">
        <f>IF(N177="nulová",J177,0)</f>
        <v>0</v>
      </c>
      <c r="BJ177" s="18" t="s">
        <v>79</v>
      </c>
      <c r="BK177" s="226">
        <f>ROUND(I177*H177,2)</f>
        <v>0</v>
      </c>
      <c r="BL177" s="18" t="s">
        <v>248</v>
      </c>
      <c r="BM177" s="225" t="s">
        <v>667</v>
      </c>
    </row>
    <row r="178" s="2" customFormat="1" ht="66.75" customHeight="1">
      <c r="A178" s="39"/>
      <c r="B178" s="40"/>
      <c r="C178" s="214" t="s">
        <v>363</v>
      </c>
      <c r="D178" s="214" t="s">
        <v>243</v>
      </c>
      <c r="E178" s="215" t="s">
        <v>7074</v>
      </c>
      <c r="F178" s="216" t="s">
        <v>7075</v>
      </c>
      <c r="G178" s="217" t="s">
        <v>282</v>
      </c>
      <c r="H178" s="218">
        <v>6</v>
      </c>
      <c r="I178" s="219"/>
      <c r="J178" s="220">
        <f>ROUND(I178*H178,2)</f>
        <v>0</v>
      </c>
      <c r="K178" s="216" t="s">
        <v>247</v>
      </c>
      <c r="L178" s="45"/>
      <c r="M178" s="221" t="s">
        <v>19</v>
      </c>
      <c r="N178" s="222" t="s">
        <v>43</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248</v>
      </c>
      <c r="AT178" s="225" t="s">
        <v>243</v>
      </c>
      <c r="AU178" s="225" t="s">
        <v>81</v>
      </c>
      <c r="AY178" s="18" t="s">
        <v>240</v>
      </c>
      <c r="BE178" s="226">
        <f>IF(N178="základní",J178,0)</f>
        <v>0</v>
      </c>
      <c r="BF178" s="226">
        <f>IF(N178="snížená",J178,0)</f>
        <v>0</v>
      </c>
      <c r="BG178" s="226">
        <f>IF(N178="zákl. přenesená",J178,0)</f>
        <v>0</v>
      </c>
      <c r="BH178" s="226">
        <f>IF(N178="sníž. přenesená",J178,0)</f>
        <v>0</v>
      </c>
      <c r="BI178" s="226">
        <f>IF(N178="nulová",J178,0)</f>
        <v>0</v>
      </c>
      <c r="BJ178" s="18" t="s">
        <v>79</v>
      </c>
      <c r="BK178" s="226">
        <f>ROUND(I178*H178,2)</f>
        <v>0</v>
      </c>
      <c r="BL178" s="18" t="s">
        <v>248</v>
      </c>
      <c r="BM178" s="225" t="s">
        <v>671</v>
      </c>
    </row>
    <row r="179" s="2" customFormat="1">
      <c r="A179" s="39"/>
      <c r="B179" s="40"/>
      <c r="C179" s="214" t="s">
        <v>681</v>
      </c>
      <c r="D179" s="214" t="s">
        <v>243</v>
      </c>
      <c r="E179" s="215" t="s">
        <v>7076</v>
      </c>
      <c r="F179" s="216" t="s">
        <v>7077</v>
      </c>
      <c r="G179" s="217" t="s">
        <v>282</v>
      </c>
      <c r="H179" s="218">
        <v>1</v>
      </c>
      <c r="I179" s="219"/>
      <c r="J179" s="220">
        <f>ROUND(I179*H179,2)</f>
        <v>0</v>
      </c>
      <c r="K179" s="216" t="s">
        <v>247</v>
      </c>
      <c r="L179" s="45"/>
      <c r="M179" s="221" t="s">
        <v>19</v>
      </c>
      <c r="N179" s="222" t="s">
        <v>43</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248</v>
      </c>
      <c r="AT179" s="225" t="s">
        <v>243</v>
      </c>
      <c r="AU179" s="225" t="s">
        <v>81</v>
      </c>
      <c r="AY179" s="18" t="s">
        <v>240</v>
      </c>
      <c r="BE179" s="226">
        <f>IF(N179="základní",J179,0)</f>
        <v>0</v>
      </c>
      <c r="BF179" s="226">
        <f>IF(N179="snížená",J179,0)</f>
        <v>0</v>
      </c>
      <c r="BG179" s="226">
        <f>IF(N179="zákl. přenesená",J179,0)</f>
        <v>0</v>
      </c>
      <c r="BH179" s="226">
        <f>IF(N179="sníž. přenesená",J179,0)</f>
        <v>0</v>
      </c>
      <c r="BI179" s="226">
        <f>IF(N179="nulová",J179,0)</f>
        <v>0</v>
      </c>
      <c r="BJ179" s="18" t="s">
        <v>79</v>
      </c>
      <c r="BK179" s="226">
        <f>ROUND(I179*H179,2)</f>
        <v>0</v>
      </c>
      <c r="BL179" s="18" t="s">
        <v>248</v>
      </c>
      <c r="BM179" s="225" t="s">
        <v>674</v>
      </c>
    </row>
    <row r="180" s="2" customFormat="1" ht="33" customHeight="1">
      <c r="A180" s="39"/>
      <c r="B180" s="40"/>
      <c r="C180" s="214" t="s">
        <v>367</v>
      </c>
      <c r="D180" s="214" t="s">
        <v>243</v>
      </c>
      <c r="E180" s="215" t="s">
        <v>7078</v>
      </c>
      <c r="F180" s="216" t="s">
        <v>7079</v>
      </c>
      <c r="G180" s="217" t="s">
        <v>282</v>
      </c>
      <c r="H180" s="218">
        <v>1</v>
      </c>
      <c r="I180" s="219"/>
      <c r="J180" s="220">
        <f>ROUND(I180*H180,2)</f>
        <v>0</v>
      </c>
      <c r="K180" s="216" t="s">
        <v>247</v>
      </c>
      <c r="L180" s="45"/>
      <c r="M180" s="221" t="s">
        <v>19</v>
      </c>
      <c r="N180" s="222" t="s">
        <v>43</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248</v>
      </c>
      <c r="AT180" s="225" t="s">
        <v>243</v>
      </c>
      <c r="AU180" s="225" t="s">
        <v>81</v>
      </c>
      <c r="AY180" s="18" t="s">
        <v>240</v>
      </c>
      <c r="BE180" s="226">
        <f>IF(N180="základní",J180,0)</f>
        <v>0</v>
      </c>
      <c r="BF180" s="226">
        <f>IF(N180="snížená",J180,0)</f>
        <v>0</v>
      </c>
      <c r="BG180" s="226">
        <f>IF(N180="zákl. přenesená",J180,0)</f>
        <v>0</v>
      </c>
      <c r="BH180" s="226">
        <f>IF(N180="sníž. přenesená",J180,0)</f>
        <v>0</v>
      </c>
      <c r="BI180" s="226">
        <f>IF(N180="nulová",J180,0)</f>
        <v>0</v>
      </c>
      <c r="BJ180" s="18" t="s">
        <v>79</v>
      </c>
      <c r="BK180" s="226">
        <f>ROUND(I180*H180,2)</f>
        <v>0</v>
      </c>
      <c r="BL180" s="18" t="s">
        <v>248</v>
      </c>
      <c r="BM180" s="225" t="s">
        <v>678</v>
      </c>
    </row>
    <row r="181" s="2" customFormat="1">
      <c r="A181" s="39"/>
      <c r="B181" s="40"/>
      <c r="C181" s="214" t="s">
        <v>686</v>
      </c>
      <c r="D181" s="214" t="s">
        <v>243</v>
      </c>
      <c r="E181" s="215" t="s">
        <v>7080</v>
      </c>
      <c r="F181" s="216" t="s">
        <v>7081</v>
      </c>
      <c r="G181" s="217" t="s">
        <v>282</v>
      </c>
      <c r="H181" s="218">
        <v>1</v>
      </c>
      <c r="I181" s="219"/>
      <c r="J181" s="220">
        <f>ROUND(I181*H181,2)</f>
        <v>0</v>
      </c>
      <c r="K181" s="216" t="s">
        <v>247</v>
      </c>
      <c r="L181" s="45"/>
      <c r="M181" s="221" t="s">
        <v>19</v>
      </c>
      <c r="N181" s="222" t="s">
        <v>43</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248</v>
      </c>
      <c r="AT181" s="225" t="s">
        <v>243</v>
      </c>
      <c r="AU181" s="225" t="s">
        <v>81</v>
      </c>
      <c r="AY181" s="18" t="s">
        <v>240</v>
      </c>
      <c r="BE181" s="226">
        <f>IF(N181="základní",J181,0)</f>
        <v>0</v>
      </c>
      <c r="BF181" s="226">
        <f>IF(N181="snížená",J181,0)</f>
        <v>0</v>
      </c>
      <c r="BG181" s="226">
        <f>IF(N181="zákl. přenesená",J181,0)</f>
        <v>0</v>
      </c>
      <c r="BH181" s="226">
        <f>IF(N181="sníž. přenesená",J181,0)</f>
        <v>0</v>
      </c>
      <c r="BI181" s="226">
        <f>IF(N181="nulová",J181,0)</f>
        <v>0</v>
      </c>
      <c r="BJ181" s="18" t="s">
        <v>79</v>
      </c>
      <c r="BK181" s="226">
        <f>ROUND(I181*H181,2)</f>
        <v>0</v>
      </c>
      <c r="BL181" s="18" t="s">
        <v>248</v>
      </c>
      <c r="BM181" s="225" t="s">
        <v>680</v>
      </c>
    </row>
    <row r="182" s="2" customFormat="1" ht="21.75" customHeight="1">
      <c r="A182" s="39"/>
      <c r="B182" s="40"/>
      <c r="C182" s="214" t="s">
        <v>370</v>
      </c>
      <c r="D182" s="214" t="s">
        <v>243</v>
      </c>
      <c r="E182" s="215" t="s">
        <v>7082</v>
      </c>
      <c r="F182" s="216" t="s">
        <v>7083</v>
      </c>
      <c r="G182" s="217" t="s">
        <v>282</v>
      </c>
      <c r="H182" s="218">
        <v>1</v>
      </c>
      <c r="I182" s="219"/>
      <c r="J182" s="220">
        <f>ROUND(I182*H182,2)</f>
        <v>0</v>
      </c>
      <c r="K182" s="216" t="s">
        <v>247</v>
      </c>
      <c r="L182" s="45"/>
      <c r="M182" s="221" t="s">
        <v>19</v>
      </c>
      <c r="N182" s="222" t="s">
        <v>43</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248</v>
      </c>
      <c r="AT182" s="225" t="s">
        <v>243</v>
      </c>
      <c r="AU182" s="225" t="s">
        <v>81</v>
      </c>
      <c r="AY182" s="18" t="s">
        <v>240</v>
      </c>
      <c r="BE182" s="226">
        <f>IF(N182="základní",J182,0)</f>
        <v>0</v>
      </c>
      <c r="BF182" s="226">
        <f>IF(N182="snížená",J182,0)</f>
        <v>0</v>
      </c>
      <c r="BG182" s="226">
        <f>IF(N182="zákl. přenesená",J182,0)</f>
        <v>0</v>
      </c>
      <c r="BH182" s="226">
        <f>IF(N182="sníž. přenesená",J182,0)</f>
        <v>0</v>
      </c>
      <c r="BI182" s="226">
        <f>IF(N182="nulová",J182,0)</f>
        <v>0</v>
      </c>
      <c r="BJ182" s="18" t="s">
        <v>79</v>
      </c>
      <c r="BK182" s="226">
        <f>ROUND(I182*H182,2)</f>
        <v>0</v>
      </c>
      <c r="BL182" s="18" t="s">
        <v>248</v>
      </c>
      <c r="BM182" s="225" t="s">
        <v>683</v>
      </c>
    </row>
    <row r="183" s="12" customFormat="1" ht="22.8" customHeight="1">
      <c r="A183" s="12"/>
      <c r="B183" s="198"/>
      <c r="C183" s="199"/>
      <c r="D183" s="200" t="s">
        <v>71</v>
      </c>
      <c r="E183" s="212" t="s">
        <v>7084</v>
      </c>
      <c r="F183" s="212" t="s">
        <v>7085</v>
      </c>
      <c r="G183" s="199"/>
      <c r="H183" s="199"/>
      <c r="I183" s="202"/>
      <c r="J183" s="213">
        <f>BK183</f>
        <v>0</v>
      </c>
      <c r="K183" s="199"/>
      <c r="L183" s="204"/>
      <c r="M183" s="205"/>
      <c r="N183" s="206"/>
      <c r="O183" s="206"/>
      <c r="P183" s="207">
        <f>SUM(P184:P201)</f>
        <v>0</v>
      </c>
      <c r="Q183" s="206"/>
      <c r="R183" s="207">
        <f>SUM(R184:R201)</f>
        <v>0</v>
      </c>
      <c r="S183" s="206"/>
      <c r="T183" s="208">
        <f>SUM(T184:T201)</f>
        <v>0</v>
      </c>
      <c r="U183" s="12"/>
      <c r="V183" s="12"/>
      <c r="W183" s="12"/>
      <c r="X183" s="12"/>
      <c r="Y183" s="12"/>
      <c r="Z183" s="12"/>
      <c r="AA183" s="12"/>
      <c r="AB183" s="12"/>
      <c r="AC183" s="12"/>
      <c r="AD183" s="12"/>
      <c r="AE183" s="12"/>
      <c r="AR183" s="209" t="s">
        <v>79</v>
      </c>
      <c r="AT183" s="210" t="s">
        <v>71</v>
      </c>
      <c r="AU183" s="210" t="s">
        <v>79</v>
      </c>
      <c r="AY183" s="209" t="s">
        <v>240</v>
      </c>
      <c r="BK183" s="211">
        <f>SUM(BK184:BK201)</f>
        <v>0</v>
      </c>
    </row>
    <row r="184" s="2" customFormat="1" ht="55.5" customHeight="1">
      <c r="A184" s="39"/>
      <c r="B184" s="40"/>
      <c r="C184" s="214" t="s">
        <v>691</v>
      </c>
      <c r="D184" s="214" t="s">
        <v>243</v>
      </c>
      <c r="E184" s="215" t="s">
        <v>7086</v>
      </c>
      <c r="F184" s="216" t="s">
        <v>7087</v>
      </c>
      <c r="G184" s="217" t="s">
        <v>282</v>
      </c>
      <c r="H184" s="218">
        <v>1</v>
      </c>
      <c r="I184" s="219"/>
      <c r="J184" s="220">
        <f>ROUND(I184*H184,2)</f>
        <v>0</v>
      </c>
      <c r="K184" s="216" t="s">
        <v>247</v>
      </c>
      <c r="L184" s="45"/>
      <c r="M184" s="221" t="s">
        <v>19</v>
      </c>
      <c r="N184" s="222" t="s">
        <v>43</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248</v>
      </c>
      <c r="AT184" s="225" t="s">
        <v>243</v>
      </c>
      <c r="AU184" s="225" t="s">
        <v>81</v>
      </c>
      <c r="AY184" s="18" t="s">
        <v>240</v>
      </c>
      <c r="BE184" s="226">
        <f>IF(N184="základní",J184,0)</f>
        <v>0</v>
      </c>
      <c r="BF184" s="226">
        <f>IF(N184="snížená",J184,0)</f>
        <v>0</v>
      </c>
      <c r="BG184" s="226">
        <f>IF(N184="zákl. přenesená",J184,0)</f>
        <v>0</v>
      </c>
      <c r="BH184" s="226">
        <f>IF(N184="sníž. přenesená",J184,0)</f>
        <v>0</v>
      </c>
      <c r="BI184" s="226">
        <f>IF(N184="nulová",J184,0)</f>
        <v>0</v>
      </c>
      <c r="BJ184" s="18" t="s">
        <v>79</v>
      </c>
      <c r="BK184" s="226">
        <f>ROUND(I184*H184,2)</f>
        <v>0</v>
      </c>
      <c r="BL184" s="18" t="s">
        <v>248</v>
      </c>
      <c r="BM184" s="225" t="s">
        <v>685</v>
      </c>
    </row>
    <row r="185" s="2" customFormat="1" ht="16.5" customHeight="1">
      <c r="A185" s="39"/>
      <c r="B185" s="40"/>
      <c r="C185" s="214" t="s">
        <v>374</v>
      </c>
      <c r="D185" s="214" t="s">
        <v>243</v>
      </c>
      <c r="E185" s="215" t="s">
        <v>7088</v>
      </c>
      <c r="F185" s="216" t="s">
        <v>7089</v>
      </c>
      <c r="G185" s="217" t="s">
        <v>282</v>
      </c>
      <c r="H185" s="218">
        <v>9</v>
      </c>
      <c r="I185" s="219"/>
      <c r="J185" s="220">
        <f>ROUND(I185*H185,2)</f>
        <v>0</v>
      </c>
      <c r="K185" s="216" t="s">
        <v>247</v>
      </c>
      <c r="L185" s="45"/>
      <c r="M185" s="221" t="s">
        <v>19</v>
      </c>
      <c r="N185" s="222" t="s">
        <v>43</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248</v>
      </c>
      <c r="AT185" s="225" t="s">
        <v>243</v>
      </c>
      <c r="AU185" s="225" t="s">
        <v>81</v>
      </c>
      <c r="AY185" s="18" t="s">
        <v>240</v>
      </c>
      <c r="BE185" s="226">
        <f>IF(N185="základní",J185,0)</f>
        <v>0</v>
      </c>
      <c r="BF185" s="226">
        <f>IF(N185="snížená",J185,0)</f>
        <v>0</v>
      </c>
      <c r="BG185" s="226">
        <f>IF(N185="zákl. přenesená",J185,0)</f>
        <v>0</v>
      </c>
      <c r="BH185" s="226">
        <f>IF(N185="sníž. přenesená",J185,0)</f>
        <v>0</v>
      </c>
      <c r="BI185" s="226">
        <f>IF(N185="nulová",J185,0)</f>
        <v>0</v>
      </c>
      <c r="BJ185" s="18" t="s">
        <v>79</v>
      </c>
      <c r="BK185" s="226">
        <f>ROUND(I185*H185,2)</f>
        <v>0</v>
      </c>
      <c r="BL185" s="18" t="s">
        <v>248</v>
      </c>
      <c r="BM185" s="225" t="s">
        <v>688</v>
      </c>
    </row>
    <row r="186" s="2" customFormat="1">
      <c r="A186" s="39"/>
      <c r="B186" s="40"/>
      <c r="C186" s="214" t="s">
        <v>696</v>
      </c>
      <c r="D186" s="214" t="s">
        <v>243</v>
      </c>
      <c r="E186" s="215" t="s">
        <v>7090</v>
      </c>
      <c r="F186" s="216" t="s">
        <v>7091</v>
      </c>
      <c r="G186" s="217" t="s">
        <v>282</v>
      </c>
      <c r="H186" s="218">
        <v>1</v>
      </c>
      <c r="I186" s="219"/>
      <c r="J186" s="220">
        <f>ROUND(I186*H186,2)</f>
        <v>0</v>
      </c>
      <c r="K186" s="216" t="s">
        <v>247</v>
      </c>
      <c r="L186" s="45"/>
      <c r="M186" s="221" t="s">
        <v>19</v>
      </c>
      <c r="N186" s="222" t="s">
        <v>43</v>
      </c>
      <c r="O186" s="85"/>
      <c r="P186" s="223">
        <f>O186*H186</f>
        <v>0</v>
      </c>
      <c r="Q186" s="223">
        <v>0</v>
      </c>
      <c r="R186" s="223">
        <f>Q186*H186</f>
        <v>0</v>
      </c>
      <c r="S186" s="223">
        <v>0</v>
      </c>
      <c r="T186" s="224">
        <f>S186*H186</f>
        <v>0</v>
      </c>
      <c r="U186" s="39"/>
      <c r="V186" s="39"/>
      <c r="W186" s="39"/>
      <c r="X186" s="39"/>
      <c r="Y186" s="39"/>
      <c r="Z186" s="39"/>
      <c r="AA186" s="39"/>
      <c r="AB186" s="39"/>
      <c r="AC186" s="39"/>
      <c r="AD186" s="39"/>
      <c r="AE186" s="39"/>
      <c r="AR186" s="225" t="s">
        <v>248</v>
      </c>
      <c r="AT186" s="225" t="s">
        <v>243</v>
      </c>
      <c r="AU186" s="225" t="s">
        <v>81</v>
      </c>
      <c r="AY186" s="18" t="s">
        <v>240</v>
      </c>
      <c r="BE186" s="226">
        <f>IF(N186="základní",J186,0)</f>
        <v>0</v>
      </c>
      <c r="BF186" s="226">
        <f>IF(N186="snížená",J186,0)</f>
        <v>0</v>
      </c>
      <c r="BG186" s="226">
        <f>IF(N186="zákl. přenesená",J186,0)</f>
        <v>0</v>
      </c>
      <c r="BH186" s="226">
        <f>IF(N186="sníž. přenesená",J186,0)</f>
        <v>0</v>
      </c>
      <c r="BI186" s="226">
        <f>IF(N186="nulová",J186,0)</f>
        <v>0</v>
      </c>
      <c r="BJ186" s="18" t="s">
        <v>79</v>
      </c>
      <c r="BK186" s="226">
        <f>ROUND(I186*H186,2)</f>
        <v>0</v>
      </c>
      <c r="BL186" s="18" t="s">
        <v>248</v>
      </c>
      <c r="BM186" s="225" t="s">
        <v>693</v>
      </c>
    </row>
    <row r="187" s="2" customFormat="1">
      <c r="A187" s="39"/>
      <c r="B187" s="40"/>
      <c r="C187" s="214" t="s">
        <v>377</v>
      </c>
      <c r="D187" s="214" t="s">
        <v>243</v>
      </c>
      <c r="E187" s="215" t="s">
        <v>7092</v>
      </c>
      <c r="F187" s="216" t="s">
        <v>7093</v>
      </c>
      <c r="G187" s="217" t="s">
        <v>282</v>
      </c>
      <c r="H187" s="218">
        <v>1</v>
      </c>
      <c r="I187" s="219"/>
      <c r="J187" s="220">
        <f>ROUND(I187*H187,2)</f>
        <v>0</v>
      </c>
      <c r="K187" s="216" t="s">
        <v>247</v>
      </c>
      <c r="L187" s="45"/>
      <c r="M187" s="221" t="s">
        <v>19</v>
      </c>
      <c r="N187" s="222" t="s">
        <v>43</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248</v>
      </c>
      <c r="AT187" s="225" t="s">
        <v>243</v>
      </c>
      <c r="AU187" s="225" t="s">
        <v>81</v>
      </c>
      <c r="AY187" s="18" t="s">
        <v>240</v>
      </c>
      <c r="BE187" s="226">
        <f>IF(N187="základní",J187,0)</f>
        <v>0</v>
      </c>
      <c r="BF187" s="226">
        <f>IF(N187="snížená",J187,0)</f>
        <v>0</v>
      </c>
      <c r="BG187" s="226">
        <f>IF(N187="zákl. přenesená",J187,0)</f>
        <v>0</v>
      </c>
      <c r="BH187" s="226">
        <f>IF(N187="sníž. přenesená",J187,0)</f>
        <v>0</v>
      </c>
      <c r="BI187" s="226">
        <f>IF(N187="nulová",J187,0)</f>
        <v>0</v>
      </c>
      <c r="BJ187" s="18" t="s">
        <v>79</v>
      </c>
      <c r="BK187" s="226">
        <f>ROUND(I187*H187,2)</f>
        <v>0</v>
      </c>
      <c r="BL187" s="18" t="s">
        <v>248</v>
      </c>
      <c r="BM187" s="225" t="s">
        <v>695</v>
      </c>
    </row>
    <row r="188" s="2" customFormat="1">
      <c r="A188" s="39"/>
      <c r="B188" s="40"/>
      <c r="C188" s="214" t="s">
        <v>702</v>
      </c>
      <c r="D188" s="214" t="s">
        <v>243</v>
      </c>
      <c r="E188" s="215" t="s">
        <v>7094</v>
      </c>
      <c r="F188" s="216" t="s">
        <v>7095</v>
      </c>
      <c r="G188" s="217" t="s">
        <v>282</v>
      </c>
      <c r="H188" s="218">
        <v>9</v>
      </c>
      <c r="I188" s="219"/>
      <c r="J188" s="220">
        <f>ROUND(I188*H188,2)</f>
        <v>0</v>
      </c>
      <c r="K188" s="216" t="s">
        <v>247</v>
      </c>
      <c r="L188" s="45"/>
      <c r="M188" s="221" t="s">
        <v>19</v>
      </c>
      <c r="N188" s="222" t="s">
        <v>43</v>
      </c>
      <c r="O188" s="85"/>
      <c r="P188" s="223">
        <f>O188*H188</f>
        <v>0</v>
      </c>
      <c r="Q188" s="223">
        <v>0</v>
      </c>
      <c r="R188" s="223">
        <f>Q188*H188</f>
        <v>0</v>
      </c>
      <c r="S188" s="223">
        <v>0</v>
      </c>
      <c r="T188" s="224">
        <f>S188*H188</f>
        <v>0</v>
      </c>
      <c r="U188" s="39"/>
      <c r="V188" s="39"/>
      <c r="W188" s="39"/>
      <c r="X188" s="39"/>
      <c r="Y188" s="39"/>
      <c r="Z188" s="39"/>
      <c r="AA188" s="39"/>
      <c r="AB188" s="39"/>
      <c r="AC188" s="39"/>
      <c r="AD188" s="39"/>
      <c r="AE188" s="39"/>
      <c r="AR188" s="225" t="s">
        <v>248</v>
      </c>
      <c r="AT188" s="225" t="s">
        <v>243</v>
      </c>
      <c r="AU188" s="225" t="s">
        <v>81</v>
      </c>
      <c r="AY188" s="18" t="s">
        <v>240</v>
      </c>
      <c r="BE188" s="226">
        <f>IF(N188="základní",J188,0)</f>
        <v>0</v>
      </c>
      <c r="BF188" s="226">
        <f>IF(N188="snížená",J188,0)</f>
        <v>0</v>
      </c>
      <c r="BG188" s="226">
        <f>IF(N188="zákl. přenesená",J188,0)</f>
        <v>0</v>
      </c>
      <c r="BH188" s="226">
        <f>IF(N188="sníž. přenesená",J188,0)</f>
        <v>0</v>
      </c>
      <c r="BI188" s="226">
        <f>IF(N188="nulová",J188,0)</f>
        <v>0</v>
      </c>
      <c r="BJ188" s="18" t="s">
        <v>79</v>
      </c>
      <c r="BK188" s="226">
        <f>ROUND(I188*H188,2)</f>
        <v>0</v>
      </c>
      <c r="BL188" s="18" t="s">
        <v>248</v>
      </c>
      <c r="BM188" s="225" t="s">
        <v>698</v>
      </c>
    </row>
    <row r="189" s="2" customFormat="1">
      <c r="A189" s="39"/>
      <c r="B189" s="40"/>
      <c r="C189" s="214" t="s">
        <v>382</v>
      </c>
      <c r="D189" s="214" t="s">
        <v>243</v>
      </c>
      <c r="E189" s="215" t="s">
        <v>7096</v>
      </c>
      <c r="F189" s="216" t="s">
        <v>7097</v>
      </c>
      <c r="G189" s="217" t="s">
        <v>282</v>
      </c>
      <c r="H189" s="218">
        <v>2</v>
      </c>
      <c r="I189" s="219"/>
      <c r="J189" s="220">
        <f>ROUND(I189*H189,2)</f>
        <v>0</v>
      </c>
      <c r="K189" s="216" t="s">
        <v>247</v>
      </c>
      <c r="L189" s="45"/>
      <c r="M189" s="221" t="s">
        <v>19</v>
      </c>
      <c r="N189" s="222" t="s">
        <v>43</v>
      </c>
      <c r="O189" s="85"/>
      <c r="P189" s="223">
        <f>O189*H189</f>
        <v>0</v>
      </c>
      <c r="Q189" s="223">
        <v>0</v>
      </c>
      <c r="R189" s="223">
        <f>Q189*H189</f>
        <v>0</v>
      </c>
      <c r="S189" s="223">
        <v>0</v>
      </c>
      <c r="T189" s="224">
        <f>S189*H189</f>
        <v>0</v>
      </c>
      <c r="U189" s="39"/>
      <c r="V189" s="39"/>
      <c r="W189" s="39"/>
      <c r="X189" s="39"/>
      <c r="Y189" s="39"/>
      <c r="Z189" s="39"/>
      <c r="AA189" s="39"/>
      <c r="AB189" s="39"/>
      <c r="AC189" s="39"/>
      <c r="AD189" s="39"/>
      <c r="AE189" s="39"/>
      <c r="AR189" s="225" t="s">
        <v>248</v>
      </c>
      <c r="AT189" s="225" t="s">
        <v>243</v>
      </c>
      <c r="AU189" s="225" t="s">
        <v>81</v>
      </c>
      <c r="AY189" s="18" t="s">
        <v>240</v>
      </c>
      <c r="BE189" s="226">
        <f>IF(N189="základní",J189,0)</f>
        <v>0</v>
      </c>
      <c r="BF189" s="226">
        <f>IF(N189="snížená",J189,0)</f>
        <v>0</v>
      </c>
      <c r="BG189" s="226">
        <f>IF(N189="zákl. přenesená",J189,0)</f>
        <v>0</v>
      </c>
      <c r="BH189" s="226">
        <f>IF(N189="sníž. přenesená",J189,0)</f>
        <v>0</v>
      </c>
      <c r="BI189" s="226">
        <f>IF(N189="nulová",J189,0)</f>
        <v>0</v>
      </c>
      <c r="BJ189" s="18" t="s">
        <v>79</v>
      </c>
      <c r="BK189" s="226">
        <f>ROUND(I189*H189,2)</f>
        <v>0</v>
      </c>
      <c r="BL189" s="18" t="s">
        <v>248</v>
      </c>
      <c r="BM189" s="225" t="s">
        <v>701</v>
      </c>
    </row>
    <row r="190" s="2" customFormat="1">
      <c r="A190" s="39"/>
      <c r="B190" s="40"/>
      <c r="C190" s="214" t="s">
        <v>707</v>
      </c>
      <c r="D190" s="214" t="s">
        <v>243</v>
      </c>
      <c r="E190" s="215" t="s">
        <v>7098</v>
      </c>
      <c r="F190" s="216" t="s">
        <v>7099</v>
      </c>
      <c r="G190" s="217" t="s">
        <v>282</v>
      </c>
      <c r="H190" s="218">
        <v>27</v>
      </c>
      <c r="I190" s="219"/>
      <c r="J190" s="220">
        <f>ROUND(I190*H190,2)</f>
        <v>0</v>
      </c>
      <c r="K190" s="216" t="s">
        <v>247</v>
      </c>
      <c r="L190" s="45"/>
      <c r="M190" s="221" t="s">
        <v>19</v>
      </c>
      <c r="N190" s="222" t="s">
        <v>43</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248</v>
      </c>
      <c r="AT190" s="225" t="s">
        <v>243</v>
      </c>
      <c r="AU190" s="225" t="s">
        <v>81</v>
      </c>
      <c r="AY190" s="18" t="s">
        <v>240</v>
      </c>
      <c r="BE190" s="226">
        <f>IF(N190="základní",J190,0)</f>
        <v>0</v>
      </c>
      <c r="BF190" s="226">
        <f>IF(N190="snížená",J190,0)</f>
        <v>0</v>
      </c>
      <c r="BG190" s="226">
        <f>IF(N190="zákl. přenesená",J190,0)</f>
        <v>0</v>
      </c>
      <c r="BH190" s="226">
        <f>IF(N190="sníž. přenesená",J190,0)</f>
        <v>0</v>
      </c>
      <c r="BI190" s="226">
        <f>IF(N190="nulová",J190,0)</f>
        <v>0</v>
      </c>
      <c r="BJ190" s="18" t="s">
        <v>79</v>
      </c>
      <c r="BK190" s="226">
        <f>ROUND(I190*H190,2)</f>
        <v>0</v>
      </c>
      <c r="BL190" s="18" t="s">
        <v>248</v>
      </c>
      <c r="BM190" s="225" t="s">
        <v>704</v>
      </c>
    </row>
    <row r="191" s="2" customFormat="1" ht="44.25" customHeight="1">
      <c r="A191" s="39"/>
      <c r="B191" s="40"/>
      <c r="C191" s="214" t="s">
        <v>387</v>
      </c>
      <c r="D191" s="214" t="s">
        <v>243</v>
      </c>
      <c r="E191" s="215" t="s">
        <v>7100</v>
      </c>
      <c r="F191" s="216" t="s">
        <v>7101</v>
      </c>
      <c r="G191" s="217" t="s">
        <v>282</v>
      </c>
      <c r="H191" s="218">
        <v>15</v>
      </c>
      <c r="I191" s="219"/>
      <c r="J191" s="220">
        <f>ROUND(I191*H191,2)</f>
        <v>0</v>
      </c>
      <c r="K191" s="216" t="s">
        <v>247</v>
      </c>
      <c r="L191" s="45"/>
      <c r="M191" s="221" t="s">
        <v>19</v>
      </c>
      <c r="N191" s="222" t="s">
        <v>43</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248</v>
      </c>
      <c r="AT191" s="225" t="s">
        <v>243</v>
      </c>
      <c r="AU191" s="225" t="s">
        <v>81</v>
      </c>
      <c r="AY191" s="18" t="s">
        <v>240</v>
      </c>
      <c r="BE191" s="226">
        <f>IF(N191="základní",J191,0)</f>
        <v>0</v>
      </c>
      <c r="BF191" s="226">
        <f>IF(N191="snížená",J191,0)</f>
        <v>0</v>
      </c>
      <c r="BG191" s="226">
        <f>IF(N191="zákl. přenesená",J191,0)</f>
        <v>0</v>
      </c>
      <c r="BH191" s="226">
        <f>IF(N191="sníž. přenesená",J191,0)</f>
        <v>0</v>
      </c>
      <c r="BI191" s="226">
        <f>IF(N191="nulová",J191,0)</f>
        <v>0</v>
      </c>
      <c r="BJ191" s="18" t="s">
        <v>79</v>
      </c>
      <c r="BK191" s="226">
        <f>ROUND(I191*H191,2)</f>
        <v>0</v>
      </c>
      <c r="BL191" s="18" t="s">
        <v>248</v>
      </c>
      <c r="BM191" s="225" t="s">
        <v>706</v>
      </c>
    </row>
    <row r="192" s="2" customFormat="1">
      <c r="A192" s="39"/>
      <c r="B192" s="40"/>
      <c r="C192" s="214" t="s">
        <v>714</v>
      </c>
      <c r="D192" s="214" t="s">
        <v>243</v>
      </c>
      <c r="E192" s="215" t="s">
        <v>7102</v>
      </c>
      <c r="F192" s="216" t="s">
        <v>7103</v>
      </c>
      <c r="G192" s="217" t="s">
        <v>282</v>
      </c>
      <c r="H192" s="218">
        <v>8</v>
      </c>
      <c r="I192" s="219"/>
      <c r="J192" s="220">
        <f>ROUND(I192*H192,2)</f>
        <v>0</v>
      </c>
      <c r="K192" s="216" t="s">
        <v>247</v>
      </c>
      <c r="L192" s="45"/>
      <c r="M192" s="221" t="s">
        <v>19</v>
      </c>
      <c r="N192" s="222" t="s">
        <v>43</v>
      </c>
      <c r="O192" s="85"/>
      <c r="P192" s="223">
        <f>O192*H192</f>
        <v>0</v>
      </c>
      <c r="Q192" s="223">
        <v>0</v>
      </c>
      <c r="R192" s="223">
        <f>Q192*H192</f>
        <v>0</v>
      </c>
      <c r="S192" s="223">
        <v>0</v>
      </c>
      <c r="T192" s="224">
        <f>S192*H192</f>
        <v>0</v>
      </c>
      <c r="U192" s="39"/>
      <c r="V192" s="39"/>
      <c r="W192" s="39"/>
      <c r="X192" s="39"/>
      <c r="Y192" s="39"/>
      <c r="Z192" s="39"/>
      <c r="AA192" s="39"/>
      <c r="AB192" s="39"/>
      <c r="AC192" s="39"/>
      <c r="AD192" s="39"/>
      <c r="AE192" s="39"/>
      <c r="AR192" s="225" t="s">
        <v>248</v>
      </c>
      <c r="AT192" s="225" t="s">
        <v>243</v>
      </c>
      <c r="AU192" s="225" t="s">
        <v>81</v>
      </c>
      <c r="AY192" s="18" t="s">
        <v>240</v>
      </c>
      <c r="BE192" s="226">
        <f>IF(N192="základní",J192,0)</f>
        <v>0</v>
      </c>
      <c r="BF192" s="226">
        <f>IF(N192="snížená",J192,0)</f>
        <v>0</v>
      </c>
      <c r="BG192" s="226">
        <f>IF(N192="zákl. přenesená",J192,0)</f>
        <v>0</v>
      </c>
      <c r="BH192" s="226">
        <f>IF(N192="sníž. přenesená",J192,0)</f>
        <v>0</v>
      </c>
      <c r="BI192" s="226">
        <f>IF(N192="nulová",J192,0)</f>
        <v>0</v>
      </c>
      <c r="BJ192" s="18" t="s">
        <v>79</v>
      </c>
      <c r="BK192" s="226">
        <f>ROUND(I192*H192,2)</f>
        <v>0</v>
      </c>
      <c r="BL192" s="18" t="s">
        <v>248</v>
      </c>
      <c r="BM192" s="225" t="s">
        <v>710</v>
      </c>
    </row>
    <row r="193" s="2" customFormat="1">
      <c r="A193" s="39"/>
      <c r="B193" s="40"/>
      <c r="C193" s="214" t="s">
        <v>391</v>
      </c>
      <c r="D193" s="214" t="s">
        <v>243</v>
      </c>
      <c r="E193" s="215" t="s">
        <v>7104</v>
      </c>
      <c r="F193" s="216" t="s">
        <v>7105</v>
      </c>
      <c r="G193" s="217" t="s">
        <v>282</v>
      </c>
      <c r="H193" s="218">
        <v>14</v>
      </c>
      <c r="I193" s="219"/>
      <c r="J193" s="220">
        <f>ROUND(I193*H193,2)</f>
        <v>0</v>
      </c>
      <c r="K193" s="216" t="s">
        <v>247</v>
      </c>
      <c r="L193" s="45"/>
      <c r="M193" s="221" t="s">
        <v>19</v>
      </c>
      <c r="N193" s="222" t="s">
        <v>43</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248</v>
      </c>
      <c r="AT193" s="225" t="s">
        <v>243</v>
      </c>
      <c r="AU193" s="225" t="s">
        <v>81</v>
      </c>
      <c r="AY193" s="18" t="s">
        <v>240</v>
      </c>
      <c r="BE193" s="226">
        <f>IF(N193="základní",J193,0)</f>
        <v>0</v>
      </c>
      <c r="BF193" s="226">
        <f>IF(N193="snížená",J193,0)</f>
        <v>0</v>
      </c>
      <c r="BG193" s="226">
        <f>IF(N193="zákl. přenesená",J193,0)</f>
        <v>0</v>
      </c>
      <c r="BH193" s="226">
        <f>IF(N193="sníž. přenesená",J193,0)</f>
        <v>0</v>
      </c>
      <c r="BI193" s="226">
        <f>IF(N193="nulová",J193,0)</f>
        <v>0</v>
      </c>
      <c r="BJ193" s="18" t="s">
        <v>79</v>
      </c>
      <c r="BK193" s="226">
        <f>ROUND(I193*H193,2)</f>
        <v>0</v>
      </c>
      <c r="BL193" s="18" t="s">
        <v>248</v>
      </c>
      <c r="BM193" s="225" t="s">
        <v>713</v>
      </c>
    </row>
    <row r="194" s="2" customFormat="1" ht="44.25" customHeight="1">
      <c r="A194" s="39"/>
      <c r="B194" s="40"/>
      <c r="C194" s="214" t="s">
        <v>719</v>
      </c>
      <c r="D194" s="214" t="s">
        <v>243</v>
      </c>
      <c r="E194" s="215" t="s">
        <v>7106</v>
      </c>
      <c r="F194" s="216" t="s">
        <v>7107</v>
      </c>
      <c r="G194" s="217" t="s">
        <v>282</v>
      </c>
      <c r="H194" s="218">
        <v>16</v>
      </c>
      <c r="I194" s="219"/>
      <c r="J194" s="220">
        <f>ROUND(I194*H194,2)</f>
        <v>0</v>
      </c>
      <c r="K194" s="216" t="s">
        <v>247</v>
      </c>
      <c r="L194" s="45"/>
      <c r="M194" s="221" t="s">
        <v>19</v>
      </c>
      <c r="N194" s="222" t="s">
        <v>43</v>
      </c>
      <c r="O194" s="85"/>
      <c r="P194" s="223">
        <f>O194*H194</f>
        <v>0</v>
      </c>
      <c r="Q194" s="223">
        <v>0</v>
      </c>
      <c r="R194" s="223">
        <f>Q194*H194</f>
        <v>0</v>
      </c>
      <c r="S194" s="223">
        <v>0</v>
      </c>
      <c r="T194" s="224">
        <f>S194*H194</f>
        <v>0</v>
      </c>
      <c r="U194" s="39"/>
      <c r="V194" s="39"/>
      <c r="W194" s="39"/>
      <c r="X194" s="39"/>
      <c r="Y194" s="39"/>
      <c r="Z194" s="39"/>
      <c r="AA194" s="39"/>
      <c r="AB194" s="39"/>
      <c r="AC194" s="39"/>
      <c r="AD194" s="39"/>
      <c r="AE194" s="39"/>
      <c r="AR194" s="225" t="s">
        <v>248</v>
      </c>
      <c r="AT194" s="225" t="s">
        <v>243</v>
      </c>
      <c r="AU194" s="225" t="s">
        <v>81</v>
      </c>
      <c r="AY194" s="18" t="s">
        <v>240</v>
      </c>
      <c r="BE194" s="226">
        <f>IF(N194="základní",J194,0)</f>
        <v>0</v>
      </c>
      <c r="BF194" s="226">
        <f>IF(N194="snížená",J194,0)</f>
        <v>0</v>
      </c>
      <c r="BG194" s="226">
        <f>IF(N194="zákl. přenesená",J194,0)</f>
        <v>0</v>
      </c>
      <c r="BH194" s="226">
        <f>IF(N194="sníž. přenesená",J194,0)</f>
        <v>0</v>
      </c>
      <c r="BI194" s="226">
        <f>IF(N194="nulová",J194,0)</f>
        <v>0</v>
      </c>
      <c r="BJ194" s="18" t="s">
        <v>79</v>
      </c>
      <c r="BK194" s="226">
        <f>ROUND(I194*H194,2)</f>
        <v>0</v>
      </c>
      <c r="BL194" s="18" t="s">
        <v>248</v>
      </c>
      <c r="BM194" s="225" t="s">
        <v>716</v>
      </c>
    </row>
    <row r="195" s="2" customFormat="1" ht="55.5" customHeight="1">
      <c r="A195" s="39"/>
      <c r="B195" s="40"/>
      <c r="C195" s="214" t="s">
        <v>394</v>
      </c>
      <c r="D195" s="214" t="s">
        <v>243</v>
      </c>
      <c r="E195" s="215" t="s">
        <v>7108</v>
      </c>
      <c r="F195" s="216" t="s">
        <v>7109</v>
      </c>
      <c r="G195" s="217" t="s">
        <v>282</v>
      </c>
      <c r="H195" s="218">
        <v>32</v>
      </c>
      <c r="I195" s="219"/>
      <c r="J195" s="220">
        <f>ROUND(I195*H195,2)</f>
        <v>0</v>
      </c>
      <c r="K195" s="216" t="s">
        <v>247</v>
      </c>
      <c r="L195" s="45"/>
      <c r="M195" s="221" t="s">
        <v>19</v>
      </c>
      <c r="N195" s="222" t="s">
        <v>43</v>
      </c>
      <c r="O195" s="85"/>
      <c r="P195" s="223">
        <f>O195*H195</f>
        <v>0</v>
      </c>
      <c r="Q195" s="223">
        <v>0</v>
      </c>
      <c r="R195" s="223">
        <f>Q195*H195</f>
        <v>0</v>
      </c>
      <c r="S195" s="223">
        <v>0</v>
      </c>
      <c r="T195" s="224">
        <f>S195*H195</f>
        <v>0</v>
      </c>
      <c r="U195" s="39"/>
      <c r="V195" s="39"/>
      <c r="W195" s="39"/>
      <c r="X195" s="39"/>
      <c r="Y195" s="39"/>
      <c r="Z195" s="39"/>
      <c r="AA195" s="39"/>
      <c r="AB195" s="39"/>
      <c r="AC195" s="39"/>
      <c r="AD195" s="39"/>
      <c r="AE195" s="39"/>
      <c r="AR195" s="225" t="s">
        <v>248</v>
      </c>
      <c r="AT195" s="225" t="s">
        <v>243</v>
      </c>
      <c r="AU195" s="225" t="s">
        <v>81</v>
      </c>
      <c r="AY195" s="18" t="s">
        <v>240</v>
      </c>
      <c r="BE195" s="226">
        <f>IF(N195="základní",J195,0)</f>
        <v>0</v>
      </c>
      <c r="BF195" s="226">
        <f>IF(N195="snížená",J195,0)</f>
        <v>0</v>
      </c>
      <c r="BG195" s="226">
        <f>IF(N195="zákl. přenesená",J195,0)</f>
        <v>0</v>
      </c>
      <c r="BH195" s="226">
        <f>IF(N195="sníž. přenesená",J195,0)</f>
        <v>0</v>
      </c>
      <c r="BI195" s="226">
        <f>IF(N195="nulová",J195,0)</f>
        <v>0</v>
      </c>
      <c r="BJ195" s="18" t="s">
        <v>79</v>
      </c>
      <c r="BK195" s="226">
        <f>ROUND(I195*H195,2)</f>
        <v>0</v>
      </c>
      <c r="BL195" s="18" t="s">
        <v>248</v>
      </c>
      <c r="BM195" s="225" t="s">
        <v>718</v>
      </c>
    </row>
    <row r="196" s="2" customFormat="1">
      <c r="A196" s="39"/>
      <c r="B196" s="40"/>
      <c r="C196" s="214" t="s">
        <v>727</v>
      </c>
      <c r="D196" s="214" t="s">
        <v>243</v>
      </c>
      <c r="E196" s="215" t="s">
        <v>7110</v>
      </c>
      <c r="F196" s="216" t="s">
        <v>7111</v>
      </c>
      <c r="G196" s="217" t="s">
        <v>282</v>
      </c>
      <c r="H196" s="218">
        <v>87</v>
      </c>
      <c r="I196" s="219"/>
      <c r="J196" s="220">
        <f>ROUND(I196*H196,2)</f>
        <v>0</v>
      </c>
      <c r="K196" s="216" t="s">
        <v>247</v>
      </c>
      <c r="L196" s="45"/>
      <c r="M196" s="221" t="s">
        <v>19</v>
      </c>
      <c r="N196" s="222" t="s">
        <v>43</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248</v>
      </c>
      <c r="AT196" s="225" t="s">
        <v>243</v>
      </c>
      <c r="AU196" s="225" t="s">
        <v>81</v>
      </c>
      <c r="AY196" s="18" t="s">
        <v>240</v>
      </c>
      <c r="BE196" s="226">
        <f>IF(N196="základní",J196,0)</f>
        <v>0</v>
      </c>
      <c r="BF196" s="226">
        <f>IF(N196="snížená",J196,0)</f>
        <v>0</v>
      </c>
      <c r="BG196" s="226">
        <f>IF(N196="zákl. přenesená",J196,0)</f>
        <v>0</v>
      </c>
      <c r="BH196" s="226">
        <f>IF(N196="sníž. přenesená",J196,0)</f>
        <v>0</v>
      </c>
      <c r="BI196" s="226">
        <f>IF(N196="nulová",J196,0)</f>
        <v>0</v>
      </c>
      <c r="BJ196" s="18" t="s">
        <v>79</v>
      </c>
      <c r="BK196" s="226">
        <f>ROUND(I196*H196,2)</f>
        <v>0</v>
      </c>
      <c r="BL196" s="18" t="s">
        <v>248</v>
      </c>
      <c r="BM196" s="225" t="s">
        <v>722</v>
      </c>
    </row>
    <row r="197" s="2" customFormat="1" ht="16.5" customHeight="1">
      <c r="A197" s="39"/>
      <c r="B197" s="40"/>
      <c r="C197" s="214" t="s">
        <v>400</v>
      </c>
      <c r="D197" s="214" t="s">
        <v>243</v>
      </c>
      <c r="E197" s="215" t="s">
        <v>7112</v>
      </c>
      <c r="F197" s="216" t="s">
        <v>7113</v>
      </c>
      <c r="G197" s="217" t="s">
        <v>282</v>
      </c>
      <c r="H197" s="218">
        <v>3</v>
      </c>
      <c r="I197" s="219"/>
      <c r="J197" s="220">
        <f>ROUND(I197*H197,2)</f>
        <v>0</v>
      </c>
      <c r="K197" s="216" t="s">
        <v>247</v>
      </c>
      <c r="L197" s="45"/>
      <c r="M197" s="221" t="s">
        <v>19</v>
      </c>
      <c r="N197" s="222" t="s">
        <v>43</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248</v>
      </c>
      <c r="AT197" s="225" t="s">
        <v>243</v>
      </c>
      <c r="AU197" s="225" t="s">
        <v>81</v>
      </c>
      <c r="AY197" s="18" t="s">
        <v>240</v>
      </c>
      <c r="BE197" s="226">
        <f>IF(N197="základní",J197,0)</f>
        <v>0</v>
      </c>
      <c r="BF197" s="226">
        <f>IF(N197="snížená",J197,0)</f>
        <v>0</v>
      </c>
      <c r="BG197" s="226">
        <f>IF(N197="zákl. přenesená",J197,0)</f>
        <v>0</v>
      </c>
      <c r="BH197" s="226">
        <f>IF(N197="sníž. přenesená",J197,0)</f>
        <v>0</v>
      </c>
      <c r="BI197" s="226">
        <f>IF(N197="nulová",J197,0)</f>
        <v>0</v>
      </c>
      <c r="BJ197" s="18" t="s">
        <v>79</v>
      </c>
      <c r="BK197" s="226">
        <f>ROUND(I197*H197,2)</f>
        <v>0</v>
      </c>
      <c r="BL197" s="18" t="s">
        <v>248</v>
      </c>
      <c r="BM197" s="225" t="s">
        <v>724</v>
      </c>
    </row>
    <row r="198" s="2" customFormat="1">
      <c r="A198" s="39"/>
      <c r="B198" s="40"/>
      <c r="C198" s="214" t="s">
        <v>2467</v>
      </c>
      <c r="D198" s="214" t="s">
        <v>243</v>
      </c>
      <c r="E198" s="215" t="s">
        <v>7114</v>
      </c>
      <c r="F198" s="216" t="s">
        <v>7115</v>
      </c>
      <c r="G198" s="217" t="s">
        <v>282</v>
      </c>
      <c r="H198" s="218">
        <v>10</v>
      </c>
      <c r="I198" s="219"/>
      <c r="J198" s="220">
        <f>ROUND(I198*H198,2)</f>
        <v>0</v>
      </c>
      <c r="K198" s="216" t="s">
        <v>247</v>
      </c>
      <c r="L198" s="45"/>
      <c r="M198" s="221" t="s">
        <v>19</v>
      </c>
      <c r="N198" s="222" t="s">
        <v>43</v>
      </c>
      <c r="O198" s="85"/>
      <c r="P198" s="223">
        <f>O198*H198</f>
        <v>0</v>
      </c>
      <c r="Q198" s="223">
        <v>0</v>
      </c>
      <c r="R198" s="223">
        <f>Q198*H198</f>
        <v>0</v>
      </c>
      <c r="S198" s="223">
        <v>0</v>
      </c>
      <c r="T198" s="224">
        <f>S198*H198</f>
        <v>0</v>
      </c>
      <c r="U198" s="39"/>
      <c r="V198" s="39"/>
      <c r="W198" s="39"/>
      <c r="X198" s="39"/>
      <c r="Y198" s="39"/>
      <c r="Z198" s="39"/>
      <c r="AA198" s="39"/>
      <c r="AB198" s="39"/>
      <c r="AC198" s="39"/>
      <c r="AD198" s="39"/>
      <c r="AE198" s="39"/>
      <c r="AR198" s="225" t="s">
        <v>248</v>
      </c>
      <c r="AT198" s="225" t="s">
        <v>243</v>
      </c>
      <c r="AU198" s="225" t="s">
        <v>81</v>
      </c>
      <c r="AY198" s="18" t="s">
        <v>240</v>
      </c>
      <c r="BE198" s="226">
        <f>IF(N198="základní",J198,0)</f>
        <v>0</v>
      </c>
      <c r="BF198" s="226">
        <f>IF(N198="snížená",J198,0)</f>
        <v>0</v>
      </c>
      <c r="BG198" s="226">
        <f>IF(N198="zákl. přenesená",J198,0)</f>
        <v>0</v>
      </c>
      <c r="BH198" s="226">
        <f>IF(N198="sníž. přenesená",J198,0)</f>
        <v>0</v>
      </c>
      <c r="BI198" s="226">
        <f>IF(N198="nulová",J198,0)</f>
        <v>0</v>
      </c>
      <c r="BJ198" s="18" t="s">
        <v>79</v>
      </c>
      <c r="BK198" s="226">
        <f>ROUND(I198*H198,2)</f>
        <v>0</v>
      </c>
      <c r="BL198" s="18" t="s">
        <v>248</v>
      </c>
      <c r="BM198" s="225" t="s">
        <v>731</v>
      </c>
    </row>
    <row r="199" s="2" customFormat="1" ht="55.5" customHeight="1">
      <c r="A199" s="39"/>
      <c r="B199" s="40"/>
      <c r="C199" s="214" t="s">
        <v>403</v>
      </c>
      <c r="D199" s="214" t="s">
        <v>243</v>
      </c>
      <c r="E199" s="215" t="s">
        <v>7116</v>
      </c>
      <c r="F199" s="216" t="s">
        <v>7117</v>
      </c>
      <c r="G199" s="217" t="s">
        <v>282</v>
      </c>
      <c r="H199" s="218">
        <v>12</v>
      </c>
      <c r="I199" s="219"/>
      <c r="J199" s="220">
        <f>ROUND(I199*H199,2)</f>
        <v>0</v>
      </c>
      <c r="K199" s="216" t="s">
        <v>247</v>
      </c>
      <c r="L199" s="45"/>
      <c r="M199" s="221" t="s">
        <v>19</v>
      </c>
      <c r="N199" s="222" t="s">
        <v>43</v>
      </c>
      <c r="O199" s="85"/>
      <c r="P199" s="223">
        <f>O199*H199</f>
        <v>0</v>
      </c>
      <c r="Q199" s="223">
        <v>0</v>
      </c>
      <c r="R199" s="223">
        <f>Q199*H199</f>
        <v>0</v>
      </c>
      <c r="S199" s="223">
        <v>0</v>
      </c>
      <c r="T199" s="224">
        <f>S199*H199</f>
        <v>0</v>
      </c>
      <c r="U199" s="39"/>
      <c r="V199" s="39"/>
      <c r="W199" s="39"/>
      <c r="X199" s="39"/>
      <c r="Y199" s="39"/>
      <c r="Z199" s="39"/>
      <c r="AA199" s="39"/>
      <c r="AB199" s="39"/>
      <c r="AC199" s="39"/>
      <c r="AD199" s="39"/>
      <c r="AE199" s="39"/>
      <c r="AR199" s="225" t="s">
        <v>248</v>
      </c>
      <c r="AT199" s="225" t="s">
        <v>243</v>
      </c>
      <c r="AU199" s="225" t="s">
        <v>81</v>
      </c>
      <c r="AY199" s="18" t="s">
        <v>240</v>
      </c>
      <c r="BE199" s="226">
        <f>IF(N199="základní",J199,0)</f>
        <v>0</v>
      </c>
      <c r="BF199" s="226">
        <f>IF(N199="snížená",J199,0)</f>
        <v>0</v>
      </c>
      <c r="BG199" s="226">
        <f>IF(N199="zákl. přenesená",J199,0)</f>
        <v>0</v>
      </c>
      <c r="BH199" s="226">
        <f>IF(N199="sníž. přenesená",J199,0)</f>
        <v>0</v>
      </c>
      <c r="BI199" s="226">
        <f>IF(N199="nulová",J199,0)</f>
        <v>0</v>
      </c>
      <c r="BJ199" s="18" t="s">
        <v>79</v>
      </c>
      <c r="BK199" s="226">
        <f>ROUND(I199*H199,2)</f>
        <v>0</v>
      </c>
      <c r="BL199" s="18" t="s">
        <v>248</v>
      </c>
      <c r="BM199" s="225" t="s">
        <v>2936</v>
      </c>
    </row>
    <row r="200" s="2" customFormat="1" ht="16.5" customHeight="1">
      <c r="A200" s="39"/>
      <c r="B200" s="40"/>
      <c r="C200" s="214" t="s">
        <v>2476</v>
      </c>
      <c r="D200" s="214" t="s">
        <v>243</v>
      </c>
      <c r="E200" s="215" t="s">
        <v>7118</v>
      </c>
      <c r="F200" s="216" t="s">
        <v>7119</v>
      </c>
      <c r="G200" s="217" t="s">
        <v>381</v>
      </c>
      <c r="H200" s="218">
        <v>1</v>
      </c>
      <c r="I200" s="219"/>
      <c r="J200" s="220">
        <f>ROUND(I200*H200,2)</f>
        <v>0</v>
      </c>
      <c r="K200" s="216" t="s">
        <v>247</v>
      </c>
      <c r="L200" s="45"/>
      <c r="M200" s="221" t="s">
        <v>19</v>
      </c>
      <c r="N200" s="222" t="s">
        <v>43</v>
      </c>
      <c r="O200" s="85"/>
      <c r="P200" s="223">
        <f>O200*H200</f>
        <v>0</v>
      </c>
      <c r="Q200" s="223">
        <v>0</v>
      </c>
      <c r="R200" s="223">
        <f>Q200*H200</f>
        <v>0</v>
      </c>
      <c r="S200" s="223">
        <v>0</v>
      </c>
      <c r="T200" s="224">
        <f>S200*H200</f>
        <v>0</v>
      </c>
      <c r="U200" s="39"/>
      <c r="V200" s="39"/>
      <c r="W200" s="39"/>
      <c r="X200" s="39"/>
      <c r="Y200" s="39"/>
      <c r="Z200" s="39"/>
      <c r="AA200" s="39"/>
      <c r="AB200" s="39"/>
      <c r="AC200" s="39"/>
      <c r="AD200" s="39"/>
      <c r="AE200" s="39"/>
      <c r="AR200" s="225" t="s">
        <v>248</v>
      </c>
      <c r="AT200" s="225" t="s">
        <v>243</v>
      </c>
      <c r="AU200" s="225" t="s">
        <v>81</v>
      </c>
      <c r="AY200" s="18" t="s">
        <v>240</v>
      </c>
      <c r="BE200" s="226">
        <f>IF(N200="základní",J200,0)</f>
        <v>0</v>
      </c>
      <c r="BF200" s="226">
        <f>IF(N200="snížená",J200,0)</f>
        <v>0</v>
      </c>
      <c r="BG200" s="226">
        <f>IF(N200="zákl. přenesená",J200,0)</f>
        <v>0</v>
      </c>
      <c r="BH200" s="226">
        <f>IF(N200="sníž. přenesená",J200,0)</f>
        <v>0</v>
      </c>
      <c r="BI200" s="226">
        <f>IF(N200="nulová",J200,0)</f>
        <v>0</v>
      </c>
      <c r="BJ200" s="18" t="s">
        <v>79</v>
      </c>
      <c r="BK200" s="226">
        <f>ROUND(I200*H200,2)</f>
        <v>0</v>
      </c>
      <c r="BL200" s="18" t="s">
        <v>248</v>
      </c>
      <c r="BM200" s="225" t="s">
        <v>2951</v>
      </c>
    </row>
    <row r="201" s="2" customFormat="1">
      <c r="A201" s="39"/>
      <c r="B201" s="40"/>
      <c r="C201" s="214" t="s">
        <v>409</v>
      </c>
      <c r="D201" s="214" t="s">
        <v>243</v>
      </c>
      <c r="E201" s="215" t="s">
        <v>7120</v>
      </c>
      <c r="F201" s="216" t="s">
        <v>7121</v>
      </c>
      <c r="G201" s="217" t="s">
        <v>381</v>
      </c>
      <c r="H201" s="218">
        <v>1</v>
      </c>
      <c r="I201" s="219"/>
      <c r="J201" s="220">
        <f>ROUND(I201*H201,2)</f>
        <v>0</v>
      </c>
      <c r="K201" s="216" t="s">
        <v>247</v>
      </c>
      <c r="L201" s="45"/>
      <c r="M201" s="221" t="s">
        <v>19</v>
      </c>
      <c r="N201" s="222" t="s">
        <v>43</v>
      </c>
      <c r="O201" s="85"/>
      <c r="P201" s="223">
        <f>O201*H201</f>
        <v>0</v>
      </c>
      <c r="Q201" s="223">
        <v>0</v>
      </c>
      <c r="R201" s="223">
        <f>Q201*H201</f>
        <v>0</v>
      </c>
      <c r="S201" s="223">
        <v>0</v>
      </c>
      <c r="T201" s="224">
        <f>S201*H201</f>
        <v>0</v>
      </c>
      <c r="U201" s="39"/>
      <c r="V201" s="39"/>
      <c r="W201" s="39"/>
      <c r="X201" s="39"/>
      <c r="Y201" s="39"/>
      <c r="Z201" s="39"/>
      <c r="AA201" s="39"/>
      <c r="AB201" s="39"/>
      <c r="AC201" s="39"/>
      <c r="AD201" s="39"/>
      <c r="AE201" s="39"/>
      <c r="AR201" s="225" t="s">
        <v>248</v>
      </c>
      <c r="AT201" s="225" t="s">
        <v>243</v>
      </c>
      <c r="AU201" s="225" t="s">
        <v>81</v>
      </c>
      <c r="AY201" s="18" t="s">
        <v>240</v>
      </c>
      <c r="BE201" s="226">
        <f>IF(N201="základní",J201,0)</f>
        <v>0</v>
      </c>
      <c r="BF201" s="226">
        <f>IF(N201="snížená",J201,0)</f>
        <v>0</v>
      </c>
      <c r="BG201" s="226">
        <f>IF(N201="zákl. přenesená",J201,0)</f>
        <v>0</v>
      </c>
      <c r="BH201" s="226">
        <f>IF(N201="sníž. přenesená",J201,0)</f>
        <v>0</v>
      </c>
      <c r="BI201" s="226">
        <f>IF(N201="nulová",J201,0)</f>
        <v>0</v>
      </c>
      <c r="BJ201" s="18" t="s">
        <v>79</v>
      </c>
      <c r="BK201" s="226">
        <f>ROUND(I201*H201,2)</f>
        <v>0</v>
      </c>
      <c r="BL201" s="18" t="s">
        <v>248</v>
      </c>
      <c r="BM201" s="225" t="s">
        <v>2963</v>
      </c>
    </row>
    <row r="202" s="12" customFormat="1" ht="22.8" customHeight="1">
      <c r="A202" s="12"/>
      <c r="B202" s="198"/>
      <c r="C202" s="199"/>
      <c r="D202" s="200" t="s">
        <v>71</v>
      </c>
      <c r="E202" s="212" t="s">
        <v>7122</v>
      </c>
      <c r="F202" s="212" t="s">
        <v>360</v>
      </c>
      <c r="G202" s="199"/>
      <c r="H202" s="199"/>
      <c r="I202" s="202"/>
      <c r="J202" s="213">
        <f>BK202</f>
        <v>0</v>
      </c>
      <c r="K202" s="199"/>
      <c r="L202" s="204"/>
      <c r="M202" s="205"/>
      <c r="N202" s="206"/>
      <c r="O202" s="206"/>
      <c r="P202" s="207">
        <f>SUM(P203:P243)</f>
        <v>0</v>
      </c>
      <c r="Q202" s="206"/>
      <c r="R202" s="207">
        <f>SUM(R203:R243)</f>
        <v>0</v>
      </c>
      <c r="S202" s="206"/>
      <c r="T202" s="208">
        <f>SUM(T203:T243)</f>
        <v>0</v>
      </c>
      <c r="U202" s="12"/>
      <c r="V202" s="12"/>
      <c r="W202" s="12"/>
      <c r="X202" s="12"/>
      <c r="Y202" s="12"/>
      <c r="Z202" s="12"/>
      <c r="AA202" s="12"/>
      <c r="AB202" s="12"/>
      <c r="AC202" s="12"/>
      <c r="AD202" s="12"/>
      <c r="AE202" s="12"/>
      <c r="AR202" s="209" t="s">
        <v>79</v>
      </c>
      <c r="AT202" s="210" t="s">
        <v>71</v>
      </c>
      <c r="AU202" s="210" t="s">
        <v>79</v>
      </c>
      <c r="AY202" s="209" t="s">
        <v>240</v>
      </c>
      <c r="BK202" s="211">
        <f>SUM(BK203:BK243)</f>
        <v>0</v>
      </c>
    </row>
    <row r="203" s="2" customFormat="1">
      <c r="A203" s="39"/>
      <c r="B203" s="40"/>
      <c r="C203" s="214" t="s">
        <v>2504</v>
      </c>
      <c r="D203" s="214" t="s">
        <v>243</v>
      </c>
      <c r="E203" s="215" t="s">
        <v>7123</v>
      </c>
      <c r="F203" s="216" t="s">
        <v>7124</v>
      </c>
      <c r="G203" s="217" t="s">
        <v>261</v>
      </c>
      <c r="H203" s="218">
        <v>3486</v>
      </c>
      <c r="I203" s="219"/>
      <c r="J203" s="220">
        <f>ROUND(I203*H203,2)</f>
        <v>0</v>
      </c>
      <c r="K203" s="216" t="s">
        <v>247</v>
      </c>
      <c r="L203" s="45"/>
      <c r="M203" s="221" t="s">
        <v>19</v>
      </c>
      <c r="N203" s="222" t="s">
        <v>43</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248</v>
      </c>
      <c r="AT203" s="225" t="s">
        <v>243</v>
      </c>
      <c r="AU203" s="225" t="s">
        <v>81</v>
      </c>
      <c r="AY203" s="18" t="s">
        <v>240</v>
      </c>
      <c r="BE203" s="226">
        <f>IF(N203="základní",J203,0)</f>
        <v>0</v>
      </c>
      <c r="BF203" s="226">
        <f>IF(N203="snížená",J203,0)</f>
        <v>0</v>
      </c>
      <c r="BG203" s="226">
        <f>IF(N203="zákl. přenesená",J203,0)</f>
        <v>0</v>
      </c>
      <c r="BH203" s="226">
        <f>IF(N203="sníž. přenesená",J203,0)</f>
        <v>0</v>
      </c>
      <c r="BI203" s="226">
        <f>IF(N203="nulová",J203,0)</f>
        <v>0</v>
      </c>
      <c r="BJ203" s="18" t="s">
        <v>79</v>
      </c>
      <c r="BK203" s="226">
        <f>ROUND(I203*H203,2)</f>
        <v>0</v>
      </c>
      <c r="BL203" s="18" t="s">
        <v>248</v>
      </c>
      <c r="BM203" s="225" t="s">
        <v>2972</v>
      </c>
    </row>
    <row r="204" s="2" customFormat="1">
      <c r="A204" s="39"/>
      <c r="B204" s="40"/>
      <c r="C204" s="214" t="s">
        <v>412</v>
      </c>
      <c r="D204" s="214" t="s">
        <v>243</v>
      </c>
      <c r="E204" s="215" t="s">
        <v>7125</v>
      </c>
      <c r="F204" s="216" t="s">
        <v>7126</v>
      </c>
      <c r="G204" s="217" t="s">
        <v>261</v>
      </c>
      <c r="H204" s="218">
        <v>828</v>
      </c>
      <c r="I204" s="219"/>
      <c r="J204" s="220">
        <f>ROUND(I204*H204,2)</f>
        <v>0</v>
      </c>
      <c r="K204" s="216" t="s">
        <v>247</v>
      </c>
      <c r="L204" s="45"/>
      <c r="M204" s="221" t="s">
        <v>19</v>
      </c>
      <c r="N204" s="222" t="s">
        <v>43</v>
      </c>
      <c r="O204" s="85"/>
      <c r="P204" s="223">
        <f>O204*H204</f>
        <v>0</v>
      </c>
      <c r="Q204" s="223">
        <v>0</v>
      </c>
      <c r="R204" s="223">
        <f>Q204*H204</f>
        <v>0</v>
      </c>
      <c r="S204" s="223">
        <v>0</v>
      </c>
      <c r="T204" s="224">
        <f>S204*H204</f>
        <v>0</v>
      </c>
      <c r="U204" s="39"/>
      <c r="V204" s="39"/>
      <c r="W204" s="39"/>
      <c r="X204" s="39"/>
      <c r="Y204" s="39"/>
      <c r="Z204" s="39"/>
      <c r="AA204" s="39"/>
      <c r="AB204" s="39"/>
      <c r="AC204" s="39"/>
      <c r="AD204" s="39"/>
      <c r="AE204" s="39"/>
      <c r="AR204" s="225" t="s">
        <v>248</v>
      </c>
      <c r="AT204" s="225" t="s">
        <v>243</v>
      </c>
      <c r="AU204" s="225" t="s">
        <v>81</v>
      </c>
      <c r="AY204" s="18" t="s">
        <v>240</v>
      </c>
      <c r="BE204" s="226">
        <f>IF(N204="základní",J204,0)</f>
        <v>0</v>
      </c>
      <c r="BF204" s="226">
        <f>IF(N204="snížená",J204,0)</f>
        <v>0</v>
      </c>
      <c r="BG204" s="226">
        <f>IF(N204="zákl. přenesená",J204,0)</f>
        <v>0</v>
      </c>
      <c r="BH204" s="226">
        <f>IF(N204="sníž. přenesená",J204,0)</f>
        <v>0</v>
      </c>
      <c r="BI204" s="226">
        <f>IF(N204="nulová",J204,0)</f>
        <v>0</v>
      </c>
      <c r="BJ204" s="18" t="s">
        <v>79</v>
      </c>
      <c r="BK204" s="226">
        <f>ROUND(I204*H204,2)</f>
        <v>0</v>
      </c>
      <c r="BL204" s="18" t="s">
        <v>248</v>
      </c>
      <c r="BM204" s="225" t="s">
        <v>2982</v>
      </c>
    </row>
    <row r="205" s="2" customFormat="1">
      <c r="A205" s="39"/>
      <c r="B205" s="40"/>
      <c r="C205" s="214" t="s">
        <v>2511</v>
      </c>
      <c r="D205" s="214" t="s">
        <v>243</v>
      </c>
      <c r="E205" s="215" t="s">
        <v>7127</v>
      </c>
      <c r="F205" s="216" t="s">
        <v>7128</v>
      </c>
      <c r="G205" s="217" t="s">
        <v>261</v>
      </c>
      <c r="H205" s="218">
        <v>314</v>
      </c>
      <c r="I205" s="219"/>
      <c r="J205" s="220">
        <f>ROUND(I205*H205,2)</f>
        <v>0</v>
      </c>
      <c r="K205" s="216" t="s">
        <v>247</v>
      </c>
      <c r="L205" s="45"/>
      <c r="M205" s="221" t="s">
        <v>19</v>
      </c>
      <c r="N205" s="222" t="s">
        <v>43</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248</v>
      </c>
      <c r="AT205" s="225" t="s">
        <v>243</v>
      </c>
      <c r="AU205" s="225" t="s">
        <v>81</v>
      </c>
      <c r="AY205" s="18" t="s">
        <v>240</v>
      </c>
      <c r="BE205" s="226">
        <f>IF(N205="základní",J205,0)</f>
        <v>0</v>
      </c>
      <c r="BF205" s="226">
        <f>IF(N205="snížená",J205,0)</f>
        <v>0</v>
      </c>
      <c r="BG205" s="226">
        <f>IF(N205="zákl. přenesená",J205,0)</f>
        <v>0</v>
      </c>
      <c r="BH205" s="226">
        <f>IF(N205="sníž. přenesená",J205,0)</f>
        <v>0</v>
      </c>
      <c r="BI205" s="226">
        <f>IF(N205="nulová",J205,0)</f>
        <v>0</v>
      </c>
      <c r="BJ205" s="18" t="s">
        <v>79</v>
      </c>
      <c r="BK205" s="226">
        <f>ROUND(I205*H205,2)</f>
        <v>0</v>
      </c>
      <c r="BL205" s="18" t="s">
        <v>248</v>
      </c>
      <c r="BM205" s="225" t="s">
        <v>2991</v>
      </c>
    </row>
    <row r="206" s="2" customFormat="1" ht="21.75" customHeight="1">
      <c r="A206" s="39"/>
      <c r="B206" s="40"/>
      <c r="C206" s="214" t="s">
        <v>417</v>
      </c>
      <c r="D206" s="214" t="s">
        <v>243</v>
      </c>
      <c r="E206" s="215" t="s">
        <v>7129</v>
      </c>
      <c r="F206" s="216" t="s">
        <v>7130</v>
      </c>
      <c r="G206" s="217" t="s">
        <v>261</v>
      </c>
      <c r="H206" s="218">
        <v>42</v>
      </c>
      <c r="I206" s="219"/>
      <c r="J206" s="220">
        <f>ROUND(I206*H206,2)</f>
        <v>0</v>
      </c>
      <c r="K206" s="216" t="s">
        <v>247</v>
      </c>
      <c r="L206" s="45"/>
      <c r="M206" s="221" t="s">
        <v>19</v>
      </c>
      <c r="N206" s="222" t="s">
        <v>43</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248</v>
      </c>
      <c r="AT206" s="225" t="s">
        <v>243</v>
      </c>
      <c r="AU206" s="225" t="s">
        <v>81</v>
      </c>
      <c r="AY206" s="18" t="s">
        <v>240</v>
      </c>
      <c r="BE206" s="226">
        <f>IF(N206="základní",J206,0)</f>
        <v>0</v>
      </c>
      <c r="BF206" s="226">
        <f>IF(N206="snížená",J206,0)</f>
        <v>0</v>
      </c>
      <c r="BG206" s="226">
        <f>IF(N206="zákl. přenesená",J206,0)</f>
        <v>0</v>
      </c>
      <c r="BH206" s="226">
        <f>IF(N206="sníž. přenesená",J206,0)</f>
        <v>0</v>
      </c>
      <c r="BI206" s="226">
        <f>IF(N206="nulová",J206,0)</f>
        <v>0</v>
      </c>
      <c r="BJ206" s="18" t="s">
        <v>79</v>
      </c>
      <c r="BK206" s="226">
        <f>ROUND(I206*H206,2)</f>
        <v>0</v>
      </c>
      <c r="BL206" s="18" t="s">
        <v>248</v>
      </c>
      <c r="BM206" s="225" t="s">
        <v>2999</v>
      </c>
    </row>
    <row r="207" s="2" customFormat="1">
      <c r="A207" s="39"/>
      <c r="B207" s="40"/>
      <c r="C207" s="214" t="s">
        <v>1648</v>
      </c>
      <c r="D207" s="214" t="s">
        <v>243</v>
      </c>
      <c r="E207" s="215" t="s">
        <v>7131</v>
      </c>
      <c r="F207" s="216" t="s">
        <v>7132</v>
      </c>
      <c r="G207" s="217" t="s">
        <v>261</v>
      </c>
      <c r="H207" s="218">
        <v>38</v>
      </c>
      <c r="I207" s="219"/>
      <c r="J207" s="220">
        <f>ROUND(I207*H207,2)</f>
        <v>0</v>
      </c>
      <c r="K207" s="216" t="s">
        <v>247</v>
      </c>
      <c r="L207" s="45"/>
      <c r="M207" s="221" t="s">
        <v>19</v>
      </c>
      <c r="N207" s="222" t="s">
        <v>43</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248</v>
      </c>
      <c r="AT207" s="225" t="s">
        <v>243</v>
      </c>
      <c r="AU207" s="225" t="s">
        <v>81</v>
      </c>
      <c r="AY207" s="18" t="s">
        <v>240</v>
      </c>
      <c r="BE207" s="226">
        <f>IF(N207="základní",J207,0)</f>
        <v>0</v>
      </c>
      <c r="BF207" s="226">
        <f>IF(N207="snížená",J207,0)</f>
        <v>0</v>
      </c>
      <c r="BG207" s="226">
        <f>IF(N207="zákl. přenesená",J207,0)</f>
        <v>0</v>
      </c>
      <c r="BH207" s="226">
        <f>IF(N207="sníž. přenesená",J207,0)</f>
        <v>0</v>
      </c>
      <c r="BI207" s="226">
        <f>IF(N207="nulová",J207,0)</f>
        <v>0</v>
      </c>
      <c r="BJ207" s="18" t="s">
        <v>79</v>
      </c>
      <c r="BK207" s="226">
        <f>ROUND(I207*H207,2)</f>
        <v>0</v>
      </c>
      <c r="BL207" s="18" t="s">
        <v>248</v>
      </c>
      <c r="BM207" s="225" t="s">
        <v>3008</v>
      </c>
    </row>
    <row r="208" s="2" customFormat="1" ht="16.5" customHeight="1">
      <c r="A208" s="39"/>
      <c r="B208" s="40"/>
      <c r="C208" s="214" t="s">
        <v>420</v>
      </c>
      <c r="D208" s="214" t="s">
        <v>243</v>
      </c>
      <c r="E208" s="215" t="s">
        <v>7133</v>
      </c>
      <c r="F208" s="216" t="s">
        <v>7134</v>
      </c>
      <c r="G208" s="217" t="s">
        <v>261</v>
      </c>
      <c r="H208" s="218">
        <v>102</v>
      </c>
      <c r="I208" s="219"/>
      <c r="J208" s="220">
        <f>ROUND(I208*H208,2)</f>
        <v>0</v>
      </c>
      <c r="K208" s="216" t="s">
        <v>247</v>
      </c>
      <c r="L208" s="45"/>
      <c r="M208" s="221" t="s">
        <v>19</v>
      </c>
      <c r="N208" s="222" t="s">
        <v>43</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248</v>
      </c>
      <c r="AT208" s="225" t="s">
        <v>243</v>
      </c>
      <c r="AU208" s="225" t="s">
        <v>81</v>
      </c>
      <c r="AY208" s="18" t="s">
        <v>240</v>
      </c>
      <c r="BE208" s="226">
        <f>IF(N208="základní",J208,0)</f>
        <v>0</v>
      </c>
      <c r="BF208" s="226">
        <f>IF(N208="snížená",J208,0)</f>
        <v>0</v>
      </c>
      <c r="BG208" s="226">
        <f>IF(N208="zákl. přenesená",J208,0)</f>
        <v>0</v>
      </c>
      <c r="BH208" s="226">
        <f>IF(N208="sníž. přenesená",J208,0)</f>
        <v>0</v>
      </c>
      <c r="BI208" s="226">
        <f>IF(N208="nulová",J208,0)</f>
        <v>0</v>
      </c>
      <c r="BJ208" s="18" t="s">
        <v>79</v>
      </c>
      <c r="BK208" s="226">
        <f>ROUND(I208*H208,2)</f>
        <v>0</v>
      </c>
      <c r="BL208" s="18" t="s">
        <v>248</v>
      </c>
      <c r="BM208" s="225" t="s">
        <v>3016</v>
      </c>
    </row>
    <row r="209" s="2" customFormat="1" ht="16.5" customHeight="1">
      <c r="A209" s="39"/>
      <c r="B209" s="40"/>
      <c r="C209" s="214" t="s">
        <v>2530</v>
      </c>
      <c r="D209" s="214" t="s">
        <v>243</v>
      </c>
      <c r="E209" s="215" t="s">
        <v>7135</v>
      </c>
      <c r="F209" s="216" t="s">
        <v>7136</v>
      </c>
      <c r="G209" s="217" t="s">
        <v>261</v>
      </c>
      <c r="H209" s="218">
        <v>678</v>
      </c>
      <c r="I209" s="219"/>
      <c r="J209" s="220">
        <f>ROUND(I209*H209,2)</f>
        <v>0</v>
      </c>
      <c r="K209" s="216" t="s">
        <v>247</v>
      </c>
      <c r="L209" s="45"/>
      <c r="M209" s="221" t="s">
        <v>19</v>
      </c>
      <c r="N209" s="222" t="s">
        <v>43</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248</v>
      </c>
      <c r="AT209" s="225" t="s">
        <v>243</v>
      </c>
      <c r="AU209" s="225" t="s">
        <v>81</v>
      </c>
      <c r="AY209" s="18" t="s">
        <v>240</v>
      </c>
      <c r="BE209" s="226">
        <f>IF(N209="základní",J209,0)</f>
        <v>0</v>
      </c>
      <c r="BF209" s="226">
        <f>IF(N209="snížená",J209,0)</f>
        <v>0</v>
      </c>
      <c r="BG209" s="226">
        <f>IF(N209="zákl. přenesená",J209,0)</f>
        <v>0</v>
      </c>
      <c r="BH209" s="226">
        <f>IF(N209="sníž. přenesená",J209,0)</f>
        <v>0</v>
      </c>
      <c r="BI209" s="226">
        <f>IF(N209="nulová",J209,0)</f>
        <v>0</v>
      </c>
      <c r="BJ209" s="18" t="s">
        <v>79</v>
      </c>
      <c r="BK209" s="226">
        <f>ROUND(I209*H209,2)</f>
        <v>0</v>
      </c>
      <c r="BL209" s="18" t="s">
        <v>248</v>
      </c>
      <c r="BM209" s="225" t="s">
        <v>3026</v>
      </c>
    </row>
    <row r="210" s="2" customFormat="1" ht="16.5" customHeight="1">
      <c r="A210" s="39"/>
      <c r="B210" s="40"/>
      <c r="C210" s="214" t="s">
        <v>424</v>
      </c>
      <c r="D210" s="214" t="s">
        <v>243</v>
      </c>
      <c r="E210" s="215" t="s">
        <v>7137</v>
      </c>
      <c r="F210" s="216" t="s">
        <v>7138</v>
      </c>
      <c r="G210" s="217" t="s">
        <v>261</v>
      </c>
      <c r="H210" s="218">
        <v>1840</v>
      </c>
      <c r="I210" s="219"/>
      <c r="J210" s="220">
        <f>ROUND(I210*H210,2)</f>
        <v>0</v>
      </c>
      <c r="K210" s="216" t="s">
        <v>247</v>
      </c>
      <c r="L210" s="45"/>
      <c r="M210" s="221" t="s">
        <v>19</v>
      </c>
      <c r="N210" s="222" t="s">
        <v>43</v>
      </c>
      <c r="O210" s="85"/>
      <c r="P210" s="223">
        <f>O210*H210</f>
        <v>0</v>
      </c>
      <c r="Q210" s="223">
        <v>0</v>
      </c>
      <c r="R210" s="223">
        <f>Q210*H210</f>
        <v>0</v>
      </c>
      <c r="S210" s="223">
        <v>0</v>
      </c>
      <c r="T210" s="224">
        <f>S210*H210</f>
        <v>0</v>
      </c>
      <c r="U210" s="39"/>
      <c r="V210" s="39"/>
      <c r="W210" s="39"/>
      <c r="X210" s="39"/>
      <c r="Y210" s="39"/>
      <c r="Z210" s="39"/>
      <c r="AA210" s="39"/>
      <c r="AB210" s="39"/>
      <c r="AC210" s="39"/>
      <c r="AD210" s="39"/>
      <c r="AE210" s="39"/>
      <c r="AR210" s="225" t="s">
        <v>248</v>
      </c>
      <c r="AT210" s="225" t="s">
        <v>243</v>
      </c>
      <c r="AU210" s="225" t="s">
        <v>81</v>
      </c>
      <c r="AY210" s="18" t="s">
        <v>240</v>
      </c>
      <c r="BE210" s="226">
        <f>IF(N210="základní",J210,0)</f>
        <v>0</v>
      </c>
      <c r="BF210" s="226">
        <f>IF(N210="snížená",J210,0)</f>
        <v>0</v>
      </c>
      <c r="BG210" s="226">
        <f>IF(N210="zákl. přenesená",J210,0)</f>
        <v>0</v>
      </c>
      <c r="BH210" s="226">
        <f>IF(N210="sníž. přenesená",J210,0)</f>
        <v>0</v>
      </c>
      <c r="BI210" s="226">
        <f>IF(N210="nulová",J210,0)</f>
        <v>0</v>
      </c>
      <c r="BJ210" s="18" t="s">
        <v>79</v>
      </c>
      <c r="BK210" s="226">
        <f>ROUND(I210*H210,2)</f>
        <v>0</v>
      </c>
      <c r="BL210" s="18" t="s">
        <v>248</v>
      </c>
      <c r="BM210" s="225" t="s">
        <v>3042</v>
      </c>
    </row>
    <row r="211" s="2" customFormat="1" ht="16.5" customHeight="1">
      <c r="A211" s="39"/>
      <c r="B211" s="40"/>
      <c r="C211" s="214" t="s">
        <v>2547</v>
      </c>
      <c r="D211" s="214" t="s">
        <v>243</v>
      </c>
      <c r="E211" s="215" t="s">
        <v>7139</v>
      </c>
      <c r="F211" s="216" t="s">
        <v>7140</v>
      </c>
      <c r="G211" s="217" t="s">
        <v>261</v>
      </c>
      <c r="H211" s="218">
        <v>342</v>
      </c>
      <c r="I211" s="219"/>
      <c r="J211" s="220">
        <f>ROUND(I211*H211,2)</f>
        <v>0</v>
      </c>
      <c r="K211" s="216" t="s">
        <v>247</v>
      </c>
      <c r="L211" s="45"/>
      <c r="M211" s="221" t="s">
        <v>19</v>
      </c>
      <c r="N211" s="222" t="s">
        <v>43</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248</v>
      </c>
      <c r="AT211" s="225" t="s">
        <v>243</v>
      </c>
      <c r="AU211" s="225" t="s">
        <v>81</v>
      </c>
      <c r="AY211" s="18" t="s">
        <v>240</v>
      </c>
      <c r="BE211" s="226">
        <f>IF(N211="základní",J211,0)</f>
        <v>0</v>
      </c>
      <c r="BF211" s="226">
        <f>IF(N211="snížená",J211,0)</f>
        <v>0</v>
      </c>
      <c r="BG211" s="226">
        <f>IF(N211="zákl. přenesená",J211,0)</f>
        <v>0</v>
      </c>
      <c r="BH211" s="226">
        <f>IF(N211="sníž. přenesená",J211,0)</f>
        <v>0</v>
      </c>
      <c r="BI211" s="226">
        <f>IF(N211="nulová",J211,0)</f>
        <v>0</v>
      </c>
      <c r="BJ211" s="18" t="s">
        <v>79</v>
      </c>
      <c r="BK211" s="226">
        <f>ROUND(I211*H211,2)</f>
        <v>0</v>
      </c>
      <c r="BL211" s="18" t="s">
        <v>248</v>
      </c>
      <c r="BM211" s="225" t="s">
        <v>3053</v>
      </c>
    </row>
    <row r="212" s="2" customFormat="1" ht="16.5" customHeight="1">
      <c r="A212" s="39"/>
      <c r="B212" s="40"/>
      <c r="C212" s="214" t="s">
        <v>427</v>
      </c>
      <c r="D212" s="214" t="s">
        <v>243</v>
      </c>
      <c r="E212" s="215" t="s">
        <v>7141</v>
      </c>
      <c r="F212" s="216" t="s">
        <v>7142</v>
      </c>
      <c r="G212" s="217" t="s">
        <v>261</v>
      </c>
      <c r="H212" s="218">
        <v>10542</v>
      </c>
      <c r="I212" s="219"/>
      <c r="J212" s="220">
        <f>ROUND(I212*H212,2)</f>
        <v>0</v>
      </c>
      <c r="K212" s="216" t="s">
        <v>247</v>
      </c>
      <c r="L212" s="45"/>
      <c r="M212" s="221" t="s">
        <v>19</v>
      </c>
      <c r="N212" s="222" t="s">
        <v>43</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248</v>
      </c>
      <c r="AT212" s="225" t="s">
        <v>243</v>
      </c>
      <c r="AU212" s="225" t="s">
        <v>81</v>
      </c>
      <c r="AY212" s="18" t="s">
        <v>240</v>
      </c>
      <c r="BE212" s="226">
        <f>IF(N212="základní",J212,0)</f>
        <v>0</v>
      </c>
      <c r="BF212" s="226">
        <f>IF(N212="snížená",J212,0)</f>
        <v>0</v>
      </c>
      <c r="BG212" s="226">
        <f>IF(N212="zákl. přenesená",J212,0)</f>
        <v>0</v>
      </c>
      <c r="BH212" s="226">
        <f>IF(N212="sníž. přenesená",J212,0)</f>
        <v>0</v>
      </c>
      <c r="BI212" s="226">
        <f>IF(N212="nulová",J212,0)</f>
        <v>0</v>
      </c>
      <c r="BJ212" s="18" t="s">
        <v>79</v>
      </c>
      <c r="BK212" s="226">
        <f>ROUND(I212*H212,2)</f>
        <v>0</v>
      </c>
      <c r="BL212" s="18" t="s">
        <v>248</v>
      </c>
      <c r="BM212" s="225" t="s">
        <v>3063</v>
      </c>
    </row>
    <row r="213" s="2" customFormat="1" ht="16.5" customHeight="1">
      <c r="A213" s="39"/>
      <c r="B213" s="40"/>
      <c r="C213" s="214" t="s">
        <v>2555</v>
      </c>
      <c r="D213" s="214" t="s">
        <v>243</v>
      </c>
      <c r="E213" s="215" t="s">
        <v>7143</v>
      </c>
      <c r="F213" s="216" t="s">
        <v>362</v>
      </c>
      <c r="G213" s="217" t="s">
        <v>261</v>
      </c>
      <c r="H213" s="218">
        <v>7568</v>
      </c>
      <c r="I213" s="219"/>
      <c r="J213" s="220">
        <f>ROUND(I213*H213,2)</f>
        <v>0</v>
      </c>
      <c r="K213" s="216" t="s">
        <v>247</v>
      </c>
      <c r="L213" s="45"/>
      <c r="M213" s="221" t="s">
        <v>19</v>
      </c>
      <c r="N213" s="222" t="s">
        <v>43</v>
      </c>
      <c r="O213" s="85"/>
      <c r="P213" s="223">
        <f>O213*H213</f>
        <v>0</v>
      </c>
      <c r="Q213" s="223">
        <v>0</v>
      </c>
      <c r="R213" s="223">
        <f>Q213*H213</f>
        <v>0</v>
      </c>
      <c r="S213" s="223">
        <v>0</v>
      </c>
      <c r="T213" s="224">
        <f>S213*H213</f>
        <v>0</v>
      </c>
      <c r="U213" s="39"/>
      <c r="V213" s="39"/>
      <c r="W213" s="39"/>
      <c r="X213" s="39"/>
      <c r="Y213" s="39"/>
      <c r="Z213" s="39"/>
      <c r="AA213" s="39"/>
      <c r="AB213" s="39"/>
      <c r="AC213" s="39"/>
      <c r="AD213" s="39"/>
      <c r="AE213" s="39"/>
      <c r="AR213" s="225" t="s">
        <v>248</v>
      </c>
      <c r="AT213" s="225" t="s">
        <v>243</v>
      </c>
      <c r="AU213" s="225" t="s">
        <v>81</v>
      </c>
      <c r="AY213" s="18" t="s">
        <v>240</v>
      </c>
      <c r="BE213" s="226">
        <f>IF(N213="základní",J213,0)</f>
        <v>0</v>
      </c>
      <c r="BF213" s="226">
        <f>IF(N213="snížená",J213,0)</f>
        <v>0</v>
      </c>
      <c r="BG213" s="226">
        <f>IF(N213="zákl. přenesená",J213,0)</f>
        <v>0</v>
      </c>
      <c r="BH213" s="226">
        <f>IF(N213="sníž. přenesená",J213,0)</f>
        <v>0</v>
      </c>
      <c r="BI213" s="226">
        <f>IF(N213="nulová",J213,0)</f>
        <v>0</v>
      </c>
      <c r="BJ213" s="18" t="s">
        <v>79</v>
      </c>
      <c r="BK213" s="226">
        <f>ROUND(I213*H213,2)</f>
        <v>0</v>
      </c>
      <c r="BL213" s="18" t="s">
        <v>248</v>
      </c>
      <c r="BM213" s="225" t="s">
        <v>3073</v>
      </c>
    </row>
    <row r="214" s="2" customFormat="1" ht="16.5" customHeight="1">
      <c r="A214" s="39"/>
      <c r="B214" s="40"/>
      <c r="C214" s="214" t="s">
        <v>431</v>
      </c>
      <c r="D214" s="214" t="s">
        <v>243</v>
      </c>
      <c r="E214" s="215" t="s">
        <v>7144</v>
      </c>
      <c r="F214" s="216" t="s">
        <v>7145</v>
      </c>
      <c r="G214" s="217" t="s">
        <v>261</v>
      </c>
      <c r="H214" s="218">
        <v>112</v>
      </c>
      <c r="I214" s="219"/>
      <c r="J214" s="220">
        <f>ROUND(I214*H214,2)</f>
        <v>0</v>
      </c>
      <c r="K214" s="216" t="s">
        <v>247</v>
      </c>
      <c r="L214" s="45"/>
      <c r="M214" s="221" t="s">
        <v>19</v>
      </c>
      <c r="N214" s="222" t="s">
        <v>43</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248</v>
      </c>
      <c r="AT214" s="225" t="s">
        <v>243</v>
      </c>
      <c r="AU214" s="225" t="s">
        <v>81</v>
      </c>
      <c r="AY214" s="18" t="s">
        <v>240</v>
      </c>
      <c r="BE214" s="226">
        <f>IF(N214="základní",J214,0)</f>
        <v>0</v>
      </c>
      <c r="BF214" s="226">
        <f>IF(N214="snížená",J214,0)</f>
        <v>0</v>
      </c>
      <c r="BG214" s="226">
        <f>IF(N214="zákl. přenesená",J214,0)</f>
        <v>0</v>
      </c>
      <c r="BH214" s="226">
        <f>IF(N214="sníž. přenesená",J214,0)</f>
        <v>0</v>
      </c>
      <c r="BI214" s="226">
        <f>IF(N214="nulová",J214,0)</f>
        <v>0</v>
      </c>
      <c r="BJ214" s="18" t="s">
        <v>79</v>
      </c>
      <c r="BK214" s="226">
        <f>ROUND(I214*H214,2)</f>
        <v>0</v>
      </c>
      <c r="BL214" s="18" t="s">
        <v>248</v>
      </c>
      <c r="BM214" s="225" t="s">
        <v>3083</v>
      </c>
    </row>
    <row r="215" s="2" customFormat="1" ht="16.5" customHeight="1">
      <c r="A215" s="39"/>
      <c r="B215" s="40"/>
      <c r="C215" s="214" t="s">
        <v>2564</v>
      </c>
      <c r="D215" s="214" t="s">
        <v>243</v>
      </c>
      <c r="E215" s="215" t="s">
        <v>7146</v>
      </c>
      <c r="F215" s="216" t="s">
        <v>7147</v>
      </c>
      <c r="G215" s="217" t="s">
        <v>261</v>
      </c>
      <c r="H215" s="218">
        <v>108</v>
      </c>
      <c r="I215" s="219"/>
      <c r="J215" s="220">
        <f>ROUND(I215*H215,2)</f>
        <v>0</v>
      </c>
      <c r="K215" s="216" t="s">
        <v>247</v>
      </c>
      <c r="L215" s="45"/>
      <c r="M215" s="221" t="s">
        <v>19</v>
      </c>
      <c r="N215" s="222" t="s">
        <v>43</v>
      </c>
      <c r="O215" s="85"/>
      <c r="P215" s="223">
        <f>O215*H215</f>
        <v>0</v>
      </c>
      <c r="Q215" s="223">
        <v>0</v>
      </c>
      <c r="R215" s="223">
        <f>Q215*H215</f>
        <v>0</v>
      </c>
      <c r="S215" s="223">
        <v>0</v>
      </c>
      <c r="T215" s="224">
        <f>S215*H215</f>
        <v>0</v>
      </c>
      <c r="U215" s="39"/>
      <c r="V215" s="39"/>
      <c r="W215" s="39"/>
      <c r="X215" s="39"/>
      <c r="Y215" s="39"/>
      <c r="Z215" s="39"/>
      <c r="AA215" s="39"/>
      <c r="AB215" s="39"/>
      <c r="AC215" s="39"/>
      <c r="AD215" s="39"/>
      <c r="AE215" s="39"/>
      <c r="AR215" s="225" t="s">
        <v>248</v>
      </c>
      <c r="AT215" s="225" t="s">
        <v>243</v>
      </c>
      <c r="AU215" s="225" t="s">
        <v>81</v>
      </c>
      <c r="AY215" s="18" t="s">
        <v>240</v>
      </c>
      <c r="BE215" s="226">
        <f>IF(N215="základní",J215,0)</f>
        <v>0</v>
      </c>
      <c r="BF215" s="226">
        <f>IF(N215="snížená",J215,0)</f>
        <v>0</v>
      </c>
      <c r="BG215" s="226">
        <f>IF(N215="zákl. přenesená",J215,0)</f>
        <v>0</v>
      </c>
      <c r="BH215" s="226">
        <f>IF(N215="sníž. přenesená",J215,0)</f>
        <v>0</v>
      </c>
      <c r="BI215" s="226">
        <f>IF(N215="nulová",J215,0)</f>
        <v>0</v>
      </c>
      <c r="BJ215" s="18" t="s">
        <v>79</v>
      </c>
      <c r="BK215" s="226">
        <f>ROUND(I215*H215,2)</f>
        <v>0</v>
      </c>
      <c r="BL215" s="18" t="s">
        <v>248</v>
      </c>
      <c r="BM215" s="225" t="s">
        <v>3093</v>
      </c>
    </row>
    <row r="216" s="2" customFormat="1" ht="16.5" customHeight="1">
      <c r="A216" s="39"/>
      <c r="B216" s="40"/>
      <c r="C216" s="214" t="s">
        <v>434</v>
      </c>
      <c r="D216" s="214" t="s">
        <v>243</v>
      </c>
      <c r="E216" s="215" t="s">
        <v>7148</v>
      </c>
      <c r="F216" s="216" t="s">
        <v>7149</v>
      </c>
      <c r="G216" s="217" t="s">
        <v>261</v>
      </c>
      <c r="H216" s="218">
        <v>320</v>
      </c>
      <c r="I216" s="219"/>
      <c r="J216" s="220">
        <f>ROUND(I216*H216,2)</f>
        <v>0</v>
      </c>
      <c r="K216" s="216" t="s">
        <v>247</v>
      </c>
      <c r="L216" s="45"/>
      <c r="M216" s="221" t="s">
        <v>19</v>
      </c>
      <c r="N216" s="222" t="s">
        <v>43</v>
      </c>
      <c r="O216" s="85"/>
      <c r="P216" s="223">
        <f>O216*H216</f>
        <v>0</v>
      </c>
      <c r="Q216" s="223">
        <v>0</v>
      </c>
      <c r="R216" s="223">
        <f>Q216*H216</f>
        <v>0</v>
      </c>
      <c r="S216" s="223">
        <v>0</v>
      </c>
      <c r="T216" s="224">
        <f>S216*H216</f>
        <v>0</v>
      </c>
      <c r="U216" s="39"/>
      <c r="V216" s="39"/>
      <c r="W216" s="39"/>
      <c r="X216" s="39"/>
      <c r="Y216" s="39"/>
      <c r="Z216" s="39"/>
      <c r="AA216" s="39"/>
      <c r="AB216" s="39"/>
      <c r="AC216" s="39"/>
      <c r="AD216" s="39"/>
      <c r="AE216" s="39"/>
      <c r="AR216" s="225" t="s">
        <v>248</v>
      </c>
      <c r="AT216" s="225" t="s">
        <v>243</v>
      </c>
      <c r="AU216" s="225" t="s">
        <v>81</v>
      </c>
      <c r="AY216" s="18" t="s">
        <v>240</v>
      </c>
      <c r="BE216" s="226">
        <f>IF(N216="základní",J216,0)</f>
        <v>0</v>
      </c>
      <c r="BF216" s="226">
        <f>IF(N216="snížená",J216,0)</f>
        <v>0</v>
      </c>
      <c r="BG216" s="226">
        <f>IF(N216="zákl. přenesená",J216,0)</f>
        <v>0</v>
      </c>
      <c r="BH216" s="226">
        <f>IF(N216="sníž. přenesená",J216,0)</f>
        <v>0</v>
      </c>
      <c r="BI216" s="226">
        <f>IF(N216="nulová",J216,0)</f>
        <v>0</v>
      </c>
      <c r="BJ216" s="18" t="s">
        <v>79</v>
      </c>
      <c r="BK216" s="226">
        <f>ROUND(I216*H216,2)</f>
        <v>0</v>
      </c>
      <c r="BL216" s="18" t="s">
        <v>248</v>
      </c>
      <c r="BM216" s="225" t="s">
        <v>3103</v>
      </c>
    </row>
    <row r="217" s="2" customFormat="1" ht="16.5" customHeight="1">
      <c r="A217" s="39"/>
      <c r="B217" s="40"/>
      <c r="C217" s="214" t="s">
        <v>2573</v>
      </c>
      <c r="D217" s="214" t="s">
        <v>243</v>
      </c>
      <c r="E217" s="215" t="s">
        <v>7150</v>
      </c>
      <c r="F217" s="216" t="s">
        <v>7151</v>
      </c>
      <c r="G217" s="217" t="s">
        <v>261</v>
      </c>
      <c r="H217" s="218">
        <v>108</v>
      </c>
      <c r="I217" s="219"/>
      <c r="J217" s="220">
        <f>ROUND(I217*H217,2)</f>
        <v>0</v>
      </c>
      <c r="K217" s="216" t="s">
        <v>247</v>
      </c>
      <c r="L217" s="45"/>
      <c r="M217" s="221" t="s">
        <v>19</v>
      </c>
      <c r="N217" s="222" t="s">
        <v>43</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248</v>
      </c>
      <c r="AT217" s="225" t="s">
        <v>243</v>
      </c>
      <c r="AU217" s="225" t="s">
        <v>81</v>
      </c>
      <c r="AY217" s="18" t="s">
        <v>240</v>
      </c>
      <c r="BE217" s="226">
        <f>IF(N217="základní",J217,0)</f>
        <v>0</v>
      </c>
      <c r="BF217" s="226">
        <f>IF(N217="snížená",J217,0)</f>
        <v>0</v>
      </c>
      <c r="BG217" s="226">
        <f>IF(N217="zákl. přenesená",J217,0)</f>
        <v>0</v>
      </c>
      <c r="BH217" s="226">
        <f>IF(N217="sníž. přenesená",J217,0)</f>
        <v>0</v>
      </c>
      <c r="BI217" s="226">
        <f>IF(N217="nulová",J217,0)</f>
        <v>0</v>
      </c>
      <c r="BJ217" s="18" t="s">
        <v>79</v>
      </c>
      <c r="BK217" s="226">
        <f>ROUND(I217*H217,2)</f>
        <v>0</v>
      </c>
      <c r="BL217" s="18" t="s">
        <v>248</v>
      </c>
      <c r="BM217" s="225" t="s">
        <v>3116</v>
      </c>
    </row>
    <row r="218" s="2" customFormat="1" ht="16.5" customHeight="1">
      <c r="A218" s="39"/>
      <c r="B218" s="40"/>
      <c r="C218" s="214" t="s">
        <v>610</v>
      </c>
      <c r="D218" s="214" t="s">
        <v>243</v>
      </c>
      <c r="E218" s="215" t="s">
        <v>7152</v>
      </c>
      <c r="F218" s="216" t="s">
        <v>7153</v>
      </c>
      <c r="G218" s="217" t="s">
        <v>261</v>
      </c>
      <c r="H218" s="218">
        <v>36</v>
      </c>
      <c r="I218" s="219"/>
      <c r="J218" s="220">
        <f>ROUND(I218*H218,2)</f>
        <v>0</v>
      </c>
      <c r="K218" s="216" t="s">
        <v>247</v>
      </c>
      <c r="L218" s="45"/>
      <c r="M218" s="221" t="s">
        <v>19</v>
      </c>
      <c r="N218" s="222" t="s">
        <v>43</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248</v>
      </c>
      <c r="AT218" s="225" t="s">
        <v>243</v>
      </c>
      <c r="AU218" s="225" t="s">
        <v>81</v>
      </c>
      <c r="AY218" s="18" t="s">
        <v>240</v>
      </c>
      <c r="BE218" s="226">
        <f>IF(N218="základní",J218,0)</f>
        <v>0</v>
      </c>
      <c r="BF218" s="226">
        <f>IF(N218="snížená",J218,0)</f>
        <v>0</v>
      </c>
      <c r="BG218" s="226">
        <f>IF(N218="zákl. přenesená",J218,0)</f>
        <v>0</v>
      </c>
      <c r="BH218" s="226">
        <f>IF(N218="sníž. přenesená",J218,0)</f>
        <v>0</v>
      </c>
      <c r="BI218" s="226">
        <f>IF(N218="nulová",J218,0)</f>
        <v>0</v>
      </c>
      <c r="BJ218" s="18" t="s">
        <v>79</v>
      </c>
      <c r="BK218" s="226">
        <f>ROUND(I218*H218,2)</f>
        <v>0</v>
      </c>
      <c r="BL218" s="18" t="s">
        <v>248</v>
      </c>
      <c r="BM218" s="225" t="s">
        <v>3126</v>
      </c>
    </row>
    <row r="219" s="2" customFormat="1" ht="16.5" customHeight="1">
      <c r="A219" s="39"/>
      <c r="B219" s="40"/>
      <c r="C219" s="214" t="s">
        <v>2580</v>
      </c>
      <c r="D219" s="214" t="s">
        <v>243</v>
      </c>
      <c r="E219" s="215" t="s">
        <v>7154</v>
      </c>
      <c r="F219" s="216" t="s">
        <v>7155</v>
      </c>
      <c r="G219" s="217" t="s">
        <v>261</v>
      </c>
      <c r="H219" s="218">
        <v>59</v>
      </c>
      <c r="I219" s="219"/>
      <c r="J219" s="220">
        <f>ROUND(I219*H219,2)</f>
        <v>0</v>
      </c>
      <c r="K219" s="216" t="s">
        <v>247</v>
      </c>
      <c r="L219" s="45"/>
      <c r="M219" s="221" t="s">
        <v>19</v>
      </c>
      <c r="N219" s="222" t="s">
        <v>43</v>
      </c>
      <c r="O219" s="85"/>
      <c r="P219" s="223">
        <f>O219*H219</f>
        <v>0</v>
      </c>
      <c r="Q219" s="223">
        <v>0</v>
      </c>
      <c r="R219" s="223">
        <f>Q219*H219</f>
        <v>0</v>
      </c>
      <c r="S219" s="223">
        <v>0</v>
      </c>
      <c r="T219" s="224">
        <f>S219*H219</f>
        <v>0</v>
      </c>
      <c r="U219" s="39"/>
      <c r="V219" s="39"/>
      <c r="W219" s="39"/>
      <c r="X219" s="39"/>
      <c r="Y219" s="39"/>
      <c r="Z219" s="39"/>
      <c r="AA219" s="39"/>
      <c r="AB219" s="39"/>
      <c r="AC219" s="39"/>
      <c r="AD219" s="39"/>
      <c r="AE219" s="39"/>
      <c r="AR219" s="225" t="s">
        <v>248</v>
      </c>
      <c r="AT219" s="225" t="s">
        <v>243</v>
      </c>
      <c r="AU219" s="225" t="s">
        <v>81</v>
      </c>
      <c r="AY219" s="18" t="s">
        <v>240</v>
      </c>
      <c r="BE219" s="226">
        <f>IF(N219="základní",J219,0)</f>
        <v>0</v>
      </c>
      <c r="BF219" s="226">
        <f>IF(N219="snížená",J219,0)</f>
        <v>0</v>
      </c>
      <c r="BG219" s="226">
        <f>IF(N219="zákl. přenesená",J219,0)</f>
        <v>0</v>
      </c>
      <c r="BH219" s="226">
        <f>IF(N219="sníž. přenesená",J219,0)</f>
        <v>0</v>
      </c>
      <c r="BI219" s="226">
        <f>IF(N219="nulová",J219,0)</f>
        <v>0</v>
      </c>
      <c r="BJ219" s="18" t="s">
        <v>79</v>
      </c>
      <c r="BK219" s="226">
        <f>ROUND(I219*H219,2)</f>
        <v>0</v>
      </c>
      <c r="BL219" s="18" t="s">
        <v>248</v>
      </c>
      <c r="BM219" s="225" t="s">
        <v>7156</v>
      </c>
    </row>
    <row r="220" s="2" customFormat="1" ht="16.5" customHeight="1">
      <c r="A220" s="39"/>
      <c r="B220" s="40"/>
      <c r="C220" s="214" t="s">
        <v>613</v>
      </c>
      <c r="D220" s="214" t="s">
        <v>243</v>
      </c>
      <c r="E220" s="215" t="s">
        <v>7157</v>
      </c>
      <c r="F220" s="216" t="s">
        <v>7158</v>
      </c>
      <c r="G220" s="217" t="s">
        <v>261</v>
      </c>
      <c r="H220" s="218">
        <v>40</v>
      </c>
      <c r="I220" s="219"/>
      <c r="J220" s="220">
        <f>ROUND(I220*H220,2)</f>
        <v>0</v>
      </c>
      <c r="K220" s="216" t="s">
        <v>247</v>
      </c>
      <c r="L220" s="45"/>
      <c r="M220" s="221" t="s">
        <v>19</v>
      </c>
      <c r="N220" s="222" t="s">
        <v>43</v>
      </c>
      <c r="O220" s="85"/>
      <c r="P220" s="223">
        <f>O220*H220</f>
        <v>0</v>
      </c>
      <c r="Q220" s="223">
        <v>0</v>
      </c>
      <c r="R220" s="223">
        <f>Q220*H220</f>
        <v>0</v>
      </c>
      <c r="S220" s="223">
        <v>0</v>
      </c>
      <c r="T220" s="224">
        <f>S220*H220</f>
        <v>0</v>
      </c>
      <c r="U220" s="39"/>
      <c r="V220" s="39"/>
      <c r="W220" s="39"/>
      <c r="X220" s="39"/>
      <c r="Y220" s="39"/>
      <c r="Z220" s="39"/>
      <c r="AA220" s="39"/>
      <c r="AB220" s="39"/>
      <c r="AC220" s="39"/>
      <c r="AD220" s="39"/>
      <c r="AE220" s="39"/>
      <c r="AR220" s="225" t="s">
        <v>248</v>
      </c>
      <c r="AT220" s="225" t="s">
        <v>243</v>
      </c>
      <c r="AU220" s="225" t="s">
        <v>81</v>
      </c>
      <c r="AY220" s="18" t="s">
        <v>240</v>
      </c>
      <c r="BE220" s="226">
        <f>IF(N220="základní",J220,0)</f>
        <v>0</v>
      </c>
      <c r="BF220" s="226">
        <f>IF(N220="snížená",J220,0)</f>
        <v>0</v>
      </c>
      <c r="BG220" s="226">
        <f>IF(N220="zákl. přenesená",J220,0)</f>
        <v>0</v>
      </c>
      <c r="BH220" s="226">
        <f>IF(N220="sníž. přenesená",J220,0)</f>
        <v>0</v>
      </c>
      <c r="BI220" s="226">
        <f>IF(N220="nulová",J220,0)</f>
        <v>0</v>
      </c>
      <c r="BJ220" s="18" t="s">
        <v>79</v>
      </c>
      <c r="BK220" s="226">
        <f>ROUND(I220*H220,2)</f>
        <v>0</v>
      </c>
      <c r="BL220" s="18" t="s">
        <v>248</v>
      </c>
      <c r="BM220" s="225" t="s">
        <v>3135</v>
      </c>
    </row>
    <row r="221" s="2" customFormat="1" ht="16.5" customHeight="1">
      <c r="A221" s="39"/>
      <c r="B221" s="40"/>
      <c r="C221" s="214" t="s">
        <v>2589</v>
      </c>
      <c r="D221" s="214" t="s">
        <v>243</v>
      </c>
      <c r="E221" s="215" t="s">
        <v>7159</v>
      </c>
      <c r="F221" s="216" t="s">
        <v>7160</v>
      </c>
      <c r="G221" s="217" t="s">
        <v>261</v>
      </c>
      <c r="H221" s="218">
        <v>194</v>
      </c>
      <c r="I221" s="219"/>
      <c r="J221" s="220">
        <f>ROUND(I221*H221,2)</f>
        <v>0</v>
      </c>
      <c r="K221" s="216" t="s">
        <v>247</v>
      </c>
      <c r="L221" s="45"/>
      <c r="M221" s="221" t="s">
        <v>19</v>
      </c>
      <c r="N221" s="222" t="s">
        <v>43</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248</v>
      </c>
      <c r="AT221" s="225" t="s">
        <v>243</v>
      </c>
      <c r="AU221" s="225" t="s">
        <v>81</v>
      </c>
      <c r="AY221" s="18" t="s">
        <v>240</v>
      </c>
      <c r="BE221" s="226">
        <f>IF(N221="základní",J221,0)</f>
        <v>0</v>
      </c>
      <c r="BF221" s="226">
        <f>IF(N221="snížená",J221,0)</f>
        <v>0</v>
      </c>
      <c r="BG221" s="226">
        <f>IF(N221="zákl. přenesená",J221,0)</f>
        <v>0</v>
      </c>
      <c r="BH221" s="226">
        <f>IF(N221="sníž. přenesená",J221,0)</f>
        <v>0</v>
      </c>
      <c r="BI221" s="226">
        <f>IF(N221="nulová",J221,0)</f>
        <v>0</v>
      </c>
      <c r="BJ221" s="18" t="s">
        <v>79</v>
      </c>
      <c r="BK221" s="226">
        <f>ROUND(I221*H221,2)</f>
        <v>0</v>
      </c>
      <c r="BL221" s="18" t="s">
        <v>248</v>
      </c>
      <c r="BM221" s="225" t="s">
        <v>3155</v>
      </c>
    </row>
    <row r="222" s="2" customFormat="1" ht="16.5" customHeight="1">
      <c r="A222" s="39"/>
      <c r="B222" s="40"/>
      <c r="C222" s="214" t="s">
        <v>616</v>
      </c>
      <c r="D222" s="214" t="s">
        <v>243</v>
      </c>
      <c r="E222" s="215" t="s">
        <v>7161</v>
      </c>
      <c r="F222" s="216" t="s">
        <v>7162</v>
      </c>
      <c r="G222" s="217" t="s">
        <v>261</v>
      </c>
      <c r="H222" s="218">
        <v>3772</v>
      </c>
      <c r="I222" s="219"/>
      <c r="J222" s="220">
        <f>ROUND(I222*H222,2)</f>
        <v>0</v>
      </c>
      <c r="K222" s="216" t="s">
        <v>247</v>
      </c>
      <c r="L222" s="45"/>
      <c r="M222" s="221" t="s">
        <v>19</v>
      </c>
      <c r="N222" s="222" t="s">
        <v>43</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248</v>
      </c>
      <c r="AT222" s="225" t="s">
        <v>243</v>
      </c>
      <c r="AU222" s="225" t="s">
        <v>81</v>
      </c>
      <c r="AY222" s="18" t="s">
        <v>240</v>
      </c>
      <c r="BE222" s="226">
        <f>IF(N222="základní",J222,0)</f>
        <v>0</v>
      </c>
      <c r="BF222" s="226">
        <f>IF(N222="snížená",J222,0)</f>
        <v>0</v>
      </c>
      <c r="BG222" s="226">
        <f>IF(N222="zákl. přenesená",J222,0)</f>
        <v>0</v>
      </c>
      <c r="BH222" s="226">
        <f>IF(N222="sníž. přenesená",J222,0)</f>
        <v>0</v>
      </c>
      <c r="BI222" s="226">
        <f>IF(N222="nulová",J222,0)</f>
        <v>0</v>
      </c>
      <c r="BJ222" s="18" t="s">
        <v>79</v>
      </c>
      <c r="BK222" s="226">
        <f>ROUND(I222*H222,2)</f>
        <v>0</v>
      </c>
      <c r="BL222" s="18" t="s">
        <v>248</v>
      </c>
      <c r="BM222" s="225" t="s">
        <v>3166</v>
      </c>
    </row>
    <row r="223" s="2" customFormat="1" ht="16.5" customHeight="1">
      <c r="A223" s="39"/>
      <c r="B223" s="40"/>
      <c r="C223" s="214" t="s">
        <v>2603</v>
      </c>
      <c r="D223" s="214" t="s">
        <v>243</v>
      </c>
      <c r="E223" s="215" t="s">
        <v>7163</v>
      </c>
      <c r="F223" s="216" t="s">
        <v>7164</v>
      </c>
      <c r="G223" s="217" t="s">
        <v>261</v>
      </c>
      <c r="H223" s="218">
        <v>2878</v>
      </c>
      <c r="I223" s="219"/>
      <c r="J223" s="220">
        <f>ROUND(I223*H223,2)</f>
        <v>0</v>
      </c>
      <c r="K223" s="216" t="s">
        <v>247</v>
      </c>
      <c r="L223" s="45"/>
      <c r="M223" s="221" t="s">
        <v>19</v>
      </c>
      <c r="N223" s="222" t="s">
        <v>43</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248</v>
      </c>
      <c r="AT223" s="225" t="s">
        <v>243</v>
      </c>
      <c r="AU223" s="225" t="s">
        <v>81</v>
      </c>
      <c r="AY223" s="18" t="s">
        <v>240</v>
      </c>
      <c r="BE223" s="226">
        <f>IF(N223="základní",J223,0)</f>
        <v>0</v>
      </c>
      <c r="BF223" s="226">
        <f>IF(N223="snížená",J223,0)</f>
        <v>0</v>
      </c>
      <c r="BG223" s="226">
        <f>IF(N223="zákl. přenesená",J223,0)</f>
        <v>0</v>
      </c>
      <c r="BH223" s="226">
        <f>IF(N223="sníž. přenesená",J223,0)</f>
        <v>0</v>
      </c>
      <c r="BI223" s="226">
        <f>IF(N223="nulová",J223,0)</f>
        <v>0</v>
      </c>
      <c r="BJ223" s="18" t="s">
        <v>79</v>
      </c>
      <c r="BK223" s="226">
        <f>ROUND(I223*H223,2)</f>
        <v>0</v>
      </c>
      <c r="BL223" s="18" t="s">
        <v>248</v>
      </c>
      <c r="BM223" s="225" t="s">
        <v>3177</v>
      </c>
    </row>
    <row r="224" s="2" customFormat="1" ht="16.5" customHeight="1">
      <c r="A224" s="39"/>
      <c r="B224" s="40"/>
      <c r="C224" s="214" t="s">
        <v>620</v>
      </c>
      <c r="D224" s="214" t="s">
        <v>243</v>
      </c>
      <c r="E224" s="215" t="s">
        <v>7165</v>
      </c>
      <c r="F224" s="216" t="s">
        <v>7166</v>
      </c>
      <c r="G224" s="217" t="s">
        <v>261</v>
      </c>
      <c r="H224" s="218">
        <v>704</v>
      </c>
      <c r="I224" s="219"/>
      <c r="J224" s="220">
        <f>ROUND(I224*H224,2)</f>
        <v>0</v>
      </c>
      <c r="K224" s="216" t="s">
        <v>247</v>
      </c>
      <c r="L224" s="45"/>
      <c r="M224" s="221" t="s">
        <v>19</v>
      </c>
      <c r="N224" s="222" t="s">
        <v>43</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248</v>
      </c>
      <c r="AT224" s="225" t="s">
        <v>243</v>
      </c>
      <c r="AU224" s="225" t="s">
        <v>81</v>
      </c>
      <c r="AY224" s="18" t="s">
        <v>240</v>
      </c>
      <c r="BE224" s="226">
        <f>IF(N224="základní",J224,0)</f>
        <v>0</v>
      </c>
      <c r="BF224" s="226">
        <f>IF(N224="snížená",J224,0)</f>
        <v>0</v>
      </c>
      <c r="BG224" s="226">
        <f>IF(N224="zákl. přenesená",J224,0)</f>
        <v>0</v>
      </c>
      <c r="BH224" s="226">
        <f>IF(N224="sníž. přenesená",J224,0)</f>
        <v>0</v>
      </c>
      <c r="BI224" s="226">
        <f>IF(N224="nulová",J224,0)</f>
        <v>0</v>
      </c>
      <c r="BJ224" s="18" t="s">
        <v>79</v>
      </c>
      <c r="BK224" s="226">
        <f>ROUND(I224*H224,2)</f>
        <v>0</v>
      </c>
      <c r="BL224" s="18" t="s">
        <v>248</v>
      </c>
      <c r="BM224" s="225" t="s">
        <v>3186</v>
      </c>
    </row>
    <row r="225" s="2" customFormat="1" ht="16.5" customHeight="1">
      <c r="A225" s="39"/>
      <c r="B225" s="40"/>
      <c r="C225" s="214" t="s">
        <v>2614</v>
      </c>
      <c r="D225" s="214" t="s">
        <v>243</v>
      </c>
      <c r="E225" s="215" t="s">
        <v>7167</v>
      </c>
      <c r="F225" s="216" t="s">
        <v>7168</v>
      </c>
      <c r="G225" s="217" t="s">
        <v>261</v>
      </c>
      <c r="H225" s="218">
        <v>504</v>
      </c>
      <c r="I225" s="219"/>
      <c r="J225" s="220">
        <f>ROUND(I225*H225,2)</f>
        <v>0</v>
      </c>
      <c r="K225" s="216" t="s">
        <v>247</v>
      </c>
      <c r="L225" s="45"/>
      <c r="M225" s="221" t="s">
        <v>19</v>
      </c>
      <c r="N225" s="222" t="s">
        <v>43</v>
      </c>
      <c r="O225" s="85"/>
      <c r="P225" s="223">
        <f>O225*H225</f>
        <v>0</v>
      </c>
      <c r="Q225" s="223">
        <v>0</v>
      </c>
      <c r="R225" s="223">
        <f>Q225*H225</f>
        <v>0</v>
      </c>
      <c r="S225" s="223">
        <v>0</v>
      </c>
      <c r="T225" s="224">
        <f>S225*H225</f>
        <v>0</v>
      </c>
      <c r="U225" s="39"/>
      <c r="V225" s="39"/>
      <c r="W225" s="39"/>
      <c r="X225" s="39"/>
      <c r="Y225" s="39"/>
      <c r="Z225" s="39"/>
      <c r="AA225" s="39"/>
      <c r="AB225" s="39"/>
      <c r="AC225" s="39"/>
      <c r="AD225" s="39"/>
      <c r="AE225" s="39"/>
      <c r="AR225" s="225" t="s">
        <v>248</v>
      </c>
      <c r="AT225" s="225" t="s">
        <v>243</v>
      </c>
      <c r="AU225" s="225" t="s">
        <v>81</v>
      </c>
      <c r="AY225" s="18" t="s">
        <v>240</v>
      </c>
      <c r="BE225" s="226">
        <f>IF(N225="základní",J225,0)</f>
        <v>0</v>
      </c>
      <c r="BF225" s="226">
        <f>IF(N225="snížená",J225,0)</f>
        <v>0</v>
      </c>
      <c r="BG225" s="226">
        <f>IF(N225="zákl. přenesená",J225,0)</f>
        <v>0</v>
      </c>
      <c r="BH225" s="226">
        <f>IF(N225="sníž. přenesená",J225,0)</f>
        <v>0</v>
      </c>
      <c r="BI225" s="226">
        <f>IF(N225="nulová",J225,0)</f>
        <v>0</v>
      </c>
      <c r="BJ225" s="18" t="s">
        <v>79</v>
      </c>
      <c r="BK225" s="226">
        <f>ROUND(I225*H225,2)</f>
        <v>0</v>
      </c>
      <c r="BL225" s="18" t="s">
        <v>248</v>
      </c>
      <c r="BM225" s="225" t="s">
        <v>3201</v>
      </c>
    </row>
    <row r="226" s="2" customFormat="1" ht="16.5" customHeight="1">
      <c r="A226" s="39"/>
      <c r="B226" s="40"/>
      <c r="C226" s="214" t="s">
        <v>625</v>
      </c>
      <c r="D226" s="214" t="s">
        <v>243</v>
      </c>
      <c r="E226" s="215" t="s">
        <v>7169</v>
      </c>
      <c r="F226" s="216" t="s">
        <v>7170</v>
      </c>
      <c r="G226" s="217" t="s">
        <v>261</v>
      </c>
      <c r="H226" s="218">
        <v>366</v>
      </c>
      <c r="I226" s="219"/>
      <c r="J226" s="220">
        <f>ROUND(I226*H226,2)</f>
        <v>0</v>
      </c>
      <c r="K226" s="216" t="s">
        <v>247</v>
      </c>
      <c r="L226" s="45"/>
      <c r="M226" s="221" t="s">
        <v>19</v>
      </c>
      <c r="N226" s="222" t="s">
        <v>43</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248</v>
      </c>
      <c r="AT226" s="225" t="s">
        <v>243</v>
      </c>
      <c r="AU226" s="225" t="s">
        <v>81</v>
      </c>
      <c r="AY226" s="18" t="s">
        <v>240</v>
      </c>
      <c r="BE226" s="226">
        <f>IF(N226="základní",J226,0)</f>
        <v>0</v>
      </c>
      <c r="BF226" s="226">
        <f>IF(N226="snížená",J226,0)</f>
        <v>0</v>
      </c>
      <c r="BG226" s="226">
        <f>IF(N226="zákl. přenesená",J226,0)</f>
        <v>0</v>
      </c>
      <c r="BH226" s="226">
        <f>IF(N226="sníž. přenesená",J226,0)</f>
        <v>0</v>
      </c>
      <c r="BI226" s="226">
        <f>IF(N226="nulová",J226,0)</f>
        <v>0</v>
      </c>
      <c r="BJ226" s="18" t="s">
        <v>79</v>
      </c>
      <c r="BK226" s="226">
        <f>ROUND(I226*H226,2)</f>
        <v>0</v>
      </c>
      <c r="BL226" s="18" t="s">
        <v>248</v>
      </c>
      <c r="BM226" s="225" t="s">
        <v>3215</v>
      </c>
    </row>
    <row r="227" s="2" customFormat="1" ht="16.5" customHeight="1">
      <c r="A227" s="39"/>
      <c r="B227" s="40"/>
      <c r="C227" s="214" t="s">
        <v>2625</v>
      </c>
      <c r="D227" s="214" t="s">
        <v>243</v>
      </c>
      <c r="E227" s="215" t="s">
        <v>7171</v>
      </c>
      <c r="F227" s="216" t="s">
        <v>7172</v>
      </c>
      <c r="G227" s="217" t="s">
        <v>261</v>
      </c>
      <c r="H227" s="218">
        <v>306</v>
      </c>
      <c r="I227" s="219"/>
      <c r="J227" s="220">
        <f>ROUND(I227*H227,2)</f>
        <v>0</v>
      </c>
      <c r="K227" s="216" t="s">
        <v>247</v>
      </c>
      <c r="L227" s="45"/>
      <c r="M227" s="221" t="s">
        <v>19</v>
      </c>
      <c r="N227" s="222" t="s">
        <v>43</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248</v>
      </c>
      <c r="AT227" s="225" t="s">
        <v>243</v>
      </c>
      <c r="AU227" s="225" t="s">
        <v>81</v>
      </c>
      <c r="AY227" s="18" t="s">
        <v>240</v>
      </c>
      <c r="BE227" s="226">
        <f>IF(N227="základní",J227,0)</f>
        <v>0</v>
      </c>
      <c r="BF227" s="226">
        <f>IF(N227="snížená",J227,0)</f>
        <v>0</v>
      </c>
      <c r="BG227" s="226">
        <f>IF(N227="zákl. přenesená",J227,0)</f>
        <v>0</v>
      </c>
      <c r="BH227" s="226">
        <f>IF(N227="sníž. přenesená",J227,0)</f>
        <v>0</v>
      </c>
      <c r="BI227" s="226">
        <f>IF(N227="nulová",J227,0)</f>
        <v>0</v>
      </c>
      <c r="BJ227" s="18" t="s">
        <v>79</v>
      </c>
      <c r="BK227" s="226">
        <f>ROUND(I227*H227,2)</f>
        <v>0</v>
      </c>
      <c r="BL227" s="18" t="s">
        <v>248</v>
      </c>
      <c r="BM227" s="225" t="s">
        <v>3223</v>
      </c>
    </row>
    <row r="228" s="2" customFormat="1" ht="16.5" customHeight="1">
      <c r="A228" s="39"/>
      <c r="B228" s="40"/>
      <c r="C228" s="214" t="s">
        <v>629</v>
      </c>
      <c r="D228" s="214" t="s">
        <v>243</v>
      </c>
      <c r="E228" s="215" t="s">
        <v>7173</v>
      </c>
      <c r="F228" s="216" t="s">
        <v>7174</v>
      </c>
      <c r="G228" s="217" t="s">
        <v>261</v>
      </c>
      <c r="H228" s="218">
        <v>28</v>
      </c>
      <c r="I228" s="219"/>
      <c r="J228" s="220">
        <f>ROUND(I228*H228,2)</f>
        <v>0</v>
      </c>
      <c r="K228" s="216" t="s">
        <v>247</v>
      </c>
      <c r="L228" s="45"/>
      <c r="M228" s="221" t="s">
        <v>19</v>
      </c>
      <c r="N228" s="222" t="s">
        <v>43</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248</v>
      </c>
      <c r="AT228" s="225" t="s">
        <v>243</v>
      </c>
      <c r="AU228" s="225" t="s">
        <v>81</v>
      </c>
      <c r="AY228" s="18" t="s">
        <v>240</v>
      </c>
      <c r="BE228" s="226">
        <f>IF(N228="základní",J228,0)</f>
        <v>0</v>
      </c>
      <c r="BF228" s="226">
        <f>IF(N228="snížená",J228,0)</f>
        <v>0</v>
      </c>
      <c r="BG228" s="226">
        <f>IF(N228="zákl. přenesená",J228,0)</f>
        <v>0</v>
      </c>
      <c r="BH228" s="226">
        <f>IF(N228="sníž. přenesená",J228,0)</f>
        <v>0</v>
      </c>
      <c r="BI228" s="226">
        <f>IF(N228="nulová",J228,0)</f>
        <v>0</v>
      </c>
      <c r="BJ228" s="18" t="s">
        <v>79</v>
      </c>
      <c r="BK228" s="226">
        <f>ROUND(I228*H228,2)</f>
        <v>0</v>
      </c>
      <c r="BL228" s="18" t="s">
        <v>248</v>
      </c>
      <c r="BM228" s="225" t="s">
        <v>3233</v>
      </c>
    </row>
    <row r="229" s="2" customFormat="1" ht="16.5" customHeight="1">
      <c r="A229" s="39"/>
      <c r="B229" s="40"/>
      <c r="C229" s="214" t="s">
        <v>2635</v>
      </c>
      <c r="D229" s="214" t="s">
        <v>243</v>
      </c>
      <c r="E229" s="215" t="s">
        <v>7175</v>
      </c>
      <c r="F229" s="216" t="s">
        <v>7176</v>
      </c>
      <c r="G229" s="217" t="s">
        <v>261</v>
      </c>
      <c r="H229" s="218">
        <v>50</v>
      </c>
      <c r="I229" s="219"/>
      <c r="J229" s="220">
        <f>ROUND(I229*H229,2)</f>
        <v>0</v>
      </c>
      <c r="K229" s="216" t="s">
        <v>247</v>
      </c>
      <c r="L229" s="45"/>
      <c r="M229" s="221" t="s">
        <v>19</v>
      </c>
      <c r="N229" s="222" t="s">
        <v>43</v>
      </c>
      <c r="O229" s="85"/>
      <c r="P229" s="223">
        <f>O229*H229</f>
        <v>0</v>
      </c>
      <c r="Q229" s="223">
        <v>0</v>
      </c>
      <c r="R229" s="223">
        <f>Q229*H229</f>
        <v>0</v>
      </c>
      <c r="S229" s="223">
        <v>0</v>
      </c>
      <c r="T229" s="224">
        <f>S229*H229</f>
        <v>0</v>
      </c>
      <c r="U229" s="39"/>
      <c r="V229" s="39"/>
      <c r="W229" s="39"/>
      <c r="X229" s="39"/>
      <c r="Y229" s="39"/>
      <c r="Z229" s="39"/>
      <c r="AA229" s="39"/>
      <c r="AB229" s="39"/>
      <c r="AC229" s="39"/>
      <c r="AD229" s="39"/>
      <c r="AE229" s="39"/>
      <c r="AR229" s="225" t="s">
        <v>248</v>
      </c>
      <c r="AT229" s="225" t="s">
        <v>243</v>
      </c>
      <c r="AU229" s="225" t="s">
        <v>81</v>
      </c>
      <c r="AY229" s="18" t="s">
        <v>240</v>
      </c>
      <c r="BE229" s="226">
        <f>IF(N229="základní",J229,0)</f>
        <v>0</v>
      </c>
      <c r="BF229" s="226">
        <f>IF(N229="snížená",J229,0)</f>
        <v>0</v>
      </c>
      <c r="BG229" s="226">
        <f>IF(N229="zákl. přenesená",J229,0)</f>
        <v>0</v>
      </c>
      <c r="BH229" s="226">
        <f>IF(N229="sníž. přenesená",J229,0)</f>
        <v>0</v>
      </c>
      <c r="BI229" s="226">
        <f>IF(N229="nulová",J229,0)</f>
        <v>0</v>
      </c>
      <c r="BJ229" s="18" t="s">
        <v>79</v>
      </c>
      <c r="BK229" s="226">
        <f>ROUND(I229*H229,2)</f>
        <v>0</v>
      </c>
      <c r="BL229" s="18" t="s">
        <v>248</v>
      </c>
      <c r="BM229" s="225" t="s">
        <v>3242</v>
      </c>
    </row>
    <row r="230" s="2" customFormat="1" ht="16.5" customHeight="1">
      <c r="A230" s="39"/>
      <c r="B230" s="40"/>
      <c r="C230" s="214" t="s">
        <v>632</v>
      </c>
      <c r="D230" s="214" t="s">
        <v>243</v>
      </c>
      <c r="E230" s="215" t="s">
        <v>7177</v>
      </c>
      <c r="F230" s="216" t="s">
        <v>7178</v>
      </c>
      <c r="G230" s="217" t="s">
        <v>261</v>
      </c>
      <c r="H230" s="218">
        <v>122</v>
      </c>
      <c r="I230" s="219"/>
      <c r="J230" s="220">
        <f>ROUND(I230*H230,2)</f>
        <v>0</v>
      </c>
      <c r="K230" s="216" t="s">
        <v>247</v>
      </c>
      <c r="L230" s="45"/>
      <c r="M230" s="221" t="s">
        <v>19</v>
      </c>
      <c r="N230" s="222" t="s">
        <v>43</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248</v>
      </c>
      <c r="AT230" s="225" t="s">
        <v>243</v>
      </c>
      <c r="AU230" s="225" t="s">
        <v>81</v>
      </c>
      <c r="AY230" s="18" t="s">
        <v>240</v>
      </c>
      <c r="BE230" s="226">
        <f>IF(N230="základní",J230,0)</f>
        <v>0</v>
      </c>
      <c r="BF230" s="226">
        <f>IF(N230="snížená",J230,0)</f>
        <v>0</v>
      </c>
      <c r="BG230" s="226">
        <f>IF(N230="zákl. přenesená",J230,0)</f>
        <v>0</v>
      </c>
      <c r="BH230" s="226">
        <f>IF(N230="sníž. přenesená",J230,0)</f>
        <v>0</v>
      </c>
      <c r="BI230" s="226">
        <f>IF(N230="nulová",J230,0)</f>
        <v>0</v>
      </c>
      <c r="BJ230" s="18" t="s">
        <v>79</v>
      </c>
      <c r="BK230" s="226">
        <f>ROUND(I230*H230,2)</f>
        <v>0</v>
      </c>
      <c r="BL230" s="18" t="s">
        <v>248</v>
      </c>
      <c r="BM230" s="225" t="s">
        <v>3252</v>
      </c>
    </row>
    <row r="231" s="2" customFormat="1" ht="16.5" customHeight="1">
      <c r="A231" s="39"/>
      <c r="B231" s="40"/>
      <c r="C231" s="214" t="s">
        <v>2648</v>
      </c>
      <c r="D231" s="214" t="s">
        <v>243</v>
      </c>
      <c r="E231" s="215" t="s">
        <v>7179</v>
      </c>
      <c r="F231" s="216" t="s">
        <v>7180</v>
      </c>
      <c r="G231" s="217" t="s">
        <v>261</v>
      </c>
      <c r="H231" s="218">
        <v>58</v>
      </c>
      <c r="I231" s="219"/>
      <c r="J231" s="220">
        <f>ROUND(I231*H231,2)</f>
        <v>0</v>
      </c>
      <c r="K231" s="216" t="s">
        <v>247</v>
      </c>
      <c r="L231" s="45"/>
      <c r="M231" s="221" t="s">
        <v>19</v>
      </c>
      <c r="N231" s="222" t="s">
        <v>43</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248</v>
      </c>
      <c r="AT231" s="225" t="s">
        <v>243</v>
      </c>
      <c r="AU231" s="225" t="s">
        <v>81</v>
      </c>
      <c r="AY231" s="18" t="s">
        <v>240</v>
      </c>
      <c r="BE231" s="226">
        <f>IF(N231="základní",J231,0)</f>
        <v>0</v>
      </c>
      <c r="BF231" s="226">
        <f>IF(N231="snížená",J231,0)</f>
        <v>0</v>
      </c>
      <c r="BG231" s="226">
        <f>IF(N231="zákl. přenesená",J231,0)</f>
        <v>0</v>
      </c>
      <c r="BH231" s="226">
        <f>IF(N231="sníž. přenesená",J231,0)</f>
        <v>0</v>
      </c>
      <c r="BI231" s="226">
        <f>IF(N231="nulová",J231,0)</f>
        <v>0</v>
      </c>
      <c r="BJ231" s="18" t="s">
        <v>79</v>
      </c>
      <c r="BK231" s="226">
        <f>ROUND(I231*H231,2)</f>
        <v>0</v>
      </c>
      <c r="BL231" s="18" t="s">
        <v>248</v>
      </c>
      <c r="BM231" s="225" t="s">
        <v>3260</v>
      </c>
    </row>
    <row r="232" s="2" customFormat="1" ht="16.5" customHeight="1">
      <c r="A232" s="39"/>
      <c r="B232" s="40"/>
      <c r="C232" s="214" t="s">
        <v>636</v>
      </c>
      <c r="D232" s="214" t="s">
        <v>243</v>
      </c>
      <c r="E232" s="215" t="s">
        <v>7181</v>
      </c>
      <c r="F232" s="216" t="s">
        <v>7182</v>
      </c>
      <c r="G232" s="217" t="s">
        <v>261</v>
      </c>
      <c r="H232" s="218">
        <v>292</v>
      </c>
      <c r="I232" s="219"/>
      <c r="J232" s="220">
        <f>ROUND(I232*H232,2)</f>
        <v>0</v>
      </c>
      <c r="K232" s="216" t="s">
        <v>247</v>
      </c>
      <c r="L232" s="45"/>
      <c r="M232" s="221" t="s">
        <v>19</v>
      </c>
      <c r="N232" s="222" t="s">
        <v>43</v>
      </c>
      <c r="O232" s="85"/>
      <c r="P232" s="223">
        <f>O232*H232</f>
        <v>0</v>
      </c>
      <c r="Q232" s="223">
        <v>0</v>
      </c>
      <c r="R232" s="223">
        <f>Q232*H232</f>
        <v>0</v>
      </c>
      <c r="S232" s="223">
        <v>0</v>
      </c>
      <c r="T232" s="224">
        <f>S232*H232</f>
        <v>0</v>
      </c>
      <c r="U232" s="39"/>
      <c r="V232" s="39"/>
      <c r="W232" s="39"/>
      <c r="X232" s="39"/>
      <c r="Y232" s="39"/>
      <c r="Z232" s="39"/>
      <c r="AA232" s="39"/>
      <c r="AB232" s="39"/>
      <c r="AC232" s="39"/>
      <c r="AD232" s="39"/>
      <c r="AE232" s="39"/>
      <c r="AR232" s="225" t="s">
        <v>248</v>
      </c>
      <c r="AT232" s="225" t="s">
        <v>243</v>
      </c>
      <c r="AU232" s="225" t="s">
        <v>81</v>
      </c>
      <c r="AY232" s="18" t="s">
        <v>240</v>
      </c>
      <c r="BE232" s="226">
        <f>IF(N232="základní",J232,0)</f>
        <v>0</v>
      </c>
      <c r="BF232" s="226">
        <f>IF(N232="snížená",J232,0)</f>
        <v>0</v>
      </c>
      <c r="BG232" s="226">
        <f>IF(N232="zákl. přenesená",J232,0)</f>
        <v>0</v>
      </c>
      <c r="BH232" s="226">
        <f>IF(N232="sníž. přenesená",J232,0)</f>
        <v>0</v>
      </c>
      <c r="BI232" s="226">
        <f>IF(N232="nulová",J232,0)</f>
        <v>0</v>
      </c>
      <c r="BJ232" s="18" t="s">
        <v>79</v>
      </c>
      <c r="BK232" s="226">
        <f>ROUND(I232*H232,2)</f>
        <v>0</v>
      </c>
      <c r="BL232" s="18" t="s">
        <v>248</v>
      </c>
      <c r="BM232" s="225" t="s">
        <v>3267</v>
      </c>
    </row>
    <row r="233" s="2" customFormat="1" ht="16.5" customHeight="1">
      <c r="A233" s="39"/>
      <c r="B233" s="40"/>
      <c r="C233" s="214" t="s">
        <v>2656</v>
      </c>
      <c r="D233" s="214" t="s">
        <v>243</v>
      </c>
      <c r="E233" s="215" t="s">
        <v>7183</v>
      </c>
      <c r="F233" s="216" t="s">
        <v>7184</v>
      </c>
      <c r="G233" s="217" t="s">
        <v>261</v>
      </c>
      <c r="H233" s="218">
        <v>234</v>
      </c>
      <c r="I233" s="219"/>
      <c r="J233" s="220">
        <f>ROUND(I233*H233,2)</f>
        <v>0</v>
      </c>
      <c r="K233" s="216" t="s">
        <v>247</v>
      </c>
      <c r="L233" s="45"/>
      <c r="M233" s="221" t="s">
        <v>19</v>
      </c>
      <c r="N233" s="222" t="s">
        <v>43</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248</v>
      </c>
      <c r="AT233" s="225" t="s">
        <v>243</v>
      </c>
      <c r="AU233" s="225" t="s">
        <v>81</v>
      </c>
      <c r="AY233" s="18" t="s">
        <v>240</v>
      </c>
      <c r="BE233" s="226">
        <f>IF(N233="základní",J233,0)</f>
        <v>0</v>
      </c>
      <c r="BF233" s="226">
        <f>IF(N233="snížená",J233,0)</f>
        <v>0</v>
      </c>
      <c r="BG233" s="226">
        <f>IF(N233="zákl. přenesená",J233,0)</f>
        <v>0</v>
      </c>
      <c r="BH233" s="226">
        <f>IF(N233="sníž. přenesená",J233,0)</f>
        <v>0</v>
      </c>
      <c r="BI233" s="226">
        <f>IF(N233="nulová",J233,0)</f>
        <v>0</v>
      </c>
      <c r="BJ233" s="18" t="s">
        <v>79</v>
      </c>
      <c r="BK233" s="226">
        <f>ROUND(I233*H233,2)</f>
        <v>0</v>
      </c>
      <c r="BL233" s="18" t="s">
        <v>248</v>
      </c>
      <c r="BM233" s="225" t="s">
        <v>3276</v>
      </c>
    </row>
    <row r="234" s="2" customFormat="1" ht="16.5" customHeight="1">
      <c r="A234" s="39"/>
      <c r="B234" s="40"/>
      <c r="C234" s="214" t="s">
        <v>639</v>
      </c>
      <c r="D234" s="214" t="s">
        <v>243</v>
      </c>
      <c r="E234" s="215" t="s">
        <v>7185</v>
      </c>
      <c r="F234" s="216" t="s">
        <v>7186</v>
      </c>
      <c r="G234" s="217" t="s">
        <v>261</v>
      </c>
      <c r="H234" s="218">
        <v>2000</v>
      </c>
      <c r="I234" s="219"/>
      <c r="J234" s="220">
        <f>ROUND(I234*H234,2)</f>
        <v>0</v>
      </c>
      <c r="K234" s="216" t="s">
        <v>247</v>
      </c>
      <c r="L234" s="45"/>
      <c r="M234" s="221" t="s">
        <v>19</v>
      </c>
      <c r="N234" s="222" t="s">
        <v>43</v>
      </c>
      <c r="O234" s="85"/>
      <c r="P234" s="223">
        <f>O234*H234</f>
        <v>0</v>
      </c>
      <c r="Q234" s="223">
        <v>0</v>
      </c>
      <c r="R234" s="223">
        <f>Q234*H234</f>
        <v>0</v>
      </c>
      <c r="S234" s="223">
        <v>0</v>
      </c>
      <c r="T234" s="224">
        <f>S234*H234</f>
        <v>0</v>
      </c>
      <c r="U234" s="39"/>
      <c r="V234" s="39"/>
      <c r="W234" s="39"/>
      <c r="X234" s="39"/>
      <c r="Y234" s="39"/>
      <c r="Z234" s="39"/>
      <c r="AA234" s="39"/>
      <c r="AB234" s="39"/>
      <c r="AC234" s="39"/>
      <c r="AD234" s="39"/>
      <c r="AE234" s="39"/>
      <c r="AR234" s="225" t="s">
        <v>248</v>
      </c>
      <c r="AT234" s="225" t="s">
        <v>243</v>
      </c>
      <c r="AU234" s="225" t="s">
        <v>81</v>
      </c>
      <c r="AY234" s="18" t="s">
        <v>240</v>
      </c>
      <c r="BE234" s="226">
        <f>IF(N234="základní",J234,0)</f>
        <v>0</v>
      </c>
      <c r="BF234" s="226">
        <f>IF(N234="snížená",J234,0)</f>
        <v>0</v>
      </c>
      <c r="BG234" s="226">
        <f>IF(N234="zákl. přenesená",J234,0)</f>
        <v>0</v>
      </c>
      <c r="BH234" s="226">
        <f>IF(N234="sníž. přenesená",J234,0)</f>
        <v>0</v>
      </c>
      <c r="BI234" s="226">
        <f>IF(N234="nulová",J234,0)</f>
        <v>0</v>
      </c>
      <c r="BJ234" s="18" t="s">
        <v>79</v>
      </c>
      <c r="BK234" s="226">
        <f>ROUND(I234*H234,2)</f>
        <v>0</v>
      </c>
      <c r="BL234" s="18" t="s">
        <v>248</v>
      </c>
      <c r="BM234" s="225" t="s">
        <v>3286</v>
      </c>
    </row>
    <row r="235" s="2" customFormat="1" ht="16.5" customHeight="1">
      <c r="A235" s="39"/>
      <c r="B235" s="40"/>
      <c r="C235" s="214" t="s">
        <v>2666</v>
      </c>
      <c r="D235" s="214" t="s">
        <v>243</v>
      </c>
      <c r="E235" s="215" t="s">
        <v>7187</v>
      </c>
      <c r="F235" s="216" t="s">
        <v>7188</v>
      </c>
      <c r="G235" s="217" t="s">
        <v>261</v>
      </c>
      <c r="H235" s="218">
        <v>720</v>
      </c>
      <c r="I235" s="219"/>
      <c r="J235" s="220">
        <f>ROUND(I235*H235,2)</f>
        <v>0</v>
      </c>
      <c r="K235" s="216" t="s">
        <v>247</v>
      </c>
      <c r="L235" s="45"/>
      <c r="M235" s="221" t="s">
        <v>19</v>
      </c>
      <c r="N235" s="222" t="s">
        <v>43</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248</v>
      </c>
      <c r="AT235" s="225" t="s">
        <v>243</v>
      </c>
      <c r="AU235" s="225" t="s">
        <v>81</v>
      </c>
      <c r="AY235" s="18" t="s">
        <v>240</v>
      </c>
      <c r="BE235" s="226">
        <f>IF(N235="základní",J235,0)</f>
        <v>0</v>
      </c>
      <c r="BF235" s="226">
        <f>IF(N235="snížená",J235,0)</f>
        <v>0</v>
      </c>
      <c r="BG235" s="226">
        <f>IF(N235="zákl. přenesená",J235,0)</f>
        <v>0</v>
      </c>
      <c r="BH235" s="226">
        <f>IF(N235="sníž. přenesená",J235,0)</f>
        <v>0</v>
      </c>
      <c r="BI235" s="226">
        <f>IF(N235="nulová",J235,0)</f>
        <v>0</v>
      </c>
      <c r="BJ235" s="18" t="s">
        <v>79</v>
      </c>
      <c r="BK235" s="226">
        <f>ROUND(I235*H235,2)</f>
        <v>0</v>
      </c>
      <c r="BL235" s="18" t="s">
        <v>248</v>
      </c>
      <c r="BM235" s="225" t="s">
        <v>3298</v>
      </c>
    </row>
    <row r="236" s="2" customFormat="1" ht="16.5" customHeight="1">
      <c r="A236" s="39"/>
      <c r="B236" s="40"/>
      <c r="C236" s="214" t="s">
        <v>643</v>
      </c>
      <c r="D236" s="214" t="s">
        <v>243</v>
      </c>
      <c r="E236" s="215" t="s">
        <v>7189</v>
      </c>
      <c r="F236" s="216" t="s">
        <v>7190</v>
      </c>
      <c r="G236" s="217" t="s">
        <v>261</v>
      </c>
      <c r="H236" s="218">
        <v>108</v>
      </c>
      <c r="I236" s="219"/>
      <c r="J236" s="220">
        <f>ROUND(I236*H236,2)</f>
        <v>0</v>
      </c>
      <c r="K236" s="216" t="s">
        <v>247</v>
      </c>
      <c r="L236" s="45"/>
      <c r="M236" s="221" t="s">
        <v>19</v>
      </c>
      <c r="N236" s="222" t="s">
        <v>43</v>
      </c>
      <c r="O236" s="85"/>
      <c r="P236" s="223">
        <f>O236*H236</f>
        <v>0</v>
      </c>
      <c r="Q236" s="223">
        <v>0</v>
      </c>
      <c r="R236" s="223">
        <f>Q236*H236</f>
        <v>0</v>
      </c>
      <c r="S236" s="223">
        <v>0</v>
      </c>
      <c r="T236" s="224">
        <f>S236*H236</f>
        <v>0</v>
      </c>
      <c r="U236" s="39"/>
      <c r="V236" s="39"/>
      <c r="W236" s="39"/>
      <c r="X236" s="39"/>
      <c r="Y236" s="39"/>
      <c r="Z236" s="39"/>
      <c r="AA236" s="39"/>
      <c r="AB236" s="39"/>
      <c r="AC236" s="39"/>
      <c r="AD236" s="39"/>
      <c r="AE236" s="39"/>
      <c r="AR236" s="225" t="s">
        <v>248</v>
      </c>
      <c r="AT236" s="225" t="s">
        <v>243</v>
      </c>
      <c r="AU236" s="225" t="s">
        <v>81</v>
      </c>
      <c r="AY236" s="18" t="s">
        <v>240</v>
      </c>
      <c r="BE236" s="226">
        <f>IF(N236="základní",J236,0)</f>
        <v>0</v>
      </c>
      <c r="BF236" s="226">
        <f>IF(N236="snížená",J236,0)</f>
        <v>0</v>
      </c>
      <c r="BG236" s="226">
        <f>IF(N236="zákl. přenesená",J236,0)</f>
        <v>0</v>
      </c>
      <c r="BH236" s="226">
        <f>IF(N236="sníž. přenesená",J236,0)</f>
        <v>0</v>
      </c>
      <c r="BI236" s="226">
        <f>IF(N236="nulová",J236,0)</f>
        <v>0</v>
      </c>
      <c r="BJ236" s="18" t="s">
        <v>79</v>
      </c>
      <c r="BK236" s="226">
        <f>ROUND(I236*H236,2)</f>
        <v>0</v>
      </c>
      <c r="BL236" s="18" t="s">
        <v>248</v>
      </c>
      <c r="BM236" s="225" t="s">
        <v>3310</v>
      </c>
    </row>
    <row r="237" s="2" customFormat="1" ht="16.5" customHeight="1">
      <c r="A237" s="39"/>
      <c r="B237" s="40"/>
      <c r="C237" s="214" t="s">
        <v>2673</v>
      </c>
      <c r="D237" s="214" t="s">
        <v>243</v>
      </c>
      <c r="E237" s="215" t="s">
        <v>7191</v>
      </c>
      <c r="F237" s="216" t="s">
        <v>7190</v>
      </c>
      <c r="G237" s="217" t="s">
        <v>261</v>
      </c>
      <c r="H237" s="218">
        <v>36</v>
      </c>
      <c r="I237" s="219"/>
      <c r="J237" s="220">
        <f>ROUND(I237*H237,2)</f>
        <v>0</v>
      </c>
      <c r="K237" s="216" t="s">
        <v>247</v>
      </c>
      <c r="L237" s="45"/>
      <c r="M237" s="221" t="s">
        <v>19</v>
      </c>
      <c r="N237" s="222" t="s">
        <v>43</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248</v>
      </c>
      <c r="AT237" s="225" t="s">
        <v>243</v>
      </c>
      <c r="AU237" s="225" t="s">
        <v>81</v>
      </c>
      <c r="AY237" s="18" t="s">
        <v>240</v>
      </c>
      <c r="BE237" s="226">
        <f>IF(N237="základní",J237,0)</f>
        <v>0</v>
      </c>
      <c r="BF237" s="226">
        <f>IF(N237="snížená",J237,0)</f>
        <v>0</v>
      </c>
      <c r="BG237" s="226">
        <f>IF(N237="zákl. přenesená",J237,0)</f>
        <v>0</v>
      </c>
      <c r="BH237" s="226">
        <f>IF(N237="sníž. přenesená",J237,0)</f>
        <v>0</v>
      </c>
      <c r="BI237" s="226">
        <f>IF(N237="nulová",J237,0)</f>
        <v>0</v>
      </c>
      <c r="BJ237" s="18" t="s">
        <v>79</v>
      </c>
      <c r="BK237" s="226">
        <f>ROUND(I237*H237,2)</f>
        <v>0</v>
      </c>
      <c r="BL237" s="18" t="s">
        <v>248</v>
      </c>
      <c r="BM237" s="225" t="s">
        <v>3319</v>
      </c>
    </row>
    <row r="238" s="2" customFormat="1" ht="16.5" customHeight="1">
      <c r="A238" s="39"/>
      <c r="B238" s="40"/>
      <c r="C238" s="214" t="s">
        <v>646</v>
      </c>
      <c r="D238" s="214" t="s">
        <v>243</v>
      </c>
      <c r="E238" s="215" t="s">
        <v>7192</v>
      </c>
      <c r="F238" s="216" t="s">
        <v>7193</v>
      </c>
      <c r="G238" s="217" t="s">
        <v>261</v>
      </c>
      <c r="H238" s="218">
        <v>40</v>
      </c>
      <c r="I238" s="219"/>
      <c r="J238" s="220">
        <f>ROUND(I238*H238,2)</f>
        <v>0</v>
      </c>
      <c r="K238" s="216" t="s">
        <v>247</v>
      </c>
      <c r="L238" s="45"/>
      <c r="M238" s="221" t="s">
        <v>19</v>
      </c>
      <c r="N238" s="222" t="s">
        <v>43</v>
      </c>
      <c r="O238" s="85"/>
      <c r="P238" s="223">
        <f>O238*H238</f>
        <v>0</v>
      </c>
      <c r="Q238" s="223">
        <v>0</v>
      </c>
      <c r="R238" s="223">
        <f>Q238*H238</f>
        <v>0</v>
      </c>
      <c r="S238" s="223">
        <v>0</v>
      </c>
      <c r="T238" s="224">
        <f>S238*H238</f>
        <v>0</v>
      </c>
      <c r="U238" s="39"/>
      <c r="V238" s="39"/>
      <c r="W238" s="39"/>
      <c r="X238" s="39"/>
      <c r="Y238" s="39"/>
      <c r="Z238" s="39"/>
      <c r="AA238" s="39"/>
      <c r="AB238" s="39"/>
      <c r="AC238" s="39"/>
      <c r="AD238" s="39"/>
      <c r="AE238" s="39"/>
      <c r="AR238" s="225" t="s">
        <v>248</v>
      </c>
      <c r="AT238" s="225" t="s">
        <v>243</v>
      </c>
      <c r="AU238" s="225" t="s">
        <v>81</v>
      </c>
      <c r="AY238" s="18" t="s">
        <v>240</v>
      </c>
      <c r="BE238" s="226">
        <f>IF(N238="základní",J238,0)</f>
        <v>0</v>
      </c>
      <c r="BF238" s="226">
        <f>IF(N238="snížená",J238,0)</f>
        <v>0</v>
      </c>
      <c r="BG238" s="226">
        <f>IF(N238="zákl. přenesená",J238,0)</f>
        <v>0</v>
      </c>
      <c r="BH238" s="226">
        <f>IF(N238="sníž. přenesená",J238,0)</f>
        <v>0</v>
      </c>
      <c r="BI238" s="226">
        <f>IF(N238="nulová",J238,0)</f>
        <v>0</v>
      </c>
      <c r="BJ238" s="18" t="s">
        <v>79</v>
      </c>
      <c r="BK238" s="226">
        <f>ROUND(I238*H238,2)</f>
        <v>0</v>
      </c>
      <c r="BL238" s="18" t="s">
        <v>248</v>
      </c>
      <c r="BM238" s="225" t="s">
        <v>3328</v>
      </c>
    </row>
    <row r="239" s="2" customFormat="1" ht="16.5" customHeight="1">
      <c r="A239" s="39"/>
      <c r="B239" s="40"/>
      <c r="C239" s="214" t="s">
        <v>2680</v>
      </c>
      <c r="D239" s="214" t="s">
        <v>243</v>
      </c>
      <c r="E239" s="215" t="s">
        <v>7194</v>
      </c>
      <c r="F239" s="216" t="s">
        <v>7195</v>
      </c>
      <c r="G239" s="217" t="s">
        <v>261</v>
      </c>
      <c r="H239" s="218">
        <v>108</v>
      </c>
      <c r="I239" s="219"/>
      <c r="J239" s="220">
        <f>ROUND(I239*H239,2)</f>
        <v>0</v>
      </c>
      <c r="K239" s="216" t="s">
        <v>247</v>
      </c>
      <c r="L239" s="45"/>
      <c r="M239" s="221" t="s">
        <v>19</v>
      </c>
      <c r="N239" s="222" t="s">
        <v>43</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248</v>
      </c>
      <c r="AT239" s="225" t="s">
        <v>243</v>
      </c>
      <c r="AU239" s="225" t="s">
        <v>81</v>
      </c>
      <c r="AY239" s="18" t="s">
        <v>240</v>
      </c>
      <c r="BE239" s="226">
        <f>IF(N239="základní",J239,0)</f>
        <v>0</v>
      </c>
      <c r="BF239" s="226">
        <f>IF(N239="snížená",J239,0)</f>
        <v>0</v>
      </c>
      <c r="BG239" s="226">
        <f>IF(N239="zákl. přenesená",J239,0)</f>
        <v>0</v>
      </c>
      <c r="BH239" s="226">
        <f>IF(N239="sníž. přenesená",J239,0)</f>
        <v>0</v>
      </c>
      <c r="BI239" s="226">
        <f>IF(N239="nulová",J239,0)</f>
        <v>0</v>
      </c>
      <c r="BJ239" s="18" t="s">
        <v>79</v>
      </c>
      <c r="BK239" s="226">
        <f>ROUND(I239*H239,2)</f>
        <v>0</v>
      </c>
      <c r="BL239" s="18" t="s">
        <v>248</v>
      </c>
      <c r="BM239" s="225" t="s">
        <v>3339</v>
      </c>
    </row>
    <row r="240" s="2" customFormat="1">
      <c r="A240" s="39"/>
      <c r="B240" s="40"/>
      <c r="C240" s="214" t="s">
        <v>650</v>
      </c>
      <c r="D240" s="214" t="s">
        <v>243</v>
      </c>
      <c r="E240" s="215" t="s">
        <v>7196</v>
      </c>
      <c r="F240" s="216" t="s">
        <v>7197</v>
      </c>
      <c r="G240" s="217" t="s">
        <v>282</v>
      </c>
      <c r="H240" s="218">
        <v>15</v>
      </c>
      <c r="I240" s="219"/>
      <c r="J240" s="220">
        <f>ROUND(I240*H240,2)</f>
        <v>0</v>
      </c>
      <c r="K240" s="216" t="s">
        <v>247</v>
      </c>
      <c r="L240" s="45"/>
      <c r="M240" s="221" t="s">
        <v>19</v>
      </c>
      <c r="N240" s="222" t="s">
        <v>43</v>
      </c>
      <c r="O240" s="85"/>
      <c r="P240" s="223">
        <f>O240*H240</f>
        <v>0</v>
      </c>
      <c r="Q240" s="223">
        <v>0</v>
      </c>
      <c r="R240" s="223">
        <f>Q240*H240</f>
        <v>0</v>
      </c>
      <c r="S240" s="223">
        <v>0</v>
      </c>
      <c r="T240" s="224">
        <f>S240*H240</f>
        <v>0</v>
      </c>
      <c r="U240" s="39"/>
      <c r="V240" s="39"/>
      <c r="W240" s="39"/>
      <c r="X240" s="39"/>
      <c r="Y240" s="39"/>
      <c r="Z240" s="39"/>
      <c r="AA240" s="39"/>
      <c r="AB240" s="39"/>
      <c r="AC240" s="39"/>
      <c r="AD240" s="39"/>
      <c r="AE240" s="39"/>
      <c r="AR240" s="225" t="s">
        <v>248</v>
      </c>
      <c r="AT240" s="225" t="s">
        <v>243</v>
      </c>
      <c r="AU240" s="225" t="s">
        <v>81</v>
      </c>
      <c r="AY240" s="18" t="s">
        <v>240</v>
      </c>
      <c r="BE240" s="226">
        <f>IF(N240="základní",J240,0)</f>
        <v>0</v>
      </c>
      <c r="BF240" s="226">
        <f>IF(N240="snížená",J240,0)</f>
        <v>0</v>
      </c>
      <c r="BG240" s="226">
        <f>IF(N240="zákl. přenesená",J240,0)</f>
        <v>0</v>
      </c>
      <c r="BH240" s="226">
        <f>IF(N240="sníž. přenesená",J240,0)</f>
        <v>0</v>
      </c>
      <c r="BI240" s="226">
        <f>IF(N240="nulová",J240,0)</f>
        <v>0</v>
      </c>
      <c r="BJ240" s="18" t="s">
        <v>79</v>
      </c>
      <c r="BK240" s="226">
        <f>ROUND(I240*H240,2)</f>
        <v>0</v>
      </c>
      <c r="BL240" s="18" t="s">
        <v>248</v>
      </c>
      <c r="BM240" s="225" t="s">
        <v>3350</v>
      </c>
    </row>
    <row r="241" s="2" customFormat="1" ht="44.25" customHeight="1">
      <c r="A241" s="39"/>
      <c r="B241" s="40"/>
      <c r="C241" s="214" t="s">
        <v>2692</v>
      </c>
      <c r="D241" s="214" t="s">
        <v>243</v>
      </c>
      <c r="E241" s="215" t="s">
        <v>7198</v>
      </c>
      <c r="F241" s="216" t="s">
        <v>7199</v>
      </c>
      <c r="G241" s="217" t="s">
        <v>282</v>
      </c>
      <c r="H241" s="218">
        <v>286</v>
      </c>
      <c r="I241" s="219"/>
      <c r="J241" s="220">
        <f>ROUND(I241*H241,2)</f>
        <v>0</v>
      </c>
      <c r="K241" s="216" t="s">
        <v>247</v>
      </c>
      <c r="L241" s="45"/>
      <c r="M241" s="221" t="s">
        <v>19</v>
      </c>
      <c r="N241" s="222" t="s">
        <v>43</v>
      </c>
      <c r="O241" s="85"/>
      <c r="P241" s="223">
        <f>O241*H241</f>
        <v>0</v>
      </c>
      <c r="Q241" s="223">
        <v>0</v>
      </c>
      <c r="R241" s="223">
        <f>Q241*H241</f>
        <v>0</v>
      </c>
      <c r="S241" s="223">
        <v>0</v>
      </c>
      <c r="T241" s="224">
        <f>S241*H241</f>
        <v>0</v>
      </c>
      <c r="U241" s="39"/>
      <c r="V241" s="39"/>
      <c r="W241" s="39"/>
      <c r="X241" s="39"/>
      <c r="Y241" s="39"/>
      <c r="Z241" s="39"/>
      <c r="AA241" s="39"/>
      <c r="AB241" s="39"/>
      <c r="AC241" s="39"/>
      <c r="AD241" s="39"/>
      <c r="AE241" s="39"/>
      <c r="AR241" s="225" t="s">
        <v>248</v>
      </c>
      <c r="AT241" s="225" t="s">
        <v>243</v>
      </c>
      <c r="AU241" s="225" t="s">
        <v>81</v>
      </c>
      <c r="AY241" s="18" t="s">
        <v>240</v>
      </c>
      <c r="BE241" s="226">
        <f>IF(N241="základní",J241,0)</f>
        <v>0</v>
      </c>
      <c r="BF241" s="226">
        <f>IF(N241="snížená",J241,0)</f>
        <v>0</v>
      </c>
      <c r="BG241" s="226">
        <f>IF(N241="zákl. přenesená",J241,0)</f>
        <v>0</v>
      </c>
      <c r="BH241" s="226">
        <f>IF(N241="sníž. přenesená",J241,0)</f>
        <v>0</v>
      </c>
      <c r="BI241" s="226">
        <f>IF(N241="nulová",J241,0)</f>
        <v>0</v>
      </c>
      <c r="BJ241" s="18" t="s">
        <v>79</v>
      </c>
      <c r="BK241" s="226">
        <f>ROUND(I241*H241,2)</f>
        <v>0</v>
      </c>
      <c r="BL241" s="18" t="s">
        <v>248</v>
      </c>
      <c r="BM241" s="225" t="s">
        <v>3363</v>
      </c>
    </row>
    <row r="242" s="2" customFormat="1" ht="16.5" customHeight="1">
      <c r="A242" s="39"/>
      <c r="B242" s="40"/>
      <c r="C242" s="214" t="s">
        <v>654</v>
      </c>
      <c r="D242" s="214" t="s">
        <v>243</v>
      </c>
      <c r="E242" s="215" t="s">
        <v>7200</v>
      </c>
      <c r="F242" s="216" t="s">
        <v>7201</v>
      </c>
      <c r="G242" s="217" t="s">
        <v>282</v>
      </c>
      <c r="H242" s="218">
        <v>236</v>
      </c>
      <c r="I242" s="219"/>
      <c r="J242" s="220">
        <f>ROUND(I242*H242,2)</f>
        <v>0</v>
      </c>
      <c r="K242" s="216" t="s">
        <v>247</v>
      </c>
      <c r="L242" s="45"/>
      <c r="M242" s="221" t="s">
        <v>19</v>
      </c>
      <c r="N242" s="222" t="s">
        <v>43</v>
      </c>
      <c r="O242" s="85"/>
      <c r="P242" s="223">
        <f>O242*H242</f>
        <v>0</v>
      </c>
      <c r="Q242" s="223">
        <v>0</v>
      </c>
      <c r="R242" s="223">
        <f>Q242*H242</f>
        <v>0</v>
      </c>
      <c r="S242" s="223">
        <v>0</v>
      </c>
      <c r="T242" s="224">
        <f>S242*H242</f>
        <v>0</v>
      </c>
      <c r="U242" s="39"/>
      <c r="V242" s="39"/>
      <c r="W242" s="39"/>
      <c r="X242" s="39"/>
      <c r="Y242" s="39"/>
      <c r="Z242" s="39"/>
      <c r="AA242" s="39"/>
      <c r="AB242" s="39"/>
      <c r="AC242" s="39"/>
      <c r="AD242" s="39"/>
      <c r="AE242" s="39"/>
      <c r="AR242" s="225" t="s">
        <v>248</v>
      </c>
      <c r="AT242" s="225" t="s">
        <v>243</v>
      </c>
      <c r="AU242" s="225" t="s">
        <v>81</v>
      </c>
      <c r="AY242" s="18" t="s">
        <v>240</v>
      </c>
      <c r="BE242" s="226">
        <f>IF(N242="základní",J242,0)</f>
        <v>0</v>
      </c>
      <c r="BF242" s="226">
        <f>IF(N242="snížená",J242,0)</f>
        <v>0</v>
      </c>
      <c r="BG242" s="226">
        <f>IF(N242="zákl. přenesená",J242,0)</f>
        <v>0</v>
      </c>
      <c r="BH242" s="226">
        <f>IF(N242="sníž. přenesená",J242,0)</f>
        <v>0</v>
      </c>
      <c r="BI242" s="226">
        <f>IF(N242="nulová",J242,0)</f>
        <v>0</v>
      </c>
      <c r="BJ242" s="18" t="s">
        <v>79</v>
      </c>
      <c r="BK242" s="226">
        <f>ROUND(I242*H242,2)</f>
        <v>0</v>
      </c>
      <c r="BL242" s="18" t="s">
        <v>248</v>
      </c>
      <c r="BM242" s="225" t="s">
        <v>3373</v>
      </c>
    </row>
    <row r="243" s="2" customFormat="1">
      <c r="A243" s="39"/>
      <c r="B243" s="40"/>
      <c r="C243" s="214" t="s">
        <v>2703</v>
      </c>
      <c r="D243" s="214" t="s">
        <v>243</v>
      </c>
      <c r="E243" s="215" t="s">
        <v>7202</v>
      </c>
      <c r="F243" s="216" t="s">
        <v>7203</v>
      </c>
      <c r="G243" s="217" t="s">
        <v>282</v>
      </c>
      <c r="H243" s="218">
        <v>2125</v>
      </c>
      <c r="I243" s="219"/>
      <c r="J243" s="220">
        <f>ROUND(I243*H243,2)</f>
        <v>0</v>
      </c>
      <c r="K243" s="216" t="s">
        <v>247</v>
      </c>
      <c r="L243" s="45"/>
      <c r="M243" s="221" t="s">
        <v>19</v>
      </c>
      <c r="N243" s="222" t="s">
        <v>43</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248</v>
      </c>
      <c r="AT243" s="225" t="s">
        <v>243</v>
      </c>
      <c r="AU243" s="225" t="s">
        <v>81</v>
      </c>
      <c r="AY243" s="18" t="s">
        <v>240</v>
      </c>
      <c r="BE243" s="226">
        <f>IF(N243="základní",J243,0)</f>
        <v>0</v>
      </c>
      <c r="BF243" s="226">
        <f>IF(N243="snížená",J243,0)</f>
        <v>0</v>
      </c>
      <c r="BG243" s="226">
        <f>IF(N243="zákl. přenesená",J243,0)</f>
        <v>0</v>
      </c>
      <c r="BH243" s="226">
        <f>IF(N243="sníž. přenesená",J243,0)</f>
        <v>0</v>
      </c>
      <c r="BI243" s="226">
        <f>IF(N243="nulová",J243,0)</f>
        <v>0</v>
      </c>
      <c r="BJ243" s="18" t="s">
        <v>79</v>
      </c>
      <c r="BK243" s="226">
        <f>ROUND(I243*H243,2)</f>
        <v>0</v>
      </c>
      <c r="BL243" s="18" t="s">
        <v>248</v>
      </c>
      <c r="BM243" s="225" t="s">
        <v>3384</v>
      </c>
    </row>
    <row r="244" s="12" customFormat="1" ht="22.8" customHeight="1">
      <c r="A244" s="12"/>
      <c r="B244" s="198"/>
      <c r="C244" s="199"/>
      <c r="D244" s="200" t="s">
        <v>71</v>
      </c>
      <c r="E244" s="212" t="s">
        <v>7204</v>
      </c>
      <c r="F244" s="212" t="s">
        <v>7205</v>
      </c>
      <c r="G244" s="199"/>
      <c r="H244" s="199"/>
      <c r="I244" s="202"/>
      <c r="J244" s="213">
        <f>BK244</f>
        <v>0</v>
      </c>
      <c r="K244" s="199"/>
      <c r="L244" s="204"/>
      <c r="M244" s="205"/>
      <c r="N244" s="206"/>
      <c r="O244" s="206"/>
      <c r="P244" s="207">
        <f>SUM(P245:P265)</f>
        <v>0</v>
      </c>
      <c r="Q244" s="206"/>
      <c r="R244" s="207">
        <f>SUM(R245:R265)</f>
        <v>0</v>
      </c>
      <c r="S244" s="206"/>
      <c r="T244" s="208">
        <f>SUM(T245:T265)</f>
        <v>0</v>
      </c>
      <c r="U244" s="12"/>
      <c r="V244" s="12"/>
      <c r="W244" s="12"/>
      <c r="X244" s="12"/>
      <c r="Y244" s="12"/>
      <c r="Z244" s="12"/>
      <c r="AA244" s="12"/>
      <c r="AB244" s="12"/>
      <c r="AC244" s="12"/>
      <c r="AD244" s="12"/>
      <c r="AE244" s="12"/>
      <c r="AR244" s="209" t="s">
        <v>79</v>
      </c>
      <c r="AT244" s="210" t="s">
        <v>71</v>
      </c>
      <c r="AU244" s="210" t="s">
        <v>79</v>
      </c>
      <c r="AY244" s="209" t="s">
        <v>240</v>
      </c>
      <c r="BK244" s="211">
        <f>SUM(BK245:BK265)</f>
        <v>0</v>
      </c>
    </row>
    <row r="245" s="2" customFormat="1" ht="16.5" customHeight="1">
      <c r="A245" s="39"/>
      <c r="B245" s="40"/>
      <c r="C245" s="214" t="s">
        <v>658</v>
      </c>
      <c r="D245" s="214" t="s">
        <v>243</v>
      </c>
      <c r="E245" s="215" t="s">
        <v>7206</v>
      </c>
      <c r="F245" s="216" t="s">
        <v>7207</v>
      </c>
      <c r="G245" s="217" t="s">
        <v>282</v>
      </c>
      <c r="H245" s="218">
        <v>350</v>
      </c>
      <c r="I245" s="219"/>
      <c r="J245" s="220">
        <f>ROUND(I245*H245,2)</f>
        <v>0</v>
      </c>
      <c r="K245" s="216" t="s">
        <v>247</v>
      </c>
      <c r="L245" s="45"/>
      <c r="M245" s="221" t="s">
        <v>19</v>
      </c>
      <c r="N245" s="222" t="s">
        <v>43</v>
      </c>
      <c r="O245" s="85"/>
      <c r="P245" s="223">
        <f>O245*H245</f>
        <v>0</v>
      </c>
      <c r="Q245" s="223">
        <v>0</v>
      </c>
      <c r="R245" s="223">
        <f>Q245*H245</f>
        <v>0</v>
      </c>
      <c r="S245" s="223">
        <v>0</v>
      </c>
      <c r="T245" s="224">
        <f>S245*H245</f>
        <v>0</v>
      </c>
      <c r="U245" s="39"/>
      <c r="V245" s="39"/>
      <c r="W245" s="39"/>
      <c r="X245" s="39"/>
      <c r="Y245" s="39"/>
      <c r="Z245" s="39"/>
      <c r="AA245" s="39"/>
      <c r="AB245" s="39"/>
      <c r="AC245" s="39"/>
      <c r="AD245" s="39"/>
      <c r="AE245" s="39"/>
      <c r="AR245" s="225" t="s">
        <v>248</v>
      </c>
      <c r="AT245" s="225" t="s">
        <v>243</v>
      </c>
      <c r="AU245" s="225" t="s">
        <v>81</v>
      </c>
      <c r="AY245" s="18" t="s">
        <v>240</v>
      </c>
      <c r="BE245" s="226">
        <f>IF(N245="základní",J245,0)</f>
        <v>0</v>
      </c>
      <c r="BF245" s="226">
        <f>IF(N245="snížená",J245,0)</f>
        <v>0</v>
      </c>
      <c r="BG245" s="226">
        <f>IF(N245="zákl. přenesená",J245,0)</f>
        <v>0</v>
      </c>
      <c r="BH245" s="226">
        <f>IF(N245="sníž. přenesená",J245,0)</f>
        <v>0</v>
      </c>
      <c r="BI245" s="226">
        <f>IF(N245="nulová",J245,0)</f>
        <v>0</v>
      </c>
      <c r="BJ245" s="18" t="s">
        <v>79</v>
      </c>
      <c r="BK245" s="226">
        <f>ROUND(I245*H245,2)</f>
        <v>0</v>
      </c>
      <c r="BL245" s="18" t="s">
        <v>248</v>
      </c>
      <c r="BM245" s="225" t="s">
        <v>3393</v>
      </c>
    </row>
    <row r="246" s="2" customFormat="1">
      <c r="A246" s="39"/>
      <c r="B246" s="40"/>
      <c r="C246" s="214" t="s">
        <v>2741</v>
      </c>
      <c r="D246" s="214" t="s">
        <v>243</v>
      </c>
      <c r="E246" s="215" t="s">
        <v>7208</v>
      </c>
      <c r="F246" s="216" t="s">
        <v>7209</v>
      </c>
      <c r="G246" s="217" t="s">
        <v>282</v>
      </c>
      <c r="H246" s="218">
        <v>866</v>
      </c>
      <c r="I246" s="219"/>
      <c r="J246" s="220">
        <f>ROUND(I246*H246,2)</f>
        <v>0</v>
      </c>
      <c r="K246" s="216" t="s">
        <v>247</v>
      </c>
      <c r="L246" s="45"/>
      <c r="M246" s="221" t="s">
        <v>19</v>
      </c>
      <c r="N246" s="222" t="s">
        <v>43</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248</v>
      </c>
      <c r="AT246" s="225" t="s">
        <v>243</v>
      </c>
      <c r="AU246" s="225" t="s">
        <v>81</v>
      </c>
      <c r="AY246" s="18" t="s">
        <v>240</v>
      </c>
      <c r="BE246" s="226">
        <f>IF(N246="základní",J246,0)</f>
        <v>0</v>
      </c>
      <c r="BF246" s="226">
        <f>IF(N246="snížená",J246,0)</f>
        <v>0</v>
      </c>
      <c r="BG246" s="226">
        <f>IF(N246="zákl. přenesená",J246,0)</f>
        <v>0</v>
      </c>
      <c r="BH246" s="226">
        <f>IF(N246="sníž. přenesená",J246,0)</f>
        <v>0</v>
      </c>
      <c r="BI246" s="226">
        <f>IF(N246="nulová",J246,0)</f>
        <v>0</v>
      </c>
      <c r="BJ246" s="18" t="s">
        <v>79</v>
      </c>
      <c r="BK246" s="226">
        <f>ROUND(I246*H246,2)</f>
        <v>0</v>
      </c>
      <c r="BL246" s="18" t="s">
        <v>248</v>
      </c>
      <c r="BM246" s="225" t="s">
        <v>3402</v>
      </c>
    </row>
    <row r="247" s="2" customFormat="1" ht="21.75" customHeight="1">
      <c r="A247" s="39"/>
      <c r="B247" s="40"/>
      <c r="C247" s="214" t="s">
        <v>660</v>
      </c>
      <c r="D247" s="214" t="s">
        <v>243</v>
      </c>
      <c r="E247" s="215" t="s">
        <v>7210</v>
      </c>
      <c r="F247" s="216" t="s">
        <v>7211</v>
      </c>
      <c r="G247" s="217" t="s">
        <v>282</v>
      </c>
      <c r="H247" s="218">
        <v>245</v>
      </c>
      <c r="I247" s="219"/>
      <c r="J247" s="220">
        <f>ROUND(I247*H247,2)</f>
        <v>0</v>
      </c>
      <c r="K247" s="216" t="s">
        <v>247</v>
      </c>
      <c r="L247" s="45"/>
      <c r="M247" s="221" t="s">
        <v>19</v>
      </c>
      <c r="N247" s="222" t="s">
        <v>43</v>
      </c>
      <c r="O247" s="85"/>
      <c r="P247" s="223">
        <f>O247*H247</f>
        <v>0</v>
      </c>
      <c r="Q247" s="223">
        <v>0</v>
      </c>
      <c r="R247" s="223">
        <f>Q247*H247</f>
        <v>0</v>
      </c>
      <c r="S247" s="223">
        <v>0</v>
      </c>
      <c r="T247" s="224">
        <f>S247*H247</f>
        <v>0</v>
      </c>
      <c r="U247" s="39"/>
      <c r="V247" s="39"/>
      <c r="W247" s="39"/>
      <c r="X247" s="39"/>
      <c r="Y247" s="39"/>
      <c r="Z247" s="39"/>
      <c r="AA247" s="39"/>
      <c r="AB247" s="39"/>
      <c r="AC247" s="39"/>
      <c r="AD247" s="39"/>
      <c r="AE247" s="39"/>
      <c r="AR247" s="225" t="s">
        <v>248</v>
      </c>
      <c r="AT247" s="225" t="s">
        <v>243</v>
      </c>
      <c r="AU247" s="225" t="s">
        <v>81</v>
      </c>
      <c r="AY247" s="18" t="s">
        <v>240</v>
      </c>
      <c r="BE247" s="226">
        <f>IF(N247="základní",J247,0)</f>
        <v>0</v>
      </c>
      <c r="BF247" s="226">
        <f>IF(N247="snížená",J247,0)</f>
        <v>0</v>
      </c>
      <c r="BG247" s="226">
        <f>IF(N247="zákl. přenesená",J247,0)</f>
        <v>0</v>
      </c>
      <c r="BH247" s="226">
        <f>IF(N247="sníž. přenesená",J247,0)</f>
        <v>0</v>
      </c>
      <c r="BI247" s="226">
        <f>IF(N247="nulová",J247,0)</f>
        <v>0</v>
      </c>
      <c r="BJ247" s="18" t="s">
        <v>79</v>
      </c>
      <c r="BK247" s="226">
        <f>ROUND(I247*H247,2)</f>
        <v>0</v>
      </c>
      <c r="BL247" s="18" t="s">
        <v>248</v>
      </c>
      <c r="BM247" s="225" t="s">
        <v>3410</v>
      </c>
    </row>
    <row r="248" s="2" customFormat="1" ht="16.5" customHeight="1">
      <c r="A248" s="39"/>
      <c r="B248" s="40"/>
      <c r="C248" s="214" t="s">
        <v>2754</v>
      </c>
      <c r="D248" s="214" t="s">
        <v>243</v>
      </c>
      <c r="E248" s="215" t="s">
        <v>7212</v>
      </c>
      <c r="F248" s="216" t="s">
        <v>7213</v>
      </c>
      <c r="G248" s="217" t="s">
        <v>261</v>
      </c>
      <c r="H248" s="218">
        <v>600</v>
      </c>
      <c r="I248" s="219"/>
      <c r="J248" s="220">
        <f>ROUND(I248*H248,2)</f>
        <v>0</v>
      </c>
      <c r="K248" s="216" t="s">
        <v>247</v>
      </c>
      <c r="L248" s="45"/>
      <c r="M248" s="221" t="s">
        <v>19</v>
      </c>
      <c r="N248" s="222" t="s">
        <v>43</v>
      </c>
      <c r="O248" s="85"/>
      <c r="P248" s="223">
        <f>O248*H248</f>
        <v>0</v>
      </c>
      <c r="Q248" s="223">
        <v>0</v>
      </c>
      <c r="R248" s="223">
        <f>Q248*H248</f>
        <v>0</v>
      </c>
      <c r="S248" s="223">
        <v>0</v>
      </c>
      <c r="T248" s="224">
        <f>S248*H248</f>
        <v>0</v>
      </c>
      <c r="U248" s="39"/>
      <c r="V248" s="39"/>
      <c r="W248" s="39"/>
      <c r="X248" s="39"/>
      <c r="Y248" s="39"/>
      <c r="Z248" s="39"/>
      <c r="AA248" s="39"/>
      <c r="AB248" s="39"/>
      <c r="AC248" s="39"/>
      <c r="AD248" s="39"/>
      <c r="AE248" s="39"/>
      <c r="AR248" s="225" t="s">
        <v>248</v>
      </c>
      <c r="AT248" s="225" t="s">
        <v>243</v>
      </c>
      <c r="AU248" s="225" t="s">
        <v>81</v>
      </c>
      <c r="AY248" s="18" t="s">
        <v>240</v>
      </c>
      <c r="BE248" s="226">
        <f>IF(N248="základní",J248,0)</f>
        <v>0</v>
      </c>
      <c r="BF248" s="226">
        <f>IF(N248="snížená",J248,0)</f>
        <v>0</v>
      </c>
      <c r="BG248" s="226">
        <f>IF(N248="zákl. přenesená",J248,0)</f>
        <v>0</v>
      </c>
      <c r="BH248" s="226">
        <f>IF(N248="sníž. přenesená",J248,0)</f>
        <v>0</v>
      </c>
      <c r="BI248" s="226">
        <f>IF(N248="nulová",J248,0)</f>
        <v>0</v>
      </c>
      <c r="BJ248" s="18" t="s">
        <v>79</v>
      </c>
      <c r="BK248" s="226">
        <f>ROUND(I248*H248,2)</f>
        <v>0</v>
      </c>
      <c r="BL248" s="18" t="s">
        <v>248</v>
      </c>
      <c r="BM248" s="225" t="s">
        <v>3447</v>
      </c>
    </row>
    <row r="249" s="2" customFormat="1" ht="16.5" customHeight="1">
      <c r="A249" s="39"/>
      <c r="B249" s="40"/>
      <c r="C249" s="214" t="s">
        <v>664</v>
      </c>
      <c r="D249" s="214" t="s">
        <v>243</v>
      </c>
      <c r="E249" s="215" t="s">
        <v>7214</v>
      </c>
      <c r="F249" s="216" t="s">
        <v>7215</v>
      </c>
      <c r="G249" s="217" t="s">
        <v>261</v>
      </c>
      <c r="H249" s="218">
        <v>300</v>
      </c>
      <c r="I249" s="219"/>
      <c r="J249" s="220">
        <f>ROUND(I249*H249,2)</f>
        <v>0</v>
      </c>
      <c r="K249" s="216" t="s">
        <v>247</v>
      </c>
      <c r="L249" s="45"/>
      <c r="M249" s="221" t="s">
        <v>19</v>
      </c>
      <c r="N249" s="222" t="s">
        <v>43</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248</v>
      </c>
      <c r="AT249" s="225" t="s">
        <v>243</v>
      </c>
      <c r="AU249" s="225" t="s">
        <v>81</v>
      </c>
      <c r="AY249" s="18" t="s">
        <v>240</v>
      </c>
      <c r="BE249" s="226">
        <f>IF(N249="základní",J249,0)</f>
        <v>0</v>
      </c>
      <c r="BF249" s="226">
        <f>IF(N249="snížená",J249,0)</f>
        <v>0</v>
      </c>
      <c r="BG249" s="226">
        <f>IF(N249="zákl. přenesená",J249,0)</f>
        <v>0</v>
      </c>
      <c r="BH249" s="226">
        <f>IF(N249="sníž. přenesená",J249,0)</f>
        <v>0</v>
      </c>
      <c r="BI249" s="226">
        <f>IF(N249="nulová",J249,0)</f>
        <v>0</v>
      </c>
      <c r="BJ249" s="18" t="s">
        <v>79</v>
      </c>
      <c r="BK249" s="226">
        <f>ROUND(I249*H249,2)</f>
        <v>0</v>
      </c>
      <c r="BL249" s="18" t="s">
        <v>248</v>
      </c>
      <c r="BM249" s="225" t="s">
        <v>3455</v>
      </c>
    </row>
    <row r="250" s="2" customFormat="1" ht="16.5" customHeight="1">
      <c r="A250" s="39"/>
      <c r="B250" s="40"/>
      <c r="C250" s="214" t="s">
        <v>2762</v>
      </c>
      <c r="D250" s="214" t="s">
        <v>243</v>
      </c>
      <c r="E250" s="215" t="s">
        <v>7216</v>
      </c>
      <c r="F250" s="216" t="s">
        <v>7217</v>
      </c>
      <c r="G250" s="217" t="s">
        <v>261</v>
      </c>
      <c r="H250" s="218">
        <v>125</v>
      </c>
      <c r="I250" s="219"/>
      <c r="J250" s="220">
        <f>ROUND(I250*H250,2)</f>
        <v>0</v>
      </c>
      <c r="K250" s="216" t="s">
        <v>247</v>
      </c>
      <c r="L250" s="45"/>
      <c r="M250" s="221" t="s">
        <v>19</v>
      </c>
      <c r="N250" s="222" t="s">
        <v>43</v>
      </c>
      <c r="O250" s="85"/>
      <c r="P250" s="223">
        <f>O250*H250</f>
        <v>0</v>
      </c>
      <c r="Q250" s="223">
        <v>0</v>
      </c>
      <c r="R250" s="223">
        <f>Q250*H250</f>
        <v>0</v>
      </c>
      <c r="S250" s="223">
        <v>0</v>
      </c>
      <c r="T250" s="224">
        <f>S250*H250</f>
        <v>0</v>
      </c>
      <c r="U250" s="39"/>
      <c r="V250" s="39"/>
      <c r="W250" s="39"/>
      <c r="X250" s="39"/>
      <c r="Y250" s="39"/>
      <c r="Z250" s="39"/>
      <c r="AA250" s="39"/>
      <c r="AB250" s="39"/>
      <c r="AC250" s="39"/>
      <c r="AD250" s="39"/>
      <c r="AE250" s="39"/>
      <c r="AR250" s="225" t="s">
        <v>248</v>
      </c>
      <c r="AT250" s="225" t="s">
        <v>243</v>
      </c>
      <c r="AU250" s="225" t="s">
        <v>81</v>
      </c>
      <c r="AY250" s="18" t="s">
        <v>240</v>
      </c>
      <c r="BE250" s="226">
        <f>IF(N250="základní",J250,0)</f>
        <v>0</v>
      </c>
      <c r="BF250" s="226">
        <f>IF(N250="snížená",J250,0)</f>
        <v>0</v>
      </c>
      <c r="BG250" s="226">
        <f>IF(N250="zákl. přenesená",J250,0)</f>
        <v>0</v>
      </c>
      <c r="BH250" s="226">
        <f>IF(N250="sníž. přenesená",J250,0)</f>
        <v>0</v>
      </c>
      <c r="BI250" s="226">
        <f>IF(N250="nulová",J250,0)</f>
        <v>0</v>
      </c>
      <c r="BJ250" s="18" t="s">
        <v>79</v>
      </c>
      <c r="BK250" s="226">
        <f>ROUND(I250*H250,2)</f>
        <v>0</v>
      </c>
      <c r="BL250" s="18" t="s">
        <v>248</v>
      </c>
      <c r="BM250" s="225" t="s">
        <v>3465</v>
      </c>
    </row>
    <row r="251" s="2" customFormat="1" ht="16.5" customHeight="1">
      <c r="A251" s="39"/>
      <c r="B251" s="40"/>
      <c r="C251" s="214" t="s">
        <v>667</v>
      </c>
      <c r="D251" s="214" t="s">
        <v>243</v>
      </c>
      <c r="E251" s="215" t="s">
        <v>7218</v>
      </c>
      <c r="F251" s="216" t="s">
        <v>7219</v>
      </c>
      <c r="G251" s="217" t="s">
        <v>261</v>
      </c>
      <c r="H251" s="218">
        <v>125</v>
      </c>
      <c r="I251" s="219"/>
      <c r="J251" s="220">
        <f>ROUND(I251*H251,2)</f>
        <v>0</v>
      </c>
      <c r="K251" s="216" t="s">
        <v>247</v>
      </c>
      <c r="L251" s="45"/>
      <c r="M251" s="221" t="s">
        <v>19</v>
      </c>
      <c r="N251" s="222" t="s">
        <v>43</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248</v>
      </c>
      <c r="AT251" s="225" t="s">
        <v>243</v>
      </c>
      <c r="AU251" s="225" t="s">
        <v>81</v>
      </c>
      <c r="AY251" s="18" t="s">
        <v>240</v>
      </c>
      <c r="BE251" s="226">
        <f>IF(N251="základní",J251,0)</f>
        <v>0</v>
      </c>
      <c r="BF251" s="226">
        <f>IF(N251="snížená",J251,0)</f>
        <v>0</v>
      </c>
      <c r="BG251" s="226">
        <f>IF(N251="zákl. přenesená",J251,0)</f>
        <v>0</v>
      </c>
      <c r="BH251" s="226">
        <f>IF(N251="sníž. přenesená",J251,0)</f>
        <v>0</v>
      </c>
      <c r="BI251" s="226">
        <f>IF(N251="nulová",J251,0)</f>
        <v>0</v>
      </c>
      <c r="BJ251" s="18" t="s">
        <v>79</v>
      </c>
      <c r="BK251" s="226">
        <f>ROUND(I251*H251,2)</f>
        <v>0</v>
      </c>
      <c r="BL251" s="18" t="s">
        <v>248</v>
      </c>
      <c r="BM251" s="225" t="s">
        <v>3475</v>
      </c>
    </row>
    <row r="252" s="2" customFormat="1" ht="16.5" customHeight="1">
      <c r="A252" s="39"/>
      <c r="B252" s="40"/>
      <c r="C252" s="214" t="s">
        <v>2770</v>
      </c>
      <c r="D252" s="214" t="s">
        <v>243</v>
      </c>
      <c r="E252" s="215" t="s">
        <v>7220</v>
      </c>
      <c r="F252" s="216" t="s">
        <v>7221</v>
      </c>
      <c r="G252" s="217" t="s">
        <v>261</v>
      </c>
      <c r="H252" s="218">
        <v>150</v>
      </c>
      <c r="I252" s="219"/>
      <c r="J252" s="220">
        <f>ROUND(I252*H252,2)</f>
        <v>0</v>
      </c>
      <c r="K252" s="216" t="s">
        <v>247</v>
      </c>
      <c r="L252" s="45"/>
      <c r="M252" s="221" t="s">
        <v>19</v>
      </c>
      <c r="N252" s="222" t="s">
        <v>43</v>
      </c>
      <c r="O252" s="85"/>
      <c r="P252" s="223">
        <f>O252*H252</f>
        <v>0</v>
      </c>
      <c r="Q252" s="223">
        <v>0</v>
      </c>
      <c r="R252" s="223">
        <f>Q252*H252</f>
        <v>0</v>
      </c>
      <c r="S252" s="223">
        <v>0</v>
      </c>
      <c r="T252" s="224">
        <f>S252*H252</f>
        <v>0</v>
      </c>
      <c r="U252" s="39"/>
      <c r="V252" s="39"/>
      <c r="W252" s="39"/>
      <c r="X252" s="39"/>
      <c r="Y252" s="39"/>
      <c r="Z252" s="39"/>
      <c r="AA252" s="39"/>
      <c r="AB252" s="39"/>
      <c r="AC252" s="39"/>
      <c r="AD252" s="39"/>
      <c r="AE252" s="39"/>
      <c r="AR252" s="225" t="s">
        <v>248</v>
      </c>
      <c r="AT252" s="225" t="s">
        <v>243</v>
      </c>
      <c r="AU252" s="225" t="s">
        <v>81</v>
      </c>
      <c r="AY252" s="18" t="s">
        <v>240</v>
      </c>
      <c r="BE252" s="226">
        <f>IF(N252="základní",J252,0)</f>
        <v>0</v>
      </c>
      <c r="BF252" s="226">
        <f>IF(N252="snížená",J252,0)</f>
        <v>0</v>
      </c>
      <c r="BG252" s="226">
        <f>IF(N252="zákl. přenesená",J252,0)</f>
        <v>0</v>
      </c>
      <c r="BH252" s="226">
        <f>IF(N252="sníž. přenesená",J252,0)</f>
        <v>0</v>
      </c>
      <c r="BI252" s="226">
        <f>IF(N252="nulová",J252,0)</f>
        <v>0</v>
      </c>
      <c r="BJ252" s="18" t="s">
        <v>79</v>
      </c>
      <c r="BK252" s="226">
        <f>ROUND(I252*H252,2)</f>
        <v>0</v>
      </c>
      <c r="BL252" s="18" t="s">
        <v>248</v>
      </c>
      <c r="BM252" s="225" t="s">
        <v>3484</v>
      </c>
    </row>
    <row r="253" s="2" customFormat="1" ht="16.5" customHeight="1">
      <c r="A253" s="39"/>
      <c r="B253" s="40"/>
      <c r="C253" s="214" t="s">
        <v>671</v>
      </c>
      <c r="D253" s="214" t="s">
        <v>243</v>
      </c>
      <c r="E253" s="215" t="s">
        <v>7222</v>
      </c>
      <c r="F253" s="216" t="s">
        <v>7223</v>
      </c>
      <c r="G253" s="217" t="s">
        <v>261</v>
      </c>
      <c r="H253" s="218">
        <v>150</v>
      </c>
      <c r="I253" s="219"/>
      <c r="J253" s="220">
        <f>ROUND(I253*H253,2)</f>
        <v>0</v>
      </c>
      <c r="K253" s="216" t="s">
        <v>247</v>
      </c>
      <c r="L253" s="45"/>
      <c r="M253" s="221" t="s">
        <v>19</v>
      </c>
      <c r="N253" s="222" t="s">
        <v>43</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248</v>
      </c>
      <c r="AT253" s="225" t="s">
        <v>243</v>
      </c>
      <c r="AU253" s="225" t="s">
        <v>81</v>
      </c>
      <c r="AY253" s="18" t="s">
        <v>240</v>
      </c>
      <c r="BE253" s="226">
        <f>IF(N253="základní",J253,0)</f>
        <v>0</v>
      </c>
      <c r="BF253" s="226">
        <f>IF(N253="snížená",J253,0)</f>
        <v>0</v>
      </c>
      <c r="BG253" s="226">
        <f>IF(N253="zákl. přenesená",J253,0)</f>
        <v>0</v>
      </c>
      <c r="BH253" s="226">
        <f>IF(N253="sníž. přenesená",J253,0)</f>
        <v>0</v>
      </c>
      <c r="BI253" s="226">
        <f>IF(N253="nulová",J253,0)</f>
        <v>0</v>
      </c>
      <c r="BJ253" s="18" t="s">
        <v>79</v>
      </c>
      <c r="BK253" s="226">
        <f>ROUND(I253*H253,2)</f>
        <v>0</v>
      </c>
      <c r="BL253" s="18" t="s">
        <v>248</v>
      </c>
      <c r="BM253" s="225" t="s">
        <v>3496</v>
      </c>
    </row>
    <row r="254" s="2" customFormat="1" ht="16.5" customHeight="1">
      <c r="A254" s="39"/>
      <c r="B254" s="40"/>
      <c r="C254" s="214" t="s">
        <v>2778</v>
      </c>
      <c r="D254" s="214" t="s">
        <v>243</v>
      </c>
      <c r="E254" s="215" t="s">
        <v>7224</v>
      </c>
      <c r="F254" s="216" t="s">
        <v>7225</v>
      </c>
      <c r="G254" s="217" t="s">
        <v>261</v>
      </c>
      <c r="H254" s="218">
        <v>100</v>
      </c>
      <c r="I254" s="219"/>
      <c r="J254" s="220">
        <f>ROUND(I254*H254,2)</f>
        <v>0</v>
      </c>
      <c r="K254" s="216" t="s">
        <v>247</v>
      </c>
      <c r="L254" s="45"/>
      <c r="M254" s="221" t="s">
        <v>19</v>
      </c>
      <c r="N254" s="222" t="s">
        <v>43</v>
      </c>
      <c r="O254" s="85"/>
      <c r="P254" s="223">
        <f>O254*H254</f>
        <v>0</v>
      </c>
      <c r="Q254" s="223">
        <v>0</v>
      </c>
      <c r="R254" s="223">
        <f>Q254*H254</f>
        <v>0</v>
      </c>
      <c r="S254" s="223">
        <v>0</v>
      </c>
      <c r="T254" s="224">
        <f>S254*H254</f>
        <v>0</v>
      </c>
      <c r="U254" s="39"/>
      <c r="V254" s="39"/>
      <c r="W254" s="39"/>
      <c r="X254" s="39"/>
      <c r="Y254" s="39"/>
      <c r="Z254" s="39"/>
      <c r="AA254" s="39"/>
      <c r="AB254" s="39"/>
      <c r="AC254" s="39"/>
      <c r="AD254" s="39"/>
      <c r="AE254" s="39"/>
      <c r="AR254" s="225" t="s">
        <v>248</v>
      </c>
      <c r="AT254" s="225" t="s">
        <v>243</v>
      </c>
      <c r="AU254" s="225" t="s">
        <v>81</v>
      </c>
      <c r="AY254" s="18" t="s">
        <v>240</v>
      </c>
      <c r="BE254" s="226">
        <f>IF(N254="základní",J254,0)</f>
        <v>0</v>
      </c>
      <c r="BF254" s="226">
        <f>IF(N254="snížená",J254,0)</f>
        <v>0</v>
      </c>
      <c r="BG254" s="226">
        <f>IF(N254="zákl. přenesená",J254,0)</f>
        <v>0</v>
      </c>
      <c r="BH254" s="226">
        <f>IF(N254="sníž. přenesená",J254,0)</f>
        <v>0</v>
      </c>
      <c r="BI254" s="226">
        <f>IF(N254="nulová",J254,0)</f>
        <v>0</v>
      </c>
      <c r="BJ254" s="18" t="s">
        <v>79</v>
      </c>
      <c r="BK254" s="226">
        <f>ROUND(I254*H254,2)</f>
        <v>0</v>
      </c>
      <c r="BL254" s="18" t="s">
        <v>248</v>
      </c>
      <c r="BM254" s="225" t="s">
        <v>3506</v>
      </c>
    </row>
    <row r="255" s="2" customFormat="1" ht="21.75" customHeight="1">
      <c r="A255" s="39"/>
      <c r="B255" s="40"/>
      <c r="C255" s="214" t="s">
        <v>674</v>
      </c>
      <c r="D255" s="214" t="s">
        <v>243</v>
      </c>
      <c r="E255" s="215" t="s">
        <v>7226</v>
      </c>
      <c r="F255" s="216" t="s">
        <v>7227</v>
      </c>
      <c r="G255" s="217" t="s">
        <v>261</v>
      </c>
      <c r="H255" s="218">
        <v>100</v>
      </c>
      <c r="I255" s="219"/>
      <c r="J255" s="220">
        <f>ROUND(I255*H255,2)</f>
        <v>0</v>
      </c>
      <c r="K255" s="216" t="s">
        <v>247</v>
      </c>
      <c r="L255" s="45"/>
      <c r="M255" s="221" t="s">
        <v>19</v>
      </c>
      <c r="N255" s="222" t="s">
        <v>43</v>
      </c>
      <c r="O255" s="85"/>
      <c r="P255" s="223">
        <f>O255*H255</f>
        <v>0</v>
      </c>
      <c r="Q255" s="223">
        <v>0</v>
      </c>
      <c r="R255" s="223">
        <f>Q255*H255</f>
        <v>0</v>
      </c>
      <c r="S255" s="223">
        <v>0</v>
      </c>
      <c r="T255" s="224">
        <f>S255*H255</f>
        <v>0</v>
      </c>
      <c r="U255" s="39"/>
      <c r="V255" s="39"/>
      <c r="W255" s="39"/>
      <c r="X255" s="39"/>
      <c r="Y255" s="39"/>
      <c r="Z255" s="39"/>
      <c r="AA255" s="39"/>
      <c r="AB255" s="39"/>
      <c r="AC255" s="39"/>
      <c r="AD255" s="39"/>
      <c r="AE255" s="39"/>
      <c r="AR255" s="225" t="s">
        <v>248</v>
      </c>
      <c r="AT255" s="225" t="s">
        <v>243</v>
      </c>
      <c r="AU255" s="225" t="s">
        <v>81</v>
      </c>
      <c r="AY255" s="18" t="s">
        <v>240</v>
      </c>
      <c r="BE255" s="226">
        <f>IF(N255="základní",J255,0)</f>
        <v>0</v>
      </c>
      <c r="BF255" s="226">
        <f>IF(N255="snížená",J255,0)</f>
        <v>0</v>
      </c>
      <c r="BG255" s="226">
        <f>IF(N255="zákl. přenesená",J255,0)</f>
        <v>0</v>
      </c>
      <c r="BH255" s="226">
        <f>IF(N255="sníž. přenesená",J255,0)</f>
        <v>0</v>
      </c>
      <c r="BI255" s="226">
        <f>IF(N255="nulová",J255,0)</f>
        <v>0</v>
      </c>
      <c r="BJ255" s="18" t="s">
        <v>79</v>
      </c>
      <c r="BK255" s="226">
        <f>ROUND(I255*H255,2)</f>
        <v>0</v>
      </c>
      <c r="BL255" s="18" t="s">
        <v>248</v>
      </c>
      <c r="BM255" s="225" t="s">
        <v>3515</v>
      </c>
    </row>
    <row r="256" s="2" customFormat="1" ht="16.5" customHeight="1">
      <c r="A256" s="39"/>
      <c r="B256" s="40"/>
      <c r="C256" s="214" t="s">
        <v>2787</v>
      </c>
      <c r="D256" s="214" t="s">
        <v>243</v>
      </c>
      <c r="E256" s="215" t="s">
        <v>7228</v>
      </c>
      <c r="F256" s="216" t="s">
        <v>7229</v>
      </c>
      <c r="G256" s="217" t="s">
        <v>261</v>
      </c>
      <c r="H256" s="218">
        <v>65</v>
      </c>
      <c r="I256" s="219"/>
      <c r="J256" s="220">
        <f>ROUND(I256*H256,2)</f>
        <v>0</v>
      </c>
      <c r="K256" s="216" t="s">
        <v>247</v>
      </c>
      <c r="L256" s="45"/>
      <c r="M256" s="221" t="s">
        <v>19</v>
      </c>
      <c r="N256" s="222" t="s">
        <v>43</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248</v>
      </c>
      <c r="AT256" s="225" t="s">
        <v>243</v>
      </c>
      <c r="AU256" s="225" t="s">
        <v>81</v>
      </c>
      <c r="AY256" s="18" t="s">
        <v>240</v>
      </c>
      <c r="BE256" s="226">
        <f>IF(N256="základní",J256,0)</f>
        <v>0</v>
      </c>
      <c r="BF256" s="226">
        <f>IF(N256="snížená",J256,0)</f>
        <v>0</v>
      </c>
      <c r="BG256" s="226">
        <f>IF(N256="zákl. přenesená",J256,0)</f>
        <v>0</v>
      </c>
      <c r="BH256" s="226">
        <f>IF(N256="sníž. přenesená",J256,0)</f>
        <v>0</v>
      </c>
      <c r="BI256" s="226">
        <f>IF(N256="nulová",J256,0)</f>
        <v>0</v>
      </c>
      <c r="BJ256" s="18" t="s">
        <v>79</v>
      </c>
      <c r="BK256" s="226">
        <f>ROUND(I256*H256,2)</f>
        <v>0</v>
      </c>
      <c r="BL256" s="18" t="s">
        <v>248</v>
      </c>
      <c r="BM256" s="225" t="s">
        <v>3526</v>
      </c>
    </row>
    <row r="257" s="2" customFormat="1" ht="16.5" customHeight="1">
      <c r="A257" s="39"/>
      <c r="B257" s="40"/>
      <c r="C257" s="214" t="s">
        <v>678</v>
      </c>
      <c r="D257" s="214" t="s">
        <v>243</v>
      </c>
      <c r="E257" s="215" t="s">
        <v>7230</v>
      </c>
      <c r="F257" s="216" t="s">
        <v>7231</v>
      </c>
      <c r="G257" s="217" t="s">
        <v>261</v>
      </c>
      <c r="H257" s="218">
        <v>50</v>
      </c>
      <c r="I257" s="219"/>
      <c r="J257" s="220">
        <f>ROUND(I257*H257,2)</f>
        <v>0</v>
      </c>
      <c r="K257" s="216" t="s">
        <v>247</v>
      </c>
      <c r="L257" s="45"/>
      <c r="M257" s="221" t="s">
        <v>19</v>
      </c>
      <c r="N257" s="222" t="s">
        <v>43</v>
      </c>
      <c r="O257" s="85"/>
      <c r="P257" s="223">
        <f>O257*H257</f>
        <v>0</v>
      </c>
      <c r="Q257" s="223">
        <v>0</v>
      </c>
      <c r="R257" s="223">
        <f>Q257*H257</f>
        <v>0</v>
      </c>
      <c r="S257" s="223">
        <v>0</v>
      </c>
      <c r="T257" s="224">
        <f>S257*H257</f>
        <v>0</v>
      </c>
      <c r="U257" s="39"/>
      <c r="V257" s="39"/>
      <c r="W257" s="39"/>
      <c r="X257" s="39"/>
      <c r="Y257" s="39"/>
      <c r="Z257" s="39"/>
      <c r="AA257" s="39"/>
      <c r="AB257" s="39"/>
      <c r="AC257" s="39"/>
      <c r="AD257" s="39"/>
      <c r="AE257" s="39"/>
      <c r="AR257" s="225" t="s">
        <v>248</v>
      </c>
      <c r="AT257" s="225" t="s">
        <v>243</v>
      </c>
      <c r="AU257" s="225" t="s">
        <v>81</v>
      </c>
      <c r="AY257" s="18" t="s">
        <v>240</v>
      </c>
      <c r="BE257" s="226">
        <f>IF(N257="základní",J257,0)</f>
        <v>0</v>
      </c>
      <c r="BF257" s="226">
        <f>IF(N257="snížená",J257,0)</f>
        <v>0</v>
      </c>
      <c r="BG257" s="226">
        <f>IF(N257="zákl. přenesená",J257,0)</f>
        <v>0</v>
      </c>
      <c r="BH257" s="226">
        <f>IF(N257="sníž. přenesená",J257,0)</f>
        <v>0</v>
      </c>
      <c r="BI257" s="226">
        <f>IF(N257="nulová",J257,0)</f>
        <v>0</v>
      </c>
      <c r="BJ257" s="18" t="s">
        <v>79</v>
      </c>
      <c r="BK257" s="226">
        <f>ROUND(I257*H257,2)</f>
        <v>0</v>
      </c>
      <c r="BL257" s="18" t="s">
        <v>248</v>
      </c>
      <c r="BM257" s="225" t="s">
        <v>3542</v>
      </c>
    </row>
    <row r="258" s="2" customFormat="1" ht="33" customHeight="1">
      <c r="A258" s="39"/>
      <c r="B258" s="40"/>
      <c r="C258" s="214" t="s">
        <v>2794</v>
      </c>
      <c r="D258" s="214" t="s">
        <v>243</v>
      </c>
      <c r="E258" s="215" t="s">
        <v>7232</v>
      </c>
      <c r="F258" s="216" t="s">
        <v>7233</v>
      </c>
      <c r="G258" s="217" t="s">
        <v>261</v>
      </c>
      <c r="H258" s="218">
        <v>1200</v>
      </c>
      <c r="I258" s="219"/>
      <c r="J258" s="220">
        <f>ROUND(I258*H258,2)</f>
        <v>0</v>
      </c>
      <c r="K258" s="216" t="s">
        <v>247</v>
      </c>
      <c r="L258" s="45"/>
      <c r="M258" s="221" t="s">
        <v>19</v>
      </c>
      <c r="N258" s="222" t="s">
        <v>43</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248</v>
      </c>
      <c r="AT258" s="225" t="s">
        <v>243</v>
      </c>
      <c r="AU258" s="225" t="s">
        <v>81</v>
      </c>
      <c r="AY258" s="18" t="s">
        <v>240</v>
      </c>
      <c r="BE258" s="226">
        <f>IF(N258="základní",J258,0)</f>
        <v>0</v>
      </c>
      <c r="BF258" s="226">
        <f>IF(N258="snížená",J258,0)</f>
        <v>0</v>
      </c>
      <c r="BG258" s="226">
        <f>IF(N258="zákl. přenesená",J258,0)</f>
        <v>0</v>
      </c>
      <c r="BH258" s="226">
        <f>IF(N258="sníž. přenesená",J258,0)</f>
        <v>0</v>
      </c>
      <c r="BI258" s="226">
        <f>IF(N258="nulová",J258,0)</f>
        <v>0</v>
      </c>
      <c r="BJ258" s="18" t="s">
        <v>79</v>
      </c>
      <c r="BK258" s="226">
        <f>ROUND(I258*H258,2)</f>
        <v>0</v>
      </c>
      <c r="BL258" s="18" t="s">
        <v>248</v>
      </c>
      <c r="BM258" s="225" t="s">
        <v>3551</v>
      </c>
    </row>
    <row r="259" s="2" customFormat="1" ht="33" customHeight="1">
      <c r="A259" s="39"/>
      <c r="B259" s="40"/>
      <c r="C259" s="214" t="s">
        <v>680</v>
      </c>
      <c r="D259" s="214" t="s">
        <v>243</v>
      </c>
      <c r="E259" s="215" t="s">
        <v>7234</v>
      </c>
      <c r="F259" s="216" t="s">
        <v>7235</v>
      </c>
      <c r="G259" s="217" t="s">
        <v>261</v>
      </c>
      <c r="H259" s="218">
        <v>400</v>
      </c>
      <c r="I259" s="219"/>
      <c r="J259" s="220">
        <f>ROUND(I259*H259,2)</f>
        <v>0</v>
      </c>
      <c r="K259" s="216" t="s">
        <v>247</v>
      </c>
      <c r="L259" s="45"/>
      <c r="M259" s="221" t="s">
        <v>19</v>
      </c>
      <c r="N259" s="222" t="s">
        <v>43</v>
      </c>
      <c r="O259" s="85"/>
      <c r="P259" s="223">
        <f>O259*H259</f>
        <v>0</v>
      </c>
      <c r="Q259" s="223">
        <v>0</v>
      </c>
      <c r="R259" s="223">
        <f>Q259*H259</f>
        <v>0</v>
      </c>
      <c r="S259" s="223">
        <v>0</v>
      </c>
      <c r="T259" s="224">
        <f>S259*H259</f>
        <v>0</v>
      </c>
      <c r="U259" s="39"/>
      <c r="V259" s="39"/>
      <c r="W259" s="39"/>
      <c r="X259" s="39"/>
      <c r="Y259" s="39"/>
      <c r="Z259" s="39"/>
      <c r="AA259" s="39"/>
      <c r="AB259" s="39"/>
      <c r="AC259" s="39"/>
      <c r="AD259" s="39"/>
      <c r="AE259" s="39"/>
      <c r="AR259" s="225" t="s">
        <v>248</v>
      </c>
      <c r="AT259" s="225" t="s">
        <v>243</v>
      </c>
      <c r="AU259" s="225" t="s">
        <v>81</v>
      </c>
      <c r="AY259" s="18" t="s">
        <v>240</v>
      </c>
      <c r="BE259" s="226">
        <f>IF(N259="základní",J259,0)</f>
        <v>0</v>
      </c>
      <c r="BF259" s="226">
        <f>IF(N259="snížená",J259,0)</f>
        <v>0</v>
      </c>
      <c r="BG259" s="226">
        <f>IF(N259="zákl. přenesená",J259,0)</f>
        <v>0</v>
      </c>
      <c r="BH259" s="226">
        <f>IF(N259="sníž. přenesená",J259,0)</f>
        <v>0</v>
      </c>
      <c r="BI259" s="226">
        <f>IF(N259="nulová",J259,0)</f>
        <v>0</v>
      </c>
      <c r="BJ259" s="18" t="s">
        <v>79</v>
      </c>
      <c r="BK259" s="226">
        <f>ROUND(I259*H259,2)</f>
        <v>0</v>
      </c>
      <c r="BL259" s="18" t="s">
        <v>248</v>
      </c>
      <c r="BM259" s="225" t="s">
        <v>3560</v>
      </c>
    </row>
    <row r="260" s="2" customFormat="1" ht="33" customHeight="1">
      <c r="A260" s="39"/>
      <c r="B260" s="40"/>
      <c r="C260" s="214" t="s">
        <v>2801</v>
      </c>
      <c r="D260" s="214" t="s">
        <v>243</v>
      </c>
      <c r="E260" s="215" t="s">
        <v>7236</v>
      </c>
      <c r="F260" s="216" t="s">
        <v>7237</v>
      </c>
      <c r="G260" s="217" t="s">
        <v>261</v>
      </c>
      <c r="H260" s="218">
        <v>100</v>
      </c>
      <c r="I260" s="219"/>
      <c r="J260" s="220">
        <f>ROUND(I260*H260,2)</f>
        <v>0</v>
      </c>
      <c r="K260" s="216" t="s">
        <v>247</v>
      </c>
      <c r="L260" s="45"/>
      <c r="M260" s="221" t="s">
        <v>19</v>
      </c>
      <c r="N260" s="222" t="s">
        <v>43</v>
      </c>
      <c r="O260" s="85"/>
      <c r="P260" s="223">
        <f>O260*H260</f>
        <v>0</v>
      </c>
      <c r="Q260" s="223">
        <v>0</v>
      </c>
      <c r="R260" s="223">
        <f>Q260*H260</f>
        <v>0</v>
      </c>
      <c r="S260" s="223">
        <v>0</v>
      </c>
      <c r="T260" s="224">
        <f>S260*H260</f>
        <v>0</v>
      </c>
      <c r="U260" s="39"/>
      <c r="V260" s="39"/>
      <c r="W260" s="39"/>
      <c r="X260" s="39"/>
      <c r="Y260" s="39"/>
      <c r="Z260" s="39"/>
      <c r="AA260" s="39"/>
      <c r="AB260" s="39"/>
      <c r="AC260" s="39"/>
      <c r="AD260" s="39"/>
      <c r="AE260" s="39"/>
      <c r="AR260" s="225" t="s">
        <v>248</v>
      </c>
      <c r="AT260" s="225" t="s">
        <v>243</v>
      </c>
      <c r="AU260" s="225" t="s">
        <v>81</v>
      </c>
      <c r="AY260" s="18" t="s">
        <v>240</v>
      </c>
      <c r="BE260" s="226">
        <f>IF(N260="základní",J260,0)</f>
        <v>0</v>
      </c>
      <c r="BF260" s="226">
        <f>IF(N260="snížená",J260,0)</f>
        <v>0</v>
      </c>
      <c r="BG260" s="226">
        <f>IF(N260="zákl. přenesená",J260,0)</f>
        <v>0</v>
      </c>
      <c r="BH260" s="226">
        <f>IF(N260="sníž. přenesená",J260,0)</f>
        <v>0</v>
      </c>
      <c r="BI260" s="226">
        <f>IF(N260="nulová",J260,0)</f>
        <v>0</v>
      </c>
      <c r="BJ260" s="18" t="s">
        <v>79</v>
      </c>
      <c r="BK260" s="226">
        <f>ROUND(I260*H260,2)</f>
        <v>0</v>
      </c>
      <c r="BL260" s="18" t="s">
        <v>248</v>
      </c>
      <c r="BM260" s="225" t="s">
        <v>3569</v>
      </c>
    </row>
    <row r="261" s="2" customFormat="1">
      <c r="A261" s="39"/>
      <c r="B261" s="40"/>
      <c r="C261" s="214" t="s">
        <v>683</v>
      </c>
      <c r="D261" s="214" t="s">
        <v>243</v>
      </c>
      <c r="E261" s="215" t="s">
        <v>7238</v>
      </c>
      <c r="F261" s="216" t="s">
        <v>7239</v>
      </c>
      <c r="G261" s="217" t="s">
        <v>261</v>
      </c>
      <c r="H261" s="218">
        <v>20</v>
      </c>
      <c r="I261" s="219"/>
      <c r="J261" s="220">
        <f>ROUND(I261*H261,2)</f>
        <v>0</v>
      </c>
      <c r="K261" s="216" t="s">
        <v>247</v>
      </c>
      <c r="L261" s="45"/>
      <c r="M261" s="221" t="s">
        <v>19</v>
      </c>
      <c r="N261" s="222" t="s">
        <v>43</v>
      </c>
      <c r="O261" s="85"/>
      <c r="P261" s="223">
        <f>O261*H261</f>
        <v>0</v>
      </c>
      <c r="Q261" s="223">
        <v>0</v>
      </c>
      <c r="R261" s="223">
        <f>Q261*H261</f>
        <v>0</v>
      </c>
      <c r="S261" s="223">
        <v>0</v>
      </c>
      <c r="T261" s="224">
        <f>S261*H261</f>
        <v>0</v>
      </c>
      <c r="U261" s="39"/>
      <c r="V261" s="39"/>
      <c r="W261" s="39"/>
      <c r="X261" s="39"/>
      <c r="Y261" s="39"/>
      <c r="Z261" s="39"/>
      <c r="AA261" s="39"/>
      <c r="AB261" s="39"/>
      <c r="AC261" s="39"/>
      <c r="AD261" s="39"/>
      <c r="AE261" s="39"/>
      <c r="AR261" s="225" t="s">
        <v>248</v>
      </c>
      <c r="AT261" s="225" t="s">
        <v>243</v>
      </c>
      <c r="AU261" s="225" t="s">
        <v>81</v>
      </c>
      <c r="AY261" s="18" t="s">
        <v>240</v>
      </c>
      <c r="BE261" s="226">
        <f>IF(N261="základní",J261,0)</f>
        <v>0</v>
      </c>
      <c r="BF261" s="226">
        <f>IF(N261="snížená",J261,0)</f>
        <v>0</v>
      </c>
      <c r="BG261" s="226">
        <f>IF(N261="zákl. přenesená",J261,0)</f>
        <v>0</v>
      </c>
      <c r="BH261" s="226">
        <f>IF(N261="sníž. přenesená",J261,0)</f>
        <v>0</v>
      </c>
      <c r="BI261" s="226">
        <f>IF(N261="nulová",J261,0)</f>
        <v>0</v>
      </c>
      <c r="BJ261" s="18" t="s">
        <v>79</v>
      </c>
      <c r="BK261" s="226">
        <f>ROUND(I261*H261,2)</f>
        <v>0</v>
      </c>
      <c r="BL261" s="18" t="s">
        <v>248</v>
      </c>
      <c r="BM261" s="225" t="s">
        <v>3578</v>
      </c>
    </row>
    <row r="262" s="2" customFormat="1">
      <c r="A262" s="39"/>
      <c r="B262" s="40"/>
      <c r="C262" s="214" t="s">
        <v>2810</v>
      </c>
      <c r="D262" s="214" t="s">
        <v>243</v>
      </c>
      <c r="E262" s="215" t="s">
        <v>7240</v>
      </c>
      <c r="F262" s="216" t="s">
        <v>7241</v>
      </c>
      <c r="G262" s="217" t="s">
        <v>261</v>
      </c>
      <c r="H262" s="218">
        <v>240</v>
      </c>
      <c r="I262" s="219"/>
      <c r="J262" s="220">
        <f>ROUND(I262*H262,2)</f>
        <v>0</v>
      </c>
      <c r="K262" s="216" t="s">
        <v>247</v>
      </c>
      <c r="L262" s="45"/>
      <c r="M262" s="221" t="s">
        <v>19</v>
      </c>
      <c r="N262" s="222" t="s">
        <v>43</v>
      </c>
      <c r="O262" s="85"/>
      <c r="P262" s="223">
        <f>O262*H262</f>
        <v>0</v>
      </c>
      <c r="Q262" s="223">
        <v>0</v>
      </c>
      <c r="R262" s="223">
        <f>Q262*H262</f>
        <v>0</v>
      </c>
      <c r="S262" s="223">
        <v>0</v>
      </c>
      <c r="T262" s="224">
        <f>S262*H262</f>
        <v>0</v>
      </c>
      <c r="U262" s="39"/>
      <c r="V262" s="39"/>
      <c r="W262" s="39"/>
      <c r="X262" s="39"/>
      <c r="Y262" s="39"/>
      <c r="Z262" s="39"/>
      <c r="AA262" s="39"/>
      <c r="AB262" s="39"/>
      <c r="AC262" s="39"/>
      <c r="AD262" s="39"/>
      <c r="AE262" s="39"/>
      <c r="AR262" s="225" t="s">
        <v>248</v>
      </c>
      <c r="AT262" s="225" t="s">
        <v>243</v>
      </c>
      <c r="AU262" s="225" t="s">
        <v>81</v>
      </c>
      <c r="AY262" s="18" t="s">
        <v>240</v>
      </c>
      <c r="BE262" s="226">
        <f>IF(N262="základní",J262,0)</f>
        <v>0</v>
      </c>
      <c r="BF262" s="226">
        <f>IF(N262="snížená",J262,0)</f>
        <v>0</v>
      </c>
      <c r="BG262" s="226">
        <f>IF(N262="zákl. přenesená",J262,0)</f>
        <v>0</v>
      </c>
      <c r="BH262" s="226">
        <f>IF(N262="sníž. přenesená",J262,0)</f>
        <v>0</v>
      </c>
      <c r="BI262" s="226">
        <f>IF(N262="nulová",J262,0)</f>
        <v>0</v>
      </c>
      <c r="BJ262" s="18" t="s">
        <v>79</v>
      </c>
      <c r="BK262" s="226">
        <f>ROUND(I262*H262,2)</f>
        <v>0</v>
      </c>
      <c r="BL262" s="18" t="s">
        <v>248</v>
      </c>
      <c r="BM262" s="225" t="s">
        <v>3588</v>
      </c>
    </row>
    <row r="263" s="2" customFormat="1">
      <c r="A263" s="39"/>
      <c r="B263" s="40"/>
      <c r="C263" s="214" t="s">
        <v>685</v>
      </c>
      <c r="D263" s="214" t="s">
        <v>243</v>
      </c>
      <c r="E263" s="215" t="s">
        <v>7242</v>
      </c>
      <c r="F263" s="216" t="s">
        <v>7243</v>
      </c>
      <c r="G263" s="217" t="s">
        <v>282</v>
      </c>
      <c r="H263" s="218">
        <v>8000</v>
      </c>
      <c r="I263" s="219"/>
      <c r="J263" s="220">
        <f>ROUND(I263*H263,2)</f>
        <v>0</v>
      </c>
      <c r="K263" s="216" t="s">
        <v>247</v>
      </c>
      <c r="L263" s="45"/>
      <c r="M263" s="221" t="s">
        <v>19</v>
      </c>
      <c r="N263" s="222" t="s">
        <v>43</v>
      </c>
      <c r="O263" s="85"/>
      <c r="P263" s="223">
        <f>O263*H263</f>
        <v>0</v>
      </c>
      <c r="Q263" s="223">
        <v>0</v>
      </c>
      <c r="R263" s="223">
        <f>Q263*H263</f>
        <v>0</v>
      </c>
      <c r="S263" s="223">
        <v>0</v>
      </c>
      <c r="T263" s="224">
        <f>S263*H263</f>
        <v>0</v>
      </c>
      <c r="U263" s="39"/>
      <c r="V263" s="39"/>
      <c r="W263" s="39"/>
      <c r="X263" s="39"/>
      <c r="Y263" s="39"/>
      <c r="Z263" s="39"/>
      <c r="AA263" s="39"/>
      <c r="AB263" s="39"/>
      <c r="AC263" s="39"/>
      <c r="AD263" s="39"/>
      <c r="AE263" s="39"/>
      <c r="AR263" s="225" t="s">
        <v>248</v>
      </c>
      <c r="AT263" s="225" t="s">
        <v>243</v>
      </c>
      <c r="AU263" s="225" t="s">
        <v>81</v>
      </c>
      <c r="AY263" s="18" t="s">
        <v>240</v>
      </c>
      <c r="BE263" s="226">
        <f>IF(N263="základní",J263,0)</f>
        <v>0</v>
      </c>
      <c r="BF263" s="226">
        <f>IF(N263="snížená",J263,0)</f>
        <v>0</v>
      </c>
      <c r="BG263" s="226">
        <f>IF(N263="zákl. přenesená",J263,0)</f>
        <v>0</v>
      </c>
      <c r="BH263" s="226">
        <f>IF(N263="sníž. přenesená",J263,0)</f>
        <v>0</v>
      </c>
      <c r="BI263" s="226">
        <f>IF(N263="nulová",J263,0)</f>
        <v>0</v>
      </c>
      <c r="BJ263" s="18" t="s">
        <v>79</v>
      </c>
      <c r="BK263" s="226">
        <f>ROUND(I263*H263,2)</f>
        <v>0</v>
      </c>
      <c r="BL263" s="18" t="s">
        <v>248</v>
      </c>
      <c r="BM263" s="225" t="s">
        <v>3596</v>
      </c>
    </row>
    <row r="264" s="2" customFormat="1" ht="21.75" customHeight="1">
      <c r="A264" s="39"/>
      <c r="B264" s="40"/>
      <c r="C264" s="214" t="s">
        <v>2817</v>
      </c>
      <c r="D264" s="214" t="s">
        <v>243</v>
      </c>
      <c r="E264" s="215" t="s">
        <v>7244</v>
      </c>
      <c r="F264" s="216" t="s">
        <v>7245</v>
      </c>
      <c r="G264" s="217" t="s">
        <v>261</v>
      </c>
      <c r="H264" s="218">
        <v>20</v>
      </c>
      <c r="I264" s="219"/>
      <c r="J264" s="220">
        <f>ROUND(I264*H264,2)</f>
        <v>0</v>
      </c>
      <c r="K264" s="216" t="s">
        <v>247</v>
      </c>
      <c r="L264" s="45"/>
      <c r="M264" s="221" t="s">
        <v>19</v>
      </c>
      <c r="N264" s="222" t="s">
        <v>43</v>
      </c>
      <c r="O264" s="85"/>
      <c r="P264" s="223">
        <f>O264*H264</f>
        <v>0</v>
      </c>
      <c r="Q264" s="223">
        <v>0</v>
      </c>
      <c r="R264" s="223">
        <f>Q264*H264</f>
        <v>0</v>
      </c>
      <c r="S264" s="223">
        <v>0</v>
      </c>
      <c r="T264" s="224">
        <f>S264*H264</f>
        <v>0</v>
      </c>
      <c r="U264" s="39"/>
      <c r="V264" s="39"/>
      <c r="W264" s="39"/>
      <c r="X264" s="39"/>
      <c r="Y264" s="39"/>
      <c r="Z264" s="39"/>
      <c r="AA264" s="39"/>
      <c r="AB264" s="39"/>
      <c r="AC264" s="39"/>
      <c r="AD264" s="39"/>
      <c r="AE264" s="39"/>
      <c r="AR264" s="225" t="s">
        <v>248</v>
      </c>
      <c r="AT264" s="225" t="s">
        <v>243</v>
      </c>
      <c r="AU264" s="225" t="s">
        <v>81</v>
      </c>
      <c r="AY264" s="18" t="s">
        <v>240</v>
      </c>
      <c r="BE264" s="226">
        <f>IF(N264="základní",J264,0)</f>
        <v>0</v>
      </c>
      <c r="BF264" s="226">
        <f>IF(N264="snížená",J264,0)</f>
        <v>0</v>
      </c>
      <c r="BG264" s="226">
        <f>IF(N264="zákl. přenesená",J264,0)</f>
        <v>0</v>
      </c>
      <c r="BH264" s="226">
        <f>IF(N264="sníž. přenesená",J264,0)</f>
        <v>0</v>
      </c>
      <c r="BI264" s="226">
        <f>IF(N264="nulová",J264,0)</f>
        <v>0</v>
      </c>
      <c r="BJ264" s="18" t="s">
        <v>79</v>
      </c>
      <c r="BK264" s="226">
        <f>ROUND(I264*H264,2)</f>
        <v>0</v>
      </c>
      <c r="BL264" s="18" t="s">
        <v>248</v>
      </c>
      <c r="BM264" s="225" t="s">
        <v>3604</v>
      </c>
    </row>
    <row r="265" s="2" customFormat="1" ht="16.5" customHeight="1">
      <c r="A265" s="39"/>
      <c r="B265" s="40"/>
      <c r="C265" s="214" t="s">
        <v>688</v>
      </c>
      <c r="D265" s="214" t="s">
        <v>243</v>
      </c>
      <c r="E265" s="215" t="s">
        <v>7246</v>
      </c>
      <c r="F265" s="216" t="s">
        <v>7247</v>
      </c>
      <c r="G265" s="217" t="s">
        <v>282</v>
      </c>
      <c r="H265" s="218">
        <v>20</v>
      </c>
      <c r="I265" s="219"/>
      <c r="J265" s="220">
        <f>ROUND(I265*H265,2)</f>
        <v>0</v>
      </c>
      <c r="K265" s="216" t="s">
        <v>247</v>
      </c>
      <c r="L265" s="45"/>
      <c r="M265" s="221" t="s">
        <v>19</v>
      </c>
      <c r="N265" s="222" t="s">
        <v>43</v>
      </c>
      <c r="O265" s="85"/>
      <c r="P265" s="223">
        <f>O265*H265</f>
        <v>0</v>
      </c>
      <c r="Q265" s="223">
        <v>0</v>
      </c>
      <c r="R265" s="223">
        <f>Q265*H265</f>
        <v>0</v>
      </c>
      <c r="S265" s="223">
        <v>0</v>
      </c>
      <c r="T265" s="224">
        <f>S265*H265</f>
        <v>0</v>
      </c>
      <c r="U265" s="39"/>
      <c r="V265" s="39"/>
      <c r="W265" s="39"/>
      <c r="X265" s="39"/>
      <c r="Y265" s="39"/>
      <c r="Z265" s="39"/>
      <c r="AA265" s="39"/>
      <c r="AB265" s="39"/>
      <c r="AC265" s="39"/>
      <c r="AD265" s="39"/>
      <c r="AE265" s="39"/>
      <c r="AR265" s="225" t="s">
        <v>248</v>
      </c>
      <c r="AT265" s="225" t="s">
        <v>243</v>
      </c>
      <c r="AU265" s="225" t="s">
        <v>81</v>
      </c>
      <c r="AY265" s="18" t="s">
        <v>240</v>
      </c>
      <c r="BE265" s="226">
        <f>IF(N265="základní",J265,0)</f>
        <v>0</v>
      </c>
      <c r="BF265" s="226">
        <f>IF(N265="snížená",J265,0)</f>
        <v>0</v>
      </c>
      <c r="BG265" s="226">
        <f>IF(N265="zákl. přenesená",J265,0)</f>
        <v>0</v>
      </c>
      <c r="BH265" s="226">
        <f>IF(N265="sníž. přenesená",J265,0)</f>
        <v>0</v>
      </c>
      <c r="BI265" s="226">
        <f>IF(N265="nulová",J265,0)</f>
        <v>0</v>
      </c>
      <c r="BJ265" s="18" t="s">
        <v>79</v>
      </c>
      <c r="BK265" s="226">
        <f>ROUND(I265*H265,2)</f>
        <v>0</v>
      </c>
      <c r="BL265" s="18" t="s">
        <v>248</v>
      </c>
      <c r="BM265" s="225" t="s">
        <v>3613</v>
      </c>
    </row>
    <row r="266" s="12" customFormat="1" ht="22.8" customHeight="1">
      <c r="A266" s="12"/>
      <c r="B266" s="198"/>
      <c r="C266" s="199"/>
      <c r="D266" s="200" t="s">
        <v>71</v>
      </c>
      <c r="E266" s="212" t="s">
        <v>7248</v>
      </c>
      <c r="F266" s="212" t="s">
        <v>7249</v>
      </c>
      <c r="G266" s="199"/>
      <c r="H266" s="199"/>
      <c r="I266" s="202"/>
      <c r="J266" s="213">
        <f>BK266</f>
        <v>0</v>
      </c>
      <c r="K266" s="199"/>
      <c r="L266" s="204"/>
      <c r="M266" s="205"/>
      <c r="N266" s="206"/>
      <c r="O266" s="206"/>
      <c r="P266" s="207">
        <f>SUM(P267:P272)</f>
        <v>0</v>
      </c>
      <c r="Q266" s="206"/>
      <c r="R266" s="207">
        <f>SUM(R267:R272)</f>
        <v>0</v>
      </c>
      <c r="S266" s="206"/>
      <c r="T266" s="208">
        <f>SUM(T267:T272)</f>
        <v>0</v>
      </c>
      <c r="U266" s="12"/>
      <c r="V266" s="12"/>
      <c r="W266" s="12"/>
      <c r="X266" s="12"/>
      <c r="Y266" s="12"/>
      <c r="Z266" s="12"/>
      <c r="AA266" s="12"/>
      <c r="AB266" s="12"/>
      <c r="AC266" s="12"/>
      <c r="AD266" s="12"/>
      <c r="AE266" s="12"/>
      <c r="AR266" s="209" t="s">
        <v>79</v>
      </c>
      <c r="AT266" s="210" t="s">
        <v>71</v>
      </c>
      <c r="AU266" s="210" t="s">
        <v>79</v>
      </c>
      <c r="AY266" s="209" t="s">
        <v>240</v>
      </c>
      <c r="BK266" s="211">
        <f>SUM(BK267:BK272)</f>
        <v>0</v>
      </c>
    </row>
    <row r="267" s="2" customFormat="1" ht="16.5" customHeight="1">
      <c r="A267" s="39"/>
      <c r="B267" s="40"/>
      <c r="C267" s="214" t="s">
        <v>2825</v>
      </c>
      <c r="D267" s="214" t="s">
        <v>243</v>
      </c>
      <c r="E267" s="215" t="s">
        <v>7250</v>
      </c>
      <c r="F267" s="216" t="s">
        <v>7251</v>
      </c>
      <c r="G267" s="217" t="s">
        <v>282</v>
      </c>
      <c r="H267" s="218">
        <v>20</v>
      </c>
      <c r="I267" s="219"/>
      <c r="J267" s="220">
        <f>ROUND(I267*H267,2)</f>
        <v>0</v>
      </c>
      <c r="K267" s="216" t="s">
        <v>247</v>
      </c>
      <c r="L267" s="45"/>
      <c r="M267" s="221" t="s">
        <v>19</v>
      </c>
      <c r="N267" s="222" t="s">
        <v>43</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248</v>
      </c>
      <c r="AT267" s="225" t="s">
        <v>243</v>
      </c>
      <c r="AU267" s="225" t="s">
        <v>81</v>
      </c>
      <c r="AY267" s="18" t="s">
        <v>240</v>
      </c>
      <c r="BE267" s="226">
        <f>IF(N267="základní",J267,0)</f>
        <v>0</v>
      </c>
      <c r="BF267" s="226">
        <f>IF(N267="snížená",J267,0)</f>
        <v>0</v>
      </c>
      <c r="BG267" s="226">
        <f>IF(N267="zákl. přenesená",J267,0)</f>
        <v>0</v>
      </c>
      <c r="BH267" s="226">
        <f>IF(N267="sníž. přenesená",J267,0)</f>
        <v>0</v>
      </c>
      <c r="BI267" s="226">
        <f>IF(N267="nulová",J267,0)</f>
        <v>0</v>
      </c>
      <c r="BJ267" s="18" t="s">
        <v>79</v>
      </c>
      <c r="BK267" s="226">
        <f>ROUND(I267*H267,2)</f>
        <v>0</v>
      </c>
      <c r="BL267" s="18" t="s">
        <v>248</v>
      </c>
      <c r="BM267" s="225" t="s">
        <v>3621</v>
      </c>
    </row>
    <row r="268" s="2" customFormat="1" ht="16.5" customHeight="1">
      <c r="A268" s="39"/>
      <c r="B268" s="40"/>
      <c r="C268" s="214" t="s">
        <v>693</v>
      </c>
      <c r="D268" s="214" t="s">
        <v>243</v>
      </c>
      <c r="E268" s="215" t="s">
        <v>7252</v>
      </c>
      <c r="F268" s="216" t="s">
        <v>7253</v>
      </c>
      <c r="G268" s="217" t="s">
        <v>282</v>
      </c>
      <c r="H268" s="218">
        <v>60</v>
      </c>
      <c r="I268" s="219"/>
      <c r="J268" s="220">
        <f>ROUND(I268*H268,2)</f>
        <v>0</v>
      </c>
      <c r="K268" s="216" t="s">
        <v>247</v>
      </c>
      <c r="L268" s="45"/>
      <c r="M268" s="221" t="s">
        <v>19</v>
      </c>
      <c r="N268" s="222" t="s">
        <v>43</v>
      </c>
      <c r="O268" s="85"/>
      <c r="P268" s="223">
        <f>O268*H268</f>
        <v>0</v>
      </c>
      <c r="Q268" s="223">
        <v>0</v>
      </c>
      <c r="R268" s="223">
        <f>Q268*H268</f>
        <v>0</v>
      </c>
      <c r="S268" s="223">
        <v>0</v>
      </c>
      <c r="T268" s="224">
        <f>S268*H268</f>
        <v>0</v>
      </c>
      <c r="U268" s="39"/>
      <c r="V268" s="39"/>
      <c r="W268" s="39"/>
      <c r="X268" s="39"/>
      <c r="Y268" s="39"/>
      <c r="Z268" s="39"/>
      <c r="AA268" s="39"/>
      <c r="AB268" s="39"/>
      <c r="AC268" s="39"/>
      <c r="AD268" s="39"/>
      <c r="AE268" s="39"/>
      <c r="AR268" s="225" t="s">
        <v>248</v>
      </c>
      <c r="AT268" s="225" t="s">
        <v>243</v>
      </c>
      <c r="AU268" s="225" t="s">
        <v>81</v>
      </c>
      <c r="AY268" s="18" t="s">
        <v>240</v>
      </c>
      <c r="BE268" s="226">
        <f>IF(N268="základní",J268,0)</f>
        <v>0</v>
      </c>
      <c r="BF268" s="226">
        <f>IF(N268="snížená",J268,0)</f>
        <v>0</v>
      </c>
      <c r="BG268" s="226">
        <f>IF(N268="zákl. přenesená",J268,0)</f>
        <v>0</v>
      </c>
      <c r="BH268" s="226">
        <f>IF(N268="sníž. přenesená",J268,0)</f>
        <v>0</v>
      </c>
      <c r="BI268" s="226">
        <f>IF(N268="nulová",J268,0)</f>
        <v>0</v>
      </c>
      <c r="BJ268" s="18" t="s">
        <v>79</v>
      </c>
      <c r="BK268" s="226">
        <f>ROUND(I268*H268,2)</f>
        <v>0</v>
      </c>
      <c r="BL268" s="18" t="s">
        <v>248</v>
      </c>
      <c r="BM268" s="225" t="s">
        <v>3629</v>
      </c>
    </row>
    <row r="269" s="2" customFormat="1">
      <c r="A269" s="39"/>
      <c r="B269" s="40"/>
      <c r="C269" s="214" t="s">
        <v>2833</v>
      </c>
      <c r="D269" s="214" t="s">
        <v>243</v>
      </c>
      <c r="E269" s="215" t="s">
        <v>7254</v>
      </c>
      <c r="F269" s="216" t="s">
        <v>7255</v>
      </c>
      <c r="G269" s="217" t="s">
        <v>282</v>
      </c>
      <c r="H269" s="218">
        <v>866</v>
      </c>
      <c r="I269" s="219"/>
      <c r="J269" s="220">
        <f>ROUND(I269*H269,2)</f>
        <v>0</v>
      </c>
      <c r="K269" s="216" t="s">
        <v>247</v>
      </c>
      <c r="L269" s="45"/>
      <c r="M269" s="221" t="s">
        <v>19</v>
      </c>
      <c r="N269" s="222" t="s">
        <v>43</v>
      </c>
      <c r="O269" s="85"/>
      <c r="P269" s="223">
        <f>O269*H269</f>
        <v>0</v>
      </c>
      <c r="Q269" s="223">
        <v>0</v>
      </c>
      <c r="R269" s="223">
        <f>Q269*H269</f>
        <v>0</v>
      </c>
      <c r="S269" s="223">
        <v>0</v>
      </c>
      <c r="T269" s="224">
        <f>S269*H269</f>
        <v>0</v>
      </c>
      <c r="U269" s="39"/>
      <c r="V269" s="39"/>
      <c r="W269" s="39"/>
      <c r="X269" s="39"/>
      <c r="Y269" s="39"/>
      <c r="Z269" s="39"/>
      <c r="AA269" s="39"/>
      <c r="AB269" s="39"/>
      <c r="AC269" s="39"/>
      <c r="AD269" s="39"/>
      <c r="AE269" s="39"/>
      <c r="AR269" s="225" t="s">
        <v>248</v>
      </c>
      <c r="AT269" s="225" t="s">
        <v>243</v>
      </c>
      <c r="AU269" s="225" t="s">
        <v>81</v>
      </c>
      <c r="AY269" s="18" t="s">
        <v>240</v>
      </c>
      <c r="BE269" s="226">
        <f>IF(N269="základní",J269,0)</f>
        <v>0</v>
      </c>
      <c r="BF269" s="226">
        <f>IF(N269="snížená",J269,0)</f>
        <v>0</v>
      </c>
      <c r="BG269" s="226">
        <f>IF(N269="zákl. přenesená",J269,0)</f>
        <v>0</v>
      </c>
      <c r="BH269" s="226">
        <f>IF(N269="sníž. přenesená",J269,0)</f>
        <v>0</v>
      </c>
      <c r="BI269" s="226">
        <f>IF(N269="nulová",J269,0)</f>
        <v>0</v>
      </c>
      <c r="BJ269" s="18" t="s">
        <v>79</v>
      </c>
      <c r="BK269" s="226">
        <f>ROUND(I269*H269,2)</f>
        <v>0</v>
      </c>
      <c r="BL269" s="18" t="s">
        <v>248</v>
      </c>
      <c r="BM269" s="225" t="s">
        <v>3637</v>
      </c>
    </row>
    <row r="270" s="2" customFormat="1">
      <c r="A270" s="39"/>
      <c r="B270" s="40"/>
      <c r="C270" s="214" t="s">
        <v>695</v>
      </c>
      <c r="D270" s="214" t="s">
        <v>243</v>
      </c>
      <c r="E270" s="215" t="s">
        <v>7256</v>
      </c>
      <c r="F270" s="216" t="s">
        <v>7257</v>
      </c>
      <c r="G270" s="217" t="s">
        <v>261</v>
      </c>
      <c r="H270" s="218">
        <v>800</v>
      </c>
      <c r="I270" s="219"/>
      <c r="J270" s="220">
        <f>ROUND(I270*H270,2)</f>
        <v>0</v>
      </c>
      <c r="K270" s="216" t="s">
        <v>247</v>
      </c>
      <c r="L270" s="45"/>
      <c r="M270" s="221" t="s">
        <v>19</v>
      </c>
      <c r="N270" s="222" t="s">
        <v>43</v>
      </c>
      <c r="O270" s="85"/>
      <c r="P270" s="223">
        <f>O270*H270</f>
        <v>0</v>
      </c>
      <c r="Q270" s="223">
        <v>0</v>
      </c>
      <c r="R270" s="223">
        <f>Q270*H270</f>
        <v>0</v>
      </c>
      <c r="S270" s="223">
        <v>0</v>
      </c>
      <c r="T270" s="224">
        <f>S270*H270</f>
        <v>0</v>
      </c>
      <c r="U270" s="39"/>
      <c r="V270" s="39"/>
      <c r="W270" s="39"/>
      <c r="X270" s="39"/>
      <c r="Y270" s="39"/>
      <c r="Z270" s="39"/>
      <c r="AA270" s="39"/>
      <c r="AB270" s="39"/>
      <c r="AC270" s="39"/>
      <c r="AD270" s="39"/>
      <c r="AE270" s="39"/>
      <c r="AR270" s="225" t="s">
        <v>248</v>
      </c>
      <c r="AT270" s="225" t="s">
        <v>243</v>
      </c>
      <c r="AU270" s="225" t="s">
        <v>81</v>
      </c>
      <c r="AY270" s="18" t="s">
        <v>240</v>
      </c>
      <c r="BE270" s="226">
        <f>IF(N270="základní",J270,0)</f>
        <v>0</v>
      </c>
      <c r="BF270" s="226">
        <f>IF(N270="snížená",J270,0)</f>
        <v>0</v>
      </c>
      <c r="BG270" s="226">
        <f>IF(N270="zákl. přenesená",J270,0)</f>
        <v>0</v>
      </c>
      <c r="BH270" s="226">
        <f>IF(N270="sníž. přenesená",J270,0)</f>
        <v>0</v>
      </c>
      <c r="BI270" s="226">
        <f>IF(N270="nulová",J270,0)</f>
        <v>0</v>
      </c>
      <c r="BJ270" s="18" t="s">
        <v>79</v>
      </c>
      <c r="BK270" s="226">
        <f>ROUND(I270*H270,2)</f>
        <v>0</v>
      </c>
      <c r="BL270" s="18" t="s">
        <v>248</v>
      </c>
      <c r="BM270" s="225" t="s">
        <v>3645</v>
      </c>
    </row>
    <row r="271" s="2" customFormat="1">
      <c r="A271" s="39"/>
      <c r="B271" s="40"/>
      <c r="C271" s="214" t="s">
        <v>2840</v>
      </c>
      <c r="D271" s="214" t="s">
        <v>243</v>
      </c>
      <c r="E271" s="215" t="s">
        <v>7258</v>
      </c>
      <c r="F271" s="216" t="s">
        <v>7259</v>
      </c>
      <c r="G271" s="217" t="s">
        <v>261</v>
      </c>
      <c r="H271" s="218">
        <v>2000</v>
      </c>
      <c r="I271" s="219"/>
      <c r="J271" s="220">
        <f>ROUND(I271*H271,2)</f>
        <v>0</v>
      </c>
      <c r="K271" s="216" t="s">
        <v>247</v>
      </c>
      <c r="L271" s="45"/>
      <c r="M271" s="221" t="s">
        <v>19</v>
      </c>
      <c r="N271" s="222" t="s">
        <v>43</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248</v>
      </c>
      <c r="AT271" s="225" t="s">
        <v>243</v>
      </c>
      <c r="AU271" s="225" t="s">
        <v>81</v>
      </c>
      <c r="AY271" s="18" t="s">
        <v>240</v>
      </c>
      <c r="BE271" s="226">
        <f>IF(N271="základní",J271,0)</f>
        <v>0</v>
      </c>
      <c r="BF271" s="226">
        <f>IF(N271="snížená",J271,0)</f>
        <v>0</v>
      </c>
      <c r="BG271" s="226">
        <f>IF(N271="zákl. přenesená",J271,0)</f>
        <v>0</v>
      </c>
      <c r="BH271" s="226">
        <f>IF(N271="sníž. přenesená",J271,0)</f>
        <v>0</v>
      </c>
      <c r="BI271" s="226">
        <f>IF(N271="nulová",J271,0)</f>
        <v>0</v>
      </c>
      <c r="BJ271" s="18" t="s">
        <v>79</v>
      </c>
      <c r="BK271" s="226">
        <f>ROUND(I271*H271,2)</f>
        <v>0</v>
      </c>
      <c r="BL271" s="18" t="s">
        <v>248</v>
      </c>
      <c r="BM271" s="225" t="s">
        <v>3653</v>
      </c>
    </row>
    <row r="272" s="2" customFormat="1">
      <c r="A272" s="39"/>
      <c r="B272" s="40"/>
      <c r="C272" s="214" t="s">
        <v>698</v>
      </c>
      <c r="D272" s="214" t="s">
        <v>243</v>
      </c>
      <c r="E272" s="215" t="s">
        <v>7260</v>
      </c>
      <c r="F272" s="216" t="s">
        <v>7261</v>
      </c>
      <c r="G272" s="217" t="s">
        <v>282</v>
      </c>
      <c r="H272" s="218">
        <v>3</v>
      </c>
      <c r="I272" s="219"/>
      <c r="J272" s="220">
        <f>ROUND(I272*H272,2)</f>
        <v>0</v>
      </c>
      <c r="K272" s="216" t="s">
        <v>247</v>
      </c>
      <c r="L272" s="45"/>
      <c r="M272" s="221" t="s">
        <v>19</v>
      </c>
      <c r="N272" s="222" t="s">
        <v>43</v>
      </c>
      <c r="O272" s="85"/>
      <c r="P272" s="223">
        <f>O272*H272</f>
        <v>0</v>
      </c>
      <c r="Q272" s="223">
        <v>0</v>
      </c>
      <c r="R272" s="223">
        <f>Q272*H272</f>
        <v>0</v>
      </c>
      <c r="S272" s="223">
        <v>0</v>
      </c>
      <c r="T272" s="224">
        <f>S272*H272</f>
        <v>0</v>
      </c>
      <c r="U272" s="39"/>
      <c r="V272" s="39"/>
      <c r="W272" s="39"/>
      <c r="X272" s="39"/>
      <c r="Y272" s="39"/>
      <c r="Z272" s="39"/>
      <c r="AA272" s="39"/>
      <c r="AB272" s="39"/>
      <c r="AC272" s="39"/>
      <c r="AD272" s="39"/>
      <c r="AE272" s="39"/>
      <c r="AR272" s="225" t="s">
        <v>248</v>
      </c>
      <c r="AT272" s="225" t="s">
        <v>243</v>
      </c>
      <c r="AU272" s="225" t="s">
        <v>81</v>
      </c>
      <c r="AY272" s="18" t="s">
        <v>240</v>
      </c>
      <c r="BE272" s="226">
        <f>IF(N272="základní",J272,0)</f>
        <v>0</v>
      </c>
      <c r="BF272" s="226">
        <f>IF(N272="snížená",J272,0)</f>
        <v>0</v>
      </c>
      <c r="BG272" s="226">
        <f>IF(N272="zákl. přenesená",J272,0)</f>
        <v>0</v>
      </c>
      <c r="BH272" s="226">
        <f>IF(N272="sníž. přenesená",J272,0)</f>
        <v>0</v>
      </c>
      <c r="BI272" s="226">
        <f>IF(N272="nulová",J272,0)</f>
        <v>0</v>
      </c>
      <c r="BJ272" s="18" t="s">
        <v>79</v>
      </c>
      <c r="BK272" s="226">
        <f>ROUND(I272*H272,2)</f>
        <v>0</v>
      </c>
      <c r="BL272" s="18" t="s">
        <v>248</v>
      </c>
      <c r="BM272" s="225" t="s">
        <v>3661</v>
      </c>
    </row>
    <row r="273" s="12" customFormat="1" ht="22.8" customHeight="1">
      <c r="A273" s="12"/>
      <c r="B273" s="198"/>
      <c r="C273" s="199"/>
      <c r="D273" s="200" t="s">
        <v>71</v>
      </c>
      <c r="E273" s="212" t="s">
        <v>7262</v>
      </c>
      <c r="F273" s="212" t="s">
        <v>396</v>
      </c>
      <c r="G273" s="199"/>
      <c r="H273" s="199"/>
      <c r="I273" s="202"/>
      <c r="J273" s="213">
        <f>BK273</f>
        <v>0</v>
      </c>
      <c r="K273" s="199"/>
      <c r="L273" s="204"/>
      <c r="M273" s="205"/>
      <c r="N273" s="206"/>
      <c r="O273" s="206"/>
      <c r="P273" s="207">
        <f>SUM(P274:P279)</f>
        <v>0</v>
      </c>
      <c r="Q273" s="206"/>
      <c r="R273" s="207">
        <f>SUM(R274:R279)</f>
        <v>0</v>
      </c>
      <c r="S273" s="206"/>
      <c r="T273" s="208">
        <f>SUM(T274:T279)</f>
        <v>0</v>
      </c>
      <c r="U273" s="12"/>
      <c r="V273" s="12"/>
      <c r="W273" s="12"/>
      <c r="X273" s="12"/>
      <c r="Y273" s="12"/>
      <c r="Z273" s="12"/>
      <c r="AA273" s="12"/>
      <c r="AB273" s="12"/>
      <c r="AC273" s="12"/>
      <c r="AD273" s="12"/>
      <c r="AE273" s="12"/>
      <c r="AR273" s="209" t="s">
        <v>79</v>
      </c>
      <c r="AT273" s="210" t="s">
        <v>71</v>
      </c>
      <c r="AU273" s="210" t="s">
        <v>79</v>
      </c>
      <c r="AY273" s="209" t="s">
        <v>240</v>
      </c>
      <c r="BK273" s="211">
        <f>SUM(BK274:BK279)</f>
        <v>0</v>
      </c>
    </row>
    <row r="274" s="2" customFormat="1" ht="16.5" customHeight="1">
      <c r="A274" s="39"/>
      <c r="B274" s="40"/>
      <c r="C274" s="214" t="s">
        <v>2847</v>
      </c>
      <c r="D274" s="214" t="s">
        <v>243</v>
      </c>
      <c r="E274" s="215" t="s">
        <v>7263</v>
      </c>
      <c r="F274" s="216" t="s">
        <v>7264</v>
      </c>
      <c r="G274" s="217" t="s">
        <v>261</v>
      </c>
      <c r="H274" s="218">
        <v>1147</v>
      </c>
      <c r="I274" s="219"/>
      <c r="J274" s="220">
        <f>ROUND(I274*H274,2)</f>
        <v>0</v>
      </c>
      <c r="K274" s="216" t="s">
        <v>247</v>
      </c>
      <c r="L274" s="45"/>
      <c r="M274" s="221" t="s">
        <v>19</v>
      </c>
      <c r="N274" s="222" t="s">
        <v>43</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248</v>
      </c>
      <c r="AT274" s="225" t="s">
        <v>243</v>
      </c>
      <c r="AU274" s="225" t="s">
        <v>81</v>
      </c>
      <c r="AY274" s="18" t="s">
        <v>240</v>
      </c>
      <c r="BE274" s="226">
        <f>IF(N274="základní",J274,0)</f>
        <v>0</v>
      </c>
      <c r="BF274" s="226">
        <f>IF(N274="snížená",J274,0)</f>
        <v>0</v>
      </c>
      <c r="BG274" s="226">
        <f>IF(N274="zákl. přenesená",J274,0)</f>
        <v>0</v>
      </c>
      <c r="BH274" s="226">
        <f>IF(N274="sníž. přenesená",J274,0)</f>
        <v>0</v>
      </c>
      <c r="BI274" s="226">
        <f>IF(N274="nulová",J274,0)</f>
        <v>0</v>
      </c>
      <c r="BJ274" s="18" t="s">
        <v>79</v>
      </c>
      <c r="BK274" s="226">
        <f>ROUND(I274*H274,2)</f>
        <v>0</v>
      </c>
      <c r="BL274" s="18" t="s">
        <v>248</v>
      </c>
      <c r="BM274" s="225" t="s">
        <v>3669</v>
      </c>
    </row>
    <row r="275" s="2" customFormat="1" ht="16.5" customHeight="1">
      <c r="A275" s="39"/>
      <c r="B275" s="40"/>
      <c r="C275" s="214" t="s">
        <v>701</v>
      </c>
      <c r="D275" s="214" t="s">
        <v>243</v>
      </c>
      <c r="E275" s="215" t="s">
        <v>7265</v>
      </c>
      <c r="F275" s="216" t="s">
        <v>7266</v>
      </c>
      <c r="G275" s="217" t="s">
        <v>261</v>
      </c>
      <c r="H275" s="218">
        <v>450</v>
      </c>
      <c r="I275" s="219"/>
      <c r="J275" s="220">
        <f>ROUND(I275*H275,2)</f>
        <v>0</v>
      </c>
      <c r="K275" s="216" t="s">
        <v>247</v>
      </c>
      <c r="L275" s="45"/>
      <c r="M275" s="221" t="s">
        <v>19</v>
      </c>
      <c r="N275" s="222" t="s">
        <v>43</v>
      </c>
      <c r="O275" s="85"/>
      <c r="P275" s="223">
        <f>O275*H275</f>
        <v>0</v>
      </c>
      <c r="Q275" s="223">
        <v>0</v>
      </c>
      <c r="R275" s="223">
        <f>Q275*H275</f>
        <v>0</v>
      </c>
      <c r="S275" s="223">
        <v>0</v>
      </c>
      <c r="T275" s="224">
        <f>S275*H275</f>
        <v>0</v>
      </c>
      <c r="U275" s="39"/>
      <c r="V275" s="39"/>
      <c r="W275" s="39"/>
      <c r="X275" s="39"/>
      <c r="Y275" s="39"/>
      <c r="Z275" s="39"/>
      <c r="AA275" s="39"/>
      <c r="AB275" s="39"/>
      <c r="AC275" s="39"/>
      <c r="AD275" s="39"/>
      <c r="AE275" s="39"/>
      <c r="AR275" s="225" t="s">
        <v>248</v>
      </c>
      <c r="AT275" s="225" t="s">
        <v>243</v>
      </c>
      <c r="AU275" s="225" t="s">
        <v>81</v>
      </c>
      <c r="AY275" s="18" t="s">
        <v>240</v>
      </c>
      <c r="BE275" s="226">
        <f>IF(N275="základní",J275,0)</f>
        <v>0</v>
      </c>
      <c r="BF275" s="226">
        <f>IF(N275="snížená",J275,0)</f>
        <v>0</v>
      </c>
      <c r="BG275" s="226">
        <f>IF(N275="zákl. přenesená",J275,0)</f>
        <v>0</v>
      </c>
      <c r="BH275" s="226">
        <f>IF(N275="sníž. přenesená",J275,0)</f>
        <v>0</v>
      </c>
      <c r="BI275" s="226">
        <f>IF(N275="nulová",J275,0)</f>
        <v>0</v>
      </c>
      <c r="BJ275" s="18" t="s">
        <v>79</v>
      </c>
      <c r="BK275" s="226">
        <f>ROUND(I275*H275,2)</f>
        <v>0</v>
      </c>
      <c r="BL275" s="18" t="s">
        <v>248</v>
      </c>
      <c r="BM275" s="225" t="s">
        <v>3681</v>
      </c>
    </row>
    <row r="276" s="2" customFormat="1" ht="16.5" customHeight="1">
      <c r="A276" s="39"/>
      <c r="B276" s="40"/>
      <c r="C276" s="214" t="s">
        <v>2855</v>
      </c>
      <c r="D276" s="214" t="s">
        <v>243</v>
      </c>
      <c r="E276" s="215" t="s">
        <v>7267</v>
      </c>
      <c r="F276" s="216" t="s">
        <v>7268</v>
      </c>
      <c r="G276" s="217" t="s">
        <v>282</v>
      </c>
      <c r="H276" s="218">
        <v>136</v>
      </c>
      <c r="I276" s="219"/>
      <c r="J276" s="220">
        <f>ROUND(I276*H276,2)</f>
        <v>0</v>
      </c>
      <c r="K276" s="216" t="s">
        <v>247</v>
      </c>
      <c r="L276" s="45"/>
      <c r="M276" s="221" t="s">
        <v>19</v>
      </c>
      <c r="N276" s="222" t="s">
        <v>43</v>
      </c>
      <c r="O276" s="85"/>
      <c r="P276" s="223">
        <f>O276*H276</f>
        <v>0</v>
      </c>
      <c r="Q276" s="223">
        <v>0</v>
      </c>
      <c r="R276" s="223">
        <f>Q276*H276</f>
        <v>0</v>
      </c>
      <c r="S276" s="223">
        <v>0</v>
      </c>
      <c r="T276" s="224">
        <f>S276*H276</f>
        <v>0</v>
      </c>
      <c r="U276" s="39"/>
      <c r="V276" s="39"/>
      <c r="W276" s="39"/>
      <c r="X276" s="39"/>
      <c r="Y276" s="39"/>
      <c r="Z276" s="39"/>
      <c r="AA276" s="39"/>
      <c r="AB276" s="39"/>
      <c r="AC276" s="39"/>
      <c r="AD276" s="39"/>
      <c r="AE276" s="39"/>
      <c r="AR276" s="225" t="s">
        <v>248</v>
      </c>
      <c r="AT276" s="225" t="s">
        <v>243</v>
      </c>
      <c r="AU276" s="225" t="s">
        <v>81</v>
      </c>
      <c r="AY276" s="18" t="s">
        <v>240</v>
      </c>
      <c r="BE276" s="226">
        <f>IF(N276="základní",J276,0)</f>
        <v>0</v>
      </c>
      <c r="BF276" s="226">
        <f>IF(N276="snížená",J276,0)</f>
        <v>0</v>
      </c>
      <c r="BG276" s="226">
        <f>IF(N276="zákl. přenesená",J276,0)</f>
        <v>0</v>
      </c>
      <c r="BH276" s="226">
        <f>IF(N276="sníž. přenesená",J276,0)</f>
        <v>0</v>
      </c>
      <c r="BI276" s="226">
        <f>IF(N276="nulová",J276,0)</f>
        <v>0</v>
      </c>
      <c r="BJ276" s="18" t="s">
        <v>79</v>
      </c>
      <c r="BK276" s="226">
        <f>ROUND(I276*H276,2)</f>
        <v>0</v>
      </c>
      <c r="BL276" s="18" t="s">
        <v>248</v>
      </c>
      <c r="BM276" s="225" t="s">
        <v>3692</v>
      </c>
    </row>
    <row r="277" s="2" customFormat="1" ht="16.5" customHeight="1">
      <c r="A277" s="39"/>
      <c r="B277" s="40"/>
      <c r="C277" s="214" t="s">
        <v>704</v>
      </c>
      <c r="D277" s="214" t="s">
        <v>243</v>
      </c>
      <c r="E277" s="215" t="s">
        <v>7269</v>
      </c>
      <c r="F277" s="216" t="s">
        <v>7270</v>
      </c>
      <c r="G277" s="217" t="s">
        <v>282</v>
      </c>
      <c r="H277" s="218">
        <v>26</v>
      </c>
      <c r="I277" s="219"/>
      <c r="J277" s="220">
        <f>ROUND(I277*H277,2)</f>
        <v>0</v>
      </c>
      <c r="K277" s="216" t="s">
        <v>247</v>
      </c>
      <c r="L277" s="45"/>
      <c r="M277" s="221" t="s">
        <v>19</v>
      </c>
      <c r="N277" s="222" t="s">
        <v>43</v>
      </c>
      <c r="O277" s="85"/>
      <c r="P277" s="223">
        <f>O277*H277</f>
        <v>0</v>
      </c>
      <c r="Q277" s="223">
        <v>0</v>
      </c>
      <c r="R277" s="223">
        <f>Q277*H277</f>
        <v>0</v>
      </c>
      <c r="S277" s="223">
        <v>0</v>
      </c>
      <c r="T277" s="224">
        <f>S277*H277</f>
        <v>0</v>
      </c>
      <c r="U277" s="39"/>
      <c r="V277" s="39"/>
      <c r="W277" s="39"/>
      <c r="X277" s="39"/>
      <c r="Y277" s="39"/>
      <c r="Z277" s="39"/>
      <c r="AA277" s="39"/>
      <c r="AB277" s="39"/>
      <c r="AC277" s="39"/>
      <c r="AD277" s="39"/>
      <c r="AE277" s="39"/>
      <c r="AR277" s="225" t="s">
        <v>248</v>
      </c>
      <c r="AT277" s="225" t="s">
        <v>243</v>
      </c>
      <c r="AU277" s="225" t="s">
        <v>81</v>
      </c>
      <c r="AY277" s="18" t="s">
        <v>240</v>
      </c>
      <c r="BE277" s="226">
        <f>IF(N277="základní",J277,0)</f>
        <v>0</v>
      </c>
      <c r="BF277" s="226">
        <f>IF(N277="snížená",J277,0)</f>
        <v>0</v>
      </c>
      <c r="BG277" s="226">
        <f>IF(N277="zákl. přenesená",J277,0)</f>
        <v>0</v>
      </c>
      <c r="BH277" s="226">
        <f>IF(N277="sníž. přenesená",J277,0)</f>
        <v>0</v>
      </c>
      <c r="BI277" s="226">
        <f>IF(N277="nulová",J277,0)</f>
        <v>0</v>
      </c>
      <c r="BJ277" s="18" t="s">
        <v>79</v>
      </c>
      <c r="BK277" s="226">
        <f>ROUND(I277*H277,2)</f>
        <v>0</v>
      </c>
      <c r="BL277" s="18" t="s">
        <v>248</v>
      </c>
      <c r="BM277" s="225" t="s">
        <v>3700</v>
      </c>
    </row>
    <row r="278" s="2" customFormat="1" ht="16.5" customHeight="1">
      <c r="A278" s="39"/>
      <c r="B278" s="40"/>
      <c r="C278" s="214" t="s">
        <v>2862</v>
      </c>
      <c r="D278" s="214" t="s">
        <v>243</v>
      </c>
      <c r="E278" s="215" t="s">
        <v>7271</v>
      </c>
      <c r="F278" s="216" t="s">
        <v>7272</v>
      </c>
      <c r="G278" s="217" t="s">
        <v>282</v>
      </c>
      <c r="H278" s="218">
        <v>26</v>
      </c>
      <c r="I278" s="219"/>
      <c r="J278" s="220">
        <f>ROUND(I278*H278,2)</f>
        <v>0</v>
      </c>
      <c r="K278" s="216" t="s">
        <v>247</v>
      </c>
      <c r="L278" s="45"/>
      <c r="M278" s="221" t="s">
        <v>19</v>
      </c>
      <c r="N278" s="222" t="s">
        <v>43</v>
      </c>
      <c r="O278" s="85"/>
      <c r="P278" s="223">
        <f>O278*H278</f>
        <v>0</v>
      </c>
      <c r="Q278" s="223">
        <v>0</v>
      </c>
      <c r="R278" s="223">
        <f>Q278*H278</f>
        <v>0</v>
      </c>
      <c r="S278" s="223">
        <v>0</v>
      </c>
      <c r="T278" s="224">
        <f>S278*H278</f>
        <v>0</v>
      </c>
      <c r="U278" s="39"/>
      <c r="V278" s="39"/>
      <c r="W278" s="39"/>
      <c r="X278" s="39"/>
      <c r="Y278" s="39"/>
      <c r="Z278" s="39"/>
      <c r="AA278" s="39"/>
      <c r="AB278" s="39"/>
      <c r="AC278" s="39"/>
      <c r="AD278" s="39"/>
      <c r="AE278" s="39"/>
      <c r="AR278" s="225" t="s">
        <v>248</v>
      </c>
      <c r="AT278" s="225" t="s">
        <v>243</v>
      </c>
      <c r="AU278" s="225" t="s">
        <v>81</v>
      </c>
      <c r="AY278" s="18" t="s">
        <v>240</v>
      </c>
      <c r="BE278" s="226">
        <f>IF(N278="základní",J278,0)</f>
        <v>0</v>
      </c>
      <c r="BF278" s="226">
        <f>IF(N278="snížená",J278,0)</f>
        <v>0</v>
      </c>
      <c r="BG278" s="226">
        <f>IF(N278="zákl. přenesená",J278,0)</f>
        <v>0</v>
      </c>
      <c r="BH278" s="226">
        <f>IF(N278="sníž. přenesená",J278,0)</f>
        <v>0</v>
      </c>
      <c r="BI278" s="226">
        <f>IF(N278="nulová",J278,0)</f>
        <v>0</v>
      </c>
      <c r="BJ278" s="18" t="s">
        <v>79</v>
      </c>
      <c r="BK278" s="226">
        <f>ROUND(I278*H278,2)</f>
        <v>0</v>
      </c>
      <c r="BL278" s="18" t="s">
        <v>248</v>
      </c>
      <c r="BM278" s="225" t="s">
        <v>3708</v>
      </c>
    </row>
    <row r="279" s="2" customFormat="1">
      <c r="A279" s="39"/>
      <c r="B279" s="40"/>
      <c r="C279" s="214" t="s">
        <v>706</v>
      </c>
      <c r="D279" s="214" t="s">
        <v>243</v>
      </c>
      <c r="E279" s="215" t="s">
        <v>7273</v>
      </c>
      <c r="F279" s="216" t="s">
        <v>7274</v>
      </c>
      <c r="G279" s="217" t="s">
        <v>381</v>
      </c>
      <c r="H279" s="218">
        <v>200</v>
      </c>
      <c r="I279" s="219"/>
      <c r="J279" s="220">
        <f>ROUND(I279*H279,2)</f>
        <v>0</v>
      </c>
      <c r="K279" s="216" t="s">
        <v>247</v>
      </c>
      <c r="L279" s="45"/>
      <c r="M279" s="221" t="s">
        <v>19</v>
      </c>
      <c r="N279" s="222" t="s">
        <v>43</v>
      </c>
      <c r="O279" s="85"/>
      <c r="P279" s="223">
        <f>O279*H279</f>
        <v>0</v>
      </c>
      <c r="Q279" s="223">
        <v>0</v>
      </c>
      <c r="R279" s="223">
        <f>Q279*H279</f>
        <v>0</v>
      </c>
      <c r="S279" s="223">
        <v>0</v>
      </c>
      <c r="T279" s="224">
        <f>S279*H279</f>
        <v>0</v>
      </c>
      <c r="U279" s="39"/>
      <c r="V279" s="39"/>
      <c r="W279" s="39"/>
      <c r="X279" s="39"/>
      <c r="Y279" s="39"/>
      <c r="Z279" s="39"/>
      <c r="AA279" s="39"/>
      <c r="AB279" s="39"/>
      <c r="AC279" s="39"/>
      <c r="AD279" s="39"/>
      <c r="AE279" s="39"/>
      <c r="AR279" s="225" t="s">
        <v>248</v>
      </c>
      <c r="AT279" s="225" t="s">
        <v>243</v>
      </c>
      <c r="AU279" s="225" t="s">
        <v>81</v>
      </c>
      <c r="AY279" s="18" t="s">
        <v>240</v>
      </c>
      <c r="BE279" s="226">
        <f>IF(N279="základní",J279,0)</f>
        <v>0</v>
      </c>
      <c r="BF279" s="226">
        <f>IF(N279="snížená",J279,0)</f>
        <v>0</v>
      </c>
      <c r="BG279" s="226">
        <f>IF(N279="zákl. přenesená",J279,0)</f>
        <v>0</v>
      </c>
      <c r="BH279" s="226">
        <f>IF(N279="sníž. přenesená",J279,0)</f>
        <v>0</v>
      </c>
      <c r="BI279" s="226">
        <f>IF(N279="nulová",J279,0)</f>
        <v>0</v>
      </c>
      <c r="BJ279" s="18" t="s">
        <v>79</v>
      </c>
      <c r="BK279" s="226">
        <f>ROUND(I279*H279,2)</f>
        <v>0</v>
      </c>
      <c r="BL279" s="18" t="s">
        <v>248</v>
      </c>
      <c r="BM279" s="225" t="s">
        <v>3716</v>
      </c>
    </row>
    <row r="280" s="12" customFormat="1" ht="22.8" customHeight="1">
      <c r="A280" s="12"/>
      <c r="B280" s="198"/>
      <c r="C280" s="199"/>
      <c r="D280" s="200" t="s">
        <v>71</v>
      </c>
      <c r="E280" s="212" t="s">
        <v>7275</v>
      </c>
      <c r="F280" s="212" t="s">
        <v>7276</v>
      </c>
      <c r="G280" s="199"/>
      <c r="H280" s="199"/>
      <c r="I280" s="202"/>
      <c r="J280" s="213">
        <f>BK280</f>
        <v>0</v>
      </c>
      <c r="K280" s="199"/>
      <c r="L280" s="204"/>
      <c r="M280" s="205"/>
      <c r="N280" s="206"/>
      <c r="O280" s="206"/>
      <c r="P280" s="207">
        <f>SUM(P281:P292)</f>
        <v>0</v>
      </c>
      <c r="Q280" s="206"/>
      <c r="R280" s="207">
        <f>SUM(R281:R292)</f>
        <v>0</v>
      </c>
      <c r="S280" s="206"/>
      <c r="T280" s="208">
        <f>SUM(T281:T292)</f>
        <v>0</v>
      </c>
      <c r="U280" s="12"/>
      <c r="V280" s="12"/>
      <c r="W280" s="12"/>
      <c r="X280" s="12"/>
      <c r="Y280" s="12"/>
      <c r="Z280" s="12"/>
      <c r="AA280" s="12"/>
      <c r="AB280" s="12"/>
      <c r="AC280" s="12"/>
      <c r="AD280" s="12"/>
      <c r="AE280" s="12"/>
      <c r="AR280" s="209" t="s">
        <v>79</v>
      </c>
      <c r="AT280" s="210" t="s">
        <v>71</v>
      </c>
      <c r="AU280" s="210" t="s">
        <v>79</v>
      </c>
      <c r="AY280" s="209" t="s">
        <v>240</v>
      </c>
      <c r="BK280" s="211">
        <f>SUM(BK281:BK292)</f>
        <v>0</v>
      </c>
    </row>
    <row r="281" s="2" customFormat="1" ht="16.5" customHeight="1">
      <c r="A281" s="39"/>
      <c r="B281" s="40"/>
      <c r="C281" s="214" t="s">
        <v>2870</v>
      </c>
      <c r="D281" s="214" t="s">
        <v>243</v>
      </c>
      <c r="E281" s="215" t="s">
        <v>7277</v>
      </c>
      <c r="F281" s="216" t="s">
        <v>7278</v>
      </c>
      <c r="G281" s="217" t="s">
        <v>261</v>
      </c>
      <c r="H281" s="218">
        <v>800</v>
      </c>
      <c r="I281" s="219"/>
      <c r="J281" s="220">
        <f>ROUND(I281*H281,2)</f>
        <v>0</v>
      </c>
      <c r="K281" s="216" t="s">
        <v>247</v>
      </c>
      <c r="L281" s="45"/>
      <c r="M281" s="221" t="s">
        <v>19</v>
      </c>
      <c r="N281" s="222" t="s">
        <v>43</v>
      </c>
      <c r="O281" s="85"/>
      <c r="P281" s="223">
        <f>O281*H281</f>
        <v>0</v>
      </c>
      <c r="Q281" s="223">
        <v>0</v>
      </c>
      <c r="R281" s="223">
        <f>Q281*H281</f>
        <v>0</v>
      </c>
      <c r="S281" s="223">
        <v>0</v>
      </c>
      <c r="T281" s="224">
        <f>S281*H281</f>
        <v>0</v>
      </c>
      <c r="U281" s="39"/>
      <c r="V281" s="39"/>
      <c r="W281" s="39"/>
      <c r="X281" s="39"/>
      <c r="Y281" s="39"/>
      <c r="Z281" s="39"/>
      <c r="AA281" s="39"/>
      <c r="AB281" s="39"/>
      <c r="AC281" s="39"/>
      <c r="AD281" s="39"/>
      <c r="AE281" s="39"/>
      <c r="AR281" s="225" t="s">
        <v>248</v>
      </c>
      <c r="AT281" s="225" t="s">
        <v>243</v>
      </c>
      <c r="AU281" s="225" t="s">
        <v>81</v>
      </c>
      <c r="AY281" s="18" t="s">
        <v>240</v>
      </c>
      <c r="BE281" s="226">
        <f>IF(N281="základní",J281,0)</f>
        <v>0</v>
      </c>
      <c r="BF281" s="226">
        <f>IF(N281="snížená",J281,0)</f>
        <v>0</v>
      </c>
      <c r="BG281" s="226">
        <f>IF(N281="zákl. přenesená",J281,0)</f>
        <v>0</v>
      </c>
      <c r="BH281" s="226">
        <f>IF(N281="sníž. přenesená",J281,0)</f>
        <v>0</v>
      </c>
      <c r="BI281" s="226">
        <f>IF(N281="nulová",J281,0)</f>
        <v>0</v>
      </c>
      <c r="BJ281" s="18" t="s">
        <v>79</v>
      </c>
      <c r="BK281" s="226">
        <f>ROUND(I281*H281,2)</f>
        <v>0</v>
      </c>
      <c r="BL281" s="18" t="s">
        <v>248</v>
      </c>
      <c r="BM281" s="225" t="s">
        <v>3724</v>
      </c>
    </row>
    <row r="282" s="2" customFormat="1" ht="21.75" customHeight="1">
      <c r="A282" s="39"/>
      <c r="B282" s="40"/>
      <c r="C282" s="214" t="s">
        <v>710</v>
      </c>
      <c r="D282" s="214" t="s">
        <v>243</v>
      </c>
      <c r="E282" s="215" t="s">
        <v>7279</v>
      </c>
      <c r="F282" s="216" t="s">
        <v>7280</v>
      </c>
      <c r="G282" s="217" t="s">
        <v>261</v>
      </c>
      <c r="H282" s="218">
        <v>50</v>
      </c>
      <c r="I282" s="219"/>
      <c r="J282" s="220">
        <f>ROUND(I282*H282,2)</f>
        <v>0</v>
      </c>
      <c r="K282" s="216" t="s">
        <v>247</v>
      </c>
      <c r="L282" s="45"/>
      <c r="M282" s="221" t="s">
        <v>19</v>
      </c>
      <c r="N282" s="222" t="s">
        <v>43</v>
      </c>
      <c r="O282" s="85"/>
      <c r="P282" s="223">
        <f>O282*H282</f>
        <v>0</v>
      </c>
      <c r="Q282" s="223">
        <v>0</v>
      </c>
      <c r="R282" s="223">
        <f>Q282*H282</f>
        <v>0</v>
      </c>
      <c r="S282" s="223">
        <v>0</v>
      </c>
      <c r="T282" s="224">
        <f>S282*H282</f>
        <v>0</v>
      </c>
      <c r="U282" s="39"/>
      <c r="V282" s="39"/>
      <c r="W282" s="39"/>
      <c r="X282" s="39"/>
      <c r="Y282" s="39"/>
      <c r="Z282" s="39"/>
      <c r="AA282" s="39"/>
      <c r="AB282" s="39"/>
      <c r="AC282" s="39"/>
      <c r="AD282" s="39"/>
      <c r="AE282" s="39"/>
      <c r="AR282" s="225" t="s">
        <v>248</v>
      </c>
      <c r="AT282" s="225" t="s">
        <v>243</v>
      </c>
      <c r="AU282" s="225" t="s">
        <v>81</v>
      </c>
      <c r="AY282" s="18" t="s">
        <v>240</v>
      </c>
      <c r="BE282" s="226">
        <f>IF(N282="základní",J282,0)</f>
        <v>0</v>
      </c>
      <c r="BF282" s="226">
        <f>IF(N282="snížená",J282,0)</f>
        <v>0</v>
      </c>
      <c r="BG282" s="226">
        <f>IF(N282="zákl. přenesená",J282,0)</f>
        <v>0</v>
      </c>
      <c r="BH282" s="226">
        <f>IF(N282="sníž. přenesená",J282,0)</f>
        <v>0</v>
      </c>
      <c r="BI282" s="226">
        <f>IF(N282="nulová",J282,0)</f>
        <v>0</v>
      </c>
      <c r="BJ282" s="18" t="s">
        <v>79</v>
      </c>
      <c r="BK282" s="226">
        <f>ROUND(I282*H282,2)</f>
        <v>0</v>
      </c>
      <c r="BL282" s="18" t="s">
        <v>248</v>
      </c>
      <c r="BM282" s="225" t="s">
        <v>3732</v>
      </c>
    </row>
    <row r="283" s="2" customFormat="1" ht="16.5" customHeight="1">
      <c r="A283" s="39"/>
      <c r="B283" s="40"/>
      <c r="C283" s="214" t="s">
        <v>2878</v>
      </c>
      <c r="D283" s="214" t="s">
        <v>243</v>
      </c>
      <c r="E283" s="215" t="s">
        <v>7281</v>
      </c>
      <c r="F283" s="216" t="s">
        <v>7282</v>
      </c>
      <c r="G283" s="217" t="s">
        <v>282</v>
      </c>
      <c r="H283" s="218">
        <v>620</v>
      </c>
      <c r="I283" s="219"/>
      <c r="J283" s="220">
        <f>ROUND(I283*H283,2)</f>
        <v>0</v>
      </c>
      <c r="K283" s="216" t="s">
        <v>247</v>
      </c>
      <c r="L283" s="45"/>
      <c r="M283" s="221" t="s">
        <v>19</v>
      </c>
      <c r="N283" s="222" t="s">
        <v>43</v>
      </c>
      <c r="O283" s="85"/>
      <c r="P283" s="223">
        <f>O283*H283</f>
        <v>0</v>
      </c>
      <c r="Q283" s="223">
        <v>0</v>
      </c>
      <c r="R283" s="223">
        <f>Q283*H283</f>
        <v>0</v>
      </c>
      <c r="S283" s="223">
        <v>0</v>
      </c>
      <c r="T283" s="224">
        <f>S283*H283</f>
        <v>0</v>
      </c>
      <c r="U283" s="39"/>
      <c r="V283" s="39"/>
      <c r="W283" s="39"/>
      <c r="X283" s="39"/>
      <c r="Y283" s="39"/>
      <c r="Z283" s="39"/>
      <c r="AA283" s="39"/>
      <c r="AB283" s="39"/>
      <c r="AC283" s="39"/>
      <c r="AD283" s="39"/>
      <c r="AE283" s="39"/>
      <c r="AR283" s="225" t="s">
        <v>248</v>
      </c>
      <c r="AT283" s="225" t="s">
        <v>243</v>
      </c>
      <c r="AU283" s="225" t="s">
        <v>81</v>
      </c>
      <c r="AY283" s="18" t="s">
        <v>240</v>
      </c>
      <c r="BE283" s="226">
        <f>IF(N283="základní",J283,0)</f>
        <v>0</v>
      </c>
      <c r="BF283" s="226">
        <f>IF(N283="snížená",J283,0)</f>
        <v>0</v>
      </c>
      <c r="BG283" s="226">
        <f>IF(N283="zákl. přenesená",J283,0)</f>
        <v>0</v>
      </c>
      <c r="BH283" s="226">
        <f>IF(N283="sníž. přenesená",J283,0)</f>
        <v>0</v>
      </c>
      <c r="BI283" s="226">
        <f>IF(N283="nulová",J283,0)</f>
        <v>0</v>
      </c>
      <c r="BJ283" s="18" t="s">
        <v>79</v>
      </c>
      <c r="BK283" s="226">
        <f>ROUND(I283*H283,2)</f>
        <v>0</v>
      </c>
      <c r="BL283" s="18" t="s">
        <v>248</v>
      </c>
      <c r="BM283" s="225" t="s">
        <v>3740</v>
      </c>
    </row>
    <row r="284" s="2" customFormat="1" ht="16.5" customHeight="1">
      <c r="A284" s="39"/>
      <c r="B284" s="40"/>
      <c r="C284" s="214" t="s">
        <v>713</v>
      </c>
      <c r="D284" s="214" t="s">
        <v>243</v>
      </c>
      <c r="E284" s="215" t="s">
        <v>7283</v>
      </c>
      <c r="F284" s="216" t="s">
        <v>7284</v>
      </c>
      <c r="G284" s="217" t="s">
        <v>282</v>
      </c>
      <c r="H284" s="218">
        <v>60</v>
      </c>
      <c r="I284" s="219"/>
      <c r="J284" s="220">
        <f>ROUND(I284*H284,2)</f>
        <v>0</v>
      </c>
      <c r="K284" s="216" t="s">
        <v>247</v>
      </c>
      <c r="L284" s="45"/>
      <c r="M284" s="221" t="s">
        <v>19</v>
      </c>
      <c r="N284" s="222" t="s">
        <v>43</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248</v>
      </c>
      <c r="AT284" s="225" t="s">
        <v>243</v>
      </c>
      <c r="AU284" s="225" t="s">
        <v>81</v>
      </c>
      <c r="AY284" s="18" t="s">
        <v>240</v>
      </c>
      <c r="BE284" s="226">
        <f>IF(N284="základní",J284,0)</f>
        <v>0</v>
      </c>
      <c r="BF284" s="226">
        <f>IF(N284="snížená",J284,0)</f>
        <v>0</v>
      </c>
      <c r="BG284" s="226">
        <f>IF(N284="zákl. přenesená",J284,0)</f>
        <v>0</v>
      </c>
      <c r="BH284" s="226">
        <f>IF(N284="sníž. přenesená",J284,0)</f>
        <v>0</v>
      </c>
      <c r="BI284" s="226">
        <f>IF(N284="nulová",J284,0)</f>
        <v>0</v>
      </c>
      <c r="BJ284" s="18" t="s">
        <v>79</v>
      </c>
      <c r="BK284" s="226">
        <f>ROUND(I284*H284,2)</f>
        <v>0</v>
      </c>
      <c r="BL284" s="18" t="s">
        <v>248</v>
      </c>
      <c r="BM284" s="225" t="s">
        <v>3748</v>
      </c>
    </row>
    <row r="285" s="2" customFormat="1" ht="16.5" customHeight="1">
      <c r="A285" s="39"/>
      <c r="B285" s="40"/>
      <c r="C285" s="214" t="s">
        <v>2887</v>
      </c>
      <c r="D285" s="214" t="s">
        <v>243</v>
      </c>
      <c r="E285" s="215" t="s">
        <v>7285</v>
      </c>
      <c r="F285" s="216" t="s">
        <v>7286</v>
      </c>
      <c r="G285" s="217" t="s">
        <v>282</v>
      </c>
      <c r="H285" s="218">
        <v>308</v>
      </c>
      <c r="I285" s="219"/>
      <c r="J285" s="220">
        <f>ROUND(I285*H285,2)</f>
        <v>0</v>
      </c>
      <c r="K285" s="216" t="s">
        <v>247</v>
      </c>
      <c r="L285" s="45"/>
      <c r="M285" s="221" t="s">
        <v>19</v>
      </c>
      <c r="N285" s="222" t="s">
        <v>43</v>
      </c>
      <c r="O285" s="85"/>
      <c r="P285" s="223">
        <f>O285*H285</f>
        <v>0</v>
      </c>
      <c r="Q285" s="223">
        <v>0</v>
      </c>
      <c r="R285" s="223">
        <f>Q285*H285</f>
        <v>0</v>
      </c>
      <c r="S285" s="223">
        <v>0</v>
      </c>
      <c r="T285" s="224">
        <f>S285*H285</f>
        <v>0</v>
      </c>
      <c r="U285" s="39"/>
      <c r="V285" s="39"/>
      <c r="W285" s="39"/>
      <c r="X285" s="39"/>
      <c r="Y285" s="39"/>
      <c r="Z285" s="39"/>
      <c r="AA285" s="39"/>
      <c r="AB285" s="39"/>
      <c r="AC285" s="39"/>
      <c r="AD285" s="39"/>
      <c r="AE285" s="39"/>
      <c r="AR285" s="225" t="s">
        <v>248</v>
      </c>
      <c r="AT285" s="225" t="s">
        <v>243</v>
      </c>
      <c r="AU285" s="225" t="s">
        <v>81</v>
      </c>
      <c r="AY285" s="18" t="s">
        <v>240</v>
      </c>
      <c r="BE285" s="226">
        <f>IF(N285="základní",J285,0)</f>
        <v>0</v>
      </c>
      <c r="BF285" s="226">
        <f>IF(N285="snížená",J285,0)</f>
        <v>0</v>
      </c>
      <c r="BG285" s="226">
        <f>IF(N285="zákl. přenesená",J285,0)</f>
        <v>0</v>
      </c>
      <c r="BH285" s="226">
        <f>IF(N285="sníž. přenesená",J285,0)</f>
        <v>0</v>
      </c>
      <c r="BI285" s="226">
        <f>IF(N285="nulová",J285,0)</f>
        <v>0</v>
      </c>
      <c r="BJ285" s="18" t="s">
        <v>79</v>
      </c>
      <c r="BK285" s="226">
        <f>ROUND(I285*H285,2)</f>
        <v>0</v>
      </c>
      <c r="BL285" s="18" t="s">
        <v>248</v>
      </c>
      <c r="BM285" s="225" t="s">
        <v>3756</v>
      </c>
    </row>
    <row r="286" s="2" customFormat="1" ht="16.5" customHeight="1">
      <c r="A286" s="39"/>
      <c r="B286" s="40"/>
      <c r="C286" s="214" t="s">
        <v>716</v>
      </c>
      <c r="D286" s="214" t="s">
        <v>243</v>
      </c>
      <c r="E286" s="215" t="s">
        <v>7287</v>
      </c>
      <c r="F286" s="216" t="s">
        <v>7288</v>
      </c>
      <c r="G286" s="217" t="s">
        <v>282</v>
      </c>
      <c r="H286" s="218">
        <v>5</v>
      </c>
      <c r="I286" s="219"/>
      <c r="J286" s="220">
        <f>ROUND(I286*H286,2)</f>
        <v>0</v>
      </c>
      <c r="K286" s="216" t="s">
        <v>247</v>
      </c>
      <c r="L286" s="45"/>
      <c r="M286" s="221" t="s">
        <v>19</v>
      </c>
      <c r="N286" s="222" t="s">
        <v>43</v>
      </c>
      <c r="O286" s="85"/>
      <c r="P286" s="223">
        <f>O286*H286</f>
        <v>0</v>
      </c>
      <c r="Q286" s="223">
        <v>0</v>
      </c>
      <c r="R286" s="223">
        <f>Q286*H286</f>
        <v>0</v>
      </c>
      <c r="S286" s="223">
        <v>0</v>
      </c>
      <c r="T286" s="224">
        <f>S286*H286</f>
        <v>0</v>
      </c>
      <c r="U286" s="39"/>
      <c r="V286" s="39"/>
      <c r="W286" s="39"/>
      <c r="X286" s="39"/>
      <c r="Y286" s="39"/>
      <c r="Z286" s="39"/>
      <c r="AA286" s="39"/>
      <c r="AB286" s="39"/>
      <c r="AC286" s="39"/>
      <c r="AD286" s="39"/>
      <c r="AE286" s="39"/>
      <c r="AR286" s="225" t="s">
        <v>248</v>
      </c>
      <c r="AT286" s="225" t="s">
        <v>243</v>
      </c>
      <c r="AU286" s="225" t="s">
        <v>81</v>
      </c>
      <c r="AY286" s="18" t="s">
        <v>240</v>
      </c>
      <c r="BE286" s="226">
        <f>IF(N286="základní",J286,0)</f>
        <v>0</v>
      </c>
      <c r="BF286" s="226">
        <f>IF(N286="snížená",J286,0)</f>
        <v>0</v>
      </c>
      <c r="BG286" s="226">
        <f>IF(N286="zákl. přenesená",J286,0)</f>
        <v>0</v>
      </c>
      <c r="BH286" s="226">
        <f>IF(N286="sníž. přenesená",J286,0)</f>
        <v>0</v>
      </c>
      <c r="BI286" s="226">
        <f>IF(N286="nulová",J286,0)</f>
        <v>0</v>
      </c>
      <c r="BJ286" s="18" t="s">
        <v>79</v>
      </c>
      <c r="BK286" s="226">
        <f>ROUND(I286*H286,2)</f>
        <v>0</v>
      </c>
      <c r="BL286" s="18" t="s">
        <v>248</v>
      </c>
      <c r="BM286" s="225" t="s">
        <v>3764</v>
      </c>
    </row>
    <row r="287" s="2" customFormat="1" ht="16.5" customHeight="1">
      <c r="A287" s="39"/>
      <c r="B287" s="40"/>
      <c r="C287" s="214" t="s">
        <v>2896</v>
      </c>
      <c r="D287" s="214" t="s">
        <v>243</v>
      </c>
      <c r="E287" s="215" t="s">
        <v>7289</v>
      </c>
      <c r="F287" s="216" t="s">
        <v>7290</v>
      </c>
      <c r="G287" s="217" t="s">
        <v>282</v>
      </c>
      <c r="H287" s="218">
        <v>24</v>
      </c>
      <c r="I287" s="219"/>
      <c r="J287" s="220">
        <f>ROUND(I287*H287,2)</f>
        <v>0</v>
      </c>
      <c r="K287" s="216" t="s">
        <v>247</v>
      </c>
      <c r="L287" s="45"/>
      <c r="M287" s="221" t="s">
        <v>19</v>
      </c>
      <c r="N287" s="222" t="s">
        <v>43</v>
      </c>
      <c r="O287" s="85"/>
      <c r="P287" s="223">
        <f>O287*H287</f>
        <v>0</v>
      </c>
      <c r="Q287" s="223">
        <v>0</v>
      </c>
      <c r="R287" s="223">
        <f>Q287*H287</f>
        <v>0</v>
      </c>
      <c r="S287" s="223">
        <v>0</v>
      </c>
      <c r="T287" s="224">
        <f>S287*H287</f>
        <v>0</v>
      </c>
      <c r="U287" s="39"/>
      <c r="V287" s="39"/>
      <c r="W287" s="39"/>
      <c r="X287" s="39"/>
      <c r="Y287" s="39"/>
      <c r="Z287" s="39"/>
      <c r="AA287" s="39"/>
      <c r="AB287" s="39"/>
      <c r="AC287" s="39"/>
      <c r="AD287" s="39"/>
      <c r="AE287" s="39"/>
      <c r="AR287" s="225" t="s">
        <v>248</v>
      </c>
      <c r="AT287" s="225" t="s">
        <v>243</v>
      </c>
      <c r="AU287" s="225" t="s">
        <v>81</v>
      </c>
      <c r="AY287" s="18" t="s">
        <v>240</v>
      </c>
      <c r="BE287" s="226">
        <f>IF(N287="základní",J287,0)</f>
        <v>0</v>
      </c>
      <c r="BF287" s="226">
        <f>IF(N287="snížená",J287,0)</f>
        <v>0</v>
      </c>
      <c r="BG287" s="226">
        <f>IF(N287="zákl. přenesená",J287,0)</f>
        <v>0</v>
      </c>
      <c r="BH287" s="226">
        <f>IF(N287="sníž. přenesená",J287,0)</f>
        <v>0</v>
      </c>
      <c r="BI287" s="226">
        <f>IF(N287="nulová",J287,0)</f>
        <v>0</v>
      </c>
      <c r="BJ287" s="18" t="s">
        <v>79</v>
      </c>
      <c r="BK287" s="226">
        <f>ROUND(I287*H287,2)</f>
        <v>0</v>
      </c>
      <c r="BL287" s="18" t="s">
        <v>248</v>
      </c>
      <c r="BM287" s="225" t="s">
        <v>3772</v>
      </c>
    </row>
    <row r="288" s="2" customFormat="1">
      <c r="A288" s="39"/>
      <c r="B288" s="40"/>
      <c r="C288" s="214" t="s">
        <v>718</v>
      </c>
      <c r="D288" s="214" t="s">
        <v>243</v>
      </c>
      <c r="E288" s="215" t="s">
        <v>7291</v>
      </c>
      <c r="F288" s="216" t="s">
        <v>7292</v>
      </c>
      <c r="G288" s="217" t="s">
        <v>282</v>
      </c>
      <c r="H288" s="218">
        <v>25</v>
      </c>
      <c r="I288" s="219"/>
      <c r="J288" s="220">
        <f>ROUND(I288*H288,2)</f>
        <v>0</v>
      </c>
      <c r="K288" s="216" t="s">
        <v>247</v>
      </c>
      <c r="L288" s="45"/>
      <c r="M288" s="221" t="s">
        <v>19</v>
      </c>
      <c r="N288" s="222" t="s">
        <v>43</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248</v>
      </c>
      <c r="AT288" s="225" t="s">
        <v>243</v>
      </c>
      <c r="AU288" s="225" t="s">
        <v>81</v>
      </c>
      <c r="AY288" s="18" t="s">
        <v>240</v>
      </c>
      <c r="BE288" s="226">
        <f>IF(N288="základní",J288,0)</f>
        <v>0</v>
      </c>
      <c r="BF288" s="226">
        <f>IF(N288="snížená",J288,0)</f>
        <v>0</v>
      </c>
      <c r="BG288" s="226">
        <f>IF(N288="zákl. přenesená",J288,0)</f>
        <v>0</v>
      </c>
      <c r="BH288" s="226">
        <f>IF(N288="sníž. přenesená",J288,0)</f>
        <v>0</v>
      </c>
      <c r="BI288" s="226">
        <f>IF(N288="nulová",J288,0)</f>
        <v>0</v>
      </c>
      <c r="BJ288" s="18" t="s">
        <v>79</v>
      </c>
      <c r="BK288" s="226">
        <f>ROUND(I288*H288,2)</f>
        <v>0</v>
      </c>
      <c r="BL288" s="18" t="s">
        <v>248</v>
      </c>
      <c r="BM288" s="225" t="s">
        <v>3780</v>
      </c>
    </row>
    <row r="289" s="2" customFormat="1" ht="16.5" customHeight="1">
      <c r="A289" s="39"/>
      <c r="B289" s="40"/>
      <c r="C289" s="214" t="s">
        <v>2905</v>
      </c>
      <c r="D289" s="214" t="s">
        <v>243</v>
      </c>
      <c r="E289" s="215" t="s">
        <v>7293</v>
      </c>
      <c r="F289" s="216" t="s">
        <v>7294</v>
      </c>
      <c r="G289" s="217" t="s">
        <v>282</v>
      </c>
      <c r="H289" s="218">
        <v>25</v>
      </c>
      <c r="I289" s="219"/>
      <c r="J289" s="220">
        <f>ROUND(I289*H289,2)</f>
        <v>0</v>
      </c>
      <c r="K289" s="216" t="s">
        <v>247</v>
      </c>
      <c r="L289" s="45"/>
      <c r="M289" s="221" t="s">
        <v>19</v>
      </c>
      <c r="N289" s="222" t="s">
        <v>43</v>
      </c>
      <c r="O289" s="85"/>
      <c r="P289" s="223">
        <f>O289*H289</f>
        <v>0</v>
      </c>
      <c r="Q289" s="223">
        <v>0</v>
      </c>
      <c r="R289" s="223">
        <f>Q289*H289</f>
        <v>0</v>
      </c>
      <c r="S289" s="223">
        <v>0</v>
      </c>
      <c r="T289" s="224">
        <f>S289*H289</f>
        <v>0</v>
      </c>
      <c r="U289" s="39"/>
      <c r="V289" s="39"/>
      <c r="W289" s="39"/>
      <c r="X289" s="39"/>
      <c r="Y289" s="39"/>
      <c r="Z289" s="39"/>
      <c r="AA289" s="39"/>
      <c r="AB289" s="39"/>
      <c r="AC289" s="39"/>
      <c r="AD289" s="39"/>
      <c r="AE289" s="39"/>
      <c r="AR289" s="225" t="s">
        <v>248</v>
      </c>
      <c r="AT289" s="225" t="s">
        <v>243</v>
      </c>
      <c r="AU289" s="225" t="s">
        <v>81</v>
      </c>
      <c r="AY289" s="18" t="s">
        <v>240</v>
      </c>
      <c r="BE289" s="226">
        <f>IF(N289="základní",J289,0)</f>
        <v>0</v>
      </c>
      <c r="BF289" s="226">
        <f>IF(N289="snížená",J289,0)</f>
        <v>0</v>
      </c>
      <c r="BG289" s="226">
        <f>IF(N289="zákl. přenesená",J289,0)</f>
        <v>0</v>
      </c>
      <c r="BH289" s="226">
        <f>IF(N289="sníž. přenesená",J289,0)</f>
        <v>0</v>
      </c>
      <c r="BI289" s="226">
        <f>IF(N289="nulová",J289,0)</f>
        <v>0</v>
      </c>
      <c r="BJ289" s="18" t="s">
        <v>79</v>
      </c>
      <c r="BK289" s="226">
        <f>ROUND(I289*H289,2)</f>
        <v>0</v>
      </c>
      <c r="BL289" s="18" t="s">
        <v>248</v>
      </c>
      <c r="BM289" s="225" t="s">
        <v>3788</v>
      </c>
    </row>
    <row r="290" s="2" customFormat="1" ht="33" customHeight="1">
      <c r="A290" s="39"/>
      <c r="B290" s="40"/>
      <c r="C290" s="214" t="s">
        <v>722</v>
      </c>
      <c r="D290" s="214" t="s">
        <v>243</v>
      </c>
      <c r="E290" s="215" t="s">
        <v>7295</v>
      </c>
      <c r="F290" s="216" t="s">
        <v>7296</v>
      </c>
      <c r="G290" s="217" t="s">
        <v>381</v>
      </c>
      <c r="H290" s="218">
        <v>13</v>
      </c>
      <c r="I290" s="219"/>
      <c r="J290" s="220">
        <f>ROUND(I290*H290,2)</f>
        <v>0</v>
      </c>
      <c r="K290" s="216" t="s">
        <v>247</v>
      </c>
      <c r="L290" s="45"/>
      <c r="M290" s="221" t="s">
        <v>19</v>
      </c>
      <c r="N290" s="222" t="s">
        <v>43</v>
      </c>
      <c r="O290" s="85"/>
      <c r="P290" s="223">
        <f>O290*H290</f>
        <v>0</v>
      </c>
      <c r="Q290" s="223">
        <v>0</v>
      </c>
      <c r="R290" s="223">
        <f>Q290*H290</f>
        <v>0</v>
      </c>
      <c r="S290" s="223">
        <v>0</v>
      </c>
      <c r="T290" s="224">
        <f>S290*H290</f>
        <v>0</v>
      </c>
      <c r="U290" s="39"/>
      <c r="V290" s="39"/>
      <c r="W290" s="39"/>
      <c r="X290" s="39"/>
      <c r="Y290" s="39"/>
      <c r="Z290" s="39"/>
      <c r="AA290" s="39"/>
      <c r="AB290" s="39"/>
      <c r="AC290" s="39"/>
      <c r="AD290" s="39"/>
      <c r="AE290" s="39"/>
      <c r="AR290" s="225" t="s">
        <v>248</v>
      </c>
      <c r="AT290" s="225" t="s">
        <v>243</v>
      </c>
      <c r="AU290" s="225" t="s">
        <v>81</v>
      </c>
      <c r="AY290" s="18" t="s">
        <v>240</v>
      </c>
      <c r="BE290" s="226">
        <f>IF(N290="základní",J290,0)</f>
        <v>0</v>
      </c>
      <c r="BF290" s="226">
        <f>IF(N290="snížená",J290,0)</f>
        <v>0</v>
      </c>
      <c r="BG290" s="226">
        <f>IF(N290="zákl. přenesená",J290,0)</f>
        <v>0</v>
      </c>
      <c r="BH290" s="226">
        <f>IF(N290="sníž. přenesená",J290,0)</f>
        <v>0</v>
      </c>
      <c r="BI290" s="226">
        <f>IF(N290="nulová",J290,0)</f>
        <v>0</v>
      </c>
      <c r="BJ290" s="18" t="s">
        <v>79</v>
      </c>
      <c r="BK290" s="226">
        <f>ROUND(I290*H290,2)</f>
        <v>0</v>
      </c>
      <c r="BL290" s="18" t="s">
        <v>248</v>
      </c>
      <c r="BM290" s="225" t="s">
        <v>3796</v>
      </c>
    </row>
    <row r="291" s="2" customFormat="1" ht="16.5" customHeight="1">
      <c r="A291" s="39"/>
      <c r="B291" s="40"/>
      <c r="C291" s="214" t="s">
        <v>2914</v>
      </c>
      <c r="D291" s="214" t="s">
        <v>243</v>
      </c>
      <c r="E291" s="215" t="s">
        <v>7297</v>
      </c>
      <c r="F291" s="216" t="s">
        <v>7298</v>
      </c>
      <c r="G291" s="217" t="s">
        <v>282</v>
      </c>
      <c r="H291" s="218">
        <v>12</v>
      </c>
      <c r="I291" s="219"/>
      <c r="J291" s="220">
        <f>ROUND(I291*H291,2)</f>
        <v>0</v>
      </c>
      <c r="K291" s="216" t="s">
        <v>247</v>
      </c>
      <c r="L291" s="45"/>
      <c r="M291" s="221" t="s">
        <v>19</v>
      </c>
      <c r="N291" s="222" t="s">
        <v>43</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248</v>
      </c>
      <c r="AT291" s="225" t="s">
        <v>243</v>
      </c>
      <c r="AU291" s="225" t="s">
        <v>81</v>
      </c>
      <c r="AY291" s="18" t="s">
        <v>240</v>
      </c>
      <c r="BE291" s="226">
        <f>IF(N291="základní",J291,0)</f>
        <v>0</v>
      </c>
      <c r="BF291" s="226">
        <f>IF(N291="snížená",J291,0)</f>
        <v>0</v>
      </c>
      <c r="BG291" s="226">
        <f>IF(N291="zákl. přenesená",J291,0)</f>
        <v>0</v>
      </c>
      <c r="BH291" s="226">
        <f>IF(N291="sníž. přenesená",J291,0)</f>
        <v>0</v>
      </c>
      <c r="BI291" s="226">
        <f>IF(N291="nulová",J291,0)</f>
        <v>0</v>
      </c>
      <c r="BJ291" s="18" t="s">
        <v>79</v>
      </c>
      <c r="BK291" s="226">
        <f>ROUND(I291*H291,2)</f>
        <v>0</v>
      </c>
      <c r="BL291" s="18" t="s">
        <v>248</v>
      </c>
      <c r="BM291" s="225" t="s">
        <v>3804</v>
      </c>
    </row>
    <row r="292" s="2" customFormat="1" ht="44.25" customHeight="1">
      <c r="A292" s="39"/>
      <c r="B292" s="40"/>
      <c r="C292" s="214" t="s">
        <v>724</v>
      </c>
      <c r="D292" s="214" t="s">
        <v>243</v>
      </c>
      <c r="E292" s="215" t="s">
        <v>7299</v>
      </c>
      <c r="F292" s="216" t="s">
        <v>7300</v>
      </c>
      <c r="G292" s="217" t="s">
        <v>282</v>
      </c>
      <c r="H292" s="218">
        <v>20</v>
      </c>
      <c r="I292" s="219"/>
      <c r="J292" s="220">
        <f>ROUND(I292*H292,2)</f>
        <v>0</v>
      </c>
      <c r="K292" s="216" t="s">
        <v>247</v>
      </c>
      <c r="L292" s="45"/>
      <c r="M292" s="221" t="s">
        <v>19</v>
      </c>
      <c r="N292" s="222" t="s">
        <v>43</v>
      </c>
      <c r="O292" s="85"/>
      <c r="P292" s="223">
        <f>O292*H292</f>
        <v>0</v>
      </c>
      <c r="Q292" s="223">
        <v>0</v>
      </c>
      <c r="R292" s="223">
        <f>Q292*H292</f>
        <v>0</v>
      </c>
      <c r="S292" s="223">
        <v>0</v>
      </c>
      <c r="T292" s="224">
        <f>S292*H292</f>
        <v>0</v>
      </c>
      <c r="U292" s="39"/>
      <c r="V292" s="39"/>
      <c r="W292" s="39"/>
      <c r="X292" s="39"/>
      <c r="Y292" s="39"/>
      <c r="Z292" s="39"/>
      <c r="AA292" s="39"/>
      <c r="AB292" s="39"/>
      <c r="AC292" s="39"/>
      <c r="AD292" s="39"/>
      <c r="AE292" s="39"/>
      <c r="AR292" s="225" t="s">
        <v>248</v>
      </c>
      <c r="AT292" s="225" t="s">
        <v>243</v>
      </c>
      <c r="AU292" s="225" t="s">
        <v>81</v>
      </c>
      <c r="AY292" s="18" t="s">
        <v>240</v>
      </c>
      <c r="BE292" s="226">
        <f>IF(N292="základní",J292,0)</f>
        <v>0</v>
      </c>
      <c r="BF292" s="226">
        <f>IF(N292="snížená",J292,0)</f>
        <v>0</v>
      </c>
      <c r="BG292" s="226">
        <f>IF(N292="zákl. přenesená",J292,0)</f>
        <v>0</v>
      </c>
      <c r="BH292" s="226">
        <f>IF(N292="sníž. přenesená",J292,0)</f>
        <v>0</v>
      </c>
      <c r="BI292" s="226">
        <f>IF(N292="nulová",J292,0)</f>
        <v>0</v>
      </c>
      <c r="BJ292" s="18" t="s">
        <v>79</v>
      </c>
      <c r="BK292" s="226">
        <f>ROUND(I292*H292,2)</f>
        <v>0</v>
      </c>
      <c r="BL292" s="18" t="s">
        <v>248</v>
      </c>
      <c r="BM292" s="225" t="s">
        <v>3812</v>
      </c>
    </row>
    <row r="293" s="12" customFormat="1" ht="22.8" customHeight="1">
      <c r="A293" s="12"/>
      <c r="B293" s="198"/>
      <c r="C293" s="199"/>
      <c r="D293" s="200" t="s">
        <v>71</v>
      </c>
      <c r="E293" s="212" t="s">
        <v>7301</v>
      </c>
      <c r="F293" s="212" t="s">
        <v>405</v>
      </c>
      <c r="G293" s="199"/>
      <c r="H293" s="199"/>
      <c r="I293" s="202"/>
      <c r="J293" s="213">
        <f>BK293</f>
        <v>0</v>
      </c>
      <c r="K293" s="199"/>
      <c r="L293" s="204"/>
      <c r="M293" s="205"/>
      <c r="N293" s="206"/>
      <c r="O293" s="206"/>
      <c r="P293" s="207">
        <f>SUM(P294:P303)</f>
        <v>0</v>
      </c>
      <c r="Q293" s="206"/>
      <c r="R293" s="207">
        <f>SUM(R294:R303)</f>
        <v>0</v>
      </c>
      <c r="S293" s="206"/>
      <c r="T293" s="208">
        <f>SUM(T294:T303)</f>
        <v>0</v>
      </c>
      <c r="U293" s="12"/>
      <c r="V293" s="12"/>
      <c r="W293" s="12"/>
      <c r="X293" s="12"/>
      <c r="Y293" s="12"/>
      <c r="Z293" s="12"/>
      <c r="AA293" s="12"/>
      <c r="AB293" s="12"/>
      <c r="AC293" s="12"/>
      <c r="AD293" s="12"/>
      <c r="AE293" s="12"/>
      <c r="AR293" s="209" t="s">
        <v>79</v>
      </c>
      <c r="AT293" s="210" t="s">
        <v>71</v>
      </c>
      <c r="AU293" s="210" t="s">
        <v>79</v>
      </c>
      <c r="AY293" s="209" t="s">
        <v>240</v>
      </c>
      <c r="BK293" s="211">
        <f>SUM(BK294:BK303)</f>
        <v>0</v>
      </c>
    </row>
    <row r="294" s="2" customFormat="1">
      <c r="A294" s="39"/>
      <c r="B294" s="40"/>
      <c r="C294" s="214" t="s">
        <v>2922</v>
      </c>
      <c r="D294" s="214" t="s">
        <v>243</v>
      </c>
      <c r="E294" s="215" t="s">
        <v>7302</v>
      </c>
      <c r="F294" s="216" t="s">
        <v>7303</v>
      </c>
      <c r="G294" s="217" t="s">
        <v>261</v>
      </c>
      <c r="H294" s="218">
        <v>60</v>
      </c>
      <c r="I294" s="219"/>
      <c r="J294" s="220">
        <f>ROUND(I294*H294,2)</f>
        <v>0</v>
      </c>
      <c r="K294" s="216" t="s">
        <v>247</v>
      </c>
      <c r="L294" s="45"/>
      <c r="M294" s="221" t="s">
        <v>19</v>
      </c>
      <c r="N294" s="222" t="s">
        <v>43</v>
      </c>
      <c r="O294" s="85"/>
      <c r="P294" s="223">
        <f>O294*H294</f>
        <v>0</v>
      </c>
      <c r="Q294" s="223">
        <v>0</v>
      </c>
      <c r="R294" s="223">
        <f>Q294*H294</f>
        <v>0</v>
      </c>
      <c r="S294" s="223">
        <v>0</v>
      </c>
      <c r="T294" s="224">
        <f>S294*H294</f>
        <v>0</v>
      </c>
      <c r="U294" s="39"/>
      <c r="V294" s="39"/>
      <c r="W294" s="39"/>
      <c r="X294" s="39"/>
      <c r="Y294" s="39"/>
      <c r="Z294" s="39"/>
      <c r="AA294" s="39"/>
      <c r="AB294" s="39"/>
      <c r="AC294" s="39"/>
      <c r="AD294" s="39"/>
      <c r="AE294" s="39"/>
      <c r="AR294" s="225" t="s">
        <v>248</v>
      </c>
      <c r="AT294" s="225" t="s">
        <v>243</v>
      </c>
      <c r="AU294" s="225" t="s">
        <v>81</v>
      </c>
      <c r="AY294" s="18" t="s">
        <v>240</v>
      </c>
      <c r="BE294" s="226">
        <f>IF(N294="základní",J294,0)</f>
        <v>0</v>
      </c>
      <c r="BF294" s="226">
        <f>IF(N294="snížená",J294,0)</f>
        <v>0</v>
      </c>
      <c r="BG294" s="226">
        <f>IF(N294="zákl. přenesená",J294,0)</f>
        <v>0</v>
      </c>
      <c r="BH294" s="226">
        <f>IF(N294="sníž. přenesená",J294,0)</f>
        <v>0</v>
      </c>
      <c r="BI294" s="226">
        <f>IF(N294="nulová",J294,0)</f>
        <v>0</v>
      </c>
      <c r="BJ294" s="18" t="s">
        <v>79</v>
      </c>
      <c r="BK294" s="226">
        <f>ROUND(I294*H294,2)</f>
        <v>0</v>
      </c>
      <c r="BL294" s="18" t="s">
        <v>248</v>
      </c>
      <c r="BM294" s="225" t="s">
        <v>3820</v>
      </c>
    </row>
    <row r="295" s="2" customFormat="1" ht="16.5" customHeight="1">
      <c r="A295" s="39"/>
      <c r="B295" s="40"/>
      <c r="C295" s="214" t="s">
        <v>731</v>
      </c>
      <c r="D295" s="214" t="s">
        <v>243</v>
      </c>
      <c r="E295" s="215" t="s">
        <v>7304</v>
      </c>
      <c r="F295" s="216" t="s">
        <v>7305</v>
      </c>
      <c r="G295" s="217" t="s">
        <v>282</v>
      </c>
      <c r="H295" s="218">
        <v>1</v>
      </c>
      <c r="I295" s="219"/>
      <c r="J295" s="220">
        <f>ROUND(I295*H295,2)</f>
        <v>0</v>
      </c>
      <c r="K295" s="216" t="s">
        <v>247</v>
      </c>
      <c r="L295" s="45"/>
      <c r="M295" s="221" t="s">
        <v>19</v>
      </c>
      <c r="N295" s="222" t="s">
        <v>43</v>
      </c>
      <c r="O295" s="85"/>
      <c r="P295" s="223">
        <f>O295*H295</f>
        <v>0</v>
      </c>
      <c r="Q295" s="223">
        <v>0</v>
      </c>
      <c r="R295" s="223">
        <f>Q295*H295</f>
        <v>0</v>
      </c>
      <c r="S295" s="223">
        <v>0</v>
      </c>
      <c r="T295" s="224">
        <f>S295*H295</f>
        <v>0</v>
      </c>
      <c r="U295" s="39"/>
      <c r="V295" s="39"/>
      <c r="W295" s="39"/>
      <c r="X295" s="39"/>
      <c r="Y295" s="39"/>
      <c r="Z295" s="39"/>
      <c r="AA295" s="39"/>
      <c r="AB295" s="39"/>
      <c r="AC295" s="39"/>
      <c r="AD295" s="39"/>
      <c r="AE295" s="39"/>
      <c r="AR295" s="225" t="s">
        <v>248</v>
      </c>
      <c r="AT295" s="225" t="s">
        <v>243</v>
      </c>
      <c r="AU295" s="225" t="s">
        <v>81</v>
      </c>
      <c r="AY295" s="18" t="s">
        <v>240</v>
      </c>
      <c r="BE295" s="226">
        <f>IF(N295="základní",J295,0)</f>
        <v>0</v>
      </c>
      <c r="BF295" s="226">
        <f>IF(N295="snížená",J295,0)</f>
        <v>0</v>
      </c>
      <c r="BG295" s="226">
        <f>IF(N295="zákl. přenesená",J295,0)</f>
        <v>0</v>
      </c>
      <c r="BH295" s="226">
        <f>IF(N295="sníž. přenesená",J295,0)</f>
        <v>0</v>
      </c>
      <c r="BI295" s="226">
        <f>IF(N295="nulová",J295,0)</f>
        <v>0</v>
      </c>
      <c r="BJ295" s="18" t="s">
        <v>79</v>
      </c>
      <c r="BK295" s="226">
        <f>ROUND(I295*H295,2)</f>
        <v>0</v>
      </c>
      <c r="BL295" s="18" t="s">
        <v>248</v>
      </c>
      <c r="BM295" s="225" t="s">
        <v>3828</v>
      </c>
    </row>
    <row r="296" s="2" customFormat="1" ht="16.5" customHeight="1">
      <c r="A296" s="39"/>
      <c r="B296" s="40"/>
      <c r="C296" s="214" t="s">
        <v>2931</v>
      </c>
      <c r="D296" s="214" t="s">
        <v>243</v>
      </c>
      <c r="E296" s="215" t="s">
        <v>7306</v>
      </c>
      <c r="F296" s="216" t="s">
        <v>7307</v>
      </c>
      <c r="G296" s="217" t="s">
        <v>416</v>
      </c>
      <c r="H296" s="218">
        <v>50</v>
      </c>
      <c r="I296" s="219"/>
      <c r="J296" s="220">
        <f>ROUND(I296*H296,2)</f>
        <v>0</v>
      </c>
      <c r="K296" s="216" t="s">
        <v>247</v>
      </c>
      <c r="L296" s="45"/>
      <c r="M296" s="221" t="s">
        <v>19</v>
      </c>
      <c r="N296" s="222" t="s">
        <v>43</v>
      </c>
      <c r="O296" s="85"/>
      <c r="P296" s="223">
        <f>O296*H296</f>
        <v>0</v>
      </c>
      <c r="Q296" s="223">
        <v>0</v>
      </c>
      <c r="R296" s="223">
        <f>Q296*H296</f>
        <v>0</v>
      </c>
      <c r="S296" s="223">
        <v>0</v>
      </c>
      <c r="T296" s="224">
        <f>S296*H296</f>
        <v>0</v>
      </c>
      <c r="U296" s="39"/>
      <c r="V296" s="39"/>
      <c r="W296" s="39"/>
      <c r="X296" s="39"/>
      <c r="Y296" s="39"/>
      <c r="Z296" s="39"/>
      <c r="AA296" s="39"/>
      <c r="AB296" s="39"/>
      <c r="AC296" s="39"/>
      <c r="AD296" s="39"/>
      <c r="AE296" s="39"/>
      <c r="AR296" s="225" t="s">
        <v>248</v>
      </c>
      <c r="AT296" s="225" t="s">
        <v>243</v>
      </c>
      <c r="AU296" s="225" t="s">
        <v>81</v>
      </c>
      <c r="AY296" s="18" t="s">
        <v>240</v>
      </c>
      <c r="BE296" s="226">
        <f>IF(N296="základní",J296,0)</f>
        <v>0</v>
      </c>
      <c r="BF296" s="226">
        <f>IF(N296="snížená",J296,0)</f>
        <v>0</v>
      </c>
      <c r="BG296" s="226">
        <f>IF(N296="zákl. přenesená",J296,0)</f>
        <v>0</v>
      </c>
      <c r="BH296" s="226">
        <f>IF(N296="sníž. přenesená",J296,0)</f>
        <v>0</v>
      </c>
      <c r="BI296" s="226">
        <f>IF(N296="nulová",J296,0)</f>
        <v>0</v>
      </c>
      <c r="BJ296" s="18" t="s">
        <v>79</v>
      </c>
      <c r="BK296" s="226">
        <f>ROUND(I296*H296,2)</f>
        <v>0</v>
      </c>
      <c r="BL296" s="18" t="s">
        <v>248</v>
      </c>
      <c r="BM296" s="225" t="s">
        <v>3836</v>
      </c>
    </row>
    <row r="297" s="2" customFormat="1" ht="21.75" customHeight="1">
      <c r="A297" s="39"/>
      <c r="B297" s="40"/>
      <c r="C297" s="214" t="s">
        <v>2936</v>
      </c>
      <c r="D297" s="214" t="s">
        <v>243</v>
      </c>
      <c r="E297" s="215" t="s">
        <v>7308</v>
      </c>
      <c r="F297" s="216" t="s">
        <v>7309</v>
      </c>
      <c r="G297" s="217" t="s">
        <v>282</v>
      </c>
      <c r="H297" s="218">
        <v>20</v>
      </c>
      <c r="I297" s="219"/>
      <c r="J297" s="220">
        <f>ROUND(I297*H297,2)</f>
        <v>0</v>
      </c>
      <c r="K297" s="216" t="s">
        <v>247</v>
      </c>
      <c r="L297" s="45"/>
      <c r="M297" s="221" t="s">
        <v>19</v>
      </c>
      <c r="N297" s="222" t="s">
        <v>43</v>
      </c>
      <c r="O297" s="85"/>
      <c r="P297" s="223">
        <f>O297*H297</f>
        <v>0</v>
      </c>
      <c r="Q297" s="223">
        <v>0</v>
      </c>
      <c r="R297" s="223">
        <f>Q297*H297</f>
        <v>0</v>
      </c>
      <c r="S297" s="223">
        <v>0</v>
      </c>
      <c r="T297" s="224">
        <f>S297*H297</f>
        <v>0</v>
      </c>
      <c r="U297" s="39"/>
      <c r="V297" s="39"/>
      <c r="W297" s="39"/>
      <c r="X297" s="39"/>
      <c r="Y297" s="39"/>
      <c r="Z297" s="39"/>
      <c r="AA297" s="39"/>
      <c r="AB297" s="39"/>
      <c r="AC297" s="39"/>
      <c r="AD297" s="39"/>
      <c r="AE297" s="39"/>
      <c r="AR297" s="225" t="s">
        <v>248</v>
      </c>
      <c r="AT297" s="225" t="s">
        <v>243</v>
      </c>
      <c r="AU297" s="225" t="s">
        <v>81</v>
      </c>
      <c r="AY297" s="18" t="s">
        <v>240</v>
      </c>
      <c r="BE297" s="226">
        <f>IF(N297="základní",J297,0)</f>
        <v>0</v>
      </c>
      <c r="BF297" s="226">
        <f>IF(N297="snížená",J297,0)</f>
        <v>0</v>
      </c>
      <c r="BG297" s="226">
        <f>IF(N297="zákl. přenesená",J297,0)</f>
        <v>0</v>
      </c>
      <c r="BH297" s="226">
        <f>IF(N297="sníž. přenesená",J297,0)</f>
        <v>0</v>
      </c>
      <c r="BI297" s="226">
        <f>IF(N297="nulová",J297,0)</f>
        <v>0</v>
      </c>
      <c r="BJ297" s="18" t="s">
        <v>79</v>
      </c>
      <c r="BK297" s="226">
        <f>ROUND(I297*H297,2)</f>
        <v>0</v>
      </c>
      <c r="BL297" s="18" t="s">
        <v>248</v>
      </c>
      <c r="BM297" s="225" t="s">
        <v>3844</v>
      </c>
    </row>
    <row r="298" s="2" customFormat="1" ht="16.5" customHeight="1">
      <c r="A298" s="39"/>
      <c r="B298" s="40"/>
      <c r="C298" s="214" t="s">
        <v>2946</v>
      </c>
      <c r="D298" s="214" t="s">
        <v>243</v>
      </c>
      <c r="E298" s="215" t="s">
        <v>7310</v>
      </c>
      <c r="F298" s="216" t="s">
        <v>7311</v>
      </c>
      <c r="G298" s="217" t="s">
        <v>282</v>
      </c>
      <c r="H298" s="218">
        <v>40</v>
      </c>
      <c r="I298" s="219"/>
      <c r="J298" s="220">
        <f>ROUND(I298*H298,2)</f>
        <v>0</v>
      </c>
      <c r="K298" s="216" t="s">
        <v>247</v>
      </c>
      <c r="L298" s="45"/>
      <c r="M298" s="221" t="s">
        <v>19</v>
      </c>
      <c r="N298" s="222" t="s">
        <v>43</v>
      </c>
      <c r="O298" s="85"/>
      <c r="P298" s="223">
        <f>O298*H298</f>
        <v>0</v>
      </c>
      <c r="Q298" s="223">
        <v>0</v>
      </c>
      <c r="R298" s="223">
        <f>Q298*H298</f>
        <v>0</v>
      </c>
      <c r="S298" s="223">
        <v>0</v>
      </c>
      <c r="T298" s="224">
        <f>S298*H298</f>
        <v>0</v>
      </c>
      <c r="U298" s="39"/>
      <c r="V298" s="39"/>
      <c r="W298" s="39"/>
      <c r="X298" s="39"/>
      <c r="Y298" s="39"/>
      <c r="Z298" s="39"/>
      <c r="AA298" s="39"/>
      <c r="AB298" s="39"/>
      <c r="AC298" s="39"/>
      <c r="AD298" s="39"/>
      <c r="AE298" s="39"/>
      <c r="AR298" s="225" t="s">
        <v>248</v>
      </c>
      <c r="AT298" s="225" t="s">
        <v>243</v>
      </c>
      <c r="AU298" s="225" t="s">
        <v>81</v>
      </c>
      <c r="AY298" s="18" t="s">
        <v>240</v>
      </c>
      <c r="BE298" s="226">
        <f>IF(N298="základní",J298,0)</f>
        <v>0</v>
      </c>
      <c r="BF298" s="226">
        <f>IF(N298="snížená",J298,0)</f>
        <v>0</v>
      </c>
      <c r="BG298" s="226">
        <f>IF(N298="zákl. přenesená",J298,0)</f>
        <v>0</v>
      </c>
      <c r="BH298" s="226">
        <f>IF(N298="sníž. přenesená",J298,0)</f>
        <v>0</v>
      </c>
      <c r="BI298" s="226">
        <f>IF(N298="nulová",J298,0)</f>
        <v>0</v>
      </c>
      <c r="BJ298" s="18" t="s">
        <v>79</v>
      </c>
      <c r="BK298" s="226">
        <f>ROUND(I298*H298,2)</f>
        <v>0</v>
      </c>
      <c r="BL298" s="18" t="s">
        <v>248</v>
      </c>
      <c r="BM298" s="225" t="s">
        <v>3852</v>
      </c>
    </row>
    <row r="299" s="2" customFormat="1" ht="16.5" customHeight="1">
      <c r="A299" s="39"/>
      <c r="B299" s="40"/>
      <c r="C299" s="214" t="s">
        <v>2951</v>
      </c>
      <c r="D299" s="214" t="s">
        <v>243</v>
      </c>
      <c r="E299" s="215" t="s">
        <v>7312</v>
      </c>
      <c r="F299" s="216" t="s">
        <v>7313</v>
      </c>
      <c r="G299" s="217" t="s">
        <v>282</v>
      </c>
      <c r="H299" s="218">
        <v>1</v>
      </c>
      <c r="I299" s="219"/>
      <c r="J299" s="220">
        <f>ROUND(I299*H299,2)</f>
        <v>0</v>
      </c>
      <c r="K299" s="216" t="s">
        <v>247</v>
      </c>
      <c r="L299" s="45"/>
      <c r="M299" s="221" t="s">
        <v>19</v>
      </c>
      <c r="N299" s="222" t="s">
        <v>43</v>
      </c>
      <c r="O299" s="85"/>
      <c r="P299" s="223">
        <f>O299*H299</f>
        <v>0</v>
      </c>
      <c r="Q299" s="223">
        <v>0</v>
      </c>
      <c r="R299" s="223">
        <f>Q299*H299</f>
        <v>0</v>
      </c>
      <c r="S299" s="223">
        <v>0</v>
      </c>
      <c r="T299" s="224">
        <f>S299*H299</f>
        <v>0</v>
      </c>
      <c r="U299" s="39"/>
      <c r="V299" s="39"/>
      <c r="W299" s="39"/>
      <c r="X299" s="39"/>
      <c r="Y299" s="39"/>
      <c r="Z299" s="39"/>
      <c r="AA299" s="39"/>
      <c r="AB299" s="39"/>
      <c r="AC299" s="39"/>
      <c r="AD299" s="39"/>
      <c r="AE299" s="39"/>
      <c r="AR299" s="225" t="s">
        <v>248</v>
      </c>
      <c r="AT299" s="225" t="s">
        <v>243</v>
      </c>
      <c r="AU299" s="225" t="s">
        <v>81</v>
      </c>
      <c r="AY299" s="18" t="s">
        <v>240</v>
      </c>
      <c r="BE299" s="226">
        <f>IF(N299="základní",J299,0)</f>
        <v>0</v>
      </c>
      <c r="BF299" s="226">
        <f>IF(N299="snížená",J299,0)</f>
        <v>0</v>
      </c>
      <c r="BG299" s="226">
        <f>IF(N299="zákl. přenesená",J299,0)</f>
        <v>0</v>
      </c>
      <c r="BH299" s="226">
        <f>IF(N299="sníž. přenesená",J299,0)</f>
        <v>0</v>
      </c>
      <c r="BI299" s="226">
        <f>IF(N299="nulová",J299,0)</f>
        <v>0</v>
      </c>
      <c r="BJ299" s="18" t="s">
        <v>79</v>
      </c>
      <c r="BK299" s="226">
        <f>ROUND(I299*H299,2)</f>
        <v>0</v>
      </c>
      <c r="BL299" s="18" t="s">
        <v>248</v>
      </c>
      <c r="BM299" s="225" t="s">
        <v>3860</v>
      </c>
    </row>
    <row r="300" s="2" customFormat="1" ht="16.5" customHeight="1">
      <c r="A300" s="39"/>
      <c r="B300" s="40"/>
      <c r="C300" s="214" t="s">
        <v>2958</v>
      </c>
      <c r="D300" s="214" t="s">
        <v>243</v>
      </c>
      <c r="E300" s="215" t="s">
        <v>7314</v>
      </c>
      <c r="F300" s="216" t="s">
        <v>419</v>
      </c>
      <c r="G300" s="217" t="s">
        <v>282</v>
      </c>
      <c r="H300" s="218">
        <v>1</v>
      </c>
      <c r="I300" s="219"/>
      <c r="J300" s="220">
        <f>ROUND(I300*H300,2)</f>
        <v>0</v>
      </c>
      <c r="K300" s="216" t="s">
        <v>247</v>
      </c>
      <c r="L300" s="45"/>
      <c r="M300" s="221" t="s">
        <v>19</v>
      </c>
      <c r="N300" s="222" t="s">
        <v>43</v>
      </c>
      <c r="O300" s="85"/>
      <c r="P300" s="223">
        <f>O300*H300</f>
        <v>0</v>
      </c>
      <c r="Q300" s="223">
        <v>0</v>
      </c>
      <c r="R300" s="223">
        <f>Q300*H300</f>
        <v>0</v>
      </c>
      <c r="S300" s="223">
        <v>0</v>
      </c>
      <c r="T300" s="224">
        <f>S300*H300</f>
        <v>0</v>
      </c>
      <c r="U300" s="39"/>
      <c r="V300" s="39"/>
      <c r="W300" s="39"/>
      <c r="X300" s="39"/>
      <c r="Y300" s="39"/>
      <c r="Z300" s="39"/>
      <c r="AA300" s="39"/>
      <c r="AB300" s="39"/>
      <c r="AC300" s="39"/>
      <c r="AD300" s="39"/>
      <c r="AE300" s="39"/>
      <c r="AR300" s="225" t="s">
        <v>248</v>
      </c>
      <c r="AT300" s="225" t="s">
        <v>243</v>
      </c>
      <c r="AU300" s="225" t="s">
        <v>81</v>
      </c>
      <c r="AY300" s="18" t="s">
        <v>240</v>
      </c>
      <c r="BE300" s="226">
        <f>IF(N300="základní",J300,0)</f>
        <v>0</v>
      </c>
      <c r="BF300" s="226">
        <f>IF(N300="snížená",J300,0)</f>
        <v>0</v>
      </c>
      <c r="BG300" s="226">
        <f>IF(N300="zákl. přenesená",J300,0)</f>
        <v>0</v>
      </c>
      <c r="BH300" s="226">
        <f>IF(N300="sníž. přenesená",J300,0)</f>
        <v>0</v>
      </c>
      <c r="BI300" s="226">
        <f>IF(N300="nulová",J300,0)</f>
        <v>0</v>
      </c>
      <c r="BJ300" s="18" t="s">
        <v>79</v>
      </c>
      <c r="BK300" s="226">
        <f>ROUND(I300*H300,2)</f>
        <v>0</v>
      </c>
      <c r="BL300" s="18" t="s">
        <v>248</v>
      </c>
      <c r="BM300" s="225" t="s">
        <v>3868</v>
      </c>
    </row>
    <row r="301" s="2" customFormat="1" ht="16.5" customHeight="1">
      <c r="A301" s="39"/>
      <c r="B301" s="40"/>
      <c r="C301" s="214" t="s">
        <v>2963</v>
      </c>
      <c r="D301" s="214" t="s">
        <v>243</v>
      </c>
      <c r="E301" s="215" t="s">
        <v>7315</v>
      </c>
      <c r="F301" s="216" t="s">
        <v>426</v>
      </c>
      <c r="G301" s="217" t="s">
        <v>282</v>
      </c>
      <c r="H301" s="218">
        <v>1</v>
      </c>
      <c r="I301" s="219"/>
      <c r="J301" s="220">
        <f>ROUND(I301*H301,2)</f>
        <v>0</v>
      </c>
      <c r="K301" s="216" t="s">
        <v>247</v>
      </c>
      <c r="L301" s="45"/>
      <c r="M301" s="221" t="s">
        <v>19</v>
      </c>
      <c r="N301" s="222" t="s">
        <v>43</v>
      </c>
      <c r="O301" s="85"/>
      <c r="P301" s="223">
        <f>O301*H301</f>
        <v>0</v>
      </c>
      <c r="Q301" s="223">
        <v>0</v>
      </c>
      <c r="R301" s="223">
        <f>Q301*H301</f>
        <v>0</v>
      </c>
      <c r="S301" s="223">
        <v>0</v>
      </c>
      <c r="T301" s="224">
        <f>S301*H301</f>
        <v>0</v>
      </c>
      <c r="U301" s="39"/>
      <c r="V301" s="39"/>
      <c r="W301" s="39"/>
      <c r="X301" s="39"/>
      <c r="Y301" s="39"/>
      <c r="Z301" s="39"/>
      <c r="AA301" s="39"/>
      <c r="AB301" s="39"/>
      <c r="AC301" s="39"/>
      <c r="AD301" s="39"/>
      <c r="AE301" s="39"/>
      <c r="AR301" s="225" t="s">
        <v>248</v>
      </c>
      <c r="AT301" s="225" t="s">
        <v>243</v>
      </c>
      <c r="AU301" s="225" t="s">
        <v>81</v>
      </c>
      <c r="AY301" s="18" t="s">
        <v>240</v>
      </c>
      <c r="BE301" s="226">
        <f>IF(N301="základní",J301,0)</f>
        <v>0</v>
      </c>
      <c r="BF301" s="226">
        <f>IF(N301="snížená",J301,0)</f>
        <v>0</v>
      </c>
      <c r="BG301" s="226">
        <f>IF(N301="zákl. přenesená",J301,0)</f>
        <v>0</v>
      </c>
      <c r="BH301" s="226">
        <f>IF(N301="sníž. přenesená",J301,0)</f>
        <v>0</v>
      </c>
      <c r="BI301" s="226">
        <f>IF(N301="nulová",J301,0)</f>
        <v>0</v>
      </c>
      <c r="BJ301" s="18" t="s">
        <v>79</v>
      </c>
      <c r="BK301" s="226">
        <f>ROUND(I301*H301,2)</f>
        <v>0</v>
      </c>
      <c r="BL301" s="18" t="s">
        <v>248</v>
      </c>
      <c r="BM301" s="225" t="s">
        <v>3876</v>
      </c>
    </row>
    <row r="302" s="2" customFormat="1" ht="16.5" customHeight="1">
      <c r="A302" s="39"/>
      <c r="B302" s="40"/>
      <c r="C302" s="214" t="s">
        <v>2968</v>
      </c>
      <c r="D302" s="214" t="s">
        <v>243</v>
      </c>
      <c r="E302" s="215" t="s">
        <v>7316</v>
      </c>
      <c r="F302" s="216" t="s">
        <v>433</v>
      </c>
      <c r="G302" s="217" t="s">
        <v>282</v>
      </c>
      <c r="H302" s="218">
        <v>1</v>
      </c>
      <c r="I302" s="219"/>
      <c r="J302" s="220">
        <f>ROUND(I302*H302,2)</f>
        <v>0</v>
      </c>
      <c r="K302" s="216" t="s">
        <v>247</v>
      </c>
      <c r="L302" s="45"/>
      <c r="M302" s="221" t="s">
        <v>19</v>
      </c>
      <c r="N302" s="222" t="s">
        <v>43</v>
      </c>
      <c r="O302" s="85"/>
      <c r="P302" s="223">
        <f>O302*H302</f>
        <v>0</v>
      </c>
      <c r="Q302" s="223">
        <v>0</v>
      </c>
      <c r="R302" s="223">
        <f>Q302*H302</f>
        <v>0</v>
      </c>
      <c r="S302" s="223">
        <v>0</v>
      </c>
      <c r="T302" s="224">
        <f>S302*H302</f>
        <v>0</v>
      </c>
      <c r="U302" s="39"/>
      <c r="V302" s="39"/>
      <c r="W302" s="39"/>
      <c r="X302" s="39"/>
      <c r="Y302" s="39"/>
      <c r="Z302" s="39"/>
      <c r="AA302" s="39"/>
      <c r="AB302" s="39"/>
      <c r="AC302" s="39"/>
      <c r="AD302" s="39"/>
      <c r="AE302" s="39"/>
      <c r="AR302" s="225" t="s">
        <v>248</v>
      </c>
      <c r="AT302" s="225" t="s">
        <v>243</v>
      </c>
      <c r="AU302" s="225" t="s">
        <v>81</v>
      </c>
      <c r="AY302" s="18" t="s">
        <v>240</v>
      </c>
      <c r="BE302" s="226">
        <f>IF(N302="základní",J302,0)</f>
        <v>0</v>
      </c>
      <c r="BF302" s="226">
        <f>IF(N302="snížená",J302,0)</f>
        <v>0</v>
      </c>
      <c r="BG302" s="226">
        <f>IF(N302="zákl. přenesená",J302,0)</f>
        <v>0</v>
      </c>
      <c r="BH302" s="226">
        <f>IF(N302="sníž. přenesená",J302,0)</f>
        <v>0</v>
      </c>
      <c r="BI302" s="226">
        <f>IF(N302="nulová",J302,0)</f>
        <v>0</v>
      </c>
      <c r="BJ302" s="18" t="s">
        <v>79</v>
      </c>
      <c r="BK302" s="226">
        <f>ROUND(I302*H302,2)</f>
        <v>0</v>
      </c>
      <c r="BL302" s="18" t="s">
        <v>248</v>
      </c>
      <c r="BM302" s="225" t="s">
        <v>3884</v>
      </c>
    </row>
    <row r="303" s="2" customFormat="1">
      <c r="A303" s="39"/>
      <c r="B303" s="40"/>
      <c r="C303" s="41"/>
      <c r="D303" s="227" t="s">
        <v>435</v>
      </c>
      <c r="E303" s="41"/>
      <c r="F303" s="228" t="s">
        <v>7317</v>
      </c>
      <c r="G303" s="41"/>
      <c r="H303" s="41"/>
      <c r="I303" s="229"/>
      <c r="J303" s="41"/>
      <c r="K303" s="41"/>
      <c r="L303" s="45"/>
      <c r="M303" s="230"/>
      <c r="N303" s="231"/>
      <c r="O303" s="232"/>
      <c r="P303" s="232"/>
      <c r="Q303" s="232"/>
      <c r="R303" s="232"/>
      <c r="S303" s="232"/>
      <c r="T303" s="233"/>
      <c r="U303" s="39"/>
      <c r="V303" s="39"/>
      <c r="W303" s="39"/>
      <c r="X303" s="39"/>
      <c r="Y303" s="39"/>
      <c r="Z303" s="39"/>
      <c r="AA303" s="39"/>
      <c r="AB303" s="39"/>
      <c r="AC303" s="39"/>
      <c r="AD303" s="39"/>
      <c r="AE303" s="39"/>
      <c r="AT303" s="18" t="s">
        <v>435</v>
      </c>
      <c r="AU303" s="18" t="s">
        <v>81</v>
      </c>
    </row>
    <row r="304" s="2" customFormat="1" ht="6.96" customHeight="1">
      <c r="A304" s="39"/>
      <c r="B304" s="60"/>
      <c r="C304" s="61"/>
      <c r="D304" s="61"/>
      <c r="E304" s="61"/>
      <c r="F304" s="61"/>
      <c r="G304" s="61"/>
      <c r="H304" s="61"/>
      <c r="I304" s="61"/>
      <c r="J304" s="61"/>
      <c r="K304" s="61"/>
      <c r="L304" s="45"/>
      <c r="M304" s="39"/>
      <c r="O304" s="39"/>
      <c r="P304" s="39"/>
      <c r="Q304" s="39"/>
      <c r="R304" s="39"/>
      <c r="S304" s="39"/>
      <c r="T304" s="39"/>
      <c r="U304" s="39"/>
      <c r="V304" s="39"/>
      <c r="W304" s="39"/>
      <c r="X304" s="39"/>
      <c r="Y304" s="39"/>
      <c r="Z304" s="39"/>
      <c r="AA304" s="39"/>
      <c r="AB304" s="39"/>
      <c r="AC304" s="39"/>
      <c r="AD304" s="39"/>
      <c r="AE304" s="39"/>
    </row>
  </sheetData>
  <sheetProtection sheet="1" autoFilter="0" formatColumns="0" formatRows="0" objects="1" scenarios="1" spinCount="100000" saltValue="eayQgCz9aKA3RcZ1Eg6fjdb830dvPceb3POvS1DVCIXp18y7mkc7dZQxwYzPNbGvUr4834qPt6zKbNb1XzQGCw==" hashValue="y8oABsHYy1wdxBmTl4rWB6aPd8Xi5vl2aQBcVmT1Kt5/eTehXreDCwB6b3okzbc9unOc0gBpnabhmnjgJSrzdQ==" algorithmName="SHA-512" password="CC35"/>
  <autoFilter ref="C98:K303"/>
  <mergeCells count="12">
    <mergeCell ref="E7:H7"/>
    <mergeCell ref="E9:H9"/>
    <mergeCell ref="E11:H11"/>
    <mergeCell ref="E20:H20"/>
    <mergeCell ref="E29:H29"/>
    <mergeCell ref="E50:H50"/>
    <mergeCell ref="E52:H52"/>
    <mergeCell ref="E54:H54"/>
    <mergeCell ref="E87:H87"/>
    <mergeCell ref="E89:H89"/>
    <mergeCell ref="E91:H9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86</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1" customFormat="1" ht="12" customHeight="1">
      <c r="B8" s="21"/>
      <c r="D8" s="144" t="s">
        <v>209</v>
      </c>
      <c r="L8" s="21"/>
    </row>
    <row r="9" s="2" customFormat="1" ht="16.5" customHeight="1">
      <c r="A9" s="39"/>
      <c r="B9" s="45"/>
      <c r="C9" s="39"/>
      <c r="D9" s="39"/>
      <c r="E9" s="145" t="s">
        <v>210</v>
      </c>
      <c r="F9" s="39"/>
      <c r="G9" s="39"/>
      <c r="H9" s="39"/>
      <c r="I9" s="39"/>
      <c r="J9" s="39"/>
      <c r="K9" s="39"/>
      <c r="L9" s="146"/>
      <c r="S9" s="39"/>
      <c r="T9" s="39"/>
      <c r="U9" s="39"/>
      <c r="V9" s="39"/>
      <c r="W9" s="39"/>
      <c r="X9" s="39"/>
      <c r="Y9" s="39"/>
      <c r="Z9" s="39"/>
      <c r="AA9" s="39"/>
      <c r="AB9" s="39"/>
      <c r="AC9" s="39"/>
      <c r="AD9" s="39"/>
      <c r="AE9" s="39"/>
    </row>
    <row r="10" s="2" customFormat="1" ht="12" customHeight="1">
      <c r="A10" s="39"/>
      <c r="B10" s="45"/>
      <c r="C10" s="39"/>
      <c r="D10" s="144" t="s">
        <v>211</v>
      </c>
      <c r="E10" s="39"/>
      <c r="F10" s="39"/>
      <c r="G10" s="39"/>
      <c r="H10" s="39"/>
      <c r="I10" s="39"/>
      <c r="J10" s="39"/>
      <c r="K10" s="39"/>
      <c r="L10" s="146"/>
      <c r="S10" s="39"/>
      <c r="T10" s="39"/>
      <c r="U10" s="39"/>
      <c r="V10" s="39"/>
      <c r="W10" s="39"/>
      <c r="X10" s="39"/>
      <c r="Y10" s="39"/>
      <c r="Z10" s="39"/>
      <c r="AA10" s="39"/>
      <c r="AB10" s="39"/>
      <c r="AC10" s="39"/>
      <c r="AD10" s="39"/>
      <c r="AE10" s="39"/>
    </row>
    <row r="11" s="2" customFormat="1" ht="16.5" customHeight="1">
      <c r="A11" s="39"/>
      <c r="B11" s="45"/>
      <c r="C11" s="39"/>
      <c r="D11" s="39"/>
      <c r="E11" s="147" t="s">
        <v>212</v>
      </c>
      <c r="F11" s="39"/>
      <c r="G11" s="39"/>
      <c r="H11" s="39"/>
      <c r="I11" s="39"/>
      <c r="J11" s="39"/>
      <c r="K11" s="39"/>
      <c r="L11" s="146"/>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s="2" customFormat="1" ht="12" customHeight="1">
      <c r="A14" s="39"/>
      <c r="B14" s="45"/>
      <c r="C14" s="39"/>
      <c r="D14" s="144" t="s">
        <v>21</v>
      </c>
      <c r="E14" s="39"/>
      <c r="F14" s="134" t="s">
        <v>22</v>
      </c>
      <c r="G14" s="39"/>
      <c r="H14" s="39"/>
      <c r="I14" s="144" t="s">
        <v>23</v>
      </c>
      <c r="J14" s="148" t="str">
        <f>'Rekapitulace stavby'!AN8</f>
        <v>19. 10. 2024</v>
      </c>
      <c r="K14" s="39"/>
      <c r="L14" s="146"/>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s="2" customFormat="1" ht="18" customHeight="1">
      <c r="A17" s="39"/>
      <c r="B17" s="45"/>
      <c r="C17" s="39"/>
      <c r="D17" s="39"/>
      <c r="E17" s="134" t="s">
        <v>27</v>
      </c>
      <c r="F17" s="39"/>
      <c r="G17" s="39"/>
      <c r="H17" s="39"/>
      <c r="I17" s="144" t="s">
        <v>28</v>
      </c>
      <c r="J17" s="134" t="s">
        <v>19</v>
      </c>
      <c r="K17" s="39"/>
      <c r="L17" s="146"/>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s="2" customFormat="1" ht="12" customHeight="1">
      <c r="A19" s="39"/>
      <c r="B19" s="45"/>
      <c r="C19" s="39"/>
      <c r="D19" s="144" t="s">
        <v>29</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34"/>
      <c r="G20" s="134"/>
      <c r="H20" s="134"/>
      <c r="I20" s="144" t="s">
        <v>28</v>
      </c>
      <c r="J20" s="34" t="str">
        <f>'Rekapitulace stavby'!AN14</f>
        <v>Vyplň údaj</v>
      </c>
      <c r="K20" s="39"/>
      <c r="L20" s="146"/>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s="2" customFormat="1" ht="12" customHeight="1">
      <c r="A22" s="39"/>
      <c r="B22" s="45"/>
      <c r="C22" s="39"/>
      <c r="D22" s="144" t="s">
        <v>31</v>
      </c>
      <c r="E22" s="39"/>
      <c r="F22" s="39"/>
      <c r="G22" s="39"/>
      <c r="H22" s="39"/>
      <c r="I22" s="144" t="s">
        <v>26</v>
      </c>
      <c r="J22" s="134" t="s">
        <v>19</v>
      </c>
      <c r="K22" s="39"/>
      <c r="L22" s="146"/>
      <c r="S22" s="39"/>
      <c r="T22" s="39"/>
      <c r="U22" s="39"/>
      <c r="V22" s="39"/>
      <c r="W22" s="39"/>
      <c r="X22" s="39"/>
      <c r="Y22" s="39"/>
      <c r="Z22" s="39"/>
      <c r="AA22" s="39"/>
      <c r="AB22" s="39"/>
      <c r="AC22" s="39"/>
      <c r="AD22" s="39"/>
      <c r="AE22" s="39"/>
    </row>
    <row r="23" s="2" customFormat="1" ht="18" customHeight="1">
      <c r="A23" s="39"/>
      <c r="B23" s="45"/>
      <c r="C23" s="39"/>
      <c r="D23" s="39"/>
      <c r="E23" s="134" t="s">
        <v>32</v>
      </c>
      <c r="F23" s="39"/>
      <c r="G23" s="39"/>
      <c r="H23" s="39"/>
      <c r="I23" s="144" t="s">
        <v>28</v>
      </c>
      <c r="J23" s="134" t="s">
        <v>19</v>
      </c>
      <c r="K23" s="39"/>
      <c r="L23" s="146"/>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s="2" customFormat="1" ht="12" customHeight="1">
      <c r="A25" s="39"/>
      <c r="B25" s="45"/>
      <c r="C25" s="39"/>
      <c r="D25" s="144" t="s">
        <v>34</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s="2" customFormat="1" ht="18" customHeight="1">
      <c r="A26" s="39"/>
      <c r="B26" s="45"/>
      <c r="C26" s="39"/>
      <c r="D26" s="39"/>
      <c r="E26" s="134" t="str">
        <f>IF('Rekapitulace stavby'!E20="","",'Rekapitulace stavby'!E20)</f>
        <v>Ing.R. Hladký</v>
      </c>
      <c r="F26" s="39"/>
      <c r="G26" s="39"/>
      <c r="H26" s="39"/>
      <c r="I26" s="144" t="s">
        <v>28</v>
      </c>
      <c r="J26" s="134" t="str">
        <f>IF('Rekapitulace stavby'!AN20="","",'Rekapitulace stavby'!AN20)</f>
        <v/>
      </c>
      <c r="K26" s="39"/>
      <c r="L26" s="146"/>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s="2" customFormat="1" ht="12" customHeight="1">
      <c r="A28" s="39"/>
      <c r="B28" s="45"/>
      <c r="C28" s="39"/>
      <c r="D28" s="144" t="s">
        <v>36</v>
      </c>
      <c r="E28" s="39"/>
      <c r="F28" s="39"/>
      <c r="G28" s="39"/>
      <c r="H28" s="39"/>
      <c r="I28" s="39"/>
      <c r="J28" s="39"/>
      <c r="K28" s="39"/>
      <c r="L28" s="146"/>
      <c r="S28" s="39"/>
      <c r="T28" s="39"/>
      <c r="U28" s="39"/>
      <c r="V28" s="39"/>
      <c r="W28" s="39"/>
      <c r="X28" s="39"/>
      <c r="Y28" s="39"/>
      <c r="Z28" s="39"/>
      <c r="AA28" s="39"/>
      <c r="AB28" s="39"/>
      <c r="AC28" s="39"/>
      <c r="AD28" s="39"/>
      <c r="AE28" s="39"/>
    </row>
    <row r="29" s="8" customFormat="1" ht="143.25" customHeight="1">
      <c r="A29" s="149"/>
      <c r="B29" s="150"/>
      <c r="C29" s="149"/>
      <c r="D29" s="149"/>
      <c r="E29" s="151" t="s">
        <v>213</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25.44" customHeight="1">
      <c r="A32" s="39"/>
      <c r="B32" s="45"/>
      <c r="C32" s="39"/>
      <c r="D32" s="154" t="s">
        <v>38</v>
      </c>
      <c r="E32" s="39"/>
      <c r="F32" s="39"/>
      <c r="G32" s="39"/>
      <c r="H32" s="39"/>
      <c r="I32" s="39"/>
      <c r="J32" s="155">
        <f>ROUND(J93, 2)</f>
        <v>0</v>
      </c>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14.4" customHeight="1">
      <c r="A34" s="39"/>
      <c r="B34" s="45"/>
      <c r="C34" s="39"/>
      <c r="D34" s="39"/>
      <c r="E34" s="39"/>
      <c r="F34" s="156" t="s">
        <v>40</v>
      </c>
      <c r="G34" s="39"/>
      <c r="H34" s="39"/>
      <c r="I34" s="156" t="s">
        <v>39</v>
      </c>
      <c r="J34" s="156" t="s">
        <v>41</v>
      </c>
      <c r="K34" s="39"/>
      <c r="L34" s="146"/>
      <c r="S34" s="39"/>
      <c r="T34" s="39"/>
      <c r="U34" s="39"/>
      <c r="V34" s="39"/>
      <c r="W34" s="39"/>
      <c r="X34" s="39"/>
      <c r="Y34" s="39"/>
      <c r="Z34" s="39"/>
      <c r="AA34" s="39"/>
      <c r="AB34" s="39"/>
      <c r="AC34" s="39"/>
      <c r="AD34" s="39"/>
      <c r="AE34" s="39"/>
    </row>
    <row r="35" s="2" customFormat="1" ht="14.4" customHeight="1">
      <c r="A35" s="39"/>
      <c r="B35" s="45"/>
      <c r="C35" s="39"/>
      <c r="D35" s="157" t="s">
        <v>42</v>
      </c>
      <c r="E35" s="144" t="s">
        <v>43</v>
      </c>
      <c r="F35" s="158">
        <f>ROUND((SUM(BE93:BE156)),  2)</f>
        <v>0</v>
      </c>
      <c r="G35" s="39"/>
      <c r="H35" s="39"/>
      <c r="I35" s="159">
        <v>0.20999999999999999</v>
      </c>
      <c r="J35" s="158">
        <f>ROUND(((SUM(BE93:BE156))*I35),  2)</f>
        <v>0</v>
      </c>
      <c r="K35" s="39"/>
      <c r="L35" s="146"/>
      <c r="S35" s="39"/>
      <c r="T35" s="39"/>
      <c r="U35" s="39"/>
      <c r="V35" s="39"/>
      <c r="W35" s="39"/>
      <c r="X35" s="39"/>
      <c r="Y35" s="39"/>
      <c r="Z35" s="39"/>
      <c r="AA35" s="39"/>
      <c r="AB35" s="39"/>
      <c r="AC35" s="39"/>
      <c r="AD35" s="39"/>
      <c r="AE35" s="39"/>
    </row>
    <row r="36" s="2" customFormat="1" ht="14.4" customHeight="1">
      <c r="A36" s="39"/>
      <c r="B36" s="45"/>
      <c r="C36" s="39"/>
      <c r="D36" s="39"/>
      <c r="E36" s="144" t="s">
        <v>44</v>
      </c>
      <c r="F36" s="158">
        <f>ROUND((SUM(BF93:BF156)),  2)</f>
        <v>0</v>
      </c>
      <c r="G36" s="39"/>
      <c r="H36" s="39"/>
      <c r="I36" s="159">
        <v>0.12</v>
      </c>
      <c r="J36" s="158">
        <f>ROUND(((SUM(BF93:BF156))*I36),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45</v>
      </c>
      <c r="F37" s="158">
        <f>ROUND((SUM(BG93:BG156)),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46</v>
      </c>
      <c r="F38" s="158">
        <f>ROUND((SUM(BH93:BH156)),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47</v>
      </c>
      <c r="F39" s="158">
        <f>ROUND((SUM(BI93:BI156)),  2)</f>
        <v>0</v>
      </c>
      <c r="G39" s="39"/>
      <c r="H39" s="39"/>
      <c r="I39" s="159">
        <v>0</v>
      </c>
      <c r="J39" s="158">
        <f>0</f>
        <v>0</v>
      </c>
      <c r="K39" s="39"/>
      <c r="L39" s="146"/>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s="2" customFormat="1" ht="25.44" customHeight="1">
      <c r="A41" s="39"/>
      <c r="B41" s="45"/>
      <c r="C41" s="160"/>
      <c r="D41" s="161" t="s">
        <v>48</v>
      </c>
      <c r="E41" s="162"/>
      <c r="F41" s="162"/>
      <c r="G41" s="163" t="s">
        <v>49</v>
      </c>
      <c r="H41" s="164" t="s">
        <v>50</v>
      </c>
      <c r="I41" s="162"/>
      <c r="J41" s="165">
        <f>SUM(J32:J39)</f>
        <v>0</v>
      </c>
      <c r="K41" s="166"/>
      <c r="L41" s="146"/>
      <c r="S41" s="39"/>
      <c r="T41" s="39"/>
      <c r="U41" s="39"/>
      <c r="V41" s="39"/>
      <c r="W41" s="39"/>
      <c r="X41" s="39"/>
      <c r="Y41" s="39"/>
      <c r="Z41" s="39"/>
      <c r="AA41" s="39"/>
      <c r="AB41" s="39"/>
      <c r="AC41" s="39"/>
      <c r="AD41" s="39"/>
      <c r="AE41" s="39"/>
    </row>
    <row r="42"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214</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Sportovní hala Turnov</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209</v>
      </c>
      <c r="D51" s="23"/>
      <c r="E51" s="23"/>
      <c r="F51" s="23"/>
      <c r="G51" s="23"/>
      <c r="H51" s="23"/>
      <c r="I51" s="23"/>
      <c r="J51" s="23"/>
      <c r="K51" s="23"/>
      <c r="L51" s="21"/>
    </row>
    <row r="52" hidden="1" s="2" customFormat="1" ht="16.5" customHeight="1">
      <c r="A52" s="39"/>
      <c r="B52" s="40"/>
      <c r="C52" s="41"/>
      <c r="D52" s="41"/>
      <c r="E52" s="171" t="s">
        <v>210</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211</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24_099_0401 - SO401 - Venkovní osvětlení</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19. 10. 2024</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Městská sportovní Turnov</v>
      </c>
      <c r="G58" s="41"/>
      <c r="H58" s="41"/>
      <c r="I58" s="33" t="s">
        <v>31</v>
      </c>
      <c r="J58" s="37" t="str">
        <f>E23</f>
        <v>RESTYL Plan s.r.o.</v>
      </c>
      <c r="K58" s="41"/>
      <c r="L58" s="146"/>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34</v>
      </c>
      <c r="J59" s="37" t="str">
        <f>E26</f>
        <v>Ing.R. Hladký</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215</v>
      </c>
      <c r="D61" s="173"/>
      <c r="E61" s="173"/>
      <c r="F61" s="173"/>
      <c r="G61" s="173"/>
      <c r="H61" s="173"/>
      <c r="I61" s="173"/>
      <c r="J61" s="174" t="s">
        <v>216</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70</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217</v>
      </c>
    </row>
    <row r="64" hidden="1" s="9" customFormat="1" ht="24.96" customHeight="1">
      <c r="A64" s="9"/>
      <c r="B64" s="176"/>
      <c r="C64" s="177"/>
      <c r="D64" s="178" t="s">
        <v>218</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219</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220</v>
      </c>
      <c r="E66" s="184"/>
      <c r="F66" s="184"/>
      <c r="G66" s="184"/>
      <c r="H66" s="184"/>
      <c r="I66" s="184"/>
      <c r="J66" s="185">
        <f>J112</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221</v>
      </c>
      <c r="E67" s="184"/>
      <c r="F67" s="184"/>
      <c r="G67" s="184"/>
      <c r="H67" s="184"/>
      <c r="I67" s="184"/>
      <c r="J67" s="185">
        <f>J127</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222</v>
      </c>
      <c r="E68" s="184"/>
      <c r="F68" s="184"/>
      <c r="G68" s="184"/>
      <c r="H68" s="184"/>
      <c r="I68" s="184"/>
      <c r="J68" s="185">
        <f>J133</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223</v>
      </c>
      <c r="E69" s="184"/>
      <c r="F69" s="184"/>
      <c r="G69" s="184"/>
      <c r="H69" s="184"/>
      <c r="I69" s="184"/>
      <c r="J69" s="185">
        <f>J140</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224</v>
      </c>
      <c r="E70" s="184"/>
      <c r="F70" s="184"/>
      <c r="G70" s="184"/>
      <c r="H70" s="184"/>
      <c r="I70" s="184"/>
      <c r="J70" s="185">
        <f>J144</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225</v>
      </c>
      <c r="E71" s="184"/>
      <c r="F71" s="184"/>
      <c r="G71" s="184"/>
      <c r="H71" s="184"/>
      <c r="I71" s="184"/>
      <c r="J71" s="185">
        <f>J147</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226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Sportovní hala Turnov</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209</v>
      </c>
      <c r="D82" s="23"/>
      <c r="E82" s="23"/>
      <c r="F82" s="23"/>
      <c r="G82" s="23"/>
      <c r="H82" s="23"/>
      <c r="I82" s="23"/>
      <c r="J82" s="23"/>
      <c r="K82" s="23"/>
      <c r="L82" s="21"/>
    </row>
    <row r="83" s="2" customFormat="1" ht="16.5" customHeight="1">
      <c r="A83" s="39"/>
      <c r="B83" s="40"/>
      <c r="C83" s="41"/>
      <c r="D83" s="41"/>
      <c r="E83" s="171" t="s">
        <v>210</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211</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24_099_0401 - SO401 - Venkovní osvětlení</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19. 10. 2024</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Městská sportovní Turnov</v>
      </c>
      <c r="G89" s="41"/>
      <c r="H89" s="41"/>
      <c r="I89" s="33" t="s">
        <v>31</v>
      </c>
      <c r="J89" s="37" t="str">
        <f>E23</f>
        <v>RESTYL Plan s.r.o.</v>
      </c>
      <c r="K89" s="41"/>
      <c r="L89" s="146"/>
      <c r="S89" s="39"/>
      <c r="T89" s="39"/>
      <c r="U89" s="39"/>
      <c r="V89" s="39"/>
      <c r="W89" s="39"/>
      <c r="X89" s="39"/>
      <c r="Y89" s="39"/>
      <c r="Z89" s="39"/>
      <c r="AA89" s="39"/>
      <c r="AB89" s="39"/>
      <c r="AC89" s="39"/>
      <c r="AD89" s="39"/>
      <c r="AE89" s="39"/>
    </row>
    <row r="90" s="2" customFormat="1" ht="15.15" customHeight="1">
      <c r="A90" s="39"/>
      <c r="B90" s="40"/>
      <c r="C90" s="33" t="s">
        <v>29</v>
      </c>
      <c r="D90" s="41"/>
      <c r="E90" s="41"/>
      <c r="F90" s="28" t="str">
        <f>IF(E20="","",E20)</f>
        <v>Vyplň údaj</v>
      </c>
      <c r="G90" s="41"/>
      <c r="H90" s="41"/>
      <c r="I90" s="33" t="s">
        <v>34</v>
      </c>
      <c r="J90" s="37" t="str">
        <f>E26</f>
        <v>Ing.R. Hladký</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227</v>
      </c>
      <c r="D92" s="190" t="s">
        <v>57</v>
      </c>
      <c r="E92" s="190" t="s">
        <v>53</v>
      </c>
      <c r="F92" s="190" t="s">
        <v>54</v>
      </c>
      <c r="G92" s="190" t="s">
        <v>228</v>
      </c>
      <c r="H92" s="190" t="s">
        <v>229</v>
      </c>
      <c r="I92" s="190" t="s">
        <v>230</v>
      </c>
      <c r="J92" s="190" t="s">
        <v>216</v>
      </c>
      <c r="K92" s="191" t="s">
        <v>231</v>
      </c>
      <c r="L92" s="192"/>
      <c r="M92" s="93" t="s">
        <v>19</v>
      </c>
      <c r="N92" s="94" t="s">
        <v>42</v>
      </c>
      <c r="O92" s="94" t="s">
        <v>232</v>
      </c>
      <c r="P92" s="94" t="s">
        <v>233</v>
      </c>
      <c r="Q92" s="94" t="s">
        <v>234</v>
      </c>
      <c r="R92" s="94" t="s">
        <v>235</v>
      </c>
      <c r="S92" s="94" t="s">
        <v>236</v>
      </c>
      <c r="T92" s="95" t="s">
        <v>237</v>
      </c>
      <c r="U92" s="187"/>
      <c r="V92" s="187"/>
      <c r="W92" s="187"/>
      <c r="X92" s="187"/>
      <c r="Y92" s="187"/>
      <c r="Z92" s="187"/>
      <c r="AA92" s="187"/>
      <c r="AB92" s="187"/>
      <c r="AC92" s="187"/>
      <c r="AD92" s="187"/>
      <c r="AE92" s="187"/>
    </row>
    <row r="93" s="2" customFormat="1" ht="22.8" customHeight="1">
      <c r="A93" s="39"/>
      <c r="B93" s="40"/>
      <c r="C93" s="100" t="s">
        <v>238</v>
      </c>
      <c r="D93" s="41"/>
      <c r="E93" s="41"/>
      <c r="F93" s="41"/>
      <c r="G93" s="41"/>
      <c r="H93" s="41"/>
      <c r="I93" s="41"/>
      <c r="J93" s="193">
        <f>BK93</f>
        <v>0</v>
      </c>
      <c r="K93" s="41"/>
      <c r="L93" s="45"/>
      <c r="M93" s="96"/>
      <c r="N93" s="194"/>
      <c r="O93" s="97"/>
      <c r="P93" s="195">
        <f>P94</f>
        <v>0</v>
      </c>
      <c r="Q93" s="97"/>
      <c r="R93" s="195">
        <f>R94</f>
        <v>0</v>
      </c>
      <c r="S93" s="97"/>
      <c r="T93" s="196">
        <f>T94</f>
        <v>0</v>
      </c>
      <c r="U93" s="39"/>
      <c r="V93" s="39"/>
      <c r="W93" s="39"/>
      <c r="X93" s="39"/>
      <c r="Y93" s="39"/>
      <c r="Z93" s="39"/>
      <c r="AA93" s="39"/>
      <c r="AB93" s="39"/>
      <c r="AC93" s="39"/>
      <c r="AD93" s="39"/>
      <c r="AE93" s="39"/>
      <c r="AT93" s="18" t="s">
        <v>71</v>
      </c>
      <c r="AU93" s="18" t="s">
        <v>217</v>
      </c>
      <c r="BK93" s="197">
        <f>BK94</f>
        <v>0</v>
      </c>
    </row>
    <row r="94" s="12" customFormat="1" ht="25.92" customHeight="1">
      <c r="A94" s="12"/>
      <c r="B94" s="198"/>
      <c r="C94" s="199"/>
      <c r="D94" s="200" t="s">
        <v>71</v>
      </c>
      <c r="E94" s="201" t="s">
        <v>239</v>
      </c>
      <c r="F94" s="201" t="s">
        <v>84</v>
      </c>
      <c r="G94" s="199"/>
      <c r="H94" s="199"/>
      <c r="I94" s="202"/>
      <c r="J94" s="203">
        <f>BK94</f>
        <v>0</v>
      </c>
      <c r="K94" s="199"/>
      <c r="L94" s="204"/>
      <c r="M94" s="205"/>
      <c r="N94" s="206"/>
      <c r="O94" s="206"/>
      <c r="P94" s="207">
        <f>P95+P112+P127+P133+P140+P144+P147</f>
        <v>0</v>
      </c>
      <c r="Q94" s="206"/>
      <c r="R94" s="207">
        <f>R95+R112+R127+R133+R140+R144+R147</f>
        <v>0</v>
      </c>
      <c r="S94" s="206"/>
      <c r="T94" s="208">
        <f>T95+T112+T127+T133+T140+T144+T147</f>
        <v>0</v>
      </c>
      <c r="U94" s="12"/>
      <c r="V94" s="12"/>
      <c r="W94" s="12"/>
      <c r="X94" s="12"/>
      <c r="Y94" s="12"/>
      <c r="Z94" s="12"/>
      <c r="AA94" s="12"/>
      <c r="AB94" s="12"/>
      <c r="AC94" s="12"/>
      <c r="AD94" s="12"/>
      <c r="AE94" s="12"/>
      <c r="AR94" s="209" t="s">
        <v>79</v>
      </c>
      <c r="AT94" s="210" t="s">
        <v>71</v>
      </c>
      <c r="AU94" s="210" t="s">
        <v>72</v>
      </c>
      <c r="AY94" s="209" t="s">
        <v>240</v>
      </c>
      <c r="BK94" s="211">
        <f>BK95+BK112+BK127+BK133+BK140+BK144+BK147</f>
        <v>0</v>
      </c>
    </row>
    <row r="95" s="12" customFormat="1" ht="22.8" customHeight="1">
      <c r="A95" s="12"/>
      <c r="B95" s="198"/>
      <c r="C95" s="199"/>
      <c r="D95" s="200" t="s">
        <v>71</v>
      </c>
      <c r="E95" s="212" t="s">
        <v>241</v>
      </c>
      <c r="F95" s="212" t="s">
        <v>242</v>
      </c>
      <c r="G95" s="199"/>
      <c r="H95" s="199"/>
      <c r="I95" s="202"/>
      <c r="J95" s="213">
        <f>BK95</f>
        <v>0</v>
      </c>
      <c r="K95" s="199"/>
      <c r="L95" s="204"/>
      <c r="M95" s="205"/>
      <c r="N95" s="206"/>
      <c r="O95" s="206"/>
      <c r="P95" s="207">
        <f>SUM(P96:P111)</f>
        <v>0</v>
      </c>
      <c r="Q95" s="206"/>
      <c r="R95" s="207">
        <f>SUM(R96:R111)</f>
        <v>0</v>
      </c>
      <c r="S95" s="206"/>
      <c r="T95" s="208">
        <f>SUM(T96:T111)</f>
        <v>0</v>
      </c>
      <c r="U95" s="12"/>
      <c r="V95" s="12"/>
      <c r="W95" s="12"/>
      <c r="X95" s="12"/>
      <c r="Y95" s="12"/>
      <c r="Z95" s="12"/>
      <c r="AA95" s="12"/>
      <c r="AB95" s="12"/>
      <c r="AC95" s="12"/>
      <c r="AD95" s="12"/>
      <c r="AE95" s="12"/>
      <c r="AR95" s="209" t="s">
        <v>79</v>
      </c>
      <c r="AT95" s="210" t="s">
        <v>71</v>
      </c>
      <c r="AU95" s="210" t="s">
        <v>79</v>
      </c>
      <c r="AY95" s="209" t="s">
        <v>240</v>
      </c>
      <c r="BK95" s="211">
        <f>SUM(BK96:BK111)</f>
        <v>0</v>
      </c>
    </row>
    <row r="96" s="2" customFormat="1" ht="21.75" customHeight="1">
      <c r="A96" s="39"/>
      <c r="B96" s="40"/>
      <c r="C96" s="214" t="s">
        <v>79</v>
      </c>
      <c r="D96" s="214" t="s">
        <v>243</v>
      </c>
      <c r="E96" s="215" t="s">
        <v>244</v>
      </c>
      <c r="F96" s="216" t="s">
        <v>245</v>
      </c>
      <c r="G96" s="217" t="s">
        <v>246</v>
      </c>
      <c r="H96" s="218">
        <v>0.12</v>
      </c>
      <c r="I96" s="219"/>
      <c r="J96" s="220">
        <f>ROUND(I96*H96,2)</f>
        <v>0</v>
      </c>
      <c r="K96" s="216" t="s">
        <v>247</v>
      </c>
      <c r="L96" s="45"/>
      <c r="M96" s="221" t="s">
        <v>19</v>
      </c>
      <c r="N96" s="222" t="s">
        <v>43</v>
      </c>
      <c r="O96" s="85"/>
      <c r="P96" s="223">
        <f>O96*H96</f>
        <v>0</v>
      </c>
      <c r="Q96" s="223">
        <v>0</v>
      </c>
      <c r="R96" s="223">
        <f>Q96*H96</f>
        <v>0</v>
      </c>
      <c r="S96" s="223">
        <v>0</v>
      </c>
      <c r="T96" s="224">
        <f>S96*H96</f>
        <v>0</v>
      </c>
      <c r="U96" s="39"/>
      <c r="V96" s="39"/>
      <c r="W96" s="39"/>
      <c r="X96" s="39"/>
      <c r="Y96" s="39"/>
      <c r="Z96" s="39"/>
      <c r="AA96" s="39"/>
      <c r="AB96" s="39"/>
      <c r="AC96" s="39"/>
      <c r="AD96" s="39"/>
      <c r="AE96" s="39"/>
      <c r="AR96" s="225" t="s">
        <v>248</v>
      </c>
      <c r="AT96" s="225" t="s">
        <v>243</v>
      </c>
      <c r="AU96" s="225" t="s">
        <v>81</v>
      </c>
      <c r="AY96" s="18" t="s">
        <v>240</v>
      </c>
      <c r="BE96" s="226">
        <f>IF(N96="základní",J96,0)</f>
        <v>0</v>
      </c>
      <c r="BF96" s="226">
        <f>IF(N96="snížená",J96,0)</f>
        <v>0</v>
      </c>
      <c r="BG96" s="226">
        <f>IF(N96="zákl. přenesená",J96,0)</f>
        <v>0</v>
      </c>
      <c r="BH96" s="226">
        <f>IF(N96="sníž. přenesená",J96,0)</f>
        <v>0</v>
      </c>
      <c r="BI96" s="226">
        <f>IF(N96="nulová",J96,0)</f>
        <v>0</v>
      </c>
      <c r="BJ96" s="18" t="s">
        <v>79</v>
      </c>
      <c r="BK96" s="226">
        <f>ROUND(I96*H96,2)</f>
        <v>0</v>
      </c>
      <c r="BL96" s="18" t="s">
        <v>248</v>
      </c>
      <c r="BM96" s="225" t="s">
        <v>81</v>
      </c>
    </row>
    <row r="97" s="2" customFormat="1" ht="16.5" customHeight="1">
      <c r="A97" s="39"/>
      <c r="B97" s="40"/>
      <c r="C97" s="214" t="s">
        <v>81</v>
      </c>
      <c r="D97" s="214" t="s">
        <v>243</v>
      </c>
      <c r="E97" s="215" t="s">
        <v>249</v>
      </c>
      <c r="F97" s="216" t="s">
        <v>250</v>
      </c>
      <c r="G97" s="217" t="s">
        <v>251</v>
      </c>
      <c r="H97" s="218">
        <v>50</v>
      </c>
      <c r="I97" s="219"/>
      <c r="J97" s="220">
        <f>ROUND(I97*H97,2)</f>
        <v>0</v>
      </c>
      <c r="K97" s="216" t="s">
        <v>247</v>
      </c>
      <c r="L97" s="45"/>
      <c r="M97" s="221" t="s">
        <v>19</v>
      </c>
      <c r="N97" s="222" t="s">
        <v>43</v>
      </c>
      <c r="O97" s="85"/>
      <c r="P97" s="223">
        <f>O97*H97</f>
        <v>0</v>
      </c>
      <c r="Q97" s="223">
        <v>0</v>
      </c>
      <c r="R97" s="223">
        <f>Q97*H97</f>
        <v>0</v>
      </c>
      <c r="S97" s="223">
        <v>0</v>
      </c>
      <c r="T97" s="224">
        <f>S97*H97</f>
        <v>0</v>
      </c>
      <c r="U97" s="39"/>
      <c r="V97" s="39"/>
      <c r="W97" s="39"/>
      <c r="X97" s="39"/>
      <c r="Y97" s="39"/>
      <c r="Z97" s="39"/>
      <c r="AA97" s="39"/>
      <c r="AB97" s="39"/>
      <c r="AC97" s="39"/>
      <c r="AD97" s="39"/>
      <c r="AE97" s="39"/>
      <c r="AR97" s="225" t="s">
        <v>248</v>
      </c>
      <c r="AT97" s="225" t="s">
        <v>243</v>
      </c>
      <c r="AU97" s="225" t="s">
        <v>81</v>
      </c>
      <c r="AY97" s="18" t="s">
        <v>240</v>
      </c>
      <c r="BE97" s="226">
        <f>IF(N97="základní",J97,0)</f>
        <v>0</v>
      </c>
      <c r="BF97" s="226">
        <f>IF(N97="snížená",J97,0)</f>
        <v>0</v>
      </c>
      <c r="BG97" s="226">
        <f>IF(N97="zákl. přenesená",J97,0)</f>
        <v>0</v>
      </c>
      <c r="BH97" s="226">
        <f>IF(N97="sníž. přenesená",J97,0)</f>
        <v>0</v>
      </c>
      <c r="BI97" s="226">
        <f>IF(N97="nulová",J97,0)</f>
        <v>0</v>
      </c>
      <c r="BJ97" s="18" t="s">
        <v>79</v>
      </c>
      <c r="BK97" s="226">
        <f>ROUND(I97*H97,2)</f>
        <v>0</v>
      </c>
      <c r="BL97" s="18" t="s">
        <v>248</v>
      </c>
      <c r="BM97" s="225" t="s">
        <v>248</v>
      </c>
    </row>
    <row r="98" s="2" customFormat="1">
      <c r="A98" s="39"/>
      <c r="B98" s="40"/>
      <c r="C98" s="214" t="s">
        <v>149</v>
      </c>
      <c r="D98" s="214" t="s">
        <v>243</v>
      </c>
      <c r="E98" s="215" t="s">
        <v>252</v>
      </c>
      <c r="F98" s="216" t="s">
        <v>253</v>
      </c>
      <c r="G98" s="217" t="s">
        <v>251</v>
      </c>
      <c r="H98" s="218">
        <v>50</v>
      </c>
      <c r="I98" s="219"/>
      <c r="J98" s="220">
        <f>ROUND(I98*H98,2)</f>
        <v>0</v>
      </c>
      <c r="K98" s="216" t="s">
        <v>247</v>
      </c>
      <c r="L98" s="45"/>
      <c r="M98" s="221" t="s">
        <v>19</v>
      </c>
      <c r="N98" s="222" t="s">
        <v>43</v>
      </c>
      <c r="O98" s="85"/>
      <c r="P98" s="223">
        <f>O98*H98</f>
        <v>0</v>
      </c>
      <c r="Q98" s="223">
        <v>0</v>
      </c>
      <c r="R98" s="223">
        <f>Q98*H98</f>
        <v>0</v>
      </c>
      <c r="S98" s="223">
        <v>0</v>
      </c>
      <c r="T98" s="224">
        <f>S98*H98</f>
        <v>0</v>
      </c>
      <c r="U98" s="39"/>
      <c r="V98" s="39"/>
      <c r="W98" s="39"/>
      <c r="X98" s="39"/>
      <c r="Y98" s="39"/>
      <c r="Z98" s="39"/>
      <c r="AA98" s="39"/>
      <c r="AB98" s="39"/>
      <c r="AC98" s="39"/>
      <c r="AD98" s="39"/>
      <c r="AE98" s="39"/>
      <c r="AR98" s="225" t="s">
        <v>248</v>
      </c>
      <c r="AT98" s="225" t="s">
        <v>243</v>
      </c>
      <c r="AU98" s="225" t="s">
        <v>81</v>
      </c>
      <c r="AY98" s="18" t="s">
        <v>240</v>
      </c>
      <c r="BE98" s="226">
        <f>IF(N98="základní",J98,0)</f>
        <v>0</v>
      </c>
      <c r="BF98" s="226">
        <f>IF(N98="snížená",J98,0)</f>
        <v>0</v>
      </c>
      <c r="BG98" s="226">
        <f>IF(N98="zákl. přenesená",J98,0)</f>
        <v>0</v>
      </c>
      <c r="BH98" s="226">
        <f>IF(N98="sníž. přenesená",J98,0)</f>
        <v>0</v>
      </c>
      <c r="BI98" s="226">
        <f>IF(N98="nulová",J98,0)</f>
        <v>0</v>
      </c>
      <c r="BJ98" s="18" t="s">
        <v>79</v>
      </c>
      <c r="BK98" s="226">
        <f>ROUND(I98*H98,2)</f>
        <v>0</v>
      </c>
      <c r="BL98" s="18" t="s">
        <v>248</v>
      </c>
      <c r="BM98" s="225" t="s">
        <v>254</v>
      </c>
    </row>
    <row r="99" s="2" customFormat="1" ht="16.5" customHeight="1">
      <c r="A99" s="39"/>
      <c r="B99" s="40"/>
      <c r="C99" s="214" t="s">
        <v>248</v>
      </c>
      <c r="D99" s="214" t="s">
        <v>243</v>
      </c>
      <c r="E99" s="215" t="s">
        <v>255</v>
      </c>
      <c r="F99" s="216" t="s">
        <v>256</v>
      </c>
      <c r="G99" s="217" t="s">
        <v>251</v>
      </c>
      <c r="H99" s="218">
        <v>10</v>
      </c>
      <c r="I99" s="219"/>
      <c r="J99" s="220">
        <f>ROUND(I99*H99,2)</f>
        <v>0</v>
      </c>
      <c r="K99" s="216" t="s">
        <v>247</v>
      </c>
      <c r="L99" s="45"/>
      <c r="M99" s="221" t="s">
        <v>19</v>
      </c>
      <c r="N99" s="222" t="s">
        <v>43</v>
      </c>
      <c r="O99" s="85"/>
      <c r="P99" s="223">
        <f>O99*H99</f>
        <v>0</v>
      </c>
      <c r="Q99" s="223">
        <v>0</v>
      </c>
      <c r="R99" s="223">
        <f>Q99*H99</f>
        <v>0</v>
      </c>
      <c r="S99" s="223">
        <v>0</v>
      </c>
      <c r="T99" s="224">
        <f>S99*H99</f>
        <v>0</v>
      </c>
      <c r="U99" s="39"/>
      <c r="V99" s="39"/>
      <c r="W99" s="39"/>
      <c r="X99" s="39"/>
      <c r="Y99" s="39"/>
      <c r="Z99" s="39"/>
      <c r="AA99" s="39"/>
      <c r="AB99" s="39"/>
      <c r="AC99" s="39"/>
      <c r="AD99" s="39"/>
      <c r="AE99" s="39"/>
      <c r="AR99" s="225" t="s">
        <v>248</v>
      </c>
      <c r="AT99" s="225" t="s">
        <v>243</v>
      </c>
      <c r="AU99" s="225" t="s">
        <v>81</v>
      </c>
      <c r="AY99" s="18" t="s">
        <v>240</v>
      </c>
      <c r="BE99" s="226">
        <f>IF(N99="základní",J99,0)</f>
        <v>0</v>
      </c>
      <c r="BF99" s="226">
        <f>IF(N99="snížená",J99,0)</f>
        <v>0</v>
      </c>
      <c r="BG99" s="226">
        <f>IF(N99="zákl. přenesená",J99,0)</f>
        <v>0</v>
      </c>
      <c r="BH99" s="226">
        <f>IF(N99="sníž. přenesená",J99,0)</f>
        <v>0</v>
      </c>
      <c r="BI99" s="226">
        <f>IF(N99="nulová",J99,0)</f>
        <v>0</v>
      </c>
      <c r="BJ99" s="18" t="s">
        <v>79</v>
      </c>
      <c r="BK99" s="226">
        <f>ROUND(I99*H99,2)</f>
        <v>0</v>
      </c>
      <c r="BL99" s="18" t="s">
        <v>248</v>
      </c>
      <c r="BM99" s="225" t="s">
        <v>257</v>
      </c>
    </row>
    <row r="100" s="2" customFormat="1">
      <c r="A100" s="39"/>
      <c r="B100" s="40"/>
      <c r="C100" s="214" t="s">
        <v>258</v>
      </c>
      <c r="D100" s="214" t="s">
        <v>243</v>
      </c>
      <c r="E100" s="215" t="s">
        <v>259</v>
      </c>
      <c r="F100" s="216" t="s">
        <v>260</v>
      </c>
      <c r="G100" s="217" t="s">
        <v>261</v>
      </c>
      <c r="H100" s="218">
        <v>90</v>
      </c>
      <c r="I100" s="219"/>
      <c r="J100" s="220">
        <f>ROUND(I100*H100,2)</f>
        <v>0</v>
      </c>
      <c r="K100" s="216" t="s">
        <v>247</v>
      </c>
      <c r="L100" s="45"/>
      <c r="M100" s="221" t="s">
        <v>19</v>
      </c>
      <c r="N100" s="222" t="s">
        <v>43</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248</v>
      </c>
      <c r="AT100" s="225" t="s">
        <v>243</v>
      </c>
      <c r="AU100" s="225" t="s">
        <v>81</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248</v>
      </c>
      <c r="BM100" s="225" t="s">
        <v>262</v>
      </c>
    </row>
    <row r="101" s="2" customFormat="1">
      <c r="A101" s="39"/>
      <c r="B101" s="40"/>
      <c r="C101" s="214" t="s">
        <v>254</v>
      </c>
      <c r="D101" s="214" t="s">
        <v>243</v>
      </c>
      <c r="E101" s="215" t="s">
        <v>263</v>
      </c>
      <c r="F101" s="216" t="s">
        <v>264</v>
      </c>
      <c r="G101" s="217" t="s">
        <v>261</v>
      </c>
      <c r="H101" s="218">
        <v>30</v>
      </c>
      <c r="I101" s="219"/>
      <c r="J101" s="220">
        <f>ROUND(I101*H101,2)</f>
        <v>0</v>
      </c>
      <c r="K101" s="216" t="s">
        <v>247</v>
      </c>
      <c r="L101" s="45"/>
      <c r="M101" s="221" t="s">
        <v>19</v>
      </c>
      <c r="N101" s="222" t="s">
        <v>43</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248</v>
      </c>
      <c r="AT101" s="225" t="s">
        <v>243</v>
      </c>
      <c r="AU101" s="225" t="s">
        <v>81</v>
      </c>
      <c r="AY101" s="18" t="s">
        <v>240</v>
      </c>
      <c r="BE101" s="226">
        <f>IF(N101="základní",J101,0)</f>
        <v>0</v>
      </c>
      <c r="BF101" s="226">
        <f>IF(N101="snížená",J101,0)</f>
        <v>0</v>
      </c>
      <c r="BG101" s="226">
        <f>IF(N101="zákl. přenesená",J101,0)</f>
        <v>0</v>
      </c>
      <c r="BH101" s="226">
        <f>IF(N101="sníž. přenesená",J101,0)</f>
        <v>0</v>
      </c>
      <c r="BI101" s="226">
        <f>IF(N101="nulová",J101,0)</f>
        <v>0</v>
      </c>
      <c r="BJ101" s="18" t="s">
        <v>79</v>
      </c>
      <c r="BK101" s="226">
        <f>ROUND(I101*H101,2)</f>
        <v>0</v>
      </c>
      <c r="BL101" s="18" t="s">
        <v>248</v>
      </c>
      <c r="BM101" s="225" t="s">
        <v>8</v>
      </c>
    </row>
    <row r="102" s="2" customFormat="1">
      <c r="A102" s="39"/>
      <c r="B102" s="40"/>
      <c r="C102" s="214" t="s">
        <v>265</v>
      </c>
      <c r="D102" s="214" t="s">
        <v>243</v>
      </c>
      <c r="E102" s="215" t="s">
        <v>266</v>
      </c>
      <c r="F102" s="216" t="s">
        <v>267</v>
      </c>
      <c r="G102" s="217" t="s">
        <v>261</v>
      </c>
      <c r="H102" s="218">
        <v>240</v>
      </c>
      <c r="I102" s="219"/>
      <c r="J102" s="220">
        <f>ROUND(I102*H102,2)</f>
        <v>0</v>
      </c>
      <c r="K102" s="216" t="s">
        <v>247</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81</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268</v>
      </c>
    </row>
    <row r="103" s="2" customFormat="1" ht="16.5" customHeight="1">
      <c r="A103" s="39"/>
      <c r="B103" s="40"/>
      <c r="C103" s="214" t="s">
        <v>257</v>
      </c>
      <c r="D103" s="214" t="s">
        <v>243</v>
      </c>
      <c r="E103" s="215" t="s">
        <v>269</v>
      </c>
      <c r="F103" s="216" t="s">
        <v>270</v>
      </c>
      <c r="G103" s="217" t="s">
        <v>261</v>
      </c>
      <c r="H103" s="218">
        <v>120</v>
      </c>
      <c r="I103" s="219"/>
      <c r="J103" s="220">
        <f>ROUND(I103*H103,2)</f>
        <v>0</v>
      </c>
      <c r="K103" s="216" t="s">
        <v>247</v>
      </c>
      <c r="L103" s="45"/>
      <c r="M103" s="221" t="s">
        <v>19</v>
      </c>
      <c r="N103" s="222" t="s">
        <v>43</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248</v>
      </c>
      <c r="AT103" s="225" t="s">
        <v>243</v>
      </c>
      <c r="AU103" s="225" t="s">
        <v>81</v>
      </c>
      <c r="AY103" s="18" t="s">
        <v>240</v>
      </c>
      <c r="BE103" s="226">
        <f>IF(N103="základní",J103,0)</f>
        <v>0</v>
      </c>
      <c r="BF103" s="226">
        <f>IF(N103="snížená",J103,0)</f>
        <v>0</v>
      </c>
      <c r="BG103" s="226">
        <f>IF(N103="zákl. přenesená",J103,0)</f>
        <v>0</v>
      </c>
      <c r="BH103" s="226">
        <f>IF(N103="sníž. přenesená",J103,0)</f>
        <v>0</v>
      </c>
      <c r="BI103" s="226">
        <f>IF(N103="nulová",J103,0)</f>
        <v>0</v>
      </c>
      <c r="BJ103" s="18" t="s">
        <v>79</v>
      </c>
      <c r="BK103" s="226">
        <f>ROUND(I103*H103,2)</f>
        <v>0</v>
      </c>
      <c r="BL103" s="18" t="s">
        <v>248</v>
      </c>
      <c r="BM103" s="225" t="s">
        <v>271</v>
      </c>
    </row>
    <row r="104" s="2" customFormat="1">
      <c r="A104" s="39"/>
      <c r="B104" s="40"/>
      <c r="C104" s="214" t="s">
        <v>272</v>
      </c>
      <c r="D104" s="214" t="s">
        <v>243</v>
      </c>
      <c r="E104" s="215" t="s">
        <v>273</v>
      </c>
      <c r="F104" s="216" t="s">
        <v>274</v>
      </c>
      <c r="G104" s="217" t="s">
        <v>261</v>
      </c>
      <c r="H104" s="218">
        <v>90</v>
      </c>
      <c r="I104" s="219"/>
      <c r="J104" s="220">
        <f>ROUND(I104*H104,2)</f>
        <v>0</v>
      </c>
      <c r="K104" s="216" t="s">
        <v>247</v>
      </c>
      <c r="L104" s="45"/>
      <c r="M104" s="221" t="s">
        <v>19</v>
      </c>
      <c r="N104" s="222" t="s">
        <v>43</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248</v>
      </c>
      <c r="AT104" s="225" t="s">
        <v>243</v>
      </c>
      <c r="AU104" s="225" t="s">
        <v>81</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248</v>
      </c>
      <c r="BM104" s="225" t="s">
        <v>275</v>
      </c>
    </row>
    <row r="105" s="2" customFormat="1">
      <c r="A105" s="39"/>
      <c r="B105" s="40"/>
      <c r="C105" s="214" t="s">
        <v>262</v>
      </c>
      <c r="D105" s="214" t="s">
        <v>243</v>
      </c>
      <c r="E105" s="215" t="s">
        <v>276</v>
      </c>
      <c r="F105" s="216" t="s">
        <v>277</v>
      </c>
      <c r="G105" s="217" t="s">
        <v>261</v>
      </c>
      <c r="H105" s="218">
        <v>30</v>
      </c>
      <c r="I105" s="219"/>
      <c r="J105" s="220">
        <f>ROUND(I105*H105,2)</f>
        <v>0</v>
      </c>
      <c r="K105" s="216" t="s">
        <v>247</v>
      </c>
      <c r="L105" s="45"/>
      <c r="M105" s="221" t="s">
        <v>19</v>
      </c>
      <c r="N105" s="222"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248</v>
      </c>
      <c r="AT105" s="225" t="s">
        <v>243</v>
      </c>
      <c r="AU105" s="225" t="s">
        <v>81</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278</v>
      </c>
    </row>
    <row r="106" s="2" customFormat="1" ht="16.5" customHeight="1">
      <c r="A106" s="39"/>
      <c r="B106" s="40"/>
      <c r="C106" s="214" t="s">
        <v>279</v>
      </c>
      <c r="D106" s="214" t="s">
        <v>243</v>
      </c>
      <c r="E106" s="215" t="s">
        <v>280</v>
      </c>
      <c r="F106" s="216" t="s">
        <v>281</v>
      </c>
      <c r="G106" s="217" t="s">
        <v>282</v>
      </c>
      <c r="H106" s="218">
        <v>4</v>
      </c>
      <c r="I106" s="219"/>
      <c r="J106" s="220">
        <f>ROUND(I106*H106,2)</f>
        <v>0</v>
      </c>
      <c r="K106" s="216" t="s">
        <v>247</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81</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283</v>
      </c>
    </row>
    <row r="107" s="2" customFormat="1">
      <c r="A107" s="39"/>
      <c r="B107" s="40"/>
      <c r="C107" s="214" t="s">
        <v>8</v>
      </c>
      <c r="D107" s="214" t="s">
        <v>243</v>
      </c>
      <c r="E107" s="215" t="s">
        <v>284</v>
      </c>
      <c r="F107" s="216" t="s">
        <v>285</v>
      </c>
      <c r="G107" s="217" t="s">
        <v>282</v>
      </c>
      <c r="H107" s="218">
        <v>4</v>
      </c>
      <c r="I107" s="219"/>
      <c r="J107" s="220">
        <f>ROUND(I107*H107,2)</f>
        <v>0</v>
      </c>
      <c r="K107" s="216" t="s">
        <v>247</v>
      </c>
      <c r="L107" s="45"/>
      <c r="M107" s="221" t="s">
        <v>19</v>
      </c>
      <c r="N107" s="222" t="s">
        <v>43</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248</v>
      </c>
      <c r="AT107" s="225" t="s">
        <v>243</v>
      </c>
      <c r="AU107" s="225" t="s">
        <v>81</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248</v>
      </c>
      <c r="BM107" s="225" t="s">
        <v>286</v>
      </c>
    </row>
    <row r="108" s="2" customFormat="1" ht="16.5" customHeight="1">
      <c r="A108" s="39"/>
      <c r="B108" s="40"/>
      <c r="C108" s="214" t="s">
        <v>287</v>
      </c>
      <c r="D108" s="214" t="s">
        <v>243</v>
      </c>
      <c r="E108" s="215" t="s">
        <v>288</v>
      </c>
      <c r="F108" s="216" t="s">
        <v>289</v>
      </c>
      <c r="G108" s="217" t="s">
        <v>282</v>
      </c>
      <c r="H108" s="218">
        <v>4</v>
      </c>
      <c r="I108" s="219"/>
      <c r="J108" s="220">
        <f>ROUND(I108*H108,2)</f>
        <v>0</v>
      </c>
      <c r="K108" s="216" t="s">
        <v>247</v>
      </c>
      <c r="L108" s="45"/>
      <c r="M108" s="221" t="s">
        <v>19</v>
      </c>
      <c r="N108" s="222"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248</v>
      </c>
      <c r="AT108" s="225" t="s">
        <v>243</v>
      </c>
      <c r="AU108" s="225" t="s">
        <v>81</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248</v>
      </c>
      <c r="BM108" s="225" t="s">
        <v>290</v>
      </c>
    </row>
    <row r="109" s="2" customFormat="1" ht="16.5" customHeight="1">
      <c r="A109" s="39"/>
      <c r="B109" s="40"/>
      <c r="C109" s="214" t="s">
        <v>268</v>
      </c>
      <c r="D109" s="214" t="s">
        <v>243</v>
      </c>
      <c r="E109" s="215" t="s">
        <v>291</v>
      </c>
      <c r="F109" s="216" t="s">
        <v>292</v>
      </c>
      <c r="G109" s="217" t="s">
        <v>293</v>
      </c>
      <c r="H109" s="218">
        <v>16.399999999999999</v>
      </c>
      <c r="I109" s="219"/>
      <c r="J109" s="220">
        <f>ROUND(I109*H109,2)</f>
        <v>0</v>
      </c>
      <c r="K109" s="216" t="s">
        <v>247</v>
      </c>
      <c r="L109" s="45"/>
      <c r="M109" s="221" t="s">
        <v>19</v>
      </c>
      <c r="N109" s="222" t="s">
        <v>43</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248</v>
      </c>
      <c r="AT109" s="225" t="s">
        <v>243</v>
      </c>
      <c r="AU109" s="225" t="s">
        <v>81</v>
      </c>
      <c r="AY109" s="18" t="s">
        <v>240</v>
      </c>
      <c r="BE109" s="226">
        <f>IF(N109="základní",J109,0)</f>
        <v>0</v>
      </c>
      <c r="BF109" s="226">
        <f>IF(N109="snížená",J109,0)</f>
        <v>0</v>
      </c>
      <c r="BG109" s="226">
        <f>IF(N109="zákl. přenesená",J109,0)</f>
        <v>0</v>
      </c>
      <c r="BH109" s="226">
        <f>IF(N109="sníž. přenesená",J109,0)</f>
        <v>0</v>
      </c>
      <c r="BI109" s="226">
        <f>IF(N109="nulová",J109,0)</f>
        <v>0</v>
      </c>
      <c r="BJ109" s="18" t="s">
        <v>79</v>
      </c>
      <c r="BK109" s="226">
        <f>ROUND(I109*H109,2)</f>
        <v>0</v>
      </c>
      <c r="BL109" s="18" t="s">
        <v>248</v>
      </c>
      <c r="BM109" s="225" t="s">
        <v>294</v>
      </c>
    </row>
    <row r="110" s="2" customFormat="1">
      <c r="A110" s="39"/>
      <c r="B110" s="40"/>
      <c r="C110" s="214" t="s">
        <v>295</v>
      </c>
      <c r="D110" s="214" t="s">
        <v>243</v>
      </c>
      <c r="E110" s="215" t="s">
        <v>296</v>
      </c>
      <c r="F110" s="216" t="s">
        <v>297</v>
      </c>
      <c r="G110" s="217" t="s">
        <v>251</v>
      </c>
      <c r="H110" s="218">
        <v>60</v>
      </c>
      <c r="I110" s="219"/>
      <c r="J110" s="220">
        <f>ROUND(I110*H110,2)</f>
        <v>0</v>
      </c>
      <c r="K110" s="216" t="s">
        <v>247</v>
      </c>
      <c r="L110" s="45"/>
      <c r="M110" s="221" t="s">
        <v>19</v>
      </c>
      <c r="N110" s="222" t="s">
        <v>43</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248</v>
      </c>
      <c r="AT110" s="225" t="s">
        <v>243</v>
      </c>
      <c r="AU110" s="225" t="s">
        <v>81</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248</v>
      </c>
      <c r="BM110" s="225" t="s">
        <v>298</v>
      </c>
    </row>
    <row r="111" s="2" customFormat="1" ht="16.5" customHeight="1">
      <c r="A111" s="39"/>
      <c r="B111" s="40"/>
      <c r="C111" s="214" t="s">
        <v>271</v>
      </c>
      <c r="D111" s="214" t="s">
        <v>243</v>
      </c>
      <c r="E111" s="215" t="s">
        <v>299</v>
      </c>
      <c r="F111" s="216" t="s">
        <v>300</v>
      </c>
      <c r="G111" s="217" t="s">
        <v>19</v>
      </c>
      <c r="H111" s="218">
        <v>0</v>
      </c>
      <c r="I111" s="219"/>
      <c r="J111" s="220">
        <f>ROUND(I111*H111,2)</f>
        <v>0</v>
      </c>
      <c r="K111" s="216" t="s">
        <v>247</v>
      </c>
      <c r="L111" s="45"/>
      <c r="M111" s="221" t="s">
        <v>19</v>
      </c>
      <c r="N111" s="222" t="s">
        <v>43</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248</v>
      </c>
      <c r="AT111" s="225" t="s">
        <v>243</v>
      </c>
      <c r="AU111" s="225" t="s">
        <v>81</v>
      </c>
      <c r="AY111" s="18" t="s">
        <v>240</v>
      </c>
      <c r="BE111" s="226">
        <f>IF(N111="základní",J111,0)</f>
        <v>0</v>
      </c>
      <c r="BF111" s="226">
        <f>IF(N111="snížená",J111,0)</f>
        <v>0</v>
      </c>
      <c r="BG111" s="226">
        <f>IF(N111="zákl. přenesená",J111,0)</f>
        <v>0</v>
      </c>
      <c r="BH111" s="226">
        <f>IF(N111="sníž. přenesená",J111,0)</f>
        <v>0</v>
      </c>
      <c r="BI111" s="226">
        <f>IF(N111="nulová",J111,0)</f>
        <v>0</v>
      </c>
      <c r="BJ111" s="18" t="s">
        <v>79</v>
      </c>
      <c r="BK111" s="226">
        <f>ROUND(I111*H111,2)</f>
        <v>0</v>
      </c>
      <c r="BL111" s="18" t="s">
        <v>248</v>
      </c>
      <c r="BM111" s="225" t="s">
        <v>301</v>
      </c>
    </row>
    <row r="112" s="12" customFormat="1" ht="22.8" customHeight="1">
      <c r="A112" s="12"/>
      <c r="B112" s="198"/>
      <c r="C112" s="199"/>
      <c r="D112" s="200" t="s">
        <v>71</v>
      </c>
      <c r="E112" s="212" t="s">
        <v>302</v>
      </c>
      <c r="F112" s="212" t="s">
        <v>303</v>
      </c>
      <c r="G112" s="199"/>
      <c r="H112" s="199"/>
      <c r="I112" s="202"/>
      <c r="J112" s="213">
        <f>BK112</f>
        <v>0</v>
      </c>
      <c r="K112" s="199"/>
      <c r="L112" s="204"/>
      <c r="M112" s="205"/>
      <c r="N112" s="206"/>
      <c r="O112" s="206"/>
      <c r="P112" s="207">
        <f>SUM(P113:P126)</f>
        <v>0</v>
      </c>
      <c r="Q112" s="206"/>
      <c r="R112" s="207">
        <f>SUM(R113:R126)</f>
        <v>0</v>
      </c>
      <c r="S112" s="206"/>
      <c r="T112" s="208">
        <f>SUM(T113:T126)</f>
        <v>0</v>
      </c>
      <c r="U112" s="12"/>
      <c r="V112" s="12"/>
      <c r="W112" s="12"/>
      <c r="X112" s="12"/>
      <c r="Y112" s="12"/>
      <c r="Z112" s="12"/>
      <c r="AA112" s="12"/>
      <c r="AB112" s="12"/>
      <c r="AC112" s="12"/>
      <c r="AD112" s="12"/>
      <c r="AE112" s="12"/>
      <c r="AR112" s="209" t="s">
        <v>79</v>
      </c>
      <c r="AT112" s="210" t="s">
        <v>71</v>
      </c>
      <c r="AU112" s="210" t="s">
        <v>79</v>
      </c>
      <c r="AY112" s="209" t="s">
        <v>240</v>
      </c>
      <c r="BK112" s="211">
        <f>SUM(BK113:BK126)</f>
        <v>0</v>
      </c>
    </row>
    <row r="113" s="2" customFormat="1" ht="21.75" customHeight="1">
      <c r="A113" s="39"/>
      <c r="B113" s="40"/>
      <c r="C113" s="214" t="s">
        <v>304</v>
      </c>
      <c r="D113" s="214" t="s">
        <v>243</v>
      </c>
      <c r="E113" s="215" t="s">
        <v>305</v>
      </c>
      <c r="F113" s="216" t="s">
        <v>245</v>
      </c>
      <c r="G113" s="217" t="s">
        <v>246</v>
      </c>
      <c r="H113" s="218">
        <v>0.23000000000000001</v>
      </c>
      <c r="I113" s="219"/>
      <c r="J113" s="220">
        <f>ROUND(I113*H113,2)</f>
        <v>0</v>
      </c>
      <c r="K113" s="216" t="s">
        <v>247</v>
      </c>
      <c r="L113" s="45"/>
      <c r="M113" s="221" t="s">
        <v>19</v>
      </c>
      <c r="N113" s="222" t="s">
        <v>43</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248</v>
      </c>
      <c r="AT113" s="225" t="s">
        <v>243</v>
      </c>
      <c r="AU113" s="225" t="s">
        <v>81</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306</v>
      </c>
    </row>
    <row r="114" s="2" customFormat="1" ht="16.5" customHeight="1">
      <c r="A114" s="39"/>
      <c r="B114" s="40"/>
      <c r="C114" s="214" t="s">
        <v>275</v>
      </c>
      <c r="D114" s="214" t="s">
        <v>243</v>
      </c>
      <c r="E114" s="215" t="s">
        <v>307</v>
      </c>
      <c r="F114" s="216" t="s">
        <v>250</v>
      </c>
      <c r="G114" s="217" t="s">
        <v>251</v>
      </c>
      <c r="H114" s="218">
        <v>123</v>
      </c>
      <c r="I114" s="219"/>
      <c r="J114" s="220">
        <f>ROUND(I114*H114,2)</f>
        <v>0</v>
      </c>
      <c r="K114" s="216" t="s">
        <v>247</v>
      </c>
      <c r="L114" s="45"/>
      <c r="M114" s="221" t="s">
        <v>19</v>
      </c>
      <c r="N114" s="222" t="s">
        <v>43</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248</v>
      </c>
      <c r="AT114" s="225" t="s">
        <v>243</v>
      </c>
      <c r="AU114" s="225" t="s">
        <v>81</v>
      </c>
      <c r="AY114" s="18" t="s">
        <v>240</v>
      </c>
      <c r="BE114" s="226">
        <f>IF(N114="základní",J114,0)</f>
        <v>0</v>
      </c>
      <c r="BF114" s="226">
        <f>IF(N114="snížená",J114,0)</f>
        <v>0</v>
      </c>
      <c r="BG114" s="226">
        <f>IF(N114="zákl. přenesená",J114,0)</f>
        <v>0</v>
      </c>
      <c r="BH114" s="226">
        <f>IF(N114="sníž. přenesená",J114,0)</f>
        <v>0</v>
      </c>
      <c r="BI114" s="226">
        <f>IF(N114="nulová",J114,0)</f>
        <v>0</v>
      </c>
      <c r="BJ114" s="18" t="s">
        <v>79</v>
      </c>
      <c r="BK114" s="226">
        <f>ROUND(I114*H114,2)</f>
        <v>0</v>
      </c>
      <c r="BL114" s="18" t="s">
        <v>248</v>
      </c>
      <c r="BM114" s="225" t="s">
        <v>308</v>
      </c>
    </row>
    <row r="115" s="2" customFormat="1">
      <c r="A115" s="39"/>
      <c r="B115" s="40"/>
      <c r="C115" s="214" t="s">
        <v>309</v>
      </c>
      <c r="D115" s="214" t="s">
        <v>243</v>
      </c>
      <c r="E115" s="215" t="s">
        <v>310</v>
      </c>
      <c r="F115" s="216" t="s">
        <v>253</v>
      </c>
      <c r="G115" s="217" t="s">
        <v>251</v>
      </c>
      <c r="H115" s="218">
        <v>123</v>
      </c>
      <c r="I115" s="219"/>
      <c r="J115" s="220">
        <f>ROUND(I115*H115,2)</f>
        <v>0</v>
      </c>
      <c r="K115" s="216" t="s">
        <v>247</v>
      </c>
      <c r="L115" s="45"/>
      <c r="M115" s="221" t="s">
        <v>19</v>
      </c>
      <c r="N115" s="222" t="s">
        <v>43</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248</v>
      </c>
      <c r="AT115" s="225" t="s">
        <v>243</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311</v>
      </c>
    </row>
    <row r="116" s="2" customFormat="1">
      <c r="A116" s="39"/>
      <c r="B116" s="40"/>
      <c r="C116" s="214" t="s">
        <v>278</v>
      </c>
      <c r="D116" s="214" t="s">
        <v>243</v>
      </c>
      <c r="E116" s="215" t="s">
        <v>312</v>
      </c>
      <c r="F116" s="216" t="s">
        <v>260</v>
      </c>
      <c r="G116" s="217" t="s">
        <v>261</v>
      </c>
      <c r="H116" s="218">
        <v>222</v>
      </c>
      <c r="I116" s="219"/>
      <c r="J116" s="220">
        <f>ROUND(I116*H116,2)</f>
        <v>0</v>
      </c>
      <c r="K116" s="216" t="s">
        <v>247</v>
      </c>
      <c r="L116" s="45"/>
      <c r="M116" s="221" t="s">
        <v>19</v>
      </c>
      <c r="N116" s="222" t="s">
        <v>43</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248</v>
      </c>
      <c r="AT116" s="225" t="s">
        <v>243</v>
      </c>
      <c r="AU116" s="225" t="s">
        <v>81</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313</v>
      </c>
    </row>
    <row r="117" s="2" customFormat="1">
      <c r="A117" s="39"/>
      <c r="B117" s="40"/>
      <c r="C117" s="214" t="s">
        <v>7</v>
      </c>
      <c r="D117" s="214" t="s">
        <v>243</v>
      </c>
      <c r="E117" s="215" t="s">
        <v>314</v>
      </c>
      <c r="F117" s="216" t="s">
        <v>264</v>
      </c>
      <c r="G117" s="217" t="s">
        <v>261</v>
      </c>
      <c r="H117" s="218">
        <v>8</v>
      </c>
      <c r="I117" s="219"/>
      <c r="J117" s="220">
        <f>ROUND(I117*H117,2)</f>
        <v>0</v>
      </c>
      <c r="K117" s="216" t="s">
        <v>247</v>
      </c>
      <c r="L117" s="45"/>
      <c r="M117" s="221" t="s">
        <v>19</v>
      </c>
      <c r="N117" s="222" t="s">
        <v>43</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248</v>
      </c>
      <c r="AT117" s="225" t="s">
        <v>243</v>
      </c>
      <c r="AU117" s="225" t="s">
        <v>81</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248</v>
      </c>
      <c r="BM117" s="225" t="s">
        <v>315</v>
      </c>
    </row>
    <row r="118" s="2" customFormat="1">
      <c r="A118" s="39"/>
      <c r="B118" s="40"/>
      <c r="C118" s="214" t="s">
        <v>283</v>
      </c>
      <c r="D118" s="214" t="s">
        <v>243</v>
      </c>
      <c r="E118" s="215" t="s">
        <v>316</v>
      </c>
      <c r="F118" s="216" t="s">
        <v>267</v>
      </c>
      <c r="G118" s="217" t="s">
        <v>261</v>
      </c>
      <c r="H118" s="218">
        <v>460</v>
      </c>
      <c r="I118" s="219"/>
      <c r="J118" s="220">
        <f>ROUND(I118*H118,2)</f>
        <v>0</v>
      </c>
      <c r="K118" s="216" t="s">
        <v>247</v>
      </c>
      <c r="L118" s="45"/>
      <c r="M118" s="221" t="s">
        <v>19</v>
      </c>
      <c r="N118" s="222" t="s">
        <v>43</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248</v>
      </c>
      <c r="AT118" s="225" t="s">
        <v>243</v>
      </c>
      <c r="AU118" s="225" t="s">
        <v>81</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317</v>
      </c>
    </row>
    <row r="119" s="2" customFormat="1" ht="16.5" customHeight="1">
      <c r="A119" s="39"/>
      <c r="B119" s="40"/>
      <c r="C119" s="214" t="s">
        <v>318</v>
      </c>
      <c r="D119" s="214" t="s">
        <v>243</v>
      </c>
      <c r="E119" s="215" t="s">
        <v>319</v>
      </c>
      <c r="F119" s="216" t="s">
        <v>270</v>
      </c>
      <c r="G119" s="217" t="s">
        <v>261</v>
      </c>
      <c r="H119" s="218">
        <v>230</v>
      </c>
      <c r="I119" s="219"/>
      <c r="J119" s="220">
        <f>ROUND(I119*H119,2)</f>
        <v>0</v>
      </c>
      <c r="K119" s="216" t="s">
        <v>247</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248</v>
      </c>
      <c r="AT119" s="225" t="s">
        <v>243</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320</v>
      </c>
    </row>
    <row r="120" s="2" customFormat="1">
      <c r="A120" s="39"/>
      <c r="B120" s="40"/>
      <c r="C120" s="214" t="s">
        <v>286</v>
      </c>
      <c r="D120" s="214" t="s">
        <v>243</v>
      </c>
      <c r="E120" s="215" t="s">
        <v>321</v>
      </c>
      <c r="F120" s="216" t="s">
        <v>274</v>
      </c>
      <c r="G120" s="217" t="s">
        <v>261</v>
      </c>
      <c r="H120" s="218">
        <v>222</v>
      </c>
      <c r="I120" s="219"/>
      <c r="J120" s="220">
        <f>ROUND(I120*H120,2)</f>
        <v>0</v>
      </c>
      <c r="K120" s="216" t="s">
        <v>247</v>
      </c>
      <c r="L120" s="45"/>
      <c r="M120" s="221" t="s">
        <v>19</v>
      </c>
      <c r="N120" s="222" t="s">
        <v>43</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248</v>
      </c>
      <c r="AT120" s="225" t="s">
        <v>243</v>
      </c>
      <c r="AU120" s="225" t="s">
        <v>81</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248</v>
      </c>
      <c r="BM120" s="225" t="s">
        <v>322</v>
      </c>
    </row>
    <row r="121" s="2" customFormat="1">
      <c r="A121" s="39"/>
      <c r="B121" s="40"/>
      <c r="C121" s="214" t="s">
        <v>323</v>
      </c>
      <c r="D121" s="214" t="s">
        <v>243</v>
      </c>
      <c r="E121" s="215" t="s">
        <v>324</v>
      </c>
      <c r="F121" s="216" t="s">
        <v>277</v>
      </c>
      <c r="G121" s="217" t="s">
        <v>261</v>
      </c>
      <c r="H121" s="218">
        <v>8</v>
      </c>
      <c r="I121" s="219"/>
      <c r="J121" s="220">
        <f>ROUND(I121*H121,2)</f>
        <v>0</v>
      </c>
      <c r="K121" s="216" t="s">
        <v>247</v>
      </c>
      <c r="L121" s="45"/>
      <c r="M121" s="221" t="s">
        <v>19</v>
      </c>
      <c r="N121" s="222" t="s">
        <v>43</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248</v>
      </c>
      <c r="AT121" s="225" t="s">
        <v>243</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325</v>
      </c>
    </row>
    <row r="122" s="2" customFormat="1" ht="16.5" customHeight="1">
      <c r="A122" s="39"/>
      <c r="B122" s="40"/>
      <c r="C122" s="214" t="s">
        <v>290</v>
      </c>
      <c r="D122" s="214" t="s">
        <v>243</v>
      </c>
      <c r="E122" s="215" t="s">
        <v>326</v>
      </c>
      <c r="F122" s="216" t="s">
        <v>281</v>
      </c>
      <c r="G122" s="217" t="s">
        <v>282</v>
      </c>
      <c r="H122" s="218">
        <v>11</v>
      </c>
      <c r="I122" s="219"/>
      <c r="J122" s="220">
        <f>ROUND(I122*H122,2)</f>
        <v>0</v>
      </c>
      <c r="K122" s="216" t="s">
        <v>247</v>
      </c>
      <c r="L122" s="45"/>
      <c r="M122" s="221" t="s">
        <v>19</v>
      </c>
      <c r="N122" s="222" t="s">
        <v>43</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248</v>
      </c>
      <c r="AT122" s="225" t="s">
        <v>243</v>
      </c>
      <c r="AU122" s="225" t="s">
        <v>81</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248</v>
      </c>
      <c r="BM122" s="225" t="s">
        <v>327</v>
      </c>
    </row>
    <row r="123" s="2" customFormat="1">
      <c r="A123" s="39"/>
      <c r="B123" s="40"/>
      <c r="C123" s="214" t="s">
        <v>328</v>
      </c>
      <c r="D123" s="214" t="s">
        <v>243</v>
      </c>
      <c r="E123" s="215" t="s">
        <v>329</v>
      </c>
      <c r="F123" s="216" t="s">
        <v>330</v>
      </c>
      <c r="G123" s="217" t="s">
        <v>282</v>
      </c>
      <c r="H123" s="218">
        <v>11</v>
      </c>
      <c r="I123" s="219"/>
      <c r="J123" s="220">
        <f>ROUND(I123*H123,2)</f>
        <v>0</v>
      </c>
      <c r="K123" s="216" t="s">
        <v>247</v>
      </c>
      <c r="L123" s="45"/>
      <c r="M123" s="221" t="s">
        <v>19</v>
      </c>
      <c r="N123" s="222" t="s">
        <v>43</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248</v>
      </c>
      <c r="AT123" s="225" t="s">
        <v>243</v>
      </c>
      <c r="AU123" s="225" t="s">
        <v>81</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331</v>
      </c>
    </row>
    <row r="124" s="2" customFormat="1" ht="16.5" customHeight="1">
      <c r="A124" s="39"/>
      <c r="B124" s="40"/>
      <c r="C124" s="214" t="s">
        <v>294</v>
      </c>
      <c r="D124" s="214" t="s">
        <v>243</v>
      </c>
      <c r="E124" s="215" t="s">
        <v>332</v>
      </c>
      <c r="F124" s="216" t="s">
        <v>292</v>
      </c>
      <c r="G124" s="217" t="s">
        <v>293</v>
      </c>
      <c r="H124" s="218">
        <v>25.120000000000001</v>
      </c>
      <c r="I124" s="219"/>
      <c r="J124" s="220">
        <f>ROUND(I124*H124,2)</f>
        <v>0</v>
      </c>
      <c r="K124" s="216" t="s">
        <v>247</v>
      </c>
      <c r="L124" s="45"/>
      <c r="M124" s="221" t="s">
        <v>19</v>
      </c>
      <c r="N124" s="222" t="s">
        <v>43</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248</v>
      </c>
      <c r="AT124" s="225" t="s">
        <v>243</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333</v>
      </c>
    </row>
    <row r="125" s="2" customFormat="1">
      <c r="A125" s="39"/>
      <c r="B125" s="40"/>
      <c r="C125" s="214" t="s">
        <v>334</v>
      </c>
      <c r="D125" s="214" t="s">
        <v>243</v>
      </c>
      <c r="E125" s="215" t="s">
        <v>335</v>
      </c>
      <c r="F125" s="216" t="s">
        <v>297</v>
      </c>
      <c r="G125" s="217" t="s">
        <v>251</v>
      </c>
      <c r="H125" s="218">
        <v>123</v>
      </c>
      <c r="I125" s="219"/>
      <c r="J125" s="220">
        <f>ROUND(I125*H125,2)</f>
        <v>0</v>
      </c>
      <c r="K125" s="216" t="s">
        <v>247</v>
      </c>
      <c r="L125" s="45"/>
      <c r="M125" s="221" t="s">
        <v>19</v>
      </c>
      <c r="N125" s="222" t="s">
        <v>43</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248</v>
      </c>
      <c r="AT125" s="225" t="s">
        <v>243</v>
      </c>
      <c r="AU125" s="225" t="s">
        <v>81</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248</v>
      </c>
      <c r="BM125" s="225" t="s">
        <v>336</v>
      </c>
    </row>
    <row r="126" s="2" customFormat="1" ht="16.5" customHeight="1">
      <c r="A126" s="39"/>
      <c r="B126" s="40"/>
      <c r="C126" s="214" t="s">
        <v>298</v>
      </c>
      <c r="D126" s="214" t="s">
        <v>243</v>
      </c>
      <c r="E126" s="215" t="s">
        <v>337</v>
      </c>
      <c r="F126" s="216" t="s">
        <v>300</v>
      </c>
      <c r="G126" s="217" t="s">
        <v>19</v>
      </c>
      <c r="H126" s="218">
        <v>0</v>
      </c>
      <c r="I126" s="219"/>
      <c r="J126" s="220">
        <f>ROUND(I126*H126,2)</f>
        <v>0</v>
      </c>
      <c r="K126" s="216" t="s">
        <v>247</v>
      </c>
      <c r="L126" s="45"/>
      <c r="M126" s="221" t="s">
        <v>19</v>
      </c>
      <c r="N126" s="222" t="s">
        <v>43</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248</v>
      </c>
      <c r="AT126" s="225" t="s">
        <v>243</v>
      </c>
      <c r="AU126" s="225" t="s">
        <v>81</v>
      </c>
      <c r="AY126" s="18" t="s">
        <v>240</v>
      </c>
      <c r="BE126" s="226">
        <f>IF(N126="základní",J126,0)</f>
        <v>0</v>
      </c>
      <c r="BF126" s="226">
        <f>IF(N126="snížená",J126,0)</f>
        <v>0</v>
      </c>
      <c r="BG126" s="226">
        <f>IF(N126="zákl. přenesená",J126,0)</f>
        <v>0</v>
      </c>
      <c r="BH126" s="226">
        <f>IF(N126="sníž. přenesená",J126,0)</f>
        <v>0</v>
      </c>
      <c r="BI126" s="226">
        <f>IF(N126="nulová",J126,0)</f>
        <v>0</v>
      </c>
      <c r="BJ126" s="18" t="s">
        <v>79</v>
      </c>
      <c r="BK126" s="226">
        <f>ROUND(I126*H126,2)</f>
        <v>0</v>
      </c>
      <c r="BL126" s="18" t="s">
        <v>248</v>
      </c>
      <c r="BM126" s="225" t="s">
        <v>338</v>
      </c>
    </row>
    <row r="127" s="12" customFormat="1" ht="22.8" customHeight="1">
      <c r="A127" s="12"/>
      <c r="B127" s="198"/>
      <c r="C127" s="199"/>
      <c r="D127" s="200" t="s">
        <v>71</v>
      </c>
      <c r="E127" s="212" t="s">
        <v>339</v>
      </c>
      <c r="F127" s="212" t="s">
        <v>340</v>
      </c>
      <c r="G127" s="199"/>
      <c r="H127" s="199"/>
      <c r="I127" s="202"/>
      <c r="J127" s="213">
        <f>BK127</f>
        <v>0</v>
      </c>
      <c r="K127" s="199"/>
      <c r="L127" s="204"/>
      <c r="M127" s="205"/>
      <c r="N127" s="206"/>
      <c r="O127" s="206"/>
      <c r="P127" s="207">
        <f>SUM(P128:P132)</f>
        <v>0</v>
      </c>
      <c r="Q127" s="206"/>
      <c r="R127" s="207">
        <f>SUM(R128:R132)</f>
        <v>0</v>
      </c>
      <c r="S127" s="206"/>
      <c r="T127" s="208">
        <f>SUM(T128:T132)</f>
        <v>0</v>
      </c>
      <c r="U127" s="12"/>
      <c r="V127" s="12"/>
      <c r="W127" s="12"/>
      <c r="X127" s="12"/>
      <c r="Y127" s="12"/>
      <c r="Z127" s="12"/>
      <c r="AA127" s="12"/>
      <c r="AB127" s="12"/>
      <c r="AC127" s="12"/>
      <c r="AD127" s="12"/>
      <c r="AE127" s="12"/>
      <c r="AR127" s="209" t="s">
        <v>79</v>
      </c>
      <c r="AT127" s="210" t="s">
        <v>71</v>
      </c>
      <c r="AU127" s="210" t="s">
        <v>79</v>
      </c>
      <c r="AY127" s="209" t="s">
        <v>240</v>
      </c>
      <c r="BK127" s="211">
        <f>SUM(BK128:BK132)</f>
        <v>0</v>
      </c>
    </row>
    <row r="128" s="2" customFormat="1">
      <c r="A128" s="39"/>
      <c r="B128" s="40"/>
      <c r="C128" s="214" t="s">
        <v>341</v>
      </c>
      <c r="D128" s="214" t="s">
        <v>243</v>
      </c>
      <c r="E128" s="215" t="s">
        <v>342</v>
      </c>
      <c r="F128" s="216" t="s">
        <v>343</v>
      </c>
      <c r="G128" s="217" t="s">
        <v>282</v>
      </c>
      <c r="H128" s="218">
        <v>3</v>
      </c>
      <c r="I128" s="219"/>
      <c r="J128" s="220">
        <f>ROUND(I128*H128,2)</f>
        <v>0</v>
      </c>
      <c r="K128" s="216" t="s">
        <v>247</v>
      </c>
      <c r="L128" s="45"/>
      <c r="M128" s="221" t="s">
        <v>19</v>
      </c>
      <c r="N128" s="222" t="s">
        <v>43</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248</v>
      </c>
      <c r="AT128" s="225" t="s">
        <v>243</v>
      </c>
      <c r="AU128" s="225" t="s">
        <v>81</v>
      </c>
      <c r="AY128" s="18" t="s">
        <v>240</v>
      </c>
      <c r="BE128" s="226">
        <f>IF(N128="základní",J128,0)</f>
        <v>0</v>
      </c>
      <c r="BF128" s="226">
        <f>IF(N128="snížená",J128,0)</f>
        <v>0</v>
      </c>
      <c r="BG128" s="226">
        <f>IF(N128="zákl. přenesená",J128,0)</f>
        <v>0</v>
      </c>
      <c r="BH128" s="226">
        <f>IF(N128="sníž. přenesená",J128,0)</f>
        <v>0</v>
      </c>
      <c r="BI128" s="226">
        <f>IF(N128="nulová",J128,0)</f>
        <v>0</v>
      </c>
      <c r="BJ128" s="18" t="s">
        <v>79</v>
      </c>
      <c r="BK128" s="226">
        <f>ROUND(I128*H128,2)</f>
        <v>0</v>
      </c>
      <c r="BL128" s="18" t="s">
        <v>248</v>
      </c>
      <c r="BM128" s="225" t="s">
        <v>344</v>
      </c>
    </row>
    <row r="129" s="2" customFormat="1" ht="33" customHeight="1">
      <c r="A129" s="39"/>
      <c r="B129" s="40"/>
      <c r="C129" s="214" t="s">
        <v>301</v>
      </c>
      <c r="D129" s="214" t="s">
        <v>243</v>
      </c>
      <c r="E129" s="215" t="s">
        <v>345</v>
      </c>
      <c r="F129" s="216" t="s">
        <v>346</v>
      </c>
      <c r="G129" s="217" t="s">
        <v>282</v>
      </c>
      <c r="H129" s="218">
        <v>8</v>
      </c>
      <c r="I129" s="219"/>
      <c r="J129" s="220">
        <f>ROUND(I129*H129,2)</f>
        <v>0</v>
      </c>
      <c r="K129" s="216" t="s">
        <v>247</v>
      </c>
      <c r="L129" s="45"/>
      <c r="M129" s="221" t="s">
        <v>19</v>
      </c>
      <c r="N129" s="222" t="s">
        <v>43</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248</v>
      </c>
      <c r="AT129" s="225" t="s">
        <v>243</v>
      </c>
      <c r="AU129" s="225" t="s">
        <v>81</v>
      </c>
      <c r="AY129" s="18" t="s">
        <v>240</v>
      </c>
      <c r="BE129" s="226">
        <f>IF(N129="základní",J129,0)</f>
        <v>0</v>
      </c>
      <c r="BF129" s="226">
        <f>IF(N129="snížená",J129,0)</f>
        <v>0</v>
      </c>
      <c r="BG129" s="226">
        <f>IF(N129="zákl. přenesená",J129,0)</f>
        <v>0</v>
      </c>
      <c r="BH129" s="226">
        <f>IF(N129="sníž. přenesená",J129,0)</f>
        <v>0</v>
      </c>
      <c r="BI129" s="226">
        <f>IF(N129="nulová",J129,0)</f>
        <v>0</v>
      </c>
      <c r="BJ129" s="18" t="s">
        <v>79</v>
      </c>
      <c r="BK129" s="226">
        <f>ROUND(I129*H129,2)</f>
        <v>0</v>
      </c>
      <c r="BL129" s="18" t="s">
        <v>248</v>
      </c>
      <c r="BM129" s="225" t="s">
        <v>347</v>
      </c>
    </row>
    <row r="130" s="2" customFormat="1" ht="44.25" customHeight="1">
      <c r="A130" s="39"/>
      <c r="B130" s="40"/>
      <c r="C130" s="214" t="s">
        <v>348</v>
      </c>
      <c r="D130" s="214" t="s">
        <v>243</v>
      </c>
      <c r="E130" s="215" t="s">
        <v>349</v>
      </c>
      <c r="F130" s="216" t="s">
        <v>350</v>
      </c>
      <c r="G130" s="217" t="s">
        <v>282</v>
      </c>
      <c r="H130" s="218">
        <v>11</v>
      </c>
      <c r="I130" s="219"/>
      <c r="J130" s="220">
        <f>ROUND(I130*H130,2)</f>
        <v>0</v>
      </c>
      <c r="K130" s="216" t="s">
        <v>247</v>
      </c>
      <c r="L130" s="45"/>
      <c r="M130" s="221" t="s">
        <v>19</v>
      </c>
      <c r="N130" s="222" t="s">
        <v>43</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248</v>
      </c>
      <c r="AT130" s="225" t="s">
        <v>243</v>
      </c>
      <c r="AU130" s="225" t="s">
        <v>81</v>
      </c>
      <c r="AY130" s="18" t="s">
        <v>240</v>
      </c>
      <c r="BE130" s="226">
        <f>IF(N130="základní",J130,0)</f>
        <v>0</v>
      </c>
      <c r="BF130" s="226">
        <f>IF(N130="snížená",J130,0)</f>
        <v>0</v>
      </c>
      <c r="BG130" s="226">
        <f>IF(N130="zákl. přenesená",J130,0)</f>
        <v>0</v>
      </c>
      <c r="BH130" s="226">
        <f>IF(N130="sníž. přenesená",J130,0)</f>
        <v>0</v>
      </c>
      <c r="BI130" s="226">
        <f>IF(N130="nulová",J130,0)</f>
        <v>0</v>
      </c>
      <c r="BJ130" s="18" t="s">
        <v>79</v>
      </c>
      <c r="BK130" s="226">
        <f>ROUND(I130*H130,2)</f>
        <v>0</v>
      </c>
      <c r="BL130" s="18" t="s">
        <v>248</v>
      </c>
      <c r="BM130" s="225" t="s">
        <v>351</v>
      </c>
    </row>
    <row r="131" s="2" customFormat="1">
      <c r="A131" s="39"/>
      <c r="B131" s="40"/>
      <c r="C131" s="214" t="s">
        <v>306</v>
      </c>
      <c r="D131" s="214" t="s">
        <v>243</v>
      </c>
      <c r="E131" s="215" t="s">
        <v>352</v>
      </c>
      <c r="F131" s="216" t="s">
        <v>353</v>
      </c>
      <c r="G131" s="217" t="s">
        <v>282</v>
      </c>
      <c r="H131" s="218">
        <v>10</v>
      </c>
      <c r="I131" s="219"/>
      <c r="J131" s="220">
        <f>ROUND(I131*H131,2)</f>
        <v>0</v>
      </c>
      <c r="K131" s="216" t="s">
        <v>247</v>
      </c>
      <c r="L131" s="45"/>
      <c r="M131" s="221" t="s">
        <v>19</v>
      </c>
      <c r="N131" s="222" t="s">
        <v>43</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248</v>
      </c>
      <c r="AT131" s="225" t="s">
        <v>243</v>
      </c>
      <c r="AU131" s="225" t="s">
        <v>81</v>
      </c>
      <c r="AY131" s="18" t="s">
        <v>240</v>
      </c>
      <c r="BE131" s="226">
        <f>IF(N131="základní",J131,0)</f>
        <v>0</v>
      </c>
      <c r="BF131" s="226">
        <f>IF(N131="snížená",J131,0)</f>
        <v>0</v>
      </c>
      <c r="BG131" s="226">
        <f>IF(N131="zákl. přenesená",J131,0)</f>
        <v>0</v>
      </c>
      <c r="BH131" s="226">
        <f>IF(N131="sníž. přenesená",J131,0)</f>
        <v>0</v>
      </c>
      <c r="BI131" s="226">
        <f>IF(N131="nulová",J131,0)</f>
        <v>0</v>
      </c>
      <c r="BJ131" s="18" t="s">
        <v>79</v>
      </c>
      <c r="BK131" s="226">
        <f>ROUND(I131*H131,2)</f>
        <v>0</v>
      </c>
      <c r="BL131" s="18" t="s">
        <v>248</v>
      </c>
      <c r="BM131" s="225" t="s">
        <v>354</v>
      </c>
    </row>
    <row r="132" s="2" customFormat="1">
      <c r="A132" s="39"/>
      <c r="B132" s="40"/>
      <c r="C132" s="214" t="s">
        <v>355</v>
      </c>
      <c r="D132" s="214" t="s">
        <v>243</v>
      </c>
      <c r="E132" s="215" t="s">
        <v>356</v>
      </c>
      <c r="F132" s="216" t="s">
        <v>357</v>
      </c>
      <c r="G132" s="217" t="s">
        <v>282</v>
      </c>
      <c r="H132" s="218">
        <v>10</v>
      </c>
      <c r="I132" s="219"/>
      <c r="J132" s="220">
        <f>ROUND(I132*H132,2)</f>
        <v>0</v>
      </c>
      <c r="K132" s="216" t="s">
        <v>247</v>
      </c>
      <c r="L132" s="45"/>
      <c r="M132" s="221" t="s">
        <v>19</v>
      </c>
      <c r="N132" s="222" t="s">
        <v>43</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248</v>
      </c>
      <c r="AT132" s="225" t="s">
        <v>243</v>
      </c>
      <c r="AU132" s="225" t="s">
        <v>81</v>
      </c>
      <c r="AY132" s="18" t="s">
        <v>240</v>
      </c>
      <c r="BE132" s="226">
        <f>IF(N132="základní",J132,0)</f>
        <v>0</v>
      </c>
      <c r="BF132" s="226">
        <f>IF(N132="snížená",J132,0)</f>
        <v>0</v>
      </c>
      <c r="BG132" s="226">
        <f>IF(N132="zákl. přenesená",J132,0)</f>
        <v>0</v>
      </c>
      <c r="BH132" s="226">
        <f>IF(N132="sníž. přenesená",J132,0)</f>
        <v>0</v>
      </c>
      <c r="BI132" s="226">
        <f>IF(N132="nulová",J132,0)</f>
        <v>0</v>
      </c>
      <c r="BJ132" s="18" t="s">
        <v>79</v>
      </c>
      <c r="BK132" s="226">
        <f>ROUND(I132*H132,2)</f>
        <v>0</v>
      </c>
      <c r="BL132" s="18" t="s">
        <v>248</v>
      </c>
      <c r="BM132" s="225" t="s">
        <v>358</v>
      </c>
    </row>
    <row r="133" s="12" customFormat="1" ht="22.8" customHeight="1">
      <c r="A133" s="12"/>
      <c r="B133" s="198"/>
      <c r="C133" s="199"/>
      <c r="D133" s="200" t="s">
        <v>71</v>
      </c>
      <c r="E133" s="212" t="s">
        <v>359</v>
      </c>
      <c r="F133" s="212" t="s">
        <v>360</v>
      </c>
      <c r="G133" s="199"/>
      <c r="H133" s="199"/>
      <c r="I133" s="202"/>
      <c r="J133" s="213">
        <f>BK133</f>
        <v>0</v>
      </c>
      <c r="K133" s="199"/>
      <c r="L133" s="204"/>
      <c r="M133" s="205"/>
      <c r="N133" s="206"/>
      <c r="O133" s="206"/>
      <c r="P133" s="207">
        <f>SUM(P134:P139)</f>
        <v>0</v>
      </c>
      <c r="Q133" s="206"/>
      <c r="R133" s="207">
        <f>SUM(R134:R139)</f>
        <v>0</v>
      </c>
      <c r="S133" s="206"/>
      <c r="T133" s="208">
        <f>SUM(T134:T139)</f>
        <v>0</v>
      </c>
      <c r="U133" s="12"/>
      <c r="V133" s="12"/>
      <c r="W133" s="12"/>
      <c r="X133" s="12"/>
      <c r="Y133" s="12"/>
      <c r="Z133" s="12"/>
      <c r="AA133" s="12"/>
      <c r="AB133" s="12"/>
      <c r="AC133" s="12"/>
      <c r="AD133" s="12"/>
      <c r="AE133" s="12"/>
      <c r="AR133" s="209" t="s">
        <v>79</v>
      </c>
      <c r="AT133" s="210" t="s">
        <v>71</v>
      </c>
      <c r="AU133" s="210" t="s">
        <v>79</v>
      </c>
      <c r="AY133" s="209" t="s">
        <v>240</v>
      </c>
      <c r="BK133" s="211">
        <f>SUM(BK134:BK139)</f>
        <v>0</v>
      </c>
    </row>
    <row r="134" s="2" customFormat="1" ht="16.5" customHeight="1">
      <c r="A134" s="39"/>
      <c r="B134" s="40"/>
      <c r="C134" s="214" t="s">
        <v>308</v>
      </c>
      <c r="D134" s="214" t="s">
        <v>243</v>
      </c>
      <c r="E134" s="215" t="s">
        <v>361</v>
      </c>
      <c r="F134" s="216" t="s">
        <v>362</v>
      </c>
      <c r="G134" s="217" t="s">
        <v>261</v>
      </c>
      <c r="H134" s="218">
        <v>88</v>
      </c>
      <c r="I134" s="219"/>
      <c r="J134" s="220">
        <f>ROUND(I134*H134,2)</f>
        <v>0</v>
      </c>
      <c r="K134" s="216" t="s">
        <v>247</v>
      </c>
      <c r="L134" s="45"/>
      <c r="M134" s="221" t="s">
        <v>19</v>
      </c>
      <c r="N134" s="222" t="s">
        <v>43</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248</v>
      </c>
      <c r="AT134" s="225" t="s">
        <v>243</v>
      </c>
      <c r="AU134" s="225" t="s">
        <v>81</v>
      </c>
      <c r="AY134" s="18" t="s">
        <v>240</v>
      </c>
      <c r="BE134" s="226">
        <f>IF(N134="základní",J134,0)</f>
        <v>0</v>
      </c>
      <c r="BF134" s="226">
        <f>IF(N134="snížená",J134,0)</f>
        <v>0</v>
      </c>
      <c r="BG134" s="226">
        <f>IF(N134="zákl. přenesená",J134,0)</f>
        <v>0</v>
      </c>
      <c r="BH134" s="226">
        <f>IF(N134="sníž. přenesená",J134,0)</f>
        <v>0</v>
      </c>
      <c r="BI134" s="226">
        <f>IF(N134="nulová",J134,0)</f>
        <v>0</v>
      </c>
      <c r="BJ134" s="18" t="s">
        <v>79</v>
      </c>
      <c r="BK134" s="226">
        <f>ROUND(I134*H134,2)</f>
        <v>0</v>
      </c>
      <c r="BL134" s="18" t="s">
        <v>248</v>
      </c>
      <c r="BM134" s="225" t="s">
        <v>363</v>
      </c>
    </row>
    <row r="135" s="2" customFormat="1" ht="16.5" customHeight="1">
      <c r="A135" s="39"/>
      <c r="B135" s="40"/>
      <c r="C135" s="214" t="s">
        <v>364</v>
      </c>
      <c r="D135" s="214" t="s">
        <v>243</v>
      </c>
      <c r="E135" s="215" t="s">
        <v>365</v>
      </c>
      <c r="F135" s="216" t="s">
        <v>366</v>
      </c>
      <c r="G135" s="217" t="s">
        <v>261</v>
      </c>
      <c r="H135" s="218">
        <v>324</v>
      </c>
      <c r="I135" s="219"/>
      <c r="J135" s="220">
        <f>ROUND(I135*H135,2)</f>
        <v>0</v>
      </c>
      <c r="K135" s="216" t="s">
        <v>247</v>
      </c>
      <c r="L135" s="45"/>
      <c r="M135" s="221" t="s">
        <v>19</v>
      </c>
      <c r="N135" s="222" t="s">
        <v>43</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248</v>
      </c>
      <c r="AT135" s="225" t="s">
        <v>243</v>
      </c>
      <c r="AU135" s="225" t="s">
        <v>81</v>
      </c>
      <c r="AY135" s="18" t="s">
        <v>240</v>
      </c>
      <c r="BE135" s="226">
        <f>IF(N135="základní",J135,0)</f>
        <v>0</v>
      </c>
      <c r="BF135" s="226">
        <f>IF(N135="snížená",J135,0)</f>
        <v>0</v>
      </c>
      <c r="BG135" s="226">
        <f>IF(N135="zákl. přenesená",J135,0)</f>
        <v>0</v>
      </c>
      <c r="BH135" s="226">
        <f>IF(N135="sníž. přenesená",J135,0)</f>
        <v>0</v>
      </c>
      <c r="BI135" s="226">
        <f>IF(N135="nulová",J135,0)</f>
        <v>0</v>
      </c>
      <c r="BJ135" s="18" t="s">
        <v>79</v>
      </c>
      <c r="BK135" s="226">
        <f>ROUND(I135*H135,2)</f>
        <v>0</v>
      </c>
      <c r="BL135" s="18" t="s">
        <v>248</v>
      </c>
      <c r="BM135" s="225" t="s">
        <v>367</v>
      </c>
    </row>
    <row r="136" s="2" customFormat="1" ht="16.5" customHeight="1">
      <c r="A136" s="39"/>
      <c r="B136" s="40"/>
      <c r="C136" s="214" t="s">
        <v>311</v>
      </c>
      <c r="D136" s="214" t="s">
        <v>243</v>
      </c>
      <c r="E136" s="215" t="s">
        <v>368</v>
      </c>
      <c r="F136" s="216" t="s">
        <v>369</v>
      </c>
      <c r="G136" s="217" t="s">
        <v>261</v>
      </c>
      <c r="H136" s="218">
        <v>168</v>
      </c>
      <c r="I136" s="219"/>
      <c r="J136" s="220">
        <f>ROUND(I136*H136,2)</f>
        <v>0</v>
      </c>
      <c r="K136" s="216" t="s">
        <v>247</v>
      </c>
      <c r="L136" s="45"/>
      <c r="M136" s="221" t="s">
        <v>19</v>
      </c>
      <c r="N136" s="222" t="s">
        <v>43</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248</v>
      </c>
      <c r="AT136" s="225" t="s">
        <v>243</v>
      </c>
      <c r="AU136" s="225" t="s">
        <v>81</v>
      </c>
      <c r="AY136" s="18" t="s">
        <v>240</v>
      </c>
      <c r="BE136" s="226">
        <f>IF(N136="základní",J136,0)</f>
        <v>0</v>
      </c>
      <c r="BF136" s="226">
        <f>IF(N136="snížená",J136,0)</f>
        <v>0</v>
      </c>
      <c r="BG136" s="226">
        <f>IF(N136="zákl. přenesená",J136,0)</f>
        <v>0</v>
      </c>
      <c r="BH136" s="226">
        <f>IF(N136="sníž. přenesená",J136,0)</f>
        <v>0</v>
      </c>
      <c r="BI136" s="226">
        <f>IF(N136="nulová",J136,0)</f>
        <v>0</v>
      </c>
      <c r="BJ136" s="18" t="s">
        <v>79</v>
      </c>
      <c r="BK136" s="226">
        <f>ROUND(I136*H136,2)</f>
        <v>0</v>
      </c>
      <c r="BL136" s="18" t="s">
        <v>248</v>
      </c>
      <c r="BM136" s="225" t="s">
        <v>370</v>
      </c>
    </row>
    <row r="137" s="2" customFormat="1" ht="16.5" customHeight="1">
      <c r="A137" s="39"/>
      <c r="B137" s="40"/>
      <c r="C137" s="214" t="s">
        <v>371</v>
      </c>
      <c r="D137" s="214" t="s">
        <v>243</v>
      </c>
      <c r="E137" s="215" t="s">
        <v>372</v>
      </c>
      <c r="F137" s="216" t="s">
        <v>373</v>
      </c>
      <c r="G137" s="217" t="s">
        <v>282</v>
      </c>
      <c r="H137" s="218">
        <v>1</v>
      </c>
      <c r="I137" s="219"/>
      <c r="J137" s="220">
        <f>ROUND(I137*H137,2)</f>
        <v>0</v>
      </c>
      <c r="K137" s="216" t="s">
        <v>247</v>
      </c>
      <c r="L137" s="45"/>
      <c r="M137" s="221" t="s">
        <v>19</v>
      </c>
      <c r="N137" s="222" t="s">
        <v>43</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248</v>
      </c>
      <c r="AT137" s="225" t="s">
        <v>243</v>
      </c>
      <c r="AU137" s="225" t="s">
        <v>81</v>
      </c>
      <c r="AY137" s="18" t="s">
        <v>240</v>
      </c>
      <c r="BE137" s="226">
        <f>IF(N137="základní",J137,0)</f>
        <v>0</v>
      </c>
      <c r="BF137" s="226">
        <f>IF(N137="snížená",J137,0)</f>
        <v>0</v>
      </c>
      <c r="BG137" s="226">
        <f>IF(N137="zákl. přenesená",J137,0)</f>
        <v>0</v>
      </c>
      <c r="BH137" s="226">
        <f>IF(N137="sníž. přenesená",J137,0)</f>
        <v>0</v>
      </c>
      <c r="BI137" s="226">
        <f>IF(N137="nulová",J137,0)</f>
        <v>0</v>
      </c>
      <c r="BJ137" s="18" t="s">
        <v>79</v>
      </c>
      <c r="BK137" s="226">
        <f>ROUND(I137*H137,2)</f>
        <v>0</v>
      </c>
      <c r="BL137" s="18" t="s">
        <v>248</v>
      </c>
      <c r="BM137" s="225" t="s">
        <v>374</v>
      </c>
    </row>
    <row r="138" s="2" customFormat="1" ht="16.5" customHeight="1">
      <c r="A138" s="39"/>
      <c r="B138" s="40"/>
      <c r="C138" s="214" t="s">
        <v>313</v>
      </c>
      <c r="D138" s="214" t="s">
        <v>243</v>
      </c>
      <c r="E138" s="215" t="s">
        <v>375</v>
      </c>
      <c r="F138" s="216" t="s">
        <v>376</v>
      </c>
      <c r="G138" s="217" t="s">
        <v>282</v>
      </c>
      <c r="H138" s="218">
        <v>2</v>
      </c>
      <c r="I138" s="219"/>
      <c r="J138" s="220">
        <f>ROUND(I138*H138,2)</f>
        <v>0</v>
      </c>
      <c r="K138" s="216" t="s">
        <v>247</v>
      </c>
      <c r="L138" s="45"/>
      <c r="M138" s="221" t="s">
        <v>19</v>
      </c>
      <c r="N138" s="222" t="s">
        <v>43</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248</v>
      </c>
      <c r="AT138" s="225" t="s">
        <v>243</v>
      </c>
      <c r="AU138" s="225" t="s">
        <v>81</v>
      </c>
      <c r="AY138" s="18" t="s">
        <v>240</v>
      </c>
      <c r="BE138" s="226">
        <f>IF(N138="základní",J138,0)</f>
        <v>0</v>
      </c>
      <c r="BF138" s="226">
        <f>IF(N138="snížená",J138,0)</f>
        <v>0</v>
      </c>
      <c r="BG138" s="226">
        <f>IF(N138="zákl. přenesená",J138,0)</f>
        <v>0</v>
      </c>
      <c r="BH138" s="226">
        <f>IF(N138="sníž. přenesená",J138,0)</f>
        <v>0</v>
      </c>
      <c r="BI138" s="226">
        <f>IF(N138="nulová",J138,0)</f>
        <v>0</v>
      </c>
      <c r="BJ138" s="18" t="s">
        <v>79</v>
      </c>
      <c r="BK138" s="226">
        <f>ROUND(I138*H138,2)</f>
        <v>0</v>
      </c>
      <c r="BL138" s="18" t="s">
        <v>248</v>
      </c>
      <c r="BM138" s="225" t="s">
        <v>377</v>
      </c>
    </row>
    <row r="139" s="2" customFormat="1" ht="16.5" customHeight="1">
      <c r="A139" s="39"/>
      <c r="B139" s="40"/>
      <c r="C139" s="214" t="s">
        <v>378</v>
      </c>
      <c r="D139" s="214" t="s">
        <v>243</v>
      </c>
      <c r="E139" s="215" t="s">
        <v>379</v>
      </c>
      <c r="F139" s="216" t="s">
        <v>380</v>
      </c>
      <c r="G139" s="217" t="s">
        <v>381</v>
      </c>
      <c r="H139" s="218">
        <v>1</v>
      </c>
      <c r="I139" s="219"/>
      <c r="J139" s="220">
        <f>ROUND(I139*H139,2)</f>
        <v>0</v>
      </c>
      <c r="K139" s="216" t="s">
        <v>247</v>
      </c>
      <c r="L139" s="45"/>
      <c r="M139" s="221" t="s">
        <v>19</v>
      </c>
      <c r="N139" s="222" t="s">
        <v>43</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248</v>
      </c>
      <c r="AT139" s="225" t="s">
        <v>243</v>
      </c>
      <c r="AU139" s="225" t="s">
        <v>81</v>
      </c>
      <c r="AY139" s="18" t="s">
        <v>240</v>
      </c>
      <c r="BE139" s="226">
        <f>IF(N139="základní",J139,0)</f>
        <v>0</v>
      </c>
      <c r="BF139" s="226">
        <f>IF(N139="snížená",J139,0)</f>
        <v>0</v>
      </c>
      <c r="BG139" s="226">
        <f>IF(N139="zákl. přenesená",J139,0)</f>
        <v>0</v>
      </c>
      <c r="BH139" s="226">
        <f>IF(N139="sníž. přenesená",J139,0)</f>
        <v>0</v>
      </c>
      <c r="BI139" s="226">
        <f>IF(N139="nulová",J139,0)</f>
        <v>0</v>
      </c>
      <c r="BJ139" s="18" t="s">
        <v>79</v>
      </c>
      <c r="BK139" s="226">
        <f>ROUND(I139*H139,2)</f>
        <v>0</v>
      </c>
      <c r="BL139" s="18" t="s">
        <v>248</v>
      </c>
      <c r="BM139" s="225" t="s">
        <v>382</v>
      </c>
    </row>
    <row r="140" s="12" customFormat="1" ht="22.8" customHeight="1">
      <c r="A140" s="12"/>
      <c r="B140" s="198"/>
      <c r="C140" s="199"/>
      <c r="D140" s="200" t="s">
        <v>71</v>
      </c>
      <c r="E140" s="212" t="s">
        <v>383</v>
      </c>
      <c r="F140" s="212" t="s">
        <v>384</v>
      </c>
      <c r="G140" s="199"/>
      <c r="H140" s="199"/>
      <c r="I140" s="202"/>
      <c r="J140" s="213">
        <f>BK140</f>
        <v>0</v>
      </c>
      <c r="K140" s="199"/>
      <c r="L140" s="204"/>
      <c r="M140" s="205"/>
      <c r="N140" s="206"/>
      <c r="O140" s="206"/>
      <c r="P140" s="207">
        <f>SUM(P141:P143)</f>
        <v>0</v>
      </c>
      <c r="Q140" s="206"/>
      <c r="R140" s="207">
        <f>SUM(R141:R143)</f>
        <v>0</v>
      </c>
      <c r="S140" s="206"/>
      <c r="T140" s="208">
        <f>SUM(T141:T143)</f>
        <v>0</v>
      </c>
      <c r="U140" s="12"/>
      <c r="V140" s="12"/>
      <c r="W140" s="12"/>
      <c r="X140" s="12"/>
      <c r="Y140" s="12"/>
      <c r="Z140" s="12"/>
      <c r="AA140" s="12"/>
      <c r="AB140" s="12"/>
      <c r="AC140" s="12"/>
      <c r="AD140" s="12"/>
      <c r="AE140" s="12"/>
      <c r="AR140" s="209" t="s">
        <v>79</v>
      </c>
      <c r="AT140" s="210" t="s">
        <v>71</v>
      </c>
      <c r="AU140" s="210" t="s">
        <v>79</v>
      </c>
      <c r="AY140" s="209" t="s">
        <v>240</v>
      </c>
      <c r="BK140" s="211">
        <f>SUM(BK141:BK143)</f>
        <v>0</v>
      </c>
    </row>
    <row r="141" s="2" customFormat="1" ht="16.5" customHeight="1">
      <c r="A141" s="39"/>
      <c r="B141" s="40"/>
      <c r="C141" s="214" t="s">
        <v>315</v>
      </c>
      <c r="D141" s="214" t="s">
        <v>243</v>
      </c>
      <c r="E141" s="215" t="s">
        <v>385</v>
      </c>
      <c r="F141" s="216" t="s">
        <v>386</v>
      </c>
      <c r="G141" s="217" t="s">
        <v>261</v>
      </c>
      <c r="H141" s="218">
        <v>8</v>
      </c>
      <c r="I141" s="219"/>
      <c r="J141" s="220">
        <f>ROUND(I141*H141,2)</f>
        <v>0</v>
      </c>
      <c r="K141" s="216" t="s">
        <v>247</v>
      </c>
      <c r="L141" s="45"/>
      <c r="M141" s="221" t="s">
        <v>19</v>
      </c>
      <c r="N141" s="222" t="s">
        <v>43</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248</v>
      </c>
      <c r="AT141" s="225" t="s">
        <v>243</v>
      </c>
      <c r="AU141" s="225" t="s">
        <v>81</v>
      </c>
      <c r="AY141" s="18" t="s">
        <v>240</v>
      </c>
      <c r="BE141" s="226">
        <f>IF(N141="základní",J141,0)</f>
        <v>0</v>
      </c>
      <c r="BF141" s="226">
        <f>IF(N141="snížená",J141,0)</f>
        <v>0</v>
      </c>
      <c r="BG141" s="226">
        <f>IF(N141="zákl. přenesená",J141,0)</f>
        <v>0</v>
      </c>
      <c r="BH141" s="226">
        <f>IF(N141="sníž. přenesená",J141,0)</f>
        <v>0</v>
      </c>
      <c r="BI141" s="226">
        <f>IF(N141="nulová",J141,0)</f>
        <v>0</v>
      </c>
      <c r="BJ141" s="18" t="s">
        <v>79</v>
      </c>
      <c r="BK141" s="226">
        <f>ROUND(I141*H141,2)</f>
        <v>0</v>
      </c>
      <c r="BL141" s="18" t="s">
        <v>248</v>
      </c>
      <c r="BM141" s="225" t="s">
        <v>387</v>
      </c>
    </row>
    <row r="142" s="2" customFormat="1" ht="16.5" customHeight="1">
      <c r="A142" s="39"/>
      <c r="B142" s="40"/>
      <c r="C142" s="214" t="s">
        <v>388</v>
      </c>
      <c r="D142" s="214" t="s">
        <v>243</v>
      </c>
      <c r="E142" s="215" t="s">
        <v>389</v>
      </c>
      <c r="F142" s="216" t="s">
        <v>390</v>
      </c>
      <c r="G142" s="217" t="s">
        <v>261</v>
      </c>
      <c r="H142" s="218">
        <v>160</v>
      </c>
      <c r="I142" s="219"/>
      <c r="J142" s="220">
        <f>ROUND(I142*H142,2)</f>
        <v>0</v>
      </c>
      <c r="K142" s="216" t="s">
        <v>247</v>
      </c>
      <c r="L142" s="45"/>
      <c r="M142" s="221" t="s">
        <v>19</v>
      </c>
      <c r="N142" s="222" t="s">
        <v>43</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248</v>
      </c>
      <c r="AT142" s="225" t="s">
        <v>243</v>
      </c>
      <c r="AU142" s="225" t="s">
        <v>81</v>
      </c>
      <c r="AY142" s="18" t="s">
        <v>240</v>
      </c>
      <c r="BE142" s="226">
        <f>IF(N142="základní",J142,0)</f>
        <v>0</v>
      </c>
      <c r="BF142" s="226">
        <f>IF(N142="snížená",J142,0)</f>
        <v>0</v>
      </c>
      <c r="BG142" s="226">
        <f>IF(N142="zákl. přenesená",J142,0)</f>
        <v>0</v>
      </c>
      <c r="BH142" s="226">
        <f>IF(N142="sníž. přenesená",J142,0)</f>
        <v>0</v>
      </c>
      <c r="BI142" s="226">
        <f>IF(N142="nulová",J142,0)</f>
        <v>0</v>
      </c>
      <c r="BJ142" s="18" t="s">
        <v>79</v>
      </c>
      <c r="BK142" s="226">
        <f>ROUND(I142*H142,2)</f>
        <v>0</v>
      </c>
      <c r="BL142" s="18" t="s">
        <v>248</v>
      </c>
      <c r="BM142" s="225" t="s">
        <v>391</v>
      </c>
    </row>
    <row r="143" s="2" customFormat="1" ht="16.5" customHeight="1">
      <c r="A143" s="39"/>
      <c r="B143" s="40"/>
      <c r="C143" s="214" t="s">
        <v>317</v>
      </c>
      <c r="D143" s="214" t="s">
        <v>243</v>
      </c>
      <c r="E143" s="215" t="s">
        <v>392</v>
      </c>
      <c r="F143" s="216" t="s">
        <v>393</v>
      </c>
      <c r="G143" s="217" t="s">
        <v>261</v>
      </c>
      <c r="H143" s="218">
        <v>130</v>
      </c>
      <c r="I143" s="219"/>
      <c r="J143" s="220">
        <f>ROUND(I143*H143,2)</f>
        <v>0</v>
      </c>
      <c r="K143" s="216" t="s">
        <v>247</v>
      </c>
      <c r="L143" s="45"/>
      <c r="M143" s="221" t="s">
        <v>19</v>
      </c>
      <c r="N143" s="222" t="s">
        <v>43</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248</v>
      </c>
      <c r="AT143" s="225" t="s">
        <v>243</v>
      </c>
      <c r="AU143" s="225" t="s">
        <v>81</v>
      </c>
      <c r="AY143" s="18" t="s">
        <v>240</v>
      </c>
      <c r="BE143" s="226">
        <f>IF(N143="základní",J143,0)</f>
        <v>0</v>
      </c>
      <c r="BF143" s="226">
        <f>IF(N143="snížená",J143,0)</f>
        <v>0</v>
      </c>
      <c r="BG143" s="226">
        <f>IF(N143="zákl. přenesená",J143,0)</f>
        <v>0</v>
      </c>
      <c r="BH143" s="226">
        <f>IF(N143="sníž. přenesená",J143,0)</f>
        <v>0</v>
      </c>
      <c r="BI143" s="226">
        <f>IF(N143="nulová",J143,0)</f>
        <v>0</v>
      </c>
      <c r="BJ143" s="18" t="s">
        <v>79</v>
      </c>
      <c r="BK143" s="226">
        <f>ROUND(I143*H143,2)</f>
        <v>0</v>
      </c>
      <c r="BL143" s="18" t="s">
        <v>248</v>
      </c>
      <c r="BM143" s="225" t="s">
        <v>394</v>
      </c>
    </row>
    <row r="144" s="12" customFormat="1" ht="22.8" customHeight="1">
      <c r="A144" s="12"/>
      <c r="B144" s="198"/>
      <c r="C144" s="199"/>
      <c r="D144" s="200" t="s">
        <v>71</v>
      </c>
      <c r="E144" s="212" t="s">
        <v>395</v>
      </c>
      <c r="F144" s="212" t="s">
        <v>396</v>
      </c>
      <c r="G144" s="199"/>
      <c r="H144" s="199"/>
      <c r="I144" s="202"/>
      <c r="J144" s="213">
        <f>BK144</f>
        <v>0</v>
      </c>
      <c r="K144" s="199"/>
      <c r="L144" s="204"/>
      <c r="M144" s="205"/>
      <c r="N144" s="206"/>
      <c r="O144" s="206"/>
      <c r="P144" s="207">
        <f>SUM(P145:P146)</f>
        <v>0</v>
      </c>
      <c r="Q144" s="206"/>
      <c r="R144" s="207">
        <f>SUM(R145:R146)</f>
        <v>0</v>
      </c>
      <c r="S144" s="206"/>
      <c r="T144" s="208">
        <f>SUM(T145:T146)</f>
        <v>0</v>
      </c>
      <c r="U144" s="12"/>
      <c r="V144" s="12"/>
      <c r="W144" s="12"/>
      <c r="X144" s="12"/>
      <c r="Y144" s="12"/>
      <c r="Z144" s="12"/>
      <c r="AA144" s="12"/>
      <c r="AB144" s="12"/>
      <c r="AC144" s="12"/>
      <c r="AD144" s="12"/>
      <c r="AE144" s="12"/>
      <c r="AR144" s="209" t="s">
        <v>79</v>
      </c>
      <c r="AT144" s="210" t="s">
        <v>71</v>
      </c>
      <c r="AU144" s="210" t="s">
        <v>79</v>
      </c>
      <c r="AY144" s="209" t="s">
        <v>240</v>
      </c>
      <c r="BK144" s="211">
        <f>SUM(BK145:BK146)</f>
        <v>0</v>
      </c>
    </row>
    <row r="145" s="2" customFormat="1" ht="16.5" customHeight="1">
      <c r="A145" s="39"/>
      <c r="B145" s="40"/>
      <c r="C145" s="214" t="s">
        <v>397</v>
      </c>
      <c r="D145" s="214" t="s">
        <v>243</v>
      </c>
      <c r="E145" s="215" t="s">
        <v>398</v>
      </c>
      <c r="F145" s="216" t="s">
        <v>399</v>
      </c>
      <c r="G145" s="217" t="s">
        <v>261</v>
      </c>
      <c r="H145" s="218">
        <v>297</v>
      </c>
      <c r="I145" s="219"/>
      <c r="J145" s="220">
        <f>ROUND(I145*H145,2)</f>
        <v>0</v>
      </c>
      <c r="K145" s="216" t="s">
        <v>247</v>
      </c>
      <c r="L145" s="45"/>
      <c r="M145" s="221" t="s">
        <v>19</v>
      </c>
      <c r="N145" s="222" t="s">
        <v>43</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248</v>
      </c>
      <c r="AT145" s="225" t="s">
        <v>243</v>
      </c>
      <c r="AU145" s="225" t="s">
        <v>81</v>
      </c>
      <c r="AY145" s="18" t="s">
        <v>240</v>
      </c>
      <c r="BE145" s="226">
        <f>IF(N145="základní",J145,0)</f>
        <v>0</v>
      </c>
      <c r="BF145" s="226">
        <f>IF(N145="snížená",J145,0)</f>
        <v>0</v>
      </c>
      <c r="BG145" s="226">
        <f>IF(N145="zákl. přenesená",J145,0)</f>
        <v>0</v>
      </c>
      <c r="BH145" s="226">
        <f>IF(N145="sníž. přenesená",J145,0)</f>
        <v>0</v>
      </c>
      <c r="BI145" s="226">
        <f>IF(N145="nulová",J145,0)</f>
        <v>0</v>
      </c>
      <c r="BJ145" s="18" t="s">
        <v>79</v>
      </c>
      <c r="BK145" s="226">
        <f>ROUND(I145*H145,2)</f>
        <v>0</v>
      </c>
      <c r="BL145" s="18" t="s">
        <v>248</v>
      </c>
      <c r="BM145" s="225" t="s">
        <v>400</v>
      </c>
    </row>
    <row r="146" s="2" customFormat="1" ht="16.5" customHeight="1">
      <c r="A146" s="39"/>
      <c r="B146" s="40"/>
      <c r="C146" s="214" t="s">
        <v>320</v>
      </c>
      <c r="D146" s="214" t="s">
        <v>243</v>
      </c>
      <c r="E146" s="215" t="s">
        <v>401</v>
      </c>
      <c r="F146" s="216" t="s">
        <v>402</v>
      </c>
      <c r="G146" s="217" t="s">
        <v>282</v>
      </c>
      <c r="H146" s="218">
        <v>40</v>
      </c>
      <c r="I146" s="219"/>
      <c r="J146" s="220">
        <f>ROUND(I146*H146,2)</f>
        <v>0</v>
      </c>
      <c r="K146" s="216" t="s">
        <v>247</v>
      </c>
      <c r="L146" s="45"/>
      <c r="M146" s="221" t="s">
        <v>19</v>
      </c>
      <c r="N146" s="222" t="s">
        <v>43</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248</v>
      </c>
      <c r="AT146" s="225" t="s">
        <v>243</v>
      </c>
      <c r="AU146" s="225" t="s">
        <v>81</v>
      </c>
      <c r="AY146" s="18" t="s">
        <v>240</v>
      </c>
      <c r="BE146" s="226">
        <f>IF(N146="základní",J146,0)</f>
        <v>0</v>
      </c>
      <c r="BF146" s="226">
        <f>IF(N146="snížená",J146,0)</f>
        <v>0</v>
      </c>
      <c r="BG146" s="226">
        <f>IF(N146="zákl. přenesená",J146,0)</f>
        <v>0</v>
      </c>
      <c r="BH146" s="226">
        <f>IF(N146="sníž. přenesená",J146,0)</f>
        <v>0</v>
      </c>
      <c r="BI146" s="226">
        <f>IF(N146="nulová",J146,0)</f>
        <v>0</v>
      </c>
      <c r="BJ146" s="18" t="s">
        <v>79</v>
      </c>
      <c r="BK146" s="226">
        <f>ROUND(I146*H146,2)</f>
        <v>0</v>
      </c>
      <c r="BL146" s="18" t="s">
        <v>248</v>
      </c>
      <c r="BM146" s="225" t="s">
        <v>403</v>
      </c>
    </row>
    <row r="147" s="12" customFormat="1" ht="22.8" customHeight="1">
      <c r="A147" s="12"/>
      <c r="B147" s="198"/>
      <c r="C147" s="199"/>
      <c r="D147" s="200" t="s">
        <v>71</v>
      </c>
      <c r="E147" s="212" t="s">
        <v>404</v>
      </c>
      <c r="F147" s="212" t="s">
        <v>405</v>
      </c>
      <c r="G147" s="199"/>
      <c r="H147" s="199"/>
      <c r="I147" s="202"/>
      <c r="J147" s="213">
        <f>BK147</f>
        <v>0</v>
      </c>
      <c r="K147" s="199"/>
      <c r="L147" s="204"/>
      <c r="M147" s="205"/>
      <c r="N147" s="206"/>
      <c r="O147" s="206"/>
      <c r="P147" s="207">
        <f>SUM(P148:P156)</f>
        <v>0</v>
      </c>
      <c r="Q147" s="206"/>
      <c r="R147" s="207">
        <f>SUM(R148:R156)</f>
        <v>0</v>
      </c>
      <c r="S147" s="206"/>
      <c r="T147" s="208">
        <f>SUM(T148:T156)</f>
        <v>0</v>
      </c>
      <c r="U147" s="12"/>
      <c r="V147" s="12"/>
      <c r="W147" s="12"/>
      <c r="X147" s="12"/>
      <c r="Y147" s="12"/>
      <c r="Z147" s="12"/>
      <c r="AA147" s="12"/>
      <c r="AB147" s="12"/>
      <c r="AC147" s="12"/>
      <c r="AD147" s="12"/>
      <c r="AE147" s="12"/>
      <c r="AR147" s="209" t="s">
        <v>79</v>
      </c>
      <c r="AT147" s="210" t="s">
        <v>71</v>
      </c>
      <c r="AU147" s="210" t="s">
        <v>79</v>
      </c>
      <c r="AY147" s="209" t="s">
        <v>240</v>
      </c>
      <c r="BK147" s="211">
        <f>SUM(BK148:BK156)</f>
        <v>0</v>
      </c>
    </row>
    <row r="148" s="2" customFormat="1" ht="16.5" customHeight="1">
      <c r="A148" s="39"/>
      <c r="B148" s="40"/>
      <c r="C148" s="214" t="s">
        <v>406</v>
      </c>
      <c r="D148" s="214" t="s">
        <v>243</v>
      </c>
      <c r="E148" s="215" t="s">
        <v>407</v>
      </c>
      <c r="F148" s="216" t="s">
        <v>408</v>
      </c>
      <c r="G148" s="217" t="s">
        <v>381</v>
      </c>
      <c r="H148" s="218">
        <v>1</v>
      </c>
      <c r="I148" s="219"/>
      <c r="J148" s="220">
        <f>ROUND(I148*H148,2)</f>
        <v>0</v>
      </c>
      <c r="K148" s="216" t="s">
        <v>247</v>
      </c>
      <c r="L148" s="45"/>
      <c r="M148" s="221" t="s">
        <v>19</v>
      </c>
      <c r="N148" s="222" t="s">
        <v>43</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248</v>
      </c>
      <c r="AT148" s="225" t="s">
        <v>243</v>
      </c>
      <c r="AU148" s="225" t="s">
        <v>81</v>
      </c>
      <c r="AY148" s="18" t="s">
        <v>240</v>
      </c>
      <c r="BE148" s="226">
        <f>IF(N148="základní",J148,0)</f>
        <v>0</v>
      </c>
      <c r="BF148" s="226">
        <f>IF(N148="snížená",J148,0)</f>
        <v>0</v>
      </c>
      <c r="BG148" s="226">
        <f>IF(N148="zákl. přenesená",J148,0)</f>
        <v>0</v>
      </c>
      <c r="BH148" s="226">
        <f>IF(N148="sníž. přenesená",J148,0)</f>
        <v>0</v>
      </c>
      <c r="BI148" s="226">
        <f>IF(N148="nulová",J148,0)</f>
        <v>0</v>
      </c>
      <c r="BJ148" s="18" t="s">
        <v>79</v>
      </c>
      <c r="BK148" s="226">
        <f>ROUND(I148*H148,2)</f>
        <v>0</v>
      </c>
      <c r="BL148" s="18" t="s">
        <v>248</v>
      </c>
      <c r="BM148" s="225" t="s">
        <v>409</v>
      </c>
    </row>
    <row r="149" s="2" customFormat="1" ht="16.5" customHeight="1">
      <c r="A149" s="39"/>
      <c r="B149" s="40"/>
      <c r="C149" s="214" t="s">
        <v>322</v>
      </c>
      <c r="D149" s="214" t="s">
        <v>243</v>
      </c>
      <c r="E149" s="215" t="s">
        <v>410</v>
      </c>
      <c r="F149" s="216" t="s">
        <v>411</v>
      </c>
      <c r="G149" s="217" t="s">
        <v>381</v>
      </c>
      <c r="H149" s="218">
        <v>1</v>
      </c>
      <c r="I149" s="219"/>
      <c r="J149" s="220">
        <f>ROUND(I149*H149,2)</f>
        <v>0</v>
      </c>
      <c r="K149" s="216" t="s">
        <v>247</v>
      </c>
      <c r="L149" s="45"/>
      <c r="M149" s="221" t="s">
        <v>19</v>
      </c>
      <c r="N149" s="222" t="s">
        <v>43</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248</v>
      </c>
      <c r="AT149" s="225" t="s">
        <v>243</v>
      </c>
      <c r="AU149" s="225" t="s">
        <v>81</v>
      </c>
      <c r="AY149" s="18" t="s">
        <v>240</v>
      </c>
      <c r="BE149" s="226">
        <f>IF(N149="základní",J149,0)</f>
        <v>0</v>
      </c>
      <c r="BF149" s="226">
        <f>IF(N149="snížená",J149,0)</f>
        <v>0</v>
      </c>
      <c r="BG149" s="226">
        <f>IF(N149="zákl. přenesená",J149,0)</f>
        <v>0</v>
      </c>
      <c r="BH149" s="226">
        <f>IF(N149="sníž. přenesená",J149,0)</f>
        <v>0</v>
      </c>
      <c r="BI149" s="226">
        <f>IF(N149="nulová",J149,0)</f>
        <v>0</v>
      </c>
      <c r="BJ149" s="18" t="s">
        <v>79</v>
      </c>
      <c r="BK149" s="226">
        <f>ROUND(I149*H149,2)</f>
        <v>0</v>
      </c>
      <c r="BL149" s="18" t="s">
        <v>248</v>
      </c>
      <c r="BM149" s="225" t="s">
        <v>412</v>
      </c>
    </row>
    <row r="150" s="2" customFormat="1" ht="16.5" customHeight="1">
      <c r="A150" s="39"/>
      <c r="B150" s="40"/>
      <c r="C150" s="214" t="s">
        <v>413</v>
      </c>
      <c r="D150" s="214" t="s">
        <v>243</v>
      </c>
      <c r="E150" s="215" t="s">
        <v>414</v>
      </c>
      <c r="F150" s="216" t="s">
        <v>415</v>
      </c>
      <c r="G150" s="217" t="s">
        <v>416</v>
      </c>
      <c r="H150" s="218">
        <v>2</v>
      </c>
      <c r="I150" s="219"/>
      <c r="J150" s="220">
        <f>ROUND(I150*H150,2)</f>
        <v>0</v>
      </c>
      <c r="K150" s="216" t="s">
        <v>247</v>
      </c>
      <c r="L150" s="45"/>
      <c r="M150" s="221" t="s">
        <v>19</v>
      </c>
      <c r="N150" s="222" t="s">
        <v>43</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248</v>
      </c>
      <c r="AT150" s="225" t="s">
        <v>243</v>
      </c>
      <c r="AU150" s="225" t="s">
        <v>81</v>
      </c>
      <c r="AY150" s="18" t="s">
        <v>240</v>
      </c>
      <c r="BE150" s="226">
        <f>IF(N150="základní",J150,0)</f>
        <v>0</v>
      </c>
      <c r="BF150" s="226">
        <f>IF(N150="snížená",J150,0)</f>
        <v>0</v>
      </c>
      <c r="BG150" s="226">
        <f>IF(N150="zákl. přenesená",J150,0)</f>
        <v>0</v>
      </c>
      <c r="BH150" s="226">
        <f>IF(N150="sníž. přenesená",J150,0)</f>
        <v>0</v>
      </c>
      <c r="BI150" s="226">
        <f>IF(N150="nulová",J150,0)</f>
        <v>0</v>
      </c>
      <c r="BJ150" s="18" t="s">
        <v>79</v>
      </c>
      <c r="BK150" s="226">
        <f>ROUND(I150*H150,2)</f>
        <v>0</v>
      </c>
      <c r="BL150" s="18" t="s">
        <v>248</v>
      </c>
      <c r="BM150" s="225" t="s">
        <v>417</v>
      </c>
    </row>
    <row r="151" s="2" customFormat="1" ht="16.5" customHeight="1">
      <c r="A151" s="39"/>
      <c r="B151" s="40"/>
      <c r="C151" s="214" t="s">
        <v>325</v>
      </c>
      <c r="D151" s="214" t="s">
        <v>243</v>
      </c>
      <c r="E151" s="215" t="s">
        <v>418</v>
      </c>
      <c r="F151" s="216" t="s">
        <v>419</v>
      </c>
      <c r="G151" s="217" t="s">
        <v>381</v>
      </c>
      <c r="H151" s="218">
        <v>1</v>
      </c>
      <c r="I151" s="219"/>
      <c r="J151" s="220">
        <f>ROUND(I151*H151,2)</f>
        <v>0</v>
      </c>
      <c r="K151" s="216" t="s">
        <v>247</v>
      </c>
      <c r="L151" s="45"/>
      <c r="M151" s="221" t="s">
        <v>19</v>
      </c>
      <c r="N151" s="222" t="s">
        <v>43</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248</v>
      </c>
      <c r="AT151" s="225" t="s">
        <v>243</v>
      </c>
      <c r="AU151" s="225" t="s">
        <v>81</v>
      </c>
      <c r="AY151" s="18" t="s">
        <v>240</v>
      </c>
      <c r="BE151" s="226">
        <f>IF(N151="základní",J151,0)</f>
        <v>0</v>
      </c>
      <c r="BF151" s="226">
        <f>IF(N151="snížená",J151,0)</f>
        <v>0</v>
      </c>
      <c r="BG151" s="226">
        <f>IF(N151="zákl. přenesená",J151,0)</f>
        <v>0</v>
      </c>
      <c r="BH151" s="226">
        <f>IF(N151="sníž. přenesená",J151,0)</f>
        <v>0</v>
      </c>
      <c r="BI151" s="226">
        <f>IF(N151="nulová",J151,0)</f>
        <v>0</v>
      </c>
      <c r="BJ151" s="18" t="s">
        <v>79</v>
      </c>
      <c r="BK151" s="226">
        <f>ROUND(I151*H151,2)</f>
        <v>0</v>
      </c>
      <c r="BL151" s="18" t="s">
        <v>248</v>
      </c>
      <c r="BM151" s="225" t="s">
        <v>420</v>
      </c>
    </row>
    <row r="152" s="2" customFormat="1" ht="66.75" customHeight="1">
      <c r="A152" s="39"/>
      <c r="B152" s="40"/>
      <c r="C152" s="214" t="s">
        <v>421</v>
      </c>
      <c r="D152" s="214" t="s">
        <v>243</v>
      </c>
      <c r="E152" s="215" t="s">
        <v>422</v>
      </c>
      <c r="F152" s="216" t="s">
        <v>423</v>
      </c>
      <c r="G152" s="217" t="s">
        <v>381</v>
      </c>
      <c r="H152" s="218">
        <v>1</v>
      </c>
      <c r="I152" s="219"/>
      <c r="J152" s="220">
        <f>ROUND(I152*H152,2)</f>
        <v>0</v>
      </c>
      <c r="K152" s="216" t="s">
        <v>247</v>
      </c>
      <c r="L152" s="45"/>
      <c r="M152" s="221" t="s">
        <v>19</v>
      </c>
      <c r="N152" s="222" t="s">
        <v>43</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248</v>
      </c>
      <c r="AT152" s="225" t="s">
        <v>243</v>
      </c>
      <c r="AU152" s="225" t="s">
        <v>81</v>
      </c>
      <c r="AY152" s="18" t="s">
        <v>240</v>
      </c>
      <c r="BE152" s="226">
        <f>IF(N152="základní",J152,0)</f>
        <v>0</v>
      </c>
      <c r="BF152" s="226">
        <f>IF(N152="snížená",J152,0)</f>
        <v>0</v>
      </c>
      <c r="BG152" s="226">
        <f>IF(N152="zákl. přenesená",J152,0)</f>
        <v>0</v>
      </c>
      <c r="BH152" s="226">
        <f>IF(N152="sníž. přenesená",J152,0)</f>
        <v>0</v>
      </c>
      <c r="BI152" s="226">
        <f>IF(N152="nulová",J152,0)</f>
        <v>0</v>
      </c>
      <c r="BJ152" s="18" t="s">
        <v>79</v>
      </c>
      <c r="BK152" s="226">
        <f>ROUND(I152*H152,2)</f>
        <v>0</v>
      </c>
      <c r="BL152" s="18" t="s">
        <v>248</v>
      </c>
      <c r="BM152" s="225" t="s">
        <v>424</v>
      </c>
    </row>
    <row r="153" s="2" customFormat="1" ht="16.5" customHeight="1">
      <c r="A153" s="39"/>
      <c r="B153" s="40"/>
      <c r="C153" s="214" t="s">
        <v>327</v>
      </c>
      <c r="D153" s="214" t="s">
        <v>243</v>
      </c>
      <c r="E153" s="215" t="s">
        <v>425</v>
      </c>
      <c r="F153" s="216" t="s">
        <v>426</v>
      </c>
      <c r="G153" s="217" t="s">
        <v>381</v>
      </c>
      <c r="H153" s="218">
        <v>1</v>
      </c>
      <c r="I153" s="219"/>
      <c r="J153" s="220">
        <f>ROUND(I153*H153,2)</f>
        <v>0</v>
      </c>
      <c r="K153" s="216" t="s">
        <v>247</v>
      </c>
      <c r="L153" s="45"/>
      <c r="M153" s="221" t="s">
        <v>19</v>
      </c>
      <c r="N153" s="222" t="s">
        <v>43</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248</v>
      </c>
      <c r="AT153" s="225" t="s">
        <v>243</v>
      </c>
      <c r="AU153" s="225" t="s">
        <v>81</v>
      </c>
      <c r="AY153" s="18" t="s">
        <v>240</v>
      </c>
      <c r="BE153" s="226">
        <f>IF(N153="základní",J153,0)</f>
        <v>0</v>
      </c>
      <c r="BF153" s="226">
        <f>IF(N153="snížená",J153,0)</f>
        <v>0</v>
      </c>
      <c r="BG153" s="226">
        <f>IF(N153="zákl. přenesená",J153,0)</f>
        <v>0</v>
      </c>
      <c r="BH153" s="226">
        <f>IF(N153="sníž. přenesená",J153,0)</f>
        <v>0</v>
      </c>
      <c r="BI153" s="226">
        <f>IF(N153="nulová",J153,0)</f>
        <v>0</v>
      </c>
      <c r="BJ153" s="18" t="s">
        <v>79</v>
      </c>
      <c r="BK153" s="226">
        <f>ROUND(I153*H153,2)</f>
        <v>0</v>
      </c>
      <c r="BL153" s="18" t="s">
        <v>248</v>
      </c>
      <c r="BM153" s="225" t="s">
        <v>427</v>
      </c>
    </row>
    <row r="154" s="2" customFormat="1" ht="16.5" customHeight="1">
      <c r="A154" s="39"/>
      <c r="B154" s="40"/>
      <c r="C154" s="214" t="s">
        <v>428</v>
      </c>
      <c r="D154" s="214" t="s">
        <v>243</v>
      </c>
      <c r="E154" s="215" t="s">
        <v>429</v>
      </c>
      <c r="F154" s="216" t="s">
        <v>430</v>
      </c>
      <c r="G154" s="217" t="s">
        <v>381</v>
      </c>
      <c r="H154" s="218">
        <v>1</v>
      </c>
      <c r="I154" s="219"/>
      <c r="J154" s="220">
        <f>ROUND(I154*H154,2)</f>
        <v>0</v>
      </c>
      <c r="K154" s="216" t="s">
        <v>247</v>
      </c>
      <c r="L154" s="45"/>
      <c r="M154" s="221" t="s">
        <v>19</v>
      </c>
      <c r="N154" s="222" t="s">
        <v>43</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248</v>
      </c>
      <c r="AT154" s="225" t="s">
        <v>243</v>
      </c>
      <c r="AU154" s="225" t="s">
        <v>81</v>
      </c>
      <c r="AY154" s="18" t="s">
        <v>240</v>
      </c>
      <c r="BE154" s="226">
        <f>IF(N154="základní",J154,0)</f>
        <v>0</v>
      </c>
      <c r="BF154" s="226">
        <f>IF(N154="snížená",J154,0)</f>
        <v>0</v>
      </c>
      <c r="BG154" s="226">
        <f>IF(N154="zákl. přenesená",J154,0)</f>
        <v>0</v>
      </c>
      <c r="BH154" s="226">
        <f>IF(N154="sníž. přenesená",J154,0)</f>
        <v>0</v>
      </c>
      <c r="BI154" s="226">
        <f>IF(N154="nulová",J154,0)</f>
        <v>0</v>
      </c>
      <c r="BJ154" s="18" t="s">
        <v>79</v>
      </c>
      <c r="BK154" s="226">
        <f>ROUND(I154*H154,2)</f>
        <v>0</v>
      </c>
      <c r="BL154" s="18" t="s">
        <v>248</v>
      </c>
      <c r="BM154" s="225" t="s">
        <v>431</v>
      </c>
    </row>
    <row r="155" s="2" customFormat="1" ht="16.5" customHeight="1">
      <c r="A155" s="39"/>
      <c r="B155" s="40"/>
      <c r="C155" s="214" t="s">
        <v>331</v>
      </c>
      <c r="D155" s="214" t="s">
        <v>243</v>
      </c>
      <c r="E155" s="215" t="s">
        <v>432</v>
      </c>
      <c r="F155" s="216" t="s">
        <v>433</v>
      </c>
      <c r="G155" s="217" t="s">
        <v>381</v>
      </c>
      <c r="H155" s="218">
        <v>1</v>
      </c>
      <c r="I155" s="219"/>
      <c r="J155" s="220">
        <f>ROUND(I155*H155,2)</f>
        <v>0</v>
      </c>
      <c r="K155" s="216" t="s">
        <v>247</v>
      </c>
      <c r="L155" s="45"/>
      <c r="M155" s="221" t="s">
        <v>19</v>
      </c>
      <c r="N155" s="222" t="s">
        <v>43</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248</v>
      </c>
      <c r="AT155" s="225" t="s">
        <v>243</v>
      </c>
      <c r="AU155" s="225" t="s">
        <v>81</v>
      </c>
      <c r="AY155" s="18" t="s">
        <v>240</v>
      </c>
      <c r="BE155" s="226">
        <f>IF(N155="základní",J155,0)</f>
        <v>0</v>
      </c>
      <c r="BF155" s="226">
        <f>IF(N155="snížená",J155,0)</f>
        <v>0</v>
      </c>
      <c r="BG155" s="226">
        <f>IF(N155="zákl. přenesená",J155,0)</f>
        <v>0</v>
      </c>
      <c r="BH155" s="226">
        <f>IF(N155="sníž. přenesená",J155,0)</f>
        <v>0</v>
      </c>
      <c r="BI155" s="226">
        <f>IF(N155="nulová",J155,0)</f>
        <v>0</v>
      </c>
      <c r="BJ155" s="18" t="s">
        <v>79</v>
      </c>
      <c r="BK155" s="226">
        <f>ROUND(I155*H155,2)</f>
        <v>0</v>
      </c>
      <c r="BL155" s="18" t="s">
        <v>248</v>
      </c>
      <c r="BM155" s="225" t="s">
        <v>434</v>
      </c>
    </row>
    <row r="156" s="2" customFormat="1">
      <c r="A156" s="39"/>
      <c r="B156" s="40"/>
      <c r="C156" s="41"/>
      <c r="D156" s="227" t="s">
        <v>435</v>
      </c>
      <c r="E156" s="41"/>
      <c r="F156" s="228" t="s">
        <v>436</v>
      </c>
      <c r="G156" s="41"/>
      <c r="H156" s="41"/>
      <c r="I156" s="229"/>
      <c r="J156" s="41"/>
      <c r="K156" s="41"/>
      <c r="L156" s="45"/>
      <c r="M156" s="230"/>
      <c r="N156" s="231"/>
      <c r="O156" s="232"/>
      <c r="P156" s="232"/>
      <c r="Q156" s="232"/>
      <c r="R156" s="232"/>
      <c r="S156" s="232"/>
      <c r="T156" s="233"/>
      <c r="U156" s="39"/>
      <c r="V156" s="39"/>
      <c r="W156" s="39"/>
      <c r="X156" s="39"/>
      <c r="Y156" s="39"/>
      <c r="Z156" s="39"/>
      <c r="AA156" s="39"/>
      <c r="AB156" s="39"/>
      <c r="AC156" s="39"/>
      <c r="AD156" s="39"/>
      <c r="AE156" s="39"/>
      <c r="AT156" s="18" t="s">
        <v>435</v>
      </c>
      <c r="AU156" s="18" t="s">
        <v>81</v>
      </c>
    </row>
    <row r="157" s="2" customFormat="1" ht="6.96" customHeight="1">
      <c r="A157" s="39"/>
      <c r="B157" s="60"/>
      <c r="C157" s="61"/>
      <c r="D157" s="61"/>
      <c r="E157" s="61"/>
      <c r="F157" s="61"/>
      <c r="G157" s="61"/>
      <c r="H157" s="61"/>
      <c r="I157" s="61"/>
      <c r="J157" s="61"/>
      <c r="K157" s="61"/>
      <c r="L157" s="45"/>
      <c r="M157" s="39"/>
      <c r="O157" s="39"/>
      <c r="P157" s="39"/>
      <c r="Q157" s="39"/>
      <c r="R157" s="39"/>
      <c r="S157" s="39"/>
      <c r="T157" s="39"/>
      <c r="U157" s="39"/>
      <c r="V157" s="39"/>
      <c r="W157" s="39"/>
      <c r="X157" s="39"/>
      <c r="Y157" s="39"/>
      <c r="Z157" s="39"/>
      <c r="AA157" s="39"/>
      <c r="AB157" s="39"/>
      <c r="AC157" s="39"/>
      <c r="AD157" s="39"/>
      <c r="AE157" s="39"/>
    </row>
  </sheetData>
  <sheetProtection sheet="1" autoFilter="0" formatColumns="0" formatRows="0" objects="1" scenarios="1" spinCount="100000" saltValue="1eoSNVlqkrJsNMdI/WbsRC4eMuM9Tq1WfzU5z+iIneqQphNutBCZkJFAvWFD/l4SvG1h1irgb37i0p2m2nviBg==" hashValue="0xIrLpql+dmFeLnTYf0uomJGVMcfV57f1FrPAodvSdSAwwJT9dggRdeSIfzDQp3Ld4lU1pBVinQycqfcsVNRRQ==" algorithmName="SHA-512" password="CC35"/>
  <autoFilter ref="C92:K156"/>
  <mergeCells count="12">
    <mergeCell ref="E7:H7"/>
    <mergeCell ref="E9:H9"/>
    <mergeCell ref="E11:H11"/>
    <mergeCell ref="E20:H20"/>
    <mergeCell ref="E29:H29"/>
    <mergeCell ref="E50:H50"/>
    <mergeCell ref="E52:H52"/>
    <mergeCell ref="E54:H54"/>
    <mergeCell ref="E81:H81"/>
    <mergeCell ref="E83:H83"/>
    <mergeCell ref="E85:H8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150</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c r="B8" s="21"/>
      <c r="D8" s="144" t="s">
        <v>209</v>
      </c>
      <c r="L8" s="21"/>
    </row>
    <row r="9" s="1" customFormat="1" ht="16.5" customHeight="1">
      <c r="B9" s="21"/>
      <c r="E9" s="145" t="s">
        <v>1333</v>
      </c>
      <c r="F9" s="1"/>
      <c r="G9" s="1"/>
      <c r="H9" s="1"/>
      <c r="L9" s="21"/>
    </row>
    <row r="10" s="1" customFormat="1" ht="12" customHeight="1">
      <c r="B10" s="21"/>
      <c r="D10" s="144" t="s">
        <v>211</v>
      </c>
      <c r="L10" s="21"/>
    </row>
    <row r="11" s="2" customFormat="1" ht="16.5" customHeight="1">
      <c r="A11" s="39"/>
      <c r="B11" s="45"/>
      <c r="C11" s="39"/>
      <c r="D11" s="39"/>
      <c r="E11" s="157" t="s">
        <v>7318</v>
      </c>
      <c r="F11" s="39"/>
      <c r="G11" s="39"/>
      <c r="H11" s="39"/>
      <c r="I11" s="39"/>
      <c r="J11" s="39"/>
      <c r="K11" s="39"/>
      <c r="L11" s="146"/>
      <c r="S11" s="39"/>
      <c r="T11" s="39"/>
      <c r="U11" s="39"/>
      <c r="V11" s="39"/>
      <c r="W11" s="39"/>
      <c r="X11" s="39"/>
      <c r="Y11" s="39"/>
      <c r="Z11" s="39"/>
      <c r="AA11" s="39"/>
      <c r="AB11" s="39"/>
      <c r="AC11" s="39"/>
      <c r="AD11" s="39"/>
      <c r="AE11" s="39"/>
    </row>
    <row r="12" s="2" customFormat="1" ht="12" customHeight="1">
      <c r="A12" s="39"/>
      <c r="B12" s="45"/>
      <c r="C12" s="39"/>
      <c r="D12" s="144" t="s">
        <v>7319</v>
      </c>
      <c r="E12" s="39"/>
      <c r="F12" s="39"/>
      <c r="G12" s="39"/>
      <c r="H12" s="39"/>
      <c r="I12" s="39"/>
      <c r="J12" s="39"/>
      <c r="K12" s="39"/>
      <c r="L12" s="146"/>
      <c r="S12" s="39"/>
      <c r="T12" s="39"/>
      <c r="U12" s="39"/>
      <c r="V12" s="39"/>
      <c r="W12" s="39"/>
      <c r="X12" s="39"/>
      <c r="Y12" s="39"/>
      <c r="Z12" s="39"/>
      <c r="AA12" s="39"/>
      <c r="AB12" s="39"/>
      <c r="AC12" s="39"/>
      <c r="AD12" s="39"/>
      <c r="AE12" s="39"/>
    </row>
    <row r="13" s="2" customFormat="1" ht="16.5" customHeight="1">
      <c r="A13" s="39"/>
      <c r="B13" s="45"/>
      <c r="C13" s="39"/>
      <c r="D13" s="39"/>
      <c r="E13" s="147" t="s">
        <v>7320</v>
      </c>
      <c r="F13" s="39"/>
      <c r="G13" s="39"/>
      <c r="H13" s="39"/>
      <c r="I13" s="39"/>
      <c r="J13" s="39"/>
      <c r="K13" s="39"/>
      <c r="L13" s="146"/>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s="2" customFormat="1" ht="12" customHeight="1">
      <c r="A16" s="39"/>
      <c r="B16" s="45"/>
      <c r="C16" s="39"/>
      <c r="D16" s="144" t="s">
        <v>21</v>
      </c>
      <c r="E16" s="39"/>
      <c r="F16" s="134" t="s">
        <v>22</v>
      </c>
      <c r="G16" s="39"/>
      <c r="H16" s="39"/>
      <c r="I16" s="144" t="s">
        <v>23</v>
      </c>
      <c r="J16" s="148" t="str">
        <f>'Rekapitulace stavby'!AN8</f>
        <v>19. 10. 2024</v>
      </c>
      <c r="K16" s="39"/>
      <c r="L16" s="146"/>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s="2" customFormat="1" ht="12" customHeight="1">
      <c r="A18" s="39"/>
      <c r="B18" s="45"/>
      <c r="C18" s="39"/>
      <c r="D18" s="144" t="s">
        <v>25</v>
      </c>
      <c r="E18" s="39"/>
      <c r="F18" s="39"/>
      <c r="G18" s="39"/>
      <c r="H18" s="39"/>
      <c r="I18" s="144" t="s">
        <v>26</v>
      </c>
      <c r="J18" s="134" t="s">
        <v>19</v>
      </c>
      <c r="K18" s="39"/>
      <c r="L18" s="146"/>
      <c r="S18" s="39"/>
      <c r="T18" s="39"/>
      <c r="U18" s="39"/>
      <c r="V18" s="39"/>
      <c r="W18" s="39"/>
      <c r="X18" s="39"/>
      <c r="Y18" s="39"/>
      <c r="Z18" s="39"/>
      <c r="AA18" s="39"/>
      <c r="AB18" s="39"/>
      <c r="AC18" s="39"/>
      <c r="AD18" s="39"/>
      <c r="AE18" s="39"/>
    </row>
    <row r="19" s="2" customFormat="1" ht="18" customHeight="1">
      <c r="A19" s="39"/>
      <c r="B19" s="45"/>
      <c r="C19" s="39"/>
      <c r="D19" s="39"/>
      <c r="E19" s="134" t="s">
        <v>27</v>
      </c>
      <c r="F19" s="39"/>
      <c r="G19" s="39"/>
      <c r="H19" s="39"/>
      <c r="I19" s="144" t="s">
        <v>28</v>
      </c>
      <c r="J19" s="134" t="s">
        <v>19</v>
      </c>
      <c r="K19" s="39"/>
      <c r="L19" s="146"/>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s="2" customFormat="1" ht="12" customHeight="1">
      <c r="A21" s="39"/>
      <c r="B21" s="45"/>
      <c r="C21" s="39"/>
      <c r="D21" s="144" t="s">
        <v>29</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34"/>
      <c r="G22" s="134"/>
      <c r="H22" s="134"/>
      <c r="I22" s="144" t="s">
        <v>28</v>
      </c>
      <c r="J22" s="34" t="str">
        <f>'Rekapitulace stavby'!AN14</f>
        <v>Vyplň údaj</v>
      </c>
      <c r="K22" s="39"/>
      <c r="L22" s="146"/>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s="2" customFormat="1" ht="12" customHeight="1">
      <c r="A24" s="39"/>
      <c r="B24" s="45"/>
      <c r="C24" s="39"/>
      <c r="D24" s="144" t="s">
        <v>31</v>
      </c>
      <c r="E24" s="39"/>
      <c r="F24" s="39"/>
      <c r="G24" s="39"/>
      <c r="H24" s="39"/>
      <c r="I24" s="144" t="s">
        <v>26</v>
      </c>
      <c r="J24" s="134" t="s">
        <v>19</v>
      </c>
      <c r="K24" s="39"/>
      <c r="L24" s="146"/>
      <c r="S24" s="39"/>
      <c r="T24" s="39"/>
      <c r="U24" s="39"/>
      <c r="V24" s="39"/>
      <c r="W24" s="39"/>
      <c r="X24" s="39"/>
      <c r="Y24" s="39"/>
      <c r="Z24" s="39"/>
      <c r="AA24" s="39"/>
      <c r="AB24" s="39"/>
      <c r="AC24" s="39"/>
      <c r="AD24" s="39"/>
      <c r="AE24" s="39"/>
    </row>
    <row r="25" s="2" customFormat="1" ht="18" customHeight="1">
      <c r="A25" s="39"/>
      <c r="B25" s="45"/>
      <c r="C25" s="39"/>
      <c r="D25" s="39"/>
      <c r="E25" s="134" t="s">
        <v>32</v>
      </c>
      <c r="F25" s="39"/>
      <c r="G25" s="39"/>
      <c r="H25" s="39"/>
      <c r="I25" s="144" t="s">
        <v>28</v>
      </c>
      <c r="J25" s="134" t="s">
        <v>19</v>
      </c>
      <c r="K25" s="39"/>
      <c r="L25" s="146"/>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s="2" customFormat="1" ht="12" customHeight="1">
      <c r="A27" s="39"/>
      <c r="B27" s="45"/>
      <c r="C27" s="39"/>
      <c r="D27" s="144" t="s">
        <v>34</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s="2" customFormat="1" ht="18" customHeight="1">
      <c r="A28" s="39"/>
      <c r="B28" s="45"/>
      <c r="C28" s="39"/>
      <c r="D28" s="39"/>
      <c r="E28" s="134" t="str">
        <f>IF('Rekapitulace stavby'!E20="","",'Rekapitulace stavby'!E20)</f>
        <v>Ing.R. Hladký</v>
      </c>
      <c r="F28" s="39"/>
      <c r="G28" s="39"/>
      <c r="H28" s="39"/>
      <c r="I28" s="144" t="s">
        <v>28</v>
      </c>
      <c r="J28" s="134" t="str">
        <f>IF('Rekapitulace stavby'!AN20="","",'Rekapitulace stavby'!AN20)</f>
        <v/>
      </c>
      <c r="K28" s="39"/>
      <c r="L28" s="146"/>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s="2" customFormat="1" ht="12" customHeight="1">
      <c r="A30" s="39"/>
      <c r="B30" s="45"/>
      <c r="C30" s="39"/>
      <c r="D30" s="144" t="s">
        <v>36</v>
      </c>
      <c r="E30" s="39"/>
      <c r="F30" s="39"/>
      <c r="G30" s="39"/>
      <c r="H30" s="39"/>
      <c r="I30" s="39"/>
      <c r="J30" s="39"/>
      <c r="K30" s="39"/>
      <c r="L30" s="146"/>
      <c r="S30" s="39"/>
      <c r="T30" s="39"/>
      <c r="U30" s="39"/>
      <c r="V30" s="39"/>
      <c r="W30" s="39"/>
      <c r="X30" s="39"/>
      <c r="Y30" s="39"/>
      <c r="Z30" s="39"/>
      <c r="AA30" s="39"/>
      <c r="AB30" s="39"/>
      <c r="AC30" s="39"/>
      <c r="AD30" s="39"/>
      <c r="AE30" s="39"/>
    </row>
    <row r="31" s="8" customFormat="1" ht="95.25" customHeight="1">
      <c r="A31" s="149"/>
      <c r="B31" s="150"/>
      <c r="C31" s="149"/>
      <c r="D31" s="149"/>
      <c r="E31" s="151" t="s">
        <v>7321</v>
      </c>
      <c r="F31" s="151"/>
      <c r="G31" s="151"/>
      <c r="H31" s="151"/>
      <c r="I31" s="149"/>
      <c r="J31" s="149"/>
      <c r="K31" s="149"/>
      <c r="L31" s="152"/>
      <c r="S31" s="149"/>
      <c r="T31" s="149"/>
      <c r="U31" s="149"/>
      <c r="V31" s="149"/>
      <c r="W31" s="149"/>
      <c r="X31" s="149"/>
      <c r="Y31" s="149"/>
      <c r="Z31" s="149"/>
      <c r="AA31" s="149"/>
      <c r="AB31" s="149"/>
      <c r="AC31" s="149"/>
      <c r="AD31" s="149"/>
      <c r="AE31" s="149"/>
    </row>
    <row r="32"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25.44" customHeight="1">
      <c r="A34" s="39"/>
      <c r="B34" s="45"/>
      <c r="C34" s="39"/>
      <c r="D34" s="154" t="s">
        <v>38</v>
      </c>
      <c r="E34" s="39"/>
      <c r="F34" s="39"/>
      <c r="G34" s="39"/>
      <c r="H34" s="39"/>
      <c r="I34" s="39"/>
      <c r="J34" s="155">
        <f>ROUND(J97, 2)</f>
        <v>0</v>
      </c>
      <c r="K34" s="39"/>
      <c r="L34" s="146"/>
      <c r="S34" s="39"/>
      <c r="T34" s="39"/>
      <c r="U34" s="39"/>
      <c r="V34" s="39"/>
      <c r="W34" s="39"/>
      <c r="X34" s="39"/>
      <c r="Y34" s="39"/>
      <c r="Z34" s="39"/>
      <c r="AA34" s="39"/>
      <c r="AB34" s="39"/>
      <c r="AC34" s="39"/>
      <c r="AD34" s="39"/>
      <c r="AE34" s="39"/>
    </row>
    <row r="35"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s="2" customFormat="1" ht="14.4" customHeight="1">
      <c r="A36" s="39"/>
      <c r="B36" s="45"/>
      <c r="C36" s="39"/>
      <c r="D36" s="39"/>
      <c r="E36" s="39"/>
      <c r="F36" s="156" t="s">
        <v>40</v>
      </c>
      <c r="G36" s="39"/>
      <c r="H36" s="39"/>
      <c r="I36" s="156" t="s">
        <v>39</v>
      </c>
      <c r="J36" s="156" t="s">
        <v>41</v>
      </c>
      <c r="K36" s="39"/>
      <c r="L36" s="146"/>
      <c r="S36" s="39"/>
      <c r="T36" s="39"/>
      <c r="U36" s="39"/>
      <c r="V36" s="39"/>
      <c r="W36" s="39"/>
      <c r="X36" s="39"/>
      <c r="Y36" s="39"/>
      <c r="Z36" s="39"/>
      <c r="AA36" s="39"/>
      <c r="AB36" s="39"/>
      <c r="AC36" s="39"/>
      <c r="AD36" s="39"/>
      <c r="AE36" s="39"/>
    </row>
    <row r="37" s="2" customFormat="1" ht="14.4" customHeight="1">
      <c r="A37" s="39"/>
      <c r="B37" s="45"/>
      <c r="C37" s="39"/>
      <c r="D37" s="157" t="s">
        <v>42</v>
      </c>
      <c r="E37" s="144" t="s">
        <v>43</v>
      </c>
      <c r="F37" s="158">
        <f>ROUND((SUM(BE97:BE162)),  2)</f>
        <v>0</v>
      </c>
      <c r="G37" s="39"/>
      <c r="H37" s="39"/>
      <c r="I37" s="159">
        <v>0.20999999999999999</v>
      </c>
      <c r="J37" s="158">
        <f>ROUND(((SUM(BE97:BE162))*I37),  2)</f>
        <v>0</v>
      </c>
      <c r="K37" s="39"/>
      <c r="L37" s="146"/>
      <c r="S37" s="39"/>
      <c r="T37" s="39"/>
      <c r="U37" s="39"/>
      <c r="V37" s="39"/>
      <c r="W37" s="39"/>
      <c r="X37" s="39"/>
      <c r="Y37" s="39"/>
      <c r="Z37" s="39"/>
      <c r="AA37" s="39"/>
      <c r="AB37" s="39"/>
      <c r="AC37" s="39"/>
      <c r="AD37" s="39"/>
      <c r="AE37" s="39"/>
    </row>
    <row r="38" s="2" customFormat="1" ht="14.4" customHeight="1">
      <c r="A38" s="39"/>
      <c r="B38" s="45"/>
      <c r="C38" s="39"/>
      <c r="D38" s="39"/>
      <c r="E38" s="144" t="s">
        <v>44</v>
      </c>
      <c r="F38" s="158">
        <f>ROUND((SUM(BF97:BF162)),  2)</f>
        <v>0</v>
      </c>
      <c r="G38" s="39"/>
      <c r="H38" s="39"/>
      <c r="I38" s="159">
        <v>0.12</v>
      </c>
      <c r="J38" s="158">
        <f>ROUND(((SUM(BF97:BF162))*I38),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45</v>
      </c>
      <c r="F39" s="158">
        <f>ROUND((SUM(BG97:BG162)),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46</v>
      </c>
      <c r="F40" s="158">
        <f>ROUND((SUM(BH97:BH162)),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47</v>
      </c>
      <c r="F41" s="158">
        <f>ROUND((SUM(BI97:BI162)),  2)</f>
        <v>0</v>
      </c>
      <c r="G41" s="39"/>
      <c r="H41" s="39"/>
      <c r="I41" s="159">
        <v>0</v>
      </c>
      <c r="J41" s="158">
        <f>0</f>
        <v>0</v>
      </c>
      <c r="K41" s="39"/>
      <c r="L41" s="146"/>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s="2" customFormat="1" ht="25.44" customHeight="1">
      <c r="A43" s="39"/>
      <c r="B43" s="45"/>
      <c r="C43" s="160"/>
      <c r="D43" s="161" t="s">
        <v>48</v>
      </c>
      <c r="E43" s="162"/>
      <c r="F43" s="162"/>
      <c r="G43" s="163" t="s">
        <v>49</v>
      </c>
      <c r="H43" s="164" t="s">
        <v>50</v>
      </c>
      <c r="I43" s="162"/>
      <c r="J43" s="165">
        <f>SUM(J34:J41)</f>
        <v>0</v>
      </c>
      <c r="K43" s="166"/>
      <c r="L43" s="146"/>
      <c r="S43" s="39"/>
      <c r="T43" s="39"/>
      <c r="U43" s="39"/>
      <c r="V43" s="39"/>
      <c r="W43" s="39"/>
      <c r="X43" s="39"/>
      <c r="Y43" s="39"/>
      <c r="Z43" s="39"/>
      <c r="AA43" s="39"/>
      <c r="AB43" s="39"/>
      <c r="AC43" s="39"/>
      <c r="AD43" s="39"/>
      <c r="AE43" s="39"/>
    </row>
    <row r="44"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214</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Sportovní hala Turnov</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209</v>
      </c>
      <c r="D53" s="23"/>
      <c r="E53" s="23"/>
      <c r="F53" s="23"/>
      <c r="G53" s="23"/>
      <c r="H53" s="23"/>
      <c r="I53" s="23"/>
      <c r="J53" s="23"/>
      <c r="K53" s="23"/>
      <c r="L53" s="21"/>
    </row>
    <row r="54" hidden="1" s="1" customFormat="1" ht="16.5" customHeight="1">
      <c r="B54" s="22"/>
      <c r="C54" s="23"/>
      <c r="D54" s="23"/>
      <c r="E54" s="171" t="s">
        <v>1333</v>
      </c>
      <c r="F54" s="23"/>
      <c r="G54" s="23"/>
      <c r="H54" s="23"/>
      <c r="I54" s="23"/>
      <c r="J54" s="23"/>
      <c r="K54" s="23"/>
      <c r="L54" s="21"/>
    </row>
    <row r="55" hidden="1" s="1" customFormat="1" ht="12" customHeight="1">
      <c r="B55" s="22"/>
      <c r="C55" s="33" t="s">
        <v>211</v>
      </c>
      <c r="D55" s="23"/>
      <c r="E55" s="23"/>
      <c r="F55" s="23"/>
      <c r="G55" s="23"/>
      <c r="H55" s="23"/>
      <c r="I55" s="23"/>
      <c r="J55" s="23"/>
      <c r="K55" s="23"/>
      <c r="L55" s="21"/>
    </row>
    <row r="56" hidden="1" s="2" customFormat="1" ht="16.5" customHeight="1">
      <c r="A56" s="39"/>
      <c r="B56" s="40"/>
      <c r="C56" s="41"/>
      <c r="D56" s="41"/>
      <c r="E56" s="293" t="s">
        <v>7318</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7319</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1440.1 - Strukturovaná kabeláž</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19. 10. 2024</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Městská sportovní Turnov</v>
      </c>
      <c r="G62" s="41"/>
      <c r="H62" s="41"/>
      <c r="I62" s="33" t="s">
        <v>31</v>
      </c>
      <c r="J62" s="37" t="str">
        <f>E25</f>
        <v>RESTYL Plan s.r.o.</v>
      </c>
      <c r="K62" s="41"/>
      <c r="L62" s="146"/>
      <c r="S62" s="39"/>
      <c r="T62" s="39"/>
      <c r="U62" s="39"/>
      <c r="V62" s="39"/>
      <c r="W62" s="39"/>
      <c r="X62" s="39"/>
      <c r="Y62" s="39"/>
      <c r="Z62" s="39"/>
      <c r="AA62" s="39"/>
      <c r="AB62" s="39"/>
      <c r="AC62" s="39"/>
      <c r="AD62" s="39"/>
      <c r="AE62" s="39"/>
    </row>
    <row r="63" hidden="1" s="2" customFormat="1" ht="15.15" customHeight="1">
      <c r="A63" s="39"/>
      <c r="B63" s="40"/>
      <c r="C63" s="33" t="s">
        <v>29</v>
      </c>
      <c r="D63" s="41"/>
      <c r="E63" s="41"/>
      <c r="F63" s="28" t="str">
        <f>IF(E22="","",E22)</f>
        <v>Vyplň údaj</v>
      </c>
      <c r="G63" s="41"/>
      <c r="H63" s="41"/>
      <c r="I63" s="33" t="s">
        <v>34</v>
      </c>
      <c r="J63" s="37" t="str">
        <f>E28</f>
        <v>Ing.R. Hladký</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215</v>
      </c>
      <c r="D65" s="173"/>
      <c r="E65" s="173"/>
      <c r="F65" s="173"/>
      <c r="G65" s="173"/>
      <c r="H65" s="173"/>
      <c r="I65" s="173"/>
      <c r="J65" s="174" t="s">
        <v>216</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70</v>
      </c>
      <c r="D67" s="41"/>
      <c r="E67" s="41"/>
      <c r="F67" s="41"/>
      <c r="G67" s="41"/>
      <c r="H67" s="41"/>
      <c r="I67" s="41"/>
      <c r="J67" s="103">
        <f>J97</f>
        <v>0</v>
      </c>
      <c r="K67" s="41"/>
      <c r="L67" s="146"/>
      <c r="S67" s="39"/>
      <c r="T67" s="39"/>
      <c r="U67" s="39"/>
      <c r="V67" s="39"/>
      <c r="W67" s="39"/>
      <c r="X67" s="39"/>
      <c r="Y67" s="39"/>
      <c r="Z67" s="39"/>
      <c r="AA67" s="39"/>
      <c r="AB67" s="39"/>
      <c r="AC67" s="39"/>
      <c r="AD67" s="39"/>
      <c r="AE67" s="39"/>
      <c r="AU67" s="18" t="s">
        <v>217</v>
      </c>
    </row>
    <row r="68" hidden="1" s="9" customFormat="1" ht="24.96" customHeight="1">
      <c r="A68" s="9"/>
      <c r="B68" s="176"/>
      <c r="C68" s="177"/>
      <c r="D68" s="178" t="s">
        <v>7322</v>
      </c>
      <c r="E68" s="179"/>
      <c r="F68" s="179"/>
      <c r="G68" s="179"/>
      <c r="H68" s="179"/>
      <c r="I68" s="179"/>
      <c r="J68" s="180">
        <f>J98</f>
        <v>0</v>
      </c>
      <c r="K68" s="177"/>
      <c r="L68" s="181"/>
      <c r="S68" s="9"/>
      <c r="T68" s="9"/>
      <c r="U68" s="9"/>
      <c r="V68" s="9"/>
      <c r="W68" s="9"/>
      <c r="X68" s="9"/>
      <c r="Y68" s="9"/>
      <c r="Z68" s="9"/>
      <c r="AA68" s="9"/>
      <c r="AB68" s="9"/>
      <c r="AC68" s="9"/>
      <c r="AD68" s="9"/>
      <c r="AE68" s="9"/>
    </row>
    <row r="69" hidden="1" s="10" customFormat="1" ht="19.92" customHeight="1">
      <c r="A69" s="10"/>
      <c r="B69" s="182"/>
      <c r="C69" s="126"/>
      <c r="D69" s="183" t="s">
        <v>7323</v>
      </c>
      <c r="E69" s="184"/>
      <c r="F69" s="184"/>
      <c r="G69" s="184"/>
      <c r="H69" s="184"/>
      <c r="I69" s="184"/>
      <c r="J69" s="185">
        <f>J99</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7324</v>
      </c>
      <c r="E70" s="184"/>
      <c r="F70" s="184"/>
      <c r="G70" s="184"/>
      <c r="H70" s="184"/>
      <c r="I70" s="184"/>
      <c r="J70" s="185">
        <f>J129</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7325</v>
      </c>
      <c r="E71" s="184"/>
      <c r="F71" s="184"/>
      <c r="G71" s="184"/>
      <c r="H71" s="184"/>
      <c r="I71" s="184"/>
      <c r="J71" s="185">
        <f>J135</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7326</v>
      </c>
      <c r="E72" s="184"/>
      <c r="F72" s="184"/>
      <c r="G72" s="184"/>
      <c r="H72" s="184"/>
      <c r="I72" s="184"/>
      <c r="J72" s="185">
        <f>J138</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7327</v>
      </c>
      <c r="E73" s="184"/>
      <c r="F73" s="184"/>
      <c r="G73" s="184"/>
      <c r="H73" s="184"/>
      <c r="I73" s="184"/>
      <c r="J73" s="185">
        <f>J148</f>
        <v>0</v>
      </c>
      <c r="K73" s="126"/>
      <c r="L73" s="186"/>
      <c r="S73" s="10"/>
      <c r="T73" s="10"/>
      <c r="U73" s="10"/>
      <c r="V73" s="10"/>
      <c r="W73" s="10"/>
      <c r="X73" s="10"/>
      <c r="Y73" s="10"/>
      <c r="Z73" s="10"/>
      <c r="AA73" s="10"/>
      <c r="AB73" s="10"/>
      <c r="AC73" s="10"/>
      <c r="AD73" s="10"/>
      <c r="AE73" s="10"/>
    </row>
    <row r="74" hidden="1" s="2" customFormat="1" ht="21.84"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6"/>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6"/>
      <c r="S79" s="39"/>
      <c r="T79" s="39"/>
      <c r="U79" s="39"/>
      <c r="V79" s="39"/>
      <c r="W79" s="39"/>
      <c r="X79" s="39"/>
      <c r="Y79" s="39"/>
      <c r="Z79" s="39"/>
      <c r="AA79" s="39"/>
      <c r="AB79" s="39"/>
      <c r="AC79" s="39"/>
      <c r="AD79" s="39"/>
      <c r="AE79" s="39"/>
    </row>
    <row r="80" s="2" customFormat="1" ht="24.96" customHeight="1">
      <c r="A80" s="39"/>
      <c r="B80" s="40"/>
      <c r="C80" s="24" t="s">
        <v>226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171" t="str">
        <f>E7</f>
        <v>Sportovní hala Turnov</v>
      </c>
      <c r="F83" s="33"/>
      <c r="G83" s="33"/>
      <c r="H83" s="33"/>
      <c r="I83" s="41"/>
      <c r="J83" s="41"/>
      <c r="K83" s="41"/>
      <c r="L83" s="146"/>
      <c r="S83" s="39"/>
      <c r="T83" s="39"/>
      <c r="U83" s="39"/>
      <c r="V83" s="39"/>
      <c r="W83" s="39"/>
      <c r="X83" s="39"/>
      <c r="Y83" s="39"/>
      <c r="Z83" s="39"/>
      <c r="AA83" s="39"/>
      <c r="AB83" s="39"/>
      <c r="AC83" s="39"/>
      <c r="AD83" s="39"/>
      <c r="AE83" s="39"/>
    </row>
    <row r="84" s="1" customFormat="1" ht="12" customHeight="1">
      <c r="B84" s="22"/>
      <c r="C84" s="33" t="s">
        <v>209</v>
      </c>
      <c r="D84" s="23"/>
      <c r="E84" s="23"/>
      <c r="F84" s="23"/>
      <c r="G84" s="23"/>
      <c r="H84" s="23"/>
      <c r="I84" s="23"/>
      <c r="J84" s="23"/>
      <c r="K84" s="23"/>
      <c r="L84" s="21"/>
    </row>
    <row r="85" s="1" customFormat="1" ht="16.5" customHeight="1">
      <c r="B85" s="22"/>
      <c r="C85" s="23"/>
      <c r="D85" s="23"/>
      <c r="E85" s="171" t="s">
        <v>1333</v>
      </c>
      <c r="F85" s="23"/>
      <c r="G85" s="23"/>
      <c r="H85" s="23"/>
      <c r="I85" s="23"/>
      <c r="J85" s="23"/>
      <c r="K85" s="23"/>
      <c r="L85" s="21"/>
    </row>
    <row r="86" s="1" customFormat="1" ht="12" customHeight="1">
      <c r="B86" s="22"/>
      <c r="C86" s="33" t="s">
        <v>211</v>
      </c>
      <c r="D86" s="23"/>
      <c r="E86" s="23"/>
      <c r="F86" s="23"/>
      <c r="G86" s="23"/>
      <c r="H86" s="23"/>
      <c r="I86" s="23"/>
      <c r="J86" s="23"/>
      <c r="K86" s="23"/>
      <c r="L86" s="21"/>
    </row>
    <row r="87" s="2" customFormat="1" ht="16.5" customHeight="1">
      <c r="A87" s="39"/>
      <c r="B87" s="40"/>
      <c r="C87" s="41"/>
      <c r="D87" s="41"/>
      <c r="E87" s="293" t="s">
        <v>7318</v>
      </c>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7319</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70" t="str">
        <f>E13</f>
        <v>1440.1 - Strukturovaná kabeláž</v>
      </c>
      <c r="F89" s="41"/>
      <c r="G89" s="41"/>
      <c r="H89" s="41"/>
      <c r="I89" s="41"/>
      <c r="J89" s="41"/>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F16</f>
        <v xml:space="preserve"> </v>
      </c>
      <c r="G91" s="41"/>
      <c r="H91" s="41"/>
      <c r="I91" s="33" t="s">
        <v>23</v>
      </c>
      <c r="J91" s="73" t="str">
        <f>IF(J16="","",J16)</f>
        <v>19. 10. 2024</v>
      </c>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E19</f>
        <v>Městská sportovní Turnov</v>
      </c>
      <c r="G93" s="41"/>
      <c r="H93" s="41"/>
      <c r="I93" s="33" t="s">
        <v>31</v>
      </c>
      <c r="J93" s="37" t="str">
        <f>E25</f>
        <v>RESTYL Plan s.r.o.</v>
      </c>
      <c r="K93" s="41"/>
      <c r="L93" s="146"/>
      <c r="S93" s="39"/>
      <c r="T93" s="39"/>
      <c r="U93" s="39"/>
      <c r="V93" s="39"/>
      <c r="W93" s="39"/>
      <c r="X93" s="39"/>
      <c r="Y93" s="39"/>
      <c r="Z93" s="39"/>
      <c r="AA93" s="39"/>
      <c r="AB93" s="39"/>
      <c r="AC93" s="39"/>
      <c r="AD93" s="39"/>
      <c r="AE93" s="39"/>
    </row>
    <row r="94" s="2" customFormat="1" ht="15.15" customHeight="1">
      <c r="A94" s="39"/>
      <c r="B94" s="40"/>
      <c r="C94" s="33" t="s">
        <v>29</v>
      </c>
      <c r="D94" s="41"/>
      <c r="E94" s="41"/>
      <c r="F94" s="28" t="str">
        <f>IF(E22="","",E22)</f>
        <v>Vyplň údaj</v>
      </c>
      <c r="G94" s="41"/>
      <c r="H94" s="41"/>
      <c r="I94" s="33" t="s">
        <v>34</v>
      </c>
      <c r="J94" s="37" t="str">
        <f>E28</f>
        <v>Ing.R. Hladký</v>
      </c>
      <c r="K94" s="41"/>
      <c r="L94" s="146"/>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11" customFormat="1" ht="29.28" customHeight="1">
      <c r="A96" s="187"/>
      <c r="B96" s="188"/>
      <c r="C96" s="189" t="s">
        <v>227</v>
      </c>
      <c r="D96" s="190" t="s">
        <v>57</v>
      </c>
      <c r="E96" s="190" t="s">
        <v>53</v>
      </c>
      <c r="F96" s="190" t="s">
        <v>54</v>
      </c>
      <c r="G96" s="190" t="s">
        <v>228</v>
      </c>
      <c r="H96" s="190" t="s">
        <v>229</v>
      </c>
      <c r="I96" s="190" t="s">
        <v>230</v>
      </c>
      <c r="J96" s="190" t="s">
        <v>216</v>
      </c>
      <c r="K96" s="191" t="s">
        <v>231</v>
      </c>
      <c r="L96" s="192"/>
      <c r="M96" s="93" t="s">
        <v>19</v>
      </c>
      <c r="N96" s="94" t="s">
        <v>42</v>
      </c>
      <c r="O96" s="94" t="s">
        <v>232</v>
      </c>
      <c r="P96" s="94" t="s">
        <v>233</v>
      </c>
      <c r="Q96" s="94" t="s">
        <v>234</v>
      </c>
      <c r="R96" s="94" t="s">
        <v>235</v>
      </c>
      <c r="S96" s="94" t="s">
        <v>236</v>
      </c>
      <c r="T96" s="95" t="s">
        <v>237</v>
      </c>
      <c r="U96" s="187"/>
      <c r="V96" s="187"/>
      <c r="W96" s="187"/>
      <c r="X96" s="187"/>
      <c r="Y96" s="187"/>
      <c r="Z96" s="187"/>
      <c r="AA96" s="187"/>
      <c r="AB96" s="187"/>
      <c r="AC96" s="187"/>
      <c r="AD96" s="187"/>
      <c r="AE96" s="187"/>
    </row>
    <row r="97" s="2" customFormat="1" ht="22.8" customHeight="1">
      <c r="A97" s="39"/>
      <c r="B97" s="40"/>
      <c r="C97" s="100" t="s">
        <v>238</v>
      </c>
      <c r="D97" s="41"/>
      <c r="E97" s="41"/>
      <c r="F97" s="41"/>
      <c r="G97" s="41"/>
      <c r="H97" s="41"/>
      <c r="I97" s="41"/>
      <c r="J97" s="193">
        <f>BK97</f>
        <v>0</v>
      </c>
      <c r="K97" s="41"/>
      <c r="L97" s="45"/>
      <c r="M97" s="96"/>
      <c r="N97" s="194"/>
      <c r="O97" s="97"/>
      <c r="P97" s="195">
        <f>P98</f>
        <v>0</v>
      </c>
      <c r="Q97" s="97"/>
      <c r="R97" s="195">
        <f>R98</f>
        <v>0</v>
      </c>
      <c r="S97" s="97"/>
      <c r="T97" s="196">
        <f>T98</f>
        <v>0</v>
      </c>
      <c r="U97" s="39"/>
      <c r="V97" s="39"/>
      <c r="W97" s="39"/>
      <c r="X97" s="39"/>
      <c r="Y97" s="39"/>
      <c r="Z97" s="39"/>
      <c r="AA97" s="39"/>
      <c r="AB97" s="39"/>
      <c r="AC97" s="39"/>
      <c r="AD97" s="39"/>
      <c r="AE97" s="39"/>
      <c r="AT97" s="18" t="s">
        <v>71</v>
      </c>
      <c r="AU97" s="18" t="s">
        <v>217</v>
      </c>
      <c r="BK97" s="197">
        <f>BK98</f>
        <v>0</v>
      </c>
    </row>
    <row r="98" s="12" customFormat="1" ht="25.92" customHeight="1">
      <c r="A98" s="12"/>
      <c r="B98" s="198"/>
      <c r="C98" s="199"/>
      <c r="D98" s="200" t="s">
        <v>71</v>
      </c>
      <c r="E98" s="201" t="s">
        <v>7328</v>
      </c>
      <c r="F98" s="201" t="s">
        <v>148</v>
      </c>
      <c r="G98" s="199"/>
      <c r="H98" s="199"/>
      <c r="I98" s="202"/>
      <c r="J98" s="203">
        <f>BK98</f>
        <v>0</v>
      </c>
      <c r="K98" s="199"/>
      <c r="L98" s="204"/>
      <c r="M98" s="205"/>
      <c r="N98" s="206"/>
      <c r="O98" s="206"/>
      <c r="P98" s="207">
        <f>P99+P129+P135+P138+P148</f>
        <v>0</v>
      </c>
      <c r="Q98" s="206"/>
      <c r="R98" s="207">
        <f>R99+R129+R135+R138+R148</f>
        <v>0</v>
      </c>
      <c r="S98" s="206"/>
      <c r="T98" s="208">
        <f>T99+T129+T135+T138+T148</f>
        <v>0</v>
      </c>
      <c r="U98" s="12"/>
      <c r="V98" s="12"/>
      <c r="W98" s="12"/>
      <c r="X98" s="12"/>
      <c r="Y98" s="12"/>
      <c r="Z98" s="12"/>
      <c r="AA98" s="12"/>
      <c r="AB98" s="12"/>
      <c r="AC98" s="12"/>
      <c r="AD98" s="12"/>
      <c r="AE98" s="12"/>
      <c r="AR98" s="209" t="s">
        <v>79</v>
      </c>
      <c r="AT98" s="210" t="s">
        <v>71</v>
      </c>
      <c r="AU98" s="210" t="s">
        <v>72</v>
      </c>
      <c r="AY98" s="209" t="s">
        <v>240</v>
      </c>
      <c r="BK98" s="211">
        <f>BK99+BK129+BK135+BK138+BK148</f>
        <v>0</v>
      </c>
    </row>
    <row r="99" s="12" customFormat="1" ht="22.8" customHeight="1">
      <c r="A99" s="12"/>
      <c r="B99" s="198"/>
      <c r="C99" s="199"/>
      <c r="D99" s="200" t="s">
        <v>71</v>
      </c>
      <c r="E99" s="212" t="s">
        <v>7329</v>
      </c>
      <c r="F99" s="212" t="s">
        <v>7330</v>
      </c>
      <c r="G99" s="199"/>
      <c r="H99" s="199"/>
      <c r="I99" s="202"/>
      <c r="J99" s="213">
        <f>BK99</f>
        <v>0</v>
      </c>
      <c r="K99" s="199"/>
      <c r="L99" s="204"/>
      <c r="M99" s="205"/>
      <c r="N99" s="206"/>
      <c r="O99" s="206"/>
      <c r="P99" s="207">
        <f>SUM(P100:P128)</f>
        <v>0</v>
      </c>
      <c r="Q99" s="206"/>
      <c r="R99" s="207">
        <f>SUM(R100:R128)</f>
        <v>0</v>
      </c>
      <c r="S99" s="206"/>
      <c r="T99" s="208">
        <f>SUM(T100:T128)</f>
        <v>0</v>
      </c>
      <c r="U99" s="12"/>
      <c r="V99" s="12"/>
      <c r="W99" s="12"/>
      <c r="X99" s="12"/>
      <c r="Y99" s="12"/>
      <c r="Z99" s="12"/>
      <c r="AA99" s="12"/>
      <c r="AB99" s="12"/>
      <c r="AC99" s="12"/>
      <c r="AD99" s="12"/>
      <c r="AE99" s="12"/>
      <c r="AR99" s="209" t="s">
        <v>79</v>
      </c>
      <c r="AT99" s="210" t="s">
        <v>71</v>
      </c>
      <c r="AU99" s="210" t="s">
        <v>79</v>
      </c>
      <c r="AY99" s="209" t="s">
        <v>240</v>
      </c>
      <c r="BK99" s="211">
        <f>SUM(BK100:BK128)</f>
        <v>0</v>
      </c>
    </row>
    <row r="100" s="2" customFormat="1" ht="234.75" customHeight="1">
      <c r="A100" s="39"/>
      <c r="B100" s="40"/>
      <c r="C100" s="214" t="s">
        <v>79</v>
      </c>
      <c r="D100" s="214" t="s">
        <v>243</v>
      </c>
      <c r="E100" s="215" t="s">
        <v>7331</v>
      </c>
      <c r="F100" s="216" t="s">
        <v>7332</v>
      </c>
      <c r="G100" s="217" t="s">
        <v>282</v>
      </c>
      <c r="H100" s="218">
        <v>1</v>
      </c>
      <c r="I100" s="219"/>
      <c r="J100" s="220">
        <f>ROUND(I100*H100,2)</f>
        <v>0</v>
      </c>
      <c r="K100" s="216" t="s">
        <v>247</v>
      </c>
      <c r="L100" s="45"/>
      <c r="M100" s="221" t="s">
        <v>19</v>
      </c>
      <c r="N100" s="222" t="s">
        <v>43</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248</v>
      </c>
      <c r="AT100" s="225" t="s">
        <v>243</v>
      </c>
      <c r="AU100" s="225" t="s">
        <v>81</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248</v>
      </c>
      <c r="BM100" s="225" t="s">
        <v>81</v>
      </c>
    </row>
    <row r="101" s="2" customFormat="1">
      <c r="A101" s="39"/>
      <c r="B101" s="40"/>
      <c r="C101" s="214" t="s">
        <v>81</v>
      </c>
      <c r="D101" s="214" t="s">
        <v>243</v>
      </c>
      <c r="E101" s="215" t="s">
        <v>7333</v>
      </c>
      <c r="F101" s="216" t="s">
        <v>7334</v>
      </c>
      <c r="G101" s="217" t="s">
        <v>282</v>
      </c>
      <c r="H101" s="218">
        <v>2</v>
      </c>
      <c r="I101" s="219"/>
      <c r="J101" s="220">
        <f>ROUND(I101*H101,2)</f>
        <v>0</v>
      </c>
      <c r="K101" s="216" t="s">
        <v>247</v>
      </c>
      <c r="L101" s="45"/>
      <c r="M101" s="221" t="s">
        <v>19</v>
      </c>
      <c r="N101" s="222" t="s">
        <v>43</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248</v>
      </c>
      <c r="AT101" s="225" t="s">
        <v>243</v>
      </c>
      <c r="AU101" s="225" t="s">
        <v>81</v>
      </c>
      <c r="AY101" s="18" t="s">
        <v>240</v>
      </c>
      <c r="BE101" s="226">
        <f>IF(N101="základní",J101,0)</f>
        <v>0</v>
      </c>
      <c r="BF101" s="226">
        <f>IF(N101="snížená",J101,0)</f>
        <v>0</v>
      </c>
      <c r="BG101" s="226">
        <f>IF(N101="zákl. přenesená",J101,0)</f>
        <v>0</v>
      </c>
      <c r="BH101" s="226">
        <f>IF(N101="sníž. přenesená",J101,0)</f>
        <v>0</v>
      </c>
      <c r="BI101" s="226">
        <f>IF(N101="nulová",J101,0)</f>
        <v>0</v>
      </c>
      <c r="BJ101" s="18" t="s">
        <v>79</v>
      </c>
      <c r="BK101" s="226">
        <f>ROUND(I101*H101,2)</f>
        <v>0</v>
      </c>
      <c r="BL101" s="18" t="s">
        <v>248</v>
      </c>
      <c r="BM101" s="225" t="s">
        <v>248</v>
      </c>
    </row>
    <row r="102" s="2" customFormat="1" ht="16.5" customHeight="1">
      <c r="A102" s="39"/>
      <c r="B102" s="40"/>
      <c r="C102" s="214" t="s">
        <v>149</v>
      </c>
      <c r="D102" s="214" t="s">
        <v>243</v>
      </c>
      <c r="E102" s="215" t="s">
        <v>7335</v>
      </c>
      <c r="F102" s="216" t="s">
        <v>7336</v>
      </c>
      <c r="G102" s="217" t="s">
        <v>282</v>
      </c>
      <c r="H102" s="218">
        <v>1</v>
      </c>
      <c r="I102" s="219"/>
      <c r="J102" s="220">
        <f>ROUND(I102*H102,2)</f>
        <v>0</v>
      </c>
      <c r="K102" s="216" t="s">
        <v>247</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81</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254</v>
      </c>
    </row>
    <row r="103" s="2" customFormat="1" ht="16.5" customHeight="1">
      <c r="A103" s="39"/>
      <c r="B103" s="40"/>
      <c r="C103" s="214" t="s">
        <v>248</v>
      </c>
      <c r="D103" s="214" t="s">
        <v>243</v>
      </c>
      <c r="E103" s="215" t="s">
        <v>7337</v>
      </c>
      <c r="F103" s="216" t="s">
        <v>7338</v>
      </c>
      <c r="G103" s="217" t="s">
        <v>282</v>
      </c>
      <c r="H103" s="218">
        <v>1</v>
      </c>
      <c r="I103" s="219"/>
      <c r="J103" s="220">
        <f>ROUND(I103*H103,2)</f>
        <v>0</v>
      </c>
      <c r="K103" s="216" t="s">
        <v>247</v>
      </c>
      <c r="L103" s="45"/>
      <c r="M103" s="221" t="s">
        <v>19</v>
      </c>
      <c r="N103" s="222" t="s">
        <v>43</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248</v>
      </c>
      <c r="AT103" s="225" t="s">
        <v>243</v>
      </c>
      <c r="AU103" s="225" t="s">
        <v>81</v>
      </c>
      <c r="AY103" s="18" t="s">
        <v>240</v>
      </c>
      <c r="BE103" s="226">
        <f>IF(N103="základní",J103,0)</f>
        <v>0</v>
      </c>
      <c r="BF103" s="226">
        <f>IF(N103="snížená",J103,0)</f>
        <v>0</v>
      </c>
      <c r="BG103" s="226">
        <f>IF(N103="zákl. přenesená",J103,0)</f>
        <v>0</v>
      </c>
      <c r="BH103" s="226">
        <f>IF(N103="sníž. přenesená",J103,0)</f>
        <v>0</v>
      </c>
      <c r="BI103" s="226">
        <f>IF(N103="nulová",J103,0)</f>
        <v>0</v>
      </c>
      <c r="BJ103" s="18" t="s">
        <v>79</v>
      </c>
      <c r="BK103" s="226">
        <f>ROUND(I103*H103,2)</f>
        <v>0</v>
      </c>
      <c r="BL103" s="18" t="s">
        <v>248</v>
      </c>
      <c r="BM103" s="225" t="s">
        <v>257</v>
      </c>
    </row>
    <row r="104" s="2" customFormat="1" ht="44.25" customHeight="1">
      <c r="A104" s="39"/>
      <c r="B104" s="40"/>
      <c r="C104" s="214" t="s">
        <v>258</v>
      </c>
      <c r="D104" s="214" t="s">
        <v>243</v>
      </c>
      <c r="E104" s="215" t="s">
        <v>7339</v>
      </c>
      <c r="F104" s="216" t="s">
        <v>7340</v>
      </c>
      <c r="G104" s="217" t="s">
        <v>282</v>
      </c>
      <c r="H104" s="218">
        <v>1</v>
      </c>
      <c r="I104" s="219"/>
      <c r="J104" s="220">
        <f>ROUND(I104*H104,2)</f>
        <v>0</v>
      </c>
      <c r="K104" s="216" t="s">
        <v>247</v>
      </c>
      <c r="L104" s="45"/>
      <c r="M104" s="221" t="s">
        <v>19</v>
      </c>
      <c r="N104" s="222" t="s">
        <v>43</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248</v>
      </c>
      <c r="AT104" s="225" t="s">
        <v>243</v>
      </c>
      <c r="AU104" s="225" t="s">
        <v>81</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248</v>
      </c>
      <c r="BM104" s="225" t="s">
        <v>262</v>
      </c>
    </row>
    <row r="105" s="2" customFormat="1" ht="16.5" customHeight="1">
      <c r="A105" s="39"/>
      <c r="B105" s="40"/>
      <c r="C105" s="214" t="s">
        <v>254</v>
      </c>
      <c r="D105" s="214" t="s">
        <v>243</v>
      </c>
      <c r="E105" s="215" t="s">
        <v>7341</v>
      </c>
      <c r="F105" s="216" t="s">
        <v>7342</v>
      </c>
      <c r="G105" s="217" t="s">
        <v>282</v>
      </c>
      <c r="H105" s="218">
        <v>1</v>
      </c>
      <c r="I105" s="219"/>
      <c r="J105" s="220">
        <f>ROUND(I105*H105,2)</f>
        <v>0</v>
      </c>
      <c r="K105" s="216" t="s">
        <v>247</v>
      </c>
      <c r="L105" s="45"/>
      <c r="M105" s="221" t="s">
        <v>19</v>
      </c>
      <c r="N105" s="222"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248</v>
      </c>
      <c r="AT105" s="225" t="s">
        <v>243</v>
      </c>
      <c r="AU105" s="225" t="s">
        <v>81</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8</v>
      </c>
    </row>
    <row r="106" s="2" customFormat="1" ht="16.5" customHeight="1">
      <c r="A106" s="39"/>
      <c r="B106" s="40"/>
      <c r="C106" s="214" t="s">
        <v>265</v>
      </c>
      <c r="D106" s="214" t="s">
        <v>243</v>
      </c>
      <c r="E106" s="215" t="s">
        <v>7343</v>
      </c>
      <c r="F106" s="216" t="s">
        <v>7344</v>
      </c>
      <c r="G106" s="217" t="s">
        <v>282</v>
      </c>
      <c r="H106" s="218">
        <v>1</v>
      </c>
      <c r="I106" s="219"/>
      <c r="J106" s="220">
        <f>ROUND(I106*H106,2)</f>
        <v>0</v>
      </c>
      <c r="K106" s="216" t="s">
        <v>247</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81</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268</v>
      </c>
    </row>
    <row r="107" s="2" customFormat="1" ht="90" customHeight="1">
      <c r="A107" s="39"/>
      <c r="B107" s="40"/>
      <c r="C107" s="214" t="s">
        <v>257</v>
      </c>
      <c r="D107" s="214" t="s">
        <v>243</v>
      </c>
      <c r="E107" s="215" t="s">
        <v>7345</v>
      </c>
      <c r="F107" s="216" t="s">
        <v>7346</v>
      </c>
      <c r="G107" s="217" t="s">
        <v>282</v>
      </c>
      <c r="H107" s="218">
        <v>2</v>
      </c>
      <c r="I107" s="219"/>
      <c r="J107" s="220">
        <f>ROUND(I107*H107,2)</f>
        <v>0</v>
      </c>
      <c r="K107" s="216" t="s">
        <v>247</v>
      </c>
      <c r="L107" s="45"/>
      <c r="M107" s="221" t="s">
        <v>19</v>
      </c>
      <c r="N107" s="222" t="s">
        <v>43</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248</v>
      </c>
      <c r="AT107" s="225" t="s">
        <v>243</v>
      </c>
      <c r="AU107" s="225" t="s">
        <v>81</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248</v>
      </c>
      <c r="BM107" s="225" t="s">
        <v>271</v>
      </c>
    </row>
    <row r="108" s="2" customFormat="1" ht="90" customHeight="1">
      <c r="A108" s="39"/>
      <c r="B108" s="40"/>
      <c r="C108" s="214" t="s">
        <v>272</v>
      </c>
      <c r="D108" s="214" t="s">
        <v>243</v>
      </c>
      <c r="E108" s="215" t="s">
        <v>7347</v>
      </c>
      <c r="F108" s="216" t="s">
        <v>7348</v>
      </c>
      <c r="G108" s="217" t="s">
        <v>282</v>
      </c>
      <c r="H108" s="218">
        <v>1</v>
      </c>
      <c r="I108" s="219"/>
      <c r="J108" s="220">
        <f>ROUND(I108*H108,2)</f>
        <v>0</v>
      </c>
      <c r="K108" s="216" t="s">
        <v>247</v>
      </c>
      <c r="L108" s="45"/>
      <c r="M108" s="221" t="s">
        <v>19</v>
      </c>
      <c r="N108" s="222"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248</v>
      </c>
      <c r="AT108" s="225" t="s">
        <v>243</v>
      </c>
      <c r="AU108" s="225" t="s">
        <v>81</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248</v>
      </c>
      <c r="BM108" s="225" t="s">
        <v>275</v>
      </c>
    </row>
    <row r="109" s="2" customFormat="1" ht="16.5" customHeight="1">
      <c r="A109" s="39"/>
      <c r="B109" s="40"/>
      <c r="C109" s="214" t="s">
        <v>262</v>
      </c>
      <c r="D109" s="214" t="s">
        <v>243</v>
      </c>
      <c r="E109" s="215" t="s">
        <v>7349</v>
      </c>
      <c r="F109" s="216" t="s">
        <v>7350</v>
      </c>
      <c r="G109" s="217" t="s">
        <v>282</v>
      </c>
      <c r="H109" s="218">
        <v>1</v>
      </c>
      <c r="I109" s="219"/>
      <c r="J109" s="220">
        <f>ROUND(I109*H109,2)</f>
        <v>0</v>
      </c>
      <c r="K109" s="216" t="s">
        <v>247</v>
      </c>
      <c r="L109" s="45"/>
      <c r="M109" s="221" t="s">
        <v>19</v>
      </c>
      <c r="N109" s="222" t="s">
        <v>43</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248</v>
      </c>
      <c r="AT109" s="225" t="s">
        <v>243</v>
      </c>
      <c r="AU109" s="225" t="s">
        <v>81</v>
      </c>
      <c r="AY109" s="18" t="s">
        <v>240</v>
      </c>
      <c r="BE109" s="226">
        <f>IF(N109="základní",J109,0)</f>
        <v>0</v>
      </c>
      <c r="BF109" s="226">
        <f>IF(N109="snížená",J109,0)</f>
        <v>0</v>
      </c>
      <c r="BG109" s="226">
        <f>IF(N109="zákl. přenesená",J109,0)</f>
        <v>0</v>
      </c>
      <c r="BH109" s="226">
        <f>IF(N109="sníž. přenesená",J109,0)</f>
        <v>0</v>
      </c>
      <c r="BI109" s="226">
        <f>IF(N109="nulová",J109,0)</f>
        <v>0</v>
      </c>
      <c r="BJ109" s="18" t="s">
        <v>79</v>
      </c>
      <c r="BK109" s="226">
        <f>ROUND(I109*H109,2)</f>
        <v>0</v>
      </c>
      <c r="BL109" s="18" t="s">
        <v>248</v>
      </c>
      <c r="BM109" s="225" t="s">
        <v>278</v>
      </c>
    </row>
    <row r="110" s="2" customFormat="1" ht="145.5" customHeight="1">
      <c r="A110" s="39"/>
      <c r="B110" s="40"/>
      <c r="C110" s="214" t="s">
        <v>279</v>
      </c>
      <c r="D110" s="214" t="s">
        <v>243</v>
      </c>
      <c r="E110" s="215" t="s">
        <v>7351</v>
      </c>
      <c r="F110" s="216" t="s">
        <v>7352</v>
      </c>
      <c r="G110" s="217" t="s">
        <v>282</v>
      </c>
      <c r="H110" s="218">
        <v>1</v>
      </c>
      <c r="I110" s="219"/>
      <c r="J110" s="220">
        <f>ROUND(I110*H110,2)</f>
        <v>0</v>
      </c>
      <c r="K110" s="216" t="s">
        <v>247</v>
      </c>
      <c r="L110" s="45"/>
      <c r="M110" s="221" t="s">
        <v>19</v>
      </c>
      <c r="N110" s="222" t="s">
        <v>43</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248</v>
      </c>
      <c r="AT110" s="225" t="s">
        <v>243</v>
      </c>
      <c r="AU110" s="225" t="s">
        <v>81</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248</v>
      </c>
      <c r="BM110" s="225" t="s">
        <v>283</v>
      </c>
    </row>
    <row r="111" s="2" customFormat="1" ht="101.25" customHeight="1">
      <c r="A111" s="39"/>
      <c r="B111" s="40"/>
      <c r="C111" s="214" t="s">
        <v>8</v>
      </c>
      <c r="D111" s="214" t="s">
        <v>243</v>
      </c>
      <c r="E111" s="215" t="s">
        <v>7353</v>
      </c>
      <c r="F111" s="216" t="s">
        <v>7354</v>
      </c>
      <c r="G111" s="217" t="s">
        <v>282</v>
      </c>
      <c r="H111" s="218">
        <v>1</v>
      </c>
      <c r="I111" s="219"/>
      <c r="J111" s="220">
        <f>ROUND(I111*H111,2)</f>
        <v>0</v>
      </c>
      <c r="K111" s="216" t="s">
        <v>247</v>
      </c>
      <c r="L111" s="45"/>
      <c r="M111" s="221" t="s">
        <v>19</v>
      </c>
      <c r="N111" s="222" t="s">
        <v>43</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248</v>
      </c>
      <c r="AT111" s="225" t="s">
        <v>243</v>
      </c>
      <c r="AU111" s="225" t="s">
        <v>81</v>
      </c>
      <c r="AY111" s="18" t="s">
        <v>240</v>
      </c>
      <c r="BE111" s="226">
        <f>IF(N111="základní",J111,0)</f>
        <v>0</v>
      </c>
      <c r="BF111" s="226">
        <f>IF(N111="snížená",J111,0)</f>
        <v>0</v>
      </c>
      <c r="BG111" s="226">
        <f>IF(N111="zákl. přenesená",J111,0)</f>
        <v>0</v>
      </c>
      <c r="BH111" s="226">
        <f>IF(N111="sníž. přenesená",J111,0)</f>
        <v>0</v>
      </c>
      <c r="BI111" s="226">
        <f>IF(N111="nulová",J111,0)</f>
        <v>0</v>
      </c>
      <c r="BJ111" s="18" t="s">
        <v>79</v>
      </c>
      <c r="BK111" s="226">
        <f>ROUND(I111*H111,2)</f>
        <v>0</v>
      </c>
      <c r="BL111" s="18" t="s">
        <v>248</v>
      </c>
      <c r="BM111" s="225" t="s">
        <v>286</v>
      </c>
    </row>
    <row r="112" s="2" customFormat="1" ht="142.2" customHeight="1">
      <c r="A112" s="39"/>
      <c r="B112" s="40"/>
      <c r="C112" s="214" t="s">
        <v>287</v>
      </c>
      <c r="D112" s="214" t="s">
        <v>243</v>
      </c>
      <c r="E112" s="215" t="s">
        <v>7355</v>
      </c>
      <c r="F112" s="216" t="s">
        <v>7356</v>
      </c>
      <c r="G112" s="217" t="s">
        <v>282</v>
      </c>
      <c r="H112" s="218">
        <v>1</v>
      </c>
      <c r="I112" s="219"/>
      <c r="J112" s="220">
        <f>ROUND(I112*H112,2)</f>
        <v>0</v>
      </c>
      <c r="K112" s="216" t="s">
        <v>247</v>
      </c>
      <c r="L112" s="45"/>
      <c r="M112" s="221" t="s">
        <v>19</v>
      </c>
      <c r="N112" s="222" t="s">
        <v>43</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248</v>
      </c>
      <c r="AT112" s="225" t="s">
        <v>243</v>
      </c>
      <c r="AU112" s="225" t="s">
        <v>81</v>
      </c>
      <c r="AY112" s="18" t="s">
        <v>240</v>
      </c>
      <c r="BE112" s="226">
        <f>IF(N112="základní",J112,0)</f>
        <v>0</v>
      </c>
      <c r="BF112" s="226">
        <f>IF(N112="snížená",J112,0)</f>
        <v>0</v>
      </c>
      <c r="BG112" s="226">
        <f>IF(N112="zákl. přenesená",J112,0)</f>
        <v>0</v>
      </c>
      <c r="BH112" s="226">
        <f>IF(N112="sníž. přenesená",J112,0)</f>
        <v>0</v>
      </c>
      <c r="BI112" s="226">
        <f>IF(N112="nulová",J112,0)</f>
        <v>0</v>
      </c>
      <c r="BJ112" s="18" t="s">
        <v>79</v>
      </c>
      <c r="BK112" s="226">
        <f>ROUND(I112*H112,2)</f>
        <v>0</v>
      </c>
      <c r="BL112" s="18" t="s">
        <v>248</v>
      </c>
      <c r="BM112" s="225" t="s">
        <v>290</v>
      </c>
    </row>
    <row r="113" s="2" customFormat="1" ht="44.25" customHeight="1">
      <c r="A113" s="39"/>
      <c r="B113" s="40"/>
      <c r="C113" s="214" t="s">
        <v>268</v>
      </c>
      <c r="D113" s="214" t="s">
        <v>243</v>
      </c>
      <c r="E113" s="215" t="s">
        <v>7357</v>
      </c>
      <c r="F113" s="216" t="s">
        <v>7358</v>
      </c>
      <c r="G113" s="217" t="s">
        <v>282</v>
      </c>
      <c r="H113" s="218">
        <v>1</v>
      </c>
      <c r="I113" s="219"/>
      <c r="J113" s="220">
        <f>ROUND(I113*H113,2)</f>
        <v>0</v>
      </c>
      <c r="K113" s="216" t="s">
        <v>247</v>
      </c>
      <c r="L113" s="45"/>
      <c r="M113" s="221" t="s">
        <v>19</v>
      </c>
      <c r="N113" s="222" t="s">
        <v>43</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248</v>
      </c>
      <c r="AT113" s="225" t="s">
        <v>243</v>
      </c>
      <c r="AU113" s="225" t="s">
        <v>81</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294</v>
      </c>
    </row>
    <row r="114" s="2" customFormat="1">
      <c r="A114" s="39"/>
      <c r="B114" s="40"/>
      <c r="C114" s="214" t="s">
        <v>295</v>
      </c>
      <c r="D114" s="214" t="s">
        <v>243</v>
      </c>
      <c r="E114" s="215" t="s">
        <v>7359</v>
      </c>
      <c r="F114" s="216" t="s">
        <v>7360</v>
      </c>
      <c r="G114" s="217" t="s">
        <v>282</v>
      </c>
      <c r="H114" s="218">
        <v>1</v>
      </c>
      <c r="I114" s="219"/>
      <c r="J114" s="220">
        <f>ROUND(I114*H114,2)</f>
        <v>0</v>
      </c>
      <c r="K114" s="216" t="s">
        <v>247</v>
      </c>
      <c r="L114" s="45"/>
      <c r="M114" s="221" t="s">
        <v>19</v>
      </c>
      <c r="N114" s="222" t="s">
        <v>43</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248</v>
      </c>
      <c r="AT114" s="225" t="s">
        <v>243</v>
      </c>
      <c r="AU114" s="225" t="s">
        <v>81</v>
      </c>
      <c r="AY114" s="18" t="s">
        <v>240</v>
      </c>
      <c r="BE114" s="226">
        <f>IF(N114="základní",J114,0)</f>
        <v>0</v>
      </c>
      <c r="BF114" s="226">
        <f>IF(N114="snížená",J114,0)</f>
        <v>0</v>
      </c>
      <c r="BG114" s="226">
        <f>IF(N114="zákl. přenesená",J114,0)</f>
        <v>0</v>
      </c>
      <c r="BH114" s="226">
        <f>IF(N114="sníž. přenesená",J114,0)</f>
        <v>0</v>
      </c>
      <c r="BI114" s="226">
        <f>IF(N114="nulová",J114,0)</f>
        <v>0</v>
      </c>
      <c r="BJ114" s="18" t="s">
        <v>79</v>
      </c>
      <c r="BK114" s="226">
        <f>ROUND(I114*H114,2)</f>
        <v>0</v>
      </c>
      <c r="BL114" s="18" t="s">
        <v>248</v>
      </c>
      <c r="BM114" s="225" t="s">
        <v>298</v>
      </c>
    </row>
    <row r="115" s="2" customFormat="1">
      <c r="A115" s="39"/>
      <c r="B115" s="40"/>
      <c r="C115" s="214" t="s">
        <v>271</v>
      </c>
      <c r="D115" s="214" t="s">
        <v>243</v>
      </c>
      <c r="E115" s="215" t="s">
        <v>7361</v>
      </c>
      <c r="F115" s="216" t="s">
        <v>7362</v>
      </c>
      <c r="G115" s="217" t="s">
        <v>282</v>
      </c>
      <c r="H115" s="218">
        <v>2</v>
      </c>
      <c r="I115" s="219"/>
      <c r="J115" s="220">
        <f>ROUND(I115*H115,2)</f>
        <v>0</v>
      </c>
      <c r="K115" s="216" t="s">
        <v>247</v>
      </c>
      <c r="L115" s="45"/>
      <c r="M115" s="221" t="s">
        <v>19</v>
      </c>
      <c r="N115" s="222" t="s">
        <v>43</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248</v>
      </c>
      <c r="AT115" s="225" t="s">
        <v>243</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301</v>
      </c>
    </row>
    <row r="116" s="2" customFormat="1" ht="16.5" customHeight="1">
      <c r="A116" s="39"/>
      <c r="B116" s="40"/>
      <c r="C116" s="214" t="s">
        <v>304</v>
      </c>
      <c r="D116" s="214" t="s">
        <v>243</v>
      </c>
      <c r="E116" s="215" t="s">
        <v>7363</v>
      </c>
      <c r="F116" s="216" t="s">
        <v>7364</v>
      </c>
      <c r="G116" s="217" t="s">
        <v>282</v>
      </c>
      <c r="H116" s="218">
        <v>1</v>
      </c>
      <c r="I116" s="219"/>
      <c r="J116" s="220">
        <f>ROUND(I116*H116,2)</f>
        <v>0</v>
      </c>
      <c r="K116" s="216" t="s">
        <v>247</v>
      </c>
      <c r="L116" s="45"/>
      <c r="M116" s="221" t="s">
        <v>19</v>
      </c>
      <c r="N116" s="222" t="s">
        <v>43</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248</v>
      </c>
      <c r="AT116" s="225" t="s">
        <v>243</v>
      </c>
      <c r="AU116" s="225" t="s">
        <v>81</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306</v>
      </c>
    </row>
    <row r="117" s="2" customFormat="1" ht="21.75" customHeight="1">
      <c r="A117" s="39"/>
      <c r="B117" s="40"/>
      <c r="C117" s="214" t="s">
        <v>275</v>
      </c>
      <c r="D117" s="214" t="s">
        <v>243</v>
      </c>
      <c r="E117" s="215" t="s">
        <v>7365</v>
      </c>
      <c r="F117" s="216" t="s">
        <v>7366</v>
      </c>
      <c r="G117" s="217" t="s">
        <v>282</v>
      </c>
      <c r="H117" s="218">
        <v>1</v>
      </c>
      <c r="I117" s="219"/>
      <c r="J117" s="220">
        <f>ROUND(I117*H117,2)</f>
        <v>0</v>
      </c>
      <c r="K117" s="216" t="s">
        <v>247</v>
      </c>
      <c r="L117" s="45"/>
      <c r="M117" s="221" t="s">
        <v>19</v>
      </c>
      <c r="N117" s="222" t="s">
        <v>43</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248</v>
      </c>
      <c r="AT117" s="225" t="s">
        <v>243</v>
      </c>
      <c r="AU117" s="225" t="s">
        <v>81</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248</v>
      </c>
      <c r="BM117" s="225" t="s">
        <v>308</v>
      </c>
    </row>
    <row r="118" s="2" customFormat="1">
      <c r="A118" s="39"/>
      <c r="B118" s="40"/>
      <c r="C118" s="214" t="s">
        <v>309</v>
      </c>
      <c r="D118" s="214" t="s">
        <v>243</v>
      </c>
      <c r="E118" s="215" t="s">
        <v>7367</v>
      </c>
      <c r="F118" s="216" t="s">
        <v>7368</v>
      </c>
      <c r="G118" s="217" t="s">
        <v>282</v>
      </c>
      <c r="H118" s="218">
        <v>4</v>
      </c>
      <c r="I118" s="219"/>
      <c r="J118" s="220">
        <f>ROUND(I118*H118,2)</f>
        <v>0</v>
      </c>
      <c r="K118" s="216" t="s">
        <v>247</v>
      </c>
      <c r="L118" s="45"/>
      <c r="M118" s="221" t="s">
        <v>19</v>
      </c>
      <c r="N118" s="222" t="s">
        <v>43</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248</v>
      </c>
      <c r="AT118" s="225" t="s">
        <v>243</v>
      </c>
      <c r="AU118" s="225" t="s">
        <v>81</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311</v>
      </c>
    </row>
    <row r="119" s="2" customFormat="1" ht="66.75" customHeight="1">
      <c r="A119" s="39"/>
      <c r="B119" s="40"/>
      <c r="C119" s="214" t="s">
        <v>278</v>
      </c>
      <c r="D119" s="214" t="s">
        <v>243</v>
      </c>
      <c r="E119" s="215" t="s">
        <v>7369</v>
      </c>
      <c r="F119" s="216" t="s">
        <v>7370</v>
      </c>
      <c r="G119" s="217" t="s">
        <v>282</v>
      </c>
      <c r="H119" s="218">
        <v>153</v>
      </c>
      <c r="I119" s="219"/>
      <c r="J119" s="220">
        <f>ROUND(I119*H119,2)</f>
        <v>0</v>
      </c>
      <c r="K119" s="216" t="s">
        <v>247</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248</v>
      </c>
      <c r="AT119" s="225" t="s">
        <v>243</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313</v>
      </c>
    </row>
    <row r="120" s="2" customFormat="1">
      <c r="A120" s="39"/>
      <c r="B120" s="40"/>
      <c r="C120" s="214" t="s">
        <v>7</v>
      </c>
      <c r="D120" s="214" t="s">
        <v>243</v>
      </c>
      <c r="E120" s="215" t="s">
        <v>7371</v>
      </c>
      <c r="F120" s="216" t="s">
        <v>7372</v>
      </c>
      <c r="G120" s="217" t="s">
        <v>282</v>
      </c>
      <c r="H120" s="218">
        <v>1</v>
      </c>
      <c r="I120" s="219"/>
      <c r="J120" s="220">
        <f>ROUND(I120*H120,2)</f>
        <v>0</v>
      </c>
      <c r="K120" s="216" t="s">
        <v>247</v>
      </c>
      <c r="L120" s="45"/>
      <c r="M120" s="221" t="s">
        <v>19</v>
      </c>
      <c r="N120" s="222" t="s">
        <v>43</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248</v>
      </c>
      <c r="AT120" s="225" t="s">
        <v>243</v>
      </c>
      <c r="AU120" s="225" t="s">
        <v>81</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248</v>
      </c>
      <c r="BM120" s="225" t="s">
        <v>315</v>
      </c>
    </row>
    <row r="121" s="2" customFormat="1">
      <c r="A121" s="39"/>
      <c r="B121" s="40"/>
      <c r="C121" s="214" t="s">
        <v>283</v>
      </c>
      <c r="D121" s="214" t="s">
        <v>243</v>
      </c>
      <c r="E121" s="215" t="s">
        <v>7373</v>
      </c>
      <c r="F121" s="216" t="s">
        <v>7374</v>
      </c>
      <c r="G121" s="217" t="s">
        <v>282</v>
      </c>
      <c r="H121" s="218">
        <v>12</v>
      </c>
      <c r="I121" s="219"/>
      <c r="J121" s="220">
        <f>ROUND(I121*H121,2)</f>
        <v>0</v>
      </c>
      <c r="K121" s="216" t="s">
        <v>247</v>
      </c>
      <c r="L121" s="45"/>
      <c r="M121" s="221" t="s">
        <v>19</v>
      </c>
      <c r="N121" s="222" t="s">
        <v>43</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248</v>
      </c>
      <c r="AT121" s="225" t="s">
        <v>243</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317</v>
      </c>
    </row>
    <row r="122" s="2" customFormat="1">
      <c r="A122" s="39"/>
      <c r="B122" s="40"/>
      <c r="C122" s="214" t="s">
        <v>318</v>
      </c>
      <c r="D122" s="214" t="s">
        <v>243</v>
      </c>
      <c r="E122" s="215" t="s">
        <v>7375</v>
      </c>
      <c r="F122" s="216" t="s">
        <v>7376</v>
      </c>
      <c r="G122" s="217" t="s">
        <v>282</v>
      </c>
      <c r="H122" s="218">
        <v>24</v>
      </c>
      <c r="I122" s="219"/>
      <c r="J122" s="220">
        <f>ROUND(I122*H122,2)</f>
        <v>0</v>
      </c>
      <c r="K122" s="216" t="s">
        <v>247</v>
      </c>
      <c r="L122" s="45"/>
      <c r="M122" s="221" t="s">
        <v>19</v>
      </c>
      <c r="N122" s="222" t="s">
        <v>43</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248</v>
      </c>
      <c r="AT122" s="225" t="s">
        <v>243</v>
      </c>
      <c r="AU122" s="225" t="s">
        <v>81</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248</v>
      </c>
      <c r="BM122" s="225" t="s">
        <v>320</v>
      </c>
    </row>
    <row r="123" s="2" customFormat="1">
      <c r="A123" s="39"/>
      <c r="B123" s="40"/>
      <c r="C123" s="214" t="s">
        <v>286</v>
      </c>
      <c r="D123" s="214" t="s">
        <v>243</v>
      </c>
      <c r="E123" s="215" t="s">
        <v>7377</v>
      </c>
      <c r="F123" s="216" t="s">
        <v>7378</v>
      </c>
      <c r="G123" s="217" t="s">
        <v>282</v>
      </c>
      <c r="H123" s="218">
        <v>1</v>
      </c>
      <c r="I123" s="219"/>
      <c r="J123" s="220">
        <f>ROUND(I123*H123,2)</f>
        <v>0</v>
      </c>
      <c r="K123" s="216" t="s">
        <v>247</v>
      </c>
      <c r="L123" s="45"/>
      <c r="M123" s="221" t="s">
        <v>19</v>
      </c>
      <c r="N123" s="222" t="s">
        <v>43</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248</v>
      </c>
      <c r="AT123" s="225" t="s">
        <v>243</v>
      </c>
      <c r="AU123" s="225" t="s">
        <v>81</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322</v>
      </c>
    </row>
    <row r="124" s="2" customFormat="1" ht="21.75" customHeight="1">
      <c r="A124" s="39"/>
      <c r="B124" s="40"/>
      <c r="C124" s="214" t="s">
        <v>323</v>
      </c>
      <c r="D124" s="214" t="s">
        <v>243</v>
      </c>
      <c r="E124" s="215" t="s">
        <v>7379</v>
      </c>
      <c r="F124" s="216" t="s">
        <v>7380</v>
      </c>
      <c r="G124" s="217" t="s">
        <v>282</v>
      </c>
      <c r="H124" s="218">
        <v>6</v>
      </c>
      <c r="I124" s="219"/>
      <c r="J124" s="220">
        <f>ROUND(I124*H124,2)</f>
        <v>0</v>
      </c>
      <c r="K124" s="216" t="s">
        <v>247</v>
      </c>
      <c r="L124" s="45"/>
      <c r="M124" s="221" t="s">
        <v>19</v>
      </c>
      <c r="N124" s="222" t="s">
        <v>43</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248</v>
      </c>
      <c r="AT124" s="225" t="s">
        <v>243</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325</v>
      </c>
    </row>
    <row r="125" s="2" customFormat="1">
      <c r="A125" s="39"/>
      <c r="B125" s="40"/>
      <c r="C125" s="214" t="s">
        <v>290</v>
      </c>
      <c r="D125" s="214" t="s">
        <v>243</v>
      </c>
      <c r="E125" s="215" t="s">
        <v>7381</v>
      </c>
      <c r="F125" s="216" t="s">
        <v>7382</v>
      </c>
      <c r="G125" s="217" t="s">
        <v>282</v>
      </c>
      <c r="H125" s="218">
        <v>12</v>
      </c>
      <c r="I125" s="219"/>
      <c r="J125" s="220">
        <f>ROUND(I125*H125,2)</f>
        <v>0</v>
      </c>
      <c r="K125" s="216" t="s">
        <v>247</v>
      </c>
      <c r="L125" s="45"/>
      <c r="M125" s="221" t="s">
        <v>19</v>
      </c>
      <c r="N125" s="222" t="s">
        <v>43</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248</v>
      </c>
      <c r="AT125" s="225" t="s">
        <v>243</v>
      </c>
      <c r="AU125" s="225" t="s">
        <v>81</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248</v>
      </c>
      <c r="BM125" s="225" t="s">
        <v>327</v>
      </c>
    </row>
    <row r="126" s="2" customFormat="1" ht="16.5" customHeight="1">
      <c r="A126" s="39"/>
      <c r="B126" s="40"/>
      <c r="C126" s="214" t="s">
        <v>328</v>
      </c>
      <c r="D126" s="214" t="s">
        <v>243</v>
      </c>
      <c r="E126" s="215" t="s">
        <v>7383</v>
      </c>
      <c r="F126" s="216" t="s">
        <v>7384</v>
      </c>
      <c r="G126" s="217" t="s">
        <v>282</v>
      </c>
      <c r="H126" s="218">
        <v>1</v>
      </c>
      <c r="I126" s="219"/>
      <c r="J126" s="220">
        <f>ROUND(I126*H126,2)</f>
        <v>0</v>
      </c>
      <c r="K126" s="216" t="s">
        <v>247</v>
      </c>
      <c r="L126" s="45"/>
      <c r="M126" s="221" t="s">
        <v>19</v>
      </c>
      <c r="N126" s="222" t="s">
        <v>43</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248</v>
      </c>
      <c r="AT126" s="225" t="s">
        <v>243</v>
      </c>
      <c r="AU126" s="225" t="s">
        <v>81</v>
      </c>
      <c r="AY126" s="18" t="s">
        <v>240</v>
      </c>
      <c r="BE126" s="226">
        <f>IF(N126="základní",J126,0)</f>
        <v>0</v>
      </c>
      <c r="BF126" s="226">
        <f>IF(N126="snížená",J126,0)</f>
        <v>0</v>
      </c>
      <c r="BG126" s="226">
        <f>IF(N126="zákl. přenesená",J126,0)</f>
        <v>0</v>
      </c>
      <c r="BH126" s="226">
        <f>IF(N126="sníž. přenesená",J126,0)</f>
        <v>0</v>
      </c>
      <c r="BI126" s="226">
        <f>IF(N126="nulová",J126,0)</f>
        <v>0</v>
      </c>
      <c r="BJ126" s="18" t="s">
        <v>79</v>
      </c>
      <c r="BK126" s="226">
        <f>ROUND(I126*H126,2)</f>
        <v>0</v>
      </c>
      <c r="BL126" s="18" t="s">
        <v>248</v>
      </c>
      <c r="BM126" s="225" t="s">
        <v>331</v>
      </c>
    </row>
    <row r="127" s="2" customFormat="1" ht="16.5" customHeight="1">
      <c r="A127" s="39"/>
      <c r="B127" s="40"/>
      <c r="C127" s="214" t="s">
        <v>294</v>
      </c>
      <c r="D127" s="214" t="s">
        <v>243</v>
      </c>
      <c r="E127" s="215" t="s">
        <v>7385</v>
      </c>
      <c r="F127" s="216" t="s">
        <v>7386</v>
      </c>
      <c r="G127" s="217" t="s">
        <v>282</v>
      </c>
      <c r="H127" s="218">
        <v>1</v>
      </c>
      <c r="I127" s="219"/>
      <c r="J127" s="220">
        <f>ROUND(I127*H127,2)</f>
        <v>0</v>
      </c>
      <c r="K127" s="216" t="s">
        <v>247</v>
      </c>
      <c r="L127" s="45"/>
      <c r="M127" s="221" t="s">
        <v>19</v>
      </c>
      <c r="N127" s="222" t="s">
        <v>43</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248</v>
      </c>
      <c r="AT127" s="225" t="s">
        <v>243</v>
      </c>
      <c r="AU127" s="225" t="s">
        <v>81</v>
      </c>
      <c r="AY127" s="18" t="s">
        <v>240</v>
      </c>
      <c r="BE127" s="226">
        <f>IF(N127="základní",J127,0)</f>
        <v>0</v>
      </c>
      <c r="BF127" s="226">
        <f>IF(N127="snížená",J127,0)</f>
        <v>0</v>
      </c>
      <c r="BG127" s="226">
        <f>IF(N127="zákl. přenesená",J127,0)</f>
        <v>0</v>
      </c>
      <c r="BH127" s="226">
        <f>IF(N127="sníž. přenesená",J127,0)</f>
        <v>0</v>
      </c>
      <c r="BI127" s="226">
        <f>IF(N127="nulová",J127,0)</f>
        <v>0</v>
      </c>
      <c r="BJ127" s="18" t="s">
        <v>79</v>
      </c>
      <c r="BK127" s="226">
        <f>ROUND(I127*H127,2)</f>
        <v>0</v>
      </c>
      <c r="BL127" s="18" t="s">
        <v>248</v>
      </c>
      <c r="BM127" s="225" t="s">
        <v>333</v>
      </c>
    </row>
    <row r="128" s="2" customFormat="1" ht="16.5" customHeight="1">
      <c r="A128" s="39"/>
      <c r="B128" s="40"/>
      <c r="C128" s="214" t="s">
        <v>334</v>
      </c>
      <c r="D128" s="214" t="s">
        <v>243</v>
      </c>
      <c r="E128" s="215" t="s">
        <v>7387</v>
      </c>
      <c r="F128" s="216" t="s">
        <v>7388</v>
      </c>
      <c r="G128" s="217" t="s">
        <v>282</v>
      </c>
      <c r="H128" s="218">
        <v>1</v>
      </c>
      <c r="I128" s="219"/>
      <c r="J128" s="220">
        <f>ROUND(I128*H128,2)</f>
        <v>0</v>
      </c>
      <c r="K128" s="216" t="s">
        <v>247</v>
      </c>
      <c r="L128" s="45"/>
      <c r="M128" s="221" t="s">
        <v>19</v>
      </c>
      <c r="N128" s="222" t="s">
        <v>43</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248</v>
      </c>
      <c r="AT128" s="225" t="s">
        <v>243</v>
      </c>
      <c r="AU128" s="225" t="s">
        <v>81</v>
      </c>
      <c r="AY128" s="18" t="s">
        <v>240</v>
      </c>
      <c r="BE128" s="226">
        <f>IF(N128="základní",J128,0)</f>
        <v>0</v>
      </c>
      <c r="BF128" s="226">
        <f>IF(N128="snížená",J128,0)</f>
        <v>0</v>
      </c>
      <c r="BG128" s="226">
        <f>IF(N128="zákl. přenesená",J128,0)</f>
        <v>0</v>
      </c>
      <c r="BH128" s="226">
        <f>IF(N128="sníž. přenesená",J128,0)</f>
        <v>0</v>
      </c>
      <c r="BI128" s="226">
        <f>IF(N128="nulová",J128,0)</f>
        <v>0</v>
      </c>
      <c r="BJ128" s="18" t="s">
        <v>79</v>
      </c>
      <c r="BK128" s="226">
        <f>ROUND(I128*H128,2)</f>
        <v>0</v>
      </c>
      <c r="BL128" s="18" t="s">
        <v>248</v>
      </c>
      <c r="BM128" s="225" t="s">
        <v>336</v>
      </c>
    </row>
    <row r="129" s="12" customFormat="1" ht="22.8" customHeight="1">
      <c r="A129" s="12"/>
      <c r="B129" s="198"/>
      <c r="C129" s="199"/>
      <c r="D129" s="200" t="s">
        <v>71</v>
      </c>
      <c r="E129" s="212" t="s">
        <v>7389</v>
      </c>
      <c r="F129" s="212" t="s">
        <v>7390</v>
      </c>
      <c r="G129" s="199"/>
      <c r="H129" s="199"/>
      <c r="I129" s="202"/>
      <c r="J129" s="213">
        <f>BK129</f>
        <v>0</v>
      </c>
      <c r="K129" s="199"/>
      <c r="L129" s="204"/>
      <c r="M129" s="205"/>
      <c r="N129" s="206"/>
      <c r="O129" s="206"/>
      <c r="P129" s="207">
        <f>SUM(P130:P134)</f>
        <v>0</v>
      </c>
      <c r="Q129" s="206"/>
      <c r="R129" s="207">
        <f>SUM(R130:R134)</f>
        <v>0</v>
      </c>
      <c r="S129" s="206"/>
      <c r="T129" s="208">
        <f>SUM(T130:T134)</f>
        <v>0</v>
      </c>
      <c r="U129" s="12"/>
      <c r="V129" s="12"/>
      <c r="W129" s="12"/>
      <c r="X129" s="12"/>
      <c r="Y129" s="12"/>
      <c r="Z129" s="12"/>
      <c r="AA129" s="12"/>
      <c r="AB129" s="12"/>
      <c r="AC129" s="12"/>
      <c r="AD129" s="12"/>
      <c r="AE129" s="12"/>
      <c r="AR129" s="209" t="s">
        <v>79</v>
      </c>
      <c r="AT129" s="210" t="s">
        <v>71</v>
      </c>
      <c r="AU129" s="210" t="s">
        <v>79</v>
      </c>
      <c r="AY129" s="209" t="s">
        <v>240</v>
      </c>
      <c r="BK129" s="211">
        <f>SUM(BK130:BK134)</f>
        <v>0</v>
      </c>
    </row>
    <row r="130" s="2" customFormat="1">
      <c r="A130" s="39"/>
      <c r="B130" s="40"/>
      <c r="C130" s="214" t="s">
        <v>298</v>
      </c>
      <c r="D130" s="214" t="s">
        <v>243</v>
      </c>
      <c r="E130" s="215" t="s">
        <v>7391</v>
      </c>
      <c r="F130" s="216" t="s">
        <v>7392</v>
      </c>
      <c r="G130" s="217" t="s">
        <v>282</v>
      </c>
      <c r="H130" s="218">
        <v>1</v>
      </c>
      <c r="I130" s="219"/>
      <c r="J130" s="220">
        <f>ROUND(I130*H130,2)</f>
        <v>0</v>
      </c>
      <c r="K130" s="216" t="s">
        <v>247</v>
      </c>
      <c r="L130" s="45"/>
      <c r="M130" s="221" t="s">
        <v>19</v>
      </c>
      <c r="N130" s="222" t="s">
        <v>43</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248</v>
      </c>
      <c r="AT130" s="225" t="s">
        <v>243</v>
      </c>
      <c r="AU130" s="225" t="s">
        <v>81</v>
      </c>
      <c r="AY130" s="18" t="s">
        <v>240</v>
      </c>
      <c r="BE130" s="226">
        <f>IF(N130="základní",J130,0)</f>
        <v>0</v>
      </c>
      <c r="BF130" s="226">
        <f>IF(N130="snížená",J130,0)</f>
        <v>0</v>
      </c>
      <c r="BG130" s="226">
        <f>IF(N130="zákl. přenesená",J130,0)</f>
        <v>0</v>
      </c>
      <c r="BH130" s="226">
        <f>IF(N130="sníž. přenesená",J130,0)</f>
        <v>0</v>
      </c>
      <c r="BI130" s="226">
        <f>IF(N130="nulová",J130,0)</f>
        <v>0</v>
      </c>
      <c r="BJ130" s="18" t="s">
        <v>79</v>
      </c>
      <c r="BK130" s="226">
        <f>ROUND(I130*H130,2)</f>
        <v>0</v>
      </c>
      <c r="BL130" s="18" t="s">
        <v>248</v>
      </c>
      <c r="BM130" s="225" t="s">
        <v>338</v>
      </c>
    </row>
    <row r="131" s="2" customFormat="1">
      <c r="A131" s="39"/>
      <c r="B131" s="40"/>
      <c r="C131" s="214" t="s">
        <v>341</v>
      </c>
      <c r="D131" s="214" t="s">
        <v>243</v>
      </c>
      <c r="E131" s="215" t="s">
        <v>7393</v>
      </c>
      <c r="F131" s="216" t="s">
        <v>7394</v>
      </c>
      <c r="G131" s="217" t="s">
        <v>282</v>
      </c>
      <c r="H131" s="218">
        <v>57</v>
      </c>
      <c r="I131" s="219"/>
      <c r="J131" s="220">
        <f>ROUND(I131*H131,2)</f>
        <v>0</v>
      </c>
      <c r="K131" s="216" t="s">
        <v>247</v>
      </c>
      <c r="L131" s="45"/>
      <c r="M131" s="221" t="s">
        <v>19</v>
      </c>
      <c r="N131" s="222" t="s">
        <v>43</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248</v>
      </c>
      <c r="AT131" s="225" t="s">
        <v>243</v>
      </c>
      <c r="AU131" s="225" t="s">
        <v>81</v>
      </c>
      <c r="AY131" s="18" t="s">
        <v>240</v>
      </c>
      <c r="BE131" s="226">
        <f>IF(N131="základní",J131,0)</f>
        <v>0</v>
      </c>
      <c r="BF131" s="226">
        <f>IF(N131="snížená",J131,0)</f>
        <v>0</v>
      </c>
      <c r="BG131" s="226">
        <f>IF(N131="zákl. přenesená",J131,0)</f>
        <v>0</v>
      </c>
      <c r="BH131" s="226">
        <f>IF(N131="sníž. přenesená",J131,0)</f>
        <v>0</v>
      </c>
      <c r="BI131" s="226">
        <f>IF(N131="nulová",J131,0)</f>
        <v>0</v>
      </c>
      <c r="BJ131" s="18" t="s">
        <v>79</v>
      </c>
      <c r="BK131" s="226">
        <f>ROUND(I131*H131,2)</f>
        <v>0</v>
      </c>
      <c r="BL131" s="18" t="s">
        <v>248</v>
      </c>
      <c r="BM131" s="225" t="s">
        <v>344</v>
      </c>
    </row>
    <row r="132" s="2" customFormat="1">
      <c r="A132" s="39"/>
      <c r="B132" s="40"/>
      <c r="C132" s="214" t="s">
        <v>301</v>
      </c>
      <c r="D132" s="214" t="s">
        <v>243</v>
      </c>
      <c r="E132" s="215" t="s">
        <v>7395</v>
      </c>
      <c r="F132" s="216" t="s">
        <v>7396</v>
      </c>
      <c r="G132" s="217" t="s">
        <v>282</v>
      </c>
      <c r="H132" s="218">
        <v>14</v>
      </c>
      <c r="I132" s="219"/>
      <c r="J132" s="220">
        <f>ROUND(I132*H132,2)</f>
        <v>0</v>
      </c>
      <c r="K132" s="216" t="s">
        <v>247</v>
      </c>
      <c r="L132" s="45"/>
      <c r="M132" s="221" t="s">
        <v>19</v>
      </c>
      <c r="N132" s="222" t="s">
        <v>43</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248</v>
      </c>
      <c r="AT132" s="225" t="s">
        <v>243</v>
      </c>
      <c r="AU132" s="225" t="s">
        <v>81</v>
      </c>
      <c r="AY132" s="18" t="s">
        <v>240</v>
      </c>
      <c r="BE132" s="226">
        <f>IF(N132="základní",J132,0)</f>
        <v>0</v>
      </c>
      <c r="BF132" s="226">
        <f>IF(N132="snížená",J132,0)</f>
        <v>0</v>
      </c>
      <c r="BG132" s="226">
        <f>IF(N132="zákl. přenesená",J132,0)</f>
        <v>0</v>
      </c>
      <c r="BH132" s="226">
        <f>IF(N132="sníž. přenesená",J132,0)</f>
        <v>0</v>
      </c>
      <c r="BI132" s="226">
        <f>IF(N132="nulová",J132,0)</f>
        <v>0</v>
      </c>
      <c r="BJ132" s="18" t="s">
        <v>79</v>
      </c>
      <c r="BK132" s="226">
        <f>ROUND(I132*H132,2)</f>
        <v>0</v>
      </c>
      <c r="BL132" s="18" t="s">
        <v>248</v>
      </c>
      <c r="BM132" s="225" t="s">
        <v>347</v>
      </c>
    </row>
    <row r="133" s="2" customFormat="1">
      <c r="A133" s="39"/>
      <c r="B133" s="40"/>
      <c r="C133" s="214" t="s">
        <v>348</v>
      </c>
      <c r="D133" s="214" t="s">
        <v>243</v>
      </c>
      <c r="E133" s="215" t="s">
        <v>7397</v>
      </c>
      <c r="F133" s="216" t="s">
        <v>7398</v>
      </c>
      <c r="G133" s="217" t="s">
        <v>282</v>
      </c>
      <c r="H133" s="218">
        <v>23</v>
      </c>
      <c r="I133" s="219"/>
      <c r="J133" s="220">
        <f>ROUND(I133*H133,2)</f>
        <v>0</v>
      </c>
      <c r="K133" s="216" t="s">
        <v>247</v>
      </c>
      <c r="L133" s="45"/>
      <c r="M133" s="221" t="s">
        <v>19</v>
      </c>
      <c r="N133" s="222" t="s">
        <v>43</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248</v>
      </c>
      <c r="AT133" s="225" t="s">
        <v>243</v>
      </c>
      <c r="AU133" s="225" t="s">
        <v>81</v>
      </c>
      <c r="AY133" s="18" t="s">
        <v>240</v>
      </c>
      <c r="BE133" s="226">
        <f>IF(N133="základní",J133,0)</f>
        <v>0</v>
      </c>
      <c r="BF133" s="226">
        <f>IF(N133="snížená",J133,0)</f>
        <v>0</v>
      </c>
      <c r="BG133" s="226">
        <f>IF(N133="zákl. přenesená",J133,0)</f>
        <v>0</v>
      </c>
      <c r="BH133" s="226">
        <f>IF(N133="sníž. přenesená",J133,0)</f>
        <v>0</v>
      </c>
      <c r="BI133" s="226">
        <f>IF(N133="nulová",J133,0)</f>
        <v>0</v>
      </c>
      <c r="BJ133" s="18" t="s">
        <v>79</v>
      </c>
      <c r="BK133" s="226">
        <f>ROUND(I133*H133,2)</f>
        <v>0</v>
      </c>
      <c r="BL133" s="18" t="s">
        <v>248</v>
      </c>
      <c r="BM133" s="225" t="s">
        <v>351</v>
      </c>
    </row>
    <row r="134" s="2" customFormat="1" ht="33" customHeight="1">
      <c r="A134" s="39"/>
      <c r="B134" s="40"/>
      <c r="C134" s="214" t="s">
        <v>306</v>
      </c>
      <c r="D134" s="214" t="s">
        <v>243</v>
      </c>
      <c r="E134" s="215" t="s">
        <v>7399</v>
      </c>
      <c r="F134" s="216" t="s">
        <v>7400</v>
      </c>
      <c r="G134" s="217" t="s">
        <v>282</v>
      </c>
      <c r="H134" s="218">
        <v>3</v>
      </c>
      <c r="I134" s="219"/>
      <c r="J134" s="220">
        <f>ROUND(I134*H134,2)</f>
        <v>0</v>
      </c>
      <c r="K134" s="216" t="s">
        <v>247</v>
      </c>
      <c r="L134" s="45"/>
      <c r="M134" s="221" t="s">
        <v>19</v>
      </c>
      <c r="N134" s="222" t="s">
        <v>43</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248</v>
      </c>
      <c r="AT134" s="225" t="s">
        <v>243</v>
      </c>
      <c r="AU134" s="225" t="s">
        <v>81</v>
      </c>
      <c r="AY134" s="18" t="s">
        <v>240</v>
      </c>
      <c r="BE134" s="226">
        <f>IF(N134="základní",J134,0)</f>
        <v>0</v>
      </c>
      <c r="BF134" s="226">
        <f>IF(N134="snížená",J134,0)</f>
        <v>0</v>
      </c>
      <c r="BG134" s="226">
        <f>IF(N134="zákl. přenesená",J134,0)</f>
        <v>0</v>
      </c>
      <c r="BH134" s="226">
        <f>IF(N134="sníž. přenesená",J134,0)</f>
        <v>0</v>
      </c>
      <c r="BI134" s="226">
        <f>IF(N134="nulová",J134,0)</f>
        <v>0</v>
      </c>
      <c r="BJ134" s="18" t="s">
        <v>79</v>
      </c>
      <c r="BK134" s="226">
        <f>ROUND(I134*H134,2)</f>
        <v>0</v>
      </c>
      <c r="BL134" s="18" t="s">
        <v>248</v>
      </c>
      <c r="BM134" s="225" t="s">
        <v>354</v>
      </c>
    </row>
    <row r="135" s="12" customFormat="1" ht="22.8" customHeight="1">
      <c r="A135" s="12"/>
      <c r="B135" s="198"/>
      <c r="C135" s="199"/>
      <c r="D135" s="200" t="s">
        <v>71</v>
      </c>
      <c r="E135" s="212" t="s">
        <v>7401</v>
      </c>
      <c r="F135" s="212" t="s">
        <v>7402</v>
      </c>
      <c r="G135" s="199"/>
      <c r="H135" s="199"/>
      <c r="I135" s="202"/>
      <c r="J135" s="213">
        <f>BK135</f>
        <v>0</v>
      </c>
      <c r="K135" s="199"/>
      <c r="L135" s="204"/>
      <c r="M135" s="205"/>
      <c r="N135" s="206"/>
      <c r="O135" s="206"/>
      <c r="P135" s="207">
        <f>SUM(P136:P137)</f>
        <v>0</v>
      </c>
      <c r="Q135" s="206"/>
      <c r="R135" s="207">
        <f>SUM(R136:R137)</f>
        <v>0</v>
      </c>
      <c r="S135" s="206"/>
      <c r="T135" s="208">
        <f>SUM(T136:T137)</f>
        <v>0</v>
      </c>
      <c r="U135" s="12"/>
      <c r="V135" s="12"/>
      <c r="W135" s="12"/>
      <c r="X135" s="12"/>
      <c r="Y135" s="12"/>
      <c r="Z135" s="12"/>
      <c r="AA135" s="12"/>
      <c r="AB135" s="12"/>
      <c r="AC135" s="12"/>
      <c r="AD135" s="12"/>
      <c r="AE135" s="12"/>
      <c r="AR135" s="209" t="s">
        <v>79</v>
      </c>
      <c r="AT135" s="210" t="s">
        <v>71</v>
      </c>
      <c r="AU135" s="210" t="s">
        <v>79</v>
      </c>
      <c r="AY135" s="209" t="s">
        <v>240</v>
      </c>
      <c r="BK135" s="211">
        <f>SUM(BK136:BK137)</f>
        <v>0</v>
      </c>
    </row>
    <row r="136" s="2" customFormat="1">
      <c r="A136" s="39"/>
      <c r="B136" s="40"/>
      <c r="C136" s="214" t="s">
        <v>355</v>
      </c>
      <c r="D136" s="214" t="s">
        <v>243</v>
      </c>
      <c r="E136" s="215" t="s">
        <v>7403</v>
      </c>
      <c r="F136" s="216" t="s">
        <v>7404</v>
      </c>
      <c r="G136" s="217" t="s">
        <v>261</v>
      </c>
      <c r="H136" s="218">
        <v>7550</v>
      </c>
      <c r="I136" s="219"/>
      <c r="J136" s="220">
        <f>ROUND(I136*H136,2)</f>
        <v>0</v>
      </c>
      <c r="K136" s="216" t="s">
        <v>247</v>
      </c>
      <c r="L136" s="45"/>
      <c r="M136" s="221" t="s">
        <v>19</v>
      </c>
      <c r="N136" s="222" t="s">
        <v>43</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248</v>
      </c>
      <c r="AT136" s="225" t="s">
        <v>243</v>
      </c>
      <c r="AU136" s="225" t="s">
        <v>81</v>
      </c>
      <c r="AY136" s="18" t="s">
        <v>240</v>
      </c>
      <c r="BE136" s="226">
        <f>IF(N136="základní",J136,0)</f>
        <v>0</v>
      </c>
      <c r="BF136" s="226">
        <f>IF(N136="snížená",J136,0)</f>
        <v>0</v>
      </c>
      <c r="BG136" s="226">
        <f>IF(N136="zákl. přenesená",J136,0)</f>
        <v>0</v>
      </c>
      <c r="BH136" s="226">
        <f>IF(N136="sníž. přenesená",J136,0)</f>
        <v>0</v>
      </c>
      <c r="BI136" s="226">
        <f>IF(N136="nulová",J136,0)</f>
        <v>0</v>
      </c>
      <c r="BJ136" s="18" t="s">
        <v>79</v>
      </c>
      <c r="BK136" s="226">
        <f>ROUND(I136*H136,2)</f>
        <v>0</v>
      </c>
      <c r="BL136" s="18" t="s">
        <v>248</v>
      </c>
      <c r="BM136" s="225" t="s">
        <v>358</v>
      </c>
    </row>
    <row r="137" s="2" customFormat="1">
      <c r="A137" s="39"/>
      <c r="B137" s="40"/>
      <c r="C137" s="214" t="s">
        <v>308</v>
      </c>
      <c r="D137" s="214" t="s">
        <v>243</v>
      </c>
      <c r="E137" s="215" t="s">
        <v>7405</v>
      </c>
      <c r="F137" s="216" t="s">
        <v>7406</v>
      </c>
      <c r="G137" s="217" t="s">
        <v>261</v>
      </c>
      <c r="H137" s="218">
        <v>80</v>
      </c>
      <c r="I137" s="219"/>
      <c r="J137" s="220">
        <f>ROUND(I137*H137,2)</f>
        <v>0</v>
      </c>
      <c r="K137" s="216" t="s">
        <v>247</v>
      </c>
      <c r="L137" s="45"/>
      <c r="M137" s="221" t="s">
        <v>19</v>
      </c>
      <c r="N137" s="222" t="s">
        <v>43</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248</v>
      </c>
      <c r="AT137" s="225" t="s">
        <v>243</v>
      </c>
      <c r="AU137" s="225" t="s">
        <v>81</v>
      </c>
      <c r="AY137" s="18" t="s">
        <v>240</v>
      </c>
      <c r="BE137" s="226">
        <f>IF(N137="základní",J137,0)</f>
        <v>0</v>
      </c>
      <c r="BF137" s="226">
        <f>IF(N137="snížená",J137,0)</f>
        <v>0</v>
      </c>
      <c r="BG137" s="226">
        <f>IF(N137="zákl. přenesená",J137,0)</f>
        <v>0</v>
      </c>
      <c r="BH137" s="226">
        <f>IF(N137="sníž. přenesená",J137,0)</f>
        <v>0</v>
      </c>
      <c r="BI137" s="226">
        <f>IF(N137="nulová",J137,0)</f>
        <v>0</v>
      </c>
      <c r="BJ137" s="18" t="s">
        <v>79</v>
      </c>
      <c r="BK137" s="226">
        <f>ROUND(I137*H137,2)</f>
        <v>0</v>
      </c>
      <c r="BL137" s="18" t="s">
        <v>248</v>
      </c>
      <c r="BM137" s="225" t="s">
        <v>363</v>
      </c>
    </row>
    <row r="138" s="12" customFormat="1" ht="22.8" customHeight="1">
      <c r="A138" s="12"/>
      <c r="B138" s="198"/>
      <c r="C138" s="199"/>
      <c r="D138" s="200" t="s">
        <v>71</v>
      </c>
      <c r="E138" s="212" t="s">
        <v>7407</v>
      </c>
      <c r="F138" s="212" t="s">
        <v>7408</v>
      </c>
      <c r="G138" s="199"/>
      <c r="H138" s="199"/>
      <c r="I138" s="202"/>
      <c r="J138" s="213">
        <f>BK138</f>
        <v>0</v>
      </c>
      <c r="K138" s="199"/>
      <c r="L138" s="204"/>
      <c r="M138" s="205"/>
      <c r="N138" s="206"/>
      <c r="O138" s="206"/>
      <c r="P138" s="207">
        <f>SUM(P139:P147)</f>
        <v>0</v>
      </c>
      <c r="Q138" s="206"/>
      <c r="R138" s="207">
        <f>SUM(R139:R147)</f>
        <v>0</v>
      </c>
      <c r="S138" s="206"/>
      <c r="T138" s="208">
        <f>SUM(T139:T147)</f>
        <v>0</v>
      </c>
      <c r="U138" s="12"/>
      <c r="V138" s="12"/>
      <c r="W138" s="12"/>
      <c r="X138" s="12"/>
      <c r="Y138" s="12"/>
      <c r="Z138" s="12"/>
      <c r="AA138" s="12"/>
      <c r="AB138" s="12"/>
      <c r="AC138" s="12"/>
      <c r="AD138" s="12"/>
      <c r="AE138" s="12"/>
      <c r="AR138" s="209" t="s">
        <v>79</v>
      </c>
      <c r="AT138" s="210" t="s">
        <v>71</v>
      </c>
      <c r="AU138" s="210" t="s">
        <v>79</v>
      </c>
      <c r="AY138" s="209" t="s">
        <v>240</v>
      </c>
      <c r="BK138" s="211">
        <f>SUM(BK139:BK147)</f>
        <v>0</v>
      </c>
    </row>
    <row r="139" s="2" customFormat="1" ht="16.5" customHeight="1">
      <c r="A139" s="39"/>
      <c r="B139" s="40"/>
      <c r="C139" s="214" t="s">
        <v>364</v>
      </c>
      <c r="D139" s="214" t="s">
        <v>243</v>
      </c>
      <c r="E139" s="215" t="s">
        <v>7409</v>
      </c>
      <c r="F139" s="216" t="s">
        <v>7410</v>
      </c>
      <c r="G139" s="217" t="s">
        <v>261</v>
      </c>
      <c r="H139" s="218">
        <v>950</v>
      </c>
      <c r="I139" s="219"/>
      <c r="J139" s="220">
        <f>ROUND(I139*H139,2)</f>
        <v>0</v>
      </c>
      <c r="K139" s="216" t="s">
        <v>247</v>
      </c>
      <c r="L139" s="45"/>
      <c r="M139" s="221" t="s">
        <v>19</v>
      </c>
      <c r="N139" s="222" t="s">
        <v>43</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248</v>
      </c>
      <c r="AT139" s="225" t="s">
        <v>243</v>
      </c>
      <c r="AU139" s="225" t="s">
        <v>81</v>
      </c>
      <c r="AY139" s="18" t="s">
        <v>240</v>
      </c>
      <c r="BE139" s="226">
        <f>IF(N139="základní",J139,0)</f>
        <v>0</v>
      </c>
      <c r="BF139" s="226">
        <f>IF(N139="snížená",J139,0)</f>
        <v>0</v>
      </c>
      <c r="BG139" s="226">
        <f>IF(N139="zákl. přenesená",J139,0)</f>
        <v>0</v>
      </c>
      <c r="BH139" s="226">
        <f>IF(N139="sníž. přenesená",J139,0)</f>
        <v>0</v>
      </c>
      <c r="BI139" s="226">
        <f>IF(N139="nulová",J139,0)</f>
        <v>0</v>
      </c>
      <c r="BJ139" s="18" t="s">
        <v>79</v>
      </c>
      <c r="BK139" s="226">
        <f>ROUND(I139*H139,2)</f>
        <v>0</v>
      </c>
      <c r="BL139" s="18" t="s">
        <v>248</v>
      </c>
      <c r="BM139" s="225" t="s">
        <v>367</v>
      </c>
    </row>
    <row r="140" s="2" customFormat="1" ht="55.5" customHeight="1">
      <c r="A140" s="39"/>
      <c r="B140" s="40"/>
      <c r="C140" s="214" t="s">
        <v>311</v>
      </c>
      <c r="D140" s="214" t="s">
        <v>243</v>
      </c>
      <c r="E140" s="215" t="s">
        <v>7411</v>
      </c>
      <c r="F140" s="216" t="s">
        <v>7412</v>
      </c>
      <c r="G140" s="217" t="s">
        <v>261</v>
      </c>
      <c r="H140" s="218">
        <v>130</v>
      </c>
      <c r="I140" s="219"/>
      <c r="J140" s="220">
        <f>ROUND(I140*H140,2)</f>
        <v>0</v>
      </c>
      <c r="K140" s="216" t="s">
        <v>247</v>
      </c>
      <c r="L140" s="45"/>
      <c r="M140" s="221" t="s">
        <v>19</v>
      </c>
      <c r="N140" s="222" t="s">
        <v>43</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248</v>
      </c>
      <c r="AT140" s="225" t="s">
        <v>243</v>
      </c>
      <c r="AU140" s="225" t="s">
        <v>81</v>
      </c>
      <c r="AY140" s="18" t="s">
        <v>240</v>
      </c>
      <c r="BE140" s="226">
        <f>IF(N140="základní",J140,0)</f>
        <v>0</v>
      </c>
      <c r="BF140" s="226">
        <f>IF(N140="snížená",J140,0)</f>
        <v>0</v>
      </c>
      <c r="BG140" s="226">
        <f>IF(N140="zákl. přenesená",J140,0)</f>
        <v>0</v>
      </c>
      <c r="BH140" s="226">
        <f>IF(N140="sníž. přenesená",J140,0)</f>
        <v>0</v>
      </c>
      <c r="BI140" s="226">
        <f>IF(N140="nulová",J140,0)</f>
        <v>0</v>
      </c>
      <c r="BJ140" s="18" t="s">
        <v>79</v>
      </c>
      <c r="BK140" s="226">
        <f>ROUND(I140*H140,2)</f>
        <v>0</v>
      </c>
      <c r="BL140" s="18" t="s">
        <v>248</v>
      </c>
      <c r="BM140" s="225" t="s">
        <v>370</v>
      </c>
    </row>
    <row r="141" s="2" customFormat="1" ht="16.5" customHeight="1">
      <c r="A141" s="39"/>
      <c r="B141" s="40"/>
      <c r="C141" s="214" t="s">
        <v>371</v>
      </c>
      <c r="D141" s="214" t="s">
        <v>243</v>
      </c>
      <c r="E141" s="215" t="s">
        <v>7413</v>
      </c>
      <c r="F141" s="216" t="s">
        <v>7414</v>
      </c>
      <c r="G141" s="217" t="s">
        <v>261</v>
      </c>
      <c r="H141" s="218">
        <v>1080</v>
      </c>
      <c r="I141" s="219"/>
      <c r="J141" s="220">
        <f>ROUND(I141*H141,2)</f>
        <v>0</v>
      </c>
      <c r="K141" s="216" t="s">
        <v>247</v>
      </c>
      <c r="L141" s="45"/>
      <c r="M141" s="221" t="s">
        <v>19</v>
      </c>
      <c r="N141" s="222" t="s">
        <v>43</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248</v>
      </c>
      <c r="AT141" s="225" t="s">
        <v>243</v>
      </c>
      <c r="AU141" s="225" t="s">
        <v>81</v>
      </c>
      <c r="AY141" s="18" t="s">
        <v>240</v>
      </c>
      <c r="BE141" s="226">
        <f>IF(N141="základní",J141,0)</f>
        <v>0</v>
      </c>
      <c r="BF141" s="226">
        <f>IF(N141="snížená",J141,0)</f>
        <v>0</v>
      </c>
      <c r="BG141" s="226">
        <f>IF(N141="zákl. přenesená",J141,0)</f>
        <v>0</v>
      </c>
      <c r="BH141" s="226">
        <f>IF(N141="sníž. přenesená",J141,0)</f>
        <v>0</v>
      </c>
      <c r="BI141" s="226">
        <f>IF(N141="nulová",J141,0)</f>
        <v>0</v>
      </c>
      <c r="BJ141" s="18" t="s">
        <v>79</v>
      </c>
      <c r="BK141" s="226">
        <f>ROUND(I141*H141,2)</f>
        <v>0</v>
      </c>
      <c r="BL141" s="18" t="s">
        <v>248</v>
      </c>
      <c r="BM141" s="225" t="s">
        <v>374</v>
      </c>
    </row>
    <row r="142" s="2" customFormat="1" ht="66.75" customHeight="1">
      <c r="A142" s="39"/>
      <c r="B142" s="40"/>
      <c r="C142" s="214" t="s">
        <v>313</v>
      </c>
      <c r="D142" s="214" t="s">
        <v>243</v>
      </c>
      <c r="E142" s="215" t="s">
        <v>7415</v>
      </c>
      <c r="F142" s="216" t="s">
        <v>7416</v>
      </c>
      <c r="G142" s="217" t="s">
        <v>282</v>
      </c>
      <c r="H142" s="218">
        <v>3</v>
      </c>
      <c r="I142" s="219"/>
      <c r="J142" s="220">
        <f>ROUND(I142*H142,2)</f>
        <v>0</v>
      </c>
      <c r="K142" s="216" t="s">
        <v>247</v>
      </c>
      <c r="L142" s="45"/>
      <c r="M142" s="221" t="s">
        <v>19</v>
      </c>
      <c r="N142" s="222" t="s">
        <v>43</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248</v>
      </c>
      <c r="AT142" s="225" t="s">
        <v>243</v>
      </c>
      <c r="AU142" s="225" t="s">
        <v>81</v>
      </c>
      <c r="AY142" s="18" t="s">
        <v>240</v>
      </c>
      <c r="BE142" s="226">
        <f>IF(N142="základní",J142,0)</f>
        <v>0</v>
      </c>
      <c r="BF142" s="226">
        <f>IF(N142="snížená",J142,0)</f>
        <v>0</v>
      </c>
      <c r="BG142" s="226">
        <f>IF(N142="zákl. přenesená",J142,0)</f>
        <v>0</v>
      </c>
      <c r="BH142" s="226">
        <f>IF(N142="sníž. přenesená",J142,0)</f>
        <v>0</v>
      </c>
      <c r="BI142" s="226">
        <f>IF(N142="nulová",J142,0)</f>
        <v>0</v>
      </c>
      <c r="BJ142" s="18" t="s">
        <v>79</v>
      </c>
      <c r="BK142" s="226">
        <f>ROUND(I142*H142,2)</f>
        <v>0</v>
      </c>
      <c r="BL142" s="18" t="s">
        <v>248</v>
      </c>
      <c r="BM142" s="225" t="s">
        <v>377</v>
      </c>
    </row>
    <row r="143" s="2" customFormat="1">
      <c r="A143" s="39"/>
      <c r="B143" s="40"/>
      <c r="C143" s="214" t="s">
        <v>378</v>
      </c>
      <c r="D143" s="214" t="s">
        <v>243</v>
      </c>
      <c r="E143" s="215" t="s">
        <v>7417</v>
      </c>
      <c r="F143" s="216" t="s">
        <v>7418</v>
      </c>
      <c r="G143" s="217" t="s">
        <v>282</v>
      </c>
      <c r="H143" s="218">
        <v>80</v>
      </c>
      <c r="I143" s="219"/>
      <c r="J143" s="220">
        <f>ROUND(I143*H143,2)</f>
        <v>0</v>
      </c>
      <c r="K143" s="216" t="s">
        <v>247</v>
      </c>
      <c r="L143" s="45"/>
      <c r="M143" s="221" t="s">
        <v>19</v>
      </c>
      <c r="N143" s="222" t="s">
        <v>43</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248</v>
      </c>
      <c r="AT143" s="225" t="s">
        <v>243</v>
      </c>
      <c r="AU143" s="225" t="s">
        <v>81</v>
      </c>
      <c r="AY143" s="18" t="s">
        <v>240</v>
      </c>
      <c r="BE143" s="226">
        <f>IF(N143="základní",J143,0)</f>
        <v>0</v>
      </c>
      <c r="BF143" s="226">
        <f>IF(N143="snížená",J143,0)</f>
        <v>0</v>
      </c>
      <c r="BG143" s="226">
        <f>IF(N143="zákl. přenesená",J143,0)</f>
        <v>0</v>
      </c>
      <c r="BH143" s="226">
        <f>IF(N143="sníž. přenesená",J143,0)</f>
        <v>0</v>
      </c>
      <c r="BI143" s="226">
        <f>IF(N143="nulová",J143,0)</f>
        <v>0</v>
      </c>
      <c r="BJ143" s="18" t="s">
        <v>79</v>
      </c>
      <c r="BK143" s="226">
        <f>ROUND(I143*H143,2)</f>
        <v>0</v>
      </c>
      <c r="BL143" s="18" t="s">
        <v>248</v>
      </c>
      <c r="BM143" s="225" t="s">
        <v>382</v>
      </c>
    </row>
    <row r="144" s="2" customFormat="1" ht="16.5" customHeight="1">
      <c r="A144" s="39"/>
      <c r="B144" s="40"/>
      <c r="C144" s="214" t="s">
        <v>315</v>
      </c>
      <c r="D144" s="214" t="s">
        <v>243</v>
      </c>
      <c r="E144" s="215" t="s">
        <v>7419</v>
      </c>
      <c r="F144" s="216" t="s">
        <v>7420</v>
      </c>
      <c r="G144" s="217" t="s">
        <v>282</v>
      </c>
      <c r="H144" s="218">
        <v>80</v>
      </c>
      <c r="I144" s="219"/>
      <c r="J144" s="220">
        <f>ROUND(I144*H144,2)</f>
        <v>0</v>
      </c>
      <c r="K144" s="216" t="s">
        <v>247</v>
      </c>
      <c r="L144" s="45"/>
      <c r="M144" s="221" t="s">
        <v>19</v>
      </c>
      <c r="N144" s="222" t="s">
        <v>43</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248</v>
      </c>
      <c r="AT144" s="225" t="s">
        <v>243</v>
      </c>
      <c r="AU144" s="225" t="s">
        <v>81</v>
      </c>
      <c r="AY144" s="18" t="s">
        <v>240</v>
      </c>
      <c r="BE144" s="226">
        <f>IF(N144="základní",J144,0)</f>
        <v>0</v>
      </c>
      <c r="BF144" s="226">
        <f>IF(N144="snížená",J144,0)</f>
        <v>0</v>
      </c>
      <c r="BG144" s="226">
        <f>IF(N144="zákl. přenesená",J144,0)</f>
        <v>0</v>
      </c>
      <c r="BH144" s="226">
        <f>IF(N144="sníž. přenesená",J144,0)</f>
        <v>0</v>
      </c>
      <c r="BI144" s="226">
        <f>IF(N144="nulová",J144,0)</f>
        <v>0</v>
      </c>
      <c r="BJ144" s="18" t="s">
        <v>79</v>
      </c>
      <c r="BK144" s="226">
        <f>ROUND(I144*H144,2)</f>
        <v>0</v>
      </c>
      <c r="BL144" s="18" t="s">
        <v>248</v>
      </c>
      <c r="BM144" s="225" t="s">
        <v>387</v>
      </c>
    </row>
    <row r="145" s="2" customFormat="1" ht="16.5" customHeight="1">
      <c r="A145" s="39"/>
      <c r="B145" s="40"/>
      <c r="C145" s="214" t="s">
        <v>388</v>
      </c>
      <c r="D145" s="214" t="s">
        <v>243</v>
      </c>
      <c r="E145" s="215" t="s">
        <v>7421</v>
      </c>
      <c r="F145" s="216" t="s">
        <v>7422</v>
      </c>
      <c r="G145" s="217" t="s">
        <v>282</v>
      </c>
      <c r="H145" s="218">
        <v>80</v>
      </c>
      <c r="I145" s="219"/>
      <c r="J145" s="220">
        <f>ROUND(I145*H145,2)</f>
        <v>0</v>
      </c>
      <c r="K145" s="216" t="s">
        <v>247</v>
      </c>
      <c r="L145" s="45"/>
      <c r="M145" s="221" t="s">
        <v>19</v>
      </c>
      <c r="N145" s="222" t="s">
        <v>43</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248</v>
      </c>
      <c r="AT145" s="225" t="s">
        <v>243</v>
      </c>
      <c r="AU145" s="225" t="s">
        <v>81</v>
      </c>
      <c r="AY145" s="18" t="s">
        <v>240</v>
      </c>
      <c r="BE145" s="226">
        <f>IF(N145="základní",J145,0)</f>
        <v>0</v>
      </c>
      <c r="BF145" s="226">
        <f>IF(N145="snížená",J145,0)</f>
        <v>0</v>
      </c>
      <c r="BG145" s="226">
        <f>IF(N145="zákl. přenesená",J145,0)</f>
        <v>0</v>
      </c>
      <c r="BH145" s="226">
        <f>IF(N145="sníž. přenesená",J145,0)</f>
        <v>0</v>
      </c>
      <c r="BI145" s="226">
        <f>IF(N145="nulová",J145,0)</f>
        <v>0</v>
      </c>
      <c r="BJ145" s="18" t="s">
        <v>79</v>
      </c>
      <c r="BK145" s="226">
        <f>ROUND(I145*H145,2)</f>
        <v>0</v>
      </c>
      <c r="BL145" s="18" t="s">
        <v>248</v>
      </c>
      <c r="BM145" s="225" t="s">
        <v>391</v>
      </c>
    </row>
    <row r="146" s="2" customFormat="1" ht="16.5" customHeight="1">
      <c r="A146" s="39"/>
      <c r="B146" s="40"/>
      <c r="C146" s="214" t="s">
        <v>317</v>
      </c>
      <c r="D146" s="214" t="s">
        <v>243</v>
      </c>
      <c r="E146" s="215" t="s">
        <v>7423</v>
      </c>
      <c r="F146" s="216" t="s">
        <v>7424</v>
      </c>
      <c r="G146" s="217" t="s">
        <v>261</v>
      </c>
      <c r="H146" s="218">
        <v>10</v>
      </c>
      <c r="I146" s="219"/>
      <c r="J146" s="220">
        <f>ROUND(I146*H146,2)</f>
        <v>0</v>
      </c>
      <c r="K146" s="216" t="s">
        <v>247</v>
      </c>
      <c r="L146" s="45"/>
      <c r="M146" s="221" t="s">
        <v>19</v>
      </c>
      <c r="N146" s="222" t="s">
        <v>43</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248</v>
      </c>
      <c r="AT146" s="225" t="s">
        <v>243</v>
      </c>
      <c r="AU146" s="225" t="s">
        <v>81</v>
      </c>
      <c r="AY146" s="18" t="s">
        <v>240</v>
      </c>
      <c r="BE146" s="226">
        <f>IF(N146="základní",J146,0)</f>
        <v>0</v>
      </c>
      <c r="BF146" s="226">
        <f>IF(N146="snížená",J146,0)</f>
        <v>0</v>
      </c>
      <c r="BG146" s="226">
        <f>IF(N146="zákl. přenesená",J146,0)</f>
        <v>0</v>
      </c>
      <c r="BH146" s="226">
        <f>IF(N146="sníž. přenesená",J146,0)</f>
        <v>0</v>
      </c>
      <c r="BI146" s="226">
        <f>IF(N146="nulová",J146,0)</f>
        <v>0</v>
      </c>
      <c r="BJ146" s="18" t="s">
        <v>79</v>
      </c>
      <c r="BK146" s="226">
        <f>ROUND(I146*H146,2)</f>
        <v>0</v>
      </c>
      <c r="BL146" s="18" t="s">
        <v>248</v>
      </c>
      <c r="BM146" s="225" t="s">
        <v>394</v>
      </c>
    </row>
    <row r="147" s="2" customFormat="1" ht="16.5" customHeight="1">
      <c r="A147" s="39"/>
      <c r="B147" s="40"/>
      <c r="C147" s="214" t="s">
        <v>397</v>
      </c>
      <c r="D147" s="214" t="s">
        <v>243</v>
      </c>
      <c r="E147" s="215" t="s">
        <v>7425</v>
      </c>
      <c r="F147" s="216" t="s">
        <v>7426</v>
      </c>
      <c r="G147" s="217" t="s">
        <v>261</v>
      </c>
      <c r="H147" s="218">
        <v>10</v>
      </c>
      <c r="I147" s="219"/>
      <c r="J147" s="220">
        <f>ROUND(I147*H147,2)</f>
        <v>0</v>
      </c>
      <c r="K147" s="216" t="s">
        <v>247</v>
      </c>
      <c r="L147" s="45"/>
      <c r="M147" s="221" t="s">
        <v>19</v>
      </c>
      <c r="N147" s="222" t="s">
        <v>43</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248</v>
      </c>
      <c r="AT147" s="225" t="s">
        <v>243</v>
      </c>
      <c r="AU147" s="225" t="s">
        <v>81</v>
      </c>
      <c r="AY147" s="18" t="s">
        <v>240</v>
      </c>
      <c r="BE147" s="226">
        <f>IF(N147="základní",J147,0)</f>
        <v>0</v>
      </c>
      <c r="BF147" s="226">
        <f>IF(N147="snížená",J147,0)</f>
        <v>0</v>
      </c>
      <c r="BG147" s="226">
        <f>IF(N147="zákl. přenesená",J147,0)</f>
        <v>0</v>
      </c>
      <c r="BH147" s="226">
        <f>IF(N147="sníž. přenesená",J147,0)</f>
        <v>0</v>
      </c>
      <c r="BI147" s="226">
        <f>IF(N147="nulová",J147,0)</f>
        <v>0</v>
      </c>
      <c r="BJ147" s="18" t="s">
        <v>79</v>
      </c>
      <c r="BK147" s="226">
        <f>ROUND(I147*H147,2)</f>
        <v>0</v>
      </c>
      <c r="BL147" s="18" t="s">
        <v>248</v>
      </c>
      <c r="BM147" s="225" t="s">
        <v>400</v>
      </c>
    </row>
    <row r="148" s="12" customFormat="1" ht="22.8" customHeight="1">
      <c r="A148" s="12"/>
      <c r="B148" s="198"/>
      <c r="C148" s="199"/>
      <c r="D148" s="200" t="s">
        <v>71</v>
      </c>
      <c r="E148" s="212" t="s">
        <v>7427</v>
      </c>
      <c r="F148" s="212" t="s">
        <v>405</v>
      </c>
      <c r="G148" s="199"/>
      <c r="H148" s="199"/>
      <c r="I148" s="202"/>
      <c r="J148" s="213">
        <f>BK148</f>
        <v>0</v>
      </c>
      <c r="K148" s="199"/>
      <c r="L148" s="204"/>
      <c r="M148" s="205"/>
      <c r="N148" s="206"/>
      <c r="O148" s="206"/>
      <c r="P148" s="207">
        <f>SUM(P149:P162)</f>
        <v>0</v>
      </c>
      <c r="Q148" s="206"/>
      <c r="R148" s="207">
        <f>SUM(R149:R162)</f>
        <v>0</v>
      </c>
      <c r="S148" s="206"/>
      <c r="T148" s="208">
        <f>SUM(T149:T162)</f>
        <v>0</v>
      </c>
      <c r="U148" s="12"/>
      <c r="V148" s="12"/>
      <c r="W148" s="12"/>
      <c r="X148" s="12"/>
      <c r="Y148" s="12"/>
      <c r="Z148" s="12"/>
      <c r="AA148" s="12"/>
      <c r="AB148" s="12"/>
      <c r="AC148" s="12"/>
      <c r="AD148" s="12"/>
      <c r="AE148" s="12"/>
      <c r="AR148" s="209" t="s">
        <v>79</v>
      </c>
      <c r="AT148" s="210" t="s">
        <v>71</v>
      </c>
      <c r="AU148" s="210" t="s">
        <v>79</v>
      </c>
      <c r="AY148" s="209" t="s">
        <v>240</v>
      </c>
      <c r="BK148" s="211">
        <f>SUM(BK149:BK162)</f>
        <v>0</v>
      </c>
    </row>
    <row r="149" s="2" customFormat="1" ht="16.5" customHeight="1">
      <c r="A149" s="39"/>
      <c r="B149" s="40"/>
      <c r="C149" s="214" t="s">
        <v>320</v>
      </c>
      <c r="D149" s="214" t="s">
        <v>243</v>
      </c>
      <c r="E149" s="215" t="s">
        <v>7428</v>
      </c>
      <c r="F149" s="216" t="s">
        <v>7429</v>
      </c>
      <c r="G149" s="217" t="s">
        <v>282</v>
      </c>
      <c r="H149" s="218">
        <v>153</v>
      </c>
      <c r="I149" s="219"/>
      <c r="J149" s="220">
        <f>ROUND(I149*H149,2)</f>
        <v>0</v>
      </c>
      <c r="K149" s="216" t="s">
        <v>247</v>
      </c>
      <c r="L149" s="45"/>
      <c r="M149" s="221" t="s">
        <v>19</v>
      </c>
      <c r="N149" s="222" t="s">
        <v>43</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248</v>
      </c>
      <c r="AT149" s="225" t="s">
        <v>243</v>
      </c>
      <c r="AU149" s="225" t="s">
        <v>81</v>
      </c>
      <c r="AY149" s="18" t="s">
        <v>240</v>
      </c>
      <c r="BE149" s="226">
        <f>IF(N149="základní",J149,0)</f>
        <v>0</v>
      </c>
      <c r="BF149" s="226">
        <f>IF(N149="snížená",J149,0)</f>
        <v>0</v>
      </c>
      <c r="BG149" s="226">
        <f>IF(N149="zákl. přenesená",J149,0)</f>
        <v>0</v>
      </c>
      <c r="BH149" s="226">
        <f>IF(N149="sníž. přenesená",J149,0)</f>
        <v>0</v>
      </c>
      <c r="BI149" s="226">
        <f>IF(N149="nulová",J149,0)</f>
        <v>0</v>
      </c>
      <c r="BJ149" s="18" t="s">
        <v>79</v>
      </c>
      <c r="BK149" s="226">
        <f>ROUND(I149*H149,2)</f>
        <v>0</v>
      </c>
      <c r="BL149" s="18" t="s">
        <v>248</v>
      </c>
      <c r="BM149" s="225" t="s">
        <v>403</v>
      </c>
    </row>
    <row r="150" s="2" customFormat="1" ht="16.5" customHeight="1">
      <c r="A150" s="39"/>
      <c r="B150" s="40"/>
      <c r="C150" s="214" t="s">
        <v>406</v>
      </c>
      <c r="D150" s="214" t="s">
        <v>243</v>
      </c>
      <c r="E150" s="215" t="s">
        <v>7430</v>
      </c>
      <c r="F150" s="216" t="s">
        <v>7431</v>
      </c>
      <c r="G150" s="217" t="s">
        <v>282</v>
      </c>
      <c r="H150" s="218">
        <v>153</v>
      </c>
      <c r="I150" s="219"/>
      <c r="J150" s="220">
        <f>ROUND(I150*H150,2)</f>
        <v>0</v>
      </c>
      <c r="K150" s="216" t="s">
        <v>247</v>
      </c>
      <c r="L150" s="45"/>
      <c r="M150" s="221" t="s">
        <v>19</v>
      </c>
      <c r="N150" s="222" t="s">
        <v>43</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248</v>
      </c>
      <c r="AT150" s="225" t="s">
        <v>243</v>
      </c>
      <c r="AU150" s="225" t="s">
        <v>81</v>
      </c>
      <c r="AY150" s="18" t="s">
        <v>240</v>
      </c>
      <c r="BE150" s="226">
        <f>IF(N150="základní",J150,0)</f>
        <v>0</v>
      </c>
      <c r="BF150" s="226">
        <f>IF(N150="snížená",J150,0)</f>
        <v>0</v>
      </c>
      <c r="BG150" s="226">
        <f>IF(N150="zákl. přenesená",J150,0)</f>
        <v>0</v>
      </c>
      <c r="BH150" s="226">
        <f>IF(N150="sníž. přenesená",J150,0)</f>
        <v>0</v>
      </c>
      <c r="BI150" s="226">
        <f>IF(N150="nulová",J150,0)</f>
        <v>0</v>
      </c>
      <c r="BJ150" s="18" t="s">
        <v>79</v>
      </c>
      <c r="BK150" s="226">
        <f>ROUND(I150*H150,2)</f>
        <v>0</v>
      </c>
      <c r="BL150" s="18" t="s">
        <v>248</v>
      </c>
      <c r="BM150" s="225" t="s">
        <v>409</v>
      </c>
    </row>
    <row r="151" s="2" customFormat="1" ht="16.5" customHeight="1">
      <c r="A151" s="39"/>
      <c r="B151" s="40"/>
      <c r="C151" s="214" t="s">
        <v>322</v>
      </c>
      <c r="D151" s="214" t="s">
        <v>243</v>
      </c>
      <c r="E151" s="215" t="s">
        <v>7432</v>
      </c>
      <c r="F151" s="216" t="s">
        <v>7433</v>
      </c>
      <c r="G151" s="217" t="s">
        <v>282</v>
      </c>
      <c r="H151" s="218">
        <v>153</v>
      </c>
      <c r="I151" s="219"/>
      <c r="J151" s="220">
        <f>ROUND(I151*H151,2)</f>
        <v>0</v>
      </c>
      <c r="K151" s="216" t="s">
        <v>247</v>
      </c>
      <c r="L151" s="45"/>
      <c r="M151" s="221" t="s">
        <v>19</v>
      </c>
      <c r="N151" s="222" t="s">
        <v>43</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248</v>
      </c>
      <c r="AT151" s="225" t="s">
        <v>243</v>
      </c>
      <c r="AU151" s="225" t="s">
        <v>81</v>
      </c>
      <c r="AY151" s="18" t="s">
        <v>240</v>
      </c>
      <c r="BE151" s="226">
        <f>IF(N151="základní",J151,0)</f>
        <v>0</v>
      </c>
      <c r="BF151" s="226">
        <f>IF(N151="snížená",J151,0)</f>
        <v>0</v>
      </c>
      <c r="BG151" s="226">
        <f>IF(N151="zákl. přenesená",J151,0)</f>
        <v>0</v>
      </c>
      <c r="BH151" s="226">
        <f>IF(N151="sníž. přenesená",J151,0)</f>
        <v>0</v>
      </c>
      <c r="BI151" s="226">
        <f>IF(N151="nulová",J151,0)</f>
        <v>0</v>
      </c>
      <c r="BJ151" s="18" t="s">
        <v>79</v>
      </c>
      <c r="BK151" s="226">
        <f>ROUND(I151*H151,2)</f>
        <v>0</v>
      </c>
      <c r="BL151" s="18" t="s">
        <v>248</v>
      </c>
      <c r="BM151" s="225" t="s">
        <v>412</v>
      </c>
    </row>
    <row r="152" s="2" customFormat="1" ht="16.5" customHeight="1">
      <c r="A152" s="39"/>
      <c r="B152" s="40"/>
      <c r="C152" s="214" t="s">
        <v>413</v>
      </c>
      <c r="D152" s="214" t="s">
        <v>243</v>
      </c>
      <c r="E152" s="215" t="s">
        <v>7434</v>
      </c>
      <c r="F152" s="216" t="s">
        <v>7435</v>
      </c>
      <c r="G152" s="217" t="s">
        <v>282</v>
      </c>
      <c r="H152" s="218">
        <v>153</v>
      </c>
      <c r="I152" s="219"/>
      <c r="J152" s="220">
        <f>ROUND(I152*H152,2)</f>
        <v>0</v>
      </c>
      <c r="K152" s="216" t="s">
        <v>247</v>
      </c>
      <c r="L152" s="45"/>
      <c r="M152" s="221" t="s">
        <v>19</v>
      </c>
      <c r="N152" s="222" t="s">
        <v>43</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248</v>
      </c>
      <c r="AT152" s="225" t="s">
        <v>243</v>
      </c>
      <c r="AU152" s="225" t="s">
        <v>81</v>
      </c>
      <c r="AY152" s="18" t="s">
        <v>240</v>
      </c>
      <c r="BE152" s="226">
        <f>IF(N152="základní",J152,0)</f>
        <v>0</v>
      </c>
      <c r="BF152" s="226">
        <f>IF(N152="snížená",J152,0)</f>
        <v>0</v>
      </c>
      <c r="BG152" s="226">
        <f>IF(N152="zákl. přenesená",J152,0)</f>
        <v>0</v>
      </c>
      <c r="BH152" s="226">
        <f>IF(N152="sníž. přenesená",J152,0)</f>
        <v>0</v>
      </c>
      <c r="BI152" s="226">
        <f>IF(N152="nulová",J152,0)</f>
        <v>0</v>
      </c>
      <c r="BJ152" s="18" t="s">
        <v>79</v>
      </c>
      <c r="BK152" s="226">
        <f>ROUND(I152*H152,2)</f>
        <v>0</v>
      </c>
      <c r="BL152" s="18" t="s">
        <v>248</v>
      </c>
      <c r="BM152" s="225" t="s">
        <v>417</v>
      </c>
    </row>
    <row r="153" s="2" customFormat="1" ht="33" customHeight="1">
      <c r="A153" s="39"/>
      <c r="B153" s="40"/>
      <c r="C153" s="214" t="s">
        <v>325</v>
      </c>
      <c r="D153" s="214" t="s">
        <v>243</v>
      </c>
      <c r="E153" s="215" t="s">
        <v>7436</v>
      </c>
      <c r="F153" s="216" t="s">
        <v>7437</v>
      </c>
      <c r="G153" s="217" t="s">
        <v>282</v>
      </c>
      <c r="H153" s="218">
        <v>24</v>
      </c>
      <c r="I153" s="219"/>
      <c r="J153" s="220">
        <f>ROUND(I153*H153,2)</f>
        <v>0</v>
      </c>
      <c r="K153" s="216" t="s">
        <v>247</v>
      </c>
      <c r="L153" s="45"/>
      <c r="M153" s="221" t="s">
        <v>19</v>
      </c>
      <c r="N153" s="222" t="s">
        <v>43</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248</v>
      </c>
      <c r="AT153" s="225" t="s">
        <v>243</v>
      </c>
      <c r="AU153" s="225" t="s">
        <v>81</v>
      </c>
      <c r="AY153" s="18" t="s">
        <v>240</v>
      </c>
      <c r="BE153" s="226">
        <f>IF(N153="základní",J153,0)</f>
        <v>0</v>
      </c>
      <c r="BF153" s="226">
        <f>IF(N153="snížená",J153,0)</f>
        <v>0</v>
      </c>
      <c r="BG153" s="226">
        <f>IF(N153="zákl. přenesená",J153,0)</f>
        <v>0</v>
      </c>
      <c r="BH153" s="226">
        <f>IF(N153="sníž. přenesená",J153,0)</f>
        <v>0</v>
      </c>
      <c r="BI153" s="226">
        <f>IF(N153="nulová",J153,0)</f>
        <v>0</v>
      </c>
      <c r="BJ153" s="18" t="s">
        <v>79</v>
      </c>
      <c r="BK153" s="226">
        <f>ROUND(I153*H153,2)</f>
        <v>0</v>
      </c>
      <c r="BL153" s="18" t="s">
        <v>248</v>
      </c>
      <c r="BM153" s="225" t="s">
        <v>420</v>
      </c>
    </row>
    <row r="154" s="2" customFormat="1" ht="16.5" customHeight="1">
      <c r="A154" s="39"/>
      <c r="B154" s="40"/>
      <c r="C154" s="214" t="s">
        <v>421</v>
      </c>
      <c r="D154" s="214" t="s">
        <v>243</v>
      </c>
      <c r="E154" s="215" t="s">
        <v>7438</v>
      </c>
      <c r="F154" s="216" t="s">
        <v>7439</v>
      </c>
      <c r="G154" s="217" t="s">
        <v>282</v>
      </c>
      <c r="H154" s="218">
        <v>24</v>
      </c>
      <c r="I154" s="219"/>
      <c r="J154" s="220">
        <f>ROUND(I154*H154,2)</f>
        <v>0</v>
      </c>
      <c r="K154" s="216" t="s">
        <v>247</v>
      </c>
      <c r="L154" s="45"/>
      <c r="M154" s="221" t="s">
        <v>19</v>
      </c>
      <c r="N154" s="222" t="s">
        <v>43</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248</v>
      </c>
      <c r="AT154" s="225" t="s">
        <v>243</v>
      </c>
      <c r="AU154" s="225" t="s">
        <v>81</v>
      </c>
      <c r="AY154" s="18" t="s">
        <v>240</v>
      </c>
      <c r="BE154" s="226">
        <f>IF(N154="základní",J154,0)</f>
        <v>0</v>
      </c>
      <c r="BF154" s="226">
        <f>IF(N154="snížená",J154,0)</f>
        <v>0</v>
      </c>
      <c r="BG154" s="226">
        <f>IF(N154="zákl. přenesená",J154,0)</f>
        <v>0</v>
      </c>
      <c r="BH154" s="226">
        <f>IF(N154="sníž. přenesená",J154,0)</f>
        <v>0</v>
      </c>
      <c r="BI154" s="226">
        <f>IF(N154="nulová",J154,0)</f>
        <v>0</v>
      </c>
      <c r="BJ154" s="18" t="s">
        <v>79</v>
      </c>
      <c r="BK154" s="226">
        <f>ROUND(I154*H154,2)</f>
        <v>0</v>
      </c>
      <c r="BL154" s="18" t="s">
        <v>248</v>
      </c>
      <c r="BM154" s="225" t="s">
        <v>424</v>
      </c>
    </row>
    <row r="155" s="2" customFormat="1" ht="16.5" customHeight="1">
      <c r="A155" s="39"/>
      <c r="B155" s="40"/>
      <c r="C155" s="214" t="s">
        <v>327</v>
      </c>
      <c r="D155" s="214" t="s">
        <v>243</v>
      </c>
      <c r="E155" s="215" t="s">
        <v>7440</v>
      </c>
      <c r="F155" s="216" t="s">
        <v>7441</v>
      </c>
      <c r="G155" s="217" t="s">
        <v>282</v>
      </c>
      <c r="H155" s="218">
        <v>1</v>
      </c>
      <c r="I155" s="219"/>
      <c r="J155" s="220">
        <f>ROUND(I155*H155,2)</f>
        <v>0</v>
      </c>
      <c r="K155" s="216" t="s">
        <v>247</v>
      </c>
      <c r="L155" s="45"/>
      <c r="M155" s="221" t="s">
        <v>19</v>
      </c>
      <c r="N155" s="222" t="s">
        <v>43</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248</v>
      </c>
      <c r="AT155" s="225" t="s">
        <v>243</v>
      </c>
      <c r="AU155" s="225" t="s">
        <v>81</v>
      </c>
      <c r="AY155" s="18" t="s">
        <v>240</v>
      </c>
      <c r="BE155" s="226">
        <f>IF(N155="základní",J155,0)</f>
        <v>0</v>
      </c>
      <c r="BF155" s="226">
        <f>IF(N155="snížená",J155,0)</f>
        <v>0</v>
      </c>
      <c r="BG155" s="226">
        <f>IF(N155="zákl. přenesená",J155,0)</f>
        <v>0</v>
      </c>
      <c r="BH155" s="226">
        <f>IF(N155="sníž. přenesená",J155,0)</f>
        <v>0</v>
      </c>
      <c r="BI155" s="226">
        <f>IF(N155="nulová",J155,0)</f>
        <v>0</v>
      </c>
      <c r="BJ155" s="18" t="s">
        <v>79</v>
      </c>
      <c r="BK155" s="226">
        <f>ROUND(I155*H155,2)</f>
        <v>0</v>
      </c>
      <c r="BL155" s="18" t="s">
        <v>248</v>
      </c>
      <c r="BM155" s="225" t="s">
        <v>427</v>
      </c>
    </row>
    <row r="156" s="2" customFormat="1" ht="21.75" customHeight="1">
      <c r="A156" s="39"/>
      <c r="B156" s="40"/>
      <c r="C156" s="214" t="s">
        <v>428</v>
      </c>
      <c r="D156" s="214" t="s">
        <v>243</v>
      </c>
      <c r="E156" s="215" t="s">
        <v>7442</v>
      </c>
      <c r="F156" s="216" t="s">
        <v>7443</v>
      </c>
      <c r="G156" s="217" t="s">
        <v>282</v>
      </c>
      <c r="H156" s="218">
        <v>1</v>
      </c>
      <c r="I156" s="219"/>
      <c r="J156" s="220">
        <f>ROUND(I156*H156,2)</f>
        <v>0</v>
      </c>
      <c r="K156" s="216" t="s">
        <v>247</v>
      </c>
      <c r="L156" s="45"/>
      <c r="M156" s="221" t="s">
        <v>19</v>
      </c>
      <c r="N156" s="222" t="s">
        <v>43</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248</v>
      </c>
      <c r="AT156" s="225" t="s">
        <v>243</v>
      </c>
      <c r="AU156" s="225" t="s">
        <v>81</v>
      </c>
      <c r="AY156" s="18" t="s">
        <v>240</v>
      </c>
      <c r="BE156" s="226">
        <f>IF(N156="základní",J156,0)</f>
        <v>0</v>
      </c>
      <c r="BF156" s="226">
        <f>IF(N156="snížená",J156,0)</f>
        <v>0</v>
      </c>
      <c r="BG156" s="226">
        <f>IF(N156="zákl. přenesená",J156,0)</f>
        <v>0</v>
      </c>
      <c r="BH156" s="226">
        <f>IF(N156="sníž. přenesená",J156,0)</f>
        <v>0</v>
      </c>
      <c r="BI156" s="226">
        <f>IF(N156="nulová",J156,0)</f>
        <v>0</v>
      </c>
      <c r="BJ156" s="18" t="s">
        <v>79</v>
      </c>
      <c r="BK156" s="226">
        <f>ROUND(I156*H156,2)</f>
        <v>0</v>
      </c>
      <c r="BL156" s="18" t="s">
        <v>248</v>
      </c>
      <c r="BM156" s="225" t="s">
        <v>431</v>
      </c>
    </row>
    <row r="157" s="2" customFormat="1" ht="16.5" customHeight="1">
      <c r="A157" s="39"/>
      <c r="B157" s="40"/>
      <c r="C157" s="214" t="s">
        <v>331</v>
      </c>
      <c r="D157" s="214" t="s">
        <v>243</v>
      </c>
      <c r="E157" s="215" t="s">
        <v>7444</v>
      </c>
      <c r="F157" s="216" t="s">
        <v>7445</v>
      </c>
      <c r="G157" s="217" t="s">
        <v>282</v>
      </c>
      <c r="H157" s="218">
        <v>1</v>
      </c>
      <c r="I157" s="219"/>
      <c r="J157" s="220">
        <f>ROUND(I157*H157,2)</f>
        <v>0</v>
      </c>
      <c r="K157" s="216" t="s">
        <v>247</v>
      </c>
      <c r="L157" s="45"/>
      <c r="M157" s="221" t="s">
        <v>19</v>
      </c>
      <c r="N157" s="222" t="s">
        <v>43</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248</v>
      </c>
      <c r="AT157" s="225" t="s">
        <v>243</v>
      </c>
      <c r="AU157" s="225" t="s">
        <v>81</v>
      </c>
      <c r="AY157" s="18" t="s">
        <v>240</v>
      </c>
      <c r="BE157" s="226">
        <f>IF(N157="základní",J157,0)</f>
        <v>0</v>
      </c>
      <c r="BF157" s="226">
        <f>IF(N157="snížená",J157,0)</f>
        <v>0</v>
      </c>
      <c r="BG157" s="226">
        <f>IF(N157="zákl. přenesená",J157,0)</f>
        <v>0</v>
      </c>
      <c r="BH157" s="226">
        <f>IF(N157="sníž. přenesená",J157,0)</f>
        <v>0</v>
      </c>
      <c r="BI157" s="226">
        <f>IF(N157="nulová",J157,0)</f>
        <v>0</v>
      </c>
      <c r="BJ157" s="18" t="s">
        <v>79</v>
      </c>
      <c r="BK157" s="226">
        <f>ROUND(I157*H157,2)</f>
        <v>0</v>
      </c>
      <c r="BL157" s="18" t="s">
        <v>248</v>
      </c>
      <c r="BM157" s="225" t="s">
        <v>434</v>
      </c>
    </row>
    <row r="158" s="2" customFormat="1" ht="21.75" customHeight="1">
      <c r="A158" s="39"/>
      <c r="B158" s="40"/>
      <c r="C158" s="214" t="s">
        <v>617</v>
      </c>
      <c r="D158" s="214" t="s">
        <v>243</v>
      </c>
      <c r="E158" s="215" t="s">
        <v>7446</v>
      </c>
      <c r="F158" s="216" t="s">
        <v>7447</v>
      </c>
      <c r="G158" s="217" t="s">
        <v>282</v>
      </c>
      <c r="H158" s="218">
        <v>1</v>
      </c>
      <c r="I158" s="219"/>
      <c r="J158" s="220">
        <f>ROUND(I158*H158,2)</f>
        <v>0</v>
      </c>
      <c r="K158" s="216" t="s">
        <v>247</v>
      </c>
      <c r="L158" s="45"/>
      <c r="M158" s="221" t="s">
        <v>19</v>
      </c>
      <c r="N158" s="222" t="s">
        <v>43</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248</v>
      </c>
      <c r="AT158" s="225" t="s">
        <v>243</v>
      </c>
      <c r="AU158" s="225" t="s">
        <v>81</v>
      </c>
      <c r="AY158" s="18" t="s">
        <v>240</v>
      </c>
      <c r="BE158" s="226">
        <f>IF(N158="základní",J158,0)</f>
        <v>0</v>
      </c>
      <c r="BF158" s="226">
        <f>IF(N158="snížená",J158,0)</f>
        <v>0</v>
      </c>
      <c r="BG158" s="226">
        <f>IF(N158="zákl. přenesená",J158,0)</f>
        <v>0</v>
      </c>
      <c r="BH158" s="226">
        <f>IF(N158="sníž. přenesená",J158,0)</f>
        <v>0</v>
      </c>
      <c r="BI158" s="226">
        <f>IF(N158="nulová",J158,0)</f>
        <v>0</v>
      </c>
      <c r="BJ158" s="18" t="s">
        <v>79</v>
      </c>
      <c r="BK158" s="226">
        <f>ROUND(I158*H158,2)</f>
        <v>0</v>
      </c>
      <c r="BL158" s="18" t="s">
        <v>248</v>
      </c>
      <c r="BM158" s="225" t="s">
        <v>610</v>
      </c>
    </row>
    <row r="159" s="2" customFormat="1" ht="16.5" customHeight="1">
      <c r="A159" s="39"/>
      <c r="B159" s="40"/>
      <c r="C159" s="214" t="s">
        <v>333</v>
      </c>
      <c r="D159" s="214" t="s">
        <v>243</v>
      </c>
      <c r="E159" s="215" t="s">
        <v>7448</v>
      </c>
      <c r="F159" s="216" t="s">
        <v>426</v>
      </c>
      <c r="G159" s="217" t="s">
        <v>282</v>
      </c>
      <c r="H159" s="218">
        <v>1</v>
      </c>
      <c r="I159" s="219"/>
      <c r="J159" s="220">
        <f>ROUND(I159*H159,2)</f>
        <v>0</v>
      </c>
      <c r="K159" s="216" t="s">
        <v>247</v>
      </c>
      <c r="L159" s="45"/>
      <c r="M159" s="221" t="s">
        <v>19</v>
      </c>
      <c r="N159" s="222" t="s">
        <v>43</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248</v>
      </c>
      <c r="AT159" s="225" t="s">
        <v>243</v>
      </c>
      <c r="AU159" s="225" t="s">
        <v>81</v>
      </c>
      <c r="AY159" s="18" t="s">
        <v>240</v>
      </c>
      <c r="BE159" s="226">
        <f>IF(N159="základní",J159,0)</f>
        <v>0</v>
      </c>
      <c r="BF159" s="226">
        <f>IF(N159="snížená",J159,0)</f>
        <v>0</v>
      </c>
      <c r="BG159" s="226">
        <f>IF(N159="zákl. přenesená",J159,0)</f>
        <v>0</v>
      </c>
      <c r="BH159" s="226">
        <f>IF(N159="sníž. přenesená",J159,0)</f>
        <v>0</v>
      </c>
      <c r="BI159" s="226">
        <f>IF(N159="nulová",J159,0)</f>
        <v>0</v>
      </c>
      <c r="BJ159" s="18" t="s">
        <v>79</v>
      </c>
      <c r="BK159" s="226">
        <f>ROUND(I159*H159,2)</f>
        <v>0</v>
      </c>
      <c r="BL159" s="18" t="s">
        <v>248</v>
      </c>
      <c r="BM159" s="225" t="s">
        <v>613</v>
      </c>
    </row>
    <row r="160" s="2" customFormat="1" ht="16.5" customHeight="1">
      <c r="A160" s="39"/>
      <c r="B160" s="40"/>
      <c r="C160" s="214" t="s">
        <v>626</v>
      </c>
      <c r="D160" s="214" t="s">
        <v>243</v>
      </c>
      <c r="E160" s="215" t="s">
        <v>7449</v>
      </c>
      <c r="F160" s="216" t="s">
        <v>483</v>
      </c>
      <c r="G160" s="217" t="s">
        <v>282</v>
      </c>
      <c r="H160" s="218">
        <v>1</v>
      </c>
      <c r="I160" s="219"/>
      <c r="J160" s="220">
        <f>ROUND(I160*H160,2)</f>
        <v>0</v>
      </c>
      <c r="K160" s="216" t="s">
        <v>247</v>
      </c>
      <c r="L160" s="45"/>
      <c r="M160" s="221" t="s">
        <v>19</v>
      </c>
      <c r="N160" s="222" t="s">
        <v>43</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248</v>
      </c>
      <c r="AT160" s="225" t="s">
        <v>243</v>
      </c>
      <c r="AU160" s="225" t="s">
        <v>81</v>
      </c>
      <c r="AY160" s="18" t="s">
        <v>240</v>
      </c>
      <c r="BE160" s="226">
        <f>IF(N160="základní",J160,0)</f>
        <v>0</v>
      </c>
      <c r="BF160" s="226">
        <f>IF(N160="snížená",J160,0)</f>
        <v>0</v>
      </c>
      <c r="BG160" s="226">
        <f>IF(N160="zákl. přenesená",J160,0)</f>
        <v>0</v>
      </c>
      <c r="BH160" s="226">
        <f>IF(N160="sníž. přenesená",J160,0)</f>
        <v>0</v>
      </c>
      <c r="BI160" s="226">
        <f>IF(N160="nulová",J160,0)</f>
        <v>0</v>
      </c>
      <c r="BJ160" s="18" t="s">
        <v>79</v>
      </c>
      <c r="BK160" s="226">
        <f>ROUND(I160*H160,2)</f>
        <v>0</v>
      </c>
      <c r="BL160" s="18" t="s">
        <v>248</v>
      </c>
      <c r="BM160" s="225" t="s">
        <v>616</v>
      </c>
    </row>
    <row r="161" s="2" customFormat="1" ht="16.5" customHeight="1">
      <c r="A161" s="39"/>
      <c r="B161" s="40"/>
      <c r="C161" s="214" t="s">
        <v>336</v>
      </c>
      <c r="D161" s="214" t="s">
        <v>243</v>
      </c>
      <c r="E161" s="215" t="s">
        <v>7450</v>
      </c>
      <c r="F161" s="216" t="s">
        <v>7451</v>
      </c>
      <c r="G161" s="217" t="s">
        <v>282</v>
      </c>
      <c r="H161" s="218">
        <v>1</v>
      </c>
      <c r="I161" s="219"/>
      <c r="J161" s="220">
        <f>ROUND(I161*H161,2)</f>
        <v>0</v>
      </c>
      <c r="K161" s="216" t="s">
        <v>247</v>
      </c>
      <c r="L161" s="45"/>
      <c r="M161" s="221" t="s">
        <v>19</v>
      </c>
      <c r="N161" s="222" t="s">
        <v>43</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248</v>
      </c>
      <c r="AT161" s="225" t="s">
        <v>243</v>
      </c>
      <c r="AU161" s="225" t="s">
        <v>81</v>
      </c>
      <c r="AY161" s="18" t="s">
        <v>240</v>
      </c>
      <c r="BE161" s="226">
        <f>IF(N161="základní",J161,0)</f>
        <v>0</v>
      </c>
      <c r="BF161" s="226">
        <f>IF(N161="snížená",J161,0)</f>
        <v>0</v>
      </c>
      <c r="BG161" s="226">
        <f>IF(N161="zákl. přenesená",J161,0)</f>
        <v>0</v>
      </c>
      <c r="BH161" s="226">
        <f>IF(N161="sníž. přenesená",J161,0)</f>
        <v>0</v>
      </c>
      <c r="BI161" s="226">
        <f>IF(N161="nulová",J161,0)</f>
        <v>0</v>
      </c>
      <c r="BJ161" s="18" t="s">
        <v>79</v>
      </c>
      <c r="BK161" s="226">
        <f>ROUND(I161*H161,2)</f>
        <v>0</v>
      </c>
      <c r="BL161" s="18" t="s">
        <v>248</v>
      </c>
      <c r="BM161" s="225" t="s">
        <v>620</v>
      </c>
    </row>
    <row r="162" s="2" customFormat="1">
      <c r="A162" s="39"/>
      <c r="B162" s="40"/>
      <c r="C162" s="41"/>
      <c r="D162" s="227" t="s">
        <v>435</v>
      </c>
      <c r="E162" s="41"/>
      <c r="F162" s="228" t="s">
        <v>7452</v>
      </c>
      <c r="G162" s="41"/>
      <c r="H162" s="41"/>
      <c r="I162" s="229"/>
      <c r="J162" s="41"/>
      <c r="K162" s="41"/>
      <c r="L162" s="45"/>
      <c r="M162" s="230"/>
      <c r="N162" s="231"/>
      <c r="O162" s="232"/>
      <c r="P162" s="232"/>
      <c r="Q162" s="232"/>
      <c r="R162" s="232"/>
      <c r="S162" s="232"/>
      <c r="T162" s="233"/>
      <c r="U162" s="39"/>
      <c r="V162" s="39"/>
      <c r="W162" s="39"/>
      <c r="X162" s="39"/>
      <c r="Y162" s="39"/>
      <c r="Z162" s="39"/>
      <c r="AA162" s="39"/>
      <c r="AB162" s="39"/>
      <c r="AC162" s="39"/>
      <c r="AD162" s="39"/>
      <c r="AE162" s="39"/>
      <c r="AT162" s="18" t="s">
        <v>435</v>
      </c>
      <c r="AU162" s="18" t="s">
        <v>81</v>
      </c>
    </row>
    <row r="163" s="2" customFormat="1" ht="6.96" customHeight="1">
      <c r="A163" s="39"/>
      <c r="B163" s="60"/>
      <c r="C163" s="61"/>
      <c r="D163" s="61"/>
      <c r="E163" s="61"/>
      <c r="F163" s="61"/>
      <c r="G163" s="61"/>
      <c r="H163" s="61"/>
      <c r="I163" s="61"/>
      <c r="J163" s="61"/>
      <c r="K163" s="61"/>
      <c r="L163" s="45"/>
      <c r="M163" s="39"/>
      <c r="O163" s="39"/>
      <c r="P163" s="39"/>
      <c r="Q163" s="39"/>
      <c r="R163" s="39"/>
      <c r="S163" s="39"/>
      <c r="T163" s="39"/>
      <c r="U163" s="39"/>
      <c r="V163" s="39"/>
      <c r="W163" s="39"/>
      <c r="X163" s="39"/>
      <c r="Y163" s="39"/>
      <c r="Z163" s="39"/>
      <c r="AA163" s="39"/>
      <c r="AB163" s="39"/>
      <c r="AC163" s="39"/>
      <c r="AD163" s="39"/>
      <c r="AE163" s="39"/>
    </row>
  </sheetData>
  <sheetProtection sheet="1" autoFilter="0" formatColumns="0" formatRows="0" objects="1" scenarios="1" spinCount="100000" saltValue="syRSTXHqlGZL15/FsfzrAosJYigDZDZ2ICEqNqvif2EydsBpA9b8EWSCd22/Re3E1AnLk6jGXpoYbBGzEwbqgw==" hashValue="vjRojZA8DmnZrSLmRvthZ+Hu3+56khXkIJbc+HpUa7dVth+LKrAFCcmJs0m/i919bv1J1BekwkSa7ni5jcOXlg==" algorithmName="SHA-512" password="CC35"/>
  <autoFilter ref="C96:K162"/>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153</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c r="B8" s="21"/>
      <c r="D8" s="144" t="s">
        <v>209</v>
      </c>
      <c r="L8" s="21"/>
    </row>
    <row r="9" s="1" customFormat="1" ht="16.5" customHeight="1">
      <c r="B9" s="21"/>
      <c r="E9" s="145" t="s">
        <v>1333</v>
      </c>
      <c r="F9" s="1"/>
      <c r="G9" s="1"/>
      <c r="H9" s="1"/>
      <c r="L9" s="21"/>
    </row>
    <row r="10" s="1" customFormat="1" ht="12" customHeight="1">
      <c r="B10" s="21"/>
      <c r="D10" s="144" t="s">
        <v>211</v>
      </c>
      <c r="L10" s="21"/>
    </row>
    <row r="11" s="2" customFormat="1" ht="16.5" customHeight="1">
      <c r="A11" s="39"/>
      <c r="B11" s="45"/>
      <c r="C11" s="39"/>
      <c r="D11" s="39"/>
      <c r="E11" s="157" t="s">
        <v>7318</v>
      </c>
      <c r="F11" s="39"/>
      <c r="G11" s="39"/>
      <c r="H11" s="39"/>
      <c r="I11" s="39"/>
      <c r="J11" s="39"/>
      <c r="K11" s="39"/>
      <c r="L11" s="146"/>
      <c r="S11" s="39"/>
      <c r="T11" s="39"/>
      <c r="U11" s="39"/>
      <c r="V11" s="39"/>
      <c r="W11" s="39"/>
      <c r="X11" s="39"/>
      <c r="Y11" s="39"/>
      <c r="Z11" s="39"/>
      <c r="AA11" s="39"/>
      <c r="AB11" s="39"/>
      <c r="AC11" s="39"/>
      <c r="AD11" s="39"/>
      <c r="AE11" s="39"/>
    </row>
    <row r="12" s="2" customFormat="1" ht="12" customHeight="1">
      <c r="A12" s="39"/>
      <c r="B12" s="45"/>
      <c r="C12" s="39"/>
      <c r="D12" s="144" t="s">
        <v>7319</v>
      </c>
      <c r="E12" s="39"/>
      <c r="F12" s="39"/>
      <c r="G12" s="39"/>
      <c r="H12" s="39"/>
      <c r="I12" s="39"/>
      <c r="J12" s="39"/>
      <c r="K12" s="39"/>
      <c r="L12" s="146"/>
      <c r="S12" s="39"/>
      <c r="T12" s="39"/>
      <c r="U12" s="39"/>
      <c r="V12" s="39"/>
      <c r="W12" s="39"/>
      <c r="X12" s="39"/>
      <c r="Y12" s="39"/>
      <c r="Z12" s="39"/>
      <c r="AA12" s="39"/>
      <c r="AB12" s="39"/>
      <c r="AC12" s="39"/>
      <c r="AD12" s="39"/>
      <c r="AE12" s="39"/>
    </row>
    <row r="13" s="2" customFormat="1" ht="16.5" customHeight="1">
      <c r="A13" s="39"/>
      <c r="B13" s="45"/>
      <c r="C13" s="39"/>
      <c r="D13" s="39"/>
      <c r="E13" s="147" t="s">
        <v>7453</v>
      </c>
      <c r="F13" s="39"/>
      <c r="G13" s="39"/>
      <c r="H13" s="39"/>
      <c r="I13" s="39"/>
      <c r="J13" s="39"/>
      <c r="K13" s="39"/>
      <c r="L13" s="146"/>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s="2" customFormat="1" ht="12" customHeight="1">
      <c r="A16" s="39"/>
      <c r="B16" s="45"/>
      <c r="C16" s="39"/>
      <c r="D16" s="144" t="s">
        <v>21</v>
      </c>
      <c r="E16" s="39"/>
      <c r="F16" s="134" t="s">
        <v>22</v>
      </c>
      <c r="G16" s="39"/>
      <c r="H16" s="39"/>
      <c r="I16" s="144" t="s">
        <v>23</v>
      </c>
      <c r="J16" s="148" t="str">
        <f>'Rekapitulace stavby'!AN8</f>
        <v>19. 10. 2024</v>
      </c>
      <c r="K16" s="39"/>
      <c r="L16" s="146"/>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s="2" customFormat="1" ht="12" customHeight="1">
      <c r="A18" s="39"/>
      <c r="B18" s="45"/>
      <c r="C18" s="39"/>
      <c r="D18" s="144" t="s">
        <v>25</v>
      </c>
      <c r="E18" s="39"/>
      <c r="F18" s="39"/>
      <c r="G18" s="39"/>
      <c r="H18" s="39"/>
      <c r="I18" s="144" t="s">
        <v>26</v>
      </c>
      <c r="J18" s="134" t="s">
        <v>19</v>
      </c>
      <c r="K18" s="39"/>
      <c r="L18" s="146"/>
      <c r="S18" s="39"/>
      <c r="T18" s="39"/>
      <c r="U18" s="39"/>
      <c r="V18" s="39"/>
      <c r="W18" s="39"/>
      <c r="X18" s="39"/>
      <c r="Y18" s="39"/>
      <c r="Z18" s="39"/>
      <c r="AA18" s="39"/>
      <c r="AB18" s="39"/>
      <c r="AC18" s="39"/>
      <c r="AD18" s="39"/>
      <c r="AE18" s="39"/>
    </row>
    <row r="19" s="2" customFormat="1" ht="18" customHeight="1">
      <c r="A19" s="39"/>
      <c r="B19" s="45"/>
      <c r="C19" s="39"/>
      <c r="D19" s="39"/>
      <c r="E19" s="134" t="s">
        <v>27</v>
      </c>
      <c r="F19" s="39"/>
      <c r="G19" s="39"/>
      <c r="H19" s="39"/>
      <c r="I19" s="144" t="s">
        <v>28</v>
      </c>
      <c r="J19" s="134" t="s">
        <v>19</v>
      </c>
      <c r="K19" s="39"/>
      <c r="L19" s="146"/>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s="2" customFormat="1" ht="12" customHeight="1">
      <c r="A21" s="39"/>
      <c r="B21" s="45"/>
      <c r="C21" s="39"/>
      <c r="D21" s="144" t="s">
        <v>29</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34"/>
      <c r="G22" s="134"/>
      <c r="H22" s="134"/>
      <c r="I22" s="144" t="s">
        <v>28</v>
      </c>
      <c r="J22" s="34" t="str">
        <f>'Rekapitulace stavby'!AN14</f>
        <v>Vyplň údaj</v>
      </c>
      <c r="K22" s="39"/>
      <c r="L22" s="146"/>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s="2" customFormat="1" ht="12" customHeight="1">
      <c r="A24" s="39"/>
      <c r="B24" s="45"/>
      <c r="C24" s="39"/>
      <c r="D24" s="144" t="s">
        <v>31</v>
      </c>
      <c r="E24" s="39"/>
      <c r="F24" s="39"/>
      <c r="G24" s="39"/>
      <c r="H24" s="39"/>
      <c r="I24" s="144" t="s">
        <v>26</v>
      </c>
      <c r="J24" s="134" t="s">
        <v>19</v>
      </c>
      <c r="K24" s="39"/>
      <c r="L24" s="146"/>
      <c r="S24" s="39"/>
      <c r="T24" s="39"/>
      <c r="U24" s="39"/>
      <c r="V24" s="39"/>
      <c r="W24" s="39"/>
      <c r="X24" s="39"/>
      <c r="Y24" s="39"/>
      <c r="Z24" s="39"/>
      <c r="AA24" s="39"/>
      <c r="AB24" s="39"/>
      <c r="AC24" s="39"/>
      <c r="AD24" s="39"/>
      <c r="AE24" s="39"/>
    </row>
    <row r="25" s="2" customFormat="1" ht="18" customHeight="1">
      <c r="A25" s="39"/>
      <c r="B25" s="45"/>
      <c r="C25" s="39"/>
      <c r="D25" s="39"/>
      <c r="E25" s="134" t="s">
        <v>32</v>
      </c>
      <c r="F25" s="39"/>
      <c r="G25" s="39"/>
      <c r="H25" s="39"/>
      <c r="I25" s="144" t="s">
        <v>28</v>
      </c>
      <c r="J25" s="134" t="s">
        <v>19</v>
      </c>
      <c r="K25" s="39"/>
      <c r="L25" s="146"/>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s="2" customFormat="1" ht="12" customHeight="1">
      <c r="A27" s="39"/>
      <c r="B27" s="45"/>
      <c r="C27" s="39"/>
      <c r="D27" s="144" t="s">
        <v>34</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s="2" customFormat="1" ht="18" customHeight="1">
      <c r="A28" s="39"/>
      <c r="B28" s="45"/>
      <c r="C28" s="39"/>
      <c r="D28" s="39"/>
      <c r="E28" s="134" t="str">
        <f>IF('Rekapitulace stavby'!E20="","",'Rekapitulace stavby'!E20)</f>
        <v>Ing.R. Hladký</v>
      </c>
      <c r="F28" s="39"/>
      <c r="G28" s="39"/>
      <c r="H28" s="39"/>
      <c r="I28" s="144" t="s">
        <v>28</v>
      </c>
      <c r="J28" s="134" t="str">
        <f>IF('Rekapitulace stavby'!AN20="","",'Rekapitulace stavby'!AN20)</f>
        <v/>
      </c>
      <c r="K28" s="39"/>
      <c r="L28" s="146"/>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s="2" customFormat="1" ht="12" customHeight="1">
      <c r="A30" s="39"/>
      <c r="B30" s="45"/>
      <c r="C30" s="39"/>
      <c r="D30" s="144" t="s">
        <v>36</v>
      </c>
      <c r="E30" s="39"/>
      <c r="F30" s="39"/>
      <c r="G30" s="39"/>
      <c r="H30" s="39"/>
      <c r="I30" s="39"/>
      <c r="J30" s="39"/>
      <c r="K30" s="39"/>
      <c r="L30" s="146"/>
      <c r="S30" s="39"/>
      <c r="T30" s="39"/>
      <c r="U30" s="39"/>
      <c r="V30" s="39"/>
      <c r="W30" s="39"/>
      <c r="X30" s="39"/>
      <c r="Y30" s="39"/>
      <c r="Z30" s="39"/>
      <c r="AA30" s="39"/>
      <c r="AB30" s="39"/>
      <c r="AC30" s="39"/>
      <c r="AD30" s="39"/>
      <c r="AE30" s="39"/>
    </row>
    <row r="31" s="8" customFormat="1" ht="95.25" customHeight="1">
      <c r="A31" s="149"/>
      <c r="B31" s="150"/>
      <c r="C31" s="149"/>
      <c r="D31" s="149"/>
      <c r="E31" s="151" t="s">
        <v>7321</v>
      </c>
      <c r="F31" s="151"/>
      <c r="G31" s="151"/>
      <c r="H31" s="151"/>
      <c r="I31" s="149"/>
      <c r="J31" s="149"/>
      <c r="K31" s="149"/>
      <c r="L31" s="152"/>
      <c r="S31" s="149"/>
      <c r="T31" s="149"/>
      <c r="U31" s="149"/>
      <c r="V31" s="149"/>
      <c r="W31" s="149"/>
      <c r="X31" s="149"/>
      <c r="Y31" s="149"/>
      <c r="Z31" s="149"/>
      <c r="AA31" s="149"/>
      <c r="AB31" s="149"/>
      <c r="AC31" s="149"/>
      <c r="AD31" s="149"/>
      <c r="AE31" s="149"/>
    </row>
    <row r="32"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25.44" customHeight="1">
      <c r="A34" s="39"/>
      <c r="B34" s="45"/>
      <c r="C34" s="39"/>
      <c r="D34" s="154" t="s">
        <v>38</v>
      </c>
      <c r="E34" s="39"/>
      <c r="F34" s="39"/>
      <c r="G34" s="39"/>
      <c r="H34" s="39"/>
      <c r="I34" s="39"/>
      <c r="J34" s="155">
        <f>ROUND(J97, 2)</f>
        <v>0</v>
      </c>
      <c r="K34" s="39"/>
      <c r="L34" s="146"/>
      <c r="S34" s="39"/>
      <c r="T34" s="39"/>
      <c r="U34" s="39"/>
      <c r="V34" s="39"/>
      <c r="W34" s="39"/>
      <c r="X34" s="39"/>
      <c r="Y34" s="39"/>
      <c r="Z34" s="39"/>
      <c r="AA34" s="39"/>
      <c r="AB34" s="39"/>
      <c r="AC34" s="39"/>
      <c r="AD34" s="39"/>
      <c r="AE34" s="39"/>
    </row>
    <row r="35"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s="2" customFormat="1" ht="14.4" customHeight="1">
      <c r="A36" s="39"/>
      <c r="B36" s="45"/>
      <c r="C36" s="39"/>
      <c r="D36" s="39"/>
      <c r="E36" s="39"/>
      <c r="F36" s="156" t="s">
        <v>40</v>
      </c>
      <c r="G36" s="39"/>
      <c r="H36" s="39"/>
      <c r="I36" s="156" t="s">
        <v>39</v>
      </c>
      <c r="J36" s="156" t="s">
        <v>41</v>
      </c>
      <c r="K36" s="39"/>
      <c r="L36" s="146"/>
      <c r="S36" s="39"/>
      <c r="T36" s="39"/>
      <c r="U36" s="39"/>
      <c r="V36" s="39"/>
      <c r="W36" s="39"/>
      <c r="X36" s="39"/>
      <c r="Y36" s="39"/>
      <c r="Z36" s="39"/>
      <c r="AA36" s="39"/>
      <c r="AB36" s="39"/>
      <c r="AC36" s="39"/>
      <c r="AD36" s="39"/>
      <c r="AE36" s="39"/>
    </row>
    <row r="37" s="2" customFormat="1" ht="14.4" customHeight="1">
      <c r="A37" s="39"/>
      <c r="B37" s="45"/>
      <c r="C37" s="39"/>
      <c r="D37" s="157" t="s">
        <v>42</v>
      </c>
      <c r="E37" s="144" t="s">
        <v>43</v>
      </c>
      <c r="F37" s="158">
        <f>ROUND((SUM(BE97:BE135)),  2)</f>
        <v>0</v>
      </c>
      <c r="G37" s="39"/>
      <c r="H37" s="39"/>
      <c r="I37" s="159">
        <v>0.20999999999999999</v>
      </c>
      <c r="J37" s="158">
        <f>ROUND(((SUM(BE97:BE135))*I37),  2)</f>
        <v>0</v>
      </c>
      <c r="K37" s="39"/>
      <c r="L37" s="146"/>
      <c r="S37" s="39"/>
      <c r="T37" s="39"/>
      <c r="U37" s="39"/>
      <c r="V37" s="39"/>
      <c r="W37" s="39"/>
      <c r="X37" s="39"/>
      <c r="Y37" s="39"/>
      <c r="Z37" s="39"/>
      <c r="AA37" s="39"/>
      <c r="AB37" s="39"/>
      <c r="AC37" s="39"/>
      <c r="AD37" s="39"/>
      <c r="AE37" s="39"/>
    </row>
    <row r="38" s="2" customFormat="1" ht="14.4" customHeight="1">
      <c r="A38" s="39"/>
      <c r="B38" s="45"/>
      <c r="C38" s="39"/>
      <c r="D38" s="39"/>
      <c r="E38" s="144" t="s">
        <v>44</v>
      </c>
      <c r="F38" s="158">
        <f>ROUND((SUM(BF97:BF135)),  2)</f>
        <v>0</v>
      </c>
      <c r="G38" s="39"/>
      <c r="H38" s="39"/>
      <c r="I38" s="159">
        <v>0.12</v>
      </c>
      <c r="J38" s="158">
        <f>ROUND(((SUM(BF97:BF135))*I38),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45</v>
      </c>
      <c r="F39" s="158">
        <f>ROUND((SUM(BG97:BG135)),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46</v>
      </c>
      <c r="F40" s="158">
        <f>ROUND((SUM(BH97:BH135)),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47</v>
      </c>
      <c r="F41" s="158">
        <f>ROUND((SUM(BI97:BI135)),  2)</f>
        <v>0</v>
      </c>
      <c r="G41" s="39"/>
      <c r="H41" s="39"/>
      <c r="I41" s="159">
        <v>0</v>
      </c>
      <c r="J41" s="158">
        <f>0</f>
        <v>0</v>
      </c>
      <c r="K41" s="39"/>
      <c r="L41" s="146"/>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s="2" customFormat="1" ht="25.44" customHeight="1">
      <c r="A43" s="39"/>
      <c r="B43" s="45"/>
      <c r="C43" s="160"/>
      <c r="D43" s="161" t="s">
        <v>48</v>
      </c>
      <c r="E43" s="162"/>
      <c r="F43" s="162"/>
      <c r="G43" s="163" t="s">
        <v>49</v>
      </c>
      <c r="H43" s="164" t="s">
        <v>50</v>
      </c>
      <c r="I43" s="162"/>
      <c r="J43" s="165">
        <f>SUM(J34:J41)</f>
        <v>0</v>
      </c>
      <c r="K43" s="166"/>
      <c r="L43" s="146"/>
      <c r="S43" s="39"/>
      <c r="T43" s="39"/>
      <c r="U43" s="39"/>
      <c r="V43" s="39"/>
      <c r="W43" s="39"/>
      <c r="X43" s="39"/>
      <c r="Y43" s="39"/>
      <c r="Z43" s="39"/>
      <c r="AA43" s="39"/>
      <c r="AB43" s="39"/>
      <c r="AC43" s="39"/>
      <c r="AD43" s="39"/>
      <c r="AE43" s="39"/>
    </row>
    <row r="44"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214</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Sportovní hala Turnov</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209</v>
      </c>
      <c r="D53" s="23"/>
      <c r="E53" s="23"/>
      <c r="F53" s="23"/>
      <c r="G53" s="23"/>
      <c r="H53" s="23"/>
      <c r="I53" s="23"/>
      <c r="J53" s="23"/>
      <c r="K53" s="23"/>
      <c r="L53" s="21"/>
    </row>
    <row r="54" hidden="1" s="1" customFormat="1" ht="16.5" customHeight="1">
      <c r="B54" s="22"/>
      <c r="C54" s="23"/>
      <c r="D54" s="23"/>
      <c r="E54" s="171" t="s">
        <v>1333</v>
      </c>
      <c r="F54" s="23"/>
      <c r="G54" s="23"/>
      <c r="H54" s="23"/>
      <c r="I54" s="23"/>
      <c r="J54" s="23"/>
      <c r="K54" s="23"/>
      <c r="L54" s="21"/>
    </row>
    <row r="55" hidden="1" s="1" customFormat="1" ht="12" customHeight="1">
      <c r="B55" s="22"/>
      <c r="C55" s="33" t="s">
        <v>211</v>
      </c>
      <c r="D55" s="23"/>
      <c r="E55" s="23"/>
      <c r="F55" s="23"/>
      <c r="G55" s="23"/>
      <c r="H55" s="23"/>
      <c r="I55" s="23"/>
      <c r="J55" s="23"/>
      <c r="K55" s="23"/>
      <c r="L55" s="21"/>
    </row>
    <row r="56" hidden="1" s="2" customFormat="1" ht="16.5" customHeight="1">
      <c r="A56" s="39"/>
      <c r="B56" s="40"/>
      <c r="C56" s="41"/>
      <c r="D56" s="41"/>
      <c r="E56" s="293" t="s">
        <v>7318</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7319</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1440.2 - IP Kamerový systém CCTV</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19. 10. 2024</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Městská sportovní Turnov</v>
      </c>
      <c r="G62" s="41"/>
      <c r="H62" s="41"/>
      <c r="I62" s="33" t="s">
        <v>31</v>
      </c>
      <c r="J62" s="37" t="str">
        <f>E25</f>
        <v>RESTYL Plan s.r.o.</v>
      </c>
      <c r="K62" s="41"/>
      <c r="L62" s="146"/>
      <c r="S62" s="39"/>
      <c r="T62" s="39"/>
      <c r="U62" s="39"/>
      <c r="V62" s="39"/>
      <c r="W62" s="39"/>
      <c r="X62" s="39"/>
      <c r="Y62" s="39"/>
      <c r="Z62" s="39"/>
      <c r="AA62" s="39"/>
      <c r="AB62" s="39"/>
      <c r="AC62" s="39"/>
      <c r="AD62" s="39"/>
      <c r="AE62" s="39"/>
    </row>
    <row r="63" hidden="1" s="2" customFormat="1" ht="15.15" customHeight="1">
      <c r="A63" s="39"/>
      <c r="B63" s="40"/>
      <c r="C63" s="33" t="s">
        <v>29</v>
      </c>
      <c r="D63" s="41"/>
      <c r="E63" s="41"/>
      <c r="F63" s="28" t="str">
        <f>IF(E22="","",E22)</f>
        <v>Vyplň údaj</v>
      </c>
      <c r="G63" s="41"/>
      <c r="H63" s="41"/>
      <c r="I63" s="33" t="s">
        <v>34</v>
      </c>
      <c r="J63" s="37" t="str">
        <f>E28</f>
        <v>Ing.R. Hladký</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215</v>
      </c>
      <c r="D65" s="173"/>
      <c r="E65" s="173"/>
      <c r="F65" s="173"/>
      <c r="G65" s="173"/>
      <c r="H65" s="173"/>
      <c r="I65" s="173"/>
      <c r="J65" s="174" t="s">
        <v>216</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70</v>
      </c>
      <c r="D67" s="41"/>
      <c r="E67" s="41"/>
      <c r="F67" s="41"/>
      <c r="G67" s="41"/>
      <c r="H67" s="41"/>
      <c r="I67" s="41"/>
      <c r="J67" s="103">
        <f>J97</f>
        <v>0</v>
      </c>
      <c r="K67" s="41"/>
      <c r="L67" s="146"/>
      <c r="S67" s="39"/>
      <c r="T67" s="39"/>
      <c r="U67" s="39"/>
      <c r="V67" s="39"/>
      <c r="W67" s="39"/>
      <c r="X67" s="39"/>
      <c r="Y67" s="39"/>
      <c r="Z67" s="39"/>
      <c r="AA67" s="39"/>
      <c r="AB67" s="39"/>
      <c r="AC67" s="39"/>
      <c r="AD67" s="39"/>
      <c r="AE67" s="39"/>
      <c r="AU67" s="18" t="s">
        <v>217</v>
      </c>
    </row>
    <row r="68" hidden="1" s="9" customFormat="1" ht="24.96" customHeight="1">
      <c r="A68" s="9"/>
      <c r="B68" s="176"/>
      <c r="C68" s="177"/>
      <c r="D68" s="178" t="s">
        <v>7454</v>
      </c>
      <c r="E68" s="179"/>
      <c r="F68" s="179"/>
      <c r="G68" s="179"/>
      <c r="H68" s="179"/>
      <c r="I68" s="179"/>
      <c r="J68" s="180">
        <f>J98</f>
        <v>0</v>
      </c>
      <c r="K68" s="177"/>
      <c r="L68" s="181"/>
      <c r="S68" s="9"/>
      <c r="T68" s="9"/>
      <c r="U68" s="9"/>
      <c r="V68" s="9"/>
      <c r="W68" s="9"/>
      <c r="X68" s="9"/>
      <c r="Y68" s="9"/>
      <c r="Z68" s="9"/>
      <c r="AA68" s="9"/>
      <c r="AB68" s="9"/>
      <c r="AC68" s="9"/>
      <c r="AD68" s="9"/>
      <c r="AE68" s="9"/>
    </row>
    <row r="69" hidden="1" s="10" customFormat="1" ht="19.92" customHeight="1">
      <c r="A69" s="10"/>
      <c r="B69" s="182"/>
      <c r="C69" s="126"/>
      <c r="D69" s="183" t="s">
        <v>7455</v>
      </c>
      <c r="E69" s="184"/>
      <c r="F69" s="184"/>
      <c r="G69" s="184"/>
      <c r="H69" s="184"/>
      <c r="I69" s="184"/>
      <c r="J69" s="185">
        <f>J99</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7456</v>
      </c>
      <c r="E70" s="184"/>
      <c r="F70" s="184"/>
      <c r="G70" s="184"/>
      <c r="H70" s="184"/>
      <c r="I70" s="184"/>
      <c r="J70" s="185">
        <f>J108</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7457</v>
      </c>
      <c r="E71" s="184"/>
      <c r="F71" s="184"/>
      <c r="G71" s="184"/>
      <c r="H71" s="184"/>
      <c r="I71" s="184"/>
      <c r="J71" s="185">
        <f>J114</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7458</v>
      </c>
      <c r="E72" s="184"/>
      <c r="F72" s="184"/>
      <c r="G72" s="184"/>
      <c r="H72" s="184"/>
      <c r="I72" s="184"/>
      <c r="J72" s="185">
        <f>J116</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7459</v>
      </c>
      <c r="E73" s="184"/>
      <c r="F73" s="184"/>
      <c r="G73" s="184"/>
      <c r="H73" s="184"/>
      <c r="I73" s="184"/>
      <c r="J73" s="185">
        <f>J123</f>
        <v>0</v>
      </c>
      <c r="K73" s="126"/>
      <c r="L73" s="186"/>
      <c r="S73" s="10"/>
      <c r="T73" s="10"/>
      <c r="U73" s="10"/>
      <c r="V73" s="10"/>
      <c r="W73" s="10"/>
      <c r="X73" s="10"/>
      <c r="Y73" s="10"/>
      <c r="Z73" s="10"/>
      <c r="AA73" s="10"/>
      <c r="AB73" s="10"/>
      <c r="AC73" s="10"/>
      <c r="AD73" s="10"/>
      <c r="AE73" s="10"/>
    </row>
    <row r="74" hidden="1" s="2" customFormat="1" ht="21.84"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6"/>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6"/>
      <c r="S79" s="39"/>
      <c r="T79" s="39"/>
      <c r="U79" s="39"/>
      <c r="V79" s="39"/>
      <c r="W79" s="39"/>
      <c r="X79" s="39"/>
      <c r="Y79" s="39"/>
      <c r="Z79" s="39"/>
      <c r="AA79" s="39"/>
      <c r="AB79" s="39"/>
      <c r="AC79" s="39"/>
      <c r="AD79" s="39"/>
      <c r="AE79" s="39"/>
    </row>
    <row r="80" s="2" customFormat="1" ht="24.96" customHeight="1">
      <c r="A80" s="39"/>
      <c r="B80" s="40"/>
      <c r="C80" s="24" t="s">
        <v>226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171" t="str">
        <f>E7</f>
        <v>Sportovní hala Turnov</v>
      </c>
      <c r="F83" s="33"/>
      <c r="G83" s="33"/>
      <c r="H83" s="33"/>
      <c r="I83" s="41"/>
      <c r="J83" s="41"/>
      <c r="K83" s="41"/>
      <c r="L83" s="146"/>
      <c r="S83" s="39"/>
      <c r="T83" s="39"/>
      <c r="U83" s="39"/>
      <c r="V83" s="39"/>
      <c r="W83" s="39"/>
      <c r="X83" s="39"/>
      <c r="Y83" s="39"/>
      <c r="Z83" s="39"/>
      <c r="AA83" s="39"/>
      <c r="AB83" s="39"/>
      <c r="AC83" s="39"/>
      <c r="AD83" s="39"/>
      <c r="AE83" s="39"/>
    </row>
    <row r="84" s="1" customFormat="1" ht="12" customHeight="1">
      <c r="B84" s="22"/>
      <c r="C84" s="33" t="s">
        <v>209</v>
      </c>
      <c r="D84" s="23"/>
      <c r="E84" s="23"/>
      <c r="F84" s="23"/>
      <c r="G84" s="23"/>
      <c r="H84" s="23"/>
      <c r="I84" s="23"/>
      <c r="J84" s="23"/>
      <c r="K84" s="23"/>
      <c r="L84" s="21"/>
    </row>
    <row r="85" s="1" customFormat="1" ht="16.5" customHeight="1">
      <c r="B85" s="22"/>
      <c r="C85" s="23"/>
      <c r="D85" s="23"/>
      <c r="E85" s="171" t="s">
        <v>1333</v>
      </c>
      <c r="F85" s="23"/>
      <c r="G85" s="23"/>
      <c r="H85" s="23"/>
      <c r="I85" s="23"/>
      <c r="J85" s="23"/>
      <c r="K85" s="23"/>
      <c r="L85" s="21"/>
    </row>
    <row r="86" s="1" customFormat="1" ht="12" customHeight="1">
      <c r="B86" s="22"/>
      <c r="C86" s="33" t="s">
        <v>211</v>
      </c>
      <c r="D86" s="23"/>
      <c r="E86" s="23"/>
      <c r="F86" s="23"/>
      <c r="G86" s="23"/>
      <c r="H86" s="23"/>
      <c r="I86" s="23"/>
      <c r="J86" s="23"/>
      <c r="K86" s="23"/>
      <c r="L86" s="21"/>
    </row>
    <row r="87" s="2" customFormat="1" ht="16.5" customHeight="1">
      <c r="A87" s="39"/>
      <c r="B87" s="40"/>
      <c r="C87" s="41"/>
      <c r="D87" s="41"/>
      <c r="E87" s="293" t="s">
        <v>7318</v>
      </c>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7319</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70" t="str">
        <f>E13</f>
        <v>1440.2 - IP Kamerový systém CCTV</v>
      </c>
      <c r="F89" s="41"/>
      <c r="G89" s="41"/>
      <c r="H89" s="41"/>
      <c r="I89" s="41"/>
      <c r="J89" s="41"/>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F16</f>
        <v xml:space="preserve"> </v>
      </c>
      <c r="G91" s="41"/>
      <c r="H91" s="41"/>
      <c r="I91" s="33" t="s">
        <v>23</v>
      </c>
      <c r="J91" s="73" t="str">
        <f>IF(J16="","",J16)</f>
        <v>19. 10. 2024</v>
      </c>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E19</f>
        <v>Městská sportovní Turnov</v>
      </c>
      <c r="G93" s="41"/>
      <c r="H93" s="41"/>
      <c r="I93" s="33" t="s">
        <v>31</v>
      </c>
      <c r="J93" s="37" t="str">
        <f>E25</f>
        <v>RESTYL Plan s.r.o.</v>
      </c>
      <c r="K93" s="41"/>
      <c r="L93" s="146"/>
      <c r="S93" s="39"/>
      <c r="T93" s="39"/>
      <c r="U93" s="39"/>
      <c r="V93" s="39"/>
      <c r="W93" s="39"/>
      <c r="X93" s="39"/>
      <c r="Y93" s="39"/>
      <c r="Z93" s="39"/>
      <c r="AA93" s="39"/>
      <c r="AB93" s="39"/>
      <c r="AC93" s="39"/>
      <c r="AD93" s="39"/>
      <c r="AE93" s="39"/>
    </row>
    <row r="94" s="2" customFormat="1" ht="15.15" customHeight="1">
      <c r="A94" s="39"/>
      <c r="B94" s="40"/>
      <c r="C94" s="33" t="s">
        <v>29</v>
      </c>
      <c r="D94" s="41"/>
      <c r="E94" s="41"/>
      <c r="F94" s="28" t="str">
        <f>IF(E22="","",E22)</f>
        <v>Vyplň údaj</v>
      </c>
      <c r="G94" s="41"/>
      <c r="H94" s="41"/>
      <c r="I94" s="33" t="s">
        <v>34</v>
      </c>
      <c r="J94" s="37" t="str">
        <f>E28</f>
        <v>Ing.R. Hladký</v>
      </c>
      <c r="K94" s="41"/>
      <c r="L94" s="146"/>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11" customFormat="1" ht="29.28" customHeight="1">
      <c r="A96" s="187"/>
      <c r="B96" s="188"/>
      <c r="C96" s="189" t="s">
        <v>227</v>
      </c>
      <c r="D96" s="190" t="s">
        <v>57</v>
      </c>
      <c r="E96" s="190" t="s">
        <v>53</v>
      </c>
      <c r="F96" s="190" t="s">
        <v>54</v>
      </c>
      <c r="G96" s="190" t="s">
        <v>228</v>
      </c>
      <c r="H96" s="190" t="s">
        <v>229</v>
      </c>
      <c r="I96" s="190" t="s">
        <v>230</v>
      </c>
      <c r="J96" s="190" t="s">
        <v>216</v>
      </c>
      <c r="K96" s="191" t="s">
        <v>231</v>
      </c>
      <c r="L96" s="192"/>
      <c r="M96" s="93" t="s">
        <v>19</v>
      </c>
      <c r="N96" s="94" t="s">
        <v>42</v>
      </c>
      <c r="O96" s="94" t="s">
        <v>232</v>
      </c>
      <c r="P96" s="94" t="s">
        <v>233</v>
      </c>
      <c r="Q96" s="94" t="s">
        <v>234</v>
      </c>
      <c r="R96" s="94" t="s">
        <v>235</v>
      </c>
      <c r="S96" s="94" t="s">
        <v>236</v>
      </c>
      <c r="T96" s="95" t="s">
        <v>237</v>
      </c>
      <c r="U96" s="187"/>
      <c r="V96" s="187"/>
      <c r="W96" s="187"/>
      <c r="X96" s="187"/>
      <c r="Y96" s="187"/>
      <c r="Z96" s="187"/>
      <c r="AA96" s="187"/>
      <c r="AB96" s="187"/>
      <c r="AC96" s="187"/>
      <c r="AD96" s="187"/>
      <c r="AE96" s="187"/>
    </row>
    <row r="97" s="2" customFormat="1" ht="22.8" customHeight="1">
      <c r="A97" s="39"/>
      <c r="B97" s="40"/>
      <c r="C97" s="100" t="s">
        <v>238</v>
      </c>
      <c r="D97" s="41"/>
      <c r="E97" s="41"/>
      <c r="F97" s="41"/>
      <c r="G97" s="41"/>
      <c r="H97" s="41"/>
      <c r="I97" s="41"/>
      <c r="J97" s="193">
        <f>BK97</f>
        <v>0</v>
      </c>
      <c r="K97" s="41"/>
      <c r="L97" s="45"/>
      <c r="M97" s="96"/>
      <c r="N97" s="194"/>
      <c r="O97" s="97"/>
      <c r="P97" s="195">
        <f>P98</f>
        <v>0</v>
      </c>
      <c r="Q97" s="97"/>
      <c r="R97" s="195">
        <f>R98</f>
        <v>0</v>
      </c>
      <c r="S97" s="97"/>
      <c r="T97" s="196">
        <f>T98</f>
        <v>0</v>
      </c>
      <c r="U97" s="39"/>
      <c r="V97" s="39"/>
      <c r="W97" s="39"/>
      <c r="X97" s="39"/>
      <c r="Y97" s="39"/>
      <c r="Z97" s="39"/>
      <c r="AA97" s="39"/>
      <c r="AB97" s="39"/>
      <c r="AC97" s="39"/>
      <c r="AD97" s="39"/>
      <c r="AE97" s="39"/>
      <c r="AT97" s="18" t="s">
        <v>71</v>
      </c>
      <c r="AU97" s="18" t="s">
        <v>217</v>
      </c>
      <c r="BK97" s="197">
        <f>BK98</f>
        <v>0</v>
      </c>
    </row>
    <row r="98" s="12" customFormat="1" ht="25.92" customHeight="1">
      <c r="A98" s="12"/>
      <c r="B98" s="198"/>
      <c r="C98" s="199"/>
      <c r="D98" s="200" t="s">
        <v>71</v>
      </c>
      <c r="E98" s="201" t="s">
        <v>7460</v>
      </c>
      <c r="F98" s="201" t="s">
        <v>152</v>
      </c>
      <c r="G98" s="199"/>
      <c r="H98" s="199"/>
      <c r="I98" s="202"/>
      <c r="J98" s="203">
        <f>BK98</f>
        <v>0</v>
      </c>
      <c r="K98" s="199"/>
      <c r="L98" s="204"/>
      <c r="M98" s="205"/>
      <c r="N98" s="206"/>
      <c r="O98" s="206"/>
      <c r="P98" s="207">
        <f>P99+P108+P114+P116+P123</f>
        <v>0</v>
      </c>
      <c r="Q98" s="206"/>
      <c r="R98" s="207">
        <f>R99+R108+R114+R116+R123</f>
        <v>0</v>
      </c>
      <c r="S98" s="206"/>
      <c r="T98" s="208">
        <f>T99+T108+T114+T116+T123</f>
        <v>0</v>
      </c>
      <c r="U98" s="12"/>
      <c r="V98" s="12"/>
      <c r="W98" s="12"/>
      <c r="X98" s="12"/>
      <c r="Y98" s="12"/>
      <c r="Z98" s="12"/>
      <c r="AA98" s="12"/>
      <c r="AB98" s="12"/>
      <c r="AC98" s="12"/>
      <c r="AD98" s="12"/>
      <c r="AE98" s="12"/>
      <c r="AR98" s="209" t="s">
        <v>79</v>
      </c>
      <c r="AT98" s="210" t="s">
        <v>71</v>
      </c>
      <c r="AU98" s="210" t="s">
        <v>72</v>
      </c>
      <c r="AY98" s="209" t="s">
        <v>240</v>
      </c>
      <c r="BK98" s="211">
        <f>BK99+BK108+BK114+BK116+BK123</f>
        <v>0</v>
      </c>
    </row>
    <row r="99" s="12" customFormat="1" ht="22.8" customHeight="1">
      <c r="A99" s="12"/>
      <c r="B99" s="198"/>
      <c r="C99" s="199"/>
      <c r="D99" s="200" t="s">
        <v>71</v>
      </c>
      <c r="E99" s="212" t="s">
        <v>7461</v>
      </c>
      <c r="F99" s="212" t="s">
        <v>7462</v>
      </c>
      <c r="G99" s="199"/>
      <c r="H99" s="199"/>
      <c r="I99" s="202"/>
      <c r="J99" s="213">
        <f>BK99</f>
        <v>0</v>
      </c>
      <c r="K99" s="199"/>
      <c r="L99" s="204"/>
      <c r="M99" s="205"/>
      <c r="N99" s="206"/>
      <c r="O99" s="206"/>
      <c r="P99" s="207">
        <f>SUM(P100:P107)</f>
        <v>0</v>
      </c>
      <c r="Q99" s="206"/>
      <c r="R99" s="207">
        <f>SUM(R100:R107)</f>
        <v>0</v>
      </c>
      <c r="S99" s="206"/>
      <c r="T99" s="208">
        <f>SUM(T100:T107)</f>
        <v>0</v>
      </c>
      <c r="U99" s="12"/>
      <c r="V99" s="12"/>
      <c r="W99" s="12"/>
      <c r="X99" s="12"/>
      <c r="Y99" s="12"/>
      <c r="Z99" s="12"/>
      <c r="AA99" s="12"/>
      <c r="AB99" s="12"/>
      <c r="AC99" s="12"/>
      <c r="AD99" s="12"/>
      <c r="AE99" s="12"/>
      <c r="AR99" s="209" t="s">
        <v>79</v>
      </c>
      <c r="AT99" s="210" t="s">
        <v>71</v>
      </c>
      <c r="AU99" s="210" t="s">
        <v>79</v>
      </c>
      <c r="AY99" s="209" t="s">
        <v>240</v>
      </c>
      <c r="BK99" s="211">
        <f>SUM(BK100:BK107)</f>
        <v>0</v>
      </c>
    </row>
    <row r="100" s="2" customFormat="1">
      <c r="A100" s="39"/>
      <c r="B100" s="40"/>
      <c r="C100" s="214" t="s">
        <v>79</v>
      </c>
      <c r="D100" s="214" t="s">
        <v>243</v>
      </c>
      <c r="E100" s="215" t="s">
        <v>7463</v>
      </c>
      <c r="F100" s="216" t="s">
        <v>7368</v>
      </c>
      <c r="G100" s="217" t="s">
        <v>282</v>
      </c>
      <c r="H100" s="218">
        <v>1</v>
      </c>
      <c r="I100" s="219"/>
      <c r="J100" s="220">
        <f>ROUND(I100*H100,2)</f>
        <v>0</v>
      </c>
      <c r="K100" s="216" t="s">
        <v>247</v>
      </c>
      <c r="L100" s="45"/>
      <c r="M100" s="221" t="s">
        <v>19</v>
      </c>
      <c r="N100" s="222" t="s">
        <v>43</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248</v>
      </c>
      <c r="AT100" s="225" t="s">
        <v>243</v>
      </c>
      <c r="AU100" s="225" t="s">
        <v>81</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248</v>
      </c>
      <c r="BM100" s="225" t="s">
        <v>81</v>
      </c>
    </row>
    <row r="101" s="2" customFormat="1" ht="66.75" customHeight="1">
      <c r="A101" s="39"/>
      <c r="B101" s="40"/>
      <c r="C101" s="214" t="s">
        <v>81</v>
      </c>
      <c r="D101" s="214" t="s">
        <v>243</v>
      </c>
      <c r="E101" s="215" t="s">
        <v>7464</v>
      </c>
      <c r="F101" s="216" t="s">
        <v>7370</v>
      </c>
      <c r="G101" s="217" t="s">
        <v>282</v>
      </c>
      <c r="H101" s="218">
        <v>30</v>
      </c>
      <c r="I101" s="219"/>
      <c r="J101" s="220">
        <f>ROUND(I101*H101,2)</f>
        <v>0</v>
      </c>
      <c r="K101" s="216" t="s">
        <v>247</v>
      </c>
      <c r="L101" s="45"/>
      <c r="M101" s="221" t="s">
        <v>19</v>
      </c>
      <c r="N101" s="222" t="s">
        <v>43</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248</v>
      </c>
      <c r="AT101" s="225" t="s">
        <v>243</v>
      </c>
      <c r="AU101" s="225" t="s">
        <v>81</v>
      </c>
      <c r="AY101" s="18" t="s">
        <v>240</v>
      </c>
      <c r="BE101" s="226">
        <f>IF(N101="základní",J101,0)</f>
        <v>0</v>
      </c>
      <c r="BF101" s="226">
        <f>IF(N101="snížená",J101,0)</f>
        <v>0</v>
      </c>
      <c r="BG101" s="226">
        <f>IF(N101="zákl. přenesená",J101,0)</f>
        <v>0</v>
      </c>
      <c r="BH101" s="226">
        <f>IF(N101="sníž. přenesená",J101,0)</f>
        <v>0</v>
      </c>
      <c r="BI101" s="226">
        <f>IF(N101="nulová",J101,0)</f>
        <v>0</v>
      </c>
      <c r="BJ101" s="18" t="s">
        <v>79</v>
      </c>
      <c r="BK101" s="226">
        <f>ROUND(I101*H101,2)</f>
        <v>0</v>
      </c>
      <c r="BL101" s="18" t="s">
        <v>248</v>
      </c>
      <c r="BM101" s="225" t="s">
        <v>248</v>
      </c>
    </row>
    <row r="102" s="2" customFormat="1" ht="194.4" customHeight="1">
      <c r="A102" s="39"/>
      <c r="B102" s="40"/>
      <c r="C102" s="214" t="s">
        <v>149</v>
      </c>
      <c r="D102" s="214" t="s">
        <v>243</v>
      </c>
      <c r="E102" s="215" t="s">
        <v>7465</v>
      </c>
      <c r="F102" s="216" t="s">
        <v>7466</v>
      </c>
      <c r="G102" s="217" t="s">
        <v>282</v>
      </c>
      <c r="H102" s="218">
        <v>1</v>
      </c>
      <c r="I102" s="219"/>
      <c r="J102" s="220">
        <f>ROUND(I102*H102,2)</f>
        <v>0</v>
      </c>
      <c r="K102" s="216" t="s">
        <v>247</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81</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254</v>
      </c>
    </row>
    <row r="103" s="2" customFormat="1">
      <c r="A103" s="39"/>
      <c r="B103" s="40"/>
      <c r="C103" s="214" t="s">
        <v>248</v>
      </c>
      <c r="D103" s="214" t="s">
        <v>243</v>
      </c>
      <c r="E103" s="215" t="s">
        <v>7467</v>
      </c>
      <c r="F103" s="216" t="s">
        <v>7468</v>
      </c>
      <c r="G103" s="217" t="s">
        <v>282</v>
      </c>
      <c r="H103" s="218">
        <v>1</v>
      </c>
      <c r="I103" s="219"/>
      <c r="J103" s="220">
        <f>ROUND(I103*H103,2)</f>
        <v>0</v>
      </c>
      <c r="K103" s="216" t="s">
        <v>247</v>
      </c>
      <c r="L103" s="45"/>
      <c r="M103" s="221" t="s">
        <v>19</v>
      </c>
      <c r="N103" s="222" t="s">
        <v>43</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248</v>
      </c>
      <c r="AT103" s="225" t="s">
        <v>243</v>
      </c>
      <c r="AU103" s="225" t="s">
        <v>81</v>
      </c>
      <c r="AY103" s="18" t="s">
        <v>240</v>
      </c>
      <c r="BE103" s="226">
        <f>IF(N103="základní",J103,0)</f>
        <v>0</v>
      </c>
      <c r="BF103" s="226">
        <f>IF(N103="snížená",J103,0)</f>
        <v>0</v>
      </c>
      <c r="BG103" s="226">
        <f>IF(N103="zákl. přenesená",J103,0)</f>
        <v>0</v>
      </c>
      <c r="BH103" s="226">
        <f>IF(N103="sníž. přenesená",J103,0)</f>
        <v>0</v>
      </c>
      <c r="BI103" s="226">
        <f>IF(N103="nulová",J103,0)</f>
        <v>0</v>
      </c>
      <c r="BJ103" s="18" t="s">
        <v>79</v>
      </c>
      <c r="BK103" s="226">
        <f>ROUND(I103*H103,2)</f>
        <v>0</v>
      </c>
      <c r="BL103" s="18" t="s">
        <v>248</v>
      </c>
      <c r="BM103" s="225" t="s">
        <v>257</v>
      </c>
    </row>
    <row r="104" s="2" customFormat="1">
      <c r="A104" s="39"/>
      <c r="B104" s="40"/>
      <c r="C104" s="214" t="s">
        <v>258</v>
      </c>
      <c r="D104" s="214" t="s">
        <v>243</v>
      </c>
      <c r="E104" s="215" t="s">
        <v>7469</v>
      </c>
      <c r="F104" s="216" t="s">
        <v>7470</v>
      </c>
      <c r="G104" s="217" t="s">
        <v>282</v>
      </c>
      <c r="H104" s="218">
        <v>1</v>
      </c>
      <c r="I104" s="219"/>
      <c r="J104" s="220">
        <f>ROUND(I104*H104,2)</f>
        <v>0</v>
      </c>
      <c r="K104" s="216" t="s">
        <v>247</v>
      </c>
      <c r="L104" s="45"/>
      <c r="M104" s="221" t="s">
        <v>19</v>
      </c>
      <c r="N104" s="222" t="s">
        <v>43</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248</v>
      </c>
      <c r="AT104" s="225" t="s">
        <v>243</v>
      </c>
      <c r="AU104" s="225" t="s">
        <v>81</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248</v>
      </c>
      <c r="BM104" s="225" t="s">
        <v>262</v>
      </c>
    </row>
    <row r="105" s="2" customFormat="1">
      <c r="A105" s="39"/>
      <c r="B105" s="40"/>
      <c r="C105" s="214" t="s">
        <v>254</v>
      </c>
      <c r="D105" s="214" t="s">
        <v>243</v>
      </c>
      <c r="E105" s="215" t="s">
        <v>7471</v>
      </c>
      <c r="F105" s="216" t="s">
        <v>7380</v>
      </c>
      <c r="G105" s="217" t="s">
        <v>282</v>
      </c>
      <c r="H105" s="218">
        <v>4</v>
      </c>
      <c r="I105" s="219"/>
      <c r="J105" s="220">
        <f>ROUND(I105*H105,2)</f>
        <v>0</v>
      </c>
      <c r="K105" s="216" t="s">
        <v>247</v>
      </c>
      <c r="L105" s="45"/>
      <c r="M105" s="221" t="s">
        <v>19</v>
      </c>
      <c r="N105" s="222"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248</v>
      </c>
      <c r="AT105" s="225" t="s">
        <v>243</v>
      </c>
      <c r="AU105" s="225" t="s">
        <v>81</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8</v>
      </c>
    </row>
    <row r="106" s="2" customFormat="1">
      <c r="A106" s="39"/>
      <c r="B106" s="40"/>
      <c r="C106" s="214" t="s">
        <v>265</v>
      </c>
      <c r="D106" s="214" t="s">
        <v>243</v>
      </c>
      <c r="E106" s="215" t="s">
        <v>7472</v>
      </c>
      <c r="F106" s="216" t="s">
        <v>7382</v>
      </c>
      <c r="G106" s="217" t="s">
        <v>282</v>
      </c>
      <c r="H106" s="218">
        <v>8</v>
      </c>
      <c r="I106" s="219"/>
      <c r="J106" s="220">
        <f>ROUND(I106*H106,2)</f>
        <v>0</v>
      </c>
      <c r="K106" s="216" t="s">
        <v>247</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81</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268</v>
      </c>
    </row>
    <row r="107" s="2" customFormat="1" ht="24.15" customHeight="1">
      <c r="A107" s="39"/>
      <c r="B107" s="40"/>
      <c r="C107" s="214" t="s">
        <v>257</v>
      </c>
      <c r="D107" s="214" t="s">
        <v>243</v>
      </c>
      <c r="E107" s="215" t="s">
        <v>7473</v>
      </c>
      <c r="F107" s="216" t="s">
        <v>7384</v>
      </c>
      <c r="G107" s="217" t="s">
        <v>282</v>
      </c>
      <c r="H107" s="218">
        <v>1</v>
      </c>
      <c r="I107" s="219"/>
      <c r="J107" s="220">
        <f>ROUND(I107*H107,2)</f>
        <v>0</v>
      </c>
      <c r="K107" s="216" t="s">
        <v>247</v>
      </c>
      <c r="L107" s="45"/>
      <c r="M107" s="221" t="s">
        <v>19</v>
      </c>
      <c r="N107" s="222" t="s">
        <v>43</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248</v>
      </c>
      <c r="AT107" s="225" t="s">
        <v>243</v>
      </c>
      <c r="AU107" s="225" t="s">
        <v>81</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248</v>
      </c>
      <c r="BM107" s="225" t="s">
        <v>271</v>
      </c>
    </row>
    <row r="108" s="12" customFormat="1" ht="22.8" customHeight="1">
      <c r="A108" s="12"/>
      <c r="B108" s="198"/>
      <c r="C108" s="199"/>
      <c r="D108" s="200" t="s">
        <v>71</v>
      </c>
      <c r="E108" s="212" t="s">
        <v>7474</v>
      </c>
      <c r="F108" s="212" t="s">
        <v>7475</v>
      </c>
      <c r="G108" s="199"/>
      <c r="H108" s="199"/>
      <c r="I108" s="202"/>
      <c r="J108" s="213">
        <f>BK108</f>
        <v>0</v>
      </c>
      <c r="K108" s="199"/>
      <c r="L108" s="204"/>
      <c r="M108" s="205"/>
      <c r="N108" s="206"/>
      <c r="O108" s="206"/>
      <c r="P108" s="207">
        <f>SUM(P109:P113)</f>
        <v>0</v>
      </c>
      <c r="Q108" s="206"/>
      <c r="R108" s="207">
        <f>SUM(R109:R113)</f>
        <v>0</v>
      </c>
      <c r="S108" s="206"/>
      <c r="T108" s="208">
        <f>SUM(T109:T113)</f>
        <v>0</v>
      </c>
      <c r="U108" s="12"/>
      <c r="V108" s="12"/>
      <c r="W108" s="12"/>
      <c r="X108" s="12"/>
      <c r="Y108" s="12"/>
      <c r="Z108" s="12"/>
      <c r="AA108" s="12"/>
      <c r="AB108" s="12"/>
      <c r="AC108" s="12"/>
      <c r="AD108" s="12"/>
      <c r="AE108" s="12"/>
      <c r="AR108" s="209" t="s">
        <v>79</v>
      </c>
      <c r="AT108" s="210" t="s">
        <v>71</v>
      </c>
      <c r="AU108" s="210" t="s">
        <v>79</v>
      </c>
      <c r="AY108" s="209" t="s">
        <v>240</v>
      </c>
      <c r="BK108" s="211">
        <f>SUM(BK109:BK113)</f>
        <v>0</v>
      </c>
    </row>
    <row r="109" s="2" customFormat="1" ht="90" customHeight="1">
      <c r="A109" s="39"/>
      <c r="B109" s="40"/>
      <c r="C109" s="214" t="s">
        <v>272</v>
      </c>
      <c r="D109" s="214" t="s">
        <v>243</v>
      </c>
      <c r="E109" s="215" t="s">
        <v>7476</v>
      </c>
      <c r="F109" s="216" t="s">
        <v>7477</v>
      </c>
      <c r="G109" s="217" t="s">
        <v>282</v>
      </c>
      <c r="H109" s="218">
        <v>14</v>
      </c>
      <c r="I109" s="219"/>
      <c r="J109" s="220">
        <f>ROUND(I109*H109,2)</f>
        <v>0</v>
      </c>
      <c r="K109" s="216" t="s">
        <v>247</v>
      </c>
      <c r="L109" s="45"/>
      <c r="M109" s="221" t="s">
        <v>19</v>
      </c>
      <c r="N109" s="222" t="s">
        <v>43</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248</v>
      </c>
      <c r="AT109" s="225" t="s">
        <v>243</v>
      </c>
      <c r="AU109" s="225" t="s">
        <v>81</v>
      </c>
      <c r="AY109" s="18" t="s">
        <v>240</v>
      </c>
      <c r="BE109" s="226">
        <f>IF(N109="základní",J109,0)</f>
        <v>0</v>
      </c>
      <c r="BF109" s="226">
        <f>IF(N109="snížená",J109,0)</f>
        <v>0</v>
      </c>
      <c r="BG109" s="226">
        <f>IF(N109="zákl. přenesená",J109,0)</f>
        <v>0</v>
      </c>
      <c r="BH109" s="226">
        <f>IF(N109="sníž. přenesená",J109,0)</f>
        <v>0</v>
      </c>
      <c r="BI109" s="226">
        <f>IF(N109="nulová",J109,0)</f>
        <v>0</v>
      </c>
      <c r="BJ109" s="18" t="s">
        <v>79</v>
      </c>
      <c r="BK109" s="226">
        <f>ROUND(I109*H109,2)</f>
        <v>0</v>
      </c>
      <c r="BL109" s="18" t="s">
        <v>248</v>
      </c>
      <c r="BM109" s="225" t="s">
        <v>275</v>
      </c>
    </row>
    <row r="110" s="2" customFormat="1" ht="33" customHeight="1">
      <c r="A110" s="39"/>
      <c r="B110" s="40"/>
      <c r="C110" s="214" t="s">
        <v>262</v>
      </c>
      <c r="D110" s="214" t="s">
        <v>243</v>
      </c>
      <c r="E110" s="215" t="s">
        <v>7478</v>
      </c>
      <c r="F110" s="216" t="s">
        <v>7479</v>
      </c>
      <c r="G110" s="217" t="s">
        <v>282</v>
      </c>
      <c r="H110" s="218">
        <v>14</v>
      </c>
      <c r="I110" s="219"/>
      <c r="J110" s="220">
        <f>ROUND(I110*H110,2)</f>
        <v>0</v>
      </c>
      <c r="K110" s="216" t="s">
        <v>247</v>
      </c>
      <c r="L110" s="45"/>
      <c r="M110" s="221" t="s">
        <v>19</v>
      </c>
      <c r="N110" s="222" t="s">
        <v>43</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248</v>
      </c>
      <c r="AT110" s="225" t="s">
        <v>243</v>
      </c>
      <c r="AU110" s="225" t="s">
        <v>81</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248</v>
      </c>
      <c r="BM110" s="225" t="s">
        <v>278</v>
      </c>
    </row>
    <row r="111" s="2" customFormat="1" ht="114.9" customHeight="1">
      <c r="A111" s="39"/>
      <c r="B111" s="40"/>
      <c r="C111" s="214" t="s">
        <v>279</v>
      </c>
      <c r="D111" s="214" t="s">
        <v>243</v>
      </c>
      <c r="E111" s="215" t="s">
        <v>7480</v>
      </c>
      <c r="F111" s="216" t="s">
        <v>7481</v>
      </c>
      <c r="G111" s="217" t="s">
        <v>282</v>
      </c>
      <c r="H111" s="218">
        <v>9</v>
      </c>
      <c r="I111" s="219"/>
      <c r="J111" s="220">
        <f>ROUND(I111*H111,2)</f>
        <v>0</v>
      </c>
      <c r="K111" s="216" t="s">
        <v>247</v>
      </c>
      <c r="L111" s="45"/>
      <c r="M111" s="221" t="s">
        <v>19</v>
      </c>
      <c r="N111" s="222" t="s">
        <v>43</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248</v>
      </c>
      <c r="AT111" s="225" t="s">
        <v>243</v>
      </c>
      <c r="AU111" s="225" t="s">
        <v>81</v>
      </c>
      <c r="AY111" s="18" t="s">
        <v>240</v>
      </c>
      <c r="BE111" s="226">
        <f>IF(N111="základní",J111,0)</f>
        <v>0</v>
      </c>
      <c r="BF111" s="226">
        <f>IF(N111="snížená",J111,0)</f>
        <v>0</v>
      </c>
      <c r="BG111" s="226">
        <f>IF(N111="zákl. přenesená",J111,0)</f>
        <v>0</v>
      </c>
      <c r="BH111" s="226">
        <f>IF(N111="sníž. přenesená",J111,0)</f>
        <v>0</v>
      </c>
      <c r="BI111" s="226">
        <f>IF(N111="nulová",J111,0)</f>
        <v>0</v>
      </c>
      <c r="BJ111" s="18" t="s">
        <v>79</v>
      </c>
      <c r="BK111" s="226">
        <f>ROUND(I111*H111,2)</f>
        <v>0</v>
      </c>
      <c r="BL111" s="18" t="s">
        <v>248</v>
      </c>
      <c r="BM111" s="225" t="s">
        <v>283</v>
      </c>
    </row>
    <row r="112" s="2" customFormat="1">
      <c r="A112" s="39"/>
      <c r="B112" s="40"/>
      <c r="C112" s="214" t="s">
        <v>8</v>
      </c>
      <c r="D112" s="214" t="s">
        <v>243</v>
      </c>
      <c r="E112" s="215" t="s">
        <v>7482</v>
      </c>
      <c r="F112" s="216" t="s">
        <v>7483</v>
      </c>
      <c r="G112" s="217" t="s">
        <v>282</v>
      </c>
      <c r="H112" s="218">
        <v>9</v>
      </c>
      <c r="I112" s="219"/>
      <c r="J112" s="220">
        <f>ROUND(I112*H112,2)</f>
        <v>0</v>
      </c>
      <c r="K112" s="216" t="s">
        <v>247</v>
      </c>
      <c r="L112" s="45"/>
      <c r="M112" s="221" t="s">
        <v>19</v>
      </c>
      <c r="N112" s="222" t="s">
        <v>43</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248</v>
      </c>
      <c r="AT112" s="225" t="s">
        <v>243</v>
      </c>
      <c r="AU112" s="225" t="s">
        <v>81</v>
      </c>
      <c r="AY112" s="18" t="s">
        <v>240</v>
      </c>
      <c r="BE112" s="226">
        <f>IF(N112="základní",J112,0)</f>
        <v>0</v>
      </c>
      <c r="BF112" s="226">
        <f>IF(N112="snížená",J112,0)</f>
        <v>0</v>
      </c>
      <c r="BG112" s="226">
        <f>IF(N112="zákl. přenesená",J112,0)</f>
        <v>0</v>
      </c>
      <c r="BH112" s="226">
        <f>IF(N112="sníž. přenesená",J112,0)</f>
        <v>0</v>
      </c>
      <c r="BI112" s="226">
        <f>IF(N112="nulová",J112,0)</f>
        <v>0</v>
      </c>
      <c r="BJ112" s="18" t="s">
        <v>79</v>
      </c>
      <c r="BK112" s="226">
        <f>ROUND(I112*H112,2)</f>
        <v>0</v>
      </c>
      <c r="BL112" s="18" t="s">
        <v>248</v>
      </c>
      <c r="BM112" s="225" t="s">
        <v>286</v>
      </c>
    </row>
    <row r="113" s="2" customFormat="1">
      <c r="A113" s="39"/>
      <c r="B113" s="40"/>
      <c r="C113" s="214" t="s">
        <v>287</v>
      </c>
      <c r="D113" s="214" t="s">
        <v>243</v>
      </c>
      <c r="E113" s="215" t="s">
        <v>7484</v>
      </c>
      <c r="F113" s="216" t="s">
        <v>7485</v>
      </c>
      <c r="G113" s="217" t="s">
        <v>282</v>
      </c>
      <c r="H113" s="218">
        <v>23</v>
      </c>
      <c r="I113" s="219"/>
      <c r="J113" s="220">
        <f>ROUND(I113*H113,2)</f>
        <v>0</v>
      </c>
      <c r="K113" s="216" t="s">
        <v>247</v>
      </c>
      <c r="L113" s="45"/>
      <c r="M113" s="221" t="s">
        <v>19</v>
      </c>
      <c r="N113" s="222" t="s">
        <v>43</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248</v>
      </c>
      <c r="AT113" s="225" t="s">
        <v>243</v>
      </c>
      <c r="AU113" s="225" t="s">
        <v>81</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290</v>
      </c>
    </row>
    <row r="114" s="12" customFormat="1" ht="22.8" customHeight="1">
      <c r="A114" s="12"/>
      <c r="B114" s="198"/>
      <c r="C114" s="199"/>
      <c r="D114" s="200" t="s">
        <v>71</v>
      </c>
      <c r="E114" s="212" t="s">
        <v>7486</v>
      </c>
      <c r="F114" s="212" t="s">
        <v>7402</v>
      </c>
      <c r="G114" s="199"/>
      <c r="H114" s="199"/>
      <c r="I114" s="202"/>
      <c r="J114" s="213">
        <f>BK114</f>
        <v>0</v>
      </c>
      <c r="K114" s="199"/>
      <c r="L114" s="204"/>
      <c r="M114" s="205"/>
      <c r="N114" s="206"/>
      <c r="O114" s="206"/>
      <c r="P114" s="207">
        <f>P115</f>
        <v>0</v>
      </c>
      <c r="Q114" s="206"/>
      <c r="R114" s="207">
        <f>R115</f>
        <v>0</v>
      </c>
      <c r="S114" s="206"/>
      <c r="T114" s="208">
        <f>T115</f>
        <v>0</v>
      </c>
      <c r="U114" s="12"/>
      <c r="V114" s="12"/>
      <c r="W114" s="12"/>
      <c r="X114" s="12"/>
      <c r="Y114" s="12"/>
      <c r="Z114" s="12"/>
      <c r="AA114" s="12"/>
      <c r="AB114" s="12"/>
      <c r="AC114" s="12"/>
      <c r="AD114" s="12"/>
      <c r="AE114" s="12"/>
      <c r="AR114" s="209" t="s">
        <v>79</v>
      </c>
      <c r="AT114" s="210" t="s">
        <v>71</v>
      </c>
      <c r="AU114" s="210" t="s">
        <v>79</v>
      </c>
      <c r="AY114" s="209" t="s">
        <v>240</v>
      </c>
      <c r="BK114" s="211">
        <f>BK115</f>
        <v>0</v>
      </c>
    </row>
    <row r="115" s="2" customFormat="1">
      <c r="A115" s="39"/>
      <c r="B115" s="40"/>
      <c r="C115" s="214" t="s">
        <v>268</v>
      </c>
      <c r="D115" s="214" t="s">
        <v>243</v>
      </c>
      <c r="E115" s="215" t="s">
        <v>7487</v>
      </c>
      <c r="F115" s="216" t="s">
        <v>7404</v>
      </c>
      <c r="G115" s="217" t="s">
        <v>261</v>
      </c>
      <c r="H115" s="218">
        <v>1150</v>
      </c>
      <c r="I115" s="219"/>
      <c r="J115" s="220">
        <f>ROUND(I115*H115,2)</f>
        <v>0</v>
      </c>
      <c r="K115" s="216" t="s">
        <v>247</v>
      </c>
      <c r="L115" s="45"/>
      <c r="M115" s="221" t="s">
        <v>19</v>
      </c>
      <c r="N115" s="222" t="s">
        <v>43</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248</v>
      </c>
      <c r="AT115" s="225" t="s">
        <v>243</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294</v>
      </c>
    </row>
    <row r="116" s="12" customFormat="1" ht="22.8" customHeight="1">
      <c r="A116" s="12"/>
      <c r="B116" s="198"/>
      <c r="C116" s="199"/>
      <c r="D116" s="200" t="s">
        <v>71</v>
      </c>
      <c r="E116" s="212" t="s">
        <v>7488</v>
      </c>
      <c r="F116" s="212" t="s">
        <v>7408</v>
      </c>
      <c r="G116" s="199"/>
      <c r="H116" s="199"/>
      <c r="I116" s="202"/>
      <c r="J116" s="213">
        <f>BK116</f>
        <v>0</v>
      </c>
      <c r="K116" s="199"/>
      <c r="L116" s="204"/>
      <c r="M116" s="205"/>
      <c r="N116" s="206"/>
      <c r="O116" s="206"/>
      <c r="P116" s="207">
        <f>SUM(P117:P122)</f>
        <v>0</v>
      </c>
      <c r="Q116" s="206"/>
      <c r="R116" s="207">
        <f>SUM(R117:R122)</f>
        <v>0</v>
      </c>
      <c r="S116" s="206"/>
      <c r="T116" s="208">
        <f>SUM(T117:T122)</f>
        <v>0</v>
      </c>
      <c r="U116" s="12"/>
      <c r="V116" s="12"/>
      <c r="W116" s="12"/>
      <c r="X116" s="12"/>
      <c r="Y116" s="12"/>
      <c r="Z116" s="12"/>
      <c r="AA116" s="12"/>
      <c r="AB116" s="12"/>
      <c r="AC116" s="12"/>
      <c r="AD116" s="12"/>
      <c r="AE116" s="12"/>
      <c r="AR116" s="209" t="s">
        <v>79</v>
      </c>
      <c r="AT116" s="210" t="s">
        <v>71</v>
      </c>
      <c r="AU116" s="210" t="s">
        <v>79</v>
      </c>
      <c r="AY116" s="209" t="s">
        <v>240</v>
      </c>
      <c r="BK116" s="211">
        <f>SUM(BK117:BK122)</f>
        <v>0</v>
      </c>
    </row>
    <row r="117" s="2" customFormat="1" ht="24.15" customHeight="1">
      <c r="A117" s="39"/>
      <c r="B117" s="40"/>
      <c r="C117" s="214" t="s">
        <v>295</v>
      </c>
      <c r="D117" s="214" t="s">
        <v>243</v>
      </c>
      <c r="E117" s="215" t="s">
        <v>7489</v>
      </c>
      <c r="F117" s="216" t="s">
        <v>7410</v>
      </c>
      <c r="G117" s="217" t="s">
        <v>261</v>
      </c>
      <c r="H117" s="218">
        <v>230</v>
      </c>
      <c r="I117" s="219"/>
      <c r="J117" s="220">
        <f>ROUND(I117*H117,2)</f>
        <v>0</v>
      </c>
      <c r="K117" s="216" t="s">
        <v>247</v>
      </c>
      <c r="L117" s="45"/>
      <c r="M117" s="221" t="s">
        <v>19</v>
      </c>
      <c r="N117" s="222" t="s">
        <v>43</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248</v>
      </c>
      <c r="AT117" s="225" t="s">
        <v>243</v>
      </c>
      <c r="AU117" s="225" t="s">
        <v>81</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248</v>
      </c>
      <c r="BM117" s="225" t="s">
        <v>298</v>
      </c>
    </row>
    <row r="118" s="2" customFormat="1" ht="24.15" customHeight="1">
      <c r="A118" s="39"/>
      <c r="B118" s="40"/>
      <c r="C118" s="214" t="s">
        <v>271</v>
      </c>
      <c r="D118" s="214" t="s">
        <v>243</v>
      </c>
      <c r="E118" s="215" t="s">
        <v>7490</v>
      </c>
      <c r="F118" s="216" t="s">
        <v>7414</v>
      </c>
      <c r="G118" s="217" t="s">
        <v>261</v>
      </c>
      <c r="H118" s="218">
        <v>230</v>
      </c>
      <c r="I118" s="219"/>
      <c r="J118" s="220">
        <f>ROUND(I118*H118,2)</f>
        <v>0</v>
      </c>
      <c r="K118" s="216" t="s">
        <v>247</v>
      </c>
      <c r="L118" s="45"/>
      <c r="M118" s="221" t="s">
        <v>19</v>
      </c>
      <c r="N118" s="222" t="s">
        <v>43</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248</v>
      </c>
      <c r="AT118" s="225" t="s">
        <v>243</v>
      </c>
      <c r="AU118" s="225" t="s">
        <v>81</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301</v>
      </c>
    </row>
    <row r="119" s="2" customFormat="1" ht="66.75" customHeight="1">
      <c r="A119" s="39"/>
      <c r="B119" s="40"/>
      <c r="C119" s="214" t="s">
        <v>304</v>
      </c>
      <c r="D119" s="214" t="s">
        <v>243</v>
      </c>
      <c r="E119" s="215" t="s">
        <v>7491</v>
      </c>
      <c r="F119" s="216" t="s">
        <v>7416</v>
      </c>
      <c r="G119" s="217" t="s">
        <v>282</v>
      </c>
      <c r="H119" s="218">
        <v>9</v>
      </c>
      <c r="I119" s="219"/>
      <c r="J119" s="220">
        <f>ROUND(I119*H119,2)</f>
        <v>0</v>
      </c>
      <c r="K119" s="216" t="s">
        <v>247</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248</v>
      </c>
      <c r="AT119" s="225" t="s">
        <v>243</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306</v>
      </c>
    </row>
    <row r="120" s="2" customFormat="1">
      <c r="A120" s="39"/>
      <c r="B120" s="40"/>
      <c r="C120" s="214" t="s">
        <v>275</v>
      </c>
      <c r="D120" s="214" t="s">
        <v>243</v>
      </c>
      <c r="E120" s="215" t="s">
        <v>7492</v>
      </c>
      <c r="F120" s="216" t="s">
        <v>7418</v>
      </c>
      <c r="G120" s="217" t="s">
        <v>282</v>
      </c>
      <c r="H120" s="218">
        <v>14</v>
      </c>
      <c r="I120" s="219"/>
      <c r="J120" s="220">
        <f>ROUND(I120*H120,2)</f>
        <v>0</v>
      </c>
      <c r="K120" s="216" t="s">
        <v>247</v>
      </c>
      <c r="L120" s="45"/>
      <c r="M120" s="221" t="s">
        <v>19</v>
      </c>
      <c r="N120" s="222" t="s">
        <v>43</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248</v>
      </c>
      <c r="AT120" s="225" t="s">
        <v>243</v>
      </c>
      <c r="AU120" s="225" t="s">
        <v>81</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248</v>
      </c>
      <c r="BM120" s="225" t="s">
        <v>308</v>
      </c>
    </row>
    <row r="121" s="2" customFormat="1" ht="24.15" customHeight="1">
      <c r="A121" s="39"/>
      <c r="B121" s="40"/>
      <c r="C121" s="214" t="s">
        <v>309</v>
      </c>
      <c r="D121" s="214" t="s">
        <v>243</v>
      </c>
      <c r="E121" s="215" t="s">
        <v>7493</v>
      </c>
      <c r="F121" s="216" t="s">
        <v>7420</v>
      </c>
      <c r="G121" s="217" t="s">
        <v>282</v>
      </c>
      <c r="H121" s="218">
        <v>23</v>
      </c>
      <c r="I121" s="219"/>
      <c r="J121" s="220">
        <f>ROUND(I121*H121,2)</f>
        <v>0</v>
      </c>
      <c r="K121" s="216" t="s">
        <v>247</v>
      </c>
      <c r="L121" s="45"/>
      <c r="M121" s="221" t="s">
        <v>19</v>
      </c>
      <c r="N121" s="222" t="s">
        <v>43</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248</v>
      </c>
      <c r="AT121" s="225" t="s">
        <v>243</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311</v>
      </c>
    </row>
    <row r="122" s="2" customFormat="1" ht="24.15" customHeight="1">
      <c r="A122" s="39"/>
      <c r="B122" s="40"/>
      <c r="C122" s="214" t="s">
        <v>278</v>
      </c>
      <c r="D122" s="214" t="s">
        <v>243</v>
      </c>
      <c r="E122" s="215" t="s">
        <v>7494</v>
      </c>
      <c r="F122" s="216" t="s">
        <v>7422</v>
      </c>
      <c r="G122" s="217" t="s">
        <v>282</v>
      </c>
      <c r="H122" s="218">
        <v>23</v>
      </c>
      <c r="I122" s="219"/>
      <c r="J122" s="220">
        <f>ROUND(I122*H122,2)</f>
        <v>0</v>
      </c>
      <c r="K122" s="216" t="s">
        <v>247</v>
      </c>
      <c r="L122" s="45"/>
      <c r="M122" s="221" t="s">
        <v>19</v>
      </c>
      <c r="N122" s="222" t="s">
        <v>43</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248</v>
      </c>
      <c r="AT122" s="225" t="s">
        <v>243</v>
      </c>
      <c r="AU122" s="225" t="s">
        <v>81</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248</v>
      </c>
      <c r="BM122" s="225" t="s">
        <v>313</v>
      </c>
    </row>
    <row r="123" s="12" customFormat="1" ht="22.8" customHeight="1">
      <c r="A123" s="12"/>
      <c r="B123" s="198"/>
      <c r="C123" s="199"/>
      <c r="D123" s="200" t="s">
        <v>71</v>
      </c>
      <c r="E123" s="212" t="s">
        <v>7495</v>
      </c>
      <c r="F123" s="212" t="s">
        <v>405</v>
      </c>
      <c r="G123" s="199"/>
      <c r="H123" s="199"/>
      <c r="I123" s="202"/>
      <c r="J123" s="213">
        <f>BK123</f>
        <v>0</v>
      </c>
      <c r="K123" s="199"/>
      <c r="L123" s="204"/>
      <c r="M123" s="205"/>
      <c r="N123" s="206"/>
      <c r="O123" s="206"/>
      <c r="P123" s="207">
        <f>SUM(P124:P135)</f>
        <v>0</v>
      </c>
      <c r="Q123" s="206"/>
      <c r="R123" s="207">
        <f>SUM(R124:R135)</f>
        <v>0</v>
      </c>
      <c r="S123" s="206"/>
      <c r="T123" s="208">
        <f>SUM(T124:T135)</f>
        <v>0</v>
      </c>
      <c r="U123" s="12"/>
      <c r="V123" s="12"/>
      <c r="W123" s="12"/>
      <c r="X123" s="12"/>
      <c r="Y123" s="12"/>
      <c r="Z123" s="12"/>
      <c r="AA123" s="12"/>
      <c r="AB123" s="12"/>
      <c r="AC123" s="12"/>
      <c r="AD123" s="12"/>
      <c r="AE123" s="12"/>
      <c r="AR123" s="209" t="s">
        <v>79</v>
      </c>
      <c r="AT123" s="210" t="s">
        <v>71</v>
      </c>
      <c r="AU123" s="210" t="s">
        <v>79</v>
      </c>
      <c r="AY123" s="209" t="s">
        <v>240</v>
      </c>
      <c r="BK123" s="211">
        <f>SUM(BK124:BK135)</f>
        <v>0</v>
      </c>
    </row>
    <row r="124" s="2" customFormat="1" ht="24.15" customHeight="1">
      <c r="A124" s="39"/>
      <c r="B124" s="40"/>
      <c r="C124" s="214" t="s">
        <v>7</v>
      </c>
      <c r="D124" s="214" t="s">
        <v>243</v>
      </c>
      <c r="E124" s="215" t="s">
        <v>7496</v>
      </c>
      <c r="F124" s="216" t="s">
        <v>7429</v>
      </c>
      <c r="G124" s="217" t="s">
        <v>282</v>
      </c>
      <c r="H124" s="218">
        <v>23</v>
      </c>
      <c r="I124" s="219"/>
      <c r="J124" s="220">
        <f>ROUND(I124*H124,2)</f>
        <v>0</v>
      </c>
      <c r="K124" s="216" t="s">
        <v>247</v>
      </c>
      <c r="L124" s="45"/>
      <c r="M124" s="221" t="s">
        <v>19</v>
      </c>
      <c r="N124" s="222" t="s">
        <v>43</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248</v>
      </c>
      <c r="AT124" s="225" t="s">
        <v>243</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315</v>
      </c>
    </row>
    <row r="125" s="2" customFormat="1" ht="24.15" customHeight="1">
      <c r="A125" s="39"/>
      <c r="B125" s="40"/>
      <c r="C125" s="214" t="s">
        <v>283</v>
      </c>
      <c r="D125" s="214" t="s">
        <v>243</v>
      </c>
      <c r="E125" s="215" t="s">
        <v>7497</v>
      </c>
      <c r="F125" s="216" t="s">
        <v>7431</v>
      </c>
      <c r="G125" s="217" t="s">
        <v>282</v>
      </c>
      <c r="H125" s="218">
        <v>23</v>
      </c>
      <c r="I125" s="219"/>
      <c r="J125" s="220">
        <f>ROUND(I125*H125,2)</f>
        <v>0</v>
      </c>
      <c r="K125" s="216" t="s">
        <v>247</v>
      </c>
      <c r="L125" s="45"/>
      <c r="M125" s="221" t="s">
        <v>19</v>
      </c>
      <c r="N125" s="222" t="s">
        <v>43</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248</v>
      </c>
      <c r="AT125" s="225" t="s">
        <v>243</v>
      </c>
      <c r="AU125" s="225" t="s">
        <v>81</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248</v>
      </c>
      <c r="BM125" s="225" t="s">
        <v>317</v>
      </c>
    </row>
    <row r="126" s="2" customFormat="1" ht="24.15" customHeight="1">
      <c r="A126" s="39"/>
      <c r="B126" s="40"/>
      <c r="C126" s="214" t="s">
        <v>318</v>
      </c>
      <c r="D126" s="214" t="s">
        <v>243</v>
      </c>
      <c r="E126" s="215" t="s">
        <v>7498</v>
      </c>
      <c r="F126" s="216" t="s">
        <v>7433</v>
      </c>
      <c r="G126" s="217" t="s">
        <v>282</v>
      </c>
      <c r="H126" s="218">
        <v>23</v>
      </c>
      <c r="I126" s="219"/>
      <c r="J126" s="220">
        <f>ROUND(I126*H126,2)</f>
        <v>0</v>
      </c>
      <c r="K126" s="216" t="s">
        <v>247</v>
      </c>
      <c r="L126" s="45"/>
      <c r="M126" s="221" t="s">
        <v>19</v>
      </c>
      <c r="N126" s="222" t="s">
        <v>43</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248</v>
      </c>
      <c r="AT126" s="225" t="s">
        <v>243</v>
      </c>
      <c r="AU126" s="225" t="s">
        <v>81</v>
      </c>
      <c r="AY126" s="18" t="s">
        <v>240</v>
      </c>
      <c r="BE126" s="226">
        <f>IF(N126="základní",J126,0)</f>
        <v>0</v>
      </c>
      <c r="BF126" s="226">
        <f>IF(N126="snížená",J126,0)</f>
        <v>0</v>
      </c>
      <c r="BG126" s="226">
        <f>IF(N126="zákl. přenesená",J126,0)</f>
        <v>0</v>
      </c>
      <c r="BH126" s="226">
        <f>IF(N126="sníž. přenesená",J126,0)</f>
        <v>0</v>
      </c>
      <c r="BI126" s="226">
        <f>IF(N126="nulová",J126,0)</f>
        <v>0</v>
      </c>
      <c r="BJ126" s="18" t="s">
        <v>79</v>
      </c>
      <c r="BK126" s="226">
        <f>ROUND(I126*H126,2)</f>
        <v>0</v>
      </c>
      <c r="BL126" s="18" t="s">
        <v>248</v>
      </c>
      <c r="BM126" s="225" t="s">
        <v>320</v>
      </c>
    </row>
    <row r="127" s="2" customFormat="1" ht="24.15" customHeight="1">
      <c r="A127" s="39"/>
      <c r="B127" s="40"/>
      <c r="C127" s="214" t="s">
        <v>286</v>
      </c>
      <c r="D127" s="214" t="s">
        <v>243</v>
      </c>
      <c r="E127" s="215" t="s">
        <v>7499</v>
      </c>
      <c r="F127" s="216" t="s">
        <v>7435</v>
      </c>
      <c r="G127" s="217" t="s">
        <v>282</v>
      </c>
      <c r="H127" s="218">
        <v>23</v>
      </c>
      <c r="I127" s="219"/>
      <c r="J127" s="220">
        <f>ROUND(I127*H127,2)</f>
        <v>0</v>
      </c>
      <c r="K127" s="216" t="s">
        <v>247</v>
      </c>
      <c r="L127" s="45"/>
      <c r="M127" s="221" t="s">
        <v>19</v>
      </c>
      <c r="N127" s="222" t="s">
        <v>43</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248</v>
      </c>
      <c r="AT127" s="225" t="s">
        <v>243</v>
      </c>
      <c r="AU127" s="225" t="s">
        <v>81</v>
      </c>
      <c r="AY127" s="18" t="s">
        <v>240</v>
      </c>
      <c r="BE127" s="226">
        <f>IF(N127="základní",J127,0)</f>
        <v>0</v>
      </c>
      <c r="BF127" s="226">
        <f>IF(N127="snížená",J127,0)</f>
        <v>0</v>
      </c>
      <c r="BG127" s="226">
        <f>IF(N127="zákl. přenesená",J127,0)</f>
        <v>0</v>
      </c>
      <c r="BH127" s="226">
        <f>IF(N127="sníž. přenesená",J127,0)</f>
        <v>0</v>
      </c>
      <c r="BI127" s="226">
        <f>IF(N127="nulová",J127,0)</f>
        <v>0</v>
      </c>
      <c r="BJ127" s="18" t="s">
        <v>79</v>
      </c>
      <c r="BK127" s="226">
        <f>ROUND(I127*H127,2)</f>
        <v>0</v>
      </c>
      <c r="BL127" s="18" t="s">
        <v>248</v>
      </c>
      <c r="BM127" s="225" t="s">
        <v>322</v>
      </c>
    </row>
    <row r="128" s="2" customFormat="1" ht="24.15" customHeight="1">
      <c r="A128" s="39"/>
      <c r="B128" s="40"/>
      <c r="C128" s="214" t="s">
        <v>323</v>
      </c>
      <c r="D128" s="214" t="s">
        <v>243</v>
      </c>
      <c r="E128" s="215" t="s">
        <v>7500</v>
      </c>
      <c r="F128" s="216" t="s">
        <v>7441</v>
      </c>
      <c r="G128" s="217" t="s">
        <v>282</v>
      </c>
      <c r="H128" s="218">
        <v>1</v>
      </c>
      <c r="I128" s="219"/>
      <c r="J128" s="220">
        <f>ROUND(I128*H128,2)</f>
        <v>0</v>
      </c>
      <c r="K128" s="216" t="s">
        <v>247</v>
      </c>
      <c r="L128" s="45"/>
      <c r="M128" s="221" t="s">
        <v>19</v>
      </c>
      <c r="N128" s="222" t="s">
        <v>43</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248</v>
      </c>
      <c r="AT128" s="225" t="s">
        <v>243</v>
      </c>
      <c r="AU128" s="225" t="s">
        <v>81</v>
      </c>
      <c r="AY128" s="18" t="s">
        <v>240</v>
      </c>
      <c r="BE128" s="226">
        <f>IF(N128="základní",J128,0)</f>
        <v>0</v>
      </c>
      <c r="BF128" s="226">
        <f>IF(N128="snížená",J128,0)</f>
        <v>0</v>
      </c>
      <c r="BG128" s="226">
        <f>IF(N128="zákl. přenesená",J128,0)</f>
        <v>0</v>
      </c>
      <c r="BH128" s="226">
        <f>IF(N128="sníž. přenesená",J128,0)</f>
        <v>0</v>
      </c>
      <c r="BI128" s="226">
        <f>IF(N128="nulová",J128,0)</f>
        <v>0</v>
      </c>
      <c r="BJ128" s="18" t="s">
        <v>79</v>
      </c>
      <c r="BK128" s="226">
        <f>ROUND(I128*H128,2)</f>
        <v>0</v>
      </c>
      <c r="BL128" s="18" t="s">
        <v>248</v>
      </c>
      <c r="BM128" s="225" t="s">
        <v>325</v>
      </c>
    </row>
    <row r="129" s="2" customFormat="1">
      <c r="A129" s="39"/>
      <c r="B129" s="40"/>
      <c r="C129" s="214" t="s">
        <v>290</v>
      </c>
      <c r="D129" s="214" t="s">
        <v>243</v>
      </c>
      <c r="E129" s="215" t="s">
        <v>7501</v>
      </c>
      <c r="F129" s="216" t="s">
        <v>7443</v>
      </c>
      <c r="G129" s="217" t="s">
        <v>282</v>
      </c>
      <c r="H129" s="218">
        <v>1</v>
      </c>
      <c r="I129" s="219"/>
      <c r="J129" s="220">
        <f>ROUND(I129*H129,2)</f>
        <v>0</v>
      </c>
      <c r="K129" s="216" t="s">
        <v>247</v>
      </c>
      <c r="L129" s="45"/>
      <c r="M129" s="221" t="s">
        <v>19</v>
      </c>
      <c r="N129" s="222" t="s">
        <v>43</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248</v>
      </c>
      <c r="AT129" s="225" t="s">
        <v>243</v>
      </c>
      <c r="AU129" s="225" t="s">
        <v>81</v>
      </c>
      <c r="AY129" s="18" t="s">
        <v>240</v>
      </c>
      <c r="BE129" s="226">
        <f>IF(N129="základní",J129,0)</f>
        <v>0</v>
      </c>
      <c r="BF129" s="226">
        <f>IF(N129="snížená",J129,0)</f>
        <v>0</v>
      </c>
      <c r="BG129" s="226">
        <f>IF(N129="zákl. přenesená",J129,0)</f>
        <v>0</v>
      </c>
      <c r="BH129" s="226">
        <f>IF(N129="sníž. přenesená",J129,0)</f>
        <v>0</v>
      </c>
      <c r="BI129" s="226">
        <f>IF(N129="nulová",J129,0)</f>
        <v>0</v>
      </c>
      <c r="BJ129" s="18" t="s">
        <v>79</v>
      </c>
      <c r="BK129" s="226">
        <f>ROUND(I129*H129,2)</f>
        <v>0</v>
      </c>
      <c r="BL129" s="18" t="s">
        <v>248</v>
      </c>
      <c r="BM129" s="225" t="s">
        <v>327</v>
      </c>
    </row>
    <row r="130" s="2" customFormat="1" ht="24.15" customHeight="1">
      <c r="A130" s="39"/>
      <c r="B130" s="40"/>
      <c r="C130" s="214" t="s">
        <v>328</v>
      </c>
      <c r="D130" s="214" t="s">
        <v>243</v>
      </c>
      <c r="E130" s="215" t="s">
        <v>7502</v>
      </c>
      <c r="F130" s="216" t="s">
        <v>7445</v>
      </c>
      <c r="G130" s="217" t="s">
        <v>282</v>
      </c>
      <c r="H130" s="218">
        <v>1</v>
      </c>
      <c r="I130" s="219"/>
      <c r="J130" s="220">
        <f>ROUND(I130*H130,2)</f>
        <v>0</v>
      </c>
      <c r="K130" s="216" t="s">
        <v>247</v>
      </c>
      <c r="L130" s="45"/>
      <c r="M130" s="221" t="s">
        <v>19</v>
      </c>
      <c r="N130" s="222" t="s">
        <v>43</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248</v>
      </c>
      <c r="AT130" s="225" t="s">
        <v>243</v>
      </c>
      <c r="AU130" s="225" t="s">
        <v>81</v>
      </c>
      <c r="AY130" s="18" t="s">
        <v>240</v>
      </c>
      <c r="BE130" s="226">
        <f>IF(N130="základní",J130,0)</f>
        <v>0</v>
      </c>
      <c r="BF130" s="226">
        <f>IF(N130="snížená",J130,0)</f>
        <v>0</v>
      </c>
      <c r="BG130" s="226">
        <f>IF(N130="zákl. přenesená",J130,0)</f>
        <v>0</v>
      </c>
      <c r="BH130" s="226">
        <f>IF(N130="sníž. přenesená",J130,0)</f>
        <v>0</v>
      </c>
      <c r="BI130" s="226">
        <f>IF(N130="nulová",J130,0)</f>
        <v>0</v>
      </c>
      <c r="BJ130" s="18" t="s">
        <v>79</v>
      </c>
      <c r="BK130" s="226">
        <f>ROUND(I130*H130,2)</f>
        <v>0</v>
      </c>
      <c r="BL130" s="18" t="s">
        <v>248</v>
      </c>
      <c r="BM130" s="225" t="s">
        <v>331</v>
      </c>
    </row>
    <row r="131" s="2" customFormat="1">
      <c r="A131" s="39"/>
      <c r="B131" s="40"/>
      <c r="C131" s="214" t="s">
        <v>294</v>
      </c>
      <c r="D131" s="214" t="s">
        <v>243</v>
      </c>
      <c r="E131" s="215" t="s">
        <v>7503</v>
      </c>
      <c r="F131" s="216" t="s">
        <v>7447</v>
      </c>
      <c r="G131" s="217" t="s">
        <v>282</v>
      </c>
      <c r="H131" s="218">
        <v>1</v>
      </c>
      <c r="I131" s="219"/>
      <c r="J131" s="220">
        <f>ROUND(I131*H131,2)</f>
        <v>0</v>
      </c>
      <c r="K131" s="216" t="s">
        <v>247</v>
      </c>
      <c r="L131" s="45"/>
      <c r="M131" s="221" t="s">
        <v>19</v>
      </c>
      <c r="N131" s="222" t="s">
        <v>43</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248</v>
      </c>
      <c r="AT131" s="225" t="s">
        <v>243</v>
      </c>
      <c r="AU131" s="225" t="s">
        <v>81</v>
      </c>
      <c r="AY131" s="18" t="s">
        <v>240</v>
      </c>
      <c r="BE131" s="226">
        <f>IF(N131="základní",J131,0)</f>
        <v>0</v>
      </c>
      <c r="BF131" s="226">
        <f>IF(N131="snížená",J131,0)</f>
        <v>0</v>
      </c>
      <c r="BG131" s="226">
        <f>IF(N131="zákl. přenesená",J131,0)</f>
        <v>0</v>
      </c>
      <c r="BH131" s="226">
        <f>IF(N131="sníž. přenesená",J131,0)</f>
        <v>0</v>
      </c>
      <c r="BI131" s="226">
        <f>IF(N131="nulová",J131,0)</f>
        <v>0</v>
      </c>
      <c r="BJ131" s="18" t="s">
        <v>79</v>
      </c>
      <c r="BK131" s="226">
        <f>ROUND(I131*H131,2)</f>
        <v>0</v>
      </c>
      <c r="BL131" s="18" t="s">
        <v>248</v>
      </c>
      <c r="BM131" s="225" t="s">
        <v>333</v>
      </c>
    </row>
    <row r="132" s="2" customFormat="1" ht="24.15" customHeight="1">
      <c r="A132" s="39"/>
      <c r="B132" s="40"/>
      <c r="C132" s="214" t="s">
        <v>334</v>
      </c>
      <c r="D132" s="214" t="s">
        <v>243</v>
      </c>
      <c r="E132" s="215" t="s">
        <v>7504</v>
      </c>
      <c r="F132" s="216" t="s">
        <v>426</v>
      </c>
      <c r="G132" s="217" t="s">
        <v>282</v>
      </c>
      <c r="H132" s="218">
        <v>1</v>
      </c>
      <c r="I132" s="219"/>
      <c r="J132" s="220">
        <f>ROUND(I132*H132,2)</f>
        <v>0</v>
      </c>
      <c r="K132" s="216" t="s">
        <v>247</v>
      </c>
      <c r="L132" s="45"/>
      <c r="M132" s="221" t="s">
        <v>19</v>
      </c>
      <c r="N132" s="222" t="s">
        <v>43</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248</v>
      </c>
      <c r="AT132" s="225" t="s">
        <v>243</v>
      </c>
      <c r="AU132" s="225" t="s">
        <v>81</v>
      </c>
      <c r="AY132" s="18" t="s">
        <v>240</v>
      </c>
      <c r="BE132" s="226">
        <f>IF(N132="základní",J132,0)</f>
        <v>0</v>
      </c>
      <c r="BF132" s="226">
        <f>IF(N132="snížená",J132,0)</f>
        <v>0</v>
      </c>
      <c r="BG132" s="226">
        <f>IF(N132="zákl. přenesená",J132,0)</f>
        <v>0</v>
      </c>
      <c r="BH132" s="226">
        <f>IF(N132="sníž. přenesená",J132,0)</f>
        <v>0</v>
      </c>
      <c r="BI132" s="226">
        <f>IF(N132="nulová",J132,0)</f>
        <v>0</v>
      </c>
      <c r="BJ132" s="18" t="s">
        <v>79</v>
      </c>
      <c r="BK132" s="226">
        <f>ROUND(I132*H132,2)</f>
        <v>0</v>
      </c>
      <c r="BL132" s="18" t="s">
        <v>248</v>
      </c>
      <c r="BM132" s="225" t="s">
        <v>336</v>
      </c>
    </row>
    <row r="133" s="2" customFormat="1" ht="24.15" customHeight="1">
      <c r="A133" s="39"/>
      <c r="B133" s="40"/>
      <c r="C133" s="214" t="s">
        <v>298</v>
      </c>
      <c r="D133" s="214" t="s">
        <v>243</v>
      </c>
      <c r="E133" s="215" t="s">
        <v>7505</v>
      </c>
      <c r="F133" s="216" t="s">
        <v>483</v>
      </c>
      <c r="G133" s="217" t="s">
        <v>282</v>
      </c>
      <c r="H133" s="218">
        <v>1</v>
      </c>
      <c r="I133" s="219"/>
      <c r="J133" s="220">
        <f>ROUND(I133*H133,2)</f>
        <v>0</v>
      </c>
      <c r="K133" s="216" t="s">
        <v>247</v>
      </c>
      <c r="L133" s="45"/>
      <c r="M133" s="221" t="s">
        <v>19</v>
      </c>
      <c r="N133" s="222" t="s">
        <v>43</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248</v>
      </c>
      <c r="AT133" s="225" t="s">
        <v>243</v>
      </c>
      <c r="AU133" s="225" t="s">
        <v>81</v>
      </c>
      <c r="AY133" s="18" t="s">
        <v>240</v>
      </c>
      <c r="BE133" s="226">
        <f>IF(N133="základní",J133,0)</f>
        <v>0</v>
      </c>
      <c r="BF133" s="226">
        <f>IF(N133="snížená",J133,0)</f>
        <v>0</v>
      </c>
      <c r="BG133" s="226">
        <f>IF(N133="zákl. přenesená",J133,0)</f>
        <v>0</v>
      </c>
      <c r="BH133" s="226">
        <f>IF(N133="sníž. přenesená",J133,0)</f>
        <v>0</v>
      </c>
      <c r="BI133" s="226">
        <f>IF(N133="nulová",J133,0)</f>
        <v>0</v>
      </c>
      <c r="BJ133" s="18" t="s">
        <v>79</v>
      </c>
      <c r="BK133" s="226">
        <f>ROUND(I133*H133,2)</f>
        <v>0</v>
      </c>
      <c r="BL133" s="18" t="s">
        <v>248</v>
      </c>
      <c r="BM133" s="225" t="s">
        <v>338</v>
      </c>
    </row>
    <row r="134" s="2" customFormat="1" ht="24.15" customHeight="1">
      <c r="A134" s="39"/>
      <c r="B134" s="40"/>
      <c r="C134" s="214" t="s">
        <v>341</v>
      </c>
      <c r="D134" s="214" t="s">
        <v>243</v>
      </c>
      <c r="E134" s="215" t="s">
        <v>7506</v>
      </c>
      <c r="F134" s="216" t="s">
        <v>7451</v>
      </c>
      <c r="G134" s="217" t="s">
        <v>282</v>
      </c>
      <c r="H134" s="218">
        <v>1</v>
      </c>
      <c r="I134" s="219"/>
      <c r="J134" s="220">
        <f>ROUND(I134*H134,2)</f>
        <v>0</v>
      </c>
      <c r="K134" s="216" t="s">
        <v>247</v>
      </c>
      <c r="L134" s="45"/>
      <c r="M134" s="221" t="s">
        <v>19</v>
      </c>
      <c r="N134" s="222" t="s">
        <v>43</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248</v>
      </c>
      <c r="AT134" s="225" t="s">
        <v>243</v>
      </c>
      <c r="AU134" s="225" t="s">
        <v>81</v>
      </c>
      <c r="AY134" s="18" t="s">
        <v>240</v>
      </c>
      <c r="BE134" s="226">
        <f>IF(N134="základní",J134,0)</f>
        <v>0</v>
      </c>
      <c r="BF134" s="226">
        <f>IF(N134="snížená",J134,0)</f>
        <v>0</v>
      </c>
      <c r="BG134" s="226">
        <f>IF(N134="zákl. přenesená",J134,0)</f>
        <v>0</v>
      </c>
      <c r="BH134" s="226">
        <f>IF(N134="sníž. přenesená",J134,0)</f>
        <v>0</v>
      </c>
      <c r="BI134" s="226">
        <f>IF(N134="nulová",J134,0)</f>
        <v>0</v>
      </c>
      <c r="BJ134" s="18" t="s">
        <v>79</v>
      </c>
      <c r="BK134" s="226">
        <f>ROUND(I134*H134,2)</f>
        <v>0</v>
      </c>
      <c r="BL134" s="18" t="s">
        <v>248</v>
      </c>
      <c r="BM134" s="225" t="s">
        <v>344</v>
      </c>
    </row>
    <row r="135" s="2" customFormat="1">
      <c r="A135" s="39"/>
      <c r="B135" s="40"/>
      <c r="C135" s="41"/>
      <c r="D135" s="227" t="s">
        <v>435</v>
      </c>
      <c r="E135" s="41"/>
      <c r="F135" s="228" t="s">
        <v>7452</v>
      </c>
      <c r="G135" s="41"/>
      <c r="H135" s="41"/>
      <c r="I135" s="229"/>
      <c r="J135" s="41"/>
      <c r="K135" s="41"/>
      <c r="L135" s="45"/>
      <c r="M135" s="230"/>
      <c r="N135" s="231"/>
      <c r="O135" s="232"/>
      <c r="P135" s="232"/>
      <c r="Q135" s="232"/>
      <c r="R135" s="232"/>
      <c r="S135" s="232"/>
      <c r="T135" s="233"/>
      <c r="U135" s="39"/>
      <c r="V135" s="39"/>
      <c r="W135" s="39"/>
      <c r="X135" s="39"/>
      <c r="Y135" s="39"/>
      <c r="Z135" s="39"/>
      <c r="AA135" s="39"/>
      <c r="AB135" s="39"/>
      <c r="AC135" s="39"/>
      <c r="AD135" s="39"/>
      <c r="AE135" s="39"/>
      <c r="AT135" s="18" t="s">
        <v>435</v>
      </c>
      <c r="AU135" s="18" t="s">
        <v>81</v>
      </c>
    </row>
    <row r="136" s="2" customFormat="1" ht="6.96" customHeight="1">
      <c r="A136" s="39"/>
      <c r="B136" s="60"/>
      <c r="C136" s="61"/>
      <c r="D136" s="61"/>
      <c r="E136" s="61"/>
      <c r="F136" s="61"/>
      <c r="G136" s="61"/>
      <c r="H136" s="61"/>
      <c r="I136" s="61"/>
      <c r="J136" s="61"/>
      <c r="K136" s="61"/>
      <c r="L136" s="45"/>
      <c r="M136" s="39"/>
      <c r="O136" s="39"/>
      <c r="P136" s="39"/>
      <c r="Q136" s="39"/>
      <c r="R136" s="39"/>
      <c r="S136" s="39"/>
      <c r="T136" s="39"/>
      <c r="U136" s="39"/>
      <c r="V136" s="39"/>
      <c r="W136" s="39"/>
      <c r="X136" s="39"/>
      <c r="Y136" s="39"/>
      <c r="Z136" s="39"/>
      <c r="AA136" s="39"/>
      <c r="AB136" s="39"/>
      <c r="AC136" s="39"/>
      <c r="AD136" s="39"/>
      <c r="AE136" s="39"/>
    </row>
  </sheetData>
  <sheetProtection sheet="1" autoFilter="0" formatColumns="0" formatRows="0" objects="1" scenarios="1" spinCount="100000" saltValue="yqjsAyE3gdO3ruqgHOGkS3eZYDrABx1llp/PpCikfW9lJojKtpD30F7Hm4Xrq+pDHsI5129X5weA9izoYqDq/Q==" hashValue="yJNVipybz5elQkh+jHd0OWPQNfyZmgtXDfKB1183zEpY3lSunUaScthqs8HkY0jQClk3cw+EOCOnuIZibrKSNA==" algorithmName="SHA-512" password="CC35"/>
  <autoFilter ref="C96:K135"/>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156</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c r="B8" s="21"/>
      <c r="D8" s="144" t="s">
        <v>209</v>
      </c>
      <c r="L8" s="21"/>
    </row>
    <row r="9" s="1" customFormat="1" ht="16.5" customHeight="1">
      <c r="B9" s="21"/>
      <c r="E9" s="145" t="s">
        <v>1333</v>
      </c>
      <c r="F9" s="1"/>
      <c r="G9" s="1"/>
      <c r="H9" s="1"/>
      <c r="L9" s="21"/>
    </row>
    <row r="10" s="1" customFormat="1" ht="12" customHeight="1">
      <c r="B10" s="21"/>
      <c r="D10" s="144" t="s">
        <v>211</v>
      </c>
      <c r="L10" s="21"/>
    </row>
    <row r="11" s="2" customFormat="1" ht="16.5" customHeight="1">
      <c r="A11" s="39"/>
      <c r="B11" s="45"/>
      <c r="C11" s="39"/>
      <c r="D11" s="39"/>
      <c r="E11" s="157" t="s">
        <v>7318</v>
      </c>
      <c r="F11" s="39"/>
      <c r="G11" s="39"/>
      <c r="H11" s="39"/>
      <c r="I11" s="39"/>
      <c r="J11" s="39"/>
      <c r="K11" s="39"/>
      <c r="L11" s="146"/>
      <c r="S11" s="39"/>
      <c r="T11" s="39"/>
      <c r="U11" s="39"/>
      <c r="V11" s="39"/>
      <c r="W11" s="39"/>
      <c r="X11" s="39"/>
      <c r="Y11" s="39"/>
      <c r="Z11" s="39"/>
      <c r="AA11" s="39"/>
      <c r="AB11" s="39"/>
      <c r="AC11" s="39"/>
      <c r="AD11" s="39"/>
      <c r="AE11" s="39"/>
    </row>
    <row r="12" s="2" customFormat="1" ht="12" customHeight="1">
      <c r="A12" s="39"/>
      <c r="B12" s="45"/>
      <c r="C12" s="39"/>
      <c r="D12" s="144" t="s">
        <v>7319</v>
      </c>
      <c r="E12" s="39"/>
      <c r="F12" s="39"/>
      <c r="G12" s="39"/>
      <c r="H12" s="39"/>
      <c r="I12" s="39"/>
      <c r="J12" s="39"/>
      <c r="K12" s="39"/>
      <c r="L12" s="146"/>
      <c r="S12" s="39"/>
      <c r="T12" s="39"/>
      <c r="U12" s="39"/>
      <c r="V12" s="39"/>
      <c r="W12" s="39"/>
      <c r="X12" s="39"/>
      <c r="Y12" s="39"/>
      <c r="Z12" s="39"/>
      <c r="AA12" s="39"/>
      <c r="AB12" s="39"/>
      <c r="AC12" s="39"/>
      <c r="AD12" s="39"/>
      <c r="AE12" s="39"/>
    </row>
    <row r="13" s="2" customFormat="1" ht="16.5" customHeight="1">
      <c r="A13" s="39"/>
      <c r="B13" s="45"/>
      <c r="C13" s="39"/>
      <c r="D13" s="39"/>
      <c r="E13" s="147" t="s">
        <v>7507</v>
      </c>
      <c r="F13" s="39"/>
      <c r="G13" s="39"/>
      <c r="H13" s="39"/>
      <c r="I13" s="39"/>
      <c r="J13" s="39"/>
      <c r="K13" s="39"/>
      <c r="L13" s="146"/>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s="2" customFormat="1" ht="12" customHeight="1">
      <c r="A16" s="39"/>
      <c r="B16" s="45"/>
      <c r="C16" s="39"/>
      <c r="D16" s="144" t="s">
        <v>21</v>
      </c>
      <c r="E16" s="39"/>
      <c r="F16" s="134" t="s">
        <v>22</v>
      </c>
      <c r="G16" s="39"/>
      <c r="H16" s="39"/>
      <c r="I16" s="144" t="s">
        <v>23</v>
      </c>
      <c r="J16" s="148" t="str">
        <f>'Rekapitulace stavby'!AN8</f>
        <v>19. 10. 2024</v>
      </c>
      <c r="K16" s="39"/>
      <c r="L16" s="146"/>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s="2" customFormat="1" ht="12" customHeight="1">
      <c r="A18" s="39"/>
      <c r="B18" s="45"/>
      <c r="C18" s="39"/>
      <c r="D18" s="144" t="s">
        <v>25</v>
      </c>
      <c r="E18" s="39"/>
      <c r="F18" s="39"/>
      <c r="G18" s="39"/>
      <c r="H18" s="39"/>
      <c r="I18" s="144" t="s">
        <v>26</v>
      </c>
      <c r="J18" s="134" t="s">
        <v>19</v>
      </c>
      <c r="K18" s="39"/>
      <c r="L18" s="146"/>
      <c r="S18" s="39"/>
      <c r="T18" s="39"/>
      <c r="U18" s="39"/>
      <c r="V18" s="39"/>
      <c r="W18" s="39"/>
      <c r="X18" s="39"/>
      <c r="Y18" s="39"/>
      <c r="Z18" s="39"/>
      <c r="AA18" s="39"/>
      <c r="AB18" s="39"/>
      <c r="AC18" s="39"/>
      <c r="AD18" s="39"/>
      <c r="AE18" s="39"/>
    </row>
    <row r="19" s="2" customFormat="1" ht="18" customHeight="1">
      <c r="A19" s="39"/>
      <c r="B19" s="45"/>
      <c r="C19" s="39"/>
      <c r="D19" s="39"/>
      <c r="E19" s="134" t="s">
        <v>27</v>
      </c>
      <c r="F19" s="39"/>
      <c r="G19" s="39"/>
      <c r="H19" s="39"/>
      <c r="I19" s="144" t="s">
        <v>28</v>
      </c>
      <c r="J19" s="134" t="s">
        <v>19</v>
      </c>
      <c r="K19" s="39"/>
      <c r="L19" s="146"/>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s="2" customFormat="1" ht="12" customHeight="1">
      <c r="A21" s="39"/>
      <c r="B21" s="45"/>
      <c r="C21" s="39"/>
      <c r="D21" s="144" t="s">
        <v>29</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34"/>
      <c r="G22" s="134"/>
      <c r="H22" s="134"/>
      <c r="I22" s="144" t="s">
        <v>28</v>
      </c>
      <c r="J22" s="34" t="str">
        <f>'Rekapitulace stavby'!AN14</f>
        <v>Vyplň údaj</v>
      </c>
      <c r="K22" s="39"/>
      <c r="L22" s="146"/>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s="2" customFormat="1" ht="12" customHeight="1">
      <c r="A24" s="39"/>
      <c r="B24" s="45"/>
      <c r="C24" s="39"/>
      <c r="D24" s="144" t="s">
        <v>31</v>
      </c>
      <c r="E24" s="39"/>
      <c r="F24" s="39"/>
      <c r="G24" s="39"/>
      <c r="H24" s="39"/>
      <c r="I24" s="144" t="s">
        <v>26</v>
      </c>
      <c r="J24" s="134" t="s">
        <v>19</v>
      </c>
      <c r="K24" s="39"/>
      <c r="L24" s="146"/>
      <c r="S24" s="39"/>
      <c r="T24" s="39"/>
      <c r="U24" s="39"/>
      <c r="V24" s="39"/>
      <c r="W24" s="39"/>
      <c r="X24" s="39"/>
      <c r="Y24" s="39"/>
      <c r="Z24" s="39"/>
      <c r="AA24" s="39"/>
      <c r="AB24" s="39"/>
      <c r="AC24" s="39"/>
      <c r="AD24" s="39"/>
      <c r="AE24" s="39"/>
    </row>
    <row r="25" s="2" customFormat="1" ht="18" customHeight="1">
      <c r="A25" s="39"/>
      <c r="B25" s="45"/>
      <c r="C25" s="39"/>
      <c r="D25" s="39"/>
      <c r="E25" s="134" t="s">
        <v>32</v>
      </c>
      <c r="F25" s="39"/>
      <c r="G25" s="39"/>
      <c r="H25" s="39"/>
      <c r="I25" s="144" t="s">
        <v>28</v>
      </c>
      <c r="J25" s="134" t="s">
        <v>19</v>
      </c>
      <c r="K25" s="39"/>
      <c r="L25" s="146"/>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s="2" customFormat="1" ht="12" customHeight="1">
      <c r="A27" s="39"/>
      <c r="B27" s="45"/>
      <c r="C27" s="39"/>
      <c r="D27" s="144" t="s">
        <v>34</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s="2" customFormat="1" ht="18" customHeight="1">
      <c r="A28" s="39"/>
      <c r="B28" s="45"/>
      <c r="C28" s="39"/>
      <c r="D28" s="39"/>
      <c r="E28" s="134" t="str">
        <f>IF('Rekapitulace stavby'!E20="","",'Rekapitulace stavby'!E20)</f>
        <v>Ing.R. Hladký</v>
      </c>
      <c r="F28" s="39"/>
      <c r="G28" s="39"/>
      <c r="H28" s="39"/>
      <c r="I28" s="144" t="s">
        <v>28</v>
      </c>
      <c r="J28" s="134" t="str">
        <f>IF('Rekapitulace stavby'!AN20="","",'Rekapitulace stavby'!AN20)</f>
        <v/>
      </c>
      <c r="K28" s="39"/>
      <c r="L28" s="146"/>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s="2" customFormat="1" ht="12" customHeight="1">
      <c r="A30" s="39"/>
      <c r="B30" s="45"/>
      <c r="C30" s="39"/>
      <c r="D30" s="144" t="s">
        <v>36</v>
      </c>
      <c r="E30" s="39"/>
      <c r="F30" s="39"/>
      <c r="G30" s="39"/>
      <c r="H30" s="39"/>
      <c r="I30" s="39"/>
      <c r="J30" s="39"/>
      <c r="K30" s="39"/>
      <c r="L30" s="146"/>
      <c r="S30" s="39"/>
      <c r="T30" s="39"/>
      <c r="U30" s="39"/>
      <c r="V30" s="39"/>
      <c r="W30" s="39"/>
      <c r="X30" s="39"/>
      <c r="Y30" s="39"/>
      <c r="Z30" s="39"/>
      <c r="AA30" s="39"/>
      <c r="AB30" s="39"/>
      <c r="AC30" s="39"/>
      <c r="AD30" s="39"/>
      <c r="AE30" s="39"/>
    </row>
    <row r="31" s="8" customFormat="1" ht="95.25" customHeight="1">
      <c r="A31" s="149"/>
      <c r="B31" s="150"/>
      <c r="C31" s="149"/>
      <c r="D31" s="149"/>
      <c r="E31" s="151" t="s">
        <v>7321</v>
      </c>
      <c r="F31" s="151"/>
      <c r="G31" s="151"/>
      <c r="H31" s="151"/>
      <c r="I31" s="149"/>
      <c r="J31" s="149"/>
      <c r="K31" s="149"/>
      <c r="L31" s="152"/>
      <c r="S31" s="149"/>
      <c r="T31" s="149"/>
      <c r="U31" s="149"/>
      <c r="V31" s="149"/>
      <c r="W31" s="149"/>
      <c r="X31" s="149"/>
      <c r="Y31" s="149"/>
      <c r="Z31" s="149"/>
      <c r="AA31" s="149"/>
      <c r="AB31" s="149"/>
      <c r="AC31" s="149"/>
      <c r="AD31" s="149"/>
      <c r="AE31" s="149"/>
    </row>
    <row r="32"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25.44" customHeight="1">
      <c r="A34" s="39"/>
      <c r="B34" s="45"/>
      <c r="C34" s="39"/>
      <c r="D34" s="154" t="s">
        <v>38</v>
      </c>
      <c r="E34" s="39"/>
      <c r="F34" s="39"/>
      <c r="G34" s="39"/>
      <c r="H34" s="39"/>
      <c r="I34" s="39"/>
      <c r="J34" s="155">
        <f>ROUND(J97, 2)</f>
        <v>0</v>
      </c>
      <c r="K34" s="39"/>
      <c r="L34" s="146"/>
      <c r="S34" s="39"/>
      <c r="T34" s="39"/>
      <c r="U34" s="39"/>
      <c r="V34" s="39"/>
      <c r="W34" s="39"/>
      <c r="X34" s="39"/>
      <c r="Y34" s="39"/>
      <c r="Z34" s="39"/>
      <c r="AA34" s="39"/>
      <c r="AB34" s="39"/>
      <c r="AC34" s="39"/>
      <c r="AD34" s="39"/>
      <c r="AE34" s="39"/>
    </row>
    <row r="35"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s="2" customFormat="1" ht="14.4" customHeight="1">
      <c r="A36" s="39"/>
      <c r="B36" s="45"/>
      <c r="C36" s="39"/>
      <c r="D36" s="39"/>
      <c r="E36" s="39"/>
      <c r="F36" s="156" t="s">
        <v>40</v>
      </c>
      <c r="G36" s="39"/>
      <c r="H36" s="39"/>
      <c r="I36" s="156" t="s">
        <v>39</v>
      </c>
      <c r="J36" s="156" t="s">
        <v>41</v>
      </c>
      <c r="K36" s="39"/>
      <c r="L36" s="146"/>
      <c r="S36" s="39"/>
      <c r="T36" s="39"/>
      <c r="U36" s="39"/>
      <c r="V36" s="39"/>
      <c r="W36" s="39"/>
      <c r="X36" s="39"/>
      <c r="Y36" s="39"/>
      <c r="Z36" s="39"/>
      <c r="AA36" s="39"/>
      <c r="AB36" s="39"/>
      <c r="AC36" s="39"/>
      <c r="AD36" s="39"/>
      <c r="AE36" s="39"/>
    </row>
    <row r="37" s="2" customFormat="1" ht="14.4" customHeight="1">
      <c r="A37" s="39"/>
      <c r="B37" s="45"/>
      <c r="C37" s="39"/>
      <c r="D37" s="157" t="s">
        <v>42</v>
      </c>
      <c r="E37" s="144" t="s">
        <v>43</v>
      </c>
      <c r="F37" s="158">
        <f>ROUND((SUM(BE97:BE126)),  2)</f>
        <v>0</v>
      </c>
      <c r="G37" s="39"/>
      <c r="H37" s="39"/>
      <c r="I37" s="159">
        <v>0.20999999999999999</v>
      </c>
      <c r="J37" s="158">
        <f>ROUND(((SUM(BE97:BE126))*I37),  2)</f>
        <v>0</v>
      </c>
      <c r="K37" s="39"/>
      <c r="L37" s="146"/>
      <c r="S37" s="39"/>
      <c r="T37" s="39"/>
      <c r="U37" s="39"/>
      <c r="V37" s="39"/>
      <c r="W37" s="39"/>
      <c r="X37" s="39"/>
      <c r="Y37" s="39"/>
      <c r="Z37" s="39"/>
      <c r="AA37" s="39"/>
      <c r="AB37" s="39"/>
      <c r="AC37" s="39"/>
      <c r="AD37" s="39"/>
      <c r="AE37" s="39"/>
    </row>
    <row r="38" s="2" customFormat="1" ht="14.4" customHeight="1">
      <c r="A38" s="39"/>
      <c r="B38" s="45"/>
      <c r="C38" s="39"/>
      <c r="D38" s="39"/>
      <c r="E38" s="144" t="s">
        <v>44</v>
      </c>
      <c r="F38" s="158">
        <f>ROUND((SUM(BF97:BF126)),  2)</f>
        <v>0</v>
      </c>
      <c r="G38" s="39"/>
      <c r="H38" s="39"/>
      <c r="I38" s="159">
        <v>0.12</v>
      </c>
      <c r="J38" s="158">
        <f>ROUND(((SUM(BF97:BF126))*I38),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45</v>
      </c>
      <c r="F39" s="158">
        <f>ROUND((SUM(BG97:BG126)),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46</v>
      </c>
      <c r="F40" s="158">
        <f>ROUND((SUM(BH97:BH126)),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47</v>
      </c>
      <c r="F41" s="158">
        <f>ROUND((SUM(BI97:BI126)),  2)</f>
        <v>0</v>
      </c>
      <c r="G41" s="39"/>
      <c r="H41" s="39"/>
      <c r="I41" s="159">
        <v>0</v>
      </c>
      <c r="J41" s="158">
        <f>0</f>
        <v>0</v>
      </c>
      <c r="K41" s="39"/>
      <c r="L41" s="146"/>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s="2" customFormat="1" ht="25.44" customHeight="1">
      <c r="A43" s="39"/>
      <c r="B43" s="45"/>
      <c r="C43" s="160"/>
      <c r="D43" s="161" t="s">
        <v>48</v>
      </c>
      <c r="E43" s="162"/>
      <c r="F43" s="162"/>
      <c r="G43" s="163" t="s">
        <v>49</v>
      </c>
      <c r="H43" s="164" t="s">
        <v>50</v>
      </c>
      <c r="I43" s="162"/>
      <c r="J43" s="165">
        <f>SUM(J34:J41)</f>
        <v>0</v>
      </c>
      <c r="K43" s="166"/>
      <c r="L43" s="146"/>
      <c r="S43" s="39"/>
      <c r="T43" s="39"/>
      <c r="U43" s="39"/>
      <c r="V43" s="39"/>
      <c r="W43" s="39"/>
      <c r="X43" s="39"/>
      <c r="Y43" s="39"/>
      <c r="Z43" s="39"/>
      <c r="AA43" s="39"/>
      <c r="AB43" s="39"/>
      <c r="AC43" s="39"/>
      <c r="AD43" s="39"/>
      <c r="AE43" s="39"/>
    </row>
    <row r="44"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214</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Sportovní hala Turnov</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209</v>
      </c>
      <c r="D53" s="23"/>
      <c r="E53" s="23"/>
      <c r="F53" s="23"/>
      <c r="G53" s="23"/>
      <c r="H53" s="23"/>
      <c r="I53" s="23"/>
      <c r="J53" s="23"/>
      <c r="K53" s="23"/>
      <c r="L53" s="21"/>
    </row>
    <row r="54" hidden="1" s="1" customFormat="1" ht="16.5" customHeight="1">
      <c r="B54" s="22"/>
      <c r="C54" s="23"/>
      <c r="D54" s="23"/>
      <c r="E54" s="171" t="s">
        <v>1333</v>
      </c>
      <c r="F54" s="23"/>
      <c r="G54" s="23"/>
      <c r="H54" s="23"/>
      <c r="I54" s="23"/>
      <c r="J54" s="23"/>
      <c r="K54" s="23"/>
      <c r="L54" s="21"/>
    </row>
    <row r="55" hidden="1" s="1" customFormat="1" ht="12" customHeight="1">
      <c r="B55" s="22"/>
      <c r="C55" s="33" t="s">
        <v>211</v>
      </c>
      <c r="D55" s="23"/>
      <c r="E55" s="23"/>
      <c r="F55" s="23"/>
      <c r="G55" s="23"/>
      <c r="H55" s="23"/>
      <c r="I55" s="23"/>
      <c r="J55" s="23"/>
      <c r="K55" s="23"/>
      <c r="L55" s="21"/>
    </row>
    <row r="56" hidden="1" s="2" customFormat="1" ht="16.5" customHeight="1">
      <c r="A56" s="39"/>
      <c r="B56" s="40"/>
      <c r="C56" s="41"/>
      <c r="D56" s="41"/>
      <c r="E56" s="293" t="s">
        <v>7318</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7319</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1440.3 - Poplachový zabezpečovací a tísňový systém PZTS</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19. 10. 2024</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Městská sportovní Turnov</v>
      </c>
      <c r="G62" s="41"/>
      <c r="H62" s="41"/>
      <c r="I62" s="33" t="s">
        <v>31</v>
      </c>
      <c r="J62" s="37" t="str">
        <f>E25</f>
        <v>RESTYL Plan s.r.o.</v>
      </c>
      <c r="K62" s="41"/>
      <c r="L62" s="146"/>
      <c r="S62" s="39"/>
      <c r="T62" s="39"/>
      <c r="U62" s="39"/>
      <c r="V62" s="39"/>
      <c r="W62" s="39"/>
      <c r="X62" s="39"/>
      <c r="Y62" s="39"/>
      <c r="Z62" s="39"/>
      <c r="AA62" s="39"/>
      <c r="AB62" s="39"/>
      <c r="AC62" s="39"/>
      <c r="AD62" s="39"/>
      <c r="AE62" s="39"/>
    </row>
    <row r="63" hidden="1" s="2" customFormat="1" ht="15.15" customHeight="1">
      <c r="A63" s="39"/>
      <c r="B63" s="40"/>
      <c r="C63" s="33" t="s">
        <v>29</v>
      </c>
      <c r="D63" s="41"/>
      <c r="E63" s="41"/>
      <c r="F63" s="28" t="str">
        <f>IF(E22="","",E22)</f>
        <v>Vyplň údaj</v>
      </c>
      <c r="G63" s="41"/>
      <c r="H63" s="41"/>
      <c r="I63" s="33" t="s">
        <v>34</v>
      </c>
      <c r="J63" s="37" t="str">
        <f>E28</f>
        <v>Ing.R. Hladký</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215</v>
      </c>
      <c r="D65" s="173"/>
      <c r="E65" s="173"/>
      <c r="F65" s="173"/>
      <c r="G65" s="173"/>
      <c r="H65" s="173"/>
      <c r="I65" s="173"/>
      <c r="J65" s="174" t="s">
        <v>216</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70</v>
      </c>
      <c r="D67" s="41"/>
      <c r="E67" s="41"/>
      <c r="F67" s="41"/>
      <c r="G67" s="41"/>
      <c r="H67" s="41"/>
      <c r="I67" s="41"/>
      <c r="J67" s="103">
        <f>J97</f>
        <v>0</v>
      </c>
      <c r="K67" s="41"/>
      <c r="L67" s="146"/>
      <c r="S67" s="39"/>
      <c r="T67" s="39"/>
      <c r="U67" s="39"/>
      <c r="V67" s="39"/>
      <c r="W67" s="39"/>
      <c r="X67" s="39"/>
      <c r="Y67" s="39"/>
      <c r="Z67" s="39"/>
      <c r="AA67" s="39"/>
      <c r="AB67" s="39"/>
      <c r="AC67" s="39"/>
      <c r="AD67" s="39"/>
      <c r="AE67" s="39"/>
      <c r="AU67" s="18" t="s">
        <v>217</v>
      </c>
    </row>
    <row r="68" hidden="1" s="9" customFormat="1" ht="24.96" customHeight="1">
      <c r="A68" s="9"/>
      <c r="B68" s="176"/>
      <c r="C68" s="177"/>
      <c r="D68" s="178" t="s">
        <v>7508</v>
      </c>
      <c r="E68" s="179"/>
      <c r="F68" s="179"/>
      <c r="G68" s="179"/>
      <c r="H68" s="179"/>
      <c r="I68" s="179"/>
      <c r="J68" s="180">
        <f>J98</f>
        <v>0</v>
      </c>
      <c r="K68" s="177"/>
      <c r="L68" s="181"/>
      <c r="S68" s="9"/>
      <c r="T68" s="9"/>
      <c r="U68" s="9"/>
      <c r="V68" s="9"/>
      <c r="W68" s="9"/>
      <c r="X68" s="9"/>
      <c r="Y68" s="9"/>
      <c r="Z68" s="9"/>
      <c r="AA68" s="9"/>
      <c r="AB68" s="9"/>
      <c r="AC68" s="9"/>
      <c r="AD68" s="9"/>
      <c r="AE68" s="9"/>
    </row>
    <row r="69" hidden="1" s="10" customFormat="1" ht="19.92" customHeight="1">
      <c r="A69" s="10"/>
      <c r="B69" s="182"/>
      <c r="C69" s="126"/>
      <c r="D69" s="183" t="s">
        <v>7509</v>
      </c>
      <c r="E69" s="184"/>
      <c r="F69" s="184"/>
      <c r="G69" s="184"/>
      <c r="H69" s="184"/>
      <c r="I69" s="184"/>
      <c r="J69" s="185">
        <f>J99</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7510</v>
      </c>
      <c r="E70" s="184"/>
      <c r="F70" s="184"/>
      <c r="G70" s="184"/>
      <c r="H70" s="184"/>
      <c r="I70" s="184"/>
      <c r="J70" s="185">
        <f>J103</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7511</v>
      </c>
      <c r="E71" s="184"/>
      <c r="F71" s="184"/>
      <c r="G71" s="184"/>
      <c r="H71" s="184"/>
      <c r="I71" s="184"/>
      <c r="J71" s="185">
        <f>J109</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7512</v>
      </c>
      <c r="E72" s="184"/>
      <c r="F72" s="184"/>
      <c r="G72" s="184"/>
      <c r="H72" s="184"/>
      <c r="I72" s="184"/>
      <c r="J72" s="185">
        <f>J111</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7513</v>
      </c>
      <c r="E73" s="184"/>
      <c r="F73" s="184"/>
      <c r="G73" s="184"/>
      <c r="H73" s="184"/>
      <c r="I73" s="184"/>
      <c r="J73" s="185">
        <f>J117</f>
        <v>0</v>
      </c>
      <c r="K73" s="126"/>
      <c r="L73" s="186"/>
      <c r="S73" s="10"/>
      <c r="T73" s="10"/>
      <c r="U73" s="10"/>
      <c r="V73" s="10"/>
      <c r="W73" s="10"/>
      <c r="X73" s="10"/>
      <c r="Y73" s="10"/>
      <c r="Z73" s="10"/>
      <c r="AA73" s="10"/>
      <c r="AB73" s="10"/>
      <c r="AC73" s="10"/>
      <c r="AD73" s="10"/>
      <c r="AE73" s="10"/>
    </row>
    <row r="74" hidden="1" s="2" customFormat="1" ht="21.84"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6"/>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6"/>
      <c r="S79" s="39"/>
      <c r="T79" s="39"/>
      <c r="U79" s="39"/>
      <c r="V79" s="39"/>
      <c r="W79" s="39"/>
      <c r="X79" s="39"/>
      <c r="Y79" s="39"/>
      <c r="Z79" s="39"/>
      <c r="AA79" s="39"/>
      <c r="AB79" s="39"/>
      <c r="AC79" s="39"/>
      <c r="AD79" s="39"/>
      <c r="AE79" s="39"/>
    </row>
    <row r="80" s="2" customFormat="1" ht="24.96" customHeight="1">
      <c r="A80" s="39"/>
      <c r="B80" s="40"/>
      <c r="C80" s="24" t="s">
        <v>226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171" t="str">
        <f>E7</f>
        <v>Sportovní hala Turnov</v>
      </c>
      <c r="F83" s="33"/>
      <c r="G83" s="33"/>
      <c r="H83" s="33"/>
      <c r="I83" s="41"/>
      <c r="J83" s="41"/>
      <c r="K83" s="41"/>
      <c r="L83" s="146"/>
      <c r="S83" s="39"/>
      <c r="T83" s="39"/>
      <c r="U83" s="39"/>
      <c r="V83" s="39"/>
      <c r="W83" s="39"/>
      <c r="X83" s="39"/>
      <c r="Y83" s="39"/>
      <c r="Z83" s="39"/>
      <c r="AA83" s="39"/>
      <c r="AB83" s="39"/>
      <c r="AC83" s="39"/>
      <c r="AD83" s="39"/>
      <c r="AE83" s="39"/>
    </row>
    <row r="84" s="1" customFormat="1" ht="12" customHeight="1">
      <c r="B84" s="22"/>
      <c r="C84" s="33" t="s">
        <v>209</v>
      </c>
      <c r="D84" s="23"/>
      <c r="E84" s="23"/>
      <c r="F84" s="23"/>
      <c r="G84" s="23"/>
      <c r="H84" s="23"/>
      <c r="I84" s="23"/>
      <c r="J84" s="23"/>
      <c r="K84" s="23"/>
      <c r="L84" s="21"/>
    </row>
    <row r="85" s="1" customFormat="1" ht="16.5" customHeight="1">
      <c r="B85" s="22"/>
      <c r="C85" s="23"/>
      <c r="D85" s="23"/>
      <c r="E85" s="171" t="s">
        <v>1333</v>
      </c>
      <c r="F85" s="23"/>
      <c r="G85" s="23"/>
      <c r="H85" s="23"/>
      <c r="I85" s="23"/>
      <c r="J85" s="23"/>
      <c r="K85" s="23"/>
      <c r="L85" s="21"/>
    </row>
    <row r="86" s="1" customFormat="1" ht="12" customHeight="1">
      <c r="B86" s="22"/>
      <c r="C86" s="33" t="s">
        <v>211</v>
      </c>
      <c r="D86" s="23"/>
      <c r="E86" s="23"/>
      <c r="F86" s="23"/>
      <c r="G86" s="23"/>
      <c r="H86" s="23"/>
      <c r="I86" s="23"/>
      <c r="J86" s="23"/>
      <c r="K86" s="23"/>
      <c r="L86" s="21"/>
    </row>
    <row r="87" s="2" customFormat="1" ht="16.5" customHeight="1">
      <c r="A87" s="39"/>
      <c r="B87" s="40"/>
      <c r="C87" s="41"/>
      <c r="D87" s="41"/>
      <c r="E87" s="293" t="s">
        <v>7318</v>
      </c>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7319</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70" t="str">
        <f>E13</f>
        <v>1440.3 - Poplachový zabezpečovací a tísňový systém PZTS</v>
      </c>
      <c r="F89" s="41"/>
      <c r="G89" s="41"/>
      <c r="H89" s="41"/>
      <c r="I89" s="41"/>
      <c r="J89" s="41"/>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F16</f>
        <v xml:space="preserve"> </v>
      </c>
      <c r="G91" s="41"/>
      <c r="H91" s="41"/>
      <c r="I91" s="33" t="s">
        <v>23</v>
      </c>
      <c r="J91" s="73" t="str">
        <f>IF(J16="","",J16)</f>
        <v>19. 10. 2024</v>
      </c>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E19</f>
        <v>Městská sportovní Turnov</v>
      </c>
      <c r="G93" s="41"/>
      <c r="H93" s="41"/>
      <c r="I93" s="33" t="s">
        <v>31</v>
      </c>
      <c r="J93" s="37" t="str">
        <f>E25</f>
        <v>RESTYL Plan s.r.o.</v>
      </c>
      <c r="K93" s="41"/>
      <c r="L93" s="146"/>
      <c r="S93" s="39"/>
      <c r="T93" s="39"/>
      <c r="U93" s="39"/>
      <c r="V93" s="39"/>
      <c r="W93" s="39"/>
      <c r="X93" s="39"/>
      <c r="Y93" s="39"/>
      <c r="Z93" s="39"/>
      <c r="AA93" s="39"/>
      <c r="AB93" s="39"/>
      <c r="AC93" s="39"/>
      <c r="AD93" s="39"/>
      <c r="AE93" s="39"/>
    </row>
    <row r="94" s="2" customFormat="1" ht="15.15" customHeight="1">
      <c r="A94" s="39"/>
      <c r="B94" s="40"/>
      <c r="C94" s="33" t="s">
        <v>29</v>
      </c>
      <c r="D94" s="41"/>
      <c r="E94" s="41"/>
      <c r="F94" s="28" t="str">
        <f>IF(E22="","",E22)</f>
        <v>Vyplň údaj</v>
      </c>
      <c r="G94" s="41"/>
      <c r="H94" s="41"/>
      <c r="I94" s="33" t="s">
        <v>34</v>
      </c>
      <c r="J94" s="37" t="str">
        <f>E28</f>
        <v>Ing.R. Hladký</v>
      </c>
      <c r="K94" s="41"/>
      <c r="L94" s="146"/>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11" customFormat="1" ht="29.28" customHeight="1">
      <c r="A96" s="187"/>
      <c r="B96" s="188"/>
      <c r="C96" s="189" t="s">
        <v>227</v>
      </c>
      <c r="D96" s="190" t="s">
        <v>57</v>
      </c>
      <c r="E96" s="190" t="s">
        <v>53</v>
      </c>
      <c r="F96" s="190" t="s">
        <v>54</v>
      </c>
      <c r="G96" s="190" t="s">
        <v>228</v>
      </c>
      <c r="H96" s="190" t="s">
        <v>229</v>
      </c>
      <c r="I96" s="190" t="s">
        <v>230</v>
      </c>
      <c r="J96" s="190" t="s">
        <v>216</v>
      </c>
      <c r="K96" s="191" t="s">
        <v>231</v>
      </c>
      <c r="L96" s="192"/>
      <c r="M96" s="93" t="s">
        <v>19</v>
      </c>
      <c r="N96" s="94" t="s">
        <v>42</v>
      </c>
      <c r="O96" s="94" t="s">
        <v>232</v>
      </c>
      <c r="P96" s="94" t="s">
        <v>233</v>
      </c>
      <c r="Q96" s="94" t="s">
        <v>234</v>
      </c>
      <c r="R96" s="94" t="s">
        <v>235</v>
      </c>
      <c r="S96" s="94" t="s">
        <v>236</v>
      </c>
      <c r="T96" s="95" t="s">
        <v>237</v>
      </c>
      <c r="U96" s="187"/>
      <c r="V96" s="187"/>
      <c r="W96" s="187"/>
      <c r="X96" s="187"/>
      <c r="Y96" s="187"/>
      <c r="Z96" s="187"/>
      <c r="AA96" s="187"/>
      <c r="AB96" s="187"/>
      <c r="AC96" s="187"/>
      <c r="AD96" s="187"/>
      <c r="AE96" s="187"/>
    </row>
    <row r="97" s="2" customFormat="1" ht="22.8" customHeight="1">
      <c r="A97" s="39"/>
      <c r="B97" s="40"/>
      <c r="C97" s="100" t="s">
        <v>238</v>
      </c>
      <c r="D97" s="41"/>
      <c r="E97" s="41"/>
      <c r="F97" s="41"/>
      <c r="G97" s="41"/>
      <c r="H97" s="41"/>
      <c r="I97" s="41"/>
      <c r="J97" s="193">
        <f>BK97</f>
        <v>0</v>
      </c>
      <c r="K97" s="41"/>
      <c r="L97" s="45"/>
      <c r="M97" s="96"/>
      <c r="N97" s="194"/>
      <c r="O97" s="97"/>
      <c r="P97" s="195">
        <f>P98</f>
        <v>0</v>
      </c>
      <c r="Q97" s="97"/>
      <c r="R97" s="195">
        <f>R98</f>
        <v>0</v>
      </c>
      <c r="S97" s="97"/>
      <c r="T97" s="196">
        <f>T98</f>
        <v>0</v>
      </c>
      <c r="U97" s="39"/>
      <c r="V97" s="39"/>
      <c r="W97" s="39"/>
      <c r="X97" s="39"/>
      <c r="Y97" s="39"/>
      <c r="Z97" s="39"/>
      <c r="AA97" s="39"/>
      <c r="AB97" s="39"/>
      <c r="AC97" s="39"/>
      <c r="AD97" s="39"/>
      <c r="AE97" s="39"/>
      <c r="AT97" s="18" t="s">
        <v>71</v>
      </c>
      <c r="AU97" s="18" t="s">
        <v>217</v>
      </c>
      <c r="BK97" s="197">
        <f>BK98</f>
        <v>0</v>
      </c>
    </row>
    <row r="98" s="12" customFormat="1" ht="25.92" customHeight="1">
      <c r="A98" s="12"/>
      <c r="B98" s="198"/>
      <c r="C98" s="199"/>
      <c r="D98" s="200" t="s">
        <v>71</v>
      </c>
      <c r="E98" s="201" t="s">
        <v>7514</v>
      </c>
      <c r="F98" s="201" t="s">
        <v>155</v>
      </c>
      <c r="G98" s="199"/>
      <c r="H98" s="199"/>
      <c r="I98" s="202"/>
      <c r="J98" s="203">
        <f>BK98</f>
        <v>0</v>
      </c>
      <c r="K98" s="199"/>
      <c r="L98" s="204"/>
      <c r="M98" s="205"/>
      <c r="N98" s="206"/>
      <c r="O98" s="206"/>
      <c r="P98" s="207">
        <f>P99+P103+P109+P111+P117</f>
        <v>0</v>
      </c>
      <c r="Q98" s="206"/>
      <c r="R98" s="207">
        <f>R99+R103+R109+R111+R117</f>
        <v>0</v>
      </c>
      <c r="S98" s="206"/>
      <c r="T98" s="208">
        <f>T99+T103+T109+T111+T117</f>
        <v>0</v>
      </c>
      <c r="U98" s="12"/>
      <c r="V98" s="12"/>
      <c r="W98" s="12"/>
      <c r="X98" s="12"/>
      <c r="Y98" s="12"/>
      <c r="Z98" s="12"/>
      <c r="AA98" s="12"/>
      <c r="AB98" s="12"/>
      <c r="AC98" s="12"/>
      <c r="AD98" s="12"/>
      <c r="AE98" s="12"/>
      <c r="AR98" s="209" t="s">
        <v>79</v>
      </c>
      <c r="AT98" s="210" t="s">
        <v>71</v>
      </c>
      <c r="AU98" s="210" t="s">
        <v>72</v>
      </c>
      <c r="AY98" s="209" t="s">
        <v>240</v>
      </c>
      <c r="BK98" s="211">
        <f>BK99+BK103+BK109+BK111+BK117</f>
        <v>0</v>
      </c>
    </row>
    <row r="99" s="12" customFormat="1" ht="22.8" customHeight="1">
      <c r="A99" s="12"/>
      <c r="B99" s="198"/>
      <c r="C99" s="199"/>
      <c r="D99" s="200" t="s">
        <v>71</v>
      </c>
      <c r="E99" s="212" t="s">
        <v>7515</v>
      </c>
      <c r="F99" s="212" t="s">
        <v>7516</v>
      </c>
      <c r="G99" s="199"/>
      <c r="H99" s="199"/>
      <c r="I99" s="202"/>
      <c r="J99" s="213">
        <f>BK99</f>
        <v>0</v>
      </c>
      <c r="K99" s="199"/>
      <c r="L99" s="204"/>
      <c r="M99" s="205"/>
      <c r="N99" s="206"/>
      <c r="O99" s="206"/>
      <c r="P99" s="207">
        <f>SUM(P100:P102)</f>
        <v>0</v>
      </c>
      <c r="Q99" s="206"/>
      <c r="R99" s="207">
        <f>SUM(R100:R102)</f>
        <v>0</v>
      </c>
      <c r="S99" s="206"/>
      <c r="T99" s="208">
        <f>SUM(T100:T102)</f>
        <v>0</v>
      </c>
      <c r="U99" s="12"/>
      <c r="V99" s="12"/>
      <c r="W99" s="12"/>
      <c r="X99" s="12"/>
      <c r="Y99" s="12"/>
      <c r="Z99" s="12"/>
      <c r="AA99" s="12"/>
      <c r="AB99" s="12"/>
      <c r="AC99" s="12"/>
      <c r="AD99" s="12"/>
      <c r="AE99" s="12"/>
      <c r="AR99" s="209" t="s">
        <v>79</v>
      </c>
      <c r="AT99" s="210" t="s">
        <v>71</v>
      </c>
      <c r="AU99" s="210" t="s">
        <v>79</v>
      </c>
      <c r="AY99" s="209" t="s">
        <v>240</v>
      </c>
      <c r="BK99" s="211">
        <f>SUM(BK100:BK102)</f>
        <v>0</v>
      </c>
    </row>
    <row r="100" s="2" customFormat="1" ht="142.2" customHeight="1">
      <c r="A100" s="39"/>
      <c r="B100" s="40"/>
      <c r="C100" s="214" t="s">
        <v>79</v>
      </c>
      <c r="D100" s="214" t="s">
        <v>243</v>
      </c>
      <c r="E100" s="215" t="s">
        <v>7517</v>
      </c>
      <c r="F100" s="216" t="s">
        <v>7518</v>
      </c>
      <c r="G100" s="217" t="s">
        <v>282</v>
      </c>
      <c r="H100" s="218">
        <v>1</v>
      </c>
      <c r="I100" s="219"/>
      <c r="J100" s="220">
        <f>ROUND(I100*H100,2)</f>
        <v>0</v>
      </c>
      <c r="K100" s="216" t="s">
        <v>247</v>
      </c>
      <c r="L100" s="45"/>
      <c r="M100" s="221" t="s">
        <v>19</v>
      </c>
      <c r="N100" s="222" t="s">
        <v>43</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248</v>
      </c>
      <c r="AT100" s="225" t="s">
        <v>243</v>
      </c>
      <c r="AU100" s="225" t="s">
        <v>81</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248</v>
      </c>
      <c r="BM100" s="225" t="s">
        <v>81</v>
      </c>
    </row>
    <row r="101" s="2" customFormat="1" ht="24.15" customHeight="1">
      <c r="A101" s="39"/>
      <c r="B101" s="40"/>
      <c r="C101" s="214" t="s">
        <v>81</v>
      </c>
      <c r="D101" s="214" t="s">
        <v>243</v>
      </c>
      <c r="E101" s="215" t="s">
        <v>7519</v>
      </c>
      <c r="F101" s="216" t="s">
        <v>7520</v>
      </c>
      <c r="G101" s="217" t="s">
        <v>282</v>
      </c>
      <c r="H101" s="218">
        <v>1</v>
      </c>
      <c r="I101" s="219"/>
      <c r="J101" s="220">
        <f>ROUND(I101*H101,2)</f>
        <v>0</v>
      </c>
      <c r="K101" s="216" t="s">
        <v>247</v>
      </c>
      <c r="L101" s="45"/>
      <c r="M101" s="221" t="s">
        <v>19</v>
      </c>
      <c r="N101" s="222" t="s">
        <v>43</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248</v>
      </c>
      <c r="AT101" s="225" t="s">
        <v>243</v>
      </c>
      <c r="AU101" s="225" t="s">
        <v>81</v>
      </c>
      <c r="AY101" s="18" t="s">
        <v>240</v>
      </c>
      <c r="BE101" s="226">
        <f>IF(N101="základní",J101,0)</f>
        <v>0</v>
      </c>
      <c r="BF101" s="226">
        <f>IF(N101="snížená",J101,0)</f>
        <v>0</v>
      </c>
      <c r="BG101" s="226">
        <f>IF(N101="zákl. přenesená",J101,0)</f>
        <v>0</v>
      </c>
      <c r="BH101" s="226">
        <f>IF(N101="sníž. přenesená",J101,0)</f>
        <v>0</v>
      </c>
      <c r="BI101" s="226">
        <f>IF(N101="nulová",J101,0)</f>
        <v>0</v>
      </c>
      <c r="BJ101" s="18" t="s">
        <v>79</v>
      </c>
      <c r="BK101" s="226">
        <f>ROUND(I101*H101,2)</f>
        <v>0</v>
      </c>
      <c r="BL101" s="18" t="s">
        <v>248</v>
      </c>
      <c r="BM101" s="225" t="s">
        <v>248</v>
      </c>
    </row>
    <row r="102" s="2" customFormat="1" ht="55.5" customHeight="1">
      <c r="A102" s="39"/>
      <c r="B102" s="40"/>
      <c r="C102" s="214" t="s">
        <v>149</v>
      </c>
      <c r="D102" s="214" t="s">
        <v>243</v>
      </c>
      <c r="E102" s="215" t="s">
        <v>7521</v>
      </c>
      <c r="F102" s="216" t="s">
        <v>7522</v>
      </c>
      <c r="G102" s="217" t="s">
        <v>282</v>
      </c>
      <c r="H102" s="218">
        <v>1</v>
      </c>
      <c r="I102" s="219"/>
      <c r="J102" s="220">
        <f>ROUND(I102*H102,2)</f>
        <v>0</v>
      </c>
      <c r="K102" s="216" t="s">
        <v>247</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81</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254</v>
      </c>
    </row>
    <row r="103" s="12" customFormat="1" ht="22.8" customHeight="1">
      <c r="A103" s="12"/>
      <c r="B103" s="198"/>
      <c r="C103" s="199"/>
      <c r="D103" s="200" t="s">
        <v>71</v>
      </c>
      <c r="E103" s="212" t="s">
        <v>7523</v>
      </c>
      <c r="F103" s="212" t="s">
        <v>7524</v>
      </c>
      <c r="G103" s="199"/>
      <c r="H103" s="199"/>
      <c r="I103" s="202"/>
      <c r="J103" s="213">
        <f>BK103</f>
        <v>0</v>
      </c>
      <c r="K103" s="199"/>
      <c r="L103" s="204"/>
      <c r="M103" s="205"/>
      <c r="N103" s="206"/>
      <c r="O103" s="206"/>
      <c r="P103" s="207">
        <f>SUM(P104:P108)</f>
        <v>0</v>
      </c>
      <c r="Q103" s="206"/>
      <c r="R103" s="207">
        <f>SUM(R104:R108)</f>
        <v>0</v>
      </c>
      <c r="S103" s="206"/>
      <c r="T103" s="208">
        <f>SUM(T104:T108)</f>
        <v>0</v>
      </c>
      <c r="U103" s="12"/>
      <c r="V103" s="12"/>
      <c r="W103" s="12"/>
      <c r="X103" s="12"/>
      <c r="Y103" s="12"/>
      <c r="Z103" s="12"/>
      <c r="AA103" s="12"/>
      <c r="AB103" s="12"/>
      <c r="AC103" s="12"/>
      <c r="AD103" s="12"/>
      <c r="AE103" s="12"/>
      <c r="AR103" s="209" t="s">
        <v>79</v>
      </c>
      <c r="AT103" s="210" t="s">
        <v>71</v>
      </c>
      <c r="AU103" s="210" t="s">
        <v>79</v>
      </c>
      <c r="AY103" s="209" t="s">
        <v>240</v>
      </c>
      <c r="BK103" s="211">
        <f>SUM(BK104:BK108)</f>
        <v>0</v>
      </c>
    </row>
    <row r="104" s="2" customFormat="1" ht="101.25" customHeight="1">
      <c r="A104" s="39"/>
      <c r="B104" s="40"/>
      <c r="C104" s="214" t="s">
        <v>248</v>
      </c>
      <c r="D104" s="214" t="s">
        <v>243</v>
      </c>
      <c r="E104" s="215" t="s">
        <v>7525</v>
      </c>
      <c r="F104" s="216" t="s">
        <v>7526</v>
      </c>
      <c r="G104" s="217" t="s">
        <v>282</v>
      </c>
      <c r="H104" s="218">
        <v>6</v>
      </c>
      <c r="I104" s="219"/>
      <c r="J104" s="220">
        <f>ROUND(I104*H104,2)</f>
        <v>0</v>
      </c>
      <c r="K104" s="216" t="s">
        <v>247</v>
      </c>
      <c r="L104" s="45"/>
      <c r="M104" s="221" t="s">
        <v>19</v>
      </c>
      <c r="N104" s="222" t="s">
        <v>43</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248</v>
      </c>
      <c r="AT104" s="225" t="s">
        <v>243</v>
      </c>
      <c r="AU104" s="225" t="s">
        <v>81</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248</v>
      </c>
      <c r="BM104" s="225" t="s">
        <v>257</v>
      </c>
    </row>
    <row r="105" s="2" customFormat="1" ht="66.75" customHeight="1">
      <c r="A105" s="39"/>
      <c r="B105" s="40"/>
      <c r="C105" s="214" t="s">
        <v>258</v>
      </c>
      <c r="D105" s="214" t="s">
        <v>243</v>
      </c>
      <c r="E105" s="215" t="s">
        <v>7527</v>
      </c>
      <c r="F105" s="216" t="s">
        <v>7528</v>
      </c>
      <c r="G105" s="217" t="s">
        <v>282</v>
      </c>
      <c r="H105" s="218">
        <v>38</v>
      </c>
      <c r="I105" s="219"/>
      <c r="J105" s="220">
        <f>ROUND(I105*H105,2)</f>
        <v>0</v>
      </c>
      <c r="K105" s="216" t="s">
        <v>247</v>
      </c>
      <c r="L105" s="45"/>
      <c r="M105" s="221" t="s">
        <v>19</v>
      </c>
      <c r="N105" s="222"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248</v>
      </c>
      <c r="AT105" s="225" t="s">
        <v>243</v>
      </c>
      <c r="AU105" s="225" t="s">
        <v>81</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262</v>
      </c>
    </row>
    <row r="106" s="2" customFormat="1" ht="66.75" customHeight="1">
      <c r="A106" s="39"/>
      <c r="B106" s="40"/>
      <c r="C106" s="214" t="s">
        <v>254</v>
      </c>
      <c r="D106" s="214" t="s">
        <v>243</v>
      </c>
      <c r="E106" s="215" t="s">
        <v>7529</v>
      </c>
      <c r="F106" s="216" t="s">
        <v>7530</v>
      </c>
      <c r="G106" s="217" t="s">
        <v>282</v>
      </c>
      <c r="H106" s="218">
        <v>6</v>
      </c>
      <c r="I106" s="219"/>
      <c r="J106" s="220">
        <f>ROUND(I106*H106,2)</f>
        <v>0</v>
      </c>
      <c r="K106" s="216" t="s">
        <v>247</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81</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8</v>
      </c>
    </row>
    <row r="107" s="2" customFormat="1">
      <c r="A107" s="39"/>
      <c r="B107" s="40"/>
      <c r="C107" s="214" t="s">
        <v>265</v>
      </c>
      <c r="D107" s="214" t="s">
        <v>243</v>
      </c>
      <c r="E107" s="215" t="s">
        <v>7531</v>
      </c>
      <c r="F107" s="216" t="s">
        <v>7532</v>
      </c>
      <c r="G107" s="217" t="s">
        <v>282</v>
      </c>
      <c r="H107" s="218">
        <v>34</v>
      </c>
      <c r="I107" s="219"/>
      <c r="J107" s="220">
        <f>ROUND(I107*H107,2)</f>
        <v>0</v>
      </c>
      <c r="K107" s="216" t="s">
        <v>247</v>
      </c>
      <c r="L107" s="45"/>
      <c r="M107" s="221" t="s">
        <v>19</v>
      </c>
      <c r="N107" s="222" t="s">
        <v>43</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248</v>
      </c>
      <c r="AT107" s="225" t="s">
        <v>243</v>
      </c>
      <c r="AU107" s="225" t="s">
        <v>81</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248</v>
      </c>
      <c r="BM107" s="225" t="s">
        <v>268</v>
      </c>
    </row>
    <row r="108" s="2" customFormat="1">
      <c r="A108" s="39"/>
      <c r="B108" s="40"/>
      <c r="C108" s="214" t="s">
        <v>257</v>
      </c>
      <c r="D108" s="214" t="s">
        <v>243</v>
      </c>
      <c r="E108" s="215" t="s">
        <v>7533</v>
      </c>
      <c r="F108" s="216" t="s">
        <v>7534</v>
      </c>
      <c r="G108" s="217" t="s">
        <v>282</v>
      </c>
      <c r="H108" s="218">
        <v>80</v>
      </c>
      <c r="I108" s="219"/>
      <c r="J108" s="220">
        <f>ROUND(I108*H108,2)</f>
        <v>0</v>
      </c>
      <c r="K108" s="216" t="s">
        <v>247</v>
      </c>
      <c r="L108" s="45"/>
      <c r="M108" s="221" t="s">
        <v>19</v>
      </c>
      <c r="N108" s="222"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248</v>
      </c>
      <c r="AT108" s="225" t="s">
        <v>243</v>
      </c>
      <c r="AU108" s="225" t="s">
        <v>81</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248</v>
      </c>
      <c r="BM108" s="225" t="s">
        <v>271</v>
      </c>
    </row>
    <row r="109" s="12" customFormat="1" ht="22.8" customHeight="1">
      <c r="A109" s="12"/>
      <c r="B109" s="198"/>
      <c r="C109" s="199"/>
      <c r="D109" s="200" t="s">
        <v>71</v>
      </c>
      <c r="E109" s="212" t="s">
        <v>7535</v>
      </c>
      <c r="F109" s="212" t="s">
        <v>7402</v>
      </c>
      <c r="G109" s="199"/>
      <c r="H109" s="199"/>
      <c r="I109" s="202"/>
      <c r="J109" s="213">
        <f>BK109</f>
        <v>0</v>
      </c>
      <c r="K109" s="199"/>
      <c r="L109" s="204"/>
      <c r="M109" s="205"/>
      <c r="N109" s="206"/>
      <c r="O109" s="206"/>
      <c r="P109" s="207">
        <f>P110</f>
        <v>0</v>
      </c>
      <c r="Q109" s="206"/>
      <c r="R109" s="207">
        <f>R110</f>
        <v>0</v>
      </c>
      <c r="S109" s="206"/>
      <c r="T109" s="208">
        <f>T110</f>
        <v>0</v>
      </c>
      <c r="U109" s="12"/>
      <c r="V109" s="12"/>
      <c r="W109" s="12"/>
      <c r="X109" s="12"/>
      <c r="Y109" s="12"/>
      <c r="Z109" s="12"/>
      <c r="AA109" s="12"/>
      <c r="AB109" s="12"/>
      <c r="AC109" s="12"/>
      <c r="AD109" s="12"/>
      <c r="AE109" s="12"/>
      <c r="AR109" s="209" t="s">
        <v>79</v>
      </c>
      <c r="AT109" s="210" t="s">
        <v>71</v>
      </c>
      <c r="AU109" s="210" t="s">
        <v>79</v>
      </c>
      <c r="AY109" s="209" t="s">
        <v>240</v>
      </c>
      <c r="BK109" s="211">
        <f>BK110</f>
        <v>0</v>
      </c>
    </row>
    <row r="110" s="2" customFormat="1" ht="66.75" customHeight="1">
      <c r="A110" s="39"/>
      <c r="B110" s="40"/>
      <c r="C110" s="214" t="s">
        <v>272</v>
      </c>
      <c r="D110" s="214" t="s">
        <v>243</v>
      </c>
      <c r="E110" s="215" t="s">
        <v>7536</v>
      </c>
      <c r="F110" s="216" t="s">
        <v>7537</v>
      </c>
      <c r="G110" s="217" t="s">
        <v>261</v>
      </c>
      <c r="H110" s="218">
        <v>1260</v>
      </c>
      <c r="I110" s="219"/>
      <c r="J110" s="220">
        <f>ROUND(I110*H110,2)</f>
        <v>0</v>
      </c>
      <c r="K110" s="216" t="s">
        <v>247</v>
      </c>
      <c r="L110" s="45"/>
      <c r="M110" s="221" t="s">
        <v>19</v>
      </c>
      <c r="N110" s="222" t="s">
        <v>43</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248</v>
      </c>
      <c r="AT110" s="225" t="s">
        <v>243</v>
      </c>
      <c r="AU110" s="225" t="s">
        <v>81</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248</v>
      </c>
      <c r="BM110" s="225" t="s">
        <v>275</v>
      </c>
    </row>
    <row r="111" s="12" customFormat="1" ht="22.8" customHeight="1">
      <c r="A111" s="12"/>
      <c r="B111" s="198"/>
      <c r="C111" s="199"/>
      <c r="D111" s="200" t="s">
        <v>71</v>
      </c>
      <c r="E111" s="212" t="s">
        <v>7538</v>
      </c>
      <c r="F111" s="212" t="s">
        <v>7408</v>
      </c>
      <c r="G111" s="199"/>
      <c r="H111" s="199"/>
      <c r="I111" s="202"/>
      <c r="J111" s="213">
        <f>BK111</f>
        <v>0</v>
      </c>
      <c r="K111" s="199"/>
      <c r="L111" s="204"/>
      <c r="M111" s="205"/>
      <c r="N111" s="206"/>
      <c r="O111" s="206"/>
      <c r="P111" s="207">
        <f>SUM(P112:P116)</f>
        <v>0</v>
      </c>
      <c r="Q111" s="206"/>
      <c r="R111" s="207">
        <f>SUM(R112:R116)</f>
        <v>0</v>
      </c>
      <c r="S111" s="206"/>
      <c r="T111" s="208">
        <f>SUM(T112:T116)</f>
        <v>0</v>
      </c>
      <c r="U111" s="12"/>
      <c r="V111" s="12"/>
      <c r="W111" s="12"/>
      <c r="X111" s="12"/>
      <c r="Y111" s="12"/>
      <c r="Z111" s="12"/>
      <c r="AA111" s="12"/>
      <c r="AB111" s="12"/>
      <c r="AC111" s="12"/>
      <c r="AD111" s="12"/>
      <c r="AE111" s="12"/>
      <c r="AR111" s="209" t="s">
        <v>79</v>
      </c>
      <c r="AT111" s="210" t="s">
        <v>71</v>
      </c>
      <c r="AU111" s="210" t="s">
        <v>79</v>
      </c>
      <c r="AY111" s="209" t="s">
        <v>240</v>
      </c>
      <c r="BK111" s="211">
        <f>SUM(BK112:BK116)</f>
        <v>0</v>
      </c>
    </row>
    <row r="112" s="2" customFormat="1" ht="24.15" customHeight="1">
      <c r="A112" s="39"/>
      <c r="B112" s="40"/>
      <c r="C112" s="214" t="s">
        <v>262</v>
      </c>
      <c r="D112" s="214" t="s">
        <v>243</v>
      </c>
      <c r="E112" s="215" t="s">
        <v>7539</v>
      </c>
      <c r="F112" s="216" t="s">
        <v>7410</v>
      </c>
      <c r="G112" s="217" t="s">
        <v>261</v>
      </c>
      <c r="H112" s="218">
        <v>168</v>
      </c>
      <c r="I112" s="219"/>
      <c r="J112" s="220">
        <f>ROUND(I112*H112,2)</f>
        <v>0</v>
      </c>
      <c r="K112" s="216" t="s">
        <v>247</v>
      </c>
      <c r="L112" s="45"/>
      <c r="M112" s="221" t="s">
        <v>19</v>
      </c>
      <c r="N112" s="222" t="s">
        <v>43</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248</v>
      </c>
      <c r="AT112" s="225" t="s">
        <v>243</v>
      </c>
      <c r="AU112" s="225" t="s">
        <v>81</v>
      </c>
      <c r="AY112" s="18" t="s">
        <v>240</v>
      </c>
      <c r="BE112" s="226">
        <f>IF(N112="základní",J112,0)</f>
        <v>0</v>
      </c>
      <c r="BF112" s="226">
        <f>IF(N112="snížená",J112,0)</f>
        <v>0</v>
      </c>
      <c r="BG112" s="226">
        <f>IF(N112="zákl. přenesená",J112,0)</f>
        <v>0</v>
      </c>
      <c r="BH112" s="226">
        <f>IF(N112="sníž. přenesená",J112,0)</f>
        <v>0</v>
      </c>
      <c r="BI112" s="226">
        <f>IF(N112="nulová",J112,0)</f>
        <v>0</v>
      </c>
      <c r="BJ112" s="18" t="s">
        <v>79</v>
      </c>
      <c r="BK112" s="226">
        <f>ROUND(I112*H112,2)</f>
        <v>0</v>
      </c>
      <c r="BL112" s="18" t="s">
        <v>248</v>
      </c>
      <c r="BM112" s="225" t="s">
        <v>278</v>
      </c>
    </row>
    <row r="113" s="2" customFormat="1" ht="24.15" customHeight="1">
      <c r="A113" s="39"/>
      <c r="B113" s="40"/>
      <c r="C113" s="214" t="s">
        <v>279</v>
      </c>
      <c r="D113" s="214" t="s">
        <v>243</v>
      </c>
      <c r="E113" s="215" t="s">
        <v>7540</v>
      </c>
      <c r="F113" s="216" t="s">
        <v>7414</v>
      </c>
      <c r="G113" s="217" t="s">
        <v>261</v>
      </c>
      <c r="H113" s="218">
        <v>168</v>
      </c>
      <c r="I113" s="219"/>
      <c r="J113" s="220">
        <f>ROUND(I113*H113,2)</f>
        <v>0</v>
      </c>
      <c r="K113" s="216" t="s">
        <v>247</v>
      </c>
      <c r="L113" s="45"/>
      <c r="M113" s="221" t="s">
        <v>19</v>
      </c>
      <c r="N113" s="222" t="s">
        <v>43</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248</v>
      </c>
      <c r="AT113" s="225" t="s">
        <v>243</v>
      </c>
      <c r="AU113" s="225" t="s">
        <v>81</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283</v>
      </c>
    </row>
    <row r="114" s="2" customFormat="1">
      <c r="A114" s="39"/>
      <c r="B114" s="40"/>
      <c r="C114" s="214" t="s">
        <v>8</v>
      </c>
      <c r="D114" s="214" t="s">
        <v>243</v>
      </c>
      <c r="E114" s="215" t="s">
        <v>7541</v>
      </c>
      <c r="F114" s="216" t="s">
        <v>7418</v>
      </c>
      <c r="G114" s="217" t="s">
        <v>282</v>
      </c>
      <c r="H114" s="218">
        <v>80</v>
      </c>
      <c r="I114" s="219"/>
      <c r="J114" s="220">
        <f>ROUND(I114*H114,2)</f>
        <v>0</v>
      </c>
      <c r="K114" s="216" t="s">
        <v>247</v>
      </c>
      <c r="L114" s="45"/>
      <c r="M114" s="221" t="s">
        <v>19</v>
      </c>
      <c r="N114" s="222" t="s">
        <v>43</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248</v>
      </c>
      <c r="AT114" s="225" t="s">
        <v>243</v>
      </c>
      <c r="AU114" s="225" t="s">
        <v>81</v>
      </c>
      <c r="AY114" s="18" t="s">
        <v>240</v>
      </c>
      <c r="BE114" s="226">
        <f>IF(N114="základní",J114,0)</f>
        <v>0</v>
      </c>
      <c r="BF114" s="226">
        <f>IF(N114="snížená",J114,0)</f>
        <v>0</v>
      </c>
      <c r="BG114" s="226">
        <f>IF(N114="zákl. přenesená",J114,0)</f>
        <v>0</v>
      </c>
      <c r="BH114" s="226">
        <f>IF(N114="sníž. přenesená",J114,0)</f>
        <v>0</v>
      </c>
      <c r="BI114" s="226">
        <f>IF(N114="nulová",J114,0)</f>
        <v>0</v>
      </c>
      <c r="BJ114" s="18" t="s">
        <v>79</v>
      </c>
      <c r="BK114" s="226">
        <f>ROUND(I114*H114,2)</f>
        <v>0</v>
      </c>
      <c r="BL114" s="18" t="s">
        <v>248</v>
      </c>
      <c r="BM114" s="225" t="s">
        <v>286</v>
      </c>
    </row>
    <row r="115" s="2" customFormat="1" ht="24.15" customHeight="1">
      <c r="A115" s="39"/>
      <c r="B115" s="40"/>
      <c r="C115" s="214" t="s">
        <v>287</v>
      </c>
      <c r="D115" s="214" t="s">
        <v>243</v>
      </c>
      <c r="E115" s="215" t="s">
        <v>7542</v>
      </c>
      <c r="F115" s="216" t="s">
        <v>7420</v>
      </c>
      <c r="G115" s="217" t="s">
        <v>282</v>
      </c>
      <c r="H115" s="218">
        <v>80</v>
      </c>
      <c r="I115" s="219"/>
      <c r="J115" s="220">
        <f>ROUND(I115*H115,2)</f>
        <v>0</v>
      </c>
      <c r="K115" s="216" t="s">
        <v>247</v>
      </c>
      <c r="L115" s="45"/>
      <c r="M115" s="221" t="s">
        <v>19</v>
      </c>
      <c r="N115" s="222" t="s">
        <v>43</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248</v>
      </c>
      <c r="AT115" s="225" t="s">
        <v>243</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290</v>
      </c>
    </row>
    <row r="116" s="2" customFormat="1" ht="24.15" customHeight="1">
      <c r="A116" s="39"/>
      <c r="B116" s="40"/>
      <c r="C116" s="214" t="s">
        <v>268</v>
      </c>
      <c r="D116" s="214" t="s">
        <v>243</v>
      </c>
      <c r="E116" s="215" t="s">
        <v>7543</v>
      </c>
      <c r="F116" s="216" t="s">
        <v>7422</v>
      </c>
      <c r="G116" s="217" t="s">
        <v>282</v>
      </c>
      <c r="H116" s="218">
        <v>80</v>
      </c>
      <c r="I116" s="219"/>
      <c r="J116" s="220">
        <f>ROUND(I116*H116,2)</f>
        <v>0</v>
      </c>
      <c r="K116" s="216" t="s">
        <v>247</v>
      </c>
      <c r="L116" s="45"/>
      <c r="M116" s="221" t="s">
        <v>19</v>
      </c>
      <c r="N116" s="222" t="s">
        <v>43</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248</v>
      </c>
      <c r="AT116" s="225" t="s">
        <v>243</v>
      </c>
      <c r="AU116" s="225" t="s">
        <v>81</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294</v>
      </c>
    </row>
    <row r="117" s="12" customFormat="1" ht="22.8" customHeight="1">
      <c r="A117" s="12"/>
      <c r="B117" s="198"/>
      <c r="C117" s="199"/>
      <c r="D117" s="200" t="s">
        <v>71</v>
      </c>
      <c r="E117" s="212" t="s">
        <v>7544</v>
      </c>
      <c r="F117" s="212" t="s">
        <v>405</v>
      </c>
      <c r="G117" s="199"/>
      <c r="H117" s="199"/>
      <c r="I117" s="202"/>
      <c r="J117" s="213">
        <f>BK117</f>
        <v>0</v>
      </c>
      <c r="K117" s="199"/>
      <c r="L117" s="204"/>
      <c r="M117" s="205"/>
      <c r="N117" s="206"/>
      <c r="O117" s="206"/>
      <c r="P117" s="207">
        <f>SUM(P118:P126)</f>
        <v>0</v>
      </c>
      <c r="Q117" s="206"/>
      <c r="R117" s="207">
        <f>SUM(R118:R126)</f>
        <v>0</v>
      </c>
      <c r="S117" s="206"/>
      <c r="T117" s="208">
        <f>SUM(T118:T126)</f>
        <v>0</v>
      </c>
      <c r="U117" s="12"/>
      <c r="V117" s="12"/>
      <c r="W117" s="12"/>
      <c r="X117" s="12"/>
      <c r="Y117" s="12"/>
      <c r="Z117" s="12"/>
      <c r="AA117" s="12"/>
      <c r="AB117" s="12"/>
      <c r="AC117" s="12"/>
      <c r="AD117" s="12"/>
      <c r="AE117" s="12"/>
      <c r="AR117" s="209" t="s">
        <v>79</v>
      </c>
      <c r="AT117" s="210" t="s">
        <v>71</v>
      </c>
      <c r="AU117" s="210" t="s">
        <v>79</v>
      </c>
      <c r="AY117" s="209" t="s">
        <v>240</v>
      </c>
      <c r="BK117" s="211">
        <f>SUM(BK118:BK126)</f>
        <v>0</v>
      </c>
    </row>
    <row r="118" s="2" customFormat="1">
      <c r="A118" s="39"/>
      <c r="B118" s="40"/>
      <c r="C118" s="214" t="s">
        <v>295</v>
      </c>
      <c r="D118" s="214" t="s">
        <v>243</v>
      </c>
      <c r="E118" s="215" t="s">
        <v>7545</v>
      </c>
      <c r="F118" s="216" t="s">
        <v>7546</v>
      </c>
      <c r="G118" s="217" t="s">
        <v>282</v>
      </c>
      <c r="H118" s="218">
        <v>1</v>
      </c>
      <c r="I118" s="219"/>
      <c r="J118" s="220">
        <f>ROUND(I118*H118,2)</f>
        <v>0</v>
      </c>
      <c r="K118" s="216" t="s">
        <v>247</v>
      </c>
      <c r="L118" s="45"/>
      <c r="M118" s="221" t="s">
        <v>19</v>
      </c>
      <c r="N118" s="222" t="s">
        <v>43</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248</v>
      </c>
      <c r="AT118" s="225" t="s">
        <v>243</v>
      </c>
      <c r="AU118" s="225" t="s">
        <v>81</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298</v>
      </c>
    </row>
    <row r="119" s="2" customFormat="1">
      <c r="A119" s="39"/>
      <c r="B119" s="40"/>
      <c r="C119" s="214" t="s">
        <v>271</v>
      </c>
      <c r="D119" s="214" t="s">
        <v>243</v>
      </c>
      <c r="E119" s="215" t="s">
        <v>7547</v>
      </c>
      <c r="F119" s="216" t="s">
        <v>7548</v>
      </c>
      <c r="G119" s="217" t="s">
        <v>282</v>
      </c>
      <c r="H119" s="218">
        <v>1</v>
      </c>
      <c r="I119" s="219"/>
      <c r="J119" s="220">
        <f>ROUND(I119*H119,2)</f>
        <v>0</v>
      </c>
      <c r="K119" s="216" t="s">
        <v>247</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248</v>
      </c>
      <c r="AT119" s="225" t="s">
        <v>243</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301</v>
      </c>
    </row>
    <row r="120" s="2" customFormat="1">
      <c r="A120" s="39"/>
      <c r="B120" s="40"/>
      <c r="C120" s="214" t="s">
        <v>304</v>
      </c>
      <c r="D120" s="214" t="s">
        <v>243</v>
      </c>
      <c r="E120" s="215" t="s">
        <v>7549</v>
      </c>
      <c r="F120" s="216" t="s">
        <v>7443</v>
      </c>
      <c r="G120" s="217" t="s">
        <v>282</v>
      </c>
      <c r="H120" s="218">
        <v>1</v>
      </c>
      <c r="I120" s="219"/>
      <c r="J120" s="220">
        <f>ROUND(I120*H120,2)</f>
        <v>0</v>
      </c>
      <c r="K120" s="216" t="s">
        <v>247</v>
      </c>
      <c r="L120" s="45"/>
      <c r="M120" s="221" t="s">
        <v>19</v>
      </c>
      <c r="N120" s="222" t="s">
        <v>43</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248</v>
      </c>
      <c r="AT120" s="225" t="s">
        <v>243</v>
      </c>
      <c r="AU120" s="225" t="s">
        <v>81</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248</v>
      </c>
      <c r="BM120" s="225" t="s">
        <v>306</v>
      </c>
    </row>
    <row r="121" s="2" customFormat="1" ht="24.15" customHeight="1">
      <c r="A121" s="39"/>
      <c r="B121" s="40"/>
      <c r="C121" s="214" t="s">
        <v>275</v>
      </c>
      <c r="D121" s="214" t="s">
        <v>243</v>
      </c>
      <c r="E121" s="215" t="s">
        <v>7550</v>
      </c>
      <c r="F121" s="216" t="s">
        <v>7445</v>
      </c>
      <c r="G121" s="217" t="s">
        <v>282</v>
      </c>
      <c r="H121" s="218">
        <v>1</v>
      </c>
      <c r="I121" s="219"/>
      <c r="J121" s="220">
        <f>ROUND(I121*H121,2)</f>
        <v>0</v>
      </c>
      <c r="K121" s="216" t="s">
        <v>247</v>
      </c>
      <c r="L121" s="45"/>
      <c r="M121" s="221" t="s">
        <v>19</v>
      </c>
      <c r="N121" s="222" t="s">
        <v>43</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248</v>
      </c>
      <c r="AT121" s="225" t="s">
        <v>243</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308</v>
      </c>
    </row>
    <row r="122" s="2" customFormat="1">
      <c r="A122" s="39"/>
      <c r="B122" s="40"/>
      <c r="C122" s="214" t="s">
        <v>309</v>
      </c>
      <c r="D122" s="214" t="s">
        <v>243</v>
      </c>
      <c r="E122" s="215" t="s">
        <v>7551</v>
      </c>
      <c r="F122" s="216" t="s">
        <v>7447</v>
      </c>
      <c r="G122" s="217" t="s">
        <v>282</v>
      </c>
      <c r="H122" s="218">
        <v>1</v>
      </c>
      <c r="I122" s="219"/>
      <c r="J122" s="220">
        <f>ROUND(I122*H122,2)</f>
        <v>0</v>
      </c>
      <c r="K122" s="216" t="s">
        <v>247</v>
      </c>
      <c r="L122" s="45"/>
      <c r="M122" s="221" t="s">
        <v>19</v>
      </c>
      <c r="N122" s="222" t="s">
        <v>43</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248</v>
      </c>
      <c r="AT122" s="225" t="s">
        <v>243</v>
      </c>
      <c r="AU122" s="225" t="s">
        <v>81</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248</v>
      </c>
      <c r="BM122" s="225" t="s">
        <v>311</v>
      </c>
    </row>
    <row r="123" s="2" customFormat="1" ht="24.15" customHeight="1">
      <c r="A123" s="39"/>
      <c r="B123" s="40"/>
      <c r="C123" s="214" t="s">
        <v>278</v>
      </c>
      <c r="D123" s="214" t="s">
        <v>243</v>
      </c>
      <c r="E123" s="215" t="s">
        <v>7552</v>
      </c>
      <c r="F123" s="216" t="s">
        <v>426</v>
      </c>
      <c r="G123" s="217" t="s">
        <v>282</v>
      </c>
      <c r="H123" s="218">
        <v>1</v>
      </c>
      <c r="I123" s="219"/>
      <c r="J123" s="220">
        <f>ROUND(I123*H123,2)</f>
        <v>0</v>
      </c>
      <c r="K123" s="216" t="s">
        <v>247</v>
      </c>
      <c r="L123" s="45"/>
      <c r="M123" s="221" t="s">
        <v>19</v>
      </c>
      <c r="N123" s="222" t="s">
        <v>43</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248</v>
      </c>
      <c r="AT123" s="225" t="s">
        <v>243</v>
      </c>
      <c r="AU123" s="225" t="s">
        <v>81</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313</v>
      </c>
    </row>
    <row r="124" s="2" customFormat="1" ht="24.15" customHeight="1">
      <c r="A124" s="39"/>
      <c r="B124" s="40"/>
      <c r="C124" s="214" t="s">
        <v>7</v>
      </c>
      <c r="D124" s="214" t="s">
        <v>243</v>
      </c>
      <c r="E124" s="215" t="s">
        <v>7553</v>
      </c>
      <c r="F124" s="216" t="s">
        <v>483</v>
      </c>
      <c r="G124" s="217" t="s">
        <v>282</v>
      </c>
      <c r="H124" s="218">
        <v>1</v>
      </c>
      <c r="I124" s="219"/>
      <c r="J124" s="220">
        <f>ROUND(I124*H124,2)</f>
        <v>0</v>
      </c>
      <c r="K124" s="216" t="s">
        <v>247</v>
      </c>
      <c r="L124" s="45"/>
      <c r="M124" s="221" t="s">
        <v>19</v>
      </c>
      <c r="N124" s="222" t="s">
        <v>43</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248</v>
      </c>
      <c r="AT124" s="225" t="s">
        <v>243</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315</v>
      </c>
    </row>
    <row r="125" s="2" customFormat="1" ht="24.15" customHeight="1">
      <c r="A125" s="39"/>
      <c r="B125" s="40"/>
      <c r="C125" s="214" t="s">
        <v>283</v>
      </c>
      <c r="D125" s="214" t="s">
        <v>243</v>
      </c>
      <c r="E125" s="215" t="s">
        <v>7554</v>
      </c>
      <c r="F125" s="216" t="s">
        <v>7451</v>
      </c>
      <c r="G125" s="217" t="s">
        <v>282</v>
      </c>
      <c r="H125" s="218">
        <v>1</v>
      </c>
      <c r="I125" s="219"/>
      <c r="J125" s="220">
        <f>ROUND(I125*H125,2)</f>
        <v>0</v>
      </c>
      <c r="K125" s="216" t="s">
        <v>247</v>
      </c>
      <c r="L125" s="45"/>
      <c r="M125" s="221" t="s">
        <v>19</v>
      </c>
      <c r="N125" s="222" t="s">
        <v>43</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248</v>
      </c>
      <c r="AT125" s="225" t="s">
        <v>243</v>
      </c>
      <c r="AU125" s="225" t="s">
        <v>81</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248</v>
      </c>
      <c r="BM125" s="225" t="s">
        <v>317</v>
      </c>
    </row>
    <row r="126" s="2" customFormat="1">
      <c r="A126" s="39"/>
      <c r="B126" s="40"/>
      <c r="C126" s="41"/>
      <c r="D126" s="227" t="s">
        <v>435</v>
      </c>
      <c r="E126" s="41"/>
      <c r="F126" s="228" t="s">
        <v>7452</v>
      </c>
      <c r="G126" s="41"/>
      <c r="H126" s="41"/>
      <c r="I126" s="229"/>
      <c r="J126" s="41"/>
      <c r="K126" s="41"/>
      <c r="L126" s="45"/>
      <c r="M126" s="230"/>
      <c r="N126" s="231"/>
      <c r="O126" s="232"/>
      <c r="P126" s="232"/>
      <c r="Q126" s="232"/>
      <c r="R126" s="232"/>
      <c r="S126" s="232"/>
      <c r="T126" s="233"/>
      <c r="U126" s="39"/>
      <c r="V126" s="39"/>
      <c r="W126" s="39"/>
      <c r="X126" s="39"/>
      <c r="Y126" s="39"/>
      <c r="Z126" s="39"/>
      <c r="AA126" s="39"/>
      <c r="AB126" s="39"/>
      <c r="AC126" s="39"/>
      <c r="AD126" s="39"/>
      <c r="AE126" s="39"/>
      <c r="AT126" s="18" t="s">
        <v>435</v>
      </c>
      <c r="AU126" s="18" t="s">
        <v>81</v>
      </c>
    </row>
    <row r="127" s="2" customFormat="1" ht="6.96" customHeight="1">
      <c r="A127" s="39"/>
      <c r="B127" s="60"/>
      <c r="C127" s="61"/>
      <c r="D127" s="61"/>
      <c r="E127" s="61"/>
      <c r="F127" s="61"/>
      <c r="G127" s="61"/>
      <c r="H127" s="61"/>
      <c r="I127" s="61"/>
      <c r="J127" s="61"/>
      <c r="K127" s="61"/>
      <c r="L127" s="45"/>
      <c r="M127" s="39"/>
      <c r="O127" s="39"/>
      <c r="P127" s="39"/>
      <c r="Q127" s="39"/>
      <c r="R127" s="39"/>
      <c r="S127" s="39"/>
      <c r="T127" s="39"/>
      <c r="U127" s="39"/>
      <c r="V127" s="39"/>
      <c r="W127" s="39"/>
      <c r="X127" s="39"/>
      <c r="Y127" s="39"/>
      <c r="Z127" s="39"/>
      <c r="AA127" s="39"/>
      <c r="AB127" s="39"/>
      <c r="AC127" s="39"/>
      <c r="AD127" s="39"/>
      <c r="AE127" s="39"/>
    </row>
  </sheetData>
  <sheetProtection sheet="1" autoFilter="0" formatColumns="0" formatRows="0" objects="1" scenarios="1" spinCount="100000" saltValue="kqRdU+7LsUKb6HI/3v611iQe26YRDnjH249HAWuGOxZkJty1X45TrGOzjDUKjmwPk/pjV9+bB3PYGow6m5/8Sg==" hashValue="9f4DnJGEPyVbzzv7uqCiIkhUbZ8z5dtSg4mEUbhZmgWxmC4mCEZj+sKqM/KVktlGHUw0NHSucUrlT50Q5Vdmrw==" algorithmName="SHA-512" password="CC35"/>
  <autoFilter ref="C96:K126"/>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159</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c r="B8" s="21"/>
      <c r="D8" s="144" t="s">
        <v>209</v>
      </c>
      <c r="L8" s="21"/>
    </row>
    <row r="9" s="1" customFormat="1" ht="16.5" customHeight="1">
      <c r="B9" s="21"/>
      <c r="E9" s="145" t="s">
        <v>1333</v>
      </c>
      <c r="F9" s="1"/>
      <c r="G9" s="1"/>
      <c r="H9" s="1"/>
      <c r="L9" s="21"/>
    </row>
    <row r="10" s="1" customFormat="1" ht="12" customHeight="1">
      <c r="B10" s="21"/>
      <c r="D10" s="144" t="s">
        <v>211</v>
      </c>
      <c r="L10" s="21"/>
    </row>
    <row r="11" s="2" customFormat="1" ht="16.5" customHeight="1">
      <c r="A11" s="39"/>
      <c r="B11" s="45"/>
      <c r="C11" s="39"/>
      <c r="D11" s="39"/>
      <c r="E11" s="157" t="s">
        <v>7318</v>
      </c>
      <c r="F11" s="39"/>
      <c r="G11" s="39"/>
      <c r="H11" s="39"/>
      <c r="I11" s="39"/>
      <c r="J11" s="39"/>
      <c r="K11" s="39"/>
      <c r="L11" s="146"/>
      <c r="S11" s="39"/>
      <c r="T11" s="39"/>
      <c r="U11" s="39"/>
      <c r="V11" s="39"/>
      <c r="W11" s="39"/>
      <c r="X11" s="39"/>
      <c r="Y11" s="39"/>
      <c r="Z11" s="39"/>
      <c r="AA11" s="39"/>
      <c r="AB11" s="39"/>
      <c r="AC11" s="39"/>
      <c r="AD11" s="39"/>
      <c r="AE11" s="39"/>
    </row>
    <row r="12" s="2" customFormat="1" ht="12" customHeight="1">
      <c r="A12" s="39"/>
      <c r="B12" s="45"/>
      <c r="C12" s="39"/>
      <c r="D12" s="144" t="s">
        <v>7319</v>
      </c>
      <c r="E12" s="39"/>
      <c r="F12" s="39"/>
      <c r="G12" s="39"/>
      <c r="H12" s="39"/>
      <c r="I12" s="39"/>
      <c r="J12" s="39"/>
      <c r="K12" s="39"/>
      <c r="L12" s="146"/>
      <c r="S12" s="39"/>
      <c r="T12" s="39"/>
      <c r="U12" s="39"/>
      <c r="V12" s="39"/>
      <c r="W12" s="39"/>
      <c r="X12" s="39"/>
      <c r="Y12" s="39"/>
      <c r="Z12" s="39"/>
      <c r="AA12" s="39"/>
      <c r="AB12" s="39"/>
      <c r="AC12" s="39"/>
      <c r="AD12" s="39"/>
      <c r="AE12" s="39"/>
    </row>
    <row r="13" s="2" customFormat="1" ht="16.5" customHeight="1">
      <c r="A13" s="39"/>
      <c r="B13" s="45"/>
      <c r="C13" s="39"/>
      <c r="D13" s="39"/>
      <c r="E13" s="147" t="s">
        <v>7555</v>
      </c>
      <c r="F13" s="39"/>
      <c r="G13" s="39"/>
      <c r="H13" s="39"/>
      <c r="I13" s="39"/>
      <c r="J13" s="39"/>
      <c r="K13" s="39"/>
      <c r="L13" s="146"/>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s="2" customFormat="1" ht="12" customHeight="1">
      <c r="A16" s="39"/>
      <c r="B16" s="45"/>
      <c r="C16" s="39"/>
      <c r="D16" s="144" t="s">
        <v>21</v>
      </c>
      <c r="E16" s="39"/>
      <c r="F16" s="134" t="s">
        <v>22</v>
      </c>
      <c r="G16" s="39"/>
      <c r="H16" s="39"/>
      <c r="I16" s="144" t="s">
        <v>23</v>
      </c>
      <c r="J16" s="148" t="str">
        <f>'Rekapitulace stavby'!AN8</f>
        <v>19. 10. 2024</v>
      </c>
      <c r="K16" s="39"/>
      <c r="L16" s="146"/>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s="2" customFormat="1" ht="12" customHeight="1">
      <c r="A18" s="39"/>
      <c r="B18" s="45"/>
      <c r="C18" s="39"/>
      <c r="D18" s="144" t="s">
        <v>25</v>
      </c>
      <c r="E18" s="39"/>
      <c r="F18" s="39"/>
      <c r="G18" s="39"/>
      <c r="H18" s="39"/>
      <c r="I18" s="144" t="s">
        <v>26</v>
      </c>
      <c r="J18" s="134" t="s">
        <v>19</v>
      </c>
      <c r="K18" s="39"/>
      <c r="L18" s="146"/>
      <c r="S18" s="39"/>
      <c r="T18" s="39"/>
      <c r="U18" s="39"/>
      <c r="V18" s="39"/>
      <c r="W18" s="39"/>
      <c r="X18" s="39"/>
      <c r="Y18" s="39"/>
      <c r="Z18" s="39"/>
      <c r="AA18" s="39"/>
      <c r="AB18" s="39"/>
      <c r="AC18" s="39"/>
      <c r="AD18" s="39"/>
      <c r="AE18" s="39"/>
    </row>
    <row r="19" s="2" customFormat="1" ht="18" customHeight="1">
      <c r="A19" s="39"/>
      <c r="B19" s="45"/>
      <c r="C19" s="39"/>
      <c r="D19" s="39"/>
      <c r="E19" s="134" t="s">
        <v>27</v>
      </c>
      <c r="F19" s="39"/>
      <c r="G19" s="39"/>
      <c r="H19" s="39"/>
      <c r="I19" s="144" t="s">
        <v>28</v>
      </c>
      <c r="J19" s="134" t="s">
        <v>19</v>
      </c>
      <c r="K19" s="39"/>
      <c r="L19" s="146"/>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s="2" customFormat="1" ht="12" customHeight="1">
      <c r="A21" s="39"/>
      <c r="B21" s="45"/>
      <c r="C21" s="39"/>
      <c r="D21" s="144" t="s">
        <v>29</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34"/>
      <c r="G22" s="134"/>
      <c r="H22" s="134"/>
      <c r="I22" s="144" t="s">
        <v>28</v>
      </c>
      <c r="J22" s="34" t="str">
        <f>'Rekapitulace stavby'!AN14</f>
        <v>Vyplň údaj</v>
      </c>
      <c r="K22" s="39"/>
      <c r="L22" s="146"/>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s="2" customFormat="1" ht="12" customHeight="1">
      <c r="A24" s="39"/>
      <c r="B24" s="45"/>
      <c r="C24" s="39"/>
      <c r="D24" s="144" t="s">
        <v>31</v>
      </c>
      <c r="E24" s="39"/>
      <c r="F24" s="39"/>
      <c r="G24" s="39"/>
      <c r="H24" s="39"/>
      <c r="I24" s="144" t="s">
        <v>26</v>
      </c>
      <c r="J24" s="134" t="s">
        <v>19</v>
      </c>
      <c r="K24" s="39"/>
      <c r="L24" s="146"/>
      <c r="S24" s="39"/>
      <c r="T24" s="39"/>
      <c r="U24" s="39"/>
      <c r="V24" s="39"/>
      <c r="W24" s="39"/>
      <c r="X24" s="39"/>
      <c r="Y24" s="39"/>
      <c r="Z24" s="39"/>
      <c r="AA24" s="39"/>
      <c r="AB24" s="39"/>
      <c r="AC24" s="39"/>
      <c r="AD24" s="39"/>
      <c r="AE24" s="39"/>
    </row>
    <row r="25" s="2" customFormat="1" ht="18" customHeight="1">
      <c r="A25" s="39"/>
      <c r="B25" s="45"/>
      <c r="C25" s="39"/>
      <c r="D25" s="39"/>
      <c r="E25" s="134" t="s">
        <v>32</v>
      </c>
      <c r="F25" s="39"/>
      <c r="G25" s="39"/>
      <c r="H25" s="39"/>
      <c r="I25" s="144" t="s">
        <v>28</v>
      </c>
      <c r="J25" s="134" t="s">
        <v>19</v>
      </c>
      <c r="K25" s="39"/>
      <c r="L25" s="146"/>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s="2" customFormat="1" ht="12" customHeight="1">
      <c r="A27" s="39"/>
      <c r="B27" s="45"/>
      <c r="C27" s="39"/>
      <c r="D27" s="144" t="s">
        <v>34</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s="2" customFormat="1" ht="18" customHeight="1">
      <c r="A28" s="39"/>
      <c r="B28" s="45"/>
      <c r="C28" s="39"/>
      <c r="D28" s="39"/>
      <c r="E28" s="134" t="str">
        <f>IF('Rekapitulace stavby'!E20="","",'Rekapitulace stavby'!E20)</f>
        <v>Ing.R. Hladký</v>
      </c>
      <c r="F28" s="39"/>
      <c r="G28" s="39"/>
      <c r="H28" s="39"/>
      <c r="I28" s="144" t="s">
        <v>28</v>
      </c>
      <c r="J28" s="134" t="str">
        <f>IF('Rekapitulace stavby'!AN20="","",'Rekapitulace stavby'!AN20)</f>
        <v/>
      </c>
      <c r="K28" s="39"/>
      <c r="L28" s="146"/>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s="2" customFormat="1" ht="12" customHeight="1">
      <c r="A30" s="39"/>
      <c r="B30" s="45"/>
      <c r="C30" s="39"/>
      <c r="D30" s="144" t="s">
        <v>36</v>
      </c>
      <c r="E30" s="39"/>
      <c r="F30" s="39"/>
      <c r="G30" s="39"/>
      <c r="H30" s="39"/>
      <c r="I30" s="39"/>
      <c r="J30" s="39"/>
      <c r="K30" s="39"/>
      <c r="L30" s="146"/>
      <c r="S30" s="39"/>
      <c r="T30" s="39"/>
      <c r="U30" s="39"/>
      <c r="V30" s="39"/>
      <c r="W30" s="39"/>
      <c r="X30" s="39"/>
      <c r="Y30" s="39"/>
      <c r="Z30" s="39"/>
      <c r="AA30" s="39"/>
      <c r="AB30" s="39"/>
      <c r="AC30" s="39"/>
      <c r="AD30" s="39"/>
      <c r="AE30" s="39"/>
    </row>
    <row r="31" s="8" customFormat="1" ht="95.25" customHeight="1">
      <c r="A31" s="149"/>
      <c r="B31" s="150"/>
      <c r="C31" s="149"/>
      <c r="D31" s="149"/>
      <c r="E31" s="151" t="s">
        <v>7321</v>
      </c>
      <c r="F31" s="151"/>
      <c r="G31" s="151"/>
      <c r="H31" s="151"/>
      <c r="I31" s="149"/>
      <c r="J31" s="149"/>
      <c r="K31" s="149"/>
      <c r="L31" s="152"/>
      <c r="S31" s="149"/>
      <c r="T31" s="149"/>
      <c r="U31" s="149"/>
      <c r="V31" s="149"/>
      <c r="W31" s="149"/>
      <c r="X31" s="149"/>
      <c r="Y31" s="149"/>
      <c r="Z31" s="149"/>
      <c r="AA31" s="149"/>
      <c r="AB31" s="149"/>
      <c r="AC31" s="149"/>
      <c r="AD31" s="149"/>
      <c r="AE31" s="149"/>
    </row>
    <row r="32"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25.44" customHeight="1">
      <c r="A34" s="39"/>
      <c r="B34" s="45"/>
      <c r="C34" s="39"/>
      <c r="D34" s="154" t="s">
        <v>38</v>
      </c>
      <c r="E34" s="39"/>
      <c r="F34" s="39"/>
      <c r="G34" s="39"/>
      <c r="H34" s="39"/>
      <c r="I34" s="39"/>
      <c r="J34" s="155">
        <f>ROUND(J98, 2)</f>
        <v>0</v>
      </c>
      <c r="K34" s="39"/>
      <c r="L34" s="146"/>
      <c r="S34" s="39"/>
      <c r="T34" s="39"/>
      <c r="U34" s="39"/>
      <c r="V34" s="39"/>
      <c r="W34" s="39"/>
      <c r="X34" s="39"/>
      <c r="Y34" s="39"/>
      <c r="Z34" s="39"/>
      <c r="AA34" s="39"/>
      <c r="AB34" s="39"/>
      <c r="AC34" s="39"/>
      <c r="AD34" s="39"/>
      <c r="AE34" s="39"/>
    </row>
    <row r="35"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s="2" customFormat="1" ht="14.4" customHeight="1">
      <c r="A36" s="39"/>
      <c r="B36" s="45"/>
      <c r="C36" s="39"/>
      <c r="D36" s="39"/>
      <c r="E36" s="39"/>
      <c r="F36" s="156" t="s">
        <v>40</v>
      </c>
      <c r="G36" s="39"/>
      <c r="H36" s="39"/>
      <c r="I36" s="156" t="s">
        <v>39</v>
      </c>
      <c r="J36" s="156" t="s">
        <v>41</v>
      </c>
      <c r="K36" s="39"/>
      <c r="L36" s="146"/>
      <c r="S36" s="39"/>
      <c r="T36" s="39"/>
      <c r="U36" s="39"/>
      <c r="V36" s="39"/>
      <c r="W36" s="39"/>
      <c r="X36" s="39"/>
      <c r="Y36" s="39"/>
      <c r="Z36" s="39"/>
      <c r="AA36" s="39"/>
      <c r="AB36" s="39"/>
      <c r="AC36" s="39"/>
      <c r="AD36" s="39"/>
      <c r="AE36" s="39"/>
    </row>
    <row r="37" s="2" customFormat="1" ht="14.4" customHeight="1">
      <c r="A37" s="39"/>
      <c r="B37" s="45"/>
      <c r="C37" s="39"/>
      <c r="D37" s="157" t="s">
        <v>42</v>
      </c>
      <c r="E37" s="144" t="s">
        <v>43</v>
      </c>
      <c r="F37" s="158">
        <f>ROUND((SUM(BE98:BE146)),  2)</f>
        <v>0</v>
      </c>
      <c r="G37" s="39"/>
      <c r="H37" s="39"/>
      <c r="I37" s="159">
        <v>0.20999999999999999</v>
      </c>
      <c r="J37" s="158">
        <f>ROUND(((SUM(BE98:BE146))*I37),  2)</f>
        <v>0</v>
      </c>
      <c r="K37" s="39"/>
      <c r="L37" s="146"/>
      <c r="S37" s="39"/>
      <c r="T37" s="39"/>
      <c r="U37" s="39"/>
      <c r="V37" s="39"/>
      <c r="W37" s="39"/>
      <c r="X37" s="39"/>
      <c r="Y37" s="39"/>
      <c r="Z37" s="39"/>
      <c r="AA37" s="39"/>
      <c r="AB37" s="39"/>
      <c r="AC37" s="39"/>
      <c r="AD37" s="39"/>
      <c r="AE37" s="39"/>
    </row>
    <row r="38" s="2" customFormat="1" ht="14.4" customHeight="1">
      <c r="A38" s="39"/>
      <c r="B38" s="45"/>
      <c r="C38" s="39"/>
      <c r="D38" s="39"/>
      <c r="E38" s="144" t="s">
        <v>44</v>
      </c>
      <c r="F38" s="158">
        <f>ROUND((SUM(BF98:BF146)),  2)</f>
        <v>0</v>
      </c>
      <c r="G38" s="39"/>
      <c r="H38" s="39"/>
      <c r="I38" s="159">
        <v>0.12</v>
      </c>
      <c r="J38" s="158">
        <f>ROUND(((SUM(BF98:BF146))*I38),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45</v>
      </c>
      <c r="F39" s="158">
        <f>ROUND((SUM(BG98:BG146)),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46</v>
      </c>
      <c r="F40" s="158">
        <f>ROUND((SUM(BH98:BH146)),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47</v>
      </c>
      <c r="F41" s="158">
        <f>ROUND((SUM(BI98:BI146)),  2)</f>
        <v>0</v>
      </c>
      <c r="G41" s="39"/>
      <c r="H41" s="39"/>
      <c r="I41" s="159">
        <v>0</v>
      </c>
      <c r="J41" s="158">
        <f>0</f>
        <v>0</v>
      </c>
      <c r="K41" s="39"/>
      <c r="L41" s="146"/>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s="2" customFormat="1" ht="25.44" customHeight="1">
      <c r="A43" s="39"/>
      <c r="B43" s="45"/>
      <c r="C43" s="160"/>
      <c r="D43" s="161" t="s">
        <v>48</v>
      </c>
      <c r="E43" s="162"/>
      <c r="F43" s="162"/>
      <c r="G43" s="163" t="s">
        <v>49</v>
      </c>
      <c r="H43" s="164" t="s">
        <v>50</v>
      </c>
      <c r="I43" s="162"/>
      <c r="J43" s="165">
        <f>SUM(J34:J41)</f>
        <v>0</v>
      </c>
      <c r="K43" s="166"/>
      <c r="L43" s="146"/>
      <c r="S43" s="39"/>
      <c r="T43" s="39"/>
      <c r="U43" s="39"/>
      <c r="V43" s="39"/>
      <c r="W43" s="39"/>
      <c r="X43" s="39"/>
      <c r="Y43" s="39"/>
      <c r="Z43" s="39"/>
      <c r="AA43" s="39"/>
      <c r="AB43" s="39"/>
      <c r="AC43" s="39"/>
      <c r="AD43" s="39"/>
      <c r="AE43" s="39"/>
    </row>
    <row r="44"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214</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Sportovní hala Turnov</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209</v>
      </c>
      <c r="D53" s="23"/>
      <c r="E53" s="23"/>
      <c r="F53" s="23"/>
      <c r="G53" s="23"/>
      <c r="H53" s="23"/>
      <c r="I53" s="23"/>
      <c r="J53" s="23"/>
      <c r="K53" s="23"/>
      <c r="L53" s="21"/>
    </row>
    <row r="54" hidden="1" s="1" customFormat="1" ht="16.5" customHeight="1">
      <c r="B54" s="22"/>
      <c r="C54" s="23"/>
      <c r="D54" s="23"/>
      <c r="E54" s="171" t="s">
        <v>1333</v>
      </c>
      <c r="F54" s="23"/>
      <c r="G54" s="23"/>
      <c r="H54" s="23"/>
      <c r="I54" s="23"/>
      <c r="J54" s="23"/>
      <c r="K54" s="23"/>
      <c r="L54" s="21"/>
    </row>
    <row r="55" hidden="1" s="1" customFormat="1" ht="12" customHeight="1">
      <c r="B55" s="22"/>
      <c r="C55" s="33" t="s">
        <v>211</v>
      </c>
      <c r="D55" s="23"/>
      <c r="E55" s="23"/>
      <c r="F55" s="23"/>
      <c r="G55" s="23"/>
      <c r="H55" s="23"/>
      <c r="I55" s="23"/>
      <c r="J55" s="23"/>
      <c r="K55" s="23"/>
      <c r="L55" s="21"/>
    </row>
    <row r="56" hidden="1" s="2" customFormat="1" ht="16.5" customHeight="1">
      <c r="A56" s="39"/>
      <c r="B56" s="40"/>
      <c r="C56" s="41"/>
      <c r="D56" s="41"/>
      <c r="E56" s="293" t="s">
        <v>7318</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7319</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1440.4 - Elektrická požární signalizace EPS</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19. 10. 2024</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Městská sportovní Turnov</v>
      </c>
      <c r="G62" s="41"/>
      <c r="H62" s="41"/>
      <c r="I62" s="33" t="s">
        <v>31</v>
      </c>
      <c r="J62" s="37" t="str">
        <f>E25</f>
        <v>RESTYL Plan s.r.o.</v>
      </c>
      <c r="K62" s="41"/>
      <c r="L62" s="146"/>
      <c r="S62" s="39"/>
      <c r="T62" s="39"/>
      <c r="U62" s="39"/>
      <c r="V62" s="39"/>
      <c r="W62" s="39"/>
      <c r="X62" s="39"/>
      <c r="Y62" s="39"/>
      <c r="Z62" s="39"/>
      <c r="AA62" s="39"/>
      <c r="AB62" s="39"/>
      <c r="AC62" s="39"/>
      <c r="AD62" s="39"/>
      <c r="AE62" s="39"/>
    </row>
    <row r="63" hidden="1" s="2" customFormat="1" ht="15.15" customHeight="1">
      <c r="A63" s="39"/>
      <c r="B63" s="40"/>
      <c r="C63" s="33" t="s">
        <v>29</v>
      </c>
      <c r="D63" s="41"/>
      <c r="E63" s="41"/>
      <c r="F63" s="28" t="str">
        <f>IF(E22="","",E22)</f>
        <v>Vyplň údaj</v>
      </c>
      <c r="G63" s="41"/>
      <c r="H63" s="41"/>
      <c r="I63" s="33" t="s">
        <v>34</v>
      </c>
      <c r="J63" s="37" t="str">
        <f>E28</f>
        <v>Ing.R. Hladký</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215</v>
      </c>
      <c r="D65" s="173"/>
      <c r="E65" s="173"/>
      <c r="F65" s="173"/>
      <c r="G65" s="173"/>
      <c r="H65" s="173"/>
      <c r="I65" s="173"/>
      <c r="J65" s="174" t="s">
        <v>216</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70</v>
      </c>
      <c r="D67" s="41"/>
      <c r="E67" s="41"/>
      <c r="F67" s="41"/>
      <c r="G67" s="41"/>
      <c r="H67" s="41"/>
      <c r="I67" s="41"/>
      <c r="J67" s="103">
        <f>J98</f>
        <v>0</v>
      </c>
      <c r="K67" s="41"/>
      <c r="L67" s="146"/>
      <c r="S67" s="39"/>
      <c r="T67" s="39"/>
      <c r="U67" s="39"/>
      <c r="V67" s="39"/>
      <c r="W67" s="39"/>
      <c r="X67" s="39"/>
      <c r="Y67" s="39"/>
      <c r="Z67" s="39"/>
      <c r="AA67" s="39"/>
      <c r="AB67" s="39"/>
      <c r="AC67" s="39"/>
      <c r="AD67" s="39"/>
      <c r="AE67" s="39"/>
      <c r="AU67" s="18" t="s">
        <v>217</v>
      </c>
    </row>
    <row r="68" hidden="1" s="9" customFormat="1" ht="24.96" customHeight="1">
      <c r="A68" s="9"/>
      <c r="B68" s="176"/>
      <c r="C68" s="177"/>
      <c r="D68" s="178" t="s">
        <v>7556</v>
      </c>
      <c r="E68" s="179"/>
      <c r="F68" s="179"/>
      <c r="G68" s="179"/>
      <c r="H68" s="179"/>
      <c r="I68" s="179"/>
      <c r="J68" s="180">
        <f>J99</f>
        <v>0</v>
      </c>
      <c r="K68" s="177"/>
      <c r="L68" s="181"/>
      <c r="S68" s="9"/>
      <c r="T68" s="9"/>
      <c r="U68" s="9"/>
      <c r="V68" s="9"/>
      <c r="W68" s="9"/>
      <c r="X68" s="9"/>
      <c r="Y68" s="9"/>
      <c r="Z68" s="9"/>
      <c r="AA68" s="9"/>
      <c r="AB68" s="9"/>
      <c r="AC68" s="9"/>
      <c r="AD68" s="9"/>
      <c r="AE68" s="9"/>
    </row>
    <row r="69" hidden="1" s="10" customFormat="1" ht="19.92" customHeight="1">
      <c r="A69" s="10"/>
      <c r="B69" s="182"/>
      <c r="C69" s="126"/>
      <c r="D69" s="183" t="s">
        <v>7557</v>
      </c>
      <c r="E69" s="184"/>
      <c r="F69" s="184"/>
      <c r="G69" s="184"/>
      <c r="H69" s="184"/>
      <c r="I69" s="184"/>
      <c r="J69" s="185">
        <f>J100</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7558</v>
      </c>
      <c r="E70" s="184"/>
      <c r="F70" s="184"/>
      <c r="G70" s="184"/>
      <c r="H70" s="184"/>
      <c r="I70" s="184"/>
      <c r="J70" s="185">
        <f>J114</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7559</v>
      </c>
      <c r="E71" s="184"/>
      <c r="F71" s="184"/>
      <c r="G71" s="184"/>
      <c r="H71" s="184"/>
      <c r="I71" s="184"/>
      <c r="J71" s="185">
        <f>J122</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7560</v>
      </c>
      <c r="E72" s="184"/>
      <c r="F72" s="184"/>
      <c r="G72" s="184"/>
      <c r="H72" s="184"/>
      <c r="I72" s="184"/>
      <c r="J72" s="185">
        <f>J126</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7561</v>
      </c>
      <c r="E73" s="184"/>
      <c r="F73" s="184"/>
      <c r="G73" s="184"/>
      <c r="H73" s="184"/>
      <c r="I73" s="184"/>
      <c r="J73" s="185">
        <f>J130</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7562</v>
      </c>
      <c r="E74" s="184"/>
      <c r="F74" s="184"/>
      <c r="G74" s="184"/>
      <c r="H74" s="184"/>
      <c r="I74" s="184"/>
      <c r="J74" s="185">
        <f>J135</f>
        <v>0</v>
      </c>
      <c r="K74" s="126"/>
      <c r="L74" s="186"/>
      <c r="S74" s="10"/>
      <c r="T74" s="10"/>
      <c r="U74" s="10"/>
      <c r="V74" s="10"/>
      <c r="W74" s="10"/>
      <c r="X74" s="10"/>
      <c r="Y74" s="10"/>
      <c r="Z74" s="10"/>
      <c r="AA74" s="10"/>
      <c r="AB74" s="10"/>
      <c r="AC74" s="10"/>
      <c r="AD74" s="10"/>
      <c r="AE74" s="10"/>
    </row>
    <row r="75" hidden="1" s="2" customFormat="1" ht="21.84"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hidden="1" s="2" customFormat="1" ht="6.96" customHeight="1">
      <c r="A76" s="39"/>
      <c r="B76" s="60"/>
      <c r="C76" s="61"/>
      <c r="D76" s="61"/>
      <c r="E76" s="61"/>
      <c r="F76" s="61"/>
      <c r="G76" s="61"/>
      <c r="H76" s="61"/>
      <c r="I76" s="61"/>
      <c r="J76" s="61"/>
      <c r="K76" s="61"/>
      <c r="L76" s="146"/>
      <c r="S76" s="39"/>
      <c r="T76" s="39"/>
      <c r="U76" s="39"/>
      <c r="V76" s="39"/>
      <c r="W76" s="39"/>
      <c r="X76" s="39"/>
      <c r="Y76" s="39"/>
      <c r="Z76" s="39"/>
      <c r="AA76" s="39"/>
      <c r="AB76" s="39"/>
      <c r="AC76" s="39"/>
      <c r="AD76" s="39"/>
      <c r="AE76" s="39"/>
    </row>
    <row r="77" hidden="1"/>
    <row r="78" hidden="1"/>
    <row r="79" hidden="1"/>
    <row r="80" s="2" customFormat="1" ht="6.96" customHeight="1">
      <c r="A80" s="39"/>
      <c r="B80" s="62"/>
      <c r="C80" s="63"/>
      <c r="D80" s="63"/>
      <c r="E80" s="63"/>
      <c r="F80" s="63"/>
      <c r="G80" s="63"/>
      <c r="H80" s="63"/>
      <c r="I80" s="63"/>
      <c r="J80" s="63"/>
      <c r="K80" s="63"/>
      <c r="L80" s="146"/>
      <c r="S80" s="39"/>
      <c r="T80" s="39"/>
      <c r="U80" s="39"/>
      <c r="V80" s="39"/>
      <c r="W80" s="39"/>
      <c r="X80" s="39"/>
      <c r="Y80" s="39"/>
      <c r="Z80" s="39"/>
      <c r="AA80" s="39"/>
      <c r="AB80" s="39"/>
      <c r="AC80" s="39"/>
      <c r="AD80" s="39"/>
      <c r="AE80" s="39"/>
    </row>
    <row r="81" s="2" customFormat="1" ht="24.96" customHeight="1">
      <c r="A81" s="39"/>
      <c r="B81" s="40"/>
      <c r="C81" s="24" t="s">
        <v>226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16</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171" t="str">
        <f>E7</f>
        <v>Sportovní hala Turnov</v>
      </c>
      <c r="F84" s="33"/>
      <c r="G84" s="33"/>
      <c r="H84" s="33"/>
      <c r="I84" s="41"/>
      <c r="J84" s="41"/>
      <c r="K84" s="41"/>
      <c r="L84" s="146"/>
      <c r="S84" s="39"/>
      <c r="T84" s="39"/>
      <c r="U84" s="39"/>
      <c r="V84" s="39"/>
      <c r="W84" s="39"/>
      <c r="X84" s="39"/>
      <c r="Y84" s="39"/>
      <c r="Z84" s="39"/>
      <c r="AA84" s="39"/>
      <c r="AB84" s="39"/>
      <c r="AC84" s="39"/>
      <c r="AD84" s="39"/>
      <c r="AE84" s="39"/>
    </row>
    <row r="85" s="1" customFormat="1" ht="12" customHeight="1">
      <c r="B85" s="22"/>
      <c r="C85" s="33" t="s">
        <v>209</v>
      </c>
      <c r="D85" s="23"/>
      <c r="E85" s="23"/>
      <c r="F85" s="23"/>
      <c r="G85" s="23"/>
      <c r="H85" s="23"/>
      <c r="I85" s="23"/>
      <c r="J85" s="23"/>
      <c r="K85" s="23"/>
      <c r="L85" s="21"/>
    </row>
    <row r="86" s="1" customFormat="1" ht="16.5" customHeight="1">
      <c r="B86" s="22"/>
      <c r="C86" s="23"/>
      <c r="D86" s="23"/>
      <c r="E86" s="171" t="s">
        <v>1333</v>
      </c>
      <c r="F86" s="23"/>
      <c r="G86" s="23"/>
      <c r="H86" s="23"/>
      <c r="I86" s="23"/>
      <c r="J86" s="23"/>
      <c r="K86" s="23"/>
      <c r="L86" s="21"/>
    </row>
    <row r="87" s="1" customFormat="1" ht="12" customHeight="1">
      <c r="B87" s="22"/>
      <c r="C87" s="33" t="s">
        <v>211</v>
      </c>
      <c r="D87" s="23"/>
      <c r="E87" s="23"/>
      <c r="F87" s="23"/>
      <c r="G87" s="23"/>
      <c r="H87" s="23"/>
      <c r="I87" s="23"/>
      <c r="J87" s="23"/>
      <c r="K87" s="23"/>
      <c r="L87" s="21"/>
    </row>
    <row r="88" s="2" customFormat="1" ht="16.5" customHeight="1">
      <c r="A88" s="39"/>
      <c r="B88" s="40"/>
      <c r="C88" s="41"/>
      <c r="D88" s="41"/>
      <c r="E88" s="293" t="s">
        <v>7318</v>
      </c>
      <c r="F88" s="41"/>
      <c r="G88" s="41"/>
      <c r="H88" s="41"/>
      <c r="I88" s="41"/>
      <c r="J88" s="41"/>
      <c r="K88" s="41"/>
      <c r="L88" s="146"/>
      <c r="S88" s="39"/>
      <c r="T88" s="39"/>
      <c r="U88" s="39"/>
      <c r="V88" s="39"/>
      <c r="W88" s="39"/>
      <c r="X88" s="39"/>
      <c r="Y88" s="39"/>
      <c r="Z88" s="39"/>
      <c r="AA88" s="39"/>
      <c r="AB88" s="39"/>
      <c r="AC88" s="39"/>
      <c r="AD88" s="39"/>
      <c r="AE88" s="39"/>
    </row>
    <row r="89" s="2" customFormat="1" ht="12" customHeight="1">
      <c r="A89" s="39"/>
      <c r="B89" s="40"/>
      <c r="C89" s="33" t="s">
        <v>7319</v>
      </c>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6.5" customHeight="1">
      <c r="A90" s="39"/>
      <c r="B90" s="40"/>
      <c r="C90" s="41"/>
      <c r="D90" s="41"/>
      <c r="E90" s="70" t="str">
        <f>E13</f>
        <v>1440.4 - Elektrická požární signalizace EPS</v>
      </c>
      <c r="F90" s="41"/>
      <c r="G90" s="41"/>
      <c r="H90" s="41"/>
      <c r="I90" s="41"/>
      <c r="J90" s="41"/>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2" customHeight="1">
      <c r="A92" s="39"/>
      <c r="B92" s="40"/>
      <c r="C92" s="33" t="s">
        <v>21</v>
      </c>
      <c r="D92" s="41"/>
      <c r="E92" s="41"/>
      <c r="F92" s="28" t="str">
        <f>F16</f>
        <v xml:space="preserve"> </v>
      </c>
      <c r="G92" s="41"/>
      <c r="H92" s="41"/>
      <c r="I92" s="33" t="s">
        <v>23</v>
      </c>
      <c r="J92" s="73" t="str">
        <f>IF(J16="","",J16)</f>
        <v>19. 10. 2024</v>
      </c>
      <c r="K92" s="41"/>
      <c r="L92" s="146"/>
      <c r="S92" s="39"/>
      <c r="T92" s="39"/>
      <c r="U92" s="39"/>
      <c r="V92" s="39"/>
      <c r="W92" s="39"/>
      <c r="X92" s="39"/>
      <c r="Y92" s="39"/>
      <c r="Z92" s="39"/>
      <c r="AA92" s="39"/>
      <c r="AB92" s="39"/>
      <c r="AC92" s="39"/>
      <c r="AD92" s="39"/>
      <c r="AE92" s="39"/>
    </row>
    <row r="93" s="2" customFormat="1" ht="6.96" customHeight="1">
      <c r="A93" s="39"/>
      <c r="B93" s="40"/>
      <c r="C93" s="41"/>
      <c r="D93" s="41"/>
      <c r="E93" s="41"/>
      <c r="F93" s="41"/>
      <c r="G93" s="41"/>
      <c r="H93" s="41"/>
      <c r="I93" s="41"/>
      <c r="J93" s="41"/>
      <c r="K93" s="41"/>
      <c r="L93" s="146"/>
      <c r="S93" s="39"/>
      <c r="T93" s="39"/>
      <c r="U93" s="39"/>
      <c r="V93" s="39"/>
      <c r="W93" s="39"/>
      <c r="X93" s="39"/>
      <c r="Y93" s="39"/>
      <c r="Z93" s="39"/>
      <c r="AA93" s="39"/>
      <c r="AB93" s="39"/>
      <c r="AC93" s="39"/>
      <c r="AD93" s="39"/>
      <c r="AE93" s="39"/>
    </row>
    <row r="94" s="2" customFormat="1" ht="15.15" customHeight="1">
      <c r="A94" s="39"/>
      <c r="B94" s="40"/>
      <c r="C94" s="33" t="s">
        <v>25</v>
      </c>
      <c r="D94" s="41"/>
      <c r="E94" s="41"/>
      <c r="F94" s="28" t="str">
        <f>E19</f>
        <v>Městská sportovní Turnov</v>
      </c>
      <c r="G94" s="41"/>
      <c r="H94" s="41"/>
      <c r="I94" s="33" t="s">
        <v>31</v>
      </c>
      <c r="J94" s="37" t="str">
        <f>E25</f>
        <v>RESTYL Plan s.r.o.</v>
      </c>
      <c r="K94" s="41"/>
      <c r="L94" s="146"/>
      <c r="S94" s="39"/>
      <c r="T94" s="39"/>
      <c r="U94" s="39"/>
      <c r="V94" s="39"/>
      <c r="W94" s="39"/>
      <c r="X94" s="39"/>
      <c r="Y94" s="39"/>
      <c r="Z94" s="39"/>
      <c r="AA94" s="39"/>
      <c r="AB94" s="39"/>
      <c r="AC94" s="39"/>
      <c r="AD94" s="39"/>
      <c r="AE94" s="39"/>
    </row>
    <row r="95" s="2" customFormat="1" ht="15.15" customHeight="1">
      <c r="A95" s="39"/>
      <c r="B95" s="40"/>
      <c r="C95" s="33" t="s">
        <v>29</v>
      </c>
      <c r="D95" s="41"/>
      <c r="E95" s="41"/>
      <c r="F95" s="28" t="str">
        <f>IF(E22="","",E22)</f>
        <v>Vyplň údaj</v>
      </c>
      <c r="G95" s="41"/>
      <c r="H95" s="41"/>
      <c r="I95" s="33" t="s">
        <v>34</v>
      </c>
      <c r="J95" s="37" t="str">
        <f>E28</f>
        <v>Ing.R. Hladký</v>
      </c>
      <c r="K95" s="41"/>
      <c r="L95" s="146"/>
      <c r="S95" s="39"/>
      <c r="T95" s="39"/>
      <c r="U95" s="39"/>
      <c r="V95" s="39"/>
      <c r="W95" s="39"/>
      <c r="X95" s="39"/>
      <c r="Y95" s="39"/>
      <c r="Z95" s="39"/>
      <c r="AA95" s="39"/>
      <c r="AB95" s="39"/>
      <c r="AC95" s="39"/>
      <c r="AD95" s="39"/>
      <c r="AE95" s="39"/>
    </row>
    <row r="96" s="2" customFormat="1" ht="10.32" customHeight="1">
      <c r="A96" s="39"/>
      <c r="B96" s="40"/>
      <c r="C96" s="41"/>
      <c r="D96" s="41"/>
      <c r="E96" s="41"/>
      <c r="F96" s="41"/>
      <c r="G96" s="41"/>
      <c r="H96" s="41"/>
      <c r="I96" s="41"/>
      <c r="J96" s="41"/>
      <c r="K96" s="41"/>
      <c r="L96" s="146"/>
      <c r="S96" s="39"/>
      <c r="T96" s="39"/>
      <c r="U96" s="39"/>
      <c r="V96" s="39"/>
      <c r="W96" s="39"/>
      <c r="X96" s="39"/>
      <c r="Y96" s="39"/>
      <c r="Z96" s="39"/>
      <c r="AA96" s="39"/>
      <c r="AB96" s="39"/>
      <c r="AC96" s="39"/>
      <c r="AD96" s="39"/>
      <c r="AE96" s="39"/>
    </row>
    <row r="97" s="11" customFormat="1" ht="29.28" customHeight="1">
      <c r="A97" s="187"/>
      <c r="B97" s="188"/>
      <c r="C97" s="189" t="s">
        <v>227</v>
      </c>
      <c r="D97" s="190" t="s">
        <v>57</v>
      </c>
      <c r="E97" s="190" t="s">
        <v>53</v>
      </c>
      <c r="F97" s="190" t="s">
        <v>54</v>
      </c>
      <c r="G97" s="190" t="s">
        <v>228</v>
      </c>
      <c r="H97" s="190" t="s">
        <v>229</v>
      </c>
      <c r="I97" s="190" t="s">
        <v>230</v>
      </c>
      <c r="J97" s="190" t="s">
        <v>216</v>
      </c>
      <c r="K97" s="191" t="s">
        <v>231</v>
      </c>
      <c r="L97" s="192"/>
      <c r="M97" s="93" t="s">
        <v>19</v>
      </c>
      <c r="N97" s="94" t="s">
        <v>42</v>
      </c>
      <c r="O97" s="94" t="s">
        <v>232</v>
      </c>
      <c r="P97" s="94" t="s">
        <v>233</v>
      </c>
      <c r="Q97" s="94" t="s">
        <v>234</v>
      </c>
      <c r="R97" s="94" t="s">
        <v>235</v>
      </c>
      <c r="S97" s="94" t="s">
        <v>236</v>
      </c>
      <c r="T97" s="95" t="s">
        <v>237</v>
      </c>
      <c r="U97" s="187"/>
      <c r="V97" s="187"/>
      <c r="W97" s="187"/>
      <c r="X97" s="187"/>
      <c r="Y97" s="187"/>
      <c r="Z97" s="187"/>
      <c r="AA97" s="187"/>
      <c r="AB97" s="187"/>
      <c r="AC97" s="187"/>
      <c r="AD97" s="187"/>
      <c r="AE97" s="187"/>
    </row>
    <row r="98" s="2" customFormat="1" ht="22.8" customHeight="1">
      <c r="A98" s="39"/>
      <c r="B98" s="40"/>
      <c r="C98" s="100" t="s">
        <v>238</v>
      </c>
      <c r="D98" s="41"/>
      <c r="E98" s="41"/>
      <c r="F98" s="41"/>
      <c r="G98" s="41"/>
      <c r="H98" s="41"/>
      <c r="I98" s="41"/>
      <c r="J98" s="193">
        <f>BK98</f>
        <v>0</v>
      </c>
      <c r="K98" s="41"/>
      <c r="L98" s="45"/>
      <c r="M98" s="96"/>
      <c r="N98" s="194"/>
      <c r="O98" s="97"/>
      <c r="P98" s="195">
        <f>P99</f>
        <v>0</v>
      </c>
      <c r="Q98" s="97"/>
      <c r="R98" s="195">
        <f>R99</f>
        <v>0</v>
      </c>
      <c r="S98" s="97"/>
      <c r="T98" s="196">
        <f>T99</f>
        <v>0</v>
      </c>
      <c r="U98" s="39"/>
      <c r="V98" s="39"/>
      <c r="W98" s="39"/>
      <c r="X98" s="39"/>
      <c r="Y98" s="39"/>
      <c r="Z98" s="39"/>
      <c r="AA98" s="39"/>
      <c r="AB98" s="39"/>
      <c r="AC98" s="39"/>
      <c r="AD98" s="39"/>
      <c r="AE98" s="39"/>
      <c r="AT98" s="18" t="s">
        <v>71</v>
      </c>
      <c r="AU98" s="18" t="s">
        <v>217</v>
      </c>
      <c r="BK98" s="197">
        <f>BK99</f>
        <v>0</v>
      </c>
    </row>
    <row r="99" s="12" customFormat="1" ht="25.92" customHeight="1">
      <c r="A99" s="12"/>
      <c r="B99" s="198"/>
      <c r="C99" s="199"/>
      <c r="D99" s="200" t="s">
        <v>71</v>
      </c>
      <c r="E99" s="201" t="s">
        <v>7563</v>
      </c>
      <c r="F99" s="201" t="s">
        <v>158</v>
      </c>
      <c r="G99" s="199"/>
      <c r="H99" s="199"/>
      <c r="I99" s="202"/>
      <c r="J99" s="203">
        <f>BK99</f>
        <v>0</v>
      </c>
      <c r="K99" s="199"/>
      <c r="L99" s="204"/>
      <c r="M99" s="205"/>
      <c r="N99" s="206"/>
      <c r="O99" s="206"/>
      <c r="P99" s="207">
        <f>P100+P114+P122+P126+P130+P135</f>
        <v>0</v>
      </c>
      <c r="Q99" s="206"/>
      <c r="R99" s="207">
        <f>R100+R114+R122+R126+R130+R135</f>
        <v>0</v>
      </c>
      <c r="S99" s="206"/>
      <c r="T99" s="208">
        <f>T100+T114+T122+T126+T130+T135</f>
        <v>0</v>
      </c>
      <c r="U99" s="12"/>
      <c r="V99" s="12"/>
      <c r="W99" s="12"/>
      <c r="X99" s="12"/>
      <c r="Y99" s="12"/>
      <c r="Z99" s="12"/>
      <c r="AA99" s="12"/>
      <c r="AB99" s="12"/>
      <c r="AC99" s="12"/>
      <c r="AD99" s="12"/>
      <c r="AE99" s="12"/>
      <c r="AR99" s="209" t="s">
        <v>79</v>
      </c>
      <c r="AT99" s="210" t="s">
        <v>71</v>
      </c>
      <c r="AU99" s="210" t="s">
        <v>72</v>
      </c>
      <c r="AY99" s="209" t="s">
        <v>240</v>
      </c>
      <c r="BK99" s="211">
        <f>BK100+BK114+BK122+BK126+BK130+BK135</f>
        <v>0</v>
      </c>
    </row>
    <row r="100" s="12" customFormat="1" ht="22.8" customHeight="1">
      <c r="A100" s="12"/>
      <c r="B100" s="198"/>
      <c r="C100" s="199"/>
      <c r="D100" s="200" t="s">
        <v>71</v>
      </c>
      <c r="E100" s="212" t="s">
        <v>7564</v>
      </c>
      <c r="F100" s="212" t="s">
        <v>7565</v>
      </c>
      <c r="G100" s="199"/>
      <c r="H100" s="199"/>
      <c r="I100" s="202"/>
      <c r="J100" s="213">
        <f>BK100</f>
        <v>0</v>
      </c>
      <c r="K100" s="199"/>
      <c r="L100" s="204"/>
      <c r="M100" s="205"/>
      <c r="N100" s="206"/>
      <c r="O100" s="206"/>
      <c r="P100" s="207">
        <f>SUM(P101:P113)</f>
        <v>0</v>
      </c>
      <c r="Q100" s="206"/>
      <c r="R100" s="207">
        <f>SUM(R101:R113)</f>
        <v>0</v>
      </c>
      <c r="S100" s="206"/>
      <c r="T100" s="208">
        <f>SUM(T101:T113)</f>
        <v>0</v>
      </c>
      <c r="U100" s="12"/>
      <c r="V100" s="12"/>
      <c r="W100" s="12"/>
      <c r="X100" s="12"/>
      <c r="Y100" s="12"/>
      <c r="Z100" s="12"/>
      <c r="AA100" s="12"/>
      <c r="AB100" s="12"/>
      <c r="AC100" s="12"/>
      <c r="AD100" s="12"/>
      <c r="AE100" s="12"/>
      <c r="AR100" s="209" t="s">
        <v>79</v>
      </c>
      <c r="AT100" s="210" t="s">
        <v>71</v>
      </c>
      <c r="AU100" s="210" t="s">
        <v>79</v>
      </c>
      <c r="AY100" s="209" t="s">
        <v>240</v>
      </c>
      <c r="BK100" s="211">
        <f>SUM(BK101:BK113)</f>
        <v>0</v>
      </c>
    </row>
    <row r="101" s="2" customFormat="1" ht="66.75" customHeight="1">
      <c r="A101" s="39"/>
      <c r="B101" s="40"/>
      <c r="C101" s="214" t="s">
        <v>79</v>
      </c>
      <c r="D101" s="214" t="s">
        <v>243</v>
      </c>
      <c r="E101" s="215" t="s">
        <v>7566</v>
      </c>
      <c r="F101" s="216" t="s">
        <v>7567</v>
      </c>
      <c r="G101" s="217" t="s">
        <v>282</v>
      </c>
      <c r="H101" s="218">
        <v>1</v>
      </c>
      <c r="I101" s="219"/>
      <c r="J101" s="220">
        <f>ROUND(I101*H101,2)</f>
        <v>0</v>
      </c>
      <c r="K101" s="216" t="s">
        <v>247</v>
      </c>
      <c r="L101" s="45"/>
      <c r="M101" s="221" t="s">
        <v>19</v>
      </c>
      <c r="N101" s="222" t="s">
        <v>43</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248</v>
      </c>
      <c r="AT101" s="225" t="s">
        <v>243</v>
      </c>
      <c r="AU101" s="225" t="s">
        <v>81</v>
      </c>
      <c r="AY101" s="18" t="s">
        <v>240</v>
      </c>
      <c r="BE101" s="226">
        <f>IF(N101="základní",J101,0)</f>
        <v>0</v>
      </c>
      <c r="BF101" s="226">
        <f>IF(N101="snížená",J101,0)</f>
        <v>0</v>
      </c>
      <c r="BG101" s="226">
        <f>IF(N101="zákl. přenesená",J101,0)</f>
        <v>0</v>
      </c>
      <c r="BH101" s="226">
        <f>IF(N101="sníž. přenesená",J101,0)</f>
        <v>0</v>
      </c>
      <c r="BI101" s="226">
        <f>IF(N101="nulová",J101,0)</f>
        <v>0</v>
      </c>
      <c r="BJ101" s="18" t="s">
        <v>79</v>
      </c>
      <c r="BK101" s="226">
        <f>ROUND(I101*H101,2)</f>
        <v>0</v>
      </c>
      <c r="BL101" s="18" t="s">
        <v>248</v>
      </c>
      <c r="BM101" s="225" t="s">
        <v>81</v>
      </c>
    </row>
    <row r="102" s="2" customFormat="1" ht="55.5" customHeight="1">
      <c r="A102" s="39"/>
      <c r="B102" s="40"/>
      <c r="C102" s="214" t="s">
        <v>81</v>
      </c>
      <c r="D102" s="214" t="s">
        <v>243</v>
      </c>
      <c r="E102" s="215" t="s">
        <v>7568</v>
      </c>
      <c r="F102" s="216" t="s">
        <v>7569</v>
      </c>
      <c r="G102" s="217" t="s">
        <v>282</v>
      </c>
      <c r="H102" s="218">
        <v>1</v>
      </c>
      <c r="I102" s="219"/>
      <c r="J102" s="220">
        <f>ROUND(I102*H102,2)</f>
        <v>0</v>
      </c>
      <c r="K102" s="216" t="s">
        <v>247</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81</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248</v>
      </c>
    </row>
    <row r="103" s="2" customFormat="1" ht="66.75" customHeight="1">
      <c r="A103" s="39"/>
      <c r="B103" s="40"/>
      <c r="C103" s="214" t="s">
        <v>149</v>
      </c>
      <c r="D103" s="214" t="s">
        <v>243</v>
      </c>
      <c r="E103" s="215" t="s">
        <v>7570</v>
      </c>
      <c r="F103" s="216" t="s">
        <v>7571</v>
      </c>
      <c r="G103" s="217" t="s">
        <v>282</v>
      </c>
      <c r="H103" s="218">
        <v>1</v>
      </c>
      <c r="I103" s="219"/>
      <c r="J103" s="220">
        <f>ROUND(I103*H103,2)</f>
        <v>0</v>
      </c>
      <c r="K103" s="216" t="s">
        <v>247</v>
      </c>
      <c r="L103" s="45"/>
      <c r="M103" s="221" t="s">
        <v>19</v>
      </c>
      <c r="N103" s="222" t="s">
        <v>43</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248</v>
      </c>
      <c r="AT103" s="225" t="s">
        <v>243</v>
      </c>
      <c r="AU103" s="225" t="s">
        <v>81</v>
      </c>
      <c r="AY103" s="18" t="s">
        <v>240</v>
      </c>
      <c r="BE103" s="226">
        <f>IF(N103="základní",J103,0)</f>
        <v>0</v>
      </c>
      <c r="BF103" s="226">
        <f>IF(N103="snížená",J103,0)</f>
        <v>0</v>
      </c>
      <c r="BG103" s="226">
        <f>IF(N103="zákl. přenesená",J103,0)</f>
        <v>0</v>
      </c>
      <c r="BH103" s="226">
        <f>IF(N103="sníž. přenesená",J103,0)</f>
        <v>0</v>
      </c>
      <c r="BI103" s="226">
        <f>IF(N103="nulová",J103,0)</f>
        <v>0</v>
      </c>
      <c r="BJ103" s="18" t="s">
        <v>79</v>
      </c>
      <c r="BK103" s="226">
        <f>ROUND(I103*H103,2)</f>
        <v>0</v>
      </c>
      <c r="BL103" s="18" t="s">
        <v>248</v>
      </c>
      <c r="BM103" s="225" t="s">
        <v>254</v>
      </c>
    </row>
    <row r="104" s="2" customFormat="1" ht="78" customHeight="1">
      <c r="A104" s="39"/>
      <c r="B104" s="40"/>
      <c r="C104" s="214" t="s">
        <v>248</v>
      </c>
      <c r="D104" s="214" t="s">
        <v>243</v>
      </c>
      <c r="E104" s="215" t="s">
        <v>7572</v>
      </c>
      <c r="F104" s="216" t="s">
        <v>7573</v>
      </c>
      <c r="G104" s="217" t="s">
        <v>282</v>
      </c>
      <c r="H104" s="218">
        <v>3</v>
      </c>
      <c r="I104" s="219"/>
      <c r="J104" s="220">
        <f>ROUND(I104*H104,2)</f>
        <v>0</v>
      </c>
      <c r="K104" s="216" t="s">
        <v>247</v>
      </c>
      <c r="L104" s="45"/>
      <c r="M104" s="221" t="s">
        <v>19</v>
      </c>
      <c r="N104" s="222" t="s">
        <v>43</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248</v>
      </c>
      <c r="AT104" s="225" t="s">
        <v>243</v>
      </c>
      <c r="AU104" s="225" t="s">
        <v>81</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248</v>
      </c>
      <c r="BM104" s="225" t="s">
        <v>257</v>
      </c>
    </row>
    <row r="105" s="2" customFormat="1">
      <c r="A105" s="39"/>
      <c r="B105" s="40"/>
      <c r="C105" s="214" t="s">
        <v>258</v>
      </c>
      <c r="D105" s="214" t="s">
        <v>243</v>
      </c>
      <c r="E105" s="215" t="s">
        <v>7574</v>
      </c>
      <c r="F105" s="216" t="s">
        <v>7575</v>
      </c>
      <c r="G105" s="217" t="s">
        <v>282</v>
      </c>
      <c r="H105" s="218">
        <v>1</v>
      </c>
      <c r="I105" s="219"/>
      <c r="J105" s="220">
        <f>ROUND(I105*H105,2)</f>
        <v>0</v>
      </c>
      <c r="K105" s="216" t="s">
        <v>247</v>
      </c>
      <c r="L105" s="45"/>
      <c r="M105" s="221" t="s">
        <v>19</v>
      </c>
      <c r="N105" s="222"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248</v>
      </c>
      <c r="AT105" s="225" t="s">
        <v>243</v>
      </c>
      <c r="AU105" s="225" t="s">
        <v>81</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262</v>
      </c>
    </row>
    <row r="106" s="2" customFormat="1">
      <c r="A106" s="39"/>
      <c r="B106" s="40"/>
      <c r="C106" s="214" t="s">
        <v>254</v>
      </c>
      <c r="D106" s="214" t="s">
        <v>243</v>
      </c>
      <c r="E106" s="215" t="s">
        <v>7576</v>
      </c>
      <c r="F106" s="216" t="s">
        <v>7577</v>
      </c>
      <c r="G106" s="217" t="s">
        <v>282</v>
      </c>
      <c r="H106" s="218">
        <v>2</v>
      </c>
      <c r="I106" s="219"/>
      <c r="J106" s="220">
        <f>ROUND(I106*H106,2)</f>
        <v>0</v>
      </c>
      <c r="K106" s="216" t="s">
        <v>247</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81</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8</v>
      </c>
    </row>
    <row r="107" s="2" customFormat="1">
      <c r="A107" s="39"/>
      <c r="B107" s="40"/>
      <c r="C107" s="214" t="s">
        <v>265</v>
      </c>
      <c r="D107" s="214" t="s">
        <v>243</v>
      </c>
      <c r="E107" s="215" t="s">
        <v>7578</v>
      </c>
      <c r="F107" s="216" t="s">
        <v>7579</v>
      </c>
      <c r="G107" s="217" t="s">
        <v>282</v>
      </c>
      <c r="H107" s="218">
        <v>1</v>
      </c>
      <c r="I107" s="219"/>
      <c r="J107" s="220">
        <f>ROUND(I107*H107,2)</f>
        <v>0</v>
      </c>
      <c r="K107" s="216" t="s">
        <v>247</v>
      </c>
      <c r="L107" s="45"/>
      <c r="M107" s="221" t="s">
        <v>19</v>
      </c>
      <c r="N107" s="222" t="s">
        <v>43</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248</v>
      </c>
      <c r="AT107" s="225" t="s">
        <v>243</v>
      </c>
      <c r="AU107" s="225" t="s">
        <v>81</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248</v>
      </c>
      <c r="BM107" s="225" t="s">
        <v>268</v>
      </c>
    </row>
    <row r="108" s="2" customFormat="1" ht="90" customHeight="1">
      <c r="A108" s="39"/>
      <c r="B108" s="40"/>
      <c r="C108" s="214" t="s">
        <v>257</v>
      </c>
      <c r="D108" s="214" t="s">
        <v>243</v>
      </c>
      <c r="E108" s="215" t="s">
        <v>7580</v>
      </c>
      <c r="F108" s="216" t="s">
        <v>7581</v>
      </c>
      <c r="G108" s="217" t="s">
        <v>282</v>
      </c>
      <c r="H108" s="218">
        <v>1</v>
      </c>
      <c r="I108" s="219"/>
      <c r="J108" s="220">
        <f>ROUND(I108*H108,2)</f>
        <v>0</v>
      </c>
      <c r="K108" s="216" t="s">
        <v>247</v>
      </c>
      <c r="L108" s="45"/>
      <c r="M108" s="221" t="s">
        <v>19</v>
      </c>
      <c r="N108" s="222"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248</v>
      </c>
      <c r="AT108" s="225" t="s">
        <v>243</v>
      </c>
      <c r="AU108" s="225" t="s">
        <v>81</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248</v>
      </c>
      <c r="BM108" s="225" t="s">
        <v>271</v>
      </c>
    </row>
    <row r="109" s="2" customFormat="1">
      <c r="A109" s="39"/>
      <c r="B109" s="40"/>
      <c r="C109" s="214" t="s">
        <v>272</v>
      </c>
      <c r="D109" s="214" t="s">
        <v>243</v>
      </c>
      <c r="E109" s="215" t="s">
        <v>7582</v>
      </c>
      <c r="F109" s="216" t="s">
        <v>7583</v>
      </c>
      <c r="G109" s="217" t="s">
        <v>282</v>
      </c>
      <c r="H109" s="218">
        <v>1</v>
      </c>
      <c r="I109" s="219"/>
      <c r="J109" s="220">
        <f>ROUND(I109*H109,2)</f>
        <v>0</v>
      </c>
      <c r="K109" s="216" t="s">
        <v>247</v>
      </c>
      <c r="L109" s="45"/>
      <c r="M109" s="221" t="s">
        <v>19</v>
      </c>
      <c r="N109" s="222" t="s">
        <v>43</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248</v>
      </c>
      <c r="AT109" s="225" t="s">
        <v>243</v>
      </c>
      <c r="AU109" s="225" t="s">
        <v>81</v>
      </c>
      <c r="AY109" s="18" t="s">
        <v>240</v>
      </c>
      <c r="BE109" s="226">
        <f>IF(N109="základní",J109,0)</f>
        <v>0</v>
      </c>
      <c r="BF109" s="226">
        <f>IF(N109="snížená",J109,0)</f>
        <v>0</v>
      </c>
      <c r="BG109" s="226">
        <f>IF(N109="zákl. přenesená",J109,0)</f>
        <v>0</v>
      </c>
      <c r="BH109" s="226">
        <f>IF(N109="sníž. přenesená",J109,0)</f>
        <v>0</v>
      </c>
      <c r="BI109" s="226">
        <f>IF(N109="nulová",J109,0)</f>
        <v>0</v>
      </c>
      <c r="BJ109" s="18" t="s">
        <v>79</v>
      </c>
      <c r="BK109" s="226">
        <f>ROUND(I109*H109,2)</f>
        <v>0</v>
      </c>
      <c r="BL109" s="18" t="s">
        <v>248</v>
      </c>
      <c r="BM109" s="225" t="s">
        <v>275</v>
      </c>
    </row>
    <row r="110" s="2" customFormat="1">
      <c r="A110" s="39"/>
      <c r="B110" s="40"/>
      <c r="C110" s="214" t="s">
        <v>262</v>
      </c>
      <c r="D110" s="214" t="s">
        <v>243</v>
      </c>
      <c r="E110" s="215" t="s">
        <v>7584</v>
      </c>
      <c r="F110" s="216" t="s">
        <v>7585</v>
      </c>
      <c r="G110" s="217" t="s">
        <v>282</v>
      </c>
      <c r="H110" s="218">
        <v>1</v>
      </c>
      <c r="I110" s="219"/>
      <c r="J110" s="220">
        <f>ROUND(I110*H110,2)</f>
        <v>0</v>
      </c>
      <c r="K110" s="216" t="s">
        <v>247</v>
      </c>
      <c r="L110" s="45"/>
      <c r="M110" s="221" t="s">
        <v>19</v>
      </c>
      <c r="N110" s="222" t="s">
        <v>43</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248</v>
      </c>
      <c r="AT110" s="225" t="s">
        <v>243</v>
      </c>
      <c r="AU110" s="225" t="s">
        <v>81</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248</v>
      </c>
      <c r="BM110" s="225" t="s">
        <v>278</v>
      </c>
    </row>
    <row r="111" s="2" customFormat="1">
      <c r="A111" s="39"/>
      <c r="B111" s="40"/>
      <c r="C111" s="214" t="s">
        <v>279</v>
      </c>
      <c r="D111" s="214" t="s">
        <v>243</v>
      </c>
      <c r="E111" s="215" t="s">
        <v>7586</v>
      </c>
      <c r="F111" s="216" t="s">
        <v>7587</v>
      </c>
      <c r="G111" s="217" t="s">
        <v>282</v>
      </c>
      <c r="H111" s="218">
        <v>2</v>
      </c>
      <c r="I111" s="219"/>
      <c r="J111" s="220">
        <f>ROUND(I111*H111,2)</f>
        <v>0</v>
      </c>
      <c r="K111" s="216" t="s">
        <v>247</v>
      </c>
      <c r="L111" s="45"/>
      <c r="M111" s="221" t="s">
        <v>19</v>
      </c>
      <c r="N111" s="222" t="s">
        <v>43</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248</v>
      </c>
      <c r="AT111" s="225" t="s">
        <v>243</v>
      </c>
      <c r="AU111" s="225" t="s">
        <v>81</v>
      </c>
      <c r="AY111" s="18" t="s">
        <v>240</v>
      </c>
      <c r="BE111" s="226">
        <f>IF(N111="základní",J111,0)</f>
        <v>0</v>
      </c>
      <c r="BF111" s="226">
        <f>IF(N111="snížená",J111,0)</f>
        <v>0</v>
      </c>
      <c r="BG111" s="226">
        <f>IF(N111="zákl. přenesená",J111,0)</f>
        <v>0</v>
      </c>
      <c r="BH111" s="226">
        <f>IF(N111="sníž. přenesená",J111,0)</f>
        <v>0</v>
      </c>
      <c r="BI111" s="226">
        <f>IF(N111="nulová",J111,0)</f>
        <v>0</v>
      </c>
      <c r="BJ111" s="18" t="s">
        <v>79</v>
      </c>
      <c r="BK111" s="226">
        <f>ROUND(I111*H111,2)</f>
        <v>0</v>
      </c>
      <c r="BL111" s="18" t="s">
        <v>248</v>
      </c>
      <c r="BM111" s="225" t="s">
        <v>283</v>
      </c>
    </row>
    <row r="112" s="2" customFormat="1">
      <c r="A112" s="39"/>
      <c r="B112" s="40"/>
      <c r="C112" s="214" t="s">
        <v>8</v>
      </c>
      <c r="D112" s="214" t="s">
        <v>243</v>
      </c>
      <c r="E112" s="215" t="s">
        <v>7588</v>
      </c>
      <c r="F112" s="216" t="s">
        <v>7589</v>
      </c>
      <c r="G112" s="217" t="s">
        <v>282</v>
      </c>
      <c r="H112" s="218">
        <v>1</v>
      </c>
      <c r="I112" s="219"/>
      <c r="J112" s="220">
        <f>ROUND(I112*H112,2)</f>
        <v>0</v>
      </c>
      <c r="K112" s="216" t="s">
        <v>247</v>
      </c>
      <c r="L112" s="45"/>
      <c r="M112" s="221" t="s">
        <v>19</v>
      </c>
      <c r="N112" s="222" t="s">
        <v>43</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248</v>
      </c>
      <c r="AT112" s="225" t="s">
        <v>243</v>
      </c>
      <c r="AU112" s="225" t="s">
        <v>81</v>
      </c>
      <c r="AY112" s="18" t="s">
        <v>240</v>
      </c>
      <c r="BE112" s="226">
        <f>IF(N112="základní",J112,0)</f>
        <v>0</v>
      </c>
      <c r="BF112" s="226">
        <f>IF(N112="snížená",J112,0)</f>
        <v>0</v>
      </c>
      <c r="BG112" s="226">
        <f>IF(N112="zákl. přenesená",J112,0)</f>
        <v>0</v>
      </c>
      <c r="BH112" s="226">
        <f>IF(N112="sníž. přenesená",J112,0)</f>
        <v>0</v>
      </c>
      <c r="BI112" s="226">
        <f>IF(N112="nulová",J112,0)</f>
        <v>0</v>
      </c>
      <c r="BJ112" s="18" t="s">
        <v>79</v>
      </c>
      <c r="BK112" s="226">
        <f>ROUND(I112*H112,2)</f>
        <v>0</v>
      </c>
      <c r="BL112" s="18" t="s">
        <v>248</v>
      </c>
      <c r="BM112" s="225" t="s">
        <v>286</v>
      </c>
    </row>
    <row r="113" s="2" customFormat="1" ht="16.5" customHeight="1">
      <c r="A113" s="39"/>
      <c r="B113" s="40"/>
      <c r="C113" s="214" t="s">
        <v>287</v>
      </c>
      <c r="D113" s="214" t="s">
        <v>243</v>
      </c>
      <c r="E113" s="215" t="s">
        <v>7590</v>
      </c>
      <c r="F113" s="216" t="s">
        <v>7591</v>
      </c>
      <c r="G113" s="217" t="s">
        <v>282</v>
      </c>
      <c r="H113" s="218">
        <v>1</v>
      </c>
      <c r="I113" s="219"/>
      <c r="J113" s="220">
        <f>ROUND(I113*H113,2)</f>
        <v>0</v>
      </c>
      <c r="K113" s="216" t="s">
        <v>247</v>
      </c>
      <c r="L113" s="45"/>
      <c r="M113" s="221" t="s">
        <v>19</v>
      </c>
      <c r="N113" s="222" t="s">
        <v>43</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248</v>
      </c>
      <c r="AT113" s="225" t="s">
        <v>243</v>
      </c>
      <c r="AU113" s="225" t="s">
        <v>81</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290</v>
      </c>
    </row>
    <row r="114" s="12" customFormat="1" ht="22.8" customHeight="1">
      <c r="A114" s="12"/>
      <c r="B114" s="198"/>
      <c r="C114" s="199"/>
      <c r="D114" s="200" t="s">
        <v>71</v>
      </c>
      <c r="E114" s="212" t="s">
        <v>7592</v>
      </c>
      <c r="F114" s="212" t="s">
        <v>7593</v>
      </c>
      <c r="G114" s="199"/>
      <c r="H114" s="199"/>
      <c r="I114" s="202"/>
      <c r="J114" s="213">
        <f>BK114</f>
        <v>0</v>
      </c>
      <c r="K114" s="199"/>
      <c r="L114" s="204"/>
      <c r="M114" s="205"/>
      <c r="N114" s="206"/>
      <c r="O114" s="206"/>
      <c r="P114" s="207">
        <f>SUM(P115:P121)</f>
        <v>0</v>
      </c>
      <c r="Q114" s="206"/>
      <c r="R114" s="207">
        <f>SUM(R115:R121)</f>
        <v>0</v>
      </c>
      <c r="S114" s="206"/>
      <c r="T114" s="208">
        <f>SUM(T115:T121)</f>
        <v>0</v>
      </c>
      <c r="U114" s="12"/>
      <c r="V114" s="12"/>
      <c r="W114" s="12"/>
      <c r="X114" s="12"/>
      <c r="Y114" s="12"/>
      <c r="Z114" s="12"/>
      <c r="AA114" s="12"/>
      <c r="AB114" s="12"/>
      <c r="AC114" s="12"/>
      <c r="AD114" s="12"/>
      <c r="AE114" s="12"/>
      <c r="AR114" s="209" t="s">
        <v>79</v>
      </c>
      <c r="AT114" s="210" t="s">
        <v>71</v>
      </c>
      <c r="AU114" s="210" t="s">
        <v>79</v>
      </c>
      <c r="AY114" s="209" t="s">
        <v>240</v>
      </c>
      <c r="BK114" s="211">
        <f>SUM(BK115:BK121)</f>
        <v>0</v>
      </c>
    </row>
    <row r="115" s="2" customFormat="1">
      <c r="A115" s="39"/>
      <c r="B115" s="40"/>
      <c r="C115" s="214" t="s">
        <v>268</v>
      </c>
      <c r="D115" s="214" t="s">
        <v>243</v>
      </c>
      <c r="E115" s="215" t="s">
        <v>7594</v>
      </c>
      <c r="F115" s="216" t="s">
        <v>7595</v>
      </c>
      <c r="G115" s="217" t="s">
        <v>282</v>
      </c>
      <c r="H115" s="218">
        <v>120</v>
      </c>
      <c r="I115" s="219"/>
      <c r="J115" s="220">
        <f>ROUND(I115*H115,2)</f>
        <v>0</v>
      </c>
      <c r="K115" s="216" t="s">
        <v>247</v>
      </c>
      <c r="L115" s="45"/>
      <c r="M115" s="221" t="s">
        <v>19</v>
      </c>
      <c r="N115" s="222" t="s">
        <v>43</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248</v>
      </c>
      <c r="AT115" s="225" t="s">
        <v>243</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294</v>
      </c>
    </row>
    <row r="116" s="2" customFormat="1">
      <c r="A116" s="39"/>
      <c r="B116" s="40"/>
      <c r="C116" s="214" t="s">
        <v>295</v>
      </c>
      <c r="D116" s="214" t="s">
        <v>243</v>
      </c>
      <c r="E116" s="215" t="s">
        <v>7596</v>
      </c>
      <c r="F116" s="216" t="s">
        <v>7597</v>
      </c>
      <c r="G116" s="217" t="s">
        <v>282</v>
      </c>
      <c r="H116" s="218">
        <v>31</v>
      </c>
      <c r="I116" s="219"/>
      <c r="J116" s="220">
        <f>ROUND(I116*H116,2)</f>
        <v>0</v>
      </c>
      <c r="K116" s="216" t="s">
        <v>247</v>
      </c>
      <c r="L116" s="45"/>
      <c r="M116" s="221" t="s">
        <v>19</v>
      </c>
      <c r="N116" s="222" t="s">
        <v>43</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248</v>
      </c>
      <c r="AT116" s="225" t="s">
        <v>243</v>
      </c>
      <c r="AU116" s="225" t="s">
        <v>81</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298</v>
      </c>
    </row>
    <row r="117" s="2" customFormat="1">
      <c r="A117" s="39"/>
      <c r="B117" s="40"/>
      <c r="C117" s="214" t="s">
        <v>271</v>
      </c>
      <c r="D117" s="214" t="s">
        <v>243</v>
      </c>
      <c r="E117" s="215" t="s">
        <v>7598</v>
      </c>
      <c r="F117" s="216" t="s">
        <v>7599</v>
      </c>
      <c r="G117" s="217" t="s">
        <v>282</v>
      </c>
      <c r="H117" s="218">
        <v>151</v>
      </c>
      <c r="I117" s="219"/>
      <c r="J117" s="220">
        <f>ROUND(I117*H117,2)</f>
        <v>0</v>
      </c>
      <c r="K117" s="216" t="s">
        <v>247</v>
      </c>
      <c r="L117" s="45"/>
      <c r="M117" s="221" t="s">
        <v>19</v>
      </c>
      <c r="N117" s="222" t="s">
        <v>43</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248</v>
      </c>
      <c r="AT117" s="225" t="s">
        <v>243</v>
      </c>
      <c r="AU117" s="225" t="s">
        <v>81</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248</v>
      </c>
      <c r="BM117" s="225" t="s">
        <v>301</v>
      </c>
    </row>
    <row r="118" s="2" customFormat="1">
      <c r="A118" s="39"/>
      <c r="B118" s="40"/>
      <c r="C118" s="214" t="s">
        <v>304</v>
      </c>
      <c r="D118" s="214" t="s">
        <v>243</v>
      </c>
      <c r="E118" s="215" t="s">
        <v>7600</v>
      </c>
      <c r="F118" s="216" t="s">
        <v>7601</v>
      </c>
      <c r="G118" s="217" t="s">
        <v>282</v>
      </c>
      <c r="H118" s="218">
        <v>27</v>
      </c>
      <c r="I118" s="219"/>
      <c r="J118" s="220">
        <f>ROUND(I118*H118,2)</f>
        <v>0</v>
      </c>
      <c r="K118" s="216" t="s">
        <v>247</v>
      </c>
      <c r="L118" s="45"/>
      <c r="M118" s="221" t="s">
        <v>19</v>
      </c>
      <c r="N118" s="222" t="s">
        <v>43</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248</v>
      </c>
      <c r="AT118" s="225" t="s">
        <v>243</v>
      </c>
      <c r="AU118" s="225" t="s">
        <v>81</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306</v>
      </c>
    </row>
    <row r="119" s="2" customFormat="1">
      <c r="A119" s="39"/>
      <c r="B119" s="40"/>
      <c r="C119" s="214" t="s">
        <v>275</v>
      </c>
      <c r="D119" s="214" t="s">
        <v>243</v>
      </c>
      <c r="E119" s="215" t="s">
        <v>7602</v>
      </c>
      <c r="F119" s="216" t="s">
        <v>7603</v>
      </c>
      <c r="G119" s="217" t="s">
        <v>282</v>
      </c>
      <c r="H119" s="218">
        <v>2</v>
      </c>
      <c r="I119" s="219"/>
      <c r="J119" s="220">
        <f>ROUND(I119*H119,2)</f>
        <v>0</v>
      </c>
      <c r="K119" s="216" t="s">
        <v>247</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248</v>
      </c>
      <c r="AT119" s="225" t="s">
        <v>243</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308</v>
      </c>
    </row>
    <row r="120" s="2" customFormat="1">
      <c r="A120" s="39"/>
      <c r="B120" s="40"/>
      <c r="C120" s="214" t="s">
        <v>309</v>
      </c>
      <c r="D120" s="214" t="s">
        <v>243</v>
      </c>
      <c r="E120" s="215" t="s">
        <v>7604</v>
      </c>
      <c r="F120" s="216" t="s">
        <v>7605</v>
      </c>
      <c r="G120" s="217" t="s">
        <v>282</v>
      </c>
      <c r="H120" s="218">
        <v>1</v>
      </c>
      <c r="I120" s="219"/>
      <c r="J120" s="220">
        <f>ROUND(I120*H120,2)</f>
        <v>0</v>
      </c>
      <c r="K120" s="216" t="s">
        <v>247</v>
      </c>
      <c r="L120" s="45"/>
      <c r="M120" s="221" t="s">
        <v>19</v>
      </c>
      <c r="N120" s="222" t="s">
        <v>43</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248</v>
      </c>
      <c r="AT120" s="225" t="s">
        <v>243</v>
      </c>
      <c r="AU120" s="225" t="s">
        <v>81</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248</v>
      </c>
      <c r="BM120" s="225" t="s">
        <v>311</v>
      </c>
    </row>
    <row r="121" s="2" customFormat="1" ht="33" customHeight="1">
      <c r="A121" s="39"/>
      <c r="B121" s="40"/>
      <c r="C121" s="214" t="s">
        <v>278</v>
      </c>
      <c r="D121" s="214" t="s">
        <v>243</v>
      </c>
      <c r="E121" s="215" t="s">
        <v>7606</v>
      </c>
      <c r="F121" s="216" t="s">
        <v>7607</v>
      </c>
      <c r="G121" s="217" t="s">
        <v>282</v>
      </c>
      <c r="H121" s="218">
        <v>19</v>
      </c>
      <c r="I121" s="219"/>
      <c r="J121" s="220">
        <f>ROUND(I121*H121,2)</f>
        <v>0</v>
      </c>
      <c r="K121" s="216" t="s">
        <v>247</v>
      </c>
      <c r="L121" s="45"/>
      <c r="M121" s="221" t="s">
        <v>19</v>
      </c>
      <c r="N121" s="222" t="s">
        <v>43</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248</v>
      </c>
      <c r="AT121" s="225" t="s">
        <v>243</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313</v>
      </c>
    </row>
    <row r="122" s="12" customFormat="1" ht="22.8" customHeight="1">
      <c r="A122" s="12"/>
      <c r="B122" s="198"/>
      <c r="C122" s="199"/>
      <c r="D122" s="200" t="s">
        <v>71</v>
      </c>
      <c r="E122" s="212" t="s">
        <v>7608</v>
      </c>
      <c r="F122" s="212" t="s">
        <v>7609</v>
      </c>
      <c r="G122" s="199"/>
      <c r="H122" s="199"/>
      <c r="I122" s="202"/>
      <c r="J122" s="213">
        <f>BK122</f>
        <v>0</v>
      </c>
      <c r="K122" s="199"/>
      <c r="L122" s="204"/>
      <c r="M122" s="205"/>
      <c r="N122" s="206"/>
      <c r="O122" s="206"/>
      <c r="P122" s="207">
        <f>SUM(P123:P125)</f>
        <v>0</v>
      </c>
      <c r="Q122" s="206"/>
      <c r="R122" s="207">
        <f>SUM(R123:R125)</f>
        <v>0</v>
      </c>
      <c r="S122" s="206"/>
      <c r="T122" s="208">
        <f>SUM(T123:T125)</f>
        <v>0</v>
      </c>
      <c r="U122" s="12"/>
      <c r="V122" s="12"/>
      <c r="W122" s="12"/>
      <c r="X122" s="12"/>
      <c r="Y122" s="12"/>
      <c r="Z122" s="12"/>
      <c r="AA122" s="12"/>
      <c r="AB122" s="12"/>
      <c r="AC122" s="12"/>
      <c r="AD122" s="12"/>
      <c r="AE122" s="12"/>
      <c r="AR122" s="209" t="s">
        <v>79</v>
      </c>
      <c r="AT122" s="210" t="s">
        <v>71</v>
      </c>
      <c r="AU122" s="210" t="s">
        <v>79</v>
      </c>
      <c r="AY122" s="209" t="s">
        <v>240</v>
      </c>
      <c r="BK122" s="211">
        <f>SUM(BK123:BK125)</f>
        <v>0</v>
      </c>
    </row>
    <row r="123" s="2" customFormat="1">
      <c r="A123" s="39"/>
      <c r="B123" s="40"/>
      <c r="C123" s="214" t="s">
        <v>7</v>
      </c>
      <c r="D123" s="214" t="s">
        <v>243</v>
      </c>
      <c r="E123" s="215" t="s">
        <v>7610</v>
      </c>
      <c r="F123" s="216" t="s">
        <v>7611</v>
      </c>
      <c r="G123" s="217" t="s">
        <v>282</v>
      </c>
      <c r="H123" s="218">
        <v>1</v>
      </c>
      <c r="I123" s="219"/>
      <c r="J123" s="220">
        <f>ROUND(I123*H123,2)</f>
        <v>0</v>
      </c>
      <c r="K123" s="216" t="s">
        <v>247</v>
      </c>
      <c r="L123" s="45"/>
      <c r="M123" s="221" t="s">
        <v>19</v>
      </c>
      <c r="N123" s="222" t="s">
        <v>43</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248</v>
      </c>
      <c r="AT123" s="225" t="s">
        <v>243</v>
      </c>
      <c r="AU123" s="225" t="s">
        <v>81</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315</v>
      </c>
    </row>
    <row r="124" s="2" customFormat="1">
      <c r="A124" s="39"/>
      <c r="B124" s="40"/>
      <c r="C124" s="214" t="s">
        <v>283</v>
      </c>
      <c r="D124" s="214" t="s">
        <v>243</v>
      </c>
      <c r="E124" s="215" t="s">
        <v>7612</v>
      </c>
      <c r="F124" s="216" t="s">
        <v>7613</v>
      </c>
      <c r="G124" s="217" t="s">
        <v>282</v>
      </c>
      <c r="H124" s="218">
        <v>4</v>
      </c>
      <c r="I124" s="219"/>
      <c r="J124" s="220">
        <f>ROUND(I124*H124,2)</f>
        <v>0</v>
      </c>
      <c r="K124" s="216" t="s">
        <v>247</v>
      </c>
      <c r="L124" s="45"/>
      <c r="M124" s="221" t="s">
        <v>19</v>
      </c>
      <c r="N124" s="222" t="s">
        <v>43</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248</v>
      </c>
      <c r="AT124" s="225" t="s">
        <v>243</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317</v>
      </c>
    </row>
    <row r="125" s="2" customFormat="1">
      <c r="A125" s="39"/>
      <c r="B125" s="40"/>
      <c r="C125" s="214" t="s">
        <v>318</v>
      </c>
      <c r="D125" s="214" t="s">
        <v>243</v>
      </c>
      <c r="E125" s="215" t="s">
        <v>7614</v>
      </c>
      <c r="F125" s="216" t="s">
        <v>7615</v>
      </c>
      <c r="G125" s="217" t="s">
        <v>282</v>
      </c>
      <c r="H125" s="218">
        <v>5</v>
      </c>
      <c r="I125" s="219"/>
      <c r="J125" s="220">
        <f>ROUND(I125*H125,2)</f>
        <v>0</v>
      </c>
      <c r="K125" s="216" t="s">
        <v>247</v>
      </c>
      <c r="L125" s="45"/>
      <c r="M125" s="221" t="s">
        <v>19</v>
      </c>
      <c r="N125" s="222" t="s">
        <v>43</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248</v>
      </c>
      <c r="AT125" s="225" t="s">
        <v>243</v>
      </c>
      <c r="AU125" s="225" t="s">
        <v>81</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248</v>
      </c>
      <c r="BM125" s="225" t="s">
        <v>320</v>
      </c>
    </row>
    <row r="126" s="12" customFormat="1" ht="22.8" customHeight="1">
      <c r="A126" s="12"/>
      <c r="B126" s="198"/>
      <c r="C126" s="199"/>
      <c r="D126" s="200" t="s">
        <v>71</v>
      </c>
      <c r="E126" s="212" t="s">
        <v>7616</v>
      </c>
      <c r="F126" s="212" t="s">
        <v>7402</v>
      </c>
      <c r="G126" s="199"/>
      <c r="H126" s="199"/>
      <c r="I126" s="202"/>
      <c r="J126" s="213">
        <f>BK126</f>
        <v>0</v>
      </c>
      <c r="K126" s="199"/>
      <c r="L126" s="204"/>
      <c r="M126" s="205"/>
      <c r="N126" s="206"/>
      <c r="O126" s="206"/>
      <c r="P126" s="207">
        <f>SUM(P127:P129)</f>
        <v>0</v>
      </c>
      <c r="Q126" s="206"/>
      <c r="R126" s="207">
        <f>SUM(R127:R129)</f>
        <v>0</v>
      </c>
      <c r="S126" s="206"/>
      <c r="T126" s="208">
        <f>SUM(T127:T129)</f>
        <v>0</v>
      </c>
      <c r="U126" s="12"/>
      <c r="V126" s="12"/>
      <c r="W126" s="12"/>
      <c r="X126" s="12"/>
      <c r="Y126" s="12"/>
      <c r="Z126" s="12"/>
      <c r="AA126" s="12"/>
      <c r="AB126" s="12"/>
      <c r="AC126" s="12"/>
      <c r="AD126" s="12"/>
      <c r="AE126" s="12"/>
      <c r="AR126" s="209" t="s">
        <v>79</v>
      </c>
      <c r="AT126" s="210" t="s">
        <v>71</v>
      </c>
      <c r="AU126" s="210" t="s">
        <v>79</v>
      </c>
      <c r="AY126" s="209" t="s">
        <v>240</v>
      </c>
      <c r="BK126" s="211">
        <f>SUM(BK127:BK129)</f>
        <v>0</v>
      </c>
    </row>
    <row r="127" s="2" customFormat="1">
      <c r="A127" s="39"/>
      <c r="B127" s="40"/>
      <c r="C127" s="214" t="s">
        <v>286</v>
      </c>
      <c r="D127" s="214" t="s">
        <v>243</v>
      </c>
      <c r="E127" s="215" t="s">
        <v>7617</v>
      </c>
      <c r="F127" s="216" t="s">
        <v>7618</v>
      </c>
      <c r="G127" s="217" t="s">
        <v>261</v>
      </c>
      <c r="H127" s="218">
        <v>3600</v>
      </c>
      <c r="I127" s="219"/>
      <c r="J127" s="220">
        <f>ROUND(I127*H127,2)</f>
        <v>0</v>
      </c>
      <c r="K127" s="216" t="s">
        <v>247</v>
      </c>
      <c r="L127" s="45"/>
      <c r="M127" s="221" t="s">
        <v>19</v>
      </c>
      <c r="N127" s="222" t="s">
        <v>43</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248</v>
      </c>
      <c r="AT127" s="225" t="s">
        <v>243</v>
      </c>
      <c r="AU127" s="225" t="s">
        <v>81</v>
      </c>
      <c r="AY127" s="18" t="s">
        <v>240</v>
      </c>
      <c r="BE127" s="226">
        <f>IF(N127="základní",J127,0)</f>
        <v>0</v>
      </c>
      <c r="BF127" s="226">
        <f>IF(N127="snížená",J127,0)</f>
        <v>0</v>
      </c>
      <c r="BG127" s="226">
        <f>IF(N127="zákl. přenesená",J127,0)</f>
        <v>0</v>
      </c>
      <c r="BH127" s="226">
        <f>IF(N127="sníž. přenesená",J127,0)</f>
        <v>0</v>
      </c>
      <c r="BI127" s="226">
        <f>IF(N127="nulová",J127,0)</f>
        <v>0</v>
      </c>
      <c r="BJ127" s="18" t="s">
        <v>79</v>
      </c>
      <c r="BK127" s="226">
        <f>ROUND(I127*H127,2)</f>
        <v>0</v>
      </c>
      <c r="BL127" s="18" t="s">
        <v>248</v>
      </c>
      <c r="BM127" s="225" t="s">
        <v>322</v>
      </c>
    </row>
    <row r="128" s="2" customFormat="1">
      <c r="A128" s="39"/>
      <c r="B128" s="40"/>
      <c r="C128" s="214" t="s">
        <v>323</v>
      </c>
      <c r="D128" s="214" t="s">
        <v>243</v>
      </c>
      <c r="E128" s="215" t="s">
        <v>7619</v>
      </c>
      <c r="F128" s="216" t="s">
        <v>7620</v>
      </c>
      <c r="G128" s="217" t="s">
        <v>261</v>
      </c>
      <c r="H128" s="218">
        <v>1440</v>
      </c>
      <c r="I128" s="219"/>
      <c r="J128" s="220">
        <f>ROUND(I128*H128,2)</f>
        <v>0</v>
      </c>
      <c r="K128" s="216" t="s">
        <v>247</v>
      </c>
      <c r="L128" s="45"/>
      <c r="M128" s="221" t="s">
        <v>19</v>
      </c>
      <c r="N128" s="222" t="s">
        <v>43</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248</v>
      </c>
      <c r="AT128" s="225" t="s">
        <v>243</v>
      </c>
      <c r="AU128" s="225" t="s">
        <v>81</v>
      </c>
      <c r="AY128" s="18" t="s">
        <v>240</v>
      </c>
      <c r="BE128" s="226">
        <f>IF(N128="základní",J128,0)</f>
        <v>0</v>
      </c>
      <c r="BF128" s="226">
        <f>IF(N128="snížená",J128,0)</f>
        <v>0</v>
      </c>
      <c r="BG128" s="226">
        <f>IF(N128="zákl. přenesená",J128,0)</f>
        <v>0</v>
      </c>
      <c r="BH128" s="226">
        <f>IF(N128="sníž. přenesená",J128,0)</f>
        <v>0</v>
      </c>
      <c r="BI128" s="226">
        <f>IF(N128="nulová",J128,0)</f>
        <v>0</v>
      </c>
      <c r="BJ128" s="18" t="s">
        <v>79</v>
      </c>
      <c r="BK128" s="226">
        <f>ROUND(I128*H128,2)</f>
        <v>0</v>
      </c>
      <c r="BL128" s="18" t="s">
        <v>248</v>
      </c>
      <c r="BM128" s="225" t="s">
        <v>325</v>
      </c>
    </row>
    <row r="129" s="2" customFormat="1" ht="33" customHeight="1">
      <c r="A129" s="39"/>
      <c r="B129" s="40"/>
      <c r="C129" s="214" t="s">
        <v>290</v>
      </c>
      <c r="D129" s="214" t="s">
        <v>243</v>
      </c>
      <c r="E129" s="215" t="s">
        <v>7621</v>
      </c>
      <c r="F129" s="216" t="s">
        <v>7622</v>
      </c>
      <c r="G129" s="217" t="s">
        <v>261</v>
      </c>
      <c r="H129" s="218">
        <v>300</v>
      </c>
      <c r="I129" s="219"/>
      <c r="J129" s="220">
        <f>ROUND(I129*H129,2)</f>
        <v>0</v>
      </c>
      <c r="K129" s="216" t="s">
        <v>247</v>
      </c>
      <c r="L129" s="45"/>
      <c r="M129" s="221" t="s">
        <v>19</v>
      </c>
      <c r="N129" s="222" t="s">
        <v>43</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248</v>
      </c>
      <c r="AT129" s="225" t="s">
        <v>243</v>
      </c>
      <c r="AU129" s="225" t="s">
        <v>81</v>
      </c>
      <c r="AY129" s="18" t="s">
        <v>240</v>
      </c>
      <c r="BE129" s="226">
        <f>IF(N129="základní",J129,0)</f>
        <v>0</v>
      </c>
      <c r="BF129" s="226">
        <f>IF(N129="snížená",J129,0)</f>
        <v>0</v>
      </c>
      <c r="BG129" s="226">
        <f>IF(N129="zákl. přenesená",J129,0)</f>
        <v>0</v>
      </c>
      <c r="BH129" s="226">
        <f>IF(N129="sníž. přenesená",J129,0)</f>
        <v>0</v>
      </c>
      <c r="BI129" s="226">
        <f>IF(N129="nulová",J129,0)</f>
        <v>0</v>
      </c>
      <c r="BJ129" s="18" t="s">
        <v>79</v>
      </c>
      <c r="BK129" s="226">
        <f>ROUND(I129*H129,2)</f>
        <v>0</v>
      </c>
      <c r="BL129" s="18" t="s">
        <v>248</v>
      </c>
      <c r="BM129" s="225" t="s">
        <v>327</v>
      </c>
    </row>
    <row r="130" s="12" customFormat="1" ht="22.8" customHeight="1">
      <c r="A130" s="12"/>
      <c r="B130" s="198"/>
      <c r="C130" s="199"/>
      <c r="D130" s="200" t="s">
        <v>71</v>
      </c>
      <c r="E130" s="212" t="s">
        <v>7623</v>
      </c>
      <c r="F130" s="212" t="s">
        <v>7408</v>
      </c>
      <c r="G130" s="199"/>
      <c r="H130" s="199"/>
      <c r="I130" s="202"/>
      <c r="J130" s="213">
        <f>BK130</f>
        <v>0</v>
      </c>
      <c r="K130" s="199"/>
      <c r="L130" s="204"/>
      <c r="M130" s="205"/>
      <c r="N130" s="206"/>
      <c r="O130" s="206"/>
      <c r="P130" s="207">
        <f>SUM(P131:P134)</f>
        <v>0</v>
      </c>
      <c r="Q130" s="206"/>
      <c r="R130" s="207">
        <f>SUM(R131:R134)</f>
        <v>0</v>
      </c>
      <c r="S130" s="206"/>
      <c r="T130" s="208">
        <f>SUM(T131:T134)</f>
        <v>0</v>
      </c>
      <c r="U130" s="12"/>
      <c r="V130" s="12"/>
      <c r="W130" s="12"/>
      <c r="X130" s="12"/>
      <c r="Y130" s="12"/>
      <c r="Z130" s="12"/>
      <c r="AA130" s="12"/>
      <c r="AB130" s="12"/>
      <c r="AC130" s="12"/>
      <c r="AD130" s="12"/>
      <c r="AE130" s="12"/>
      <c r="AR130" s="209" t="s">
        <v>79</v>
      </c>
      <c r="AT130" s="210" t="s">
        <v>71</v>
      </c>
      <c r="AU130" s="210" t="s">
        <v>79</v>
      </c>
      <c r="AY130" s="209" t="s">
        <v>240</v>
      </c>
      <c r="BK130" s="211">
        <f>SUM(BK131:BK134)</f>
        <v>0</v>
      </c>
    </row>
    <row r="131" s="2" customFormat="1">
      <c r="A131" s="39"/>
      <c r="B131" s="40"/>
      <c r="C131" s="214" t="s">
        <v>328</v>
      </c>
      <c r="D131" s="214" t="s">
        <v>243</v>
      </c>
      <c r="E131" s="215" t="s">
        <v>7624</v>
      </c>
      <c r="F131" s="216" t="s">
        <v>7625</v>
      </c>
      <c r="G131" s="217" t="s">
        <v>282</v>
      </c>
      <c r="H131" s="218">
        <v>3240</v>
      </c>
      <c r="I131" s="219"/>
      <c r="J131" s="220">
        <f>ROUND(I131*H131,2)</f>
        <v>0</v>
      </c>
      <c r="K131" s="216" t="s">
        <v>247</v>
      </c>
      <c r="L131" s="45"/>
      <c r="M131" s="221" t="s">
        <v>19</v>
      </c>
      <c r="N131" s="222" t="s">
        <v>43</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248</v>
      </c>
      <c r="AT131" s="225" t="s">
        <v>243</v>
      </c>
      <c r="AU131" s="225" t="s">
        <v>81</v>
      </c>
      <c r="AY131" s="18" t="s">
        <v>240</v>
      </c>
      <c r="BE131" s="226">
        <f>IF(N131="základní",J131,0)</f>
        <v>0</v>
      </c>
      <c r="BF131" s="226">
        <f>IF(N131="snížená",J131,0)</f>
        <v>0</v>
      </c>
      <c r="BG131" s="226">
        <f>IF(N131="zákl. přenesená",J131,0)</f>
        <v>0</v>
      </c>
      <c r="BH131" s="226">
        <f>IF(N131="sníž. přenesená",J131,0)</f>
        <v>0</v>
      </c>
      <c r="BI131" s="226">
        <f>IF(N131="nulová",J131,0)</f>
        <v>0</v>
      </c>
      <c r="BJ131" s="18" t="s">
        <v>79</v>
      </c>
      <c r="BK131" s="226">
        <f>ROUND(I131*H131,2)</f>
        <v>0</v>
      </c>
      <c r="BL131" s="18" t="s">
        <v>248</v>
      </c>
      <c r="BM131" s="225" t="s">
        <v>331</v>
      </c>
    </row>
    <row r="132" s="2" customFormat="1">
      <c r="A132" s="39"/>
      <c r="B132" s="40"/>
      <c r="C132" s="214" t="s">
        <v>294</v>
      </c>
      <c r="D132" s="214" t="s">
        <v>243</v>
      </c>
      <c r="E132" s="215" t="s">
        <v>7626</v>
      </c>
      <c r="F132" s="216" t="s">
        <v>7627</v>
      </c>
      <c r="G132" s="217" t="s">
        <v>282</v>
      </c>
      <c r="H132" s="218">
        <v>4350</v>
      </c>
      <c r="I132" s="219"/>
      <c r="J132" s="220">
        <f>ROUND(I132*H132,2)</f>
        <v>0</v>
      </c>
      <c r="K132" s="216" t="s">
        <v>247</v>
      </c>
      <c r="L132" s="45"/>
      <c r="M132" s="221" t="s">
        <v>19</v>
      </c>
      <c r="N132" s="222" t="s">
        <v>43</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248</v>
      </c>
      <c r="AT132" s="225" t="s">
        <v>243</v>
      </c>
      <c r="AU132" s="225" t="s">
        <v>81</v>
      </c>
      <c r="AY132" s="18" t="s">
        <v>240</v>
      </c>
      <c r="BE132" s="226">
        <f>IF(N132="základní",J132,0)</f>
        <v>0</v>
      </c>
      <c r="BF132" s="226">
        <f>IF(N132="snížená",J132,0)</f>
        <v>0</v>
      </c>
      <c r="BG132" s="226">
        <f>IF(N132="zákl. přenesená",J132,0)</f>
        <v>0</v>
      </c>
      <c r="BH132" s="226">
        <f>IF(N132="sníž. přenesená",J132,0)</f>
        <v>0</v>
      </c>
      <c r="BI132" s="226">
        <f>IF(N132="nulová",J132,0)</f>
        <v>0</v>
      </c>
      <c r="BJ132" s="18" t="s">
        <v>79</v>
      </c>
      <c r="BK132" s="226">
        <f>ROUND(I132*H132,2)</f>
        <v>0</v>
      </c>
      <c r="BL132" s="18" t="s">
        <v>248</v>
      </c>
      <c r="BM132" s="225" t="s">
        <v>333</v>
      </c>
    </row>
    <row r="133" s="2" customFormat="1" ht="66.75" customHeight="1">
      <c r="A133" s="39"/>
      <c r="B133" s="40"/>
      <c r="C133" s="214" t="s">
        <v>334</v>
      </c>
      <c r="D133" s="214" t="s">
        <v>243</v>
      </c>
      <c r="E133" s="215" t="s">
        <v>7628</v>
      </c>
      <c r="F133" s="216" t="s">
        <v>7629</v>
      </c>
      <c r="G133" s="217" t="s">
        <v>282</v>
      </c>
      <c r="H133" s="218">
        <v>10</v>
      </c>
      <c r="I133" s="219"/>
      <c r="J133" s="220">
        <f>ROUND(I133*H133,2)</f>
        <v>0</v>
      </c>
      <c r="K133" s="216" t="s">
        <v>247</v>
      </c>
      <c r="L133" s="45"/>
      <c r="M133" s="221" t="s">
        <v>19</v>
      </c>
      <c r="N133" s="222" t="s">
        <v>43</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248</v>
      </c>
      <c r="AT133" s="225" t="s">
        <v>243</v>
      </c>
      <c r="AU133" s="225" t="s">
        <v>81</v>
      </c>
      <c r="AY133" s="18" t="s">
        <v>240</v>
      </c>
      <c r="BE133" s="226">
        <f>IF(N133="základní",J133,0)</f>
        <v>0</v>
      </c>
      <c r="BF133" s="226">
        <f>IF(N133="snížená",J133,0)</f>
        <v>0</v>
      </c>
      <c r="BG133" s="226">
        <f>IF(N133="zákl. přenesená",J133,0)</f>
        <v>0</v>
      </c>
      <c r="BH133" s="226">
        <f>IF(N133="sníž. přenesená",J133,0)</f>
        <v>0</v>
      </c>
      <c r="BI133" s="226">
        <f>IF(N133="nulová",J133,0)</f>
        <v>0</v>
      </c>
      <c r="BJ133" s="18" t="s">
        <v>79</v>
      </c>
      <c r="BK133" s="226">
        <f>ROUND(I133*H133,2)</f>
        <v>0</v>
      </c>
      <c r="BL133" s="18" t="s">
        <v>248</v>
      </c>
      <c r="BM133" s="225" t="s">
        <v>336</v>
      </c>
    </row>
    <row r="134" s="2" customFormat="1" ht="55.5" customHeight="1">
      <c r="A134" s="39"/>
      <c r="B134" s="40"/>
      <c r="C134" s="214" t="s">
        <v>298</v>
      </c>
      <c r="D134" s="214" t="s">
        <v>243</v>
      </c>
      <c r="E134" s="215" t="s">
        <v>7630</v>
      </c>
      <c r="F134" s="216" t="s">
        <v>7631</v>
      </c>
      <c r="G134" s="217" t="s">
        <v>282</v>
      </c>
      <c r="H134" s="218">
        <v>50</v>
      </c>
      <c r="I134" s="219"/>
      <c r="J134" s="220">
        <f>ROUND(I134*H134,2)</f>
        <v>0</v>
      </c>
      <c r="K134" s="216" t="s">
        <v>247</v>
      </c>
      <c r="L134" s="45"/>
      <c r="M134" s="221" t="s">
        <v>19</v>
      </c>
      <c r="N134" s="222" t="s">
        <v>43</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248</v>
      </c>
      <c r="AT134" s="225" t="s">
        <v>243</v>
      </c>
      <c r="AU134" s="225" t="s">
        <v>81</v>
      </c>
      <c r="AY134" s="18" t="s">
        <v>240</v>
      </c>
      <c r="BE134" s="226">
        <f>IF(N134="základní",J134,0)</f>
        <v>0</v>
      </c>
      <c r="BF134" s="226">
        <f>IF(N134="snížená",J134,0)</f>
        <v>0</v>
      </c>
      <c r="BG134" s="226">
        <f>IF(N134="zákl. přenesená",J134,0)</f>
        <v>0</v>
      </c>
      <c r="BH134" s="226">
        <f>IF(N134="sníž. přenesená",J134,0)</f>
        <v>0</v>
      </c>
      <c r="BI134" s="226">
        <f>IF(N134="nulová",J134,0)</f>
        <v>0</v>
      </c>
      <c r="BJ134" s="18" t="s">
        <v>79</v>
      </c>
      <c r="BK134" s="226">
        <f>ROUND(I134*H134,2)</f>
        <v>0</v>
      </c>
      <c r="BL134" s="18" t="s">
        <v>248</v>
      </c>
      <c r="BM134" s="225" t="s">
        <v>338</v>
      </c>
    </row>
    <row r="135" s="12" customFormat="1" ht="22.8" customHeight="1">
      <c r="A135" s="12"/>
      <c r="B135" s="198"/>
      <c r="C135" s="199"/>
      <c r="D135" s="200" t="s">
        <v>71</v>
      </c>
      <c r="E135" s="212" t="s">
        <v>7632</v>
      </c>
      <c r="F135" s="212" t="s">
        <v>405</v>
      </c>
      <c r="G135" s="199"/>
      <c r="H135" s="199"/>
      <c r="I135" s="202"/>
      <c r="J135" s="213">
        <f>BK135</f>
        <v>0</v>
      </c>
      <c r="K135" s="199"/>
      <c r="L135" s="204"/>
      <c r="M135" s="205"/>
      <c r="N135" s="206"/>
      <c r="O135" s="206"/>
      <c r="P135" s="207">
        <f>SUM(P136:P146)</f>
        <v>0</v>
      </c>
      <c r="Q135" s="206"/>
      <c r="R135" s="207">
        <f>SUM(R136:R146)</f>
        <v>0</v>
      </c>
      <c r="S135" s="206"/>
      <c r="T135" s="208">
        <f>SUM(T136:T146)</f>
        <v>0</v>
      </c>
      <c r="U135" s="12"/>
      <c r="V135" s="12"/>
      <c r="W135" s="12"/>
      <c r="X135" s="12"/>
      <c r="Y135" s="12"/>
      <c r="Z135" s="12"/>
      <c r="AA135" s="12"/>
      <c r="AB135" s="12"/>
      <c r="AC135" s="12"/>
      <c r="AD135" s="12"/>
      <c r="AE135" s="12"/>
      <c r="AR135" s="209" t="s">
        <v>79</v>
      </c>
      <c r="AT135" s="210" t="s">
        <v>71</v>
      </c>
      <c r="AU135" s="210" t="s">
        <v>79</v>
      </c>
      <c r="AY135" s="209" t="s">
        <v>240</v>
      </c>
      <c r="BK135" s="211">
        <f>SUM(BK136:BK146)</f>
        <v>0</v>
      </c>
    </row>
    <row r="136" s="2" customFormat="1" ht="21.75" customHeight="1">
      <c r="A136" s="39"/>
      <c r="B136" s="40"/>
      <c r="C136" s="214" t="s">
        <v>341</v>
      </c>
      <c r="D136" s="214" t="s">
        <v>243</v>
      </c>
      <c r="E136" s="215" t="s">
        <v>7633</v>
      </c>
      <c r="F136" s="216" t="s">
        <v>7634</v>
      </c>
      <c r="G136" s="217" t="s">
        <v>6156</v>
      </c>
      <c r="H136" s="218">
        <v>16</v>
      </c>
      <c r="I136" s="219"/>
      <c r="J136" s="220">
        <f>ROUND(I136*H136,2)</f>
        <v>0</v>
      </c>
      <c r="K136" s="216" t="s">
        <v>247</v>
      </c>
      <c r="L136" s="45"/>
      <c r="M136" s="221" t="s">
        <v>19</v>
      </c>
      <c r="N136" s="222" t="s">
        <v>43</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248</v>
      </c>
      <c r="AT136" s="225" t="s">
        <v>243</v>
      </c>
      <c r="AU136" s="225" t="s">
        <v>81</v>
      </c>
      <c r="AY136" s="18" t="s">
        <v>240</v>
      </c>
      <c r="BE136" s="226">
        <f>IF(N136="základní",J136,0)</f>
        <v>0</v>
      </c>
      <c r="BF136" s="226">
        <f>IF(N136="snížená",J136,0)</f>
        <v>0</v>
      </c>
      <c r="BG136" s="226">
        <f>IF(N136="zákl. přenesená",J136,0)</f>
        <v>0</v>
      </c>
      <c r="BH136" s="226">
        <f>IF(N136="sníž. přenesená",J136,0)</f>
        <v>0</v>
      </c>
      <c r="BI136" s="226">
        <f>IF(N136="nulová",J136,0)</f>
        <v>0</v>
      </c>
      <c r="BJ136" s="18" t="s">
        <v>79</v>
      </c>
      <c r="BK136" s="226">
        <f>ROUND(I136*H136,2)</f>
        <v>0</v>
      </c>
      <c r="BL136" s="18" t="s">
        <v>248</v>
      </c>
      <c r="BM136" s="225" t="s">
        <v>344</v>
      </c>
    </row>
    <row r="137" s="2" customFormat="1" ht="16.5" customHeight="1">
      <c r="A137" s="39"/>
      <c r="B137" s="40"/>
      <c r="C137" s="214" t="s">
        <v>301</v>
      </c>
      <c r="D137" s="214" t="s">
        <v>243</v>
      </c>
      <c r="E137" s="215" t="s">
        <v>7635</v>
      </c>
      <c r="F137" s="216" t="s">
        <v>7636</v>
      </c>
      <c r="G137" s="217" t="s">
        <v>6156</v>
      </c>
      <c r="H137" s="218">
        <v>16</v>
      </c>
      <c r="I137" s="219"/>
      <c r="J137" s="220">
        <f>ROUND(I137*H137,2)</f>
        <v>0</v>
      </c>
      <c r="K137" s="216" t="s">
        <v>247</v>
      </c>
      <c r="L137" s="45"/>
      <c r="M137" s="221" t="s">
        <v>19</v>
      </c>
      <c r="N137" s="222" t="s">
        <v>43</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248</v>
      </c>
      <c r="AT137" s="225" t="s">
        <v>243</v>
      </c>
      <c r="AU137" s="225" t="s">
        <v>81</v>
      </c>
      <c r="AY137" s="18" t="s">
        <v>240</v>
      </c>
      <c r="BE137" s="226">
        <f>IF(N137="základní",J137,0)</f>
        <v>0</v>
      </c>
      <c r="BF137" s="226">
        <f>IF(N137="snížená",J137,0)</f>
        <v>0</v>
      </c>
      <c r="BG137" s="226">
        <f>IF(N137="zákl. přenesená",J137,0)</f>
        <v>0</v>
      </c>
      <c r="BH137" s="226">
        <f>IF(N137="sníž. přenesená",J137,0)</f>
        <v>0</v>
      </c>
      <c r="BI137" s="226">
        <f>IF(N137="nulová",J137,0)</f>
        <v>0</v>
      </c>
      <c r="BJ137" s="18" t="s">
        <v>79</v>
      </c>
      <c r="BK137" s="226">
        <f>ROUND(I137*H137,2)</f>
        <v>0</v>
      </c>
      <c r="BL137" s="18" t="s">
        <v>248</v>
      </c>
      <c r="BM137" s="225" t="s">
        <v>347</v>
      </c>
    </row>
    <row r="138" s="2" customFormat="1" ht="21.75" customHeight="1">
      <c r="A138" s="39"/>
      <c r="B138" s="40"/>
      <c r="C138" s="214" t="s">
        <v>348</v>
      </c>
      <c r="D138" s="214" t="s">
        <v>243</v>
      </c>
      <c r="E138" s="215" t="s">
        <v>7637</v>
      </c>
      <c r="F138" s="216" t="s">
        <v>7638</v>
      </c>
      <c r="G138" s="217" t="s">
        <v>6156</v>
      </c>
      <c r="H138" s="218">
        <v>16</v>
      </c>
      <c r="I138" s="219"/>
      <c r="J138" s="220">
        <f>ROUND(I138*H138,2)</f>
        <v>0</v>
      </c>
      <c r="K138" s="216" t="s">
        <v>247</v>
      </c>
      <c r="L138" s="45"/>
      <c r="M138" s="221" t="s">
        <v>19</v>
      </c>
      <c r="N138" s="222" t="s">
        <v>43</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248</v>
      </c>
      <c r="AT138" s="225" t="s">
        <v>243</v>
      </c>
      <c r="AU138" s="225" t="s">
        <v>81</v>
      </c>
      <c r="AY138" s="18" t="s">
        <v>240</v>
      </c>
      <c r="BE138" s="226">
        <f>IF(N138="základní",J138,0)</f>
        <v>0</v>
      </c>
      <c r="BF138" s="226">
        <f>IF(N138="snížená",J138,0)</f>
        <v>0</v>
      </c>
      <c r="BG138" s="226">
        <f>IF(N138="zákl. přenesená",J138,0)</f>
        <v>0</v>
      </c>
      <c r="BH138" s="226">
        <f>IF(N138="sníž. přenesená",J138,0)</f>
        <v>0</v>
      </c>
      <c r="BI138" s="226">
        <f>IF(N138="nulová",J138,0)</f>
        <v>0</v>
      </c>
      <c r="BJ138" s="18" t="s">
        <v>79</v>
      </c>
      <c r="BK138" s="226">
        <f>ROUND(I138*H138,2)</f>
        <v>0</v>
      </c>
      <c r="BL138" s="18" t="s">
        <v>248</v>
      </c>
      <c r="BM138" s="225" t="s">
        <v>351</v>
      </c>
    </row>
    <row r="139" s="2" customFormat="1" ht="16.5" customHeight="1">
      <c r="A139" s="39"/>
      <c r="B139" s="40"/>
      <c r="C139" s="214" t="s">
        <v>306</v>
      </c>
      <c r="D139" s="214" t="s">
        <v>243</v>
      </c>
      <c r="E139" s="215" t="s">
        <v>7639</v>
      </c>
      <c r="F139" s="216" t="s">
        <v>7640</v>
      </c>
      <c r="G139" s="217" t="s">
        <v>282</v>
      </c>
      <c r="H139" s="218">
        <v>200</v>
      </c>
      <c r="I139" s="219"/>
      <c r="J139" s="220">
        <f>ROUND(I139*H139,2)</f>
        <v>0</v>
      </c>
      <c r="K139" s="216" t="s">
        <v>247</v>
      </c>
      <c r="L139" s="45"/>
      <c r="M139" s="221" t="s">
        <v>19</v>
      </c>
      <c r="N139" s="222" t="s">
        <v>43</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248</v>
      </c>
      <c r="AT139" s="225" t="s">
        <v>243</v>
      </c>
      <c r="AU139" s="225" t="s">
        <v>81</v>
      </c>
      <c r="AY139" s="18" t="s">
        <v>240</v>
      </c>
      <c r="BE139" s="226">
        <f>IF(N139="základní",J139,0)</f>
        <v>0</v>
      </c>
      <c r="BF139" s="226">
        <f>IF(N139="snížená",J139,0)</f>
        <v>0</v>
      </c>
      <c r="BG139" s="226">
        <f>IF(N139="zákl. přenesená",J139,0)</f>
        <v>0</v>
      </c>
      <c r="BH139" s="226">
        <f>IF(N139="sníž. přenesená",J139,0)</f>
        <v>0</v>
      </c>
      <c r="BI139" s="226">
        <f>IF(N139="nulová",J139,0)</f>
        <v>0</v>
      </c>
      <c r="BJ139" s="18" t="s">
        <v>79</v>
      </c>
      <c r="BK139" s="226">
        <f>ROUND(I139*H139,2)</f>
        <v>0</v>
      </c>
      <c r="BL139" s="18" t="s">
        <v>248</v>
      </c>
      <c r="BM139" s="225" t="s">
        <v>354</v>
      </c>
    </row>
    <row r="140" s="2" customFormat="1">
      <c r="A140" s="39"/>
      <c r="B140" s="40"/>
      <c r="C140" s="214" t="s">
        <v>355</v>
      </c>
      <c r="D140" s="214" t="s">
        <v>243</v>
      </c>
      <c r="E140" s="215" t="s">
        <v>7641</v>
      </c>
      <c r="F140" s="216" t="s">
        <v>7642</v>
      </c>
      <c r="G140" s="217" t="s">
        <v>6156</v>
      </c>
      <c r="H140" s="218">
        <v>8</v>
      </c>
      <c r="I140" s="219"/>
      <c r="J140" s="220">
        <f>ROUND(I140*H140,2)</f>
        <v>0</v>
      </c>
      <c r="K140" s="216" t="s">
        <v>247</v>
      </c>
      <c r="L140" s="45"/>
      <c r="M140" s="221" t="s">
        <v>19</v>
      </c>
      <c r="N140" s="222" t="s">
        <v>43</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248</v>
      </c>
      <c r="AT140" s="225" t="s">
        <v>243</v>
      </c>
      <c r="AU140" s="225" t="s">
        <v>81</v>
      </c>
      <c r="AY140" s="18" t="s">
        <v>240</v>
      </c>
      <c r="BE140" s="226">
        <f>IF(N140="základní",J140,0)</f>
        <v>0</v>
      </c>
      <c r="BF140" s="226">
        <f>IF(N140="snížená",J140,0)</f>
        <v>0</v>
      </c>
      <c r="BG140" s="226">
        <f>IF(N140="zákl. přenesená",J140,0)</f>
        <v>0</v>
      </c>
      <c r="BH140" s="226">
        <f>IF(N140="sníž. přenesená",J140,0)</f>
        <v>0</v>
      </c>
      <c r="BI140" s="226">
        <f>IF(N140="nulová",J140,0)</f>
        <v>0</v>
      </c>
      <c r="BJ140" s="18" t="s">
        <v>79</v>
      </c>
      <c r="BK140" s="226">
        <f>ROUND(I140*H140,2)</f>
        <v>0</v>
      </c>
      <c r="BL140" s="18" t="s">
        <v>248</v>
      </c>
      <c r="BM140" s="225" t="s">
        <v>358</v>
      </c>
    </row>
    <row r="141" s="2" customFormat="1" ht="16.5" customHeight="1">
      <c r="A141" s="39"/>
      <c r="B141" s="40"/>
      <c r="C141" s="214" t="s">
        <v>308</v>
      </c>
      <c r="D141" s="214" t="s">
        <v>243</v>
      </c>
      <c r="E141" s="215" t="s">
        <v>7643</v>
      </c>
      <c r="F141" s="216" t="s">
        <v>7445</v>
      </c>
      <c r="G141" s="217" t="s">
        <v>282</v>
      </c>
      <c r="H141" s="218">
        <v>1</v>
      </c>
      <c r="I141" s="219"/>
      <c r="J141" s="220">
        <f>ROUND(I141*H141,2)</f>
        <v>0</v>
      </c>
      <c r="K141" s="216" t="s">
        <v>247</v>
      </c>
      <c r="L141" s="45"/>
      <c r="M141" s="221" t="s">
        <v>19</v>
      </c>
      <c r="N141" s="222" t="s">
        <v>43</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248</v>
      </c>
      <c r="AT141" s="225" t="s">
        <v>243</v>
      </c>
      <c r="AU141" s="225" t="s">
        <v>81</v>
      </c>
      <c r="AY141" s="18" t="s">
        <v>240</v>
      </c>
      <c r="BE141" s="226">
        <f>IF(N141="základní",J141,0)</f>
        <v>0</v>
      </c>
      <c r="BF141" s="226">
        <f>IF(N141="snížená",J141,0)</f>
        <v>0</v>
      </c>
      <c r="BG141" s="226">
        <f>IF(N141="zákl. přenesená",J141,0)</f>
        <v>0</v>
      </c>
      <c r="BH141" s="226">
        <f>IF(N141="sníž. přenesená",J141,0)</f>
        <v>0</v>
      </c>
      <c r="BI141" s="226">
        <f>IF(N141="nulová",J141,0)</f>
        <v>0</v>
      </c>
      <c r="BJ141" s="18" t="s">
        <v>79</v>
      </c>
      <c r="BK141" s="226">
        <f>ROUND(I141*H141,2)</f>
        <v>0</v>
      </c>
      <c r="BL141" s="18" t="s">
        <v>248</v>
      </c>
      <c r="BM141" s="225" t="s">
        <v>363</v>
      </c>
    </row>
    <row r="142" s="2" customFormat="1" ht="21.75" customHeight="1">
      <c r="A142" s="39"/>
      <c r="B142" s="40"/>
      <c r="C142" s="214" t="s">
        <v>364</v>
      </c>
      <c r="D142" s="214" t="s">
        <v>243</v>
      </c>
      <c r="E142" s="215" t="s">
        <v>7644</v>
      </c>
      <c r="F142" s="216" t="s">
        <v>7447</v>
      </c>
      <c r="G142" s="217" t="s">
        <v>282</v>
      </c>
      <c r="H142" s="218">
        <v>1</v>
      </c>
      <c r="I142" s="219"/>
      <c r="J142" s="220">
        <f>ROUND(I142*H142,2)</f>
        <v>0</v>
      </c>
      <c r="K142" s="216" t="s">
        <v>247</v>
      </c>
      <c r="L142" s="45"/>
      <c r="M142" s="221" t="s">
        <v>19</v>
      </c>
      <c r="N142" s="222" t="s">
        <v>43</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248</v>
      </c>
      <c r="AT142" s="225" t="s">
        <v>243</v>
      </c>
      <c r="AU142" s="225" t="s">
        <v>81</v>
      </c>
      <c r="AY142" s="18" t="s">
        <v>240</v>
      </c>
      <c r="BE142" s="226">
        <f>IF(N142="základní",J142,0)</f>
        <v>0</v>
      </c>
      <c r="BF142" s="226">
        <f>IF(N142="snížená",J142,0)</f>
        <v>0</v>
      </c>
      <c r="BG142" s="226">
        <f>IF(N142="zákl. přenesená",J142,0)</f>
        <v>0</v>
      </c>
      <c r="BH142" s="226">
        <f>IF(N142="sníž. přenesená",J142,0)</f>
        <v>0</v>
      </c>
      <c r="BI142" s="226">
        <f>IF(N142="nulová",J142,0)</f>
        <v>0</v>
      </c>
      <c r="BJ142" s="18" t="s">
        <v>79</v>
      </c>
      <c r="BK142" s="226">
        <f>ROUND(I142*H142,2)</f>
        <v>0</v>
      </c>
      <c r="BL142" s="18" t="s">
        <v>248</v>
      </c>
      <c r="BM142" s="225" t="s">
        <v>367</v>
      </c>
    </row>
    <row r="143" s="2" customFormat="1" ht="16.5" customHeight="1">
      <c r="A143" s="39"/>
      <c r="B143" s="40"/>
      <c r="C143" s="214" t="s">
        <v>311</v>
      </c>
      <c r="D143" s="214" t="s">
        <v>243</v>
      </c>
      <c r="E143" s="215" t="s">
        <v>7645</v>
      </c>
      <c r="F143" s="216" t="s">
        <v>426</v>
      </c>
      <c r="G143" s="217" t="s">
        <v>282</v>
      </c>
      <c r="H143" s="218">
        <v>1</v>
      </c>
      <c r="I143" s="219"/>
      <c r="J143" s="220">
        <f>ROUND(I143*H143,2)</f>
        <v>0</v>
      </c>
      <c r="K143" s="216" t="s">
        <v>247</v>
      </c>
      <c r="L143" s="45"/>
      <c r="M143" s="221" t="s">
        <v>19</v>
      </c>
      <c r="N143" s="222" t="s">
        <v>43</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248</v>
      </c>
      <c r="AT143" s="225" t="s">
        <v>243</v>
      </c>
      <c r="AU143" s="225" t="s">
        <v>81</v>
      </c>
      <c r="AY143" s="18" t="s">
        <v>240</v>
      </c>
      <c r="BE143" s="226">
        <f>IF(N143="základní",J143,0)</f>
        <v>0</v>
      </c>
      <c r="BF143" s="226">
        <f>IF(N143="snížená",J143,0)</f>
        <v>0</v>
      </c>
      <c r="BG143" s="226">
        <f>IF(N143="zákl. přenesená",J143,0)</f>
        <v>0</v>
      </c>
      <c r="BH143" s="226">
        <f>IF(N143="sníž. přenesená",J143,0)</f>
        <v>0</v>
      </c>
      <c r="BI143" s="226">
        <f>IF(N143="nulová",J143,0)</f>
        <v>0</v>
      </c>
      <c r="BJ143" s="18" t="s">
        <v>79</v>
      </c>
      <c r="BK143" s="226">
        <f>ROUND(I143*H143,2)</f>
        <v>0</v>
      </c>
      <c r="BL143" s="18" t="s">
        <v>248</v>
      </c>
      <c r="BM143" s="225" t="s">
        <v>370</v>
      </c>
    </row>
    <row r="144" s="2" customFormat="1" ht="16.5" customHeight="1">
      <c r="A144" s="39"/>
      <c r="B144" s="40"/>
      <c r="C144" s="214" t="s">
        <v>371</v>
      </c>
      <c r="D144" s="214" t="s">
        <v>243</v>
      </c>
      <c r="E144" s="215" t="s">
        <v>7646</v>
      </c>
      <c r="F144" s="216" t="s">
        <v>483</v>
      </c>
      <c r="G144" s="217" t="s">
        <v>282</v>
      </c>
      <c r="H144" s="218">
        <v>1</v>
      </c>
      <c r="I144" s="219"/>
      <c r="J144" s="220">
        <f>ROUND(I144*H144,2)</f>
        <v>0</v>
      </c>
      <c r="K144" s="216" t="s">
        <v>247</v>
      </c>
      <c r="L144" s="45"/>
      <c r="M144" s="221" t="s">
        <v>19</v>
      </c>
      <c r="N144" s="222" t="s">
        <v>43</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248</v>
      </c>
      <c r="AT144" s="225" t="s">
        <v>243</v>
      </c>
      <c r="AU144" s="225" t="s">
        <v>81</v>
      </c>
      <c r="AY144" s="18" t="s">
        <v>240</v>
      </c>
      <c r="BE144" s="226">
        <f>IF(N144="základní",J144,0)</f>
        <v>0</v>
      </c>
      <c r="BF144" s="226">
        <f>IF(N144="snížená",J144,0)</f>
        <v>0</v>
      </c>
      <c r="BG144" s="226">
        <f>IF(N144="zákl. přenesená",J144,0)</f>
        <v>0</v>
      </c>
      <c r="BH144" s="226">
        <f>IF(N144="sníž. přenesená",J144,0)</f>
        <v>0</v>
      </c>
      <c r="BI144" s="226">
        <f>IF(N144="nulová",J144,0)</f>
        <v>0</v>
      </c>
      <c r="BJ144" s="18" t="s">
        <v>79</v>
      </c>
      <c r="BK144" s="226">
        <f>ROUND(I144*H144,2)</f>
        <v>0</v>
      </c>
      <c r="BL144" s="18" t="s">
        <v>248</v>
      </c>
      <c r="BM144" s="225" t="s">
        <v>374</v>
      </c>
    </row>
    <row r="145" s="2" customFormat="1" ht="16.5" customHeight="1">
      <c r="A145" s="39"/>
      <c r="B145" s="40"/>
      <c r="C145" s="214" t="s">
        <v>313</v>
      </c>
      <c r="D145" s="214" t="s">
        <v>243</v>
      </c>
      <c r="E145" s="215" t="s">
        <v>7647</v>
      </c>
      <c r="F145" s="216" t="s">
        <v>7451</v>
      </c>
      <c r="G145" s="217" t="s">
        <v>282</v>
      </c>
      <c r="H145" s="218">
        <v>1</v>
      </c>
      <c r="I145" s="219"/>
      <c r="J145" s="220">
        <f>ROUND(I145*H145,2)</f>
        <v>0</v>
      </c>
      <c r="K145" s="216" t="s">
        <v>247</v>
      </c>
      <c r="L145" s="45"/>
      <c r="M145" s="221" t="s">
        <v>19</v>
      </c>
      <c r="N145" s="222" t="s">
        <v>43</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248</v>
      </c>
      <c r="AT145" s="225" t="s">
        <v>243</v>
      </c>
      <c r="AU145" s="225" t="s">
        <v>81</v>
      </c>
      <c r="AY145" s="18" t="s">
        <v>240</v>
      </c>
      <c r="BE145" s="226">
        <f>IF(N145="základní",J145,0)</f>
        <v>0</v>
      </c>
      <c r="BF145" s="226">
        <f>IF(N145="snížená",J145,0)</f>
        <v>0</v>
      </c>
      <c r="BG145" s="226">
        <f>IF(N145="zákl. přenesená",J145,0)</f>
        <v>0</v>
      </c>
      <c r="BH145" s="226">
        <f>IF(N145="sníž. přenesená",J145,0)</f>
        <v>0</v>
      </c>
      <c r="BI145" s="226">
        <f>IF(N145="nulová",J145,0)</f>
        <v>0</v>
      </c>
      <c r="BJ145" s="18" t="s">
        <v>79</v>
      </c>
      <c r="BK145" s="226">
        <f>ROUND(I145*H145,2)</f>
        <v>0</v>
      </c>
      <c r="BL145" s="18" t="s">
        <v>248</v>
      </c>
      <c r="BM145" s="225" t="s">
        <v>377</v>
      </c>
    </row>
    <row r="146" s="2" customFormat="1">
      <c r="A146" s="39"/>
      <c r="B146" s="40"/>
      <c r="C146" s="41"/>
      <c r="D146" s="227" t="s">
        <v>435</v>
      </c>
      <c r="E146" s="41"/>
      <c r="F146" s="228" t="s">
        <v>7452</v>
      </c>
      <c r="G146" s="41"/>
      <c r="H146" s="41"/>
      <c r="I146" s="229"/>
      <c r="J146" s="41"/>
      <c r="K146" s="41"/>
      <c r="L146" s="45"/>
      <c r="M146" s="230"/>
      <c r="N146" s="231"/>
      <c r="O146" s="232"/>
      <c r="P146" s="232"/>
      <c r="Q146" s="232"/>
      <c r="R146" s="232"/>
      <c r="S146" s="232"/>
      <c r="T146" s="233"/>
      <c r="U146" s="39"/>
      <c r="V146" s="39"/>
      <c r="W146" s="39"/>
      <c r="X146" s="39"/>
      <c r="Y146" s="39"/>
      <c r="Z146" s="39"/>
      <c r="AA146" s="39"/>
      <c r="AB146" s="39"/>
      <c r="AC146" s="39"/>
      <c r="AD146" s="39"/>
      <c r="AE146" s="39"/>
      <c r="AT146" s="18" t="s">
        <v>435</v>
      </c>
      <c r="AU146" s="18" t="s">
        <v>81</v>
      </c>
    </row>
    <row r="147" s="2" customFormat="1" ht="6.96" customHeight="1">
      <c r="A147" s="39"/>
      <c r="B147" s="60"/>
      <c r="C147" s="61"/>
      <c r="D147" s="61"/>
      <c r="E147" s="61"/>
      <c r="F147" s="61"/>
      <c r="G147" s="61"/>
      <c r="H147" s="61"/>
      <c r="I147" s="61"/>
      <c r="J147" s="61"/>
      <c r="K147" s="61"/>
      <c r="L147" s="45"/>
      <c r="M147" s="39"/>
      <c r="O147" s="39"/>
      <c r="P147" s="39"/>
      <c r="Q147" s="39"/>
      <c r="R147" s="39"/>
      <c r="S147" s="39"/>
      <c r="T147" s="39"/>
      <c r="U147" s="39"/>
      <c r="V147" s="39"/>
      <c r="W147" s="39"/>
      <c r="X147" s="39"/>
      <c r="Y147" s="39"/>
      <c r="Z147" s="39"/>
      <c r="AA147" s="39"/>
      <c r="AB147" s="39"/>
      <c r="AC147" s="39"/>
      <c r="AD147" s="39"/>
      <c r="AE147" s="39"/>
    </row>
  </sheetData>
  <sheetProtection sheet="1" autoFilter="0" formatColumns="0" formatRows="0" objects="1" scenarios="1" spinCount="100000" saltValue="MN44WRG6AZFgSsDDMRe/8dMcVRlrjJUyx1RmQi3XUa63ncu/p+wSXA/wqfIRqGELQ12lI3/wNYRuvbuLuy+7Tw==" hashValue="D2lT9xDzB+dPBscsWQIu1THjO+Sx6DOk4y6cf5r6F1EJ6Rkcf+l0f8roX0wCvoGryHbxkjUMWJ+bid4WeF6VRQ==" algorithmName="SHA-512" password="CC35"/>
  <autoFilter ref="C97:K146"/>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162</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c r="B8" s="21"/>
      <c r="D8" s="144" t="s">
        <v>209</v>
      </c>
      <c r="L8" s="21"/>
    </row>
    <row r="9" s="1" customFormat="1" ht="16.5" customHeight="1">
      <c r="B9" s="21"/>
      <c r="E9" s="145" t="s">
        <v>1333</v>
      </c>
      <c r="F9" s="1"/>
      <c r="G9" s="1"/>
      <c r="H9" s="1"/>
      <c r="L9" s="21"/>
    </row>
    <row r="10" s="1" customFormat="1" ht="12" customHeight="1">
      <c r="B10" s="21"/>
      <c r="D10" s="144" t="s">
        <v>211</v>
      </c>
      <c r="L10" s="21"/>
    </row>
    <row r="11" s="2" customFormat="1" ht="16.5" customHeight="1">
      <c r="A11" s="39"/>
      <c r="B11" s="45"/>
      <c r="C11" s="39"/>
      <c r="D11" s="39"/>
      <c r="E11" s="157" t="s">
        <v>7318</v>
      </c>
      <c r="F11" s="39"/>
      <c r="G11" s="39"/>
      <c r="H11" s="39"/>
      <c r="I11" s="39"/>
      <c r="J11" s="39"/>
      <c r="K11" s="39"/>
      <c r="L11" s="146"/>
      <c r="S11" s="39"/>
      <c r="T11" s="39"/>
      <c r="U11" s="39"/>
      <c r="V11" s="39"/>
      <c r="W11" s="39"/>
      <c r="X11" s="39"/>
      <c r="Y11" s="39"/>
      <c r="Z11" s="39"/>
      <c r="AA11" s="39"/>
      <c r="AB11" s="39"/>
      <c r="AC11" s="39"/>
      <c r="AD11" s="39"/>
      <c r="AE11" s="39"/>
    </row>
    <row r="12" s="2" customFormat="1" ht="12" customHeight="1">
      <c r="A12" s="39"/>
      <c r="B12" s="45"/>
      <c r="C12" s="39"/>
      <c r="D12" s="144" t="s">
        <v>7319</v>
      </c>
      <c r="E12" s="39"/>
      <c r="F12" s="39"/>
      <c r="G12" s="39"/>
      <c r="H12" s="39"/>
      <c r="I12" s="39"/>
      <c r="J12" s="39"/>
      <c r="K12" s="39"/>
      <c r="L12" s="146"/>
      <c r="S12" s="39"/>
      <c r="T12" s="39"/>
      <c r="U12" s="39"/>
      <c r="V12" s="39"/>
      <c r="W12" s="39"/>
      <c r="X12" s="39"/>
      <c r="Y12" s="39"/>
      <c r="Z12" s="39"/>
      <c r="AA12" s="39"/>
      <c r="AB12" s="39"/>
      <c r="AC12" s="39"/>
      <c r="AD12" s="39"/>
      <c r="AE12" s="39"/>
    </row>
    <row r="13" s="2" customFormat="1" ht="16.5" customHeight="1">
      <c r="A13" s="39"/>
      <c r="B13" s="45"/>
      <c r="C13" s="39"/>
      <c r="D13" s="39"/>
      <c r="E13" s="147" t="s">
        <v>7648</v>
      </c>
      <c r="F13" s="39"/>
      <c r="G13" s="39"/>
      <c r="H13" s="39"/>
      <c r="I13" s="39"/>
      <c r="J13" s="39"/>
      <c r="K13" s="39"/>
      <c r="L13" s="146"/>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s="2" customFormat="1" ht="12" customHeight="1">
      <c r="A16" s="39"/>
      <c r="B16" s="45"/>
      <c r="C16" s="39"/>
      <c r="D16" s="144" t="s">
        <v>21</v>
      </c>
      <c r="E16" s="39"/>
      <c r="F16" s="134" t="s">
        <v>22</v>
      </c>
      <c r="G16" s="39"/>
      <c r="H16" s="39"/>
      <c r="I16" s="144" t="s">
        <v>23</v>
      </c>
      <c r="J16" s="148" t="str">
        <f>'Rekapitulace stavby'!AN8</f>
        <v>19. 10. 2024</v>
      </c>
      <c r="K16" s="39"/>
      <c r="L16" s="146"/>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s="2" customFormat="1" ht="12" customHeight="1">
      <c r="A18" s="39"/>
      <c r="B18" s="45"/>
      <c r="C18" s="39"/>
      <c r="D18" s="144" t="s">
        <v>25</v>
      </c>
      <c r="E18" s="39"/>
      <c r="F18" s="39"/>
      <c r="G18" s="39"/>
      <c r="H18" s="39"/>
      <c r="I18" s="144" t="s">
        <v>26</v>
      </c>
      <c r="J18" s="134" t="s">
        <v>19</v>
      </c>
      <c r="K18" s="39"/>
      <c r="L18" s="146"/>
      <c r="S18" s="39"/>
      <c r="T18" s="39"/>
      <c r="U18" s="39"/>
      <c r="V18" s="39"/>
      <c r="W18" s="39"/>
      <c r="X18" s="39"/>
      <c r="Y18" s="39"/>
      <c r="Z18" s="39"/>
      <c r="AA18" s="39"/>
      <c r="AB18" s="39"/>
      <c r="AC18" s="39"/>
      <c r="AD18" s="39"/>
      <c r="AE18" s="39"/>
    </row>
    <row r="19" s="2" customFormat="1" ht="18" customHeight="1">
      <c r="A19" s="39"/>
      <c r="B19" s="45"/>
      <c r="C19" s="39"/>
      <c r="D19" s="39"/>
      <c r="E19" s="134" t="s">
        <v>27</v>
      </c>
      <c r="F19" s="39"/>
      <c r="G19" s="39"/>
      <c r="H19" s="39"/>
      <c r="I19" s="144" t="s">
        <v>28</v>
      </c>
      <c r="J19" s="134" t="s">
        <v>19</v>
      </c>
      <c r="K19" s="39"/>
      <c r="L19" s="146"/>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s="2" customFormat="1" ht="12" customHeight="1">
      <c r="A21" s="39"/>
      <c r="B21" s="45"/>
      <c r="C21" s="39"/>
      <c r="D21" s="144" t="s">
        <v>29</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34"/>
      <c r="G22" s="134"/>
      <c r="H22" s="134"/>
      <c r="I22" s="144" t="s">
        <v>28</v>
      </c>
      <c r="J22" s="34" t="str">
        <f>'Rekapitulace stavby'!AN14</f>
        <v>Vyplň údaj</v>
      </c>
      <c r="K22" s="39"/>
      <c r="L22" s="146"/>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s="2" customFormat="1" ht="12" customHeight="1">
      <c r="A24" s="39"/>
      <c r="B24" s="45"/>
      <c r="C24" s="39"/>
      <c r="D24" s="144" t="s">
        <v>31</v>
      </c>
      <c r="E24" s="39"/>
      <c r="F24" s="39"/>
      <c r="G24" s="39"/>
      <c r="H24" s="39"/>
      <c r="I24" s="144" t="s">
        <v>26</v>
      </c>
      <c r="J24" s="134" t="s">
        <v>19</v>
      </c>
      <c r="K24" s="39"/>
      <c r="L24" s="146"/>
      <c r="S24" s="39"/>
      <c r="T24" s="39"/>
      <c r="U24" s="39"/>
      <c r="V24" s="39"/>
      <c r="W24" s="39"/>
      <c r="X24" s="39"/>
      <c r="Y24" s="39"/>
      <c r="Z24" s="39"/>
      <c r="AA24" s="39"/>
      <c r="AB24" s="39"/>
      <c r="AC24" s="39"/>
      <c r="AD24" s="39"/>
      <c r="AE24" s="39"/>
    </row>
    <row r="25" s="2" customFormat="1" ht="18" customHeight="1">
      <c r="A25" s="39"/>
      <c r="B25" s="45"/>
      <c r="C25" s="39"/>
      <c r="D25" s="39"/>
      <c r="E25" s="134" t="s">
        <v>32</v>
      </c>
      <c r="F25" s="39"/>
      <c r="G25" s="39"/>
      <c r="H25" s="39"/>
      <c r="I25" s="144" t="s">
        <v>28</v>
      </c>
      <c r="J25" s="134" t="s">
        <v>19</v>
      </c>
      <c r="K25" s="39"/>
      <c r="L25" s="146"/>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s="2" customFormat="1" ht="12" customHeight="1">
      <c r="A27" s="39"/>
      <c r="B27" s="45"/>
      <c r="C27" s="39"/>
      <c r="D27" s="144" t="s">
        <v>34</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s="2" customFormat="1" ht="18" customHeight="1">
      <c r="A28" s="39"/>
      <c r="B28" s="45"/>
      <c r="C28" s="39"/>
      <c r="D28" s="39"/>
      <c r="E28" s="134" t="str">
        <f>IF('Rekapitulace stavby'!E20="","",'Rekapitulace stavby'!E20)</f>
        <v>Ing.R. Hladký</v>
      </c>
      <c r="F28" s="39"/>
      <c r="G28" s="39"/>
      <c r="H28" s="39"/>
      <c r="I28" s="144" t="s">
        <v>28</v>
      </c>
      <c r="J28" s="134" t="str">
        <f>IF('Rekapitulace stavby'!AN20="","",'Rekapitulace stavby'!AN20)</f>
        <v/>
      </c>
      <c r="K28" s="39"/>
      <c r="L28" s="146"/>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s="2" customFormat="1" ht="12" customHeight="1">
      <c r="A30" s="39"/>
      <c r="B30" s="45"/>
      <c r="C30" s="39"/>
      <c r="D30" s="144" t="s">
        <v>36</v>
      </c>
      <c r="E30" s="39"/>
      <c r="F30" s="39"/>
      <c r="G30" s="39"/>
      <c r="H30" s="39"/>
      <c r="I30" s="39"/>
      <c r="J30" s="39"/>
      <c r="K30" s="39"/>
      <c r="L30" s="146"/>
      <c r="S30" s="39"/>
      <c r="T30" s="39"/>
      <c r="U30" s="39"/>
      <c r="V30" s="39"/>
      <c r="W30" s="39"/>
      <c r="X30" s="39"/>
      <c r="Y30" s="39"/>
      <c r="Z30" s="39"/>
      <c r="AA30" s="39"/>
      <c r="AB30" s="39"/>
      <c r="AC30" s="39"/>
      <c r="AD30" s="39"/>
      <c r="AE30" s="39"/>
    </row>
    <row r="31" s="8" customFormat="1" ht="95.25" customHeight="1">
      <c r="A31" s="149"/>
      <c r="B31" s="150"/>
      <c r="C31" s="149"/>
      <c r="D31" s="149"/>
      <c r="E31" s="151" t="s">
        <v>7321</v>
      </c>
      <c r="F31" s="151"/>
      <c r="G31" s="151"/>
      <c r="H31" s="151"/>
      <c r="I31" s="149"/>
      <c r="J31" s="149"/>
      <c r="K31" s="149"/>
      <c r="L31" s="152"/>
      <c r="S31" s="149"/>
      <c r="T31" s="149"/>
      <c r="U31" s="149"/>
      <c r="V31" s="149"/>
      <c r="W31" s="149"/>
      <c r="X31" s="149"/>
      <c r="Y31" s="149"/>
      <c r="Z31" s="149"/>
      <c r="AA31" s="149"/>
      <c r="AB31" s="149"/>
      <c r="AC31" s="149"/>
      <c r="AD31" s="149"/>
      <c r="AE31" s="149"/>
    </row>
    <row r="32"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25.44" customHeight="1">
      <c r="A34" s="39"/>
      <c r="B34" s="45"/>
      <c r="C34" s="39"/>
      <c r="D34" s="154" t="s">
        <v>38</v>
      </c>
      <c r="E34" s="39"/>
      <c r="F34" s="39"/>
      <c r="G34" s="39"/>
      <c r="H34" s="39"/>
      <c r="I34" s="39"/>
      <c r="J34" s="155">
        <f>ROUND(J97, 2)</f>
        <v>0</v>
      </c>
      <c r="K34" s="39"/>
      <c r="L34" s="146"/>
      <c r="S34" s="39"/>
      <c r="T34" s="39"/>
      <c r="U34" s="39"/>
      <c r="V34" s="39"/>
      <c r="W34" s="39"/>
      <c r="X34" s="39"/>
      <c r="Y34" s="39"/>
      <c r="Z34" s="39"/>
      <c r="AA34" s="39"/>
      <c r="AB34" s="39"/>
      <c r="AC34" s="39"/>
      <c r="AD34" s="39"/>
      <c r="AE34" s="39"/>
    </row>
    <row r="35"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s="2" customFormat="1" ht="14.4" customHeight="1">
      <c r="A36" s="39"/>
      <c r="B36" s="45"/>
      <c r="C36" s="39"/>
      <c r="D36" s="39"/>
      <c r="E36" s="39"/>
      <c r="F36" s="156" t="s">
        <v>40</v>
      </c>
      <c r="G36" s="39"/>
      <c r="H36" s="39"/>
      <c r="I36" s="156" t="s">
        <v>39</v>
      </c>
      <c r="J36" s="156" t="s">
        <v>41</v>
      </c>
      <c r="K36" s="39"/>
      <c r="L36" s="146"/>
      <c r="S36" s="39"/>
      <c r="T36" s="39"/>
      <c r="U36" s="39"/>
      <c r="V36" s="39"/>
      <c r="W36" s="39"/>
      <c r="X36" s="39"/>
      <c r="Y36" s="39"/>
      <c r="Z36" s="39"/>
      <c r="AA36" s="39"/>
      <c r="AB36" s="39"/>
      <c r="AC36" s="39"/>
      <c r="AD36" s="39"/>
      <c r="AE36" s="39"/>
    </row>
    <row r="37" s="2" customFormat="1" ht="14.4" customHeight="1">
      <c r="A37" s="39"/>
      <c r="B37" s="45"/>
      <c r="C37" s="39"/>
      <c r="D37" s="157" t="s">
        <v>42</v>
      </c>
      <c r="E37" s="144" t="s">
        <v>43</v>
      </c>
      <c r="F37" s="158">
        <f>ROUND((SUM(BE97:BE133)),  2)</f>
        <v>0</v>
      </c>
      <c r="G37" s="39"/>
      <c r="H37" s="39"/>
      <c r="I37" s="159">
        <v>0.20999999999999999</v>
      </c>
      <c r="J37" s="158">
        <f>ROUND(((SUM(BE97:BE133))*I37),  2)</f>
        <v>0</v>
      </c>
      <c r="K37" s="39"/>
      <c r="L37" s="146"/>
      <c r="S37" s="39"/>
      <c r="T37" s="39"/>
      <c r="U37" s="39"/>
      <c r="V37" s="39"/>
      <c r="W37" s="39"/>
      <c r="X37" s="39"/>
      <c r="Y37" s="39"/>
      <c r="Z37" s="39"/>
      <c r="AA37" s="39"/>
      <c r="AB37" s="39"/>
      <c r="AC37" s="39"/>
      <c r="AD37" s="39"/>
      <c r="AE37" s="39"/>
    </row>
    <row r="38" s="2" customFormat="1" ht="14.4" customHeight="1">
      <c r="A38" s="39"/>
      <c r="B38" s="45"/>
      <c r="C38" s="39"/>
      <c r="D38" s="39"/>
      <c r="E38" s="144" t="s">
        <v>44</v>
      </c>
      <c r="F38" s="158">
        <f>ROUND((SUM(BF97:BF133)),  2)</f>
        <v>0</v>
      </c>
      <c r="G38" s="39"/>
      <c r="H38" s="39"/>
      <c r="I38" s="159">
        <v>0.12</v>
      </c>
      <c r="J38" s="158">
        <f>ROUND(((SUM(BF97:BF133))*I38),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45</v>
      </c>
      <c r="F39" s="158">
        <f>ROUND((SUM(BG97:BG133)),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46</v>
      </c>
      <c r="F40" s="158">
        <f>ROUND((SUM(BH97:BH133)),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47</v>
      </c>
      <c r="F41" s="158">
        <f>ROUND((SUM(BI97:BI133)),  2)</f>
        <v>0</v>
      </c>
      <c r="G41" s="39"/>
      <c r="H41" s="39"/>
      <c r="I41" s="159">
        <v>0</v>
      </c>
      <c r="J41" s="158">
        <f>0</f>
        <v>0</v>
      </c>
      <c r="K41" s="39"/>
      <c r="L41" s="146"/>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s="2" customFormat="1" ht="25.44" customHeight="1">
      <c r="A43" s="39"/>
      <c r="B43" s="45"/>
      <c r="C43" s="160"/>
      <c r="D43" s="161" t="s">
        <v>48</v>
      </c>
      <c r="E43" s="162"/>
      <c r="F43" s="162"/>
      <c r="G43" s="163" t="s">
        <v>49</v>
      </c>
      <c r="H43" s="164" t="s">
        <v>50</v>
      </c>
      <c r="I43" s="162"/>
      <c r="J43" s="165">
        <f>SUM(J34:J41)</f>
        <v>0</v>
      </c>
      <c r="K43" s="166"/>
      <c r="L43" s="146"/>
      <c r="S43" s="39"/>
      <c r="T43" s="39"/>
      <c r="U43" s="39"/>
      <c r="V43" s="39"/>
      <c r="W43" s="39"/>
      <c r="X43" s="39"/>
      <c r="Y43" s="39"/>
      <c r="Z43" s="39"/>
      <c r="AA43" s="39"/>
      <c r="AB43" s="39"/>
      <c r="AC43" s="39"/>
      <c r="AD43" s="39"/>
      <c r="AE43" s="39"/>
    </row>
    <row r="44"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214</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Sportovní hala Turnov</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209</v>
      </c>
      <c r="D53" s="23"/>
      <c r="E53" s="23"/>
      <c r="F53" s="23"/>
      <c r="G53" s="23"/>
      <c r="H53" s="23"/>
      <c r="I53" s="23"/>
      <c r="J53" s="23"/>
      <c r="K53" s="23"/>
      <c r="L53" s="21"/>
    </row>
    <row r="54" hidden="1" s="1" customFormat="1" ht="16.5" customHeight="1">
      <c r="B54" s="22"/>
      <c r="C54" s="23"/>
      <c r="D54" s="23"/>
      <c r="E54" s="171" t="s">
        <v>1333</v>
      </c>
      <c r="F54" s="23"/>
      <c r="G54" s="23"/>
      <c r="H54" s="23"/>
      <c r="I54" s="23"/>
      <c r="J54" s="23"/>
      <c r="K54" s="23"/>
      <c r="L54" s="21"/>
    </row>
    <row r="55" hidden="1" s="1" customFormat="1" ht="12" customHeight="1">
      <c r="B55" s="22"/>
      <c r="C55" s="33" t="s">
        <v>211</v>
      </c>
      <c r="D55" s="23"/>
      <c r="E55" s="23"/>
      <c r="F55" s="23"/>
      <c r="G55" s="23"/>
      <c r="H55" s="23"/>
      <c r="I55" s="23"/>
      <c r="J55" s="23"/>
      <c r="K55" s="23"/>
      <c r="L55" s="21"/>
    </row>
    <row r="56" hidden="1" s="2" customFormat="1" ht="16.5" customHeight="1">
      <c r="A56" s="39"/>
      <c r="B56" s="40"/>
      <c r="C56" s="41"/>
      <c r="D56" s="41"/>
      <c r="E56" s="293" t="s">
        <v>7318</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7319</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1440.5 - Nouzový zvukový systém NZS</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19. 10. 2024</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Městská sportovní Turnov</v>
      </c>
      <c r="G62" s="41"/>
      <c r="H62" s="41"/>
      <c r="I62" s="33" t="s">
        <v>31</v>
      </c>
      <c r="J62" s="37" t="str">
        <f>E25</f>
        <v>RESTYL Plan s.r.o.</v>
      </c>
      <c r="K62" s="41"/>
      <c r="L62" s="146"/>
      <c r="S62" s="39"/>
      <c r="T62" s="39"/>
      <c r="U62" s="39"/>
      <c r="V62" s="39"/>
      <c r="W62" s="39"/>
      <c r="X62" s="39"/>
      <c r="Y62" s="39"/>
      <c r="Z62" s="39"/>
      <c r="AA62" s="39"/>
      <c r="AB62" s="39"/>
      <c r="AC62" s="39"/>
      <c r="AD62" s="39"/>
      <c r="AE62" s="39"/>
    </row>
    <row r="63" hidden="1" s="2" customFormat="1" ht="15.15" customHeight="1">
      <c r="A63" s="39"/>
      <c r="B63" s="40"/>
      <c r="C63" s="33" t="s">
        <v>29</v>
      </c>
      <c r="D63" s="41"/>
      <c r="E63" s="41"/>
      <c r="F63" s="28" t="str">
        <f>IF(E22="","",E22)</f>
        <v>Vyplň údaj</v>
      </c>
      <c r="G63" s="41"/>
      <c r="H63" s="41"/>
      <c r="I63" s="33" t="s">
        <v>34</v>
      </c>
      <c r="J63" s="37" t="str">
        <f>E28</f>
        <v>Ing.R. Hladký</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215</v>
      </c>
      <c r="D65" s="173"/>
      <c r="E65" s="173"/>
      <c r="F65" s="173"/>
      <c r="G65" s="173"/>
      <c r="H65" s="173"/>
      <c r="I65" s="173"/>
      <c r="J65" s="174" t="s">
        <v>216</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70</v>
      </c>
      <c r="D67" s="41"/>
      <c r="E67" s="41"/>
      <c r="F67" s="41"/>
      <c r="G67" s="41"/>
      <c r="H67" s="41"/>
      <c r="I67" s="41"/>
      <c r="J67" s="103">
        <f>J97</f>
        <v>0</v>
      </c>
      <c r="K67" s="41"/>
      <c r="L67" s="146"/>
      <c r="S67" s="39"/>
      <c r="T67" s="39"/>
      <c r="U67" s="39"/>
      <c r="V67" s="39"/>
      <c r="W67" s="39"/>
      <c r="X67" s="39"/>
      <c r="Y67" s="39"/>
      <c r="Z67" s="39"/>
      <c r="AA67" s="39"/>
      <c r="AB67" s="39"/>
      <c r="AC67" s="39"/>
      <c r="AD67" s="39"/>
      <c r="AE67" s="39"/>
      <c r="AU67" s="18" t="s">
        <v>217</v>
      </c>
    </row>
    <row r="68" hidden="1" s="9" customFormat="1" ht="24.96" customHeight="1">
      <c r="A68" s="9"/>
      <c r="B68" s="176"/>
      <c r="C68" s="177"/>
      <c r="D68" s="178" t="s">
        <v>7649</v>
      </c>
      <c r="E68" s="179"/>
      <c r="F68" s="179"/>
      <c r="G68" s="179"/>
      <c r="H68" s="179"/>
      <c r="I68" s="179"/>
      <c r="J68" s="180">
        <f>J98</f>
        <v>0</v>
      </c>
      <c r="K68" s="177"/>
      <c r="L68" s="181"/>
      <c r="S68" s="9"/>
      <c r="T68" s="9"/>
      <c r="U68" s="9"/>
      <c r="V68" s="9"/>
      <c r="W68" s="9"/>
      <c r="X68" s="9"/>
      <c r="Y68" s="9"/>
      <c r="Z68" s="9"/>
      <c r="AA68" s="9"/>
      <c r="AB68" s="9"/>
      <c r="AC68" s="9"/>
      <c r="AD68" s="9"/>
      <c r="AE68" s="9"/>
    </row>
    <row r="69" hidden="1" s="10" customFormat="1" ht="19.92" customHeight="1">
      <c r="A69" s="10"/>
      <c r="B69" s="182"/>
      <c r="C69" s="126"/>
      <c r="D69" s="183" t="s">
        <v>7650</v>
      </c>
      <c r="E69" s="184"/>
      <c r="F69" s="184"/>
      <c r="G69" s="184"/>
      <c r="H69" s="184"/>
      <c r="I69" s="184"/>
      <c r="J69" s="185">
        <f>J99</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7651</v>
      </c>
      <c r="E70" s="184"/>
      <c r="F70" s="184"/>
      <c r="G70" s="184"/>
      <c r="H70" s="184"/>
      <c r="I70" s="184"/>
      <c r="J70" s="185">
        <f>J113</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7652</v>
      </c>
      <c r="E71" s="184"/>
      <c r="F71" s="184"/>
      <c r="G71" s="184"/>
      <c r="H71" s="184"/>
      <c r="I71" s="184"/>
      <c r="J71" s="185">
        <f>J116</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7653</v>
      </c>
      <c r="E72" s="184"/>
      <c r="F72" s="184"/>
      <c r="G72" s="184"/>
      <c r="H72" s="184"/>
      <c r="I72" s="184"/>
      <c r="J72" s="185">
        <f>J119</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7654</v>
      </c>
      <c r="E73" s="184"/>
      <c r="F73" s="184"/>
      <c r="G73" s="184"/>
      <c r="H73" s="184"/>
      <c r="I73" s="184"/>
      <c r="J73" s="185">
        <f>J122</f>
        <v>0</v>
      </c>
      <c r="K73" s="126"/>
      <c r="L73" s="186"/>
      <c r="S73" s="10"/>
      <c r="T73" s="10"/>
      <c r="U73" s="10"/>
      <c r="V73" s="10"/>
      <c r="W73" s="10"/>
      <c r="X73" s="10"/>
      <c r="Y73" s="10"/>
      <c r="Z73" s="10"/>
      <c r="AA73" s="10"/>
      <c r="AB73" s="10"/>
      <c r="AC73" s="10"/>
      <c r="AD73" s="10"/>
      <c r="AE73" s="10"/>
    </row>
    <row r="74" hidden="1" s="2" customFormat="1" ht="21.84"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6"/>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6"/>
      <c r="S79" s="39"/>
      <c r="T79" s="39"/>
      <c r="U79" s="39"/>
      <c r="V79" s="39"/>
      <c r="W79" s="39"/>
      <c r="X79" s="39"/>
      <c r="Y79" s="39"/>
      <c r="Z79" s="39"/>
      <c r="AA79" s="39"/>
      <c r="AB79" s="39"/>
      <c r="AC79" s="39"/>
      <c r="AD79" s="39"/>
      <c r="AE79" s="39"/>
    </row>
    <row r="80" s="2" customFormat="1" ht="24.96" customHeight="1">
      <c r="A80" s="39"/>
      <c r="B80" s="40"/>
      <c r="C80" s="24" t="s">
        <v>226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171" t="str">
        <f>E7</f>
        <v>Sportovní hala Turnov</v>
      </c>
      <c r="F83" s="33"/>
      <c r="G83" s="33"/>
      <c r="H83" s="33"/>
      <c r="I83" s="41"/>
      <c r="J83" s="41"/>
      <c r="K83" s="41"/>
      <c r="L83" s="146"/>
      <c r="S83" s="39"/>
      <c r="T83" s="39"/>
      <c r="U83" s="39"/>
      <c r="V83" s="39"/>
      <c r="W83" s="39"/>
      <c r="X83" s="39"/>
      <c r="Y83" s="39"/>
      <c r="Z83" s="39"/>
      <c r="AA83" s="39"/>
      <c r="AB83" s="39"/>
      <c r="AC83" s="39"/>
      <c r="AD83" s="39"/>
      <c r="AE83" s="39"/>
    </row>
    <row r="84" s="1" customFormat="1" ht="12" customHeight="1">
      <c r="B84" s="22"/>
      <c r="C84" s="33" t="s">
        <v>209</v>
      </c>
      <c r="D84" s="23"/>
      <c r="E84" s="23"/>
      <c r="F84" s="23"/>
      <c r="G84" s="23"/>
      <c r="H84" s="23"/>
      <c r="I84" s="23"/>
      <c r="J84" s="23"/>
      <c r="K84" s="23"/>
      <c r="L84" s="21"/>
    </row>
    <row r="85" s="1" customFormat="1" ht="16.5" customHeight="1">
      <c r="B85" s="22"/>
      <c r="C85" s="23"/>
      <c r="D85" s="23"/>
      <c r="E85" s="171" t="s">
        <v>1333</v>
      </c>
      <c r="F85" s="23"/>
      <c r="G85" s="23"/>
      <c r="H85" s="23"/>
      <c r="I85" s="23"/>
      <c r="J85" s="23"/>
      <c r="K85" s="23"/>
      <c r="L85" s="21"/>
    </row>
    <row r="86" s="1" customFormat="1" ht="12" customHeight="1">
      <c r="B86" s="22"/>
      <c r="C86" s="33" t="s">
        <v>211</v>
      </c>
      <c r="D86" s="23"/>
      <c r="E86" s="23"/>
      <c r="F86" s="23"/>
      <c r="G86" s="23"/>
      <c r="H86" s="23"/>
      <c r="I86" s="23"/>
      <c r="J86" s="23"/>
      <c r="K86" s="23"/>
      <c r="L86" s="21"/>
    </row>
    <row r="87" s="2" customFormat="1" ht="16.5" customHeight="1">
      <c r="A87" s="39"/>
      <c r="B87" s="40"/>
      <c r="C87" s="41"/>
      <c r="D87" s="41"/>
      <c r="E87" s="293" t="s">
        <v>7318</v>
      </c>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7319</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70" t="str">
        <f>E13</f>
        <v>1440.5 - Nouzový zvukový systém NZS</v>
      </c>
      <c r="F89" s="41"/>
      <c r="G89" s="41"/>
      <c r="H89" s="41"/>
      <c r="I89" s="41"/>
      <c r="J89" s="41"/>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F16</f>
        <v xml:space="preserve"> </v>
      </c>
      <c r="G91" s="41"/>
      <c r="H91" s="41"/>
      <c r="I91" s="33" t="s">
        <v>23</v>
      </c>
      <c r="J91" s="73" t="str">
        <f>IF(J16="","",J16)</f>
        <v>19. 10. 2024</v>
      </c>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E19</f>
        <v>Městská sportovní Turnov</v>
      </c>
      <c r="G93" s="41"/>
      <c r="H93" s="41"/>
      <c r="I93" s="33" t="s">
        <v>31</v>
      </c>
      <c r="J93" s="37" t="str">
        <f>E25</f>
        <v>RESTYL Plan s.r.o.</v>
      </c>
      <c r="K93" s="41"/>
      <c r="L93" s="146"/>
      <c r="S93" s="39"/>
      <c r="T93" s="39"/>
      <c r="U93" s="39"/>
      <c r="V93" s="39"/>
      <c r="W93" s="39"/>
      <c r="X93" s="39"/>
      <c r="Y93" s="39"/>
      <c r="Z93" s="39"/>
      <c r="AA93" s="39"/>
      <c r="AB93" s="39"/>
      <c r="AC93" s="39"/>
      <c r="AD93" s="39"/>
      <c r="AE93" s="39"/>
    </row>
    <row r="94" s="2" customFormat="1" ht="15.15" customHeight="1">
      <c r="A94" s="39"/>
      <c r="B94" s="40"/>
      <c r="C94" s="33" t="s">
        <v>29</v>
      </c>
      <c r="D94" s="41"/>
      <c r="E94" s="41"/>
      <c r="F94" s="28" t="str">
        <f>IF(E22="","",E22)</f>
        <v>Vyplň údaj</v>
      </c>
      <c r="G94" s="41"/>
      <c r="H94" s="41"/>
      <c r="I94" s="33" t="s">
        <v>34</v>
      </c>
      <c r="J94" s="37" t="str">
        <f>E28</f>
        <v>Ing.R. Hladký</v>
      </c>
      <c r="K94" s="41"/>
      <c r="L94" s="146"/>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11" customFormat="1" ht="29.28" customHeight="1">
      <c r="A96" s="187"/>
      <c r="B96" s="188"/>
      <c r="C96" s="189" t="s">
        <v>227</v>
      </c>
      <c r="D96" s="190" t="s">
        <v>57</v>
      </c>
      <c r="E96" s="190" t="s">
        <v>53</v>
      </c>
      <c r="F96" s="190" t="s">
        <v>54</v>
      </c>
      <c r="G96" s="190" t="s">
        <v>228</v>
      </c>
      <c r="H96" s="190" t="s">
        <v>229</v>
      </c>
      <c r="I96" s="190" t="s">
        <v>230</v>
      </c>
      <c r="J96" s="190" t="s">
        <v>216</v>
      </c>
      <c r="K96" s="191" t="s">
        <v>231</v>
      </c>
      <c r="L96" s="192"/>
      <c r="M96" s="93" t="s">
        <v>19</v>
      </c>
      <c r="N96" s="94" t="s">
        <v>42</v>
      </c>
      <c r="O96" s="94" t="s">
        <v>232</v>
      </c>
      <c r="P96" s="94" t="s">
        <v>233</v>
      </c>
      <c r="Q96" s="94" t="s">
        <v>234</v>
      </c>
      <c r="R96" s="94" t="s">
        <v>235</v>
      </c>
      <c r="S96" s="94" t="s">
        <v>236</v>
      </c>
      <c r="T96" s="95" t="s">
        <v>237</v>
      </c>
      <c r="U96" s="187"/>
      <c r="V96" s="187"/>
      <c r="W96" s="187"/>
      <c r="X96" s="187"/>
      <c r="Y96" s="187"/>
      <c r="Z96" s="187"/>
      <c r="AA96" s="187"/>
      <c r="AB96" s="187"/>
      <c r="AC96" s="187"/>
      <c r="AD96" s="187"/>
      <c r="AE96" s="187"/>
    </row>
    <row r="97" s="2" customFormat="1" ht="22.8" customHeight="1">
      <c r="A97" s="39"/>
      <c r="B97" s="40"/>
      <c r="C97" s="100" t="s">
        <v>238</v>
      </c>
      <c r="D97" s="41"/>
      <c r="E97" s="41"/>
      <c r="F97" s="41"/>
      <c r="G97" s="41"/>
      <c r="H97" s="41"/>
      <c r="I97" s="41"/>
      <c r="J97" s="193">
        <f>BK97</f>
        <v>0</v>
      </c>
      <c r="K97" s="41"/>
      <c r="L97" s="45"/>
      <c r="M97" s="96"/>
      <c r="N97" s="194"/>
      <c r="O97" s="97"/>
      <c r="P97" s="195">
        <f>P98</f>
        <v>0</v>
      </c>
      <c r="Q97" s="97"/>
      <c r="R97" s="195">
        <f>R98</f>
        <v>0</v>
      </c>
      <c r="S97" s="97"/>
      <c r="T97" s="196">
        <f>T98</f>
        <v>0</v>
      </c>
      <c r="U97" s="39"/>
      <c r="V97" s="39"/>
      <c r="W97" s="39"/>
      <c r="X97" s="39"/>
      <c r="Y97" s="39"/>
      <c r="Z97" s="39"/>
      <c r="AA97" s="39"/>
      <c r="AB97" s="39"/>
      <c r="AC97" s="39"/>
      <c r="AD97" s="39"/>
      <c r="AE97" s="39"/>
      <c r="AT97" s="18" t="s">
        <v>71</v>
      </c>
      <c r="AU97" s="18" t="s">
        <v>217</v>
      </c>
      <c r="BK97" s="197">
        <f>BK98</f>
        <v>0</v>
      </c>
    </row>
    <row r="98" s="12" customFormat="1" ht="25.92" customHeight="1">
      <c r="A98" s="12"/>
      <c r="B98" s="198"/>
      <c r="C98" s="199"/>
      <c r="D98" s="200" t="s">
        <v>71</v>
      </c>
      <c r="E98" s="201" t="s">
        <v>7655</v>
      </c>
      <c r="F98" s="201" t="s">
        <v>161</v>
      </c>
      <c r="G98" s="199"/>
      <c r="H98" s="199"/>
      <c r="I98" s="202"/>
      <c r="J98" s="203">
        <f>BK98</f>
        <v>0</v>
      </c>
      <c r="K98" s="199"/>
      <c r="L98" s="204"/>
      <c r="M98" s="205"/>
      <c r="N98" s="206"/>
      <c r="O98" s="206"/>
      <c r="P98" s="207">
        <f>P99+P113+P116+P119+P122</f>
        <v>0</v>
      </c>
      <c r="Q98" s="206"/>
      <c r="R98" s="207">
        <f>R99+R113+R116+R119+R122</f>
        <v>0</v>
      </c>
      <c r="S98" s="206"/>
      <c r="T98" s="208">
        <f>T99+T113+T116+T119+T122</f>
        <v>0</v>
      </c>
      <c r="U98" s="12"/>
      <c r="V98" s="12"/>
      <c r="W98" s="12"/>
      <c r="X98" s="12"/>
      <c r="Y98" s="12"/>
      <c r="Z98" s="12"/>
      <c r="AA98" s="12"/>
      <c r="AB98" s="12"/>
      <c r="AC98" s="12"/>
      <c r="AD98" s="12"/>
      <c r="AE98" s="12"/>
      <c r="AR98" s="209" t="s">
        <v>79</v>
      </c>
      <c r="AT98" s="210" t="s">
        <v>71</v>
      </c>
      <c r="AU98" s="210" t="s">
        <v>72</v>
      </c>
      <c r="AY98" s="209" t="s">
        <v>240</v>
      </c>
      <c r="BK98" s="211">
        <f>BK99+BK113+BK116+BK119+BK122</f>
        <v>0</v>
      </c>
    </row>
    <row r="99" s="12" customFormat="1" ht="22.8" customHeight="1">
      <c r="A99" s="12"/>
      <c r="B99" s="198"/>
      <c r="C99" s="199"/>
      <c r="D99" s="200" t="s">
        <v>71</v>
      </c>
      <c r="E99" s="212" t="s">
        <v>7656</v>
      </c>
      <c r="F99" s="212" t="s">
        <v>7657</v>
      </c>
      <c r="G99" s="199"/>
      <c r="H99" s="199"/>
      <c r="I99" s="202"/>
      <c r="J99" s="213">
        <f>BK99</f>
        <v>0</v>
      </c>
      <c r="K99" s="199"/>
      <c r="L99" s="204"/>
      <c r="M99" s="205"/>
      <c r="N99" s="206"/>
      <c r="O99" s="206"/>
      <c r="P99" s="207">
        <f>SUM(P100:P112)</f>
        <v>0</v>
      </c>
      <c r="Q99" s="206"/>
      <c r="R99" s="207">
        <f>SUM(R100:R112)</f>
        <v>0</v>
      </c>
      <c r="S99" s="206"/>
      <c r="T99" s="208">
        <f>SUM(T100:T112)</f>
        <v>0</v>
      </c>
      <c r="U99" s="12"/>
      <c r="V99" s="12"/>
      <c r="W99" s="12"/>
      <c r="X99" s="12"/>
      <c r="Y99" s="12"/>
      <c r="Z99" s="12"/>
      <c r="AA99" s="12"/>
      <c r="AB99" s="12"/>
      <c r="AC99" s="12"/>
      <c r="AD99" s="12"/>
      <c r="AE99" s="12"/>
      <c r="AR99" s="209" t="s">
        <v>79</v>
      </c>
      <c r="AT99" s="210" t="s">
        <v>71</v>
      </c>
      <c r="AU99" s="210" t="s">
        <v>79</v>
      </c>
      <c r="AY99" s="209" t="s">
        <v>240</v>
      </c>
      <c r="BK99" s="211">
        <f>SUM(BK100:BK112)</f>
        <v>0</v>
      </c>
    </row>
    <row r="100" s="2" customFormat="1">
      <c r="A100" s="39"/>
      <c r="B100" s="40"/>
      <c r="C100" s="214" t="s">
        <v>79</v>
      </c>
      <c r="D100" s="214" t="s">
        <v>243</v>
      </c>
      <c r="E100" s="215" t="s">
        <v>7658</v>
      </c>
      <c r="F100" s="216" t="s">
        <v>7659</v>
      </c>
      <c r="G100" s="217" t="s">
        <v>282</v>
      </c>
      <c r="H100" s="218">
        <v>1</v>
      </c>
      <c r="I100" s="219"/>
      <c r="J100" s="220">
        <f>ROUND(I100*H100,2)</f>
        <v>0</v>
      </c>
      <c r="K100" s="216" t="s">
        <v>247</v>
      </c>
      <c r="L100" s="45"/>
      <c r="M100" s="221" t="s">
        <v>19</v>
      </c>
      <c r="N100" s="222" t="s">
        <v>43</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248</v>
      </c>
      <c r="AT100" s="225" t="s">
        <v>243</v>
      </c>
      <c r="AU100" s="225" t="s">
        <v>81</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248</v>
      </c>
      <c r="BM100" s="225" t="s">
        <v>81</v>
      </c>
    </row>
    <row r="101" s="2" customFormat="1">
      <c r="A101" s="39"/>
      <c r="B101" s="40"/>
      <c r="C101" s="214" t="s">
        <v>81</v>
      </c>
      <c r="D101" s="214" t="s">
        <v>243</v>
      </c>
      <c r="E101" s="215" t="s">
        <v>7660</v>
      </c>
      <c r="F101" s="216" t="s">
        <v>7661</v>
      </c>
      <c r="G101" s="217" t="s">
        <v>282</v>
      </c>
      <c r="H101" s="218">
        <v>1</v>
      </c>
      <c r="I101" s="219"/>
      <c r="J101" s="220">
        <f>ROUND(I101*H101,2)</f>
        <v>0</v>
      </c>
      <c r="K101" s="216" t="s">
        <v>247</v>
      </c>
      <c r="L101" s="45"/>
      <c r="M101" s="221" t="s">
        <v>19</v>
      </c>
      <c r="N101" s="222" t="s">
        <v>43</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248</v>
      </c>
      <c r="AT101" s="225" t="s">
        <v>243</v>
      </c>
      <c r="AU101" s="225" t="s">
        <v>81</v>
      </c>
      <c r="AY101" s="18" t="s">
        <v>240</v>
      </c>
      <c r="BE101" s="226">
        <f>IF(N101="základní",J101,0)</f>
        <v>0</v>
      </c>
      <c r="BF101" s="226">
        <f>IF(N101="snížená",J101,0)</f>
        <v>0</v>
      </c>
      <c r="BG101" s="226">
        <f>IF(N101="zákl. přenesená",J101,0)</f>
        <v>0</v>
      </c>
      <c r="BH101" s="226">
        <f>IF(N101="sníž. přenesená",J101,0)</f>
        <v>0</v>
      </c>
      <c r="BI101" s="226">
        <f>IF(N101="nulová",J101,0)</f>
        <v>0</v>
      </c>
      <c r="BJ101" s="18" t="s">
        <v>79</v>
      </c>
      <c r="BK101" s="226">
        <f>ROUND(I101*H101,2)</f>
        <v>0</v>
      </c>
      <c r="BL101" s="18" t="s">
        <v>248</v>
      </c>
      <c r="BM101" s="225" t="s">
        <v>248</v>
      </c>
    </row>
    <row r="102" s="2" customFormat="1" ht="16.5" customHeight="1">
      <c r="A102" s="39"/>
      <c r="B102" s="40"/>
      <c r="C102" s="214" t="s">
        <v>149</v>
      </c>
      <c r="D102" s="214" t="s">
        <v>243</v>
      </c>
      <c r="E102" s="215" t="s">
        <v>7662</v>
      </c>
      <c r="F102" s="216" t="s">
        <v>7663</v>
      </c>
      <c r="G102" s="217" t="s">
        <v>282</v>
      </c>
      <c r="H102" s="218">
        <v>6</v>
      </c>
      <c r="I102" s="219"/>
      <c r="J102" s="220">
        <f>ROUND(I102*H102,2)</f>
        <v>0</v>
      </c>
      <c r="K102" s="216" t="s">
        <v>247</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81</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254</v>
      </c>
    </row>
    <row r="103" s="2" customFormat="1">
      <c r="A103" s="39"/>
      <c r="B103" s="40"/>
      <c r="C103" s="214" t="s">
        <v>248</v>
      </c>
      <c r="D103" s="214" t="s">
        <v>243</v>
      </c>
      <c r="E103" s="215" t="s">
        <v>7664</v>
      </c>
      <c r="F103" s="216" t="s">
        <v>7382</v>
      </c>
      <c r="G103" s="217" t="s">
        <v>282</v>
      </c>
      <c r="H103" s="218">
        <v>12</v>
      </c>
      <c r="I103" s="219"/>
      <c r="J103" s="220">
        <f>ROUND(I103*H103,2)</f>
        <v>0</v>
      </c>
      <c r="K103" s="216" t="s">
        <v>247</v>
      </c>
      <c r="L103" s="45"/>
      <c r="M103" s="221" t="s">
        <v>19</v>
      </c>
      <c r="N103" s="222" t="s">
        <v>43</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248</v>
      </c>
      <c r="AT103" s="225" t="s">
        <v>243</v>
      </c>
      <c r="AU103" s="225" t="s">
        <v>81</v>
      </c>
      <c r="AY103" s="18" t="s">
        <v>240</v>
      </c>
      <c r="BE103" s="226">
        <f>IF(N103="základní",J103,0)</f>
        <v>0</v>
      </c>
      <c r="BF103" s="226">
        <f>IF(N103="snížená",J103,0)</f>
        <v>0</v>
      </c>
      <c r="BG103" s="226">
        <f>IF(N103="zákl. přenesená",J103,0)</f>
        <v>0</v>
      </c>
      <c r="BH103" s="226">
        <f>IF(N103="sníž. přenesená",J103,0)</f>
        <v>0</v>
      </c>
      <c r="BI103" s="226">
        <f>IF(N103="nulová",J103,0)</f>
        <v>0</v>
      </c>
      <c r="BJ103" s="18" t="s">
        <v>79</v>
      </c>
      <c r="BK103" s="226">
        <f>ROUND(I103*H103,2)</f>
        <v>0</v>
      </c>
      <c r="BL103" s="18" t="s">
        <v>248</v>
      </c>
      <c r="BM103" s="225" t="s">
        <v>257</v>
      </c>
    </row>
    <row r="104" s="2" customFormat="1" ht="16.5" customHeight="1">
      <c r="A104" s="39"/>
      <c r="B104" s="40"/>
      <c r="C104" s="214" t="s">
        <v>258</v>
      </c>
      <c r="D104" s="214" t="s">
        <v>243</v>
      </c>
      <c r="E104" s="215" t="s">
        <v>7665</v>
      </c>
      <c r="F104" s="216" t="s">
        <v>7384</v>
      </c>
      <c r="G104" s="217" t="s">
        <v>282</v>
      </c>
      <c r="H104" s="218">
        <v>1</v>
      </c>
      <c r="I104" s="219"/>
      <c r="J104" s="220">
        <f>ROUND(I104*H104,2)</f>
        <v>0</v>
      </c>
      <c r="K104" s="216" t="s">
        <v>247</v>
      </c>
      <c r="L104" s="45"/>
      <c r="M104" s="221" t="s">
        <v>19</v>
      </c>
      <c r="N104" s="222" t="s">
        <v>43</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248</v>
      </c>
      <c r="AT104" s="225" t="s">
        <v>243</v>
      </c>
      <c r="AU104" s="225" t="s">
        <v>81</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248</v>
      </c>
      <c r="BM104" s="225" t="s">
        <v>262</v>
      </c>
    </row>
    <row r="105" s="2" customFormat="1" ht="16.5" customHeight="1">
      <c r="A105" s="39"/>
      <c r="B105" s="40"/>
      <c r="C105" s="214" t="s">
        <v>254</v>
      </c>
      <c r="D105" s="214" t="s">
        <v>243</v>
      </c>
      <c r="E105" s="215" t="s">
        <v>7666</v>
      </c>
      <c r="F105" s="216" t="s">
        <v>7386</v>
      </c>
      <c r="G105" s="217" t="s">
        <v>282</v>
      </c>
      <c r="H105" s="218">
        <v>1</v>
      </c>
      <c r="I105" s="219"/>
      <c r="J105" s="220">
        <f>ROUND(I105*H105,2)</f>
        <v>0</v>
      </c>
      <c r="K105" s="216" t="s">
        <v>247</v>
      </c>
      <c r="L105" s="45"/>
      <c r="M105" s="221" t="s">
        <v>19</v>
      </c>
      <c r="N105" s="222"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248</v>
      </c>
      <c r="AT105" s="225" t="s">
        <v>243</v>
      </c>
      <c r="AU105" s="225" t="s">
        <v>81</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8</v>
      </c>
    </row>
    <row r="106" s="2" customFormat="1" ht="16.5" customHeight="1">
      <c r="A106" s="39"/>
      <c r="B106" s="40"/>
      <c r="C106" s="214" t="s">
        <v>265</v>
      </c>
      <c r="D106" s="214" t="s">
        <v>243</v>
      </c>
      <c r="E106" s="215" t="s">
        <v>7667</v>
      </c>
      <c r="F106" s="216" t="s">
        <v>7388</v>
      </c>
      <c r="G106" s="217" t="s">
        <v>282</v>
      </c>
      <c r="H106" s="218">
        <v>1</v>
      </c>
      <c r="I106" s="219"/>
      <c r="J106" s="220">
        <f>ROUND(I106*H106,2)</f>
        <v>0</v>
      </c>
      <c r="K106" s="216" t="s">
        <v>247</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81</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268</v>
      </c>
    </row>
    <row r="107" s="2" customFormat="1" ht="194.4" customHeight="1">
      <c r="A107" s="39"/>
      <c r="B107" s="40"/>
      <c r="C107" s="214" t="s">
        <v>257</v>
      </c>
      <c r="D107" s="214" t="s">
        <v>243</v>
      </c>
      <c r="E107" s="215" t="s">
        <v>7668</v>
      </c>
      <c r="F107" s="216" t="s">
        <v>7669</v>
      </c>
      <c r="G107" s="217" t="s">
        <v>282</v>
      </c>
      <c r="H107" s="218">
        <v>1</v>
      </c>
      <c r="I107" s="219"/>
      <c r="J107" s="220">
        <f>ROUND(I107*H107,2)</f>
        <v>0</v>
      </c>
      <c r="K107" s="216" t="s">
        <v>247</v>
      </c>
      <c r="L107" s="45"/>
      <c r="M107" s="221" t="s">
        <v>19</v>
      </c>
      <c r="N107" s="222" t="s">
        <v>43</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248</v>
      </c>
      <c r="AT107" s="225" t="s">
        <v>243</v>
      </c>
      <c r="AU107" s="225" t="s">
        <v>81</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248</v>
      </c>
      <c r="BM107" s="225" t="s">
        <v>271</v>
      </c>
    </row>
    <row r="108" s="2" customFormat="1">
      <c r="A108" s="39"/>
      <c r="B108" s="40"/>
      <c r="C108" s="214" t="s">
        <v>272</v>
      </c>
      <c r="D108" s="214" t="s">
        <v>243</v>
      </c>
      <c r="E108" s="215" t="s">
        <v>7670</v>
      </c>
      <c r="F108" s="216" t="s">
        <v>7671</v>
      </c>
      <c r="G108" s="217" t="s">
        <v>282</v>
      </c>
      <c r="H108" s="218">
        <v>3</v>
      </c>
      <c r="I108" s="219"/>
      <c r="J108" s="220">
        <f>ROUND(I108*H108,2)</f>
        <v>0</v>
      </c>
      <c r="K108" s="216" t="s">
        <v>247</v>
      </c>
      <c r="L108" s="45"/>
      <c r="M108" s="221" t="s">
        <v>19</v>
      </c>
      <c r="N108" s="222"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248</v>
      </c>
      <c r="AT108" s="225" t="s">
        <v>243</v>
      </c>
      <c r="AU108" s="225" t="s">
        <v>81</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248</v>
      </c>
      <c r="BM108" s="225" t="s">
        <v>275</v>
      </c>
    </row>
    <row r="109" s="2" customFormat="1">
      <c r="A109" s="39"/>
      <c r="B109" s="40"/>
      <c r="C109" s="214" t="s">
        <v>262</v>
      </c>
      <c r="D109" s="214" t="s">
        <v>243</v>
      </c>
      <c r="E109" s="215" t="s">
        <v>7672</v>
      </c>
      <c r="F109" s="216" t="s">
        <v>7673</v>
      </c>
      <c r="G109" s="217" t="s">
        <v>282</v>
      </c>
      <c r="H109" s="218">
        <v>1</v>
      </c>
      <c r="I109" s="219"/>
      <c r="J109" s="220">
        <f>ROUND(I109*H109,2)</f>
        <v>0</v>
      </c>
      <c r="K109" s="216" t="s">
        <v>247</v>
      </c>
      <c r="L109" s="45"/>
      <c r="M109" s="221" t="s">
        <v>19</v>
      </c>
      <c r="N109" s="222" t="s">
        <v>43</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248</v>
      </c>
      <c r="AT109" s="225" t="s">
        <v>243</v>
      </c>
      <c r="AU109" s="225" t="s">
        <v>81</v>
      </c>
      <c r="AY109" s="18" t="s">
        <v>240</v>
      </c>
      <c r="BE109" s="226">
        <f>IF(N109="základní",J109,0)</f>
        <v>0</v>
      </c>
      <c r="BF109" s="226">
        <f>IF(N109="snížená",J109,0)</f>
        <v>0</v>
      </c>
      <c r="BG109" s="226">
        <f>IF(N109="zákl. přenesená",J109,0)</f>
        <v>0</v>
      </c>
      <c r="BH109" s="226">
        <f>IF(N109="sníž. přenesená",J109,0)</f>
        <v>0</v>
      </c>
      <c r="BI109" s="226">
        <f>IF(N109="nulová",J109,0)</f>
        <v>0</v>
      </c>
      <c r="BJ109" s="18" t="s">
        <v>79</v>
      </c>
      <c r="BK109" s="226">
        <f>ROUND(I109*H109,2)</f>
        <v>0</v>
      </c>
      <c r="BL109" s="18" t="s">
        <v>248</v>
      </c>
      <c r="BM109" s="225" t="s">
        <v>278</v>
      </c>
    </row>
    <row r="110" s="2" customFormat="1" ht="16.5" customHeight="1">
      <c r="A110" s="39"/>
      <c r="B110" s="40"/>
      <c r="C110" s="214" t="s">
        <v>279</v>
      </c>
      <c r="D110" s="214" t="s">
        <v>243</v>
      </c>
      <c r="E110" s="215" t="s">
        <v>7674</v>
      </c>
      <c r="F110" s="216" t="s">
        <v>7675</v>
      </c>
      <c r="G110" s="217" t="s">
        <v>282</v>
      </c>
      <c r="H110" s="218">
        <v>1</v>
      </c>
      <c r="I110" s="219"/>
      <c r="J110" s="220">
        <f>ROUND(I110*H110,2)</f>
        <v>0</v>
      </c>
      <c r="K110" s="216" t="s">
        <v>247</v>
      </c>
      <c r="L110" s="45"/>
      <c r="M110" s="221" t="s">
        <v>19</v>
      </c>
      <c r="N110" s="222" t="s">
        <v>43</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248</v>
      </c>
      <c r="AT110" s="225" t="s">
        <v>243</v>
      </c>
      <c r="AU110" s="225" t="s">
        <v>81</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248</v>
      </c>
      <c r="BM110" s="225" t="s">
        <v>283</v>
      </c>
    </row>
    <row r="111" s="2" customFormat="1">
      <c r="A111" s="39"/>
      <c r="B111" s="40"/>
      <c r="C111" s="214" t="s">
        <v>8</v>
      </c>
      <c r="D111" s="214" t="s">
        <v>243</v>
      </c>
      <c r="E111" s="215" t="s">
        <v>7676</v>
      </c>
      <c r="F111" s="216" t="s">
        <v>7677</v>
      </c>
      <c r="G111" s="217" t="s">
        <v>282</v>
      </c>
      <c r="H111" s="218">
        <v>1</v>
      </c>
      <c r="I111" s="219"/>
      <c r="J111" s="220">
        <f>ROUND(I111*H111,2)</f>
        <v>0</v>
      </c>
      <c r="K111" s="216" t="s">
        <v>247</v>
      </c>
      <c r="L111" s="45"/>
      <c r="M111" s="221" t="s">
        <v>19</v>
      </c>
      <c r="N111" s="222" t="s">
        <v>43</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248</v>
      </c>
      <c r="AT111" s="225" t="s">
        <v>243</v>
      </c>
      <c r="AU111" s="225" t="s">
        <v>81</v>
      </c>
      <c r="AY111" s="18" t="s">
        <v>240</v>
      </c>
      <c r="BE111" s="226">
        <f>IF(N111="základní",J111,0)</f>
        <v>0</v>
      </c>
      <c r="BF111" s="226">
        <f>IF(N111="snížená",J111,0)</f>
        <v>0</v>
      </c>
      <c r="BG111" s="226">
        <f>IF(N111="zákl. přenesená",J111,0)</f>
        <v>0</v>
      </c>
      <c r="BH111" s="226">
        <f>IF(N111="sníž. přenesená",J111,0)</f>
        <v>0</v>
      </c>
      <c r="BI111" s="226">
        <f>IF(N111="nulová",J111,0)</f>
        <v>0</v>
      </c>
      <c r="BJ111" s="18" t="s">
        <v>79</v>
      </c>
      <c r="BK111" s="226">
        <f>ROUND(I111*H111,2)</f>
        <v>0</v>
      </c>
      <c r="BL111" s="18" t="s">
        <v>248</v>
      </c>
      <c r="BM111" s="225" t="s">
        <v>286</v>
      </c>
    </row>
    <row r="112" s="2" customFormat="1" ht="55.5" customHeight="1">
      <c r="A112" s="39"/>
      <c r="B112" s="40"/>
      <c r="C112" s="214" t="s">
        <v>287</v>
      </c>
      <c r="D112" s="214" t="s">
        <v>243</v>
      </c>
      <c r="E112" s="215" t="s">
        <v>7678</v>
      </c>
      <c r="F112" s="216" t="s">
        <v>7679</v>
      </c>
      <c r="G112" s="217" t="s">
        <v>282</v>
      </c>
      <c r="H112" s="218">
        <v>2</v>
      </c>
      <c r="I112" s="219"/>
      <c r="J112" s="220">
        <f>ROUND(I112*H112,2)</f>
        <v>0</v>
      </c>
      <c r="K112" s="216" t="s">
        <v>247</v>
      </c>
      <c r="L112" s="45"/>
      <c r="M112" s="221" t="s">
        <v>19</v>
      </c>
      <c r="N112" s="222" t="s">
        <v>43</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248</v>
      </c>
      <c r="AT112" s="225" t="s">
        <v>243</v>
      </c>
      <c r="AU112" s="225" t="s">
        <v>81</v>
      </c>
      <c r="AY112" s="18" t="s">
        <v>240</v>
      </c>
      <c r="BE112" s="226">
        <f>IF(N112="základní",J112,0)</f>
        <v>0</v>
      </c>
      <c r="BF112" s="226">
        <f>IF(N112="snížená",J112,0)</f>
        <v>0</v>
      </c>
      <c r="BG112" s="226">
        <f>IF(N112="zákl. přenesená",J112,0)</f>
        <v>0</v>
      </c>
      <c r="BH112" s="226">
        <f>IF(N112="sníž. přenesená",J112,0)</f>
        <v>0</v>
      </c>
      <c r="BI112" s="226">
        <f>IF(N112="nulová",J112,0)</f>
        <v>0</v>
      </c>
      <c r="BJ112" s="18" t="s">
        <v>79</v>
      </c>
      <c r="BK112" s="226">
        <f>ROUND(I112*H112,2)</f>
        <v>0</v>
      </c>
      <c r="BL112" s="18" t="s">
        <v>248</v>
      </c>
      <c r="BM112" s="225" t="s">
        <v>290</v>
      </c>
    </row>
    <row r="113" s="12" customFormat="1" ht="22.8" customHeight="1">
      <c r="A113" s="12"/>
      <c r="B113" s="198"/>
      <c r="C113" s="199"/>
      <c r="D113" s="200" t="s">
        <v>71</v>
      </c>
      <c r="E113" s="212" t="s">
        <v>7680</v>
      </c>
      <c r="F113" s="212" t="s">
        <v>7681</v>
      </c>
      <c r="G113" s="199"/>
      <c r="H113" s="199"/>
      <c r="I113" s="202"/>
      <c r="J113" s="213">
        <f>BK113</f>
        <v>0</v>
      </c>
      <c r="K113" s="199"/>
      <c r="L113" s="204"/>
      <c r="M113" s="205"/>
      <c r="N113" s="206"/>
      <c r="O113" s="206"/>
      <c r="P113" s="207">
        <f>SUM(P114:P115)</f>
        <v>0</v>
      </c>
      <c r="Q113" s="206"/>
      <c r="R113" s="207">
        <f>SUM(R114:R115)</f>
        <v>0</v>
      </c>
      <c r="S113" s="206"/>
      <c r="T113" s="208">
        <f>SUM(T114:T115)</f>
        <v>0</v>
      </c>
      <c r="U113" s="12"/>
      <c r="V113" s="12"/>
      <c r="W113" s="12"/>
      <c r="X113" s="12"/>
      <c r="Y113" s="12"/>
      <c r="Z113" s="12"/>
      <c r="AA113" s="12"/>
      <c r="AB113" s="12"/>
      <c r="AC113" s="12"/>
      <c r="AD113" s="12"/>
      <c r="AE113" s="12"/>
      <c r="AR113" s="209" t="s">
        <v>79</v>
      </c>
      <c r="AT113" s="210" t="s">
        <v>71</v>
      </c>
      <c r="AU113" s="210" t="s">
        <v>79</v>
      </c>
      <c r="AY113" s="209" t="s">
        <v>240</v>
      </c>
      <c r="BK113" s="211">
        <f>SUM(BK114:BK115)</f>
        <v>0</v>
      </c>
    </row>
    <row r="114" s="2" customFormat="1" ht="66.75" customHeight="1">
      <c r="A114" s="39"/>
      <c r="B114" s="40"/>
      <c r="C114" s="214" t="s">
        <v>268</v>
      </c>
      <c r="D114" s="214" t="s">
        <v>243</v>
      </c>
      <c r="E114" s="215" t="s">
        <v>7682</v>
      </c>
      <c r="F114" s="216" t="s">
        <v>7683</v>
      </c>
      <c r="G114" s="217" t="s">
        <v>282</v>
      </c>
      <c r="H114" s="218">
        <v>10</v>
      </c>
      <c r="I114" s="219"/>
      <c r="J114" s="220">
        <f>ROUND(I114*H114,2)</f>
        <v>0</v>
      </c>
      <c r="K114" s="216" t="s">
        <v>247</v>
      </c>
      <c r="L114" s="45"/>
      <c r="M114" s="221" t="s">
        <v>19</v>
      </c>
      <c r="N114" s="222" t="s">
        <v>43</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248</v>
      </c>
      <c r="AT114" s="225" t="s">
        <v>243</v>
      </c>
      <c r="AU114" s="225" t="s">
        <v>81</v>
      </c>
      <c r="AY114" s="18" t="s">
        <v>240</v>
      </c>
      <c r="BE114" s="226">
        <f>IF(N114="základní",J114,0)</f>
        <v>0</v>
      </c>
      <c r="BF114" s="226">
        <f>IF(N114="snížená",J114,0)</f>
        <v>0</v>
      </c>
      <c r="BG114" s="226">
        <f>IF(N114="zákl. přenesená",J114,0)</f>
        <v>0</v>
      </c>
      <c r="BH114" s="226">
        <f>IF(N114="sníž. přenesená",J114,0)</f>
        <v>0</v>
      </c>
      <c r="BI114" s="226">
        <f>IF(N114="nulová",J114,0)</f>
        <v>0</v>
      </c>
      <c r="BJ114" s="18" t="s">
        <v>79</v>
      </c>
      <c r="BK114" s="226">
        <f>ROUND(I114*H114,2)</f>
        <v>0</v>
      </c>
      <c r="BL114" s="18" t="s">
        <v>248</v>
      </c>
      <c r="BM114" s="225" t="s">
        <v>294</v>
      </c>
    </row>
    <row r="115" s="2" customFormat="1">
      <c r="A115" s="39"/>
      <c r="B115" s="40"/>
      <c r="C115" s="214" t="s">
        <v>295</v>
      </c>
      <c r="D115" s="214" t="s">
        <v>243</v>
      </c>
      <c r="E115" s="215" t="s">
        <v>7684</v>
      </c>
      <c r="F115" s="216" t="s">
        <v>7685</v>
      </c>
      <c r="G115" s="217" t="s">
        <v>282</v>
      </c>
      <c r="H115" s="218">
        <v>4</v>
      </c>
      <c r="I115" s="219"/>
      <c r="J115" s="220">
        <f>ROUND(I115*H115,2)</f>
        <v>0</v>
      </c>
      <c r="K115" s="216" t="s">
        <v>247</v>
      </c>
      <c r="L115" s="45"/>
      <c r="M115" s="221" t="s">
        <v>19</v>
      </c>
      <c r="N115" s="222" t="s">
        <v>43</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248</v>
      </c>
      <c r="AT115" s="225" t="s">
        <v>243</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298</v>
      </c>
    </row>
    <row r="116" s="12" customFormat="1" ht="22.8" customHeight="1">
      <c r="A116" s="12"/>
      <c r="B116" s="198"/>
      <c r="C116" s="199"/>
      <c r="D116" s="200" t="s">
        <v>71</v>
      </c>
      <c r="E116" s="212" t="s">
        <v>7686</v>
      </c>
      <c r="F116" s="212" t="s">
        <v>7402</v>
      </c>
      <c r="G116" s="199"/>
      <c r="H116" s="199"/>
      <c r="I116" s="202"/>
      <c r="J116" s="213">
        <f>BK116</f>
        <v>0</v>
      </c>
      <c r="K116" s="199"/>
      <c r="L116" s="204"/>
      <c r="M116" s="205"/>
      <c r="N116" s="206"/>
      <c r="O116" s="206"/>
      <c r="P116" s="207">
        <f>SUM(P117:P118)</f>
        <v>0</v>
      </c>
      <c r="Q116" s="206"/>
      <c r="R116" s="207">
        <f>SUM(R117:R118)</f>
        <v>0</v>
      </c>
      <c r="S116" s="206"/>
      <c r="T116" s="208">
        <f>SUM(T117:T118)</f>
        <v>0</v>
      </c>
      <c r="U116" s="12"/>
      <c r="V116" s="12"/>
      <c r="W116" s="12"/>
      <c r="X116" s="12"/>
      <c r="Y116" s="12"/>
      <c r="Z116" s="12"/>
      <c r="AA116" s="12"/>
      <c r="AB116" s="12"/>
      <c r="AC116" s="12"/>
      <c r="AD116" s="12"/>
      <c r="AE116" s="12"/>
      <c r="AR116" s="209" t="s">
        <v>79</v>
      </c>
      <c r="AT116" s="210" t="s">
        <v>71</v>
      </c>
      <c r="AU116" s="210" t="s">
        <v>79</v>
      </c>
      <c r="AY116" s="209" t="s">
        <v>240</v>
      </c>
      <c r="BK116" s="211">
        <f>SUM(BK117:BK118)</f>
        <v>0</v>
      </c>
    </row>
    <row r="117" s="2" customFormat="1" ht="16.5" customHeight="1">
      <c r="A117" s="39"/>
      <c r="B117" s="40"/>
      <c r="C117" s="214" t="s">
        <v>271</v>
      </c>
      <c r="D117" s="214" t="s">
        <v>243</v>
      </c>
      <c r="E117" s="215" t="s">
        <v>7687</v>
      </c>
      <c r="F117" s="216" t="s">
        <v>7688</v>
      </c>
      <c r="G117" s="217" t="s">
        <v>261</v>
      </c>
      <c r="H117" s="218">
        <v>420</v>
      </c>
      <c r="I117" s="219"/>
      <c r="J117" s="220">
        <f>ROUND(I117*H117,2)</f>
        <v>0</v>
      </c>
      <c r="K117" s="216" t="s">
        <v>247</v>
      </c>
      <c r="L117" s="45"/>
      <c r="M117" s="221" t="s">
        <v>19</v>
      </c>
      <c r="N117" s="222" t="s">
        <v>43</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248</v>
      </c>
      <c r="AT117" s="225" t="s">
        <v>243</v>
      </c>
      <c r="AU117" s="225" t="s">
        <v>81</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248</v>
      </c>
      <c r="BM117" s="225" t="s">
        <v>301</v>
      </c>
    </row>
    <row r="118" s="2" customFormat="1" ht="55.5" customHeight="1">
      <c r="A118" s="39"/>
      <c r="B118" s="40"/>
      <c r="C118" s="214" t="s">
        <v>304</v>
      </c>
      <c r="D118" s="214" t="s">
        <v>243</v>
      </c>
      <c r="E118" s="215" t="s">
        <v>7689</v>
      </c>
      <c r="F118" s="216" t="s">
        <v>7690</v>
      </c>
      <c r="G118" s="217" t="s">
        <v>261</v>
      </c>
      <c r="H118" s="218">
        <v>50</v>
      </c>
      <c r="I118" s="219"/>
      <c r="J118" s="220">
        <f>ROUND(I118*H118,2)</f>
        <v>0</v>
      </c>
      <c r="K118" s="216" t="s">
        <v>247</v>
      </c>
      <c r="L118" s="45"/>
      <c r="M118" s="221" t="s">
        <v>19</v>
      </c>
      <c r="N118" s="222" t="s">
        <v>43</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248</v>
      </c>
      <c r="AT118" s="225" t="s">
        <v>243</v>
      </c>
      <c r="AU118" s="225" t="s">
        <v>81</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306</v>
      </c>
    </row>
    <row r="119" s="12" customFormat="1" ht="22.8" customHeight="1">
      <c r="A119" s="12"/>
      <c r="B119" s="198"/>
      <c r="C119" s="199"/>
      <c r="D119" s="200" t="s">
        <v>71</v>
      </c>
      <c r="E119" s="212" t="s">
        <v>7691</v>
      </c>
      <c r="F119" s="212" t="s">
        <v>7408</v>
      </c>
      <c r="G119" s="199"/>
      <c r="H119" s="199"/>
      <c r="I119" s="202"/>
      <c r="J119" s="213">
        <f>BK119</f>
        <v>0</v>
      </c>
      <c r="K119" s="199"/>
      <c r="L119" s="204"/>
      <c r="M119" s="205"/>
      <c r="N119" s="206"/>
      <c r="O119" s="206"/>
      <c r="P119" s="207">
        <f>SUM(P120:P121)</f>
        <v>0</v>
      </c>
      <c r="Q119" s="206"/>
      <c r="R119" s="207">
        <f>SUM(R120:R121)</f>
        <v>0</v>
      </c>
      <c r="S119" s="206"/>
      <c r="T119" s="208">
        <f>SUM(T120:T121)</f>
        <v>0</v>
      </c>
      <c r="U119" s="12"/>
      <c r="V119" s="12"/>
      <c r="W119" s="12"/>
      <c r="X119" s="12"/>
      <c r="Y119" s="12"/>
      <c r="Z119" s="12"/>
      <c r="AA119" s="12"/>
      <c r="AB119" s="12"/>
      <c r="AC119" s="12"/>
      <c r="AD119" s="12"/>
      <c r="AE119" s="12"/>
      <c r="AR119" s="209" t="s">
        <v>79</v>
      </c>
      <c r="AT119" s="210" t="s">
        <v>71</v>
      </c>
      <c r="AU119" s="210" t="s">
        <v>79</v>
      </c>
      <c r="AY119" s="209" t="s">
        <v>240</v>
      </c>
      <c r="BK119" s="211">
        <f>SUM(BK120:BK121)</f>
        <v>0</v>
      </c>
    </row>
    <row r="120" s="2" customFormat="1">
      <c r="A120" s="39"/>
      <c r="B120" s="40"/>
      <c r="C120" s="214" t="s">
        <v>275</v>
      </c>
      <c r="D120" s="214" t="s">
        <v>243</v>
      </c>
      <c r="E120" s="215" t="s">
        <v>7692</v>
      </c>
      <c r="F120" s="216" t="s">
        <v>7627</v>
      </c>
      <c r="G120" s="217" t="s">
        <v>282</v>
      </c>
      <c r="H120" s="218">
        <v>1410</v>
      </c>
      <c r="I120" s="219"/>
      <c r="J120" s="220">
        <f>ROUND(I120*H120,2)</f>
        <v>0</v>
      </c>
      <c r="K120" s="216" t="s">
        <v>247</v>
      </c>
      <c r="L120" s="45"/>
      <c r="M120" s="221" t="s">
        <v>19</v>
      </c>
      <c r="N120" s="222" t="s">
        <v>43</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248</v>
      </c>
      <c r="AT120" s="225" t="s">
        <v>243</v>
      </c>
      <c r="AU120" s="225" t="s">
        <v>81</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248</v>
      </c>
      <c r="BM120" s="225" t="s">
        <v>308</v>
      </c>
    </row>
    <row r="121" s="2" customFormat="1" ht="66.75" customHeight="1">
      <c r="A121" s="39"/>
      <c r="B121" s="40"/>
      <c r="C121" s="214" t="s">
        <v>309</v>
      </c>
      <c r="D121" s="214" t="s">
        <v>243</v>
      </c>
      <c r="E121" s="215" t="s">
        <v>7693</v>
      </c>
      <c r="F121" s="216" t="s">
        <v>7694</v>
      </c>
      <c r="G121" s="217" t="s">
        <v>282</v>
      </c>
      <c r="H121" s="218">
        <v>4</v>
      </c>
      <c r="I121" s="219"/>
      <c r="J121" s="220">
        <f>ROUND(I121*H121,2)</f>
        <v>0</v>
      </c>
      <c r="K121" s="216" t="s">
        <v>247</v>
      </c>
      <c r="L121" s="45"/>
      <c r="M121" s="221" t="s">
        <v>19</v>
      </c>
      <c r="N121" s="222" t="s">
        <v>43</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248</v>
      </c>
      <c r="AT121" s="225" t="s">
        <v>243</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311</v>
      </c>
    </row>
    <row r="122" s="12" customFormat="1" ht="22.8" customHeight="1">
      <c r="A122" s="12"/>
      <c r="B122" s="198"/>
      <c r="C122" s="199"/>
      <c r="D122" s="200" t="s">
        <v>71</v>
      </c>
      <c r="E122" s="212" t="s">
        <v>7695</v>
      </c>
      <c r="F122" s="212" t="s">
        <v>405</v>
      </c>
      <c r="G122" s="199"/>
      <c r="H122" s="199"/>
      <c r="I122" s="202"/>
      <c r="J122" s="213">
        <f>BK122</f>
        <v>0</v>
      </c>
      <c r="K122" s="199"/>
      <c r="L122" s="204"/>
      <c r="M122" s="205"/>
      <c r="N122" s="206"/>
      <c r="O122" s="206"/>
      <c r="P122" s="207">
        <f>SUM(P123:P133)</f>
        <v>0</v>
      </c>
      <c r="Q122" s="206"/>
      <c r="R122" s="207">
        <f>SUM(R123:R133)</f>
        <v>0</v>
      </c>
      <c r="S122" s="206"/>
      <c r="T122" s="208">
        <f>SUM(T123:T133)</f>
        <v>0</v>
      </c>
      <c r="U122" s="12"/>
      <c r="V122" s="12"/>
      <c r="W122" s="12"/>
      <c r="X122" s="12"/>
      <c r="Y122" s="12"/>
      <c r="Z122" s="12"/>
      <c r="AA122" s="12"/>
      <c r="AB122" s="12"/>
      <c r="AC122" s="12"/>
      <c r="AD122" s="12"/>
      <c r="AE122" s="12"/>
      <c r="AR122" s="209" t="s">
        <v>79</v>
      </c>
      <c r="AT122" s="210" t="s">
        <v>71</v>
      </c>
      <c r="AU122" s="210" t="s">
        <v>79</v>
      </c>
      <c r="AY122" s="209" t="s">
        <v>240</v>
      </c>
      <c r="BK122" s="211">
        <f>SUM(BK123:BK133)</f>
        <v>0</v>
      </c>
    </row>
    <row r="123" s="2" customFormat="1" ht="21.75" customHeight="1">
      <c r="A123" s="39"/>
      <c r="B123" s="40"/>
      <c r="C123" s="214" t="s">
        <v>278</v>
      </c>
      <c r="D123" s="214" t="s">
        <v>243</v>
      </c>
      <c r="E123" s="215" t="s">
        <v>7696</v>
      </c>
      <c r="F123" s="216" t="s">
        <v>7634</v>
      </c>
      <c r="G123" s="217" t="s">
        <v>6156</v>
      </c>
      <c r="H123" s="218">
        <v>8</v>
      </c>
      <c r="I123" s="219"/>
      <c r="J123" s="220">
        <f>ROUND(I123*H123,2)</f>
        <v>0</v>
      </c>
      <c r="K123" s="216" t="s">
        <v>247</v>
      </c>
      <c r="L123" s="45"/>
      <c r="M123" s="221" t="s">
        <v>19</v>
      </c>
      <c r="N123" s="222" t="s">
        <v>43</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248</v>
      </c>
      <c r="AT123" s="225" t="s">
        <v>243</v>
      </c>
      <c r="AU123" s="225" t="s">
        <v>81</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313</v>
      </c>
    </row>
    <row r="124" s="2" customFormat="1" ht="16.5" customHeight="1">
      <c r="A124" s="39"/>
      <c r="B124" s="40"/>
      <c r="C124" s="214" t="s">
        <v>7</v>
      </c>
      <c r="D124" s="214" t="s">
        <v>243</v>
      </c>
      <c r="E124" s="215" t="s">
        <v>7697</v>
      </c>
      <c r="F124" s="216" t="s">
        <v>7636</v>
      </c>
      <c r="G124" s="217" t="s">
        <v>6156</v>
      </c>
      <c r="H124" s="218">
        <v>8</v>
      </c>
      <c r="I124" s="219"/>
      <c r="J124" s="220">
        <f>ROUND(I124*H124,2)</f>
        <v>0</v>
      </c>
      <c r="K124" s="216" t="s">
        <v>247</v>
      </c>
      <c r="L124" s="45"/>
      <c r="M124" s="221" t="s">
        <v>19</v>
      </c>
      <c r="N124" s="222" t="s">
        <v>43</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248</v>
      </c>
      <c r="AT124" s="225" t="s">
        <v>243</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315</v>
      </c>
    </row>
    <row r="125" s="2" customFormat="1" ht="21.75" customHeight="1">
      <c r="A125" s="39"/>
      <c r="B125" s="40"/>
      <c r="C125" s="214" t="s">
        <v>283</v>
      </c>
      <c r="D125" s="214" t="s">
        <v>243</v>
      </c>
      <c r="E125" s="215" t="s">
        <v>7698</v>
      </c>
      <c r="F125" s="216" t="s">
        <v>7638</v>
      </c>
      <c r="G125" s="217" t="s">
        <v>6156</v>
      </c>
      <c r="H125" s="218">
        <v>8</v>
      </c>
      <c r="I125" s="219"/>
      <c r="J125" s="220">
        <f>ROUND(I125*H125,2)</f>
        <v>0</v>
      </c>
      <c r="K125" s="216" t="s">
        <v>247</v>
      </c>
      <c r="L125" s="45"/>
      <c r="M125" s="221" t="s">
        <v>19</v>
      </c>
      <c r="N125" s="222" t="s">
        <v>43</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248</v>
      </c>
      <c r="AT125" s="225" t="s">
        <v>243</v>
      </c>
      <c r="AU125" s="225" t="s">
        <v>81</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248</v>
      </c>
      <c r="BM125" s="225" t="s">
        <v>317</v>
      </c>
    </row>
    <row r="126" s="2" customFormat="1" ht="16.5" customHeight="1">
      <c r="A126" s="39"/>
      <c r="B126" s="40"/>
      <c r="C126" s="214" t="s">
        <v>318</v>
      </c>
      <c r="D126" s="214" t="s">
        <v>243</v>
      </c>
      <c r="E126" s="215" t="s">
        <v>7699</v>
      </c>
      <c r="F126" s="216" t="s">
        <v>7700</v>
      </c>
      <c r="G126" s="217" t="s">
        <v>282</v>
      </c>
      <c r="H126" s="218">
        <v>1</v>
      </c>
      <c r="I126" s="219"/>
      <c r="J126" s="220">
        <f>ROUND(I126*H126,2)</f>
        <v>0</v>
      </c>
      <c r="K126" s="216" t="s">
        <v>247</v>
      </c>
      <c r="L126" s="45"/>
      <c r="M126" s="221" t="s">
        <v>19</v>
      </c>
      <c r="N126" s="222" t="s">
        <v>43</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248</v>
      </c>
      <c r="AT126" s="225" t="s">
        <v>243</v>
      </c>
      <c r="AU126" s="225" t="s">
        <v>81</v>
      </c>
      <c r="AY126" s="18" t="s">
        <v>240</v>
      </c>
      <c r="BE126" s="226">
        <f>IF(N126="základní",J126,0)</f>
        <v>0</v>
      </c>
      <c r="BF126" s="226">
        <f>IF(N126="snížená",J126,0)</f>
        <v>0</v>
      </c>
      <c r="BG126" s="226">
        <f>IF(N126="zákl. přenesená",J126,0)</f>
        <v>0</v>
      </c>
      <c r="BH126" s="226">
        <f>IF(N126="sníž. přenesená",J126,0)</f>
        <v>0</v>
      </c>
      <c r="BI126" s="226">
        <f>IF(N126="nulová",J126,0)</f>
        <v>0</v>
      </c>
      <c r="BJ126" s="18" t="s">
        <v>79</v>
      </c>
      <c r="BK126" s="226">
        <f>ROUND(I126*H126,2)</f>
        <v>0</v>
      </c>
      <c r="BL126" s="18" t="s">
        <v>248</v>
      </c>
      <c r="BM126" s="225" t="s">
        <v>320</v>
      </c>
    </row>
    <row r="127" s="2" customFormat="1">
      <c r="A127" s="39"/>
      <c r="B127" s="40"/>
      <c r="C127" s="214" t="s">
        <v>286</v>
      </c>
      <c r="D127" s="214" t="s">
        <v>243</v>
      </c>
      <c r="E127" s="215" t="s">
        <v>7701</v>
      </c>
      <c r="F127" s="216" t="s">
        <v>7642</v>
      </c>
      <c r="G127" s="217" t="s">
        <v>6156</v>
      </c>
      <c r="H127" s="218">
        <v>8</v>
      </c>
      <c r="I127" s="219"/>
      <c r="J127" s="220">
        <f>ROUND(I127*H127,2)</f>
        <v>0</v>
      </c>
      <c r="K127" s="216" t="s">
        <v>247</v>
      </c>
      <c r="L127" s="45"/>
      <c r="M127" s="221" t="s">
        <v>19</v>
      </c>
      <c r="N127" s="222" t="s">
        <v>43</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248</v>
      </c>
      <c r="AT127" s="225" t="s">
        <v>243</v>
      </c>
      <c r="AU127" s="225" t="s">
        <v>81</v>
      </c>
      <c r="AY127" s="18" t="s">
        <v>240</v>
      </c>
      <c r="BE127" s="226">
        <f>IF(N127="základní",J127,0)</f>
        <v>0</v>
      </c>
      <c r="BF127" s="226">
        <f>IF(N127="snížená",J127,0)</f>
        <v>0</v>
      </c>
      <c r="BG127" s="226">
        <f>IF(N127="zákl. přenesená",J127,0)</f>
        <v>0</v>
      </c>
      <c r="BH127" s="226">
        <f>IF(N127="sníž. přenesená",J127,0)</f>
        <v>0</v>
      </c>
      <c r="BI127" s="226">
        <f>IF(N127="nulová",J127,0)</f>
        <v>0</v>
      </c>
      <c r="BJ127" s="18" t="s">
        <v>79</v>
      </c>
      <c r="BK127" s="226">
        <f>ROUND(I127*H127,2)</f>
        <v>0</v>
      </c>
      <c r="BL127" s="18" t="s">
        <v>248</v>
      </c>
      <c r="BM127" s="225" t="s">
        <v>322</v>
      </c>
    </row>
    <row r="128" s="2" customFormat="1" ht="16.5" customHeight="1">
      <c r="A128" s="39"/>
      <c r="B128" s="40"/>
      <c r="C128" s="214" t="s">
        <v>323</v>
      </c>
      <c r="D128" s="214" t="s">
        <v>243</v>
      </c>
      <c r="E128" s="215" t="s">
        <v>7702</v>
      </c>
      <c r="F128" s="216" t="s">
        <v>7445</v>
      </c>
      <c r="G128" s="217" t="s">
        <v>282</v>
      </c>
      <c r="H128" s="218">
        <v>1</v>
      </c>
      <c r="I128" s="219"/>
      <c r="J128" s="220">
        <f>ROUND(I128*H128,2)</f>
        <v>0</v>
      </c>
      <c r="K128" s="216" t="s">
        <v>247</v>
      </c>
      <c r="L128" s="45"/>
      <c r="M128" s="221" t="s">
        <v>19</v>
      </c>
      <c r="N128" s="222" t="s">
        <v>43</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248</v>
      </c>
      <c r="AT128" s="225" t="s">
        <v>243</v>
      </c>
      <c r="AU128" s="225" t="s">
        <v>81</v>
      </c>
      <c r="AY128" s="18" t="s">
        <v>240</v>
      </c>
      <c r="BE128" s="226">
        <f>IF(N128="základní",J128,0)</f>
        <v>0</v>
      </c>
      <c r="BF128" s="226">
        <f>IF(N128="snížená",J128,0)</f>
        <v>0</v>
      </c>
      <c r="BG128" s="226">
        <f>IF(N128="zákl. přenesená",J128,0)</f>
        <v>0</v>
      </c>
      <c r="BH128" s="226">
        <f>IF(N128="sníž. přenesená",J128,0)</f>
        <v>0</v>
      </c>
      <c r="BI128" s="226">
        <f>IF(N128="nulová",J128,0)</f>
        <v>0</v>
      </c>
      <c r="BJ128" s="18" t="s">
        <v>79</v>
      </c>
      <c r="BK128" s="226">
        <f>ROUND(I128*H128,2)</f>
        <v>0</v>
      </c>
      <c r="BL128" s="18" t="s">
        <v>248</v>
      </c>
      <c r="BM128" s="225" t="s">
        <v>325</v>
      </c>
    </row>
    <row r="129" s="2" customFormat="1" ht="21.75" customHeight="1">
      <c r="A129" s="39"/>
      <c r="B129" s="40"/>
      <c r="C129" s="214" t="s">
        <v>290</v>
      </c>
      <c r="D129" s="214" t="s">
        <v>243</v>
      </c>
      <c r="E129" s="215" t="s">
        <v>7703</v>
      </c>
      <c r="F129" s="216" t="s">
        <v>7447</v>
      </c>
      <c r="G129" s="217" t="s">
        <v>282</v>
      </c>
      <c r="H129" s="218">
        <v>1</v>
      </c>
      <c r="I129" s="219"/>
      <c r="J129" s="220">
        <f>ROUND(I129*H129,2)</f>
        <v>0</v>
      </c>
      <c r="K129" s="216" t="s">
        <v>247</v>
      </c>
      <c r="L129" s="45"/>
      <c r="M129" s="221" t="s">
        <v>19</v>
      </c>
      <c r="N129" s="222" t="s">
        <v>43</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248</v>
      </c>
      <c r="AT129" s="225" t="s">
        <v>243</v>
      </c>
      <c r="AU129" s="225" t="s">
        <v>81</v>
      </c>
      <c r="AY129" s="18" t="s">
        <v>240</v>
      </c>
      <c r="BE129" s="226">
        <f>IF(N129="základní",J129,0)</f>
        <v>0</v>
      </c>
      <c r="BF129" s="226">
        <f>IF(N129="snížená",J129,0)</f>
        <v>0</v>
      </c>
      <c r="BG129" s="226">
        <f>IF(N129="zákl. přenesená",J129,0)</f>
        <v>0</v>
      </c>
      <c r="BH129" s="226">
        <f>IF(N129="sníž. přenesená",J129,0)</f>
        <v>0</v>
      </c>
      <c r="BI129" s="226">
        <f>IF(N129="nulová",J129,0)</f>
        <v>0</v>
      </c>
      <c r="BJ129" s="18" t="s">
        <v>79</v>
      </c>
      <c r="BK129" s="226">
        <f>ROUND(I129*H129,2)</f>
        <v>0</v>
      </c>
      <c r="BL129" s="18" t="s">
        <v>248</v>
      </c>
      <c r="BM129" s="225" t="s">
        <v>327</v>
      </c>
    </row>
    <row r="130" s="2" customFormat="1" ht="16.5" customHeight="1">
      <c r="A130" s="39"/>
      <c r="B130" s="40"/>
      <c r="C130" s="214" t="s">
        <v>328</v>
      </c>
      <c r="D130" s="214" t="s">
        <v>243</v>
      </c>
      <c r="E130" s="215" t="s">
        <v>7704</v>
      </c>
      <c r="F130" s="216" t="s">
        <v>426</v>
      </c>
      <c r="G130" s="217" t="s">
        <v>282</v>
      </c>
      <c r="H130" s="218">
        <v>1</v>
      </c>
      <c r="I130" s="219"/>
      <c r="J130" s="220">
        <f>ROUND(I130*H130,2)</f>
        <v>0</v>
      </c>
      <c r="K130" s="216" t="s">
        <v>247</v>
      </c>
      <c r="L130" s="45"/>
      <c r="M130" s="221" t="s">
        <v>19</v>
      </c>
      <c r="N130" s="222" t="s">
        <v>43</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248</v>
      </c>
      <c r="AT130" s="225" t="s">
        <v>243</v>
      </c>
      <c r="AU130" s="225" t="s">
        <v>81</v>
      </c>
      <c r="AY130" s="18" t="s">
        <v>240</v>
      </c>
      <c r="BE130" s="226">
        <f>IF(N130="základní",J130,0)</f>
        <v>0</v>
      </c>
      <c r="BF130" s="226">
        <f>IF(N130="snížená",J130,0)</f>
        <v>0</v>
      </c>
      <c r="BG130" s="226">
        <f>IF(N130="zákl. přenesená",J130,0)</f>
        <v>0</v>
      </c>
      <c r="BH130" s="226">
        <f>IF(N130="sníž. přenesená",J130,0)</f>
        <v>0</v>
      </c>
      <c r="BI130" s="226">
        <f>IF(N130="nulová",J130,0)</f>
        <v>0</v>
      </c>
      <c r="BJ130" s="18" t="s">
        <v>79</v>
      </c>
      <c r="BK130" s="226">
        <f>ROUND(I130*H130,2)</f>
        <v>0</v>
      </c>
      <c r="BL130" s="18" t="s">
        <v>248</v>
      </c>
      <c r="BM130" s="225" t="s">
        <v>331</v>
      </c>
    </row>
    <row r="131" s="2" customFormat="1" ht="16.5" customHeight="1">
      <c r="A131" s="39"/>
      <c r="B131" s="40"/>
      <c r="C131" s="214" t="s">
        <v>294</v>
      </c>
      <c r="D131" s="214" t="s">
        <v>243</v>
      </c>
      <c r="E131" s="215" t="s">
        <v>7705</v>
      </c>
      <c r="F131" s="216" t="s">
        <v>483</v>
      </c>
      <c r="G131" s="217" t="s">
        <v>282</v>
      </c>
      <c r="H131" s="218">
        <v>1</v>
      </c>
      <c r="I131" s="219"/>
      <c r="J131" s="220">
        <f>ROUND(I131*H131,2)</f>
        <v>0</v>
      </c>
      <c r="K131" s="216" t="s">
        <v>247</v>
      </c>
      <c r="L131" s="45"/>
      <c r="M131" s="221" t="s">
        <v>19</v>
      </c>
      <c r="N131" s="222" t="s">
        <v>43</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248</v>
      </c>
      <c r="AT131" s="225" t="s">
        <v>243</v>
      </c>
      <c r="AU131" s="225" t="s">
        <v>81</v>
      </c>
      <c r="AY131" s="18" t="s">
        <v>240</v>
      </c>
      <c r="BE131" s="226">
        <f>IF(N131="základní",J131,0)</f>
        <v>0</v>
      </c>
      <c r="BF131" s="226">
        <f>IF(N131="snížená",J131,0)</f>
        <v>0</v>
      </c>
      <c r="BG131" s="226">
        <f>IF(N131="zákl. přenesená",J131,0)</f>
        <v>0</v>
      </c>
      <c r="BH131" s="226">
        <f>IF(N131="sníž. přenesená",J131,0)</f>
        <v>0</v>
      </c>
      <c r="BI131" s="226">
        <f>IF(N131="nulová",J131,0)</f>
        <v>0</v>
      </c>
      <c r="BJ131" s="18" t="s">
        <v>79</v>
      </c>
      <c r="BK131" s="226">
        <f>ROUND(I131*H131,2)</f>
        <v>0</v>
      </c>
      <c r="BL131" s="18" t="s">
        <v>248</v>
      </c>
      <c r="BM131" s="225" t="s">
        <v>333</v>
      </c>
    </row>
    <row r="132" s="2" customFormat="1" ht="16.5" customHeight="1">
      <c r="A132" s="39"/>
      <c r="B132" s="40"/>
      <c r="C132" s="214" t="s">
        <v>334</v>
      </c>
      <c r="D132" s="214" t="s">
        <v>243</v>
      </c>
      <c r="E132" s="215" t="s">
        <v>7706</v>
      </c>
      <c r="F132" s="216" t="s">
        <v>7451</v>
      </c>
      <c r="G132" s="217" t="s">
        <v>282</v>
      </c>
      <c r="H132" s="218">
        <v>1</v>
      </c>
      <c r="I132" s="219"/>
      <c r="J132" s="220">
        <f>ROUND(I132*H132,2)</f>
        <v>0</v>
      </c>
      <c r="K132" s="216" t="s">
        <v>247</v>
      </c>
      <c r="L132" s="45"/>
      <c r="M132" s="221" t="s">
        <v>19</v>
      </c>
      <c r="N132" s="222" t="s">
        <v>43</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248</v>
      </c>
      <c r="AT132" s="225" t="s">
        <v>243</v>
      </c>
      <c r="AU132" s="225" t="s">
        <v>81</v>
      </c>
      <c r="AY132" s="18" t="s">
        <v>240</v>
      </c>
      <c r="BE132" s="226">
        <f>IF(N132="základní",J132,0)</f>
        <v>0</v>
      </c>
      <c r="BF132" s="226">
        <f>IF(N132="snížená",J132,0)</f>
        <v>0</v>
      </c>
      <c r="BG132" s="226">
        <f>IF(N132="zákl. přenesená",J132,0)</f>
        <v>0</v>
      </c>
      <c r="BH132" s="226">
        <f>IF(N132="sníž. přenesená",J132,0)</f>
        <v>0</v>
      </c>
      <c r="BI132" s="226">
        <f>IF(N132="nulová",J132,0)</f>
        <v>0</v>
      </c>
      <c r="BJ132" s="18" t="s">
        <v>79</v>
      </c>
      <c r="BK132" s="226">
        <f>ROUND(I132*H132,2)</f>
        <v>0</v>
      </c>
      <c r="BL132" s="18" t="s">
        <v>248</v>
      </c>
      <c r="BM132" s="225" t="s">
        <v>336</v>
      </c>
    </row>
    <row r="133" s="2" customFormat="1">
      <c r="A133" s="39"/>
      <c r="B133" s="40"/>
      <c r="C133" s="41"/>
      <c r="D133" s="227" t="s">
        <v>435</v>
      </c>
      <c r="E133" s="41"/>
      <c r="F133" s="228" t="s">
        <v>7452</v>
      </c>
      <c r="G133" s="41"/>
      <c r="H133" s="41"/>
      <c r="I133" s="229"/>
      <c r="J133" s="41"/>
      <c r="K133" s="41"/>
      <c r="L133" s="45"/>
      <c r="M133" s="230"/>
      <c r="N133" s="231"/>
      <c r="O133" s="232"/>
      <c r="P133" s="232"/>
      <c r="Q133" s="232"/>
      <c r="R133" s="232"/>
      <c r="S133" s="232"/>
      <c r="T133" s="233"/>
      <c r="U133" s="39"/>
      <c r="V133" s="39"/>
      <c r="W133" s="39"/>
      <c r="X133" s="39"/>
      <c r="Y133" s="39"/>
      <c r="Z133" s="39"/>
      <c r="AA133" s="39"/>
      <c r="AB133" s="39"/>
      <c r="AC133" s="39"/>
      <c r="AD133" s="39"/>
      <c r="AE133" s="39"/>
      <c r="AT133" s="18" t="s">
        <v>435</v>
      </c>
      <c r="AU133" s="18" t="s">
        <v>81</v>
      </c>
    </row>
    <row r="134" s="2" customFormat="1" ht="6.96" customHeight="1">
      <c r="A134" s="39"/>
      <c r="B134" s="60"/>
      <c r="C134" s="61"/>
      <c r="D134" s="61"/>
      <c r="E134" s="61"/>
      <c r="F134" s="61"/>
      <c r="G134" s="61"/>
      <c r="H134" s="61"/>
      <c r="I134" s="61"/>
      <c r="J134" s="61"/>
      <c r="K134" s="61"/>
      <c r="L134" s="45"/>
      <c r="M134" s="39"/>
      <c r="O134" s="39"/>
      <c r="P134" s="39"/>
      <c r="Q134" s="39"/>
      <c r="R134" s="39"/>
      <c r="S134" s="39"/>
      <c r="T134" s="39"/>
      <c r="U134" s="39"/>
      <c r="V134" s="39"/>
      <c r="W134" s="39"/>
      <c r="X134" s="39"/>
      <c r="Y134" s="39"/>
      <c r="Z134" s="39"/>
      <c r="AA134" s="39"/>
      <c r="AB134" s="39"/>
      <c r="AC134" s="39"/>
      <c r="AD134" s="39"/>
      <c r="AE134" s="39"/>
    </row>
  </sheetData>
  <sheetProtection sheet="1" autoFilter="0" formatColumns="0" formatRows="0" objects="1" scenarios="1" spinCount="100000" saltValue="Fs2xBr7yhYRqYgjrncyLZp+I4JhTP+cjVS7cVFExbhugDB9TVkQPugxaJUqmZikQdx2vm4X8Do0C2TNU8BNlpA==" hashValue="0tlQoohPvEe02m7O7vMbB05UJBuyC2DBarKIe8FUUhkDAfiKWD+EAfR+jRPF94fTa0co6A4dcRLmXEzLwjcG5Q==" algorithmName="SHA-512" password="CC35"/>
  <autoFilter ref="C96:K133"/>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165</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c r="B8" s="21"/>
      <c r="D8" s="144" t="s">
        <v>209</v>
      </c>
      <c r="L8" s="21"/>
    </row>
    <row r="9" s="1" customFormat="1" ht="16.5" customHeight="1">
      <c r="B9" s="21"/>
      <c r="E9" s="145" t="s">
        <v>1333</v>
      </c>
      <c r="F9" s="1"/>
      <c r="G9" s="1"/>
      <c r="H9" s="1"/>
      <c r="L9" s="21"/>
    </row>
    <row r="10" s="1" customFormat="1" ht="12" customHeight="1">
      <c r="B10" s="21"/>
      <c r="D10" s="144" t="s">
        <v>211</v>
      </c>
      <c r="L10" s="21"/>
    </row>
    <row r="11" s="2" customFormat="1" ht="16.5" customHeight="1">
      <c r="A11" s="39"/>
      <c r="B11" s="45"/>
      <c r="C11" s="39"/>
      <c r="D11" s="39"/>
      <c r="E11" s="157" t="s">
        <v>7318</v>
      </c>
      <c r="F11" s="39"/>
      <c r="G11" s="39"/>
      <c r="H11" s="39"/>
      <c r="I11" s="39"/>
      <c r="J11" s="39"/>
      <c r="K11" s="39"/>
      <c r="L11" s="146"/>
      <c r="S11" s="39"/>
      <c r="T11" s="39"/>
      <c r="U11" s="39"/>
      <c r="V11" s="39"/>
      <c r="W11" s="39"/>
      <c r="X11" s="39"/>
      <c r="Y11" s="39"/>
      <c r="Z11" s="39"/>
      <c r="AA11" s="39"/>
      <c r="AB11" s="39"/>
      <c r="AC11" s="39"/>
      <c r="AD11" s="39"/>
      <c r="AE11" s="39"/>
    </row>
    <row r="12" s="2" customFormat="1" ht="12" customHeight="1">
      <c r="A12" s="39"/>
      <c r="B12" s="45"/>
      <c r="C12" s="39"/>
      <c r="D12" s="144" t="s">
        <v>7319</v>
      </c>
      <c r="E12" s="39"/>
      <c r="F12" s="39"/>
      <c r="G12" s="39"/>
      <c r="H12" s="39"/>
      <c r="I12" s="39"/>
      <c r="J12" s="39"/>
      <c r="K12" s="39"/>
      <c r="L12" s="146"/>
      <c r="S12" s="39"/>
      <c r="T12" s="39"/>
      <c r="U12" s="39"/>
      <c r="V12" s="39"/>
      <c r="W12" s="39"/>
      <c r="X12" s="39"/>
      <c r="Y12" s="39"/>
      <c r="Z12" s="39"/>
      <c r="AA12" s="39"/>
      <c r="AB12" s="39"/>
      <c r="AC12" s="39"/>
      <c r="AD12" s="39"/>
      <c r="AE12" s="39"/>
    </row>
    <row r="13" s="2" customFormat="1" ht="16.5" customHeight="1">
      <c r="A13" s="39"/>
      <c r="B13" s="45"/>
      <c r="C13" s="39"/>
      <c r="D13" s="39"/>
      <c r="E13" s="147" t="s">
        <v>7707</v>
      </c>
      <c r="F13" s="39"/>
      <c r="G13" s="39"/>
      <c r="H13" s="39"/>
      <c r="I13" s="39"/>
      <c r="J13" s="39"/>
      <c r="K13" s="39"/>
      <c r="L13" s="146"/>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s="2" customFormat="1" ht="12" customHeight="1">
      <c r="A16" s="39"/>
      <c r="B16" s="45"/>
      <c r="C16" s="39"/>
      <c r="D16" s="144" t="s">
        <v>21</v>
      </c>
      <c r="E16" s="39"/>
      <c r="F16" s="134" t="s">
        <v>22</v>
      </c>
      <c r="G16" s="39"/>
      <c r="H16" s="39"/>
      <c r="I16" s="144" t="s">
        <v>23</v>
      </c>
      <c r="J16" s="148" t="str">
        <f>'Rekapitulace stavby'!AN8</f>
        <v>19. 10. 2024</v>
      </c>
      <c r="K16" s="39"/>
      <c r="L16" s="146"/>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s="2" customFormat="1" ht="12" customHeight="1">
      <c r="A18" s="39"/>
      <c r="B18" s="45"/>
      <c r="C18" s="39"/>
      <c r="D18" s="144" t="s">
        <v>25</v>
      </c>
      <c r="E18" s="39"/>
      <c r="F18" s="39"/>
      <c r="G18" s="39"/>
      <c r="H18" s="39"/>
      <c r="I18" s="144" t="s">
        <v>26</v>
      </c>
      <c r="J18" s="134" t="s">
        <v>19</v>
      </c>
      <c r="K18" s="39"/>
      <c r="L18" s="146"/>
      <c r="S18" s="39"/>
      <c r="T18" s="39"/>
      <c r="U18" s="39"/>
      <c r="V18" s="39"/>
      <c r="W18" s="39"/>
      <c r="X18" s="39"/>
      <c r="Y18" s="39"/>
      <c r="Z18" s="39"/>
      <c r="AA18" s="39"/>
      <c r="AB18" s="39"/>
      <c r="AC18" s="39"/>
      <c r="AD18" s="39"/>
      <c r="AE18" s="39"/>
    </row>
    <row r="19" s="2" customFormat="1" ht="18" customHeight="1">
      <c r="A19" s="39"/>
      <c r="B19" s="45"/>
      <c r="C19" s="39"/>
      <c r="D19" s="39"/>
      <c r="E19" s="134" t="s">
        <v>27</v>
      </c>
      <c r="F19" s="39"/>
      <c r="G19" s="39"/>
      <c r="H19" s="39"/>
      <c r="I19" s="144" t="s">
        <v>28</v>
      </c>
      <c r="J19" s="134" t="s">
        <v>19</v>
      </c>
      <c r="K19" s="39"/>
      <c r="L19" s="146"/>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s="2" customFormat="1" ht="12" customHeight="1">
      <c r="A21" s="39"/>
      <c r="B21" s="45"/>
      <c r="C21" s="39"/>
      <c r="D21" s="144" t="s">
        <v>29</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34"/>
      <c r="G22" s="134"/>
      <c r="H22" s="134"/>
      <c r="I22" s="144" t="s">
        <v>28</v>
      </c>
      <c r="J22" s="34" t="str">
        <f>'Rekapitulace stavby'!AN14</f>
        <v>Vyplň údaj</v>
      </c>
      <c r="K22" s="39"/>
      <c r="L22" s="146"/>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s="2" customFormat="1" ht="12" customHeight="1">
      <c r="A24" s="39"/>
      <c r="B24" s="45"/>
      <c r="C24" s="39"/>
      <c r="D24" s="144" t="s">
        <v>31</v>
      </c>
      <c r="E24" s="39"/>
      <c r="F24" s="39"/>
      <c r="G24" s="39"/>
      <c r="H24" s="39"/>
      <c r="I24" s="144" t="s">
        <v>26</v>
      </c>
      <c r="J24" s="134" t="s">
        <v>19</v>
      </c>
      <c r="K24" s="39"/>
      <c r="L24" s="146"/>
      <c r="S24" s="39"/>
      <c r="T24" s="39"/>
      <c r="U24" s="39"/>
      <c r="V24" s="39"/>
      <c r="W24" s="39"/>
      <c r="X24" s="39"/>
      <c r="Y24" s="39"/>
      <c r="Z24" s="39"/>
      <c r="AA24" s="39"/>
      <c r="AB24" s="39"/>
      <c r="AC24" s="39"/>
      <c r="AD24" s="39"/>
      <c r="AE24" s="39"/>
    </row>
    <row r="25" s="2" customFormat="1" ht="18" customHeight="1">
      <c r="A25" s="39"/>
      <c r="B25" s="45"/>
      <c r="C25" s="39"/>
      <c r="D25" s="39"/>
      <c r="E25" s="134" t="s">
        <v>32</v>
      </c>
      <c r="F25" s="39"/>
      <c r="G25" s="39"/>
      <c r="H25" s="39"/>
      <c r="I25" s="144" t="s">
        <v>28</v>
      </c>
      <c r="J25" s="134" t="s">
        <v>19</v>
      </c>
      <c r="K25" s="39"/>
      <c r="L25" s="146"/>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s="2" customFormat="1" ht="12" customHeight="1">
      <c r="A27" s="39"/>
      <c r="B27" s="45"/>
      <c r="C27" s="39"/>
      <c r="D27" s="144" t="s">
        <v>34</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s="2" customFormat="1" ht="18" customHeight="1">
      <c r="A28" s="39"/>
      <c r="B28" s="45"/>
      <c r="C28" s="39"/>
      <c r="D28" s="39"/>
      <c r="E28" s="134" t="str">
        <f>IF('Rekapitulace stavby'!E20="","",'Rekapitulace stavby'!E20)</f>
        <v>Ing.R. Hladký</v>
      </c>
      <c r="F28" s="39"/>
      <c r="G28" s="39"/>
      <c r="H28" s="39"/>
      <c r="I28" s="144" t="s">
        <v>28</v>
      </c>
      <c r="J28" s="134" t="str">
        <f>IF('Rekapitulace stavby'!AN20="","",'Rekapitulace stavby'!AN20)</f>
        <v/>
      </c>
      <c r="K28" s="39"/>
      <c r="L28" s="146"/>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s="2" customFormat="1" ht="12" customHeight="1">
      <c r="A30" s="39"/>
      <c r="B30" s="45"/>
      <c r="C30" s="39"/>
      <c r="D30" s="144" t="s">
        <v>36</v>
      </c>
      <c r="E30" s="39"/>
      <c r="F30" s="39"/>
      <c r="G30" s="39"/>
      <c r="H30" s="39"/>
      <c r="I30" s="39"/>
      <c r="J30" s="39"/>
      <c r="K30" s="39"/>
      <c r="L30" s="146"/>
      <c r="S30" s="39"/>
      <c r="T30" s="39"/>
      <c r="U30" s="39"/>
      <c r="V30" s="39"/>
      <c r="W30" s="39"/>
      <c r="X30" s="39"/>
      <c r="Y30" s="39"/>
      <c r="Z30" s="39"/>
      <c r="AA30" s="39"/>
      <c r="AB30" s="39"/>
      <c r="AC30" s="39"/>
      <c r="AD30" s="39"/>
      <c r="AE30" s="39"/>
    </row>
    <row r="31" s="8" customFormat="1" ht="95.25" customHeight="1">
      <c r="A31" s="149"/>
      <c r="B31" s="150"/>
      <c r="C31" s="149"/>
      <c r="D31" s="149"/>
      <c r="E31" s="151" t="s">
        <v>7321</v>
      </c>
      <c r="F31" s="151"/>
      <c r="G31" s="151"/>
      <c r="H31" s="151"/>
      <c r="I31" s="149"/>
      <c r="J31" s="149"/>
      <c r="K31" s="149"/>
      <c r="L31" s="152"/>
      <c r="S31" s="149"/>
      <c r="T31" s="149"/>
      <c r="U31" s="149"/>
      <c r="V31" s="149"/>
      <c r="W31" s="149"/>
      <c r="X31" s="149"/>
      <c r="Y31" s="149"/>
      <c r="Z31" s="149"/>
      <c r="AA31" s="149"/>
      <c r="AB31" s="149"/>
      <c r="AC31" s="149"/>
      <c r="AD31" s="149"/>
      <c r="AE31" s="149"/>
    </row>
    <row r="32"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25.44" customHeight="1">
      <c r="A34" s="39"/>
      <c r="B34" s="45"/>
      <c r="C34" s="39"/>
      <c r="D34" s="154" t="s">
        <v>38</v>
      </c>
      <c r="E34" s="39"/>
      <c r="F34" s="39"/>
      <c r="G34" s="39"/>
      <c r="H34" s="39"/>
      <c r="I34" s="39"/>
      <c r="J34" s="155">
        <f>ROUND(J98, 2)</f>
        <v>0</v>
      </c>
      <c r="K34" s="39"/>
      <c r="L34" s="146"/>
      <c r="S34" s="39"/>
      <c r="T34" s="39"/>
      <c r="U34" s="39"/>
      <c r="V34" s="39"/>
      <c r="W34" s="39"/>
      <c r="X34" s="39"/>
      <c r="Y34" s="39"/>
      <c r="Z34" s="39"/>
      <c r="AA34" s="39"/>
      <c r="AB34" s="39"/>
      <c r="AC34" s="39"/>
      <c r="AD34" s="39"/>
      <c r="AE34" s="39"/>
    </row>
    <row r="35"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s="2" customFormat="1" ht="14.4" customHeight="1">
      <c r="A36" s="39"/>
      <c r="B36" s="45"/>
      <c r="C36" s="39"/>
      <c r="D36" s="39"/>
      <c r="E36" s="39"/>
      <c r="F36" s="156" t="s">
        <v>40</v>
      </c>
      <c r="G36" s="39"/>
      <c r="H36" s="39"/>
      <c r="I36" s="156" t="s">
        <v>39</v>
      </c>
      <c r="J36" s="156" t="s">
        <v>41</v>
      </c>
      <c r="K36" s="39"/>
      <c r="L36" s="146"/>
      <c r="S36" s="39"/>
      <c r="T36" s="39"/>
      <c r="U36" s="39"/>
      <c r="V36" s="39"/>
      <c r="W36" s="39"/>
      <c r="X36" s="39"/>
      <c r="Y36" s="39"/>
      <c r="Z36" s="39"/>
      <c r="AA36" s="39"/>
      <c r="AB36" s="39"/>
      <c r="AC36" s="39"/>
      <c r="AD36" s="39"/>
      <c r="AE36" s="39"/>
    </row>
    <row r="37" s="2" customFormat="1" ht="14.4" customHeight="1">
      <c r="A37" s="39"/>
      <c r="B37" s="45"/>
      <c r="C37" s="39"/>
      <c r="D37" s="157" t="s">
        <v>42</v>
      </c>
      <c r="E37" s="144" t="s">
        <v>43</v>
      </c>
      <c r="F37" s="158">
        <f>ROUND((SUM(BE98:BE132)),  2)</f>
        <v>0</v>
      </c>
      <c r="G37" s="39"/>
      <c r="H37" s="39"/>
      <c r="I37" s="159">
        <v>0.20999999999999999</v>
      </c>
      <c r="J37" s="158">
        <f>ROUND(((SUM(BE98:BE132))*I37),  2)</f>
        <v>0</v>
      </c>
      <c r="K37" s="39"/>
      <c r="L37" s="146"/>
      <c r="S37" s="39"/>
      <c r="T37" s="39"/>
      <c r="U37" s="39"/>
      <c r="V37" s="39"/>
      <c r="W37" s="39"/>
      <c r="X37" s="39"/>
      <c r="Y37" s="39"/>
      <c r="Z37" s="39"/>
      <c r="AA37" s="39"/>
      <c r="AB37" s="39"/>
      <c r="AC37" s="39"/>
      <c r="AD37" s="39"/>
      <c r="AE37" s="39"/>
    </row>
    <row r="38" s="2" customFormat="1" ht="14.4" customHeight="1">
      <c r="A38" s="39"/>
      <c r="B38" s="45"/>
      <c r="C38" s="39"/>
      <c r="D38" s="39"/>
      <c r="E38" s="144" t="s">
        <v>44</v>
      </c>
      <c r="F38" s="158">
        <f>ROUND((SUM(BF98:BF132)),  2)</f>
        <v>0</v>
      </c>
      <c r="G38" s="39"/>
      <c r="H38" s="39"/>
      <c r="I38" s="159">
        <v>0.12</v>
      </c>
      <c r="J38" s="158">
        <f>ROUND(((SUM(BF98:BF132))*I38),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45</v>
      </c>
      <c r="F39" s="158">
        <f>ROUND((SUM(BG98:BG132)),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46</v>
      </c>
      <c r="F40" s="158">
        <f>ROUND((SUM(BH98:BH132)),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47</v>
      </c>
      <c r="F41" s="158">
        <f>ROUND((SUM(BI98:BI132)),  2)</f>
        <v>0</v>
      </c>
      <c r="G41" s="39"/>
      <c r="H41" s="39"/>
      <c r="I41" s="159">
        <v>0</v>
      </c>
      <c r="J41" s="158">
        <f>0</f>
        <v>0</v>
      </c>
      <c r="K41" s="39"/>
      <c r="L41" s="146"/>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s="2" customFormat="1" ht="25.44" customHeight="1">
      <c r="A43" s="39"/>
      <c r="B43" s="45"/>
      <c r="C43" s="160"/>
      <c r="D43" s="161" t="s">
        <v>48</v>
      </c>
      <c r="E43" s="162"/>
      <c r="F43" s="162"/>
      <c r="G43" s="163" t="s">
        <v>49</v>
      </c>
      <c r="H43" s="164" t="s">
        <v>50</v>
      </c>
      <c r="I43" s="162"/>
      <c r="J43" s="165">
        <f>SUM(J34:J41)</f>
        <v>0</v>
      </c>
      <c r="K43" s="166"/>
      <c r="L43" s="146"/>
      <c r="S43" s="39"/>
      <c r="T43" s="39"/>
      <c r="U43" s="39"/>
      <c r="V43" s="39"/>
      <c r="W43" s="39"/>
      <c r="X43" s="39"/>
      <c r="Y43" s="39"/>
      <c r="Z43" s="39"/>
      <c r="AA43" s="39"/>
      <c r="AB43" s="39"/>
      <c r="AC43" s="39"/>
      <c r="AD43" s="39"/>
      <c r="AE43" s="39"/>
    </row>
    <row r="44"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214</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Sportovní hala Turnov</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209</v>
      </c>
      <c r="D53" s="23"/>
      <c r="E53" s="23"/>
      <c r="F53" s="23"/>
      <c r="G53" s="23"/>
      <c r="H53" s="23"/>
      <c r="I53" s="23"/>
      <c r="J53" s="23"/>
      <c r="K53" s="23"/>
      <c r="L53" s="21"/>
    </row>
    <row r="54" hidden="1" s="1" customFormat="1" ht="16.5" customHeight="1">
      <c r="B54" s="22"/>
      <c r="C54" s="23"/>
      <c r="D54" s="23"/>
      <c r="E54" s="171" t="s">
        <v>1333</v>
      </c>
      <c r="F54" s="23"/>
      <c r="G54" s="23"/>
      <c r="H54" s="23"/>
      <c r="I54" s="23"/>
      <c r="J54" s="23"/>
      <c r="K54" s="23"/>
      <c r="L54" s="21"/>
    </row>
    <row r="55" hidden="1" s="1" customFormat="1" ht="12" customHeight="1">
      <c r="B55" s="22"/>
      <c r="C55" s="33" t="s">
        <v>211</v>
      </c>
      <c r="D55" s="23"/>
      <c r="E55" s="23"/>
      <c r="F55" s="23"/>
      <c r="G55" s="23"/>
      <c r="H55" s="23"/>
      <c r="I55" s="23"/>
      <c r="J55" s="23"/>
      <c r="K55" s="23"/>
      <c r="L55" s="21"/>
    </row>
    <row r="56" hidden="1" s="2" customFormat="1" ht="16.5" customHeight="1">
      <c r="A56" s="39"/>
      <c r="B56" s="40"/>
      <c r="C56" s="41"/>
      <c r="D56" s="41"/>
      <c r="E56" s="293" t="s">
        <v>7318</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7319</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1440.6 - Společná televizní anténa</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19. 10. 2024</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Městská sportovní Turnov</v>
      </c>
      <c r="G62" s="41"/>
      <c r="H62" s="41"/>
      <c r="I62" s="33" t="s">
        <v>31</v>
      </c>
      <c r="J62" s="37" t="str">
        <f>E25</f>
        <v>RESTYL Plan s.r.o.</v>
      </c>
      <c r="K62" s="41"/>
      <c r="L62" s="146"/>
      <c r="S62" s="39"/>
      <c r="T62" s="39"/>
      <c r="U62" s="39"/>
      <c r="V62" s="39"/>
      <c r="W62" s="39"/>
      <c r="X62" s="39"/>
      <c r="Y62" s="39"/>
      <c r="Z62" s="39"/>
      <c r="AA62" s="39"/>
      <c r="AB62" s="39"/>
      <c r="AC62" s="39"/>
      <c r="AD62" s="39"/>
      <c r="AE62" s="39"/>
    </row>
    <row r="63" hidden="1" s="2" customFormat="1" ht="15.15" customHeight="1">
      <c r="A63" s="39"/>
      <c r="B63" s="40"/>
      <c r="C63" s="33" t="s">
        <v>29</v>
      </c>
      <c r="D63" s="41"/>
      <c r="E63" s="41"/>
      <c r="F63" s="28" t="str">
        <f>IF(E22="","",E22)</f>
        <v>Vyplň údaj</v>
      </c>
      <c r="G63" s="41"/>
      <c r="H63" s="41"/>
      <c r="I63" s="33" t="s">
        <v>34</v>
      </c>
      <c r="J63" s="37" t="str">
        <f>E28</f>
        <v>Ing.R. Hladký</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215</v>
      </c>
      <c r="D65" s="173"/>
      <c r="E65" s="173"/>
      <c r="F65" s="173"/>
      <c r="G65" s="173"/>
      <c r="H65" s="173"/>
      <c r="I65" s="173"/>
      <c r="J65" s="174" t="s">
        <v>216</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70</v>
      </c>
      <c r="D67" s="41"/>
      <c r="E67" s="41"/>
      <c r="F67" s="41"/>
      <c r="G67" s="41"/>
      <c r="H67" s="41"/>
      <c r="I67" s="41"/>
      <c r="J67" s="103">
        <f>J98</f>
        <v>0</v>
      </c>
      <c r="K67" s="41"/>
      <c r="L67" s="146"/>
      <c r="S67" s="39"/>
      <c r="T67" s="39"/>
      <c r="U67" s="39"/>
      <c r="V67" s="39"/>
      <c r="W67" s="39"/>
      <c r="X67" s="39"/>
      <c r="Y67" s="39"/>
      <c r="Z67" s="39"/>
      <c r="AA67" s="39"/>
      <c r="AB67" s="39"/>
      <c r="AC67" s="39"/>
      <c r="AD67" s="39"/>
      <c r="AE67" s="39"/>
      <c r="AU67" s="18" t="s">
        <v>217</v>
      </c>
    </row>
    <row r="68" hidden="1" s="9" customFormat="1" ht="24.96" customHeight="1">
      <c r="A68" s="9"/>
      <c r="B68" s="176"/>
      <c r="C68" s="177"/>
      <c r="D68" s="178" t="s">
        <v>7708</v>
      </c>
      <c r="E68" s="179"/>
      <c r="F68" s="179"/>
      <c r="G68" s="179"/>
      <c r="H68" s="179"/>
      <c r="I68" s="179"/>
      <c r="J68" s="180">
        <f>J99</f>
        <v>0</v>
      </c>
      <c r="K68" s="177"/>
      <c r="L68" s="181"/>
      <c r="S68" s="9"/>
      <c r="T68" s="9"/>
      <c r="U68" s="9"/>
      <c r="V68" s="9"/>
      <c r="W68" s="9"/>
      <c r="X68" s="9"/>
      <c r="Y68" s="9"/>
      <c r="Z68" s="9"/>
      <c r="AA68" s="9"/>
      <c r="AB68" s="9"/>
      <c r="AC68" s="9"/>
      <c r="AD68" s="9"/>
      <c r="AE68" s="9"/>
    </row>
    <row r="69" hidden="1" s="10" customFormat="1" ht="19.92" customHeight="1">
      <c r="A69" s="10"/>
      <c r="B69" s="182"/>
      <c r="C69" s="126"/>
      <c r="D69" s="183" t="s">
        <v>7709</v>
      </c>
      <c r="E69" s="184"/>
      <c r="F69" s="184"/>
      <c r="G69" s="184"/>
      <c r="H69" s="184"/>
      <c r="I69" s="184"/>
      <c r="J69" s="185">
        <f>J100</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7710</v>
      </c>
      <c r="E70" s="184"/>
      <c r="F70" s="184"/>
      <c r="G70" s="184"/>
      <c r="H70" s="184"/>
      <c r="I70" s="184"/>
      <c r="J70" s="185">
        <f>J109</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7711</v>
      </c>
      <c r="E71" s="184"/>
      <c r="F71" s="184"/>
      <c r="G71" s="184"/>
      <c r="H71" s="184"/>
      <c r="I71" s="184"/>
      <c r="J71" s="185">
        <f>J113</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7712</v>
      </c>
      <c r="E72" s="184"/>
      <c r="F72" s="184"/>
      <c r="G72" s="184"/>
      <c r="H72" s="184"/>
      <c r="I72" s="184"/>
      <c r="J72" s="185">
        <f>J115</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7713</v>
      </c>
      <c r="E73" s="184"/>
      <c r="F73" s="184"/>
      <c r="G73" s="184"/>
      <c r="H73" s="184"/>
      <c r="I73" s="184"/>
      <c r="J73" s="185">
        <f>J118</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7714</v>
      </c>
      <c r="E74" s="184"/>
      <c r="F74" s="184"/>
      <c r="G74" s="184"/>
      <c r="H74" s="184"/>
      <c r="I74" s="184"/>
      <c r="J74" s="185">
        <f>J124</f>
        <v>0</v>
      </c>
      <c r="K74" s="126"/>
      <c r="L74" s="186"/>
      <c r="S74" s="10"/>
      <c r="T74" s="10"/>
      <c r="U74" s="10"/>
      <c r="V74" s="10"/>
      <c r="W74" s="10"/>
      <c r="X74" s="10"/>
      <c r="Y74" s="10"/>
      <c r="Z74" s="10"/>
      <c r="AA74" s="10"/>
      <c r="AB74" s="10"/>
      <c r="AC74" s="10"/>
      <c r="AD74" s="10"/>
      <c r="AE74" s="10"/>
    </row>
    <row r="75" hidden="1" s="2" customFormat="1" ht="21.84"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hidden="1" s="2" customFormat="1" ht="6.96" customHeight="1">
      <c r="A76" s="39"/>
      <c r="B76" s="60"/>
      <c r="C76" s="61"/>
      <c r="D76" s="61"/>
      <c r="E76" s="61"/>
      <c r="F76" s="61"/>
      <c r="G76" s="61"/>
      <c r="H76" s="61"/>
      <c r="I76" s="61"/>
      <c r="J76" s="61"/>
      <c r="K76" s="61"/>
      <c r="L76" s="146"/>
      <c r="S76" s="39"/>
      <c r="T76" s="39"/>
      <c r="U76" s="39"/>
      <c r="V76" s="39"/>
      <c r="W76" s="39"/>
      <c r="X76" s="39"/>
      <c r="Y76" s="39"/>
      <c r="Z76" s="39"/>
      <c r="AA76" s="39"/>
      <c r="AB76" s="39"/>
      <c r="AC76" s="39"/>
      <c r="AD76" s="39"/>
      <c r="AE76" s="39"/>
    </row>
    <row r="77" hidden="1"/>
    <row r="78" hidden="1"/>
    <row r="79" hidden="1"/>
    <row r="80" s="2" customFormat="1" ht="6.96" customHeight="1">
      <c r="A80" s="39"/>
      <c r="B80" s="62"/>
      <c r="C80" s="63"/>
      <c r="D80" s="63"/>
      <c r="E80" s="63"/>
      <c r="F80" s="63"/>
      <c r="G80" s="63"/>
      <c r="H80" s="63"/>
      <c r="I80" s="63"/>
      <c r="J80" s="63"/>
      <c r="K80" s="63"/>
      <c r="L80" s="146"/>
      <c r="S80" s="39"/>
      <c r="T80" s="39"/>
      <c r="U80" s="39"/>
      <c r="V80" s="39"/>
      <c r="W80" s="39"/>
      <c r="X80" s="39"/>
      <c r="Y80" s="39"/>
      <c r="Z80" s="39"/>
      <c r="AA80" s="39"/>
      <c r="AB80" s="39"/>
      <c r="AC80" s="39"/>
      <c r="AD80" s="39"/>
      <c r="AE80" s="39"/>
    </row>
    <row r="81" s="2" customFormat="1" ht="24.96" customHeight="1">
      <c r="A81" s="39"/>
      <c r="B81" s="40"/>
      <c r="C81" s="24" t="s">
        <v>226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16</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171" t="str">
        <f>E7</f>
        <v>Sportovní hala Turnov</v>
      </c>
      <c r="F84" s="33"/>
      <c r="G84" s="33"/>
      <c r="H84" s="33"/>
      <c r="I84" s="41"/>
      <c r="J84" s="41"/>
      <c r="K84" s="41"/>
      <c r="L84" s="146"/>
      <c r="S84" s="39"/>
      <c r="T84" s="39"/>
      <c r="U84" s="39"/>
      <c r="V84" s="39"/>
      <c r="W84" s="39"/>
      <c r="X84" s="39"/>
      <c r="Y84" s="39"/>
      <c r="Z84" s="39"/>
      <c r="AA84" s="39"/>
      <c r="AB84" s="39"/>
      <c r="AC84" s="39"/>
      <c r="AD84" s="39"/>
      <c r="AE84" s="39"/>
    </row>
    <row r="85" s="1" customFormat="1" ht="12" customHeight="1">
      <c r="B85" s="22"/>
      <c r="C85" s="33" t="s">
        <v>209</v>
      </c>
      <c r="D85" s="23"/>
      <c r="E85" s="23"/>
      <c r="F85" s="23"/>
      <c r="G85" s="23"/>
      <c r="H85" s="23"/>
      <c r="I85" s="23"/>
      <c r="J85" s="23"/>
      <c r="K85" s="23"/>
      <c r="L85" s="21"/>
    </row>
    <row r="86" s="1" customFormat="1" ht="16.5" customHeight="1">
      <c r="B86" s="22"/>
      <c r="C86" s="23"/>
      <c r="D86" s="23"/>
      <c r="E86" s="171" t="s">
        <v>1333</v>
      </c>
      <c r="F86" s="23"/>
      <c r="G86" s="23"/>
      <c r="H86" s="23"/>
      <c r="I86" s="23"/>
      <c r="J86" s="23"/>
      <c r="K86" s="23"/>
      <c r="L86" s="21"/>
    </row>
    <row r="87" s="1" customFormat="1" ht="12" customHeight="1">
      <c r="B87" s="22"/>
      <c r="C87" s="33" t="s">
        <v>211</v>
      </c>
      <c r="D87" s="23"/>
      <c r="E87" s="23"/>
      <c r="F87" s="23"/>
      <c r="G87" s="23"/>
      <c r="H87" s="23"/>
      <c r="I87" s="23"/>
      <c r="J87" s="23"/>
      <c r="K87" s="23"/>
      <c r="L87" s="21"/>
    </row>
    <row r="88" s="2" customFormat="1" ht="16.5" customHeight="1">
      <c r="A88" s="39"/>
      <c r="B88" s="40"/>
      <c r="C88" s="41"/>
      <c r="D88" s="41"/>
      <c r="E88" s="293" t="s">
        <v>7318</v>
      </c>
      <c r="F88" s="41"/>
      <c r="G88" s="41"/>
      <c r="H88" s="41"/>
      <c r="I88" s="41"/>
      <c r="J88" s="41"/>
      <c r="K88" s="41"/>
      <c r="L88" s="146"/>
      <c r="S88" s="39"/>
      <c r="T88" s="39"/>
      <c r="U88" s="39"/>
      <c r="V88" s="39"/>
      <c r="W88" s="39"/>
      <c r="X88" s="39"/>
      <c r="Y88" s="39"/>
      <c r="Z88" s="39"/>
      <c r="AA88" s="39"/>
      <c r="AB88" s="39"/>
      <c r="AC88" s="39"/>
      <c r="AD88" s="39"/>
      <c r="AE88" s="39"/>
    </row>
    <row r="89" s="2" customFormat="1" ht="12" customHeight="1">
      <c r="A89" s="39"/>
      <c r="B89" s="40"/>
      <c r="C89" s="33" t="s">
        <v>7319</v>
      </c>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6.5" customHeight="1">
      <c r="A90" s="39"/>
      <c r="B90" s="40"/>
      <c r="C90" s="41"/>
      <c r="D90" s="41"/>
      <c r="E90" s="70" t="str">
        <f>E13</f>
        <v>1440.6 - Společná televizní anténa</v>
      </c>
      <c r="F90" s="41"/>
      <c r="G90" s="41"/>
      <c r="H90" s="41"/>
      <c r="I90" s="41"/>
      <c r="J90" s="41"/>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2" customHeight="1">
      <c r="A92" s="39"/>
      <c r="B92" s="40"/>
      <c r="C92" s="33" t="s">
        <v>21</v>
      </c>
      <c r="D92" s="41"/>
      <c r="E92" s="41"/>
      <c r="F92" s="28" t="str">
        <f>F16</f>
        <v xml:space="preserve"> </v>
      </c>
      <c r="G92" s="41"/>
      <c r="H92" s="41"/>
      <c r="I92" s="33" t="s">
        <v>23</v>
      </c>
      <c r="J92" s="73" t="str">
        <f>IF(J16="","",J16)</f>
        <v>19. 10. 2024</v>
      </c>
      <c r="K92" s="41"/>
      <c r="L92" s="146"/>
      <c r="S92" s="39"/>
      <c r="T92" s="39"/>
      <c r="U92" s="39"/>
      <c r="V92" s="39"/>
      <c r="W92" s="39"/>
      <c r="X92" s="39"/>
      <c r="Y92" s="39"/>
      <c r="Z92" s="39"/>
      <c r="AA92" s="39"/>
      <c r="AB92" s="39"/>
      <c r="AC92" s="39"/>
      <c r="AD92" s="39"/>
      <c r="AE92" s="39"/>
    </row>
    <row r="93" s="2" customFormat="1" ht="6.96" customHeight="1">
      <c r="A93" s="39"/>
      <c r="B93" s="40"/>
      <c r="C93" s="41"/>
      <c r="D93" s="41"/>
      <c r="E93" s="41"/>
      <c r="F93" s="41"/>
      <c r="G93" s="41"/>
      <c r="H93" s="41"/>
      <c r="I93" s="41"/>
      <c r="J93" s="41"/>
      <c r="K93" s="41"/>
      <c r="L93" s="146"/>
      <c r="S93" s="39"/>
      <c r="T93" s="39"/>
      <c r="U93" s="39"/>
      <c r="V93" s="39"/>
      <c r="W93" s="39"/>
      <c r="X93" s="39"/>
      <c r="Y93" s="39"/>
      <c r="Z93" s="39"/>
      <c r="AA93" s="39"/>
      <c r="AB93" s="39"/>
      <c r="AC93" s="39"/>
      <c r="AD93" s="39"/>
      <c r="AE93" s="39"/>
    </row>
    <row r="94" s="2" customFormat="1" ht="15.15" customHeight="1">
      <c r="A94" s="39"/>
      <c r="B94" s="40"/>
      <c r="C94" s="33" t="s">
        <v>25</v>
      </c>
      <c r="D94" s="41"/>
      <c r="E94" s="41"/>
      <c r="F94" s="28" t="str">
        <f>E19</f>
        <v>Městská sportovní Turnov</v>
      </c>
      <c r="G94" s="41"/>
      <c r="H94" s="41"/>
      <c r="I94" s="33" t="s">
        <v>31</v>
      </c>
      <c r="J94" s="37" t="str">
        <f>E25</f>
        <v>RESTYL Plan s.r.o.</v>
      </c>
      <c r="K94" s="41"/>
      <c r="L94" s="146"/>
      <c r="S94" s="39"/>
      <c r="T94" s="39"/>
      <c r="U94" s="39"/>
      <c r="V94" s="39"/>
      <c r="W94" s="39"/>
      <c r="X94" s="39"/>
      <c r="Y94" s="39"/>
      <c r="Z94" s="39"/>
      <c r="AA94" s="39"/>
      <c r="AB94" s="39"/>
      <c r="AC94" s="39"/>
      <c r="AD94" s="39"/>
      <c r="AE94" s="39"/>
    </row>
    <row r="95" s="2" customFormat="1" ht="15.15" customHeight="1">
      <c r="A95" s="39"/>
      <c r="B95" s="40"/>
      <c r="C95" s="33" t="s">
        <v>29</v>
      </c>
      <c r="D95" s="41"/>
      <c r="E95" s="41"/>
      <c r="F95" s="28" t="str">
        <f>IF(E22="","",E22)</f>
        <v>Vyplň údaj</v>
      </c>
      <c r="G95" s="41"/>
      <c r="H95" s="41"/>
      <c r="I95" s="33" t="s">
        <v>34</v>
      </c>
      <c r="J95" s="37" t="str">
        <f>E28</f>
        <v>Ing.R. Hladký</v>
      </c>
      <c r="K95" s="41"/>
      <c r="L95" s="146"/>
      <c r="S95" s="39"/>
      <c r="T95" s="39"/>
      <c r="U95" s="39"/>
      <c r="V95" s="39"/>
      <c r="W95" s="39"/>
      <c r="X95" s="39"/>
      <c r="Y95" s="39"/>
      <c r="Z95" s="39"/>
      <c r="AA95" s="39"/>
      <c r="AB95" s="39"/>
      <c r="AC95" s="39"/>
      <c r="AD95" s="39"/>
      <c r="AE95" s="39"/>
    </row>
    <row r="96" s="2" customFormat="1" ht="10.32" customHeight="1">
      <c r="A96" s="39"/>
      <c r="B96" s="40"/>
      <c r="C96" s="41"/>
      <c r="D96" s="41"/>
      <c r="E96" s="41"/>
      <c r="F96" s="41"/>
      <c r="G96" s="41"/>
      <c r="H96" s="41"/>
      <c r="I96" s="41"/>
      <c r="J96" s="41"/>
      <c r="K96" s="41"/>
      <c r="L96" s="146"/>
      <c r="S96" s="39"/>
      <c r="T96" s="39"/>
      <c r="U96" s="39"/>
      <c r="V96" s="39"/>
      <c r="W96" s="39"/>
      <c r="X96" s="39"/>
      <c r="Y96" s="39"/>
      <c r="Z96" s="39"/>
      <c r="AA96" s="39"/>
      <c r="AB96" s="39"/>
      <c r="AC96" s="39"/>
      <c r="AD96" s="39"/>
      <c r="AE96" s="39"/>
    </row>
    <row r="97" s="11" customFormat="1" ht="29.28" customHeight="1">
      <c r="A97" s="187"/>
      <c r="B97" s="188"/>
      <c r="C97" s="189" t="s">
        <v>227</v>
      </c>
      <c r="D97" s="190" t="s">
        <v>57</v>
      </c>
      <c r="E97" s="190" t="s">
        <v>53</v>
      </c>
      <c r="F97" s="190" t="s">
        <v>54</v>
      </c>
      <c r="G97" s="190" t="s">
        <v>228</v>
      </c>
      <c r="H97" s="190" t="s">
        <v>229</v>
      </c>
      <c r="I97" s="190" t="s">
        <v>230</v>
      </c>
      <c r="J97" s="190" t="s">
        <v>216</v>
      </c>
      <c r="K97" s="191" t="s">
        <v>231</v>
      </c>
      <c r="L97" s="192"/>
      <c r="M97" s="93" t="s">
        <v>19</v>
      </c>
      <c r="N97" s="94" t="s">
        <v>42</v>
      </c>
      <c r="O97" s="94" t="s">
        <v>232</v>
      </c>
      <c r="P97" s="94" t="s">
        <v>233</v>
      </c>
      <c r="Q97" s="94" t="s">
        <v>234</v>
      </c>
      <c r="R97" s="94" t="s">
        <v>235</v>
      </c>
      <c r="S97" s="94" t="s">
        <v>236</v>
      </c>
      <c r="T97" s="95" t="s">
        <v>237</v>
      </c>
      <c r="U97" s="187"/>
      <c r="V97" s="187"/>
      <c r="W97" s="187"/>
      <c r="X97" s="187"/>
      <c r="Y97" s="187"/>
      <c r="Z97" s="187"/>
      <c r="AA97" s="187"/>
      <c r="AB97" s="187"/>
      <c r="AC97" s="187"/>
      <c r="AD97" s="187"/>
      <c r="AE97" s="187"/>
    </row>
    <row r="98" s="2" customFormat="1" ht="22.8" customHeight="1">
      <c r="A98" s="39"/>
      <c r="B98" s="40"/>
      <c r="C98" s="100" t="s">
        <v>238</v>
      </c>
      <c r="D98" s="41"/>
      <c r="E98" s="41"/>
      <c r="F98" s="41"/>
      <c r="G98" s="41"/>
      <c r="H98" s="41"/>
      <c r="I98" s="41"/>
      <c r="J98" s="193">
        <f>BK98</f>
        <v>0</v>
      </c>
      <c r="K98" s="41"/>
      <c r="L98" s="45"/>
      <c r="M98" s="96"/>
      <c r="N98" s="194"/>
      <c r="O98" s="97"/>
      <c r="P98" s="195">
        <f>P99</f>
        <v>0</v>
      </c>
      <c r="Q98" s="97"/>
      <c r="R98" s="195">
        <f>R99</f>
        <v>0</v>
      </c>
      <c r="S98" s="97"/>
      <c r="T98" s="196">
        <f>T99</f>
        <v>0</v>
      </c>
      <c r="U98" s="39"/>
      <c r="V98" s="39"/>
      <c r="W98" s="39"/>
      <c r="X98" s="39"/>
      <c r="Y98" s="39"/>
      <c r="Z98" s="39"/>
      <c r="AA98" s="39"/>
      <c r="AB98" s="39"/>
      <c r="AC98" s="39"/>
      <c r="AD98" s="39"/>
      <c r="AE98" s="39"/>
      <c r="AT98" s="18" t="s">
        <v>71</v>
      </c>
      <c r="AU98" s="18" t="s">
        <v>217</v>
      </c>
      <c r="BK98" s="197">
        <f>BK99</f>
        <v>0</v>
      </c>
    </row>
    <row r="99" s="12" customFormat="1" ht="25.92" customHeight="1">
      <c r="A99" s="12"/>
      <c r="B99" s="198"/>
      <c r="C99" s="199"/>
      <c r="D99" s="200" t="s">
        <v>71</v>
      </c>
      <c r="E99" s="201" t="s">
        <v>7715</v>
      </c>
      <c r="F99" s="201" t="s">
        <v>164</v>
      </c>
      <c r="G99" s="199"/>
      <c r="H99" s="199"/>
      <c r="I99" s="202"/>
      <c r="J99" s="203">
        <f>BK99</f>
        <v>0</v>
      </c>
      <c r="K99" s="199"/>
      <c r="L99" s="204"/>
      <c r="M99" s="205"/>
      <c r="N99" s="206"/>
      <c r="O99" s="206"/>
      <c r="P99" s="207">
        <f>P100+P109+P113+P115+P118+P124</f>
        <v>0</v>
      </c>
      <c r="Q99" s="206"/>
      <c r="R99" s="207">
        <f>R100+R109+R113+R115+R118+R124</f>
        <v>0</v>
      </c>
      <c r="S99" s="206"/>
      <c r="T99" s="208">
        <f>T100+T109+T113+T115+T118+T124</f>
        <v>0</v>
      </c>
      <c r="U99" s="12"/>
      <c r="V99" s="12"/>
      <c r="W99" s="12"/>
      <c r="X99" s="12"/>
      <c r="Y99" s="12"/>
      <c r="Z99" s="12"/>
      <c r="AA99" s="12"/>
      <c r="AB99" s="12"/>
      <c r="AC99" s="12"/>
      <c r="AD99" s="12"/>
      <c r="AE99" s="12"/>
      <c r="AR99" s="209" t="s">
        <v>79</v>
      </c>
      <c r="AT99" s="210" t="s">
        <v>71</v>
      </c>
      <c r="AU99" s="210" t="s">
        <v>72</v>
      </c>
      <c r="AY99" s="209" t="s">
        <v>240</v>
      </c>
      <c r="BK99" s="211">
        <f>BK100+BK109+BK113+BK115+BK118+BK124</f>
        <v>0</v>
      </c>
    </row>
    <row r="100" s="12" customFormat="1" ht="22.8" customHeight="1">
      <c r="A100" s="12"/>
      <c r="B100" s="198"/>
      <c r="C100" s="199"/>
      <c r="D100" s="200" t="s">
        <v>71</v>
      </c>
      <c r="E100" s="212" t="s">
        <v>7716</v>
      </c>
      <c r="F100" s="212" t="s">
        <v>7717</v>
      </c>
      <c r="G100" s="199"/>
      <c r="H100" s="199"/>
      <c r="I100" s="202"/>
      <c r="J100" s="213">
        <f>BK100</f>
        <v>0</v>
      </c>
      <c r="K100" s="199"/>
      <c r="L100" s="204"/>
      <c r="M100" s="205"/>
      <c r="N100" s="206"/>
      <c r="O100" s="206"/>
      <c r="P100" s="207">
        <f>SUM(P101:P108)</f>
        <v>0</v>
      </c>
      <c r="Q100" s="206"/>
      <c r="R100" s="207">
        <f>SUM(R101:R108)</f>
        <v>0</v>
      </c>
      <c r="S100" s="206"/>
      <c r="T100" s="208">
        <f>SUM(T101:T108)</f>
        <v>0</v>
      </c>
      <c r="U100" s="12"/>
      <c r="V100" s="12"/>
      <c r="W100" s="12"/>
      <c r="X100" s="12"/>
      <c r="Y100" s="12"/>
      <c r="Z100" s="12"/>
      <c r="AA100" s="12"/>
      <c r="AB100" s="12"/>
      <c r="AC100" s="12"/>
      <c r="AD100" s="12"/>
      <c r="AE100" s="12"/>
      <c r="AR100" s="209" t="s">
        <v>79</v>
      </c>
      <c r="AT100" s="210" t="s">
        <v>71</v>
      </c>
      <c r="AU100" s="210" t="s">
        <v>79</v>
      </c>
      <c r="AY100" s="209" t="s">
        <v>240</v>
      </c>
      <c r="BK100" s="211">
        <f>SUM(BK101:BK108)</f>
        <v>0</v>
      </c>
    </row>
    <row r="101" s="2" customFormat="1">
      <c r="A101" s="39"/>
      <c r="B101" s="40"/>
      <c r="C101" s="214" t="s">
        <v>79</v>
      </c>
      <c r="D101" s="214" t="s">
        <v>243</v>
      </c>
      <c r="E101" s="215" t="s">
        <v>7718</v>
      </c>
      <c r="F101" s="216" t="s">
        <v>7719</v>
      </c>
      <c r="G101" s="217" t="s">
        <v>282</v>
      </c>
      <c r="H101" s="218">
        <v>1</v>
      </c>
      <c r="I101" s="219"/>
      <c r="J101" s="220">
        <f>ROUND(I101*H101,2)</f>
        <v>0</v>
      </c>
      <c r="K101" s="216" t="s">
        <v>247</v>
      </c>
      <c r="L101" s="45"/>
      <c r="M101" s="221" t="s">
        <v>19</v>
      </c>
      <c r="N101" s="222" t="s">
        <v>43</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248</v>
      </c>
      <c r="AT101" s="225" t="s">
        <v>243</v>
      </c>
      <c r="AU101" s="225" t="s">
        <v>81</v>
      </c>
      <c r="AY101" s="18" t="s">
        <v>240</v>
      </c>
      <c r="BE101" s="226">
        <f>IF(N101="základní",J101,0)</f>
        <v>0</v>
      </c>
      <c r="BF101" s="226">
        <f>IF(N101="snížená",J101,0)</f>
        <v>0</v>
      </c>
      <c r="BG101" s="226">
        <f>IF(N101="zákl. přenesená",J101,0)</f>
        <v>0</v>
      </c>
      <c r="BH101" s="226">
        <f>IF(N101="sníž. přenesená",J101,0)</f>
        <v>0</v>
      </c>
      <c r="BI101" s="226">
        <f>IF(N101="nulová",J101,0)</f>
        <v>0</v>
      </c>
      <c r="BJ101" s="18" t="s">
        <v>79</v>
      </c>
      <c r="BK101" s="226">
        <f>ROUND(I101*H101,2)</f>
        <v>0</v>
      </c>
      <c r="BL101" s="18" t="s">
        <v>248</v>
      </c>
      <c r="BM101" s="225" t="s">
        <v>81</v>
      </c>
    </row>
    <row r="102" s="2" customFormat="1" ht="16.5" customHeight="1">
      <c r="A102" s="39"/>
      <c r="B102" s="40"/>
      <c r="C102" s="214" t="s">
        <v>81</v>
      </c>
      <c r="D102" s="214" t="s">
        <v>243</v>
      </c>
      <c r="E102" s="215" t="s">
        <v>7720</v>
      </c>
      <c r="F102" s="216" t="s">
        <v>7721</v>
      </c>
      <c r="G102" s="217" t="s">
        <v>282</v>
      </c>
      <c r="H102" s="218">
        <v>1</v>
      </c>
      <c r="I102" s="219"/>
      <c r="J102" s="220">
        <f>ROUND(I102*H102,2)</f>
        <v>0</v>
      </c>
      <c r="K102" s="216" t="s">
        <v>247</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81</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248</v>
      </c>
    </row>
    <row r="103" s="2" customFormat="1" ht="16.5" customHeight="1">
      <c r="A103" s="39"/>
      <c r="B103" s="40"/>
      <c r="C103" s="214" t="s">
        <v>149</v>
      </c>
      <c r="D103" s="214" t="s">
        <v>243</v>
      </c>
      <c r="E103" s="215" t="s">
        <v>7722</v>
      </c>
      <c r="F103" s="216" t="s">
        <v>7723</v>
      </c>
      <c r="G103" s="217" t="s">
        <v>282</v>
      </c>
      <c r="H103" s="218">
        <v>1</v>
      </c>
      <c r="I103" s="219"/>
      <c r="J103" s="220">
        <f>ROUND(I103*H103,2)</f>
        <v>0</v>
      </c>
      <c r="K103" s="216" t="s">
        <v>247</v>
      </c>
      <c r="L103" s="45"/>
      <c r="M103" s="221" t="s">
        <v>19</v>
      </c>
      <c r="N103" s="222" t="s">
        <v>43</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248</v>
      </c>
      <c r="AT103" s="225" t="s">
        <v>243</v>
      </c>
      <c r="AU103" s="225" t="s">
        <v>81</v>
      </c>
      <c r="AY103" s="18" t="s">
        <v>240</v>
      </c>
      <c r="BE103" s="226">
        <f>IF(N103="základní",J103,0)</f>
        <v>0</v>
      </c>
      <c r="BF103" s="226">
        <f>IF(N103="snížená",J103,0)</f>
        <v>0</v>
      </c>
      <c r="BG103" s="226">
        <f>IF(N103="zákl. přenesená",J103,0)</f>
        <v>0</v>
      </c>
      <c r="BH103" s="226">
        <f>IF(N103="sníž. přenesená",J103,0)</f>
        <v>0</v>
      </c>
      <c r="BI103" s="226">
        <f>IF(N103="nulová",J103,0)</f>
        <v>0</v>
      </c>
      <c r="BJ103" s="18" t="s">
        <v>79</v>
      </c>
      <c r="BK103" s="226">
        <f>ROUND(I103*H103,2)</f>
        <v>0</v>
      </c>
      <c r="BL103" s="18" t="s">
        <v>248</v>
      </c>
      <c r="BM103" s="225" t="s">
        <v>254</v>
      </c>
    </row>
    <row r="104" s="2" customFormat="1" ht="33" customHeight="1">
      <c r="A104" s="39"/>
      <c r="B104" s="40"/>
      <c r="C104" s="214" t="s">
        <v>248</v>
      </c>
      <c r="D104" s="214" t="s">
        <v>243</v>
      </c>
      <c r="E104" s="215" t="s">
        <v>7724</v>
      </c>
      <c r="F104" s="216" t="s">
        <v>7725</v>
      </c>
      <c r="G104" s="217" t="s">
        <v>282</v>
      </c>
      <c r="H104" s="218">
        <v>1</v>
      </c>
      <c r="I104" s="219"/>
      <c r="J104" s="220">
        <f>ROUND(I104*H104,2)</f>
        <v>0</v>
      </c>
      <c r="K104" s="216" t="s">
        <v>247</v>
      </c>
      <c r="L104" s="45"/>
      <c r="M104" s="221" t="s">
        <v>19</v>
      </c>
      <c r="N104" s="222" t="s">
        <v>43</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248</v>
      </c>
      <c r="AT104" s="225" t="s">
        <v>243</v>
      </c>
      <c r="AU104" s="225" t="s">
        <v>81</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248</v>
      </c>
      <c r="BM104" s="225" t="s">
        <v>257</v>
      </c>
    </row>
    <row r="105" s="2" customFormat="1">
      <c r="A105" s="39"/>
      <c r="B105" s="40"/>
      <c r="C105" s="214" t="s">
        <v>258</v>
      </c>
      <c r="D105" s="214" t="s">
        <v>243</v>
      </c>
      <c r="E105" s="215" t="s">
        <v>7726</v>
      </c>
      <c r="F105" s="216" t="s">
        <v>7727</v>
      </c>
      <c r="G105" s="217" t="s">
        <v>282</v>
      </c>
      <c r="H105" s="218">
        <v>2</v>
      </c>
      <c r="I105" s="219"/>
      <c r="J105" s="220">
        <f>ROUND(I105*H105,2)</f>
        <v>0</v>
      </c>
      <c r="K105" s="216" t="s">
        <v>247</v>
      </c>
      <c r="L105" s="45"/>
      <c r="M105" s="221" t="s">
        <v>19</v>
      </c>
      <c r="N105" s="222"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248</v>
      </c>
      <c r="AT105" s="225" t="s">
        <v>243</v>
      </c>
      <c r="AU105" s="225" t="s">
        <v>81</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262</v>
      </c>
    </row>
    <row r="106" s="2" customFormat="1">
      <c r="A106" s="39"/>
      <c r="B106" s="40"/>
      <c r="C106" s="214" t="s">
        <v>254</v>
      </c>
      <c r="D106" s="214" t="s">
        <v>243</v>
      </c>
      <c r="E106" s="215" t="s">
        <v>7728</v>
      </c>
      <c r="F106" s="216" t="s">
        <v>7729</v>
      </c>
      <c r="G106" s="217" t="s">
        <v>282</v>
      </c>
      <c r="H106" s="218">
        <v>1</v>
      </c>
      <c r="I106" s="219"/>
      <c r="J106" s="220">
        <f>ROUND(I106*H106,2)</f>
        <v>0</v>
      </c>
      <c r="K106" s="216" t="s">
        <v>247</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81</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8</v>
      </c>
    </row>
    <row r="107" s="2" customFormat="1" ht="66.75" customHeight="1">
      <c r="A107" s="39"/>
      <c r="B107" s="40"/>
      <c r="C107" s="214" t="s">
        <v>265</v>
      </c>
      <c r="D107" s="214" t="s">
        <v>243</v>
      </c>
      <c r="E107" s="215" t="s">
        <v>7730</v>
      </c>
      <c r="F107" s="216" t="s">
        <v>7731</v>
      </c>
      <c r="G107" s="217" t="s">
        <v>282</v>
      </c>
      <c r="H107" s="218">
        <v>1</v>
      </c>
      <c r="I107" s="219"/>
      <c r="J107" s="220">
        <f>ROUND(I107*H107,2)</f>
        <v>0</v>
      </c>
      <c r="K107" s="216" t="s">
        <v>247</v>
      </c>
      <c r="L107" s="45"/>
      <c r="M107" s="221" t="s">
        <v>19</v>
      </c>
      <c r="N107" s="222" t="s">
        <v>43</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248</v>
      </c>
      <c r="AT107" s="225" t="s">
        <v>243</v>
      </c>
      <c r="AU107" s="225" t="s">
        <v>81</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248</v>
      </c>
      <c r="BM107" s="225" t="s">
        <v>268</v>
      </c>
    </row>
    <row r="108" s="2" customFormat="1" ht="16.5" customHeight="1">
      <c r="A108" s="39"/>
      <c r="B108" s="40"/>
      <c r="C108" s="214" t="s">
        <v>257</v>
      </c>
      <c r="D108" s="214" t="s">
        <v>243</v>
      </c>
      <c r="E108" s="215" t="s">
        <v>7732</v>
      </c>
      <c r="F108" s="216" t="s">
        <v>7733</v>
      </c>
      <c r="G108" s="217" t="s">
        <v>282</v>
      </c>
      <c r="H108" s="218">
        <v>1</v>
      </c>
      <c r="I108" s="219"/>
      <c r="J108" s="220">
        <f>ROUND(I108*H108,2)</f>
        <v>0</v>
      </c>
      <c r="K108" s="216" t="s">
        <v>247</v>
      </c>
      <c r="L108" s="45"/>
      <c r="M108" s="221" t="s">
        <v>19</v>
      </c>
      <c r="N108" s="222"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248</v>
      </c>
      <c r="AT108" s="225" t="s">
        <v>243</v>
      </c>
      <c r="AU108" s="225" t="s">
        <v>81</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248</v>
      </c>
      <c r="BM108" s="225" t="s">
        <v>271</v>
      </c>
    </row>
    <row r="109" s="12" customFormat="1" ht="22.8" customHeight="1">
      <c r="A109" s="12"/>
      <c r="B109" s="198"/>
      <c r="C109" s="199"/>
      <c r="D109" s="200" t="s">
        <v>71</v>
      </c>
      <c r="E109" s="212" t="s">
        <v>7734</v>
      </c>
      <c r="F109" s="212" t="s">
        <v>7735</v>
      </c>
      <c r="G109" s="199"/>
      <c r="H109" s="199"/>
      <c r="I109" s="202"/>
      <c r="J109" s="213">
        <f>BK109</f>
        <v>0</v>
      </c>
      <c r="K109" s="199"/>
      <c r="L109" s="204"/>
      <c r="M109" s="205"/>
      <c r="N109" s="206"/>
      <c r="O109" s="206"/>
      <c r="P109" s="207">
        <f>SUM(P110:P112)</f>
        <v>0</v>
      </c>
      <c r="Q109" s="206"/>
      <c r="R109" s="207">
        <f>SUM(R110:R112)</f>
        <v>0</v>
      </c>
      <c r="S109" s="206"/>
      <c r="T109" s="208">
        <f>SUM(T110:T112)</f>
        <v>0</v>
      </c>
      <c r="U109" s="12"/>
      <c r="V109" s="12"/>
      <c r="W109" s="12"/>
      <c r="X109" s="12"/>
      <c r="Y109" s="12"/>
      <c r="Z109" s="12"/>
      <c r="AA109" s="12"/>
      <c r="AB109" s="12"/>
      <c r="AC109" s="12"/>
      <c r="AD109" s="12"/>
      <c r="AE109" s="12"/>
      <c r="AR109" s="209" t="s">
        <v>79</v>
      </c>
      <c r="AT109" s="210" t="s">
        <v>71</v>
      </c>
      <c r="AU109" s="210" t="s">
        <v>79</v>
      </c>
      <c r="AY109" s="209" t="s">
        <v>240</v>
      </c>
      <c r="BK109" s="211">
        <f>SUM(BK110:BK112)</f>
        <v>0</v>
      </c>
    </row>
    <row r="110" s="2" customFormat="1">
      <c r="A110" s="39"/>
      <c r="B110" s="40"/>
      <c r="C110" s="214" t="s">
        <v>272</v>
      </c>
      <c r="D110" s="214" t="s">
        <v>243</v>
      </c>
      <c r="E110" s="215" t="s">
        <v>7736</v>
      </c>
      <c r="F110" s="216" t="s">
        <v>7737</v>
      </c>
      <c r="G110" s="217" t="s">
        <v>282</v>
      </c>
      <c r="H110" s="218">
        <v>1</v>
      </c>
      <c r="I110" s="219"/>
      <c r="J110" s="220">
        <f>ROUND(I110*H110,2)</f>
        <v>0</v>
      </c>
      <c r="K110" s="216" t="s">
        <v>247</v>
      </c>
      <c r="L110" s="45"/>
      <c r="M110" s="221" t="s">
        <v>19</v>
      </c>
      <c r="N110" s="222" t="s">
        <v>43</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248</v>
      </c>
      <c r="AT110" s="225" t="s">
        <v>243</v>
      </c>
      <c r="AU110" s="225" t="s">
        <v>81</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248</v>
      </c>
      <c r="BM110" s="225" t="s">
        <v>275</v>
      </c>
    </row>
    <row r="111" s="2" customFormat="1">
      <c r="A111" s="39"/>
      <c r="B111" s="40"/>
      <c r="C111" s="214" t="s">
        <v>262</v>
      </c>
      <c r="D111" s="214" t="s">
        <v>243</v>
      </c>
      <c r="E111" s="215" t="s">
        <v>7738</v>
      </c>
      <c r="F111" s="216" t="s">
        <v>7739</v>
      </c>
      <c r="G111" s="217" t="s">
        <v>282</v>
      </c>
      <c r="H111" s="218">
        <v>1</v>
      </c>
      <c r="I111" s="219"/>
      <c r="J111" s="220">
        <f>ROUND(I111*H111,2)</f>
        <v>0</v>
      </c>
      <c r="K111" s="216" t="s">
        <v>247</v>
      </c>
      <c r="L111" s="45"/>
      <c r="M111" s="221" t="s">
        <v>19</v>
      </c>
      <c r="N111" s="222" t="s">
        <v>43</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248</v>
      </c>
      <c r="AT111" s="225" t="s">
        <v>243</v>
      </c>
      <c r="AU111" s="225" t="s">
        <v>81</v>
      </c>
      <c r="AY111" s="18" t="s">
        <v>240</v>
      </c>
      <c r="BE111" s="226">
        <f>IF(N111="základní",J111,0)</f>
        <v>0</v>
      </c>
      <c r="BF111" s="226">
        <f>IF(N111="snížená",J111,0)</f>
        <v>0</v>
      </c>
      <c r="BG111" s="226">
        <f>IF(N111="zákl. přenesená",J111,0)</f>
        <v>0</v>
      </c>
      <c r="BH111" s="226">
        <f>IF(N111="sníž. přenesená",J111,0)</f>
        <v>0</v>
      </c>
      <c r="BI111" s="226">
        <f>IF(N111="nulová",J111,0)</f>
        <v>0</v>
      </c>
      <c r="BJ111" s="18" t="s">
        <v>79</v>
      </c>
      <c r="BK111" s="226">
        <f>ROUND(I111*H111,2)</f>
        <v>0</v>
      </c>
      <c r="BL111" s="18" t="s">
        <v>248</v>
      </c>
      <c r="BM111" s="225" t="s">
        <v>278</v>
      </c>
    </row>
    <row r="112" s="2" customFormat="1" ht="33" customHeight="1">
      <c r="A112" s="39"/>
      <c r="B112" s="40"/>
      <c r="C112" s="214" t="s">
        <v>279</v>
      </c>
      <c r="D112" s="214" t="s">
        <v>243</v>
      </c>
      <c r="E112" s="215" t="s">
        <v>7740</v>
      </c>
      <c r="F112" s="216" t="s">
        <v>7741</v>
      </c>
      <c r="G112" s="217" t="s">
        <v>282</v>
      </c>
      <c r="H112" s="218">
        <v>1</v>
      </c>
      <c r="I112" s="219"/>
      <c r="J112" s="220">
        <f>ROUND(I112*H112,2)</f>
        <v>0</v>
      </c>
      <c r="K112" s="216" t="s">
        <v>247</v>
      </c>
      <c r="L112" s="45"/>
      <c r="M112" s="221" t="s">
        <v>19</v>
      </c>
      <c r="N112" s="222" t="s">
        <v>43</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248</v>
      </c>
      <c r="AT112" s="225" t="s">
        <v>243</v>
      </c>
      <c r="AU112" s="225" t="s">
        <v>81</v>
      </c>
      <c r="AY112" s="18" t="s">
        <v>240</v>
      </c>
      <c r="BE112" s="226">
        <f>IF(N112="základní",J112,0)</f>
        <v>0</v>
      </c>
      <c r="BF112" s="226">
        <f>IF(N112="snížená",J112,0)</f>
        <v>0</v>
      </c>
      <c r="BG112" s="226">
        <f>IF(N112="zákl. přenesená",J112,0)</f>
        <v>0</v>
      </c>
      <c r="BH112" s="226">
        <f>IF(N112="sníž. přenesená",J112,0)</f>
        <v>0</v>
      </c>
      <c r="BI112" s="226">
        <f>IF(N112="nulová",J112,0)</f>
        <v>0</v>
      </c>
      <c r="BJ112" s="18" t="s">
        <v>79</v>
      </c>
      <c r="BK112" s="226">
        <f>ROUND(I112*H112,2)</f>
        <v>0</v>
      </c>
      <c r="BL112" s="18" t="s">
        <v>248</v>
      </c>
      <c r="BM112" s="225" t="s">
        <v>283</v>
      </c>
    </row>
    <row r="113" s="12" customFormat="1" ht="22.8" customHeight="1">
      <c r="A113" s="12"/>
      <c r="B113" s="198"/>
      <c r="C113" s="199"/>
      <c r="D113" s="200" t="s">
        <v>71</v>
      </c>
      <c r="E113" s="212" t="s">
        <v>7742</v>
      </c>
      <c r="F113" s="212" t="s">
        <v>7743</v>
      </c>
      <c r="G113" s="199"/>
      <c r="H113" s="199"/>
      <c r="I113" s="202"/>
      <c r="J113" s="213">
        <f>BK113</f>
        <v>0</v>
      </c>
      <c r="K113" s="199"/>
      <c r="L113" s="204"/>
      <c r="M113" s="205"/>
      <c r="N113" s="206"/>
      <c r="O113" s="206"/>
      <c r="P113" s="207">
        <f>P114</f>
        <v>0</v>
      </c>
      <c r="Q113" s="206"/>
      <c r="R113" s="207">
        <f>R114</f>
        <v>0</v>
      </c>
      <c r="S113" s="206"/>
      <c r="T113" s="208">
        <f>T114</f>
        <v>0</v>
      </c>
      <c r="U113" s="12"/>
      <c r="V113" s="12"/>
      <c r="W113" s="12"/>
      <c r="X113" s="12"/>
      <c r="Y113" s="12"/>
      <c r="Z113" s="12"/>
      <c r="AA113" s="12"/>
      <c r="AB113" s="12"/>
      <c r="AC113" s="12"/>
      <c r="AD113" s="12"/>
      <c r="AE113" s="12"/>
      <c r="AR113" s="209" t="s">
        <v>79</v>
      </c>
      <c r="AT113" s="210" t="s">
        <v>71</v>
      </c>
      <c r="AU113" s="210" t="s">
        <v>79</v>
      </c>
      <c r="AY113" s="209" t="s">
        <v>240</v>
      </c>
      <c r="BK113" s="211">
        <f>BK114</f>
        <v>0</v>
      </c>
    </row>
    <row r="114" s="2" customFormat="1" ht="16.5" customHeight="1">
      <c r="A114" s="39"/>
      <c r="B114" s="40"/>
      <c r="C114" s="214" t="s">
        <v>8</v>
      </c>
      <c r="D114" s="214" t="s">
        <v>243</v>
      </c>
      <c r="E114" s="215" t="s">
        <v>7744</v>
      </c>
      <c r="F114" s="216" t="s">
        <v>7745</v>
      </c>
      <c r="G114" s="217" t="s">
        <v>282</v>
      </c>
      <c r="H114" s="218">
        <v>8</v>
      </c>
      <c r="I114" s="219"/>
      <c r="J114" s="220">
        <f>ROUND(I114*H114,2)</f>
        <v>0</v>
      </c>
      <c r="K114" s="216" t="s">
        <v>247</v>
      </c>
      <c r="L114" s="45"/>
      <c r="M114" s="221" t="s">
        <v>19</v>
      </c>
      <c r="N114" s="222" t="s">
        <v>43</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248</v>
      </c>
      <c r="AT114" s="225" t="s">
        <v>243</v>
      </c>
      <c r="AU114" s="225" t="s">
        <v>81</v>
      </c>
      <c r="AY114" s="18" t="s">
        <v>240</v>
      </c>
      <c r="BE114" s="226">
        <f>IF(N114="základní",J114,0)</f>
        <v>0</v>
      </c>
      <c r="BF114" s="226">
        <f>IF(N114="snížená",J114,0)</f>
        <v>0</v>
      </c>
      <c r="BG114" s="226">
        <f>IF(N114="zákl. přenesená",J114,0)</f>
        <v>0</v>
      </c>
      <c r="BH114" s="226">
        <f>IF(N114="sníž. přenesená",J114,0)</f>
        <v>0</v>
      </c>
      <c r="BI114" s="226">
        <f>IF(N114="nulová",J114,0)</f>
        <v>0</v>
      </c>
      <c r="BJ114" s="18" t="s">
        <v>79</v>
      </c>
      <c r="BK114" s="226">
        <f>ROUND(I114*H114,2)</f>
        <v>0</v>
      </c>
      <c r="BL114" s="18" t="s">
        <v>248</v>
      </c>
      <c r="BM114" s="225" t="s">
        <v>286</v>
      </c>
    </row>
    <row r="115" s="12" customFormat="1" ht="22.8" customHeight="1">
      <c r="A115" s="12"/>
      <c r="B115" s="198"/>
      <c r="C115" s="199"/>
      <c r="D115" s="200" t="s">
        <v>71</v>
      </c>
      <c r="E115" s="212" t="s">
        <v>7746</v>
      </c>
      <c r="F115" s="212" t="s">
        <v>7402</v>
      </c>
      <c r="G115" s="199"/>
      <c r="H115" s="199"/>
      <c r="I115" s="202"/>
      <c r="J115" s="213">
        <f>BK115</f>
        <v>0</v>
      </c>
      <c r="K115" s="199"/>
      <c r="L115" s="204"/>
      <c r="M115" s="205"/>
      <c r="N115" s="206"/>
      <c r="O115" s="206"/>
      <c r="P115" s="207">
        <f>SUM(P116:P117)</f>
        <v>0</v>
      </c>
      <c r="Q115" s="206"/>
      <c r="R115" s="207">
        <f>SUM(R116:R117)</f>
        <v>0</v>
      </c>
      <c r="S115" s="206"/>
      <c r="T115" s="208">
        <f>SUM(T116:T117)</f>
        <v>0</v>
      </c>
      <c r="U115" s="12"/>
      <c r="V115" s="12"/>
      <c r="W115" s="12"/>
      <c r="X115" s="12"/>
      <c r="Y115" s="12"/>
      <c r="Z115" s="12"/>
      <c r="AA115" s="12"/>
      <c r="AB115" s="12"/>
      <c r="AC115" s="12"/>
      <c r="AD115" s="12"/>
      <c r="AE115" s="12"/>
      <c r="AR115" s="209" t="s">
        <v>79</v>
      </c>
      <c r="AT115" s="210" t="s">
        <v>71</v>
      </c>
      <c r="AU115" s="210" t="s">
        <v>79</v>
      </c>
      <c r="AY115" s="209" t="s">
        <v>240</v>
      </c>
      <c r="BK115" s="211">
        <f>SUM(BK116:BK117)</f>
        <v>0</v>
      </c>
    </row>
    <row r="116" s="2" customFormat="1">
      <c r="A116" s="39"/>
      <c r="B116" s="40"/>
      <c r="C116" s="214" t="s">
        <v>287</v>
      </c>
      <c r="D116" s="214" t="s">
        <v>243</v>
      </c>
      <c r="E116" s="215" t="s">
        <v>7747</v>
      </c>
      <c r="F116" s="216" t="s">
        <v>7748</v>
      </c>
      <c r="G116" s="217" t="s">
        <v>261</v>
      </c>
      <c r="H116" s="218">
        <v>150</v>
      </c>
      <c r="I116" s="219"/>
      <c r="J116" s="220">
        <f>ROUND(I116*H116,2)</f>
        <v>0</v>
      </c>
      <c r="K116" s="216" t="s">
        <v>247</v>
      </c>
      <c r="L116" s="45"/>
      <c r="M116" s="221" t="s">
        <v>19</v>
      </c>
      <c r="N116" s="222" t="s">
        <v>43</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248</v>
      </c>
      <c r="AT116" s="225" t="s">
        <v>243</v>
      </c>
      <c r="AU116" s="225" t="s">
        <v>81</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290</v>
      </c>
    </row>
    <row r="117" s="2" customFormat="1">
      <c r="A117" s="39"/>
      <c r="B117" s="40"/>
      <c r="C117" s="214" t="s">
        <v>268</v>
      </c>
      <c r="D117" s="214" t="s">
        <v>243</v>
      </c>
      <c r="E117" s="215" t="s">
        <v>7749</v>
      </c>
      <c r="F117" s="216" t="s">
        <v>7750</v>
      </c>
      <c r="G117" s="217" t="s">
        <v>261</v>
      </c>
      <c r="H117" s="218">
        <v>400</v>
      </c>
      <c r="I117" s="219"/>
      <c r="J117" s="220">
        <f>ROUND(I117*H117,2)</f>
        <v>0</v>
      </c>
      <c r="K117" s="216" t="s">
        <v>247</v>
      </c>
      <c r="L117" s="45"/>
      <c r="M117" s="221" t="s">
        <v>19</v>
      </c>
      <c r="N117" s="222" t="s">
        <v>43</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248</v>
      </c>
      <c r="AT117" s="225" t="s">
        <v>243</v>
      </c>
      <c r="AU117" s="225" t="s">
        <v>81</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248</v>
      </c>
      <c r="BM117" s="225" t="s">
        <v>294</v>
      </c>
    </row>
    <row r="118" s="12" customFormat="1" ht="22.8" customHeight="1">
      <c r="A118" s="12"/>
      <c r="B118" s="198"/>
      <c r="C118" s="199"/>
      <c r="D118" s="200" t="s">
        <v>71</v>
      </c>
      <c r="E118" s="212" t="s">
        <v>7751</v>
      </c>
      <c r="F118" s="212" t="s">
        <v>7408</v>
      </c>
      <c r="G118" s="199"/>
      <c r="H118" s="199"/>
      <c r="I118" s="202"/>
      <c r="J118" s="213">
        <f>BK118</f>
        <v>0</v>
      </c>
      <c r="K118" s="199"/>
      <c r="L118" s="204"/>
      <c r="M118" s="205"/>
      <c r="N118" s="206"/>
      <c r="O118" s="206"/>
      <c r="P118" s="207">
        <f>SUM(P119:P123)</f>
        <v>0</v>
      </c>
      <c r="Q118" s="206"/>
      <c r="R118" s="207">
        <f>SUM(R119:R123)</f>
        <v>0</v>
      </c>
      <c r="S118" s="206"/>
      <c r="T118" s="208">
        <f>SUM(T119:T123)</f>
        <v>0</v>
      </c>
      <c r="U118" s="12"/>
      <c r="V118" s="12"/>
      <c r="W118" s="12"/>
      <c r="X118" s="12"/>
      <c r="Y118" s="12"/>
      <c r="Z118" s="12"/>
      <c r="AA118" s="12"/>
      <c r="AB118" s="12"/>
      <c r="AC118" s="12"/>
      <c r="AD118" s="12"/>
      <c r="AE118" s="12"/>
      <c r="AR118" s="209" t="s">
        <v>79</v>
      </c>
      <c r="AT118" s="210" t="s">
        <v>71</v>
      </c>
      <c r="AU118" s="210" t="s">
        <v>79</v>
      </c>
      <c r="AY118" s="209" t="s">
        <v>240</v>
      </c>
      <c r="BK118" s="211">
        <f>SUM(BK119:BK123)</f>
        <v>0</v>
      </c>
    </row>
    <row r="119" s="2" customFormat="1" ht="16.5" customHeight="1">
      <c r="A119" s="39"/>
      <c r="B119" s="40"/>
      <c r="C119" s="214" t="s">
        <v>295</v>
      </c>
      <c r="D119" s="214" t="s">
        <v>243</v>
      </c>
      <c r="E119" s="215" t="s">
        <v>7752</v>
      </c>
      <c r="F119" s="216" t="s">
        <v>7410</v>
      </c>
      <c r="G119" s="217" t="s">
        <v>261</v>
      </c>
      <c r="H119" s="218">
        <v>80</v>
      </c>
      <c r="I119" s="219"/>
      <c r="J119" s="220">
        <f>ROUND(I119*H119,2)</f>
        <v>0</v>
      </c>
      <c r="K119" s="216" t="s">
        <v>247</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248</v>
      </c>
      <c r="AT119" s="225" t="s">
        <v>243</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298</v>
      </c>
    </row>
    <row r="120" s="2" customFormat="1" ht="16.5" customHeight="1">
      <c r="A120" s="39"/>
      <c r="B120" s="40"/>
      <c r="C120" s="214" t="s">
        <v>271</v>
      </c>
      <c r="D120" s="214" t="s">
        <v>243</v>
      </c>
      <c r="E120" s="215" t="s">
        <v>7753</v>
      </c>
      <c r="F120" s="216" t="s">
        <v>7414</v>
      </c>
      <c r="G120" s="217" t="s">
        <v>261</v>
      </c>
      <c r="H120" s="218">
        <v>80</v>
      </c>
      <c r="I120" s="219"/>
      <c r="J120" s="220">
        <f>ROUND(I120*H120,2)</f>
        <v>0</v>
      </c>
      <c r="K120" s="216" t="s">
        <v>247</v>
      </c>
      <c r="L120" s="45"/>
      <c r="M120" s="221" t="s">
        <v>19</v>
      </c>
      <c r="N120" s="222" t="s">
        <v>43</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248</v>
      </c>
      <c r="AT120" s="225" t="s">
        <v>243</v>
      </c>
      <c r="AU120" s="225" t="s">
        <v>81</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248</v>
      </c>
      <c r="BM120" s="225" t="s">
        <v>301</v>
      </c>
    </row>
    <row r="121" s="2" customFormat="1">
      <c r="A121" s="39"/>
      <c r="B121" s="40"/>
      <c r="C121" s="214" t="s">
        <v>304</v>
      </c>
      <c r="D121" s="214" t="s">
        <v>243</v>
      </c>
      <c r="E121" s="215" t="s">
        <v>7754</v>
      </c>
      <c r="F121" s="216" t="s">
        <v>7418</v>
      </c>
      <c r="G121" s="217" t="s">
        <v>282</v>
      </c>
      <c r="H121" s="218">
        <v>8</v>
      </c>
      <c r="I121" s="219"/>
      <c r="J121" s="220">
        <f>ROUND(I121*H121,2)</f>
        <v>0</v>
      </c>
      <c r="K121" s="216" t="s">
        <v>247</v>
      </c>
      <c r="L121" s="45"/>
      <c r="M121" s="221" t="s">
        <v>19</v>
      </c>
      <c r="N121" s="222" t="s">
        <v>43</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248</v>
      </c>
      <c r="AT121" s="225" t="s">
        <v>243</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306</v>
      </c>
    </row>
    <row r="122" s="2" customFormat="1" ht="16.5" customHeight="1">
      <c r="A122" s="39"/>
      <c r="B122" s="40"/>
      <c r="C122" s="214" t="s">
        <v>275</v>
      </c>
      <c r="D122" s="214" t="s">
        <v>243</v>
      </c>
      <c r="E122" s="215" t="s">
        <v>7755</v>
      </c>
      <c r="F122" s="216" t="s">
        <v>7420</v>
      </c>
      <c r="G122" s="217" t="s">
        <v>282</v>
      </c>
      <c r="H122" s="218">
        <v>8</v>
      </c>
      <c r="I122" s="219"/>
      <c r="J122" s="220">
        <f>ROUND(I122*H122,2)</f>
        <v>0</v>
      </c>
      <c r="K122" s="216" t="s">
        <v>247</v>
      </c>
      <c r="L122" s="45"/>
      <c r="M122" s="221" t="s">
        <v>19</v>
      </c>
      <c r="N122" s="222" t="s">
        <v>43</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248</v>
      </c>
      <c r="AT122" s="225" t="s">
        <v>243</v>
      </c>
      <c r="AU122" s="225" t="s">
        <v>81</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248</v>
      </c>
      <c r="BM122" s="225" t="s">
        <v>308</v>
      </c>
    </row>
    <row r="123" s="2" customFormat="1" ht="16.5" customHeight="1">
      <c r="A123" s="39"/>
      <c r="B123" s="40"/>
      <c r="C123" s="214" t="s">
        <v>309</v>
      </c>
      <c r="D123" s="214" t="s">
        <v>243</v>
      </c>
      <c r="E123" s="215" t="s">
        <v>7756</v>
      </c>
      <c r="F123" s="216" t="s">
        <v>7422</v>
      </c>
      <c r="G123" s="217" t="s">
        <v>282</v>
      </c>
      <c r="H123" s="218">
        <v>8</v>
      </c>
      <c r="I123" s="219"/>
      <c r="J123" s="220">
        <f>ROUND(I123*H123,2)</f>
        <v>0</v>
      </c>
      <c r="K123" s="216" t="s">
        <v>247</v>
      </c>
      <c r="L123" s="45"/>
      <c r="M123" s="221" t="s">
        <v>19</v>
      </c>
      <c r="N123" s="222" t="s">
        <v>43</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248</v>
      </c>
      <c r="AT123" s="225" t="s">
        <v>243</v>
      </c>
      <c r="AU123" s="225" t="s">
        <v>81</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311</v>
      </c>
    </row>
    <row r="124" s="12" customFormat="1" ht="22.8" customHeight="1">
      <c r="A124" s="12"/>
      <c r="B124" s="198"/>
      <c r="C124" s="199"/>
      <c r="D124" s="200" t="s">
        <v>71</v>
      </c>
      <c r="E124" s="212" t="s">
        <v>7757</v>
      </c>
      <c r="F124" s="212" t="s">
        <v>405</v>
      </c>
      <c r="G124" s="199"/>
      <c r="H124" s="199"/>
      <c r="I124" s="202"/>
      <c r="J124" s="213">
        <f>BK124</f>
        <v>0</v>
      </c>
      <c r="K124" s="199"/>
      <c r="L124" s="204"/>
      <c r="M124" s="205"/>
      <c r="N124" s="206"/>
      <c r="O124" s="206"/>
      <c r="P124" s="207">
        <f>SUM(P125:P132)</f>
        <v>0</v>
      </c>
      <c r="Q124" s="206"/>
      <c r="R124" s="207">
        <f>SUM(R125:R132)</f>
        <v>0</v>
      </c>
      <c r="S124" s="206"/>
      <c r="T124" s="208">
        <f>SUM(T125:T132)</f>
        <v>0</v>
      </c>
      <c r="U124" s="12"/>
      <c r="V124" s="12"/>
      <c r="W124" s="12"/>
      <c r="X124" s="12"/>
      <c r="Y124" s="12"/>
      <c r="Z124" s="12"/>
      <c r="AA124" s="12"/>
      <c r="AB124" s="12"/>
      <c r="AC124" s="12"/>
      <c r="AD124" s="12"/>
      <c r="AE124" s="12"/>
      <c r="AR124" s="209" t="s">
        <v>79</v>
      </c>
      <c r="AT124" s="210" t="s">
        <v>71</v>
      </c>
      <c r="AU124" s="210" t="s">
        <v>79</v>
      </c>
      <c r="AY124" s="209" t="s">
        <v>240</v>
      </c>
      <c r="BK124" s="211">
        <f>SUM(BK125:BK132)</f>
        <v>0</v>
      </c>
    </row>
    <row r="125" s="2" customFormat="1" ht="16.5" customHeight="1">
      <c r="A125" s="39"/>
      <c r="B125" s="40"/>
      <c r="C125" s="214" t="s">
        <v>278</v>
      </c>
      <c r="D125" s="214" t="s">
        <v>243</v>
      </c>
      <c r="E125" s="215" t="s">
        <v>7758</v>
      </c>
      <c r="F125" s="216" t="s">
        <v>7759</v>
      </c>
      <c r="G125" s="217" t="s">
        <v>282</v>
      </c>
      <c r="H125" s="218">
        <v>1</v>
      </c>
      <c r="I125" s="219"/>
      <c r="J125" s="220">
        <f>ROUND(I125*H125,2)</f>
        <v>0</v>
      </c>
      <c r="K125" s="216" t="s">
        <v>247</v>
      </c>
      <c r="L125" s="45"/>
      <c r="M125" s="221" t="s">
        <v>19</v>
      </c>
      <c r="N125" s="222" t="s">
        <v>43</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248</v>
      </c>
      <c r="AT125" s="225" t="s">
        <v>243</v>
      </c>
      <c r="AU125" s="225" t="s">
        <v>81</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248</v>
      </c>
      <c r="BM125" s="225" t="s">
        <v>313</v>
      </c>
    </row>
    <row r="126" s="2" customFormat="1" ht="16.5" customHeight="1">
      <c r="A126" s="39"/>
      <c r="B126" s="40"/>
      <c r="C126" s="214" t="s">
        <v>7</v>
      </c>
      <c r="D126" s="214" t="s">
        <v>243</v>
      </c>
      <c r="E126" s="215" t="s">
        <v>7760</v>
      </c>
      <c r="F126" s="216" t="s">
        <v>7761</v>
      </c>
      <c r="G126" s="217" t="s">
        <v>282</v>
      </c>
      <c r="H126" s="218">
        <v>8</v>
      </c>
      <c r="I126" s="219"/>
      <c r="J126" s="220">
        <f>ROUND(I126*H126,2)</f>
        <v>0</v>
      </c>
      <c r="K126" s="216" t="s">
        <v>247</v>
      </c>
      <c r="L126" s="45"/>
      <c r="M126" s="221" t="s">
        <v>19</v>
      </c>
      <c r="N126" s="222" t="s">
        <v>43</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248</v>
      </c>
      <c r="AT126" s="225" t="s">
        <v>243</v>
      </c>
      <c r="AU126" s="225" t="s">
        <v>81</v>
      </c>
      <c r="AY126" s="18" t="s">
        <v>240</v>
      </c>
      <c r="BE126" s="226">
        <f>IF(N126="základní",J126,0)</f>
        <v>0</v>
      </c>
      <c r="BF126" s="226">
        <f>IF(N126="snížená",J126,0)</f>
        <v>0</v>
      </c>
      <c r="BG126" s="226">
        <f>IF(N126="zákl. přenesená",J126,0)</f>
        <v>0</v>
      </c>
      <c r="BH126" s="226">
        <f>IF(N126="sníž. přenesená",J126,0)</f>
        <v>0</v>
      </c>
      <c r="BI126" s="226">
        <f>IF(N126="nulová",J126,0)</f>
        <v>0</v>
      </c>
      <c r="BJ126" s="18" t="s">
        <v>79</v>
      </c>
      <c r="BK126" s="226">
        <f>ROUND(I126*H126,2)</f>
        <v>0</v>
      </c>
      <c r="BL126" s="18" t="s">
        <v>248</v>
      </c>
      <c r="BM126" s="225" t="s">
        <v>315</v>
      </c>
    </row>
    <row r="127" s="2" customFormat="1" ht="21.75" customHeight="1">
      <c r="A127" s="39"/>
      <c r="B127" s="40"/>
      <c r="C127" s="214" t="s">
        <v>283</v>
      </c>
      <c r="D127" s="214" t="s">
        <v>243</v>
      </c>
      <c r="E127" s="215" t="s">
        <v>7762</v>
      </c>
      <c r="F127" s="216" t="s">
        <v>7443</v>
      </c>
      <c r="G127" s="217" t="s">
        <v>282</v>
      </c>
      <c r="H127" s="218">
        <v>1</v>
      </c>
      <c r="I127" s="219"/>
      <c r="J127" s="220">
        <f>ROUND(I127*H127,2)</f>
        <v>0</v>
      </c>
      <c r="K127" s="216" t="s">
        <v>247</v>
      </c>
      <c r="L127" s="45"/>
      <c r="M127" s="221" t="s">
        <v>19</v>
      </c>
      <c r="N127" s="222" t="s">
        <v>43</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248</v>
      </c>
      <c r="AT127" s="225" t="s">
        <v>243</v>
      </c>
      <c r="AU127" s="225" t="s">
        <v>81</v>
      </c>
      <c r="AY127" s="18" t="s">
        <v>240</v>
      </c>
      <c r="BE127" s="226">
        <f>IF(N127="základní",J127,0)</f>
        <v>0</v>
      </c>
      <c r="BF127" s="226">
        <f>IF(N127="snížená",J127,0)</f>
        <v>0</v>
      </c>
      <c r="BG127" s="226">
        <f>IF(N127="zákl. přenesená",J127,0)</f>
        <v>0</v>
      </c>
      <c r="BH127" s="226">
        <f>IF(N127="sníž. přenesená",J127,0)</f>
        <v>0</v>
      </c>
      <c r="BI127" s="226">
        <f>IF(N127="nulová",J127,0)</f>
        <v>0</v>
      </c>
      <c r="BJ127" s="18" t="s">
        <v>79</v>
      </c>
      <c r="BK127" s="226">
        <f>ROUND(I127*H127,2)</f>
        <v>0</v>
      </c>
      <c r="BL127" s="18" t="s">
        <v>248</v>
      </c>
      <c r="BM127" s="225" t="s">
        <v>317</v>
      </c>
    </row>
    <row r="128" s="2" customFormat="1" ht="16.5" customHeight="1">
      <c r="A128" s="39"/>
      <c r="B128" s="40"/>
      <c r="C128" s="214" t="s">
        <v>318</v>
      </c>
      <c r="D128" s="214" t="s">
        <v>243</v>
      </c>
      <c r="E128" s="215" t="s">
        <v>7763</v>
      </c>
      <c r="F128" s="216" t="s">
        <v>7445</v>
      </c>
      <c r="G128" s="217" t="s">
        <v>282</v>
      </c>
      <c r="H128" s="218">
        <v>1</v>
      </c>
      <c r="I128" s="219"/>
      <c r="J128" s="220">
        <f>ROUND(I128*H128,2)</f>
        <v>0</v>
      </c>
      <c r="K128" s="216" t="s">
        <v>247</v>
      </c>
      <c r="L128" s="45"/>
      <c r="M128" s="221" t="s">
        <v>19</v>
      </c>
      <c r="N128" s="222" t="s">
        <v>43</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248</v>
      </c>
      <c r="AT128" s="225" t="s">
        <v>243</v>
      </c>
      <c r="AU128" s="225" t="s">
        <v>81</v>
      </c>
      <c r="AY128" s="18" t="s">
        <v>240</v>
      </c>
      <c r="BE128" s="226">
        <f>IF(N128="základní",J128,0)</f>
        <v>0</v>
      </c>
      <c r="BF128" s="226">
        <f>IF(N128="snížená",J128,0)</f>
        <v>0</v>
      </c>
      <c r="BG128" s="226">
        <f>IF(N128="zákl. přenesená",J128,0)</f>
        <v>0</v>
      </c>
      <c r="BH128" s="226">
        <f>IF(N128="sníž. přenesená",J128,0)</f>
        <v>0</v>
      </c>
      <c r="BI128" s="226">
        <f>IF(N128="nulová",J128,0)</f>
        <v>0</v>
      </c>
      <c r="BJ128" s="18" t="s">
        <v>79</v>
      </c>
      <c r="BK128" s="226">
        <f>ROUND(I128*H128,2)</f>
        <v>0</v>
      </c>
      <c r="BL128" s="18" t="s">
        <v>248</v>
      </c>
      <c r="BM128" s="225" t="s">
        <v>320</v>
      </c>
    </row>
    <row r="129" s="2" customFormat="1" ht="16.5" customHeight="1">
      <c r="A129" s="39"/>
      <c r="B129" s="40"/>
      <c r="C129" s="214" t="s">
        <v>286</v>
      </c>
      <c r="D129" s="214" t="s">
        <v>243</v>
      </c>
      <c r="E129" s="215" t="s">
        <v>7764</v>
      </c>
      <c r="F129" s="216" t="s">
        <v>426</v>
      </c>
      <c r="G129" s="217" t="s">
        <v>282</v>
      </c>
      <c r="H129" s="218">
        <v>1</v>
      </c>
      <c r="I129" s="219"/>
      <c r="J129" s="220">
        <f>ROUND(I129*H129,2)</f>
        <v>0</v>
      </c>
      <c r="K129" s="216" t="s">
        <v>247</v>
      </c>
      <c r="L129" s="45"/>
      <c r="M129" s="221" t="s">
        <v>19</v>
      </c>
      <c r="N129" s="222" t="s">
        <v>43</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248</v>
      </c>
      <c r="AT129" s="225" t="s">
        <v>243</v>
      </c>
      <c r="AU129" s="225" t="s">
        <v>81</v>
      </c>
      <c r="AY129" s="18" t="s">
        <v>240</v>
      </c>
      <c r="BE129" s="226">
        <f>IF(N129="základní",J129,0)</f>
        <v>0</v>
      </c>
      <c r="BF129" s="226">
        <f>IF(N129="snížená",J129,0)</f>
        <v>0</v>
      </c>
      <c r="BG129" s="226">
        <f>IF(N129="zákl. přenesená",J129,0)</f>
        <v>0</v>
      </c>
      <c r="BH129" s="226">
        <f>IF(N129="sníž. přenesená",J129,0)</f>
        <v>0</v>
      </c>
      <c r="BI129" s="226">
        <f>IF(N129="nulová",J129,0)</f>
        <v>0</v>
      </c>
      <c r="BJ129" s="18" t="s">
        <v>79</v>
      </c>
      <c r="BK129" s="226">
        <f>ROUND(I129*H129,2)</f>
        <v>0</v>
      </c>
      <c r="BL129" s="18" t="s">
        <v>248</v>
      </c>
      <c r="BM129" s="225" t="s">
        <v>322</v>
      </c>
    </row>
    <row r="130" s="2" customFormat="1" ht="16.5" customHeight="1">
      <c r="A130" s="39"/>
      <c r="B130" s="40"/>
      <c r="C130" s="214" t="s">
        <v>323</v>
      </c>
      <c r="D130" s="214" t="s">
        <v>243</v>
      </c>
      <c r="E130" s="215" t="s">
        <v>7765</v>
      </c>
      <c r="F130" s="216" t="s">
        <v>483</v>
      </c>
      <c r="G130" s="217" t="s">
        <v>282</v>
      </c>
      <c r="H130" s="218">
        <v>1</v>
      </c>
      <c r="I130" s="219"/>
      <c r="J130" s="220">
        <f>ROUND(I130*H130,2)</f>
        <v>0</v>
      </c>
      <c r="K130" s="216" t="s">
        <v>247</v>
      </c>
      <c r="L130" s="45"/>
      <c r="M130" s="221" t="s">
        <v>19</v>
      </c>
      <c r="N130" s="222" t="s">
        <v>43</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248</v>
      </c>
      <c r="AT130" s="225" t="s">
        <v>243</v>
      </c>
      <c r="AU130" s="225" t="s">
        <v>81</v>
      </c>
      <c r="AY130" s="18" t="s">
        <v>240</v>
      </c>
      <c r="BE130" s="226">
        <f>IF(N130="základní",J130,0)</f>
        <v>0</v>
      </c>
      <c r="BF130" s="226">
        <f>IF(N130="snížená",J130,0)</f>
        <v>0</v>
      </c>
      <c r="BG130" s="226">
        <f>IF(N130="zákl. přenesená",J130,0)</f>
        <v>0</v>
      </c>
      <c r="BH130" s="226">
        <f>IF(N130="sníž. přenesená",J130,0)</f>
        <v>0</v>
      </c>
      <c r="BI130" s="226">
        <f>IF(N130="nulová",J130,0)</f>
        <v>0</v>
      </c>
      <c r="BJ130" s="18" t="s">
        <v>79</v>
      </c>
      <c r="BK130" s="226">
        <f>ROUND(I130*H130,2)</f>
        <v>0</v>
      </c>
      <c r="BL130" s="18" t="s">
        <v>248</v>
      </c>
      <c r="BM130" s="225" t="s">
        <v>325</v>
      </c>
    </row>
    <row r="131" s="2" customFormat="1" ht="16.5" customHeight="1">
      <c r="A131" s="39"/>
      <c r="B131" s="40"/>
      <c r="C131" s="214" t="s">
        <v>290</v>
      </c>
      <c r="D131" s="214" t="s">
        <v>243</v>
      </c>
      <c r="E131" s="215" t="s">
        <v>7766</v>
      </c>
      <c r="F131" s="216" t="s">
        <v>7451</v>
      </c>
      <c r="G131" s="217" t="s">
        <v>282</v>
      </c>
      <c r="H131" s="218">
        <v>1</v>
      </c>
      <c r="I131" s="219"/>
      <c r="J131" s="220">
        <f>ROUND(I131*H131,2)</f>
        <v>0</v>
      </c>
      <c r="K131" s="216" t="s">
        <v>247</v>
      </c>
      <c r="L131" s="45"/>
      <c r="M131" s="221" t="s">
        <v>19</v>
      </c>
      <c r="N131" s="222" t="s">
        <v>43</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248</v>
      </c>
      <c r="AT131" s="225" t="s">
        <v>243</v>
      </c>
      <c r="AU131" s="225" t="s">
        <v>81</v>
      </c>
      <c r="AY131" s="18" t="s">
        <v>240</v>
      </c>
      <c r="BE131" s="226">
        <f>IF(N131="základní",J131,0)</f>
        <v>0</v>
      </c>
      <c r="BF131" s="226">
        <f>IF(N131="snížená",J131,0)</f>
        <v>0</v>
      </c>
      <c r="BG131" s="226">
        <f>IF(N131="zákl. přenesená",J131,0)</f>
        <v>0</v>
      </c>
      <c r="BH131" s="226">
        <f>IF(N131="sníž. přenesená",J131,0)</f>
        <v>0</v>
      </c>
      <c r="BI131" s="226">
        <f>IF(N131="nulová",J131,0)</f>
        <v>0</v>
      </c>
      <c r="BJ131" s="18" t="s">
        <v>79</v>
      </c>
      <c r="BK131" s="226">
        <f>ROUND(I131*H131,2)</f>
        <v>0</v>
      </c>
      <c r="BL131" s="18" t="s">
        <v>248</v>
      </c>
      <c r="BM131" s="225" t="s">
        <v>327</v>
      </c>
    </row>
    <row r="132" s="2" customFormat="1">
      <c r="A132" s="39"/>
      <c r="B132" s="40"/>
      <c r="C132" s="41"/>
      <c r="D132" s="227" t="s">
        <v>435</v>
      </c>
      <c r="E132" s="41"/>
      <c r="F132" s="228" t="s">
        <v>7452</v>
      </c>
      <c r="G132" s="41"/>
      <c r="H132" s="41"/>
      <c r="I132" s="229"/>
      <c r="J132" s="41"/>
      <c r="K132" s="41"/>
      <c r="L132" s="45"/>
      <c r="M132" s="230"/>
      <c r="N132" s="231"/>
      <c r="O132" s="232"/>
      <c r="P132" s="232"/>
      <c r="Q132" s="232"/>
      <c r="R132" s="232"/>
      <c r="S132" s="232"/>
      <c r="T132" s="233"/>
      <c r="U132" s="39"/>
      <c r="V132" s="39"/>
      <c r="W132" s="39"/>
      <c r="X132" s="39"/>
      <c r="Y132" s="39"/>
      <c r="Z132" s="39"/>
      <c r="AA132" s="39"/>
      <c r="AB132" s="39"/>
      <c r="AC132" s="39"/>
      <c r="AD132" s="39"/>
      <c r="AE132" s="39"/>
      <c r="AT132" s="18" t="s">
        <v>435</v>
      </c>
      <c r="AU132" s="18" t="s">
        <v>81</v>
      </c>
    </row>
    <row r="133" s="2" customFormat="1" ht="6.96" customHeight="1">
      <c r="A133" s="39"/>
      <c r="B133" s="60"/>
      <c r="C133" s="61"/>
      <c r="D133" s="61"/>
      <c r="E133" s="61"/>
      <c r="F133" s="61"/>
      <c r="G133" s="61"/>
      <c r="H133" s="61"/>
      <c r="I133" s="61"/>
      <c r="J133" s="61"/>
      <c r="K133" s="61"/>
      <c r="L133" s="45"/>
      <c r="M133" s="39"/>
      <c r="O133" s="39"/>
      <c r="P133" s="39"/>
      <c r="Q133" s="39"/>
      <c r="R133" s="39"/>
      <c r="S133" s="39"/>
      <c r="T133" s="39"/>
      <c r="U133" s="39"/>
      <c r="V133" s="39"/>
      <c r="W133" s="39"/>
      <c r="X133" s="39"/>
      <c r="Y133" s="39"/>
      <c r="Z133" s="39"/>
      <c r="AA133" s="39"/>
      <c r="AB133" s="39"/>
      <c r="AC133" s="39"/>
      <c r="AD133" s="39"/>
      <c r="AE133" s="39"/>
    </row>
  </sheetData>
  <sheetProtection sheet="1" autoFilter="0" formatColumns="0" formatRows="0" objects="1" scenarios="1" spinCount="100000" saltValue="trkc5eqmK1jD7gILmowDzglISgSqXBZJFTqwEdHM6KB2wnVDPGpO11efuJvG3POOUWrS936sv49tQkUZTseXyQ==" hashValue="lzjMD1pOHZbK280L9Xt4biu2dupUf0Iia5lFOlMbr5K2s1/qE+ERmq5NRWR1V/B7n86Mr0zCKSUr9TFlMlAMVA==" algorithmName="SHA-512" password="CC35"/>
  <autoFilter ref="C97:K132"/>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168</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c r="B8" s="21"/>
      <c r="D8" s="144" t="s">
        <v>209</v>
      </c>
      <c r="L8" s="21"/>
    </row>
    <row r="9" s="1" customFormat="1" ht="16.5" customHeight="1">
      <c r="B9" s="21"/>
      <c r="E9" s="145" t="s">
        <v>1333</v>
      </c>
      <c r="F9" s="1"/>
      <c r="G9" s="1"/>
      <c r="H9" s="1"/>
      <c r="L9" s="21"/>
    </row>
    <row r="10" s="1" customFormat="1" ht="12" customHeight="1">
      <c r="B10" s="21"/>
      <c r="D10" s="144" t="s">
        <v>211</v>
      </c>
      <c r="L10" s="21"/>
    </row>
    <row r="11" s="2" customFormat="1" ht="16.5" customHeight="1">
      <c r="A11" s="39"/>
      <c r="B11" s="45"/>
      <c r="C11" s="39"/>
      <c r="D11" s="39"/>
      <c r="E11" s="157" t="s">
        <v>7318</v>
      </c>
      <c r="F11" s="39"/>
      <c r="G11" s="39"/>
      <c r="H11" s="39"/>
      <c r="I11" s="39"/>
      <c r="J11" s="39"/>
      <c r="K11" s="39"/>
      <c r="L11" s="146"/>
      <c r="S11" s="39"/>
      <c r="T11" s="39"/>
      <c r="U11" s="39"/>
      <c r="V11" s="39"/>
      <c r="W11" s="39"/>
      <c r="X11" s="39"/>
      <c r="Y11" s="39"/>
      <c r="Z11" s="39"/>
      <c r="AA11" s="39"/>
      <c r="AB11" s="39"/>
      <c r="AC11" s="39"/>
      <c r="AD11" s="39"/>
      <c r="AE11" s="39"/>
    </row>
    <row r="12" s="2" customFormat="1" ht="12" customHeight="1">
      <c r="A12" s="39"/>
      <c r="B12" s="45"/>
      <c r="C12" s="39"/>
      <c r="D12" s="144" t="s">
        <v>7319</v>
      </c>
      <c r="E12" s="39"/>
      <c r="F12" s="39"/>
      <c r="G12" s="39"/>
      <c r="H12" s="39"/>
      <c r="I12" s="39"/>
      <c r="J12" s="39"/>
      <c r="K12" s="39"/>
      <c r="L12" s="146"/>
      <c r="S12" s="39"/>
      <c r="T12" s="39"/>
      <c r="U12" s="39"/>
      <c r="V12" s="39"/>
      <c r="W12" s="39"/>
      <c r="X12" s="39"/>
      <c r="Y12" s="39"/>
      <c r="Z12" s="39"/>
      <c r="AA12" s="39"/>
      <c r="AB12" s="39"/>
      <c r="AC12" s="39"/>
      <c r="AD12" s="39"/>
      <c r="AE12" s="39"/>
    </row>
    <row r="13" s="2" customFormat="1" ht="16.5" customHeight="1">
      <c r="A13" s="39"/>
      <c r="B13" s="45"/>
      <c r="C13" s="39"/>
      <c r="D13" s="39"/>
      <c r="E13" s="147" t="s">
        <v>7767</v>
      </c>
      <c r="F13" s="39"/>
      <c r="G13" s="39"/>
      <c r="H13" s="39"/>
      <c r="I13" s="39"/>
      <c r="J13" s="39"/>
      <c r="K13" s="39"/>
      <c r="L13" s="146"/>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s="2" customFormat="1" ht="12" customHeight="1">
      <c r="A16" s="39"/>
      <c r="B16" s="45"/>
      <c r="C16" s="39"/>
      <c r="D16" s="144" t="s">
        <v>21</v>
      </c>
      <c r="E16" s="39"/>
      <c r="F16" s="134" t="s">
        <v>22</v>
      </c>
      <c r="G16" s="39"/>
      <c r="H16" s="39"/>
      <c r="I16" s="144" t="s">
        <v>23</v>
      </c>
      <c r="J16" s="148" t="str">
        <f>'Rekapitulace stavby'!AN8</f>
        <v>19. 10. 2024</v>
      </c>
      <c r="K16" s="39"/>
      <c r="L16" s="146"/>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s="2" customFormat="1" ht="12" customHeight="1">
      <c r="A18" s="39"/>
      <c r="B18" s="45"/>
      <c r="C18" s="39"/>
      <c r="D18" s="144" t="s">
        <v>25</v>
      </c>
      <c r="E18" s="39"/>
      <c r="F18" s="39"/>
      <c r="G18" s="39"/>
      <c r="H18" s="39"/>
      <c r="I18" s="144" t="s">
        <v>26</v>
      </c>
      <c r="J18" s="134" t="s">
        <v>19</v>
      </c>
      <c r="K18" s="39"/>
      <c r="L18" s="146"/>
      <c r="S18" s="39"/>
      <c r="T18" s="39"/>
      <c r="U18" s="39"/>
      <c r="V18" s="39"/>
      <c r="W18" s="39"/>
      <c r="X18" s="39"/>
      <c r="Y18" s="39"/>
      <c r="Z18" s="39"/>
      <c r="AA18" s="39"/>
      <c r="AB18" s="39"/>
      <c r="AC18" s="39"/>
      <c r="AD18" s="39"/>
      <c r="AE18" s="39"/>
    </row>
    <row r="19" s="2" customFormat="1" ht="18" customHeight="1">
      <c r="A19" s="39"/>
      <c r="B19" s="45"/>
      <c r="C19" s="39"/>
      <c r="D19" s="39"/>
      <c r="E19" s="134" t="s">
        <v>27</v>
      </c>
      <c r="F19" s="39"/>
      <c r="G19" s="39"/>
      <c r="H19" s="39"/>
      <c r="I19" s="144" t="s">
        <v>28</v>
      </c>
      <c r="J19" s="134" t="s">
        <v>19</v>
      </c>
      <c r="K19" s="39"/>
      <c r="L19" s="146"/>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s="2" customFormat="1" ht="12" customHeight="1">
      <c r="A21" s="39"/>
      <c r="B21" s="45"/>
      <c r="C21" s="39"/>
      <c r="D21" s="144" t="s">
        <v>29</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34"/>
      <c r="G22" s="134"/>
      <c r="H22" s="134"/>
      <c r="I22" s="144" t="s">
        <v>28</v>
      </c>
      <c r="J22" s="34" t="str">
        <f>'Rekapitulace stavby'!AN14</f>
        <v>Vyplň údaj</v>
      </c>
      <c r="K22" s="39"/>
      <c r="L22" s="146"/>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s="2" customFormat="1" ht="12" customHeight="1">
      <c r="A24" s="39"/>
      <c r="B24" s="45"/>
      <c r="C24" s="39"/>
      <c r="D24" s="144" t="s">
        <v>31</v>
      </c>
      <c r="E24" s="39"/>
      <c r="F24" s="39"/>
      <c r="G24" s="39"/>
      <c r="H24" s="39"/>
      <c r="I24" s="144" t="s">
        <v>26</v>
      </c>
      <c r="J24" s="134" t="s">
        <v>19</v>
      </c>
      <c r="K24" s="39"/>
      <c r="L24" s="146"/>
      <c r="S24" s="39"/>
      <c r="T24" s="39"/>
      <c r="U24" s="39"/>
      <c r="V24" s="39"/>
      <c r="W24" s="39"/>
      <c r="X24" s="39"/>
      <c r="Y24" s="39"/>
      <c r="Z24" s="39"/>
      <c r="AA24" s="39"/>
      <c r="AB24" s="39"/>
      <c r="AC24" s="39"/>
      <c r="AD24" s="39"/>
      <c r="AE24" s="39"/>
    </row>
    <row r="25" s="2" customFormat="1" ht="18" customHeight="1">
      <c r="A25" s="39"/>
      <c r="B25" s="45"/>
      <c r="C25" s="39"/>
      <c r="D25" s="39"/>
      <c r="E25" s="134" t="s">
        <v>32</v>
      </c>
      <c r="F25" s="39"/>
      <c r="G25" s="39"/>
      <c r="H25" s="39"/>
      <c r="I25" s="144" t="s">
        <v>28</v>
      </c>
      <c r="J25" s="134" t="s">
        <v>19</v>
      </c>
      <c r="K25" s="39"/>
      <c r="L25" s="146"/>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s="2" customFormat="1" ht="12" customHeight="1">
      <c r="A27" s="39"/>
      <c r="B27" s="45"/>
      <c r="C27" s="39"/>
      <c r="D27" s="144" t="s">
        <v>34</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s="2" customFormat="1" ht="18" customHeight="1">
      <c r="A28" s="39"/>
      <c r="B28" s="45"/>
      <c r="C28" s="39"/>
      <c r="D28" s="39"/>
      <c r="E28" s="134" t="str">
        <f>IF('Rekapitulace stavby'!E20="","",'Rekapitulace stavby'!E20)</f>
        <v>Ing.R. Hladký</v>
      </c>
      <c r="F28" s="39"/>
      <c r="G28" s="39"/>
      <c r="H28" s="39"/>
      <c r="I28" s="144" t="s">
        <v>28</v>
      </c>
      <c r="J28" s="134" t="str">
        <f>IF('Rekapitulace stavby'!AN20="","",'Rekapitulace stavby'!AN20)</f>
        <v/>
      </c>
      <c r="K28" s="39"/>
      <c r="L28" s="146"/>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s="2" customFormat="1" ht="12" customHeight="1">
      <c r="A30" s="39"/>
      <c r="B30" s="45"/>
      <c r="C30" s="39"/>
      <c r="D30" s="144" t="s">
        <v>36</v>
      </c>
      <c r="E30" s="39"/>
      <c r="F30" s="39"/>
      <c r="G30" s="39"/>
      <c r="H30" s="39"/>
      <c r="I30" s="39"/>
      <c r="J30" s="39"/>
      <c r="K30" s="39"/>
      <c r="L30" s="146"/>
      <c r="S30" s="39"/>
      <c r="T30" s="39"/>
      <c r="U30" s="39"/>
      <c r="V30" s="39"/>
      <c r="W30" s="39"/>
      <c r="X30" s="39"/>
      <c r="Y30" s="39"/>
      <c r="Z30" s="39"/>
      <c r="AA30" s="39"/>
      <c r="AB30" s="39"/>
      <c r="AC30" s="39"/>
      <c r="AD30" s="39"/>
      <c r="AE30" s="39"/>
    </row>
    <row r="31" s="8" customFormat="1" ht="95.25" customHeight="1">
      <c r="A31" s="149"/>
      <c r="B31" s="150"/>
      <c r="C31" s="149"/>
      <c r="D31" s="149"/>
      <c r="E31" s="151" t="s">
        <v>7321</v>
      </c>
      <c r="F31" s="151"/>
      <c r="G31" s="151"/>
      <c r="H31" s="151"/>
      <c r="I31" s="149"/>
      <c r="J31" s="149"/>
      <c r="K31" s="149"/>
      <c r="L31" s="152"/>
      <c r="S31" s="149"/>
      <c r="T31" s="149"/>
      <c r="U31" s="149"/>
      <c r="V31" s="149"/>
      <c r="W31" s="149"/>
      <c r="X31" s="149"/>
      <c r="Y31" s="149"/>
      <c r="Z31" s="149"/>
      <c r="AA31" s="149"/>
      <c r="AB31" s="149"/>
      <c r="AC31" s="149"/>
      <c r="AD31" s="149"/>
      <c r="AE31" s="149"/>
    </row>
    <row r="32"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25.44" customHeight="1">
      <c r="A34" s="39"/>
      <c r="B34" s="45"/>
      <c r="C34" s="39"/>
      <c r="D34" s="154" t="s">
        <v>38</v>
      </c>
      <c r="E34" s="39"/>
      <c r="F34" s="39"/>
      <c r="G34" s="39"/>
      <c r="H34" s="39"/>
      <c r="I34" s="39"/>
      <c r="J34" s="155">
        <f>ROUND(J97, 2)</f>
        <v>0</v>
      </c>
      <c r="K34" s="39"/>
      <c r="L34" s="146"/>
      <c r="S34" s="39"/>
      <c r="T34" s="39"/>
      <c r="U34" s="39"/>
      <c r="V34" s="39"/>
      <c r="W34" s="39"/>
      <c r="X34" s="39"/>
      <c r="Y34" s="39"/>
      <c r="Z34" s="39"/>
      <c r="AA34" s="39"/>
      <c r="AB34" s="39"/>
      <c r="AC34" s="39"/>
      <c r="AD34" s="39"/>
      <c r="AE34" s="39"/>
    </row>
    <row r="35"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s="2" customFormat="1" ht="14.4" customHeight="1">
      <c r="A36" s="39"/>
      <c r="B36" s="45"/>
      <c r="C36" s="39"/>
      <c r="D36" s="39"/>
      <c r="E36" s="39"/>
      <c r="F36" s="156" t="s">
        <v>40</v>
      </c>
      <c r="G36" s="39"/>
      <c r="H36" s="39"/>
      <c r="I36" s="156" t="s">
        <v>39</v>
      </c>
      <c r="J36" s="156" t="s">
        <v>41</v>
      </c>
      <c r="K36" s="39"/>
      <c r="L36" s="146"/>
      <c r="S36" s="39"/>
      <c r="T36" s="39"/>
      <c r="U36" s="39"/>
      <c r="V36" s="39"/>
      <c r="W36" s="39"/>
      <c r="X36" s="39"/>
      <c r="Y36" s="39"/>
      <c r="Z36" s="39"/>
      <c r="AA36" s="39"/>
      <c r="AB36" s="39"/>
      <c r="AC36" s="39"/>
      <c r="AD36" s="39"/>
      <c r="AE36" s="39"/>
    </row>
    <row r="37" s="2" customFormat="1" ht="14.4" customHeight="1">
      <c r="A37" s="39"/>
      <c r="B37" s="45"/>
      <c r="C37" s="39"/>
      <c r="D37" s="157" t="s">
        <v>42</v>
      </c>
      <c r="E37" s="144" t="s">
        <v>43</v>
      </c>
      <c r="F37" s="158">
        <f>ROUND((SUM(BE97:BE125)),  2)</f>
        <v>0</v>
      </c>
      <c r="G37" s="39"/>
      <c r="H37" s="39"/>
      <c r="I37" s="159">
        <v>0.20999999999999999</v>
      </c>
      <c r="J37" s="158">
        <f>ROUND(((SUM(BE97:BE125))*I37),  2)</f>
        <v>0</v>
      </c>
      <c r="K37" s="39"/>
      <c r="L37" s="146"/>
      <c r="S37" s="39"/>
      <c r="T37" s="39"/>
      <c r="U37" s="39"/>
      <c r="V37" s="39"/>
      <c r="W37" s="39"/>
      <c r="X37" s="39"/>
      <c r="Y37" s="39"/>
      <c r="Z37" s="39"/>
      <c r="AA37" s="39"/>
      <c r="AB37" s="39"/>
      <c r="AC37" s="39"/>
      <c r="AD37" s="39"/>
      <c r="AE37" s="39"/>
    </row>
    <row r="38" s="2" customFormat="1" ht="14.4" customHeight="1">
      <c r="A38" s="39"/>
      <c r="B38" s="45"/>
      <c r="C38" s="39"/>
      <c r="D38" s="39"/>
      <c r="E38" s="144" t="s">
        <v>44</v>
      </c>
      <c r="F38" s="158">
        <f>ROUND((SUM(BF97:BF125)),  2)</f>
        <v>0</v>
      </c>
      <c r="G38" s="39"/>
      <c r="H38" s="39"/>
      <c r="I38" s="159">
        <v>0.12</v>
      </c>
      <c r="J38" s="158">
        <f>ROUND(((SUM(BF97:BF125))*I38),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45</v>
      </c>
      <c r="F39" s="158">
        <f>ROUND((SUM(BG97:BG125)),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46</v>
      </c>
      <c r="F40" s="158">
        <f>ROUND((SUM(BH97:BH125)),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47</v>
      </c>
      <c r="F41" s="158">
        <f>ROUND((SUM(BI97:BI125)),  2)</f>
        <v>0</v>
      </c>
      <c r="G41" s="39"/>
      <c r="H41" s="39"/>
      <c r="I41" s="159">
        <v>0</v>
      </c>
      <c r="J41" s="158">
        <f>0</f>
        <v>0</v>
      </c>
      <c r="K41" s="39"/>
      <c r="L41" s="146"/>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s="2" customFormat="1" ht="25.44" customHeight="1">
      <c r="A43" s="39"/>
      <c r="B43" s="45"/>
      <c r="C43" s="160"/>
      <c r="D43" s="161" t="s">
        <v>48</v>
      </c>
      <c r="E43" s="162"/>
      <c r="F43" s="162"/>
      <c r="G43" s="163" t="s">
        <v>49</v>
      </c>
      <c r="H43" s="164" t="s">
        <v>50</v>
      </c>
      <c r="I43" s="162"/>
      <c r="J43" s="165">
        <f>SUM(J34:J41)</f>
        <v>0</v>
      </c>
      <c r="K43" s="166"/>
      <c r="L43" s="146"/>
      <c r="S43" s="39"/>
      <c r="T43" s="39"/>
      <c r="U43" s="39"/>
      <c r="V43" s="39"/>
      <c r="W43" s="39"/>
      <c r="X43" s="39"/>
      <c r="Y43" s="39"/>
      <c r="Z43" s="39"/>
      <c r="AA43" s="39"/>
      <c r="AB43" s="39"/>
      <c r="AC43" s="39"/>
      <c r="AD43" s="39"/>
      <c r="AE43" s="39"/>
    </row>
    <row r="44"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214</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Sportovní hala Turnov</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209</v>
      </c>
      <c r="D53" s="23"/>
      <c r="E53" s="23"/>
      <c r="F53" s="23"/>
      <c r="G53" s="23"/>
      <c r="H53" s="23"/>
      <c r="I53" s="23"/>
      <c r="J53" s="23"/>
      <c r="K53" s="23"/>
      <c r="L53" s="21"/>
    </row>
    <row r="54" hidden="1" s="1" customFormat="1" ht="16.5" customHeight="1">
      <c r="B54" s="22"/>
      <c r="C54" s="23"/>
      <c r="D54" s="23"/>
      <c r="E54" s="171" t="s">
        <v>1333</v>
      </c>
      <c r="F54" s="23"/>
      <c r="G54" s="23"/>
      <c r="H54" s="23"/>
      <c r="I54" s="23"/>
      <c r="J54" s="23"/>
      <c r="K54" s="23"/>
      <c r="L54" s="21"/>
    </row>
    <row r="55" hidden="1" s="1" customFormat="1" ht="12" customHeight="1">
      <c r="B55" s="22"/>
      <c r="C55" s="33" t="s">
        <v>211</v>
      </c>
      <c r="D55" s="23"/>
      <c r="E55" s="23"/>
      <c r="F55" s="23"/>
      <c r="G55" s="23"/>
      <c r="H55" s="23"/>
      <c r="I55" s="23"/>
      <c r="J55" s="23"/>
      <c r="K55" s="23"/>
      <c r="L55" s="21"/>
    </row>
    <row r="56" hidden="1" s="2" customFormat="1" ht="16.5" customHeight="1">
      <c r="A56" s="39"/>
      <c r="B56" s="40"/>
      <c r="C56" s="41"/>
      <c r="D56" s="41"/>
      <c r="E56" s="293" t="s">
        <v>7318</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7319</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1440.7 - Komerční rozhlas</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19. 10. 2024</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Městská sportovní Turnov</v>
      </c>
      <c r="G62" s="41"/>
      <c r="H62" s="41"/>
      <c r="I62" s="33" t="s">
        <v>31</v>
      </c>
      <c r="J62" s="37" t="str">
        <f>E25</f>
        <v>RESTYL Plan s.r.o.</v>
      </c>
      <c r="K62" s="41"/>
      <c r="L62" s="146"/>
      <c r="S62" s="39"/>
      <c r="T62" s="39"/>
      <c r="U62" s="39"/>
      <c r="V62" s="39"/>
      <c r="W62" s="39"/>
      <c r="X62" s="39"/>
      <c r="Y62" s="39"/>
      <c r="Z62" s="39"/>
      <c r="AA62" s="39"/>
      <c r="AB62" s="39"/>
      <c r="AC62" s="39"/>
      <c r="AD62" s="39"/>
      <c r="AE62" s="39"/>
    </row>
    <row r="63" hidden="1" s="2" customFormat="1" ht="15.15" customHeight="1">
      <c r="A63" s="39"/>
      <c r="B63" s="40"/>
      <c r="C63" s="33" t="s">
        <v>29</v>
      </c>
      <c r="D63" s="41"/>
      <c r="E63" s="41"/>
      <c r="F63" s="28" t="str">
        <f>IF(E22="","",E22)</f>
        <v>Vyplň údaj</v>
      </c>
      <c r="G63" s="41"/>
      <c r="H63" s="41"/>
      <c r="I63" s="33" t="s">
        <v>34</v>
      </c>
      <c r="J63" s="37" t="str">
        <f>E28</f>
        <v>Ing.R. Hladký</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215</v>
      </c>
      <c r="D65" s="173"/>
      <c r="E65" s="173"/>
      <c r="F65" s="173"/>
      <c r="G65" s="173"/>
      <c r="H65" s="173"/>
      <c r="I65" s="173"/>
      <c r="J65" s="174" t="s">
        <v>216</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70</v>
      </c>
      <c r="D67" s="41"/>
      <c r="E67" s="41"/>
      <c r="F67" s="41"/>
      <c r="G67" s="41"/>
      <c r="H67" s="41"/>
      <c r="I67" s="41"/>
      <c r="J67" s="103">
        <f>J97</f>
        <v>0</v>
      </c>
      <c r="K67" s="41"/>
      <c r="L67" s="146"/>
      <c r="S67" s="39"/>
      <c r="T67" s="39"/>
      <c r="U67" s="39"/>
      <c r="V67" s="39"/>
      <c r="W67" s="39"/>
      <c r="X67" s="39"/>
      <c r="Y67" s="39"/>
      <c r="Z67" s="39"/>
      <c r="AA67" s="39"/>
      <c r="AB67" s="39"/>
      <c r="AC67" s="39"/>
      <c r="AD67" s="39"/>
      <c r="AE67" s="39"/>
      <c r="AU67" s="18" t="s">
        <v>217</v>
      </c>
    </row>
    <row r="68" hidden="1" s="9" customFormat="1" ht="24.96" customHeight="1">
      <c r="A68" s="9"/>
      <c r="B68" s="176"/>
      <c r="C68" s="177"/>
      <c r="D68" s="178" t="s">
        <v>7768</v>
      </c>
      <c r="E68" s="179"/>
      <c r="F68" s="179"/>
      <c r="G68" s="179"/>
      <c r="H68" s="179"/>
      <c r="I68" s="179"/>
      <c r="J68" s="180">
        <f>J98</f>
        <v>0</v>
      </c>
      <c r="K68" s="177"/>
      <c r="L68" s="181"/>
      <c r="S68" s="9"/>
      <c r="T68" s="9"/>
      <c r="U68" s="9"/>
      <c r="V68" s="9"/>
      <c r="W68" s="9"/>
      <c r="X68" s="9"/>
      <c r="Y68" s="9"/>
      <c r="Z68" s="9"/>
      <c r="AA68" s="9"/>
      <c r="AB68" s="9"/>
      <c r="AC68" s="9"/>
      <c r="AD68" s="9"/>
      <c r="AE68" s="9"/>
    </row>
    <row r="69" hidden="1" s="10" customFormat="1" ht="19.92" customHeight="1">
      <c r="A69" s="10"/>
      <c r="B69" s="182"/>
      <c r="C69" s="126"/>
      <c r="D69" s="183" t="s">
        <v>7769</v>
      </c>
      <c r="E69" s="184"/>
      <c r="F69" s="184"/>
      <c r="G69" s="184"/>
      <c r="H69" s="184"/>
      <c r="I69" s="184"/>
      <c r="J69" s="185">
        <f>J99</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7770</v>
      </c>
      <c r="E70" s="184"/>
      <c r="F70" s="184"/>
      <c r="G70" s="184"/>
      <c r="H70" s="184"/>
      <c r="I70" s="184"/>
      <c r="J70" s="185">
        <f>J104</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7771</v>
      </c>
      <c r="E71" s="184"/>
      <c r="F71" s="184"/>
      <c r="G71" s="184"/>
      <c r="H71" s="184"/>
      <c r="I71" s="184"/>
      <c r="J71" s="185">
        <f>J109</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7772</v>
      </c>
      <c r="E72" s="184"/>
      <c r="F72" s="184"/>
      <c r="G72" s="184"/>
      <c r="H72" s="184"/>
      <c r="I72" s="184"/>
      <c r="J72" s="185">
        <f>J112</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7773</v>
      </c>
      <c r="E73" s="184"/>
      <c r="F73" s="184"/>
      <c r="G73" s="184"/>
      <c r="H73" s="184"/>
      <c r="I73" s="184"/>
      <c r="J73" s="185">
        <f>J114</f>
        <v>0</v>
      </c>
      <c r="K73" s="126"/>
      <c r="L73" s="186"/>
      <c r="S73" s="10"/>
      <c r="T73" s="10"/>
      <c r="U73" s="10"/>
      <c r="V73" s="10"/>
      <c r="W73" s="10"/>
      <c r="X73" s="10"/>
      <c r="Y73" s="10"/>
      <c r="Z73" s="10"/>
      <c r="AA73" s="10"/>
      <c r="AB73" s="10"/>
      <c r="AC73" s="10"/>
      <c r="AD73" s="10"/>
      <c r="AE73" s="10"/>
    </row>
    <row r="74" hidden="1" s="2" customFormat="1" ht="21.84"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6"/>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6"/>
      <c r="S79" s="39"/>
      <c r="T79" s="39"/>
      <c r="U79" s="39"/>
      <c r="V79" s="39"/>
      <c r="W79" s="39"/>
      <c r="X79" s="39"/>
      <c r="Y79" s="39"/>
      <c r="Z79" s="39"/>
      <c r="AA79" s="39"/>
      <c r="AB79" s="39"/>
      <c r="AC79" s="39"/>
      <c r="AD79" s="39"/>
      <c r="AE79" s="39"/>
    </row>
    <row r="80" s="2" customFormat="1" ht="24.96" customHeight="1">
      <c r="A80" s="39"/>
      <c r="B80" s="40"/>
      <c r="C80" s="24" t="s">
        <v>226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171" t="str">
        <f>E7</f>
        <v>Sportovní hala Turnov</v>
      </c>
      <c r="F83" s="33"/>
      <c r="G83" s="33"/>
      <c r="H83" s="33"/>
      <c r="I83" s="41"/>
      <c r="J83" s="41"/>
      <c r="K83" s="41"/>
      <c r="L83" s="146"/>
      <c r="S83" s="39"/>
      <c r="T83" s="39"/>
      <c r="U83" s="39"/>
      <c r="V83" s="39"/>
      <c r="W83" s="39"/>
      <c r="X83" s="39"/>
      <c r="Y83" s="39"/>
      <c r="Z83" s="39"/>
      <c r="AA83" s="39"/>
      <c r="AB83" s="39"/>
      <c r="AC83" s="39"/>
      <c r="AD83" s="39"/>
      <c r="AE83" s="39"/>
    </row>
    <row r="84" s="1" customFormat="1" ht="12" customHeight="1">
      <c r="B84" s="22"/>
      <c r="C84" s="33" t="s">
        <v>209</v>
      </c>
      <c r="D84" s="23"/>
      <c r="E84" s="23"/>
      <c r="F84" s="23"/>
      <c r="G84" s="23"/>
      <c r="H84" s="23"/>
      <c r="I84" s="23"/>
      <c r="J84" s="23"/>
      <c r="K84" s="23"/>
      <c r="L84" s="21"/>
    </row>
    <row r="85" s="1" customFormat="1" ht="16.5" customHeight="1">
      <c r="B85" s="22"/>
      <c r="C85" s="23"/>
      <c r="D85" s="23"/>
      <c r="E85" s="171" t="s">
        <v>1333</v>
      </c>
      <c r="F85" s="23"/>
      <c r="G85" s="23"/>
      <c r="H85" s="23"/>
      <c r="I85" s="23"/>
      <c r="J85" s="23"/>
      <c r="K85" s="23"/>
      <c r="L85" s="21"/>
    </row>
    <row r="86" s="1" customFormat="1" ht="12" customHeight="1">
      <c r="B86" s="22"/>
      <c r="C86" s="33" t="s">
        <v>211</v>
      </c>
      <c r="D86" s="23"/>
      <c r="E86" s="23"/>
      <c r="F86" s="23"/>
      <c r="G86" s="23"/>
      <c r="H86" s="23"/>
      <c r="I86" s="23"/>
      <c r="J86" s="23"/>
      <c r="K86" s="23"/>
      <c r="L86" s="21"/>
    </row>
    <row r="87" s="2" customFormat="1" ht="16.5" customHeight="1">
      <c r="A87" s="39"/>
      <c r="B87" s="40"/>
      <c r="C87" s="41"/>
      <c r="D87" s="41"/>
      <c r="E87" s="293" t="s">
        <v>7318</v>
      </c>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7319</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70" t="str">
        <f>E13</f>
        <v>1440.7 - Komerční rozhlas</v>
      </c>
      <c r="F89" s="41"/>
      <c r="G89" s="41"/>
      <c r="H89" s="41"/>
      <c r="I89" s="41"/>
      <c r="J89" s="41"/>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F16</f>
        <v xml:space="preserve"> </v>
      </c>
      <c r="G91" s="41"/>
      <c r="H91" s="41"/>
      <c r="I91" s="33" t="s">
        <v>23</v>
      </c>
      <c r="J91" s="73" t="str">
        <f>IF(J16="","",J16)</f>
        <v>19. 10. 2024</v>
      </c>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E19</f>
        <v>Městská sportovní Turnov</v>
      </c>
      <c r="G93" s="41"/>
      <c r="H93" s="41"/>
      <c r="I93" s="33" t="s">
        <v>31</v>
      </c>
      <c r="J93" s="37" t="str">
        <f>E25</f>
        <v>RESTYL Plan s.r.o.</v>
      </c>
      <c r="K93" s="41"/>
      <c r="L93" s="146"/>
      <c r="S93" s="39"/>
      <c r="T93" s="39"/>
      <c r="U93" s="39"/>
      <c r="V93" s="39"/>
      <c r="W93" s="39"/>
      <c r="X93" s="39"/>
      <c r="Y93" s="39"/>
      <c r="Z93" s="39"/>
      <c r="AA93" s="39"/>
      <c r="AB93" s="39"/>
      <c r="AC93" s="39"/>
      <c r="AD93" s="39"/>
      <c r="AE93" s="39"/>
    </row>
    <row r="94" s="2" customFormat="1" ht="15.15" customHeight="1">
      <c r="A94" s="39"/>
      <c r="B94" s="40"/>
      <c r="C94" s="33" t="s">
        <v>29</v>
      </c>
      <c r="D94" s="41"/>
      <c r="E94" s="41"/>
      <c r="F94" s="28" t="str">
        <f>IF(E22="","",E22)</f>
        <v>Vyplň údaj</v>
      </c>
      <c r="G94" s="41"/>
      <c r="H94" s="41"/>
      <c r="I94" s="33" t="s">
        <v>34</v>
      </c>
      <c r="J94" s="37" t="str">
        <f>E28</f>
        <v>Ing.R. Hladký</v>
      </c>
      <c r="K94" s="41"/>
      <c r="L94" s="146"/>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11" customFormat="1" ht="29.28" customHeight="1">
      <c r="A96" s="187"/>
      <c r="B96" s="188"/>
      <c r="C96" s="189" t="s">
        <v>227</v>
      </c>
      <c r="D96" s="190" t="s">
        <v>57</v>
      </c>
      <c r="E96" s="190" t="s">
        <v>53</v>
      </c>
      <c r="F96" s="190" t="s">
        <v>54</v>
      </c>
      <c r="G96" s="190" t="s">
        <v>228</v>
      </c>
      <c r="H96" s="190" t="s">
        <v>229</v>
      </c>
      <c r="I96" s="190" t="s">
        <v>230</v>
      </c>
      <c r="J96" s="190" t="s">
        <v>216</v>
      </c>
      <c r="K96" s="191" t="s">
        <v>231</v>
      </c>
      <c r="L96" s="192"/>
      <c r="M96" s="93" t="s">
        <v>19</v>
      </c>
      <c r="N96" s="94" t="s">
        <v>42</v>
      </c>
      <c r="O96" s="94" t="s">
        <v>232</v>
      </c>
      <c r="P96" s="94" t="s">
        <v>233</v>
      </c>
      <c r="Q96" s="94" t="s">
        <v>234</v>
      </c>
      <c r="R96" s="94" t="s">
        <v>235</v>
      </c>
      <c r="S96" s="94" t="s">
        <v>236</v>
      </c>
      <c r="T96" s="95" t="s">
        <v>237</v>
      </c>
      <c r="U96" s="187"/>
      <c r="V96" s="187"/>
      <c r="W96" s="187"/>
      <c r="X96" s="187"/>
      <c r="Y96" s="187"/>
      <c r="Z96" s="187"/>
      <c r="AA96" s="187"/>
      <c r="AB96" s="187"/>
      <c r="AC96" s="187"/>
      <c r="AD96" s="187"/>
      <c r="AE96" s="187"/>
    </row>
    <row r="97" s="2" customFormat="1" ht="22.8" customHeight="1">
      <c r="A97" s="39"/>
      <c r="B97" s="40"/>
      <c r="C97" s="100" t="s">
        <v>238</v>
      </c>
      <c r="D97" s="41"/>
      <c r="E97" s="41"/>
      <c r="F97" s="41"/>
      <c r="G97" s="41"/>
      <c r="H97" s="41"/>
      <c r="I97" s="41"/>
      <c r="J97" s="193">
        <f>BK97</f>
        <v>0</v>
      </c>
      <c r="K97" s="41"/>
      <c r="L97" s="45"/>
      <c r="M97" s="96"/>
      <c r="N97" s="194"/>
      <c r="O97" s="97"/>
      <c r="P97" s="195">
        <f>P98</f>
        <v>0</v>
      </c>
      <c r="Q97" s="97"/>
      <c r="R97" s="195">
        <f>R98</f>
        <v>0</v>
      </c>
      <c r="S97" s="97"/>
      <c r="T97" s="196">
        <f>T98</f>
        <v>0</v>
      </c>
      <c r="U97" s="39"/>
      <c r="V97" s="39"/>
      <c r="W97" s="39"/>
      <c r="X97" s="39"/>
      <c r="Y97" s="39"/>
      <c r="Z97" s="39"/>
      <c r="AA97" s="39"/>
      <c r="AB97" s="39"/>
      <c r="AC97" s="39"/>
      <c r="AD97" s="39"/>
      <c r="AE97" s="39"/>
      <c r="AT97" s="18" t="s">
        <v>71</v>
      </c>
      <c r="AU97" s="18" t="s">
        <v>217</v>
      </c>
      <c r="BK97" s="197">
        <f>BK98</f>
        <v>0</v>
      </c>
    </row>
    <row r="98" s="12" customFormat="1" ht="25.92" customHeight="1">
      <c r="A98" s="12"/>
      <c r="B98" s="198"/>
      <c r="C98" s="199"/>
      <c r="D98" s="200" t="s">
        <v>71</v>
      </c>
      <c r="E98" s="201" t="s">
        <v>7774</v>
      </c>
      <c r="F98" s="201" t="s">
        <v>167</v>
      </c>
      <c r="G98" s="199"/>
      <c r="H98" s="199"/>
      <c r="I98" s="202"/>
      <c r="J98" s="203">
        <f>BK98</f>
        <v>0</v>
      </c>
      <c r="K98" s="199"/>
      <c r="L98" s="204"/>
      <c r="M98" s="205"/>
      <c r="N98" s="206"/>
      <c r="O98" s="206"/>
      <c r="P98" s="207">
        <f>P99+P104+P109+P112+P114</f>
        <v>0</v>
      </c>
      <c r="Q98" s="206"/>
      <c r="R98" s="207">
        <f>R99+R104+R109+R112+R114</f>
        <v>0</v>
      </c>
      <c r="S98" s="206"/>
      <c r="T98" s="208">
        <f>T99+T104+T109+T112+T114</f>
        <v>0</v>
      </c>
      <c r="U98" s="12"/>
      <c r="V98" s="12"/>
      <c r="W98" s="12"/>
      <c r="X98" s="12"/>
      <c r="Y98" s="12"/>
      <c r="Z98" s="12"/>
      <c r="AA98" s="12"/>
      <c r="AB98" s="12"/>
      <c r="AC98" s="12"/>
      <c r="AD98" s="12"/>
      <c r="AE98" s="12"/>
      <c r="AR98" s="209" t="s">
        <v>79</v>
      </c>
      <c r="AT98" s="210" t="s">
        <v>71</v>
      </c>
      <c r="AU98" s="210" t="s">
        <v>72</v>
      </c>
      <c r="AY98" s="209" t="s">
        <v>240</v>
      </c>
      <c r="BK98" s="211">
        <f>BK99+BK104+BK109+BK112+BK114</f>
        <v>0</v>
      </c>
    </row>
    <row r="99" s="12" customFormat="1" ht="22.8" customHeight="1">
      <c r="A99" s="12"/>
      <c r="B99" s="198"/>
      <c r="C99" s="199"/>
      <c r="D99" s="200" t="s">
        <v>71</v>
      </c>
      <c r="E99" s="212" t="s">
        <v>7775</v>
      </c>
      <c r="F99" s="212" t="s">
        <v>7776</v>
      </c>
      <c r="G99" s="199"/>
      <c r="H99" s="199"/>
      <c r="I99" s="202"/>
      <c r="J99" s="213">
        <f>BK99</f>
        <v>0</v>
      </c>
      <c r="K99" s="199"/>
      <c r="L99" s="204"/>
      <c r="M99" s="205"/>
      <c r="N99" s="206"/>
      <c r="O99" s="206"/>
      <c r="P99" s="207">
        <f>SUM(P100:P103)</f>
        <v>0</v>
      </c>
      <c r="Q99" s="206"/>
      <c r="R99" s="207">
        <f>SUM(R100:R103)</f>
        <v>0</v>
      </c>
      <c r="S99" s="206"/>
      <c r="T99" s="208">
        <f>SUM(T100:T103)</f>
        <v>0</v>
      </c>
      <c r="U99" s="12"/>
      <c r="V99" s="12"/>
      <c r="W99" s="12"/>
      <c r="X99" s="12"/>
      <c r="Y99" s="12"/>
      <c r="Z99" s="12"/>
      <c r="AA99" s="12"/>
      <c r="AB99" s="12"/>
      <c r="AC99" s="12"/>
      <c r="AD99" s="12"/>
      <c r="AE99" s="12"/>
      <c r="AR99" s="209" t="s">
        <v>79</v>
      </c>
      <c r="AT99" s="210" t="s">
        <v>71</v>
      </c>
      <c r="AU99" s="210" t="s">
        <v>79</v>
      </c>
      <c r="AY99" s="209" t="s">
        <v>240</v>
      </c>
      <c r="BK99" s="211">
        <f>SUM(BK100:BK103)</f>
        <v>0</v>
      </c>
    </row>
    <row r="100" s="2" customFormat="1">
      <c r="A100" s="39"/>
      <c r="B100" s="40"/>
      <c r="C100" s="214" t="s">
        <v>79</v>
      </c>
      <c r="D100" s="214" t="s">
        <v>243</v>
      </c>
      <c r="E100" s="215" t="s">
        <v>7777</v>
      </c>
      <c r="F100" s="216" t="s">
        <v>7778</v>
      </c>
      <c r="G100" s="217" t="s">
        <v>282</v>
      </c>
      <c r="H100" s="218">
        <v>1</v>
      </c>
      <c r="I100" s="219"/>
      <c r="J100" s="220">
        <f>ROUND(I100*H100,2)</f>
        <v>0</v>
      </c>
      <c r="K100" s="216" t="s">
        <v>247</v>
      </c>
      <c r="L100" s="45"/>
      <c r="M100" s="221" t="s">
        <v>19</v>
      </c>
      <c r="N100" s="222" t="s">
        <v>43</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248</v>
      </c>
      <c r="AT100" s="225" t="s">
        <v>243</v>
      </c>
      <c r="AU100" s="225" t="s">
        <v>81</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248</v>
      </c>
      <c r="BM100" s="225" t="s">
        <v>81</v>
      </c>
    </row>
    <row r="101" s="2" customFormat="1" ht="128.55" customHeight="1">
      <c r="A101" s="39"/>
      <c r="B101" s="40"/>
      <c r="C101" s="214" t="s">
        <v>81</v>
      </c>
      <c r="D101" s="214" t="s">
        <v>243</v>
      </c>
      <c r="E101" s="215" t="s">
        <v>7779</v>
      </c>
      <c r="F101" s="216" t="s">
        <v>7780</v>
      </c>
      <c r="G101" s="217" t="s">
        <v>282</v>
      </c>
      <c r="H101" s="218">
        <v>1</v>
      </c>
      <c r="I101" s="219"/>
      <c r="J101" s="220">
        <f>ROUND(I101*H101,2)</f>
        <v>0</v>
      </c>
      <c r="K101" s="216" t="s">
        <v>247</v>
      </c>
      <c r="L101" s="45"/>
      <c r="M101" s="221" t="s">
        <v>19</v>
      </c>
      <c r="N101" s="222" t="s">
        <v>43</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248</v>
      </c>
      <c r="AT101" s="225" t="s">
        <v>243</v>
      </c>
      <c r="AU101" s="225" t="s">
        <v>81</v>
      </c>
      <c r="AY101" s="18" t="s">
        <v>240</v>
      </c>
      <c r="BE101" s="226">
        <f>IF(N101="základní",J101,0)</f>
        <v>0</v>
      </c>
      <c r="BF101" s="226">
        <f>IF(N101="snížená",J101,0)</f>
        <v>0</v>
      </c>
      <c r="BG101" s="226">
        <f>IF(N101="zákl. přenesená",J101,0)</f>
        <v>0</v>
      </c>
      <c r="BH101" s="226">
        <f>IF(N101="sníž. přenesená",J101,0)</f>
        <v>0</v>
      </c>
      <c r="BI101" s="226">
        <f>IF(N101="nulová",J101,0)</f>
        <v>0</v>
      </c>
      <c r="BJ101" s="18" t="s">
        <v>79</v>
      </c>
      <c r="BK101" s="226">
        <f>ROUND(I101*H101,2)</f>
        <v>0</v>
      </c>
      <c r="BL101" s="18" t="s">
        <v>248</v>
      </c>
      <c r="BM101" s="225" t="s">
        <v>248</v>
      </c>
    </row>
    <row r="102" s="2" customFormat="1" ht="16.5" customHeight="1">
      <c r="A102" s="39"/>
      <c r="B102" s="40"/>
      <c r="C102" s="214" t="s">
        <v>149</v>
      </c>
      <c r="D102" s="214" t="s">
        <v>243</v>
      </c>
      <c r="E102" s="215" t="s">
        <v>7781</v>
      </c>
      <c r="F102" s="216" t="s">
        <v>7782</v>
      </c>
      <c r="G102" s="217" t="s">
        <v>282</v>
      </c>
      <c r="H102" s="218">
        <v>1</v>
      </c>
      <c r="I102" s="219"/>
      <c r="J102" s="220">
        <f>ROUND(I102*H102,2)</f>
        <v>0</v>
      </c>
      <c r="K102" s="216" t="s">
        <v>247</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81</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254</v>
      </c>
    </row>
    <row r="103" s="2" customFormat="1">
      <c r="A103" s="39"/>
      <c r="B103" s="40"/>
      <c r="C103" s="214" t="s">
        <v>248</v>
      </c>
      <c r="D103" s="214" t="s">
        <v>243</v>
      </c>
      <c r="E103" s="215" t="s">
        <v>7783</v>
      </c>
      <c r="F103" s="216" t="s">
        <v>7784</v>
      </c>
      <c r="G103" s="217" t="s">
        <v>282</v>
      </c>
      <c r="H103" s="218">
        <v>1</v>
      </c>
      <c r="I103" s="219"/>
      <c r="J103" s="220">
        <f>ROUND(I103*H103,2)</f>
        <v>0</v>
      </c>
      <c r="K103" s="216" t="s">
        <v>247</v>
      </c>
      <c r="L103" s="45"/>
      <c r="M103" s="221" t="s">
        <v>19</v>
      </c>
      <c r="N103" s="222" t="s">
        <v>43</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248</v>
      </c>
      <c r="AT103" s="225" t="s">
        <v>243</v>
      </c>
      <c r="AU103" s="225" t="s">
        <v>81</v>
      </c>
      <c r="AY103" s="18" t="s">
        <v>240</v>
      </c>
      <c r="BE103" s="226">
        <f>IF(N103="základní",J103,0)</f>
        <v>0</v>
      </c>
      <c r="BF103" s="226">
        <f>IF(N103="snížená",J103,0)</f>
        <v>0</v>
      </c>
      <c r="BG103" s="226">
        <f>IF(N103="zákl. přenesená",J103,0)</f>
        <v>0</v>
      </c>
      <c r="BH103" s="226">
        <f>IF(N103="sníž. přenesená",J103,0)</f>
        <v>0</v>
      </c>
      <c r="BI103" s="226">
        <f>IF(N103="nulová",J103,0)</f>
        <v>0</v>
      </c>
      <c r="BJ103" s="18" t="s">
        <v>79</v>
      </c>
      <c r="BK103" s="226">
        <f>ROUND(I103*H103,2)</f>
        <v>0</v>
      </c>
      <c r="BL103" s="18" t="s">
        <v>248</v>
      </c>
      <c r="BM103" s="225" t="s">
        <v>257</v>
      </c>
    </row>
    <row r="104" s="12" customFormat="1" ht="22.8" customHeight="1">
      <c r="A104" s="12"/>
      <c r="B104" s="198"/>
      <c r="C104" s="199"/>
      <c r="D104" s="200" t="s">
        <v>71</v>
      </c>
      <c r="E104" s="212" t="s">
        <v>7785</v>
      </c>
      <c r="F104" s="212" t="s">
        <v>7681</v>
      </c>
      <c r="G104" s="199"/>
      <c r="H104" s="199"/>
      <c r="I104" s="202"/>
      <c r="J104" s="213">
        <f>BK104</f>
        <v>0</v>
      </c>
      <c r="K104" s="199"/>
      <c r="L104" s="204"/>
      <c r="M104" s="205"/>
      <c r="N104" s="206"/>
      <c r="O104" s="206"/>
      <c r="P104" s="207">
        <f>SUM(P105:P108)</f>
        <v>0</v>
      </c>
      <c r="Q104" s="206"/>
      <c r="R104" s="207">
        <f>SUM(R105:R108)</f>
        <v>0</v>
      </c>
      <c r="S104" s="206"/>
      <c r="T104" s="208">
        <f>SUM(T105:T108)</f>
        <v>0</v>
      </c>
      <c r="U104" s="12"/>
      <c r="V104" s="12"/>
      <c r="W104" s="12"/>
      <c r="X104" s="12"/>
      <c r="Y104" s="12"/>
      <c r="Z104" s="12"/>
      <c r="AA104" s="12"/>
      <c r="AB104" s="12"/>
      <c r="AC104" s="12"/>
      <c r="AD104" s="12"/>
      <c r="AE104" s="12"/>
      <c r="AR104" s="209" t="s">
        <v>79</v>
      </c>
      <c r="AT104" s="210" t="s">
        <v>71</v>
      </c>
      <c r="AU104" s="210" t="s">
        <v>79</v>
      </c>
      <c r="AY104" s="209" t="s">
        <v>240</v>
      </c>
      <c r="BK104" s="211">
        <f>SUM(BK105:BK108)</f>
        <v>0</v>
      </c>
    </row>
    <row r="105" s="2" customFormat="1">
      <c r="A105" s="39"/>
      <c r="B105" s="40"/>
      <c r="C105" s="214" t="s">
        <v>258</v>
      </c>
      <c r="D105" s="214" t="s">
        <v>243</v>
      </c>
      <c r="E105" s="215" t="s">
        <v>7786</v>
      </c>
      <c r="F105" s="216" t="s">
        <v>7787</v>
      </c>
      <c r="G105" s="217" t="s">
        <v>282</v>
      </c>
      <c r="H105" s="218">
        <v>4</v>
      </c>
      <c r="I105" s="219"/>
      <c r="J105" s="220">
        <f>ROUND(I105*H105,2)</f>
        <v>0</v>
      </c>
      <c r="K105" s="216" t="s">
        <v>247</v>
      </c>
      <c r="L105" s="45"/>
      <c r="M105" s="221" t="s">
        <v>19</v>
      </c>
      <c r="N105" s="222"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248</v>
      </c>
      <c r="AT105" s="225" t="s">
        <v>243</v>
      </c>
      <c r="AU105" s="225" t="s">
        <v>81</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262</v>
      </c>
    </row>
    <row r="106" s="2" customFormat="1" ht="33" customHeight="1">
      <c r="A106" s="39"/>
      <c r="B106" s="40"/>
      <c r="C106" s="214" t="s">
        <v>254</v>
      </c>
      <c r="D106" s="214" t="s">
        <v>243</v>
      </c>
      <c r="E106" s="215" t="s">
        <v>7788</v>
      </c>
      <c r="F106" s="216" t="s">
        <v>7789</v>
      </c>
      <c r="G106" s="217" t="s">
        <v>282</v>
      </c>
      <c r="H106" s="218">
        <v>4</v>
      </c>
      <c r="I106" s="219"/>
      <c r="J106" s="220">
        <f>ROUND(I106*H106,2)</f>
        <v>0</v>
      </c>
      <c r="K106" s="216" t="s">
        <v>247</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81</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8</v>
      </c>
    </row>
    <row r="107" s="2" customFormat="1">
      <c r="A107" s="39"/>
      <c r="B107" s="40"/>
      <c r="C107" s="214" t="s">
        <v>265</v>
      </c>
      <c r="D107" s="214" t="s">
        <v>243</v>
      </c>
      <c r="E107" s="215" t="s">
        <v>7790</v>
      </c>
      <c r="F107" s="216" t="s">
        <v>7791</v>
      </c>
      <c r="G107" s="217" t="s">
        <v>282</v>
      </c>
      <c r="H107" s="218">
        <v>11</v>
      </c>
      <c r="I107" s="219"/>
      <c r="J107" s="220">
        <f>ROUND(I107*H107,2)</f>
        <v>0</v>
      </c>
      <c r="K107" s="216" t="s">
        <v>247</v>
      </c>
      <c r="L107" s="45"/>
      <c r="M107" s="221" t="s">
        <v>19</v>
      </c>
      <c r="N107" s="222" t="s">
        <v>43</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248</v>
      </c>
      <c r="AT107" s="225" t="s">
        <v>243</v>
      </c>
      <c r="AU107" s="225" t="s">
        <v>81</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248</v>
      </c>
      <c r="BM107" s="225" t="s">
        <v>268</v>
      </c>
    </row>
    <row r="108" s="2" customFormat="1" ht="33" customHeight="1">
      <c r="A108" s="39"/>
      <c r="B108" s="40"/>
      <c r="C108" s="214" t="s">
        <v>257</v>
      </c>
      <c r="D108" s="214" t="s">
        <v>243</v>
      </c>
      <c r="E108" s="215" t="s">
        <v>7792</v>
      </c>
      <c r="F108" s="216" t="s">
        <v>7793</v>
      </c>
      <c r="G108" s="217" t="s">
        <v>282</v>
      </c>
      <c r="H108" s="218">
        <v>2</v>
      </c>
      <c r="I108" s="219"/>
      <c r="J108" s="220">
        <f>ROUND(I108*H108,2)</f>
        <v>0</v>
      </c>
      <c r="K108" s="216" t="s">
        <v>247</v>
      </c>
      <c r="L108" s="45"/>
      <c r="M108" s="221" t="s">
        <v>19</v>
      </c>
      <c r="N108" s="222"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248</v>
      </c>
      <c r="AT108" s="225" t="s">
        <v>243</v>
      </c>
      <c r="AU108" s="225" t="s">
        <v>81</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248</v>
      </c>
      <c r="BM108" s="225" t="s">
        <v>271</v>
      </c>
    </row>
    <row r="109" s="12" customFormat="1" ht="22.8" customHeight="1">
      <c r="A109" s="12"/>
      <c r="B109" s="198"/>
      <c r="C109" s="199"/>
      <c r="D109" s="200" t="s">
        <v>71</v>
      </c>
      <c r="E109" s="212" t="s">
        <v>7794</v>
      </c>
      <c r="F109" s="212" t="s">
        <v>7402</v>
      </c>
      <c r="G109" s="199"/>
      <c r="H109" s="199"/>
      <c r="I109" s="202"/>
      <c r="J109" s="213">
        <f>BK109</f>
        <v>0</v>
      </c>
      <c r="K109" s="199"/>
      <c r="L109" s="204"/>
      <c r="M109" s="205"/>
      <c r="N109" s="206"/>
      <c r="O109" s="206"/>
      <c r="P109" s="207">
        <f>SUM(P110:P111)</f>
        <v>0</v>
      </c>
      <c r="Q109" s="206"/>
      <c r="R109" s="207">
        <f>SUM(R110:R111)</f>
        <v>0</v>
      </c>
      <c r="S109" s="206"/>
      <c r="T109" s="208">
        <f>SUM(T110:T111)</f>
        <v>0</v>
      </c>
      <c r="U109" s="12"/>
      <c r="V109" s="12"/>
      <c r="W109" s="12"/>
      <c r="X109" s="12"/>
      <c r="Y109" s="12"/>
      <c r="Z109" s="12"/>
      <c r="AA109" s="12"/>
      <c r="AB109" s="12"/>
      <c r="AC109" s="12"/>
      <c r="AD109" s="12"/>
      <c r="AE109" s="12"/>
      <c r="AR109" s="209" t="s">
        <v>79</v>
      </c>
      <c r="AT109" s="210" t="s">
        <v>71</v>
      </c>
      <c r="AU109" s="210" t="s">
        <v>79</v>
      </c>
      <c r="AY109" s="209" t="s">
        <v>240</v>
      </c>
      <c r="BK109" s="211">
        <f>SUM(BK110:BK111)</f>
        <v>0</v>
      </c>
    </row>
    <row r="110" s="2" customFormat="1" ht="16.5" customHeight="1">
      <c r="A110" s="39"/>
      <c r="B110" s="40"/>
      <c r="C110" s="214" t="s">
        <v>272</v>
      </c>
      <c r="D110" s="214" t="s">
        <v>243</v>
      </c>
      <c r="E110" s="215" t="s">
        <v>7795</v>
      </c>
      <c r="F110" s="216" t="s">
        <v>7796</v>
      </c>
      <c r="G110" s="217" t="s">
        <v>261</v>
      </c>
      <c r="H110" s="218">
        <v>420</v>
      </c>
      <c r="I110" s="219"/>
      <c r="J110" s="220">
        <f>ROUND(I110*H110,2)</f>
        <v>0</v>
      </c>
      <c r="K110" s="216" t="s">
        <v>247</v>
      </c>
      <c r="L110" s="45"/>
      <c r="M110" s="221" t="s">
        <v>19</v>
      </c>
      <c r="N110" s="222" t="s">
        <v>43</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248</v>
      </c>
      <c r="AT110" s="225" t="s">
        <v>243</v>
      </c>
      <c r="AU110" s="225" t="s">
        <v>81</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248</v>
      </c>
      <c r="BM110" s="225" t="s">
        <v>275</v>
      </c>
    </row>
    <row r="111" s="2" customFormat="1">
      <c r="A111" s="39"/>
      <c r="B111" s="40"/>
      <c r="C111" s="214" t="s">
        <v>262</v>
      </c>
      <c r="D111" s="214" t="s">
        <v>243</v>
      </c>
      <c r="E111" s="215" t="s">
        <v>7797</v>
      </c>
      <c r="F111" s="216" t="s">
        <v>7798</v>
      </c>
      <c r="G111" s="217" t="s">
        <v>282</v>
      </c>
      <c r="H111" s="218">
        <v>1</v>
      </c>
      <c r="I111" s="219"/>
      <c r="J111" s="220">
        <f>ROUND(I111*H111,2)</f>
        <v>0</v>
      </c>
      <c r="K111" s="216" t="s">
        <v>247</v>
      </c>
      <c r="L111" s="45"/>
      <c r="M111" s="221" t="s">
        <v>19</v>
      </c>
      <c r="N111" s="222" t="s">
        <v>43</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248</v>
      </c>
      <c r="AT111" s="225" t="s">
        <v>243</v>
      </c>
      <c r="AU111" s="225" t="s">
        <v>81</v>
      </c>
      <c r="AY111" s="18" t="s">
        <v>240</v>
      </c>
      <c r="BE111" s="226">
        <f>IF(N111="základní",J111,0)</f>
        <v>0</v>
      </c>
      <c r="BF111" s="226">
        <f>IF(N111="snížená",J111,0)</f>
        <v>0</v>
      </c>
      <c r="BG111" s="226">
        <f>IF(N111="zákl. přenesená",J111,0)</f>
        <v>0</v>
      </c>
      <c r="BH111" s="226">
        <f>IF(N111="sníž. přenesená",J111,0)</f>
        <v>0</v>
      </c>
      <c r="BI111" s="226">
        <f>IF(N111="nulová",J111,0)</f>
        <v>0</v>
      </c>
      <c r="BJ111" s="18" t="s">
        <v>79</v>
      </c>
      <c r="BK111" s="226">
        <f>ROUND(I111*H111,2)</f>
        <v>0</v>
      </c>
      <c r="BL111" s="18" t="s">
        <v>248</v>
      </c>
      <c r="BM111" s="225" t="s">
        <v>278</v>
      </c>
    </row>
    <row r="112" s="12" customFormat="1" ht="22.8" customHeight="1">
      <c r="A112" s="12"/>
      <c r="B112" s="198"/>
      <c r="C112" s="199"/>
      <c r="D112" s="200" t="s">
        <v>71</v>
      </c>
      <c r="E112" s="212" t="s">
        <v>7799</v>
      </c>
      <c r="F112" s="212" t="s">
        <v>7408</v>
      </c>
      <c r="G112" s="199"/>
      <c r="H112" s="199"/>
      <c r="I112" s="202"/>
      <c r="J112" s="213">
        <f>BK112</f>
        <v>0</v>
      </c>
      <c r="K112" s="199"/>
      <c r="L112" s="204"/>
      <c r="M112" s="205"/>
      <c r="N112" s="206"/>
      <c r="O112" s="206"/>
      <c r="P112" s="207">
        <f>P113</f>
        <v>0</v>
      </c>
      <c r="Q112" s="206"/>
      <c r="R112" s="207">
        <f>R113</f>
        <v>0</v>
      </c>
      <c r="S112" s="206"/>
      <c r="T112" s="208">
        <f>T113</f>
        <v>0</v>
      </c>
      <c r="U112" s="12"/>
      <c r="V112" s="12"/>
      <c r="W112" s="12"/>
      <c r="X112" s="12"/>
      <c r="Y112" s="12"/>
      <c r="Z112" s="12"/>
      <c r="AA112" s="12"/>
      <c r="AB112" s="12"/>
      <c r="AC112" s="12"/>
      <c r="AD112" s="12"/>
      <c r="AE112" s="12"/>
      <c r="AR112" s="209" t="s">
        <v>79</v>
      </c>
      <c r="AT112" s="210" t="s">
        <v>71</v>
      </c>
      <c r="AU112" s="210" t="s">
        <v>79</v>
      </c>
      <c r="AY112" s="209" t="s">
        <v>240</v>
      </c>
      <c r="BK112" s="211">
        <f>BK113</f>
        <v>0</v>
      </c>
    </row>
    <row r="113" s="2" customFormat="1">
      <c r="A113" s="39"/>
      <c r="B113" s="40"/>
      <c r="C113" s="214" t="s">
        <v>279</v>
      </c>
      <c r="D113" s="214" t="s">
        <v>243</v>
      </c>
      <c r="E113" s="215" t="s">
        <v>7800</v>
      </c>
      <c r="F113" s="216" t="s">
        <v>7627</v>
      </c>
      <c r="G113" s="217" t="s">
        <v>282</v>
      </c>
      <c r="H113" s="218">
        <v>1260</v>
      </c>
      <c r="I113" s="219"/>
      <c r="J113" s="220">
        <f>ROUND(I113*H113,2)</f>
        <v>0</v>
      </c>
      <c r="K113" s="216" t="s">
        <v>247</v>
      </c>
      <c r="L113" s="45"/>
      <c r="M113" s="221" t="s">
        <v>19</v>
      </c>
      <c r="N113" s="222" t="s">
        <v>43</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248</v>
      </c>
      <c r="AT113" s="225" t="s">
        <v>243</v>
      </c>
      <c r="AU113" s="225" t="s">
        <v>81</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283</v>
      </c>
    </row>
    <row r="114" s="12" customFormat="1" ht="22.8" customHeight="1">
      <c r="A114" s="12"/>
      <c r="B114" s="198"/>
      <c r="C114" s="199"/>
      <c r="D114" s="200" t="s">
        <v>71</v>
      </c>
      <c r="E114" s="212" t="s">
        <v>7801</v>
      </c>
      <c r="F114" s="212" t="s">
        <v>405</v>
      </c>
      <c r="G114" s="199"/>
      <c r="H114" s="199"/>
      <c r="I114" s="202"/>
      <c r="J114" s="213">
        <f>BK114</f>
        <v>0</v>
      </c>
      <c r="K114" s="199"/>
      <c r="L114" s="204"/>
      <c r="M114" s="205"/>
      <c r="N114" s="206"/>
      <c r="O114" s="206"/>
      <c r="P114" s="207">
        <f>SUM(P115:P125)</f>
        <v>0</v>
      </c>
      <c r="Q114" s="206"/>
      <c r="R114" s="207">
        <f>SUM(R115:R125)</f>
        <v>0</v>
      </c>
      <c r="S114" s="206"/>
      <c r="T114" s="208">
        <f>SUM(T115:T125)</f>
        <v>0</v>
      </c>
      <c r="U114" s="12"/>
      <c r="V114" s="12"/>
      <c r="W114" s="12"/>
      <c r="X114" s="12"/>
      <c r="Y114" s="12"/>
      <c r="Z114" s="12"/>
      <c r="AA114" s="12"/>
      <c r="AB114" s="12"/>
      <c r="AC114" s="12"/>
      <c r="AD114" s="12"/>
      <c r="AE114" s="12"/>
      <c r="AR114" s="209" t="s">
        <v>79</v>
      </c>
      <c r="AT114" s="210" t="s">
        <v>71</v>
      </c>
      <c r="AU114" s="210" t="s">
        <v>79</v>
      </c>
      <c r="AY114" s="209" t="s">
        <v>240</v>
      </c>
      <c r="BK114" s="211">
        <f>SUM(BK115:BK125)</f>
        <v>0</v>
      </c>
    </row>
    <row r="115" s="2" customFormat="1" ht="21.75" customHeight="1">
      <c r="A115" s="39"/>
      <c r="B115" s="40"/>
      <c r="C115" s="214" t="s">
        <v>8</v>
      </c>
      <c r="D115" s="214" t="s">
        <v>243</v>
      </c>
      <c r="E115" s="215" t="s">
        <v>7802</v>
      </c>
      <c r="F115" s="216" t="s">
        <v>7634</v>
      </c>
      <c r="G115" s="217" t="s">
        <v>6156</v>
      </c>
      <c r="H115" s="218">
        <v>8</v>
      </c>
      <c r="I115" s="219"/>
      <c r="J115" s="220">
        <f>ROUND(I115*H115,2)</f>
        <v>0</v>
      </c>
      <c r="K115" s="216" t="s">
        <v>247</v>
      </c>
      <c r="L115" s="45"/>
      <c r="M115" s="221" t="s">
        <v>19</v>
      </c>
      <c r="N115" s="222" t="s">
        <v>43</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248</v>
      </c>
      <c r="AT115" s="225" t="s">
        <v>243</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286</v>
      </c>
    </row>
    <row r="116" s="2" customFormat="1" ht="16.5" customHeight="1">
      <c r="A116" s="39"/>
      <c r="B116" s="40"/>
      <c r="C116" s="214" t="s">
        <v>287</v>
      </c>
      <c r="D116" s="214" t="s">
        <v>243</v>
      </c>
      <c r="E116" s="215" t="s">
        <v>7803</v>
      </c>
      <c r="F116" s="216" t="s">
        <v>7636</v>
      </c>
      <c r="G116" s="217" t="s">
        <v>6156</v>
      </c>
      <c r="H116" s="218">
        <v>8</v>
      </c>
      <c r="I116" s="219"/>
      <c r="J116" s="220">
        <f>ROUND(I116*H116,2)</f>
        <v>0</v>
      </c>
      <c r="K116" s="216" t="s">
        <v>247</v>
      </c>
      <c r="L116" s="45"/>
      <c r="M116" s="221" t="s">
        <v>19</v>
      </c>
      <c r="N116" s="222" t="s">
        <v>43</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248</v>
      </c>
      <c r="AT116" s="225" t="s">
        <v>243</v>
      </c>
      <c r="AU116" s="225" t="s">
        <v>81</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290</v>
      </c>
    </row>
    <row r="117" s="2" customFormat="1" ht="21.75" customHeight="1">
      <c r="A117" s="39"/>
      <c r="B117" s="40"/>
      <c r="C117" s="214" t="s">
        <v>268</v>
      </c>
      <c r="D117" s="214" t="s">
        <v>243</v>
      </c>
      <c r="E117" s="215" t="s">
        <v>7804</v>
      </c>
      <c r="F117" s="216" t="s">
        <v>7638</v>
      </c>
      <c r="G117" s="217" t="s">
        <v>6156</v>
      </c>
      <c r="H117" s="218">
        <v>8</v>
      </c>
      <c r="I117" s="219"/>
      <c r="J117" s="220">
        <f>ROUND(I117*H117,2)</f>
        <v>0</v>
      </c>
      <c r="K117" s="216" t="s">
        <v>247</v>
      </c>
      <c r="L117" s="45"/>
      <c r="M117" s="221" t="s">
        <v>19</v>
      </c>
      <c r="N117" s="222" t="s">
        <v>43</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248</v>
      </c>
      <c r="AT117" s="225" t="s">
        <v>243</v>
      </c>
      <c r="AU117" s="225" t="s">
        <v>81</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248</v>
      </c>
      <c r="BM117" s="225" t="s">
        <v>294</v>
      </c>
    </row>
    <row r="118" s="2" customFormat="1" ht="16.5" customHeight="1">
      <c r="A118" s="39"/>
      <c r="B118" s="40"/>
      <c r="C118" s="214" t="s">
        <v>295</v>
      </c>
      <c r="D118" s="214" t="s">
        <v>243</v>
      </c>
      <c r="E118" s="215" t="s">
        <v>7805</v>
      </c>
      <c r="F118" s="216" t="s">
        <v>7700</v>
      </c>
      <c r="G118" s="217" t="s">
        <v>282</v>
      </c>
      <c r="H118" s="218">
        <v>1</v>
      </c>
      <c r="I118" s="219"/>
      <c r="J118" s="220">
        <f>ROUND(I118*H118,2)</f>
        <v>0</v>
      </c>
      <c r="K118" s="216" t="s">
        <v>247</v>
      </c>
      <c r="L118" s="45"/>
      <c r="M118" s="221" t="s">
        <v>19</v>
      </c>
      <c r="N118" s="222" t="s">
        <v>43</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248</v>
      </c>
      <c r="AT118" s="225" t="s">
        <v>243</v>
      </c>
      <c r="AU118" s="225" t="s">
        <v>81</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298</v>
      </c>
    </row>
    <row r="119" s="2" customFormat="1">
      <c r="A119" s="39"/>
      <c r="B119" s="40"/>
      <c r="C119" s="214" t="s">
        <v>271</v>
      </c>
      <c r="D119" s="214" t="s">
        <v>243</v>
      </c>
      <c r="E119" s="215" t="s">
        <v>7806</v>
      </c>
      <c r="F119" s="216" t="s">
        <v>7642</v>
      </c>
      <c r="G119" s="217" t="s">
        <v>6156</v>
      </c>
      <c r="H119" s="218">
        <v>4</v>
      </c>
      <c r="I119" s="219"/>
      <c r="J119" s="220">
        <f>ROUND(I119*H119,2)</f>
        <v>0</v>
      </c>
      <c r="K119" s="216" t="s">
        <v>247</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248</v>
      </c>
      <c r="AT119" s="225" t="s">
        <v>243</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301</v>
      </c>
    </row>
    <row r="120" s="2" customFormat="1" ht="16.5" customHeight="1">
      <c r="A120" s="39"/>
      <c r="B120" s="40"/>
      <c r="C120" s="214" t="s">
        <v>304</v>
      </c>
      <c r="D120" s="214" t="s">
        <v>243</v>
      </c>
      <c r="E120" s="215" t="s">
        <v>7807</v>
      </c>
      <c r="F120" s="216" t="s">
        <v>7445</v>
      </c>
      <c r="G120" s="217" t="s">
        <v>282</v>
      </c>
      <c r="H120" s="218">
        <v>1</v>
      </c>
      <c r="I120" s="219"/>
      <c r="J120" s="220">
        <f>ROUND(I120*H120,2)</f>
        <v>0</v>
      </c>
      <c r="K120" s="216" t="s">
        <v>247</v>
      </c>
      <c r="L120" s="45"/>
      <c r="M120" s="221" t="s">
        <v>19</v>
      </c>
      <c r="N120" s="222" t="s">
        <v>43</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248</v>
      </c>
      <c r="AT120" s="225" t="s">
        <v>243</v>
      </c>
      <c r="AU120" s="225" t="s">
        <v>81</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248</v>
      </c>
      <c r="BM120" s="225" t="s">
        <v>306</v>
      </c>
    </row>
    <row r="121" s="2" customFormat="1" ht="21.75" customHeight="1">
      <c r="A121" s="39"/>
      <c r="B121" s="40"/>
      <c r="C121" s="214" t="s">
        <v>275</v>
      </c>
      <c r="D121" s="214" t="s">
        <v>243</v>
      </c>
      <c r="E121" s="215" t="s">
        <v>7808</v>
      </c>
      <c r="F121" s="216" t="s">
        <v>7447</v>
      </c>
      <c r="G121" s="217" t="s">
        <v>282</v>
      </c>
      <c r="H121" s="218">
        <v>1</v>
      </c>
      <c r="I121" s="219"/>
      <c r="J121" s="220">
        <f>ROUND(I121*H121,2)</f>
        <v>0</v>
      </c>
      <c r="K121" s="216" t="s">
        <v>247</v>
      </c>
      <c r="L121" s="45"/>
      <c r="M121" s="221" t="s">
        <v>19</v>
      </c>
      <c r="N121" s="222" t="s">
        <v>43</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248</v>
      </c>
      <c r="AT121" s="225" t="s">
        <v>243</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308</v>
      </c>
    </row>
    <row r="122" s="2" customFormat="1" ht="16.5" customHeight="1">
      <c r="A122" s="39"/>
      <c r="B122" s="40"/>
      <c r="C122" s="214" t="s">
        <v>309</v>
      </c>
      <c r="D122" s="214" t="s">
        <v>243</v>
      </c>
      <c r="E122" s="215" t="s">
        <v>7809</v>
      </c>
      <c r="F122" s="216" t="s">
        <v>426</v>
      </c>
      <c r="G122" s="217" t="s">
        <v>282</v>
      </c>
      <c r="H122" s="218">
        <v>1</v>
      </c>
      <c r="I122" s="219"/>
      <c r="J122" s="220">
        <f>ROUND(I122*H122,2)</f>
        <v>0</v>
      </c>
      <c r="K122" s="216" t="s">
        <v>247</v>
      </c>
      <c r="L122" s="45"/>
      <c r="M122" s="221" t="s">
        <v>19</v>
      </c>
      <c r="N122" s="222" t="s">
        <v>43</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248</v>
      </c>
      <c r="AT122" s="225" t="s">
        <v>243</v>
      </c>
      <c r="AU122" s="225" t="s">
        <v>81</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248</v>
      </c>
      <c r="BM122" s="225" t="s">
        <v>311</v>
      </c>
    </row>
    <row r="123" s="2" customFormat="1" ht="16.5" customHeight="1">
      <c r="A123" s="39"/>
      <c r="B123" s="40"/>
      <c r="C123" s="214" t="s">
        <v>278</v>
      </c>
      <c r="D123" s="214" t="s">
        <v>243</v>
      </c>
      <c r="E123" s="215" t="s">
        <v>7810</v>
      </c>
      <c r="F123" s="216" t="s">
        <v>483</v>
      </c>
      <c r="G123" s="217" t="s">
        <v>282</v>
      </c>
      <c r="H123" s="218">
        <v>1</v>
      </c>
      <c r="I123" s="219"/>
      <c r="J123" s="220">
        <f>ROUND(I123*H123,2)</f>
        <v>0</v>
      </c>
      <c r="K123" s="216" t="s">
        <v>247</v>
      </c>
      <c r="L123" s="45"/>
      <c r="M123" s="221" t="s">
        <v>19</v>
      </c>
      <c r="N123" s="222" t="s">
        <v>43</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248</v>
      </c>
      <c r="AT123" s="225" t="s">
        <v>243</v>
      </c>
      <c r="AU123" s="225" t="s">
        <v>81</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313</v>
      </c>
    </row>
    <row r="124" s="2" customFormat="1" ht="16.5" customHeight="1">
      <c r="A124" s="39"/>
      <c r="B124" s="40"/>
      <c r="C124" s="214" t="s">
        <v>7</v>
      </c>
      <c r="D124" s="214" t="s">
        <v>243</v>
      </c>
      <c r="E124" s="215" t="s">
        <v>7811</v>
      </c>
      <c r="F124" s="216" t="s">
        <v>7451</v>
      </c>
      <c r="G124" s="217" t="s">
        <v>282</v>
      </c>
      <c r="H124" s="218">
        <v>1</v>
      </c>
      <c r="I124" s="219"/>
      <c r="J124" s="220">
        <f>ROUND(I124*H124,2)</f>
        <v>0</v>
      </c>
      <c r="K124" s="216" t="s">
        <v>247</v>
      </c>
      <c r="L124" s="45"/>
      <c r="M124" s="221" t="s">
        <v>19</v>
      </c>
      <c r="N124" s="222" t="s">
        <v>43</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248</v>
      </c>
      <c r="AT124" s="225" t="s">
        <v>243</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315</v>
      </c>
    </row>
    <row r="125" s="2" customFormat="1">
      <c r="A125" s="39"/>
      <c r="B125" s="40"/>
      <c r="C125" s="41"/>
      <c r="D125" s="227" t="s">
        <v>435</v>
      </c>
      <c r="E125" s="41"/>
      <c r="F125" s="228" t="s">
        <v>7452</v>
      </c>
      <c r="G125" s="41"/>
      <c r="H125" s="41"/>
      <c r="I125" s="229"/>
      <c r="J125" s="41"/>
      <c r="K125" s="41"/>
      <c r="L125" s="45"/>
      <c r="M125" s="230"/>
      <c r="N125" s="231"/>
      <c r="O125" s="232"/>
      <c r="P125" s="232"/>
      <c r="Q125" s="232"/>
      <c r="R125" s="232"/>
      <c r="S125" s="232"/>
      <c r="T125" s="233"/>
      <c r="U125" s="39"/>
      <c r="V125" s="39"/>
      <c r="W125" s="39"/>
      <c r="X125" s="39"/>
      <c r="Y125" s="39"/>
      <c r="Z125" s="39"/>
      <c r="AA125" s="39"/>
      <c r="AB125" s="39"/>
      <c r="AC125" s="39"/>
      <c r="AD125" s="39"/>
      <c r="AE125" s="39"/>
      <c r="AT125" s="18" t="s">
        <v>435</v>
      </c>
      <c r="AU125" s="18" t="s">
        <v>81</v>
      </c>
    </row>
    <row r="126" s="2" customFormat="1" ht="6.96" customHeight="1">
      <c r="A126" s="39"/>
      <c r="B126" s="60"/>
      <c r="C126" s="61"/>
      <c r="D126" s="61"/>
      <c r="E126" s="61"/>
      <c r="F126" s="61"/>
      <c r="G126" s="61"/>
      <c r="H126" s="61"/>
      <c r="I126" s="61"/>
      <c r="J126" s="61"/>
      <c r="K126" s="61"/>
      <c r="L126" s="45"/>
      <c r="M126" s="39"/>
      <c r="O126" s="39"/>
      <c r="P126" s="39"/>
      <c r="Q126" s="39"/>
      <c r="R126" s="39"/>
      <c r="S126" s="39"/>
      <c r="T126" s="39"/>
      <c r="U126" s="39"/>
      <c r="V126" s="39"/>
      <c r="W126" s="39"/>
      <c r="X126" s="39"/>
      <c r="Y126" s="39"/>
      <c r="Z126" s="39"/>
      <c r="AA126" s="39"/>
      <c r="AB126" s="39"/>
      <c r="AC126" s="39"/>
      <c r="AD126" s="39"/>
      <c r="AE126" s="39"/>
    </row>
  </sheetData>
  <sheetProtection sheet="1" autoFilter="0" formatColumns="0" formatRows="0" objects="1" scenarios="1" spinCount="100000" saltValue="NIp1T4hzQN+FNGk33SkxogftJx54f1OhaRhPxRs6EP2/7JdipOyw32g7vb/Mo6+irG4JbvSn9npffZWvkCee+w==" hashValue="FDKq+V3y3T5qfwZQO379BrIEgR/teT5bWbVgJw1HseaNDyk+r/jojG8ikHnRatNPFJsZV0g6bV54JPU7ycYZIg==" algorithmName="SHA-512" password="CC35"/>
  <autoFilter ref="C96:K125"/>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171</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c r="B8" s="21"/>
      <c r="D8" s="144" t="s">
        <v>209</v>
      </c>
      <c r="L8" s="21"/>
    </row>
    <row r="9" s="1" customFormat="1" ht="16.5" customHeight="1">
      <c r="B9" s="21"/>
      <c r="E9" s="145" t="s">
        <v>1333</v>
      </c>
      <c r="F9" s="1"/>
      <c r="G9" s="1"/>
      <c r="H9" s="1"/>
      <c r="L9" s="21"/>
    </row>
    <row r="10" s="1" customFormat="1" ht="12" customHeight="1">
      <c r="B10" s="21"/>
      <c r="D10" s="144" t="s">
        <v>211</v>
      </c>
      <c r="L10" s="21"/>
    </row>
    <row r="11" s="2" customFormat="1" ht="16.5" customHeight="1">
      <c r="A11" s="39"/>
      <c r="B11" s="45"/>
      <c r="C11" s="39"/>
      <c r="D11" s="39"/>
      <c r="E11" s="157" t="s">
        <v>7318</v>
      </c>
      <c r="F11" s="39"/>
      <c r="G11" s="39"/>
      <c r="H11" s="39"/>
      <c r="I11" s="39"/>
      <c r="J11" s="39"/>
      <c r="K11" s="39"/>
      <c r="L11" s="146"/>
      <c r="S11" s="39"/>
      <c r="T11" s="39"/>
      <c r="U11" s="39"/>
      <c r="V11" s="39"/>
      <c r="W11" s="39"/>
      <c r="X11" s="39"/>
      <c r="Y11" s="39"/>
      <c r="Z11" s="39"/>
      <c r="AA11" s="39"/>
      <c r="AB11" s="39"/>
      <c r="AC11" s="39"/>
      <c r="AD11" s="39"/>
      <c r="AE11" s="39"/>
    </row>
    <row r="12" s="2" customFormat="1" ht="12" customHeight="1">
      <c r="A12" s="39"/>
      <c r="B12" s="45"/>
      <c r="C12" s="39"/>
      <c r="D12" s="144" t="s">
        <v>7319</v>
      </c>
      <c r="E12" s="39"/>
      <c r="F12" s="39"/>
      <c r="G12" s="39"/>
      <c r="H12" s="39"/>
      <c r="I12" s="39"/>
      <c r="J12" s="39"/>
      <c r="K12" s="39"/>
      <c r="L12" s="146"/>
      <c r="S12" s="39"/>
      <c r="T12" s="39"/>
      <c r="U12" s="39"/>
      <c r="V12" s="39"/>
      <c r="W12" s="39"/>
      <c r="X12" s="39"/>
      <c r="Y12" s="39"/>
      <c r="Z12" s="39"/>
      <c r="AA12" s="39"/>
      <c r="AB12" s="39"/>
      <c r="AC12" s="39"/>
      <c r="AD12" s="39"/>
      <c r="AE12" s="39"/>
    </row>
    <row r="13" s="2" customFormat="1" ht="16.5" customHeight="1">
      <c r="A13" s="39"/>
      <c r="B13" s="45"/>
      <c r="C13" s="39"/>
      <c r="D13" s="39"/>
      <c r="E13" s="147" t="s">
        <v>7812</v>
      </c>
      <c r="F13" s="39"/>
      <c r="G13" s="39"/>
      <c r="H13" s="39"/>
      <c r="I13" s="39"/>
      <c r="J13" s="39"/>
      <c r="K13" s="39"/>
      <c r="L13" s="146"/>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s="2" customFormat="1" ht="12" customHeight="1">
      <c r="A16" s="39"/>
      <c r="B16" s="45"/>
      <c r="C16" s="39"/>
      <c r="D16" s="144" t="s">
        <v>21</v>
      </c>
      <c r="E16" s="39"/>
      <c r="F16" s="134" t="s">
        <v>22</v>
      </c>
      <c r="G16" s="39"/>
      <c r="H16" s="39"/>
      <c r="I16" s="144" t="s">
        <v>23</v>
      </c>
      <c r="J16" s="148" t="str">
        <f>'Rekapitulace stavby'!AN8</f>
        <v>19. 10. 2024</v>
      </c>
      <c r="K16" s="39"/>
      <c r="L16" s="146"/>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s="2" customFormat="1" ht="12" customHeight="1">
      <c r="A18" s="39"/>
      <c r="B18" s="45"/>
      <c r="C18" s="39"/>
      <c r="D18" s="144" t="s">
        <v>25</v>
      </c>
      <c r="E18" s="39"/>
      <c r="F18" s="39"/>
      <c r="G18" s="39"/>
      <c r="H18" s="39"/>
      <c r="I18" s="144" t="s">
        <v>26</v>
      </c>
      <c r="J18" s="134" t="s">
        <v>19</v>
      </c>
      <c r="K18" s="39"/>
      <c r="L18" s="146"/>
      <c r="S18" s="39"/>
      <c r="T18" s="39"/>
      <c r="U18" s="39"/>
      <c r="V18" s="39"/>
      <c r="W18" s="39"/>
      <c r="X18" s="39"/>
      <c r="Y18" s="39"/>
      <c r="Z18" s="39"/>
      <c r="AA18" s="39"/>
      <c r="AB18" s="39"/>
      <c r="AC18" s="39"/>
      <c r="AD18" s="39"/>
      <c r="AE18" s="39"/>
    </row>
    <row r="19" s="2" customFormat="1" ht="18" customHeight="1">
      <c r="A19" s="39"/>
      <c r="B19" s="45"/>
      <c r="C19" s="39"/>
      <c r="D19" s="39"/>
      <c r="E19" s="134" t="s">
        <v>27</v>
      </c>
      <c r="F19" s="39"/>
      <c r="G19" s="39"/>
      <c r="H19" s="39"/>
      <c r="I19" s="144" t="s">
        <v>28</v>
      </c>
      <c r="J19" s="134" t="s">
        <v>19</v>
      </c>
      <c r="K19" s="39"/>
      <c r="L19" s="146"/>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s="2" customFormat="1" ht="12" customHeight="1">
      <c r="A21" s="39"/>
      <c r="B21" s="45"/>
      <c r="C21" s="39"/>
      <c r="D21" s="144" t="s">
        <v>29</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34"/>
      <c r="G22" s="134"/>
      <c r="H22" s="134"/>
      <c r="I22" s="144" t="s">
        <v>28</v>
      </c>
      <c r="J22" s="34" t="str">
        <f>'Rekapitulace stavby'!AN14</f>
        <v>Vyplň údaj</v>
      </c>
      <c r="K22" s="39"/>
      <c r="L22" s="146"/>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s="2" customFormat="1" ht="12" customHeight="1">
      <c r="A24" s="39"/>
      <c r="B24" s="45"/>
      <c r="C24" s="39"/>
      <c r="D24" s="144" t="s">
        <v>31</v>
      </c>
      <c r="E24" s="39"/>
      <c r="F24" s="39"/>
      <c r="G24" s="39"/>
      <c r="H24" s="39"/>
      <c r="I24" s="144" t="s">
        <v>26</v>
      </c>
      <c r="J24" s="134" t="s">
        <v>19</v>
      </c>
      <c r="K24" s="39"/>
      <c r="L24" s="146"/>
      <c r="S24" s="39"/>
      <c r="T24" s="39"/>
      <c r="U24" s="39"/>
      <c r="V24" s="39"/>
      <c r="W24" s="39"/>
      <c r="X24" s="39"/>
      <c r="Y24" s="39"/>
      <c r="Z24" s="39"/>
      <c r="AA24" s="39"/>
      <c r="AB24" s="39"/>
      <c r="AC24" s="39"/>
      <c r="AD24" s="39"/>
      <c r="AE24" s="39"/>
    </row>
    <row r="25" s="2" customFormat="1" ht="18" customHeight="1">
      <c r="A25" s="39"/>
      <c r="B25" s="45"/>
      <c r="C25" s="39"/>
      <c r="D25" s="39"/>
      <c r="E25" s="134" t="s">
        <v>32</v>
      </c>
      <c r="F25" s="39"/>
      <c r="G25" s="39"/>
      <c r="H25" s="39"/>
      <c r="I25" s="144" t="s">
        <v>28</v>
      </c>
      <c r="J25" s="134" t="s">
        <v>19</v>
      </c>
      <c r="K25" s="39"/>
      <c r="L25" s="146"/>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s="2" customFormat="1" ht="12" customHeight="1">
      <c r="A27" s="39"/>
      <c r="B27" s="45"/>
      <c r="C27" s="39"/>
      <c r="D27" s="144" t="s">
        <v>34</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s="2" customFormat="1" ht="18" customHeight="1">
      <c r="A28" s="39"/>
      <c r="B28" s="45"/>
      <c r="C28" s="39"/>
      <c r="D28" s="39"/>
      <c r="E28" s="134" t="str">
        <f>IF('Rekapitulace stavby'!E20="","",'Rekapitulace stavby'!E20)</f>
        <v>Ing.R. Hladký</v>
      </c>
      <c r="F28" s="39"/>
      <c r="G28" s="39"/>
      <c r="H28" s="39"/>
      <c r="I28" s="144" t="s">
        <v>28</v>
      </c>
      <c r="J28" s="134" t="str">
        <f>IF('Rekapitulace stavby'!AN20="","",'Rekapitulace stavby'!AN20)</f>
        <v/>
      </c>
      <c r="K28" s="39"/>
      <c r="L28" s="146"/>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s="2" customFormat="1" ht="12" customHeight="1">
      <c r="A30" s="39"/>
      <c r="B30" s="45"/>
      <c r="C30" s="39"/>
      <c r="D30" s="144" t="s">
        <v>36</v>
      </c>
      <c r="E30" s="39"/>
      <c r="F30" s="39"/>
      <c r="G30" s="39"/>
      <c r="H30" s="39"/>
      <c r="I30" s="39"/>
      <c r="J30" s="39"/>
      <c r="K30" s="39"/>
      <c r="L30" s="146"/>
      <c r="S30" s="39"/>
      <c r="T30" s="39"/>
      <c r="U30" s="39"/>
      <c r="V30" s="39"/>
      <c r="W30" s="39"/>
      <c r="X30" s="39"/>
      <c r="Y30" s="39"/>
      <c r="Z30" s="39"/>
      <c r="AA30" s="39"/>
      <c r="AB30" s="39"/>
      <c r="AC30" s="39"/>
      <c r="AD30" s="39"/>
      <c r="AE30" s="39"/>
    </row>
    <row r="31" s="8" customFormat="1" ht="95.25" customHeight="1">
      <c r="A31" s="149"/>
      <c r="B31" s="150"/>
      <c r="C31" s="149"/>
      <c r="D31" s="149"/>
      <c r="E31" s="151" t="s">
        <v>7321</v>
      </c>
      <c r="F31" s="151"/>
      <c r="G31" s="151"/>
      <c r="H31" s="151"/>
      <c r="I31" s="149"/>
      <c r="J31" s="149"/>
      <c r="K31" s="149"/>
      <c r="L31" s="152"/>
      <c r="S31" s="149"/>
      <c r="T31" s="149"/>
      <c r="U31" s="149"/>
      <c r="V31" s="149"/>
      <c r="W31" s="149"/>
      <c r="X31" s="149"/>
      <c r="Y31" s="149"/>
      <c r="Z31" s="149"/>
      <c r="AA31" s="149"/>
      <c r="AB31" s="149"/>
      <c r="AC31" s="149"/>
      <c r="AD31" s="149"/>
      <c r="AE31" s="149"/>
    </row>
    <row r="32"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25.44" customHeight="1">
      <c r="A34" s="39"/>
      <c r="B34" s="45"/>
      <c r="C34" s="39"/>
      <c r="D34" s="154" t="s">
        <v>38</v>
      </c>
      <c r="E34" s="39"/>
      <c r="F34" s="39"/>
      <c r="G34" s="39"/>
      <c r="H34" s="39"/>
      <c r="I34" s="39"/>
      <c r="J34" s="155">
        <f>ROUND(J96, 2)</f>
        <v>0</v>
      </c>
      <c r="K34" s="39"/>
      <c r="L34" s="146"/>
      <c r="S34" s="39"/>
      <c r="T34" s="39"/>
      <c r="U34" s="39"/>
      <c r="V34" s="39"/>
      <c r="W34" s="39"/>
      <c r="X34" s="39"/>
      <c r="Y34" s="39"/>
      <c r="Z34" s="39"/>
      <c r="AA34" s="39"/>
      <c r="AB34" s="39"/>
      <c r="AC34" s="39"/>
      <c r="AD34" s="39"/>
      <c r="AE34" s="39"/>
    </row>
    <row r="35"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s="2" customFormat="1" ht="14.4" customHeight="1">
      <c r="A36" s="39"/>
      <c r="B36" s="45"/>
      <c r="C36" s="39"/>
      <c r="D36" s="39"/>
      <c r="E36" s="39"/>
      <c r="F36" s="156" t="s">
        <v>40</v>
      </c>
      <c r="G36" s="39"/>
      <c r="H36" s="39"/>
      <c r="I36" s="156" t="s">
        <v>39</v>
      </c>
      <c r="J36" s="156" t="s">
        <v>41</v>
      </c>
      <c r="K36" s="39"/>
      <c r="L36" s="146"/>
      <c r="S36" s="39"/>
      <c r="T36" s="39"/>
      <c r="U36" s="39"/>
      <c r="V36" s="39"/>
      <c r="W36" s="39"/>
      <c r="X36" s="39"/>
      <c r="Y36" s="39"/>
      <c r="Z36" s="39"/>
      <c r="AA36" s="39"/>
      <c r="AB36" s="39"/>
      <c r="AC36" s="39"/>
      <c r="AD36" s="39"/>
      <c r="AE36" s="39"/>
    </row>
    <row r="37" s="2" customFormat="1" ht="14.4" customHeight="1">
      <c r="A37" s="39"/>
      <c r="B37" s="45"/>
      <c r="C37" s="39"/>
      <c r="D37" s="157" t="s">
        <v>42</v>
      </c>
      <c r="E37" s="144" t="s">
        <v>43</v>
      </c>
      <c r="F37" s="158">
        <f>ROUND((SUM(BE96:BE125)),  2)</f>
        <v>0</v>
      </c>
      <c r="G37" s="39"/>
      <c r="H37" s="39"/>
      <c r="I37" s="159">
        <v>0.20999999999999999</v>
      </c>
      <c r="J37" s="158">
        <f>ROUND(((SUM(BE96:BE125))*I37),  2)</f>
        <v>0</v>
      </c>
      <c r="K37" s="39"/>
      <c r="L37" s="146"/>
      <c r="S37" s="39"/>
      <c r="T37" s="39"/>
      <c r="U37" s="39"/>
      <c r="V37" s="39"/>
      <c r="W37" s="39"/>
      <c r="X37" s="39"/>
      <c r="Y37" s="39"/>
      <c r="Z37" s="39"/>
      <c r="AA37" s="39"/>
      <c r="AB37" s="39"/>
      <c r="AC37" s="39"/>
      <c r="AD37" s="39"/>
      <c r="AE37" s="39"/>
    </row>
    <row r="38" s="2" customFormat="1" ht="14.4" customHeight="1">
      <c r="A38" s="39"/>
      <c r="B38" s="45"/>
      <c r="C38" s="39"/>
      <c r="D38" s="39"/>
      <c r="E38" s="144" t="s">
        <v>44</v>
      </c>
      <c r="F38" s="158">
        <f>ROUND((SUM(BF96:BF125)),  2)</f>
        <v>0</v>
      </c>
      <c r="G38" s="39"/>
      <c r="H38" s="39"/>
      <c r="I38" s="159">
        <v>0.12</v>
      </c>
      <c r="J38" s="158">
        <f>ROUND(((SUM(BF96:BF125))*I38),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45</v>
      </c>
      <c r="F39" s="158">
        <f>ROUND((SUM(BG96:BG125)),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46</v>
      </c>
      <c r="F40" s="158">
        <f>ROUND((SUM(BH96:BH125)),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47</v>
      </c>
      <c r="F41" s="158">
        <f>ROUND((SUM(BI96:BI125)),  2)</f>
        <v>0</v>
      </c>
      <c r="G41" s="39"/>
      <c r="H41" s="39"/>
      <c r="I41" s="159">
        <v>0</v>
      </c>
      <c r="J41" s="158">
        <f>0</f>
        <v>0</v>
      </c>
      <c r="K41" s="39"/>
      <c r="L41" s="146"/>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s="2" customFormat="1" ht="25.44" customHeight="1">
      <c r="A43" s="39"/>
      <c r="B43" s="45"/>
      <c r="C43" s="160"/>
      <c r="D43" s="161" t="s">
        <v>48</v>
      </c>
      <c r="E43" s="162"/>
      <c r="F43" s="162"/>
      <c r="G43" s="163" t="s">
        <v>49</v>
      </c>
      <c r="H43" s="164" t="s">
        <v>50</v>
      </c>
      <c r="I43" s="162"/>
      <c r="J43" s="165">
        <f>SUM(J34:J41)</f>
        <v>0</v>
      </c>
      <c r="K43" s="166"/>
      <c r="L43" s="146"/>
      <c r="S43" s="39"/>
      <c r="T43" s="39"/>
      <c r="U43" s="39"/>
      <c r="V43" s="39"/>
      <c r="W43" s="39"/>
      <c r="X43" s="39"/>
      <c r="Y43" s="39"/>
      <c r="Z43" s="39"/>
      <c r="AA43" s="39"/>
      <c r="AB43" s="39"/>
      <c r="AC43" s="39"/>
      <c r="AD43" s="39"/>
      <c r="AE43" s="39"/>
    </row>
    <row r="44"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214</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Sportovní hala Turnov</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209</v>
      </c>
      <c r="D53" s="23"/>
      <c r="E53" s="23"/>
      <c r="F53" s="23"/>
      <c r="G53" s="23"/>
      <c r="H53" s="23"/>
      <c r="I53" s="23"/>
      <c r="J53" s="23"/>
      <c r="K53" s="23"/>
      <c r="L53" s="21"/>
    </row>
    <row r="54" hidden="1" s="1" customFormat="1" ht="16.5" customHeight="1">
      <c r="B54" s="22"/>
      <c r="C54" s="23"/>
      <c r="D54" s="23"/>
      <c r="E54" s="171" t="s">
        <v>1333</v>
      </c>
      <c r="F54" s="23"/>
      <c r="G54" s="23"/>
      <c r="H54" s="23"/>
      <c r="I54" s="23"/>
      <c r="J54" s="23"/>
      <c r="K54" s="23"/>
      <c r="L54" s="21"/>
    </row>
    <row r="55" hidden="1" s="1" customFormat="1" ht="12" customHeight="1">
      <c r="B55" s="22"/>
      <c r="C55" s="33" t="s">
        <v>211</v>
      </c>
      <c r="D55" s="23"/>
      <c r="E55" s="23"/>
      <c r="F55" s="23"/>
      <c r="G55" s="23"/>
      <c r="H55" s="23"/>
      <c r="I55" s="23"/>
      <c r="J55" s="23"/>
      <c r="K55" s="23"/>
      <c r="L55" s="21"/>
    </row>
    <row r="56" hidden="1" s="2" customFormat="1" ht="16.5" customHeight="1">
      <c r="A56" s="39"/>
      <c r="B56" s="40"/>
      <c r="C56" s="41"/>
      <c r="D56" s="41"/>
      <c r="E56" s="293" t="s">
        <v>7318</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7319</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1440.8 - Výsledková tabule</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19. 10. 2024</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Městská sportovní Turnov</v>
      </c>
      <c r="G62" s="41"/>
      <c r="H62" s="41"/>
      <c r="I62" s="33" t="s">
        <v>31</v>
      </c>
      <c r="J62" s="37" t="str">
        <f>E25</f>
        <v>RESTYL Plan s.r.o.</v>
      </c>
      <c r="K62" s="41"/>
      <c r="L62" s="146"/>
      <c r="S62" s="39"/>
      <c r="T62" s="39"/>
      <c r="U62" s="39"/>
      <c r="V62" s="39"/>
      <c r="W62" s="39"/>
      <c r="X62" s="39"/>
      <c r="Y62" s="39"/>
      <c r="Z62" s="39"/>
      <c r="AA62" s="39"/>
      <c r="AB62" s="39"/>
      <c r="AC62" s="39"/>
      <c r="AD62" s="39"/>
      <c r="AE62" s="39"/>
    </row>
    <row r="63" hidden="1" s="2" customFormat="1" ht="15.15" customHeight="1">
      <c r="A63" s="39"/>
      <c r="B63" s="40"/>
      <c r="C63" s="33" t="s">
        <v>29</v>
      </c>
      <c r="D63" s="41"/>
      <c r="E63" s="41"/>
      <c r="F63" s="28" t="str">
        <f>IF(E22="","",E22)</f>
        <v>Vyplň údaj</v>
      </c>
      <c r="G63" s="41"/>
      <c r="H63" s="41"/>
      <c r="I63" s="33" t="s">
        <v>34</v>
      </c>
      <c r="J63" s="37" t="str">
        <f>E28</f>
        <v>Ing.R. Hladký</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215</v>
      </c>
      <c r="D65" s="173"/>
      <c r="E65" s="173"/>
      <c r="F65" s="173"/>
      <c r="G65" s="173"/>
      <c r="H65" s="173"/>
      <c r="I65" s="173"/>
      <c r="J65" s="174" t="s">
        <v>216</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70</v>
      </c>
      <c r="D67" s="41"/>
      <c r="E67" s="41"/>
      <c r="F67" s="41"/>
      <c r="G67" s="41"/>
      <c r="H67" s="41"/>
      <c r="I67" s="41"/>
      <c r="J67" s="103">
        <f>J96</f>
        <v>0</v>
      </c>
      <c r="K67" s="41"/>
      <c r="L67" s="146"/>
      <c r="S67" s="39"/>
      <c r="T67" s="39"/>
      <c r="U67" s="39"/>
      <c r="V67" s="39"/>
      <c r="W67" s="39"/>
      <c r="X67" s="39"/>
      <c r="Y67" s="39"/>
      <c r="Z67" s="39"/>
      <c r="AA67" s="39"/>
      <c r="AB67" s="39"/>
      <c r="AC67" s="39"/>
      <c r="AD67" s="39"/>
      <c r="AE67" s="39"/>
      <c r="AU67" s="18" t="s">
        <v>217</v>
      </c>
    </row>
    <row r="68" hidden="1" s="9" customFormat="1" ht="24.96" customHeight="1">
      <c r="A68" s="9"/>
      <c r="B68" s="176"/>
      <c r="C68" s="177"/>
      <c r="D68" s="178" t="s">
        <v>7813</v>
      </c>
      <c r="E68" s="179"/>
      <c r="F68" s="179"/>
      <c r="G68" s="179"/>
      <c r="H68" s="179"/>
      <c r="I68" s="179"/>
      <c r="J68" s="180">
        <f>J97</f>
        <v>0</v>
      </c>
      <c r="K68" s="177"/>
      <c r="L68" s="181"/>
      <c r="S68" s="9"/>
      <c r="T68" s="9"/>
      <c r="U68" s="9"/>
      <c r="V68" s="9"/>
      <c r="W68" s="9"/>
      <c r="X68" s="9"/>
      <c r="Y68" s="9"/>
      <c r="Z68" s="9"/>
      <c r="AA68" s="9"/>
      <c r="AB68" s="9"/>
      <c r="AC68" s="9"/>
      <c r="AD68" s="9"/>
      <c r="AE68" s="9"/>
    </row>
    <row r="69" hidden="1" s="10" customFormat="1" ht="19.92" customHeight="1">
      <c r="A69" s="10"/>
      <c r="B69" s="182"/>
      <c r="C69" s="126"/>
      <c r="D69" s="183" t="s">
        <v>7814</v>
      </c>
      <c r="E69" s="184"/>
      <c r="F69" s="184"/>
      <c r="G69" s="184"/>
      <c r="H69" s="184"/>
      <c r="I69" s="184"/>
      <c r="J69" s="185">
        <f>J98</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7815</v>
      </c>
      <c r="E70" s="184"/>
      <c r="F70" s="184"/>
      <c r="G70" s="184"/>
      <c r="H70" s="184"/>
      <c r="I70" s="184"/>
      <c r="J70" s="185">
        <f>J107</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7816</v>
      </c>
      <c r="E71" s="184"/>
      <c r="F71" s="184"/>
      <c r="G71" s="184"/>
      <c r="H71" s="184"/>
      <c r="I71" s="184"/>
      <c r="J71" s="185">
        <f>J109</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7817</v>
      </c>
      <c r="E72" s="184"/>
      <c r="F72" s="184"/>
      <c r="G72" s="184"/>
      <c r="H72" s="184"/>
      <c r="I72" s="184"/>
      <c r="J72" s="185">
        <f>J115</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226</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Sportovní hala Turnov</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209</v>
      </c>
      <c r="D83" s="23"/>
      <c r="E83" s="23"/>
      <c r="F83" s="23"/>
      <c r="G83" s="23"/>
      <c r="H83" s="23"/>
      <c r="I83" s="23"/>
      <c r="J83" s="23"/>
      <c r="K83" s="23"/>
      <c r="L83" s="21"/>
    </row>
    <row r="84" s="1" customFormat="1" ht="16.5" customHeight="1">
      <c r="B84" s="22"/>
      <c r="C84" s="23"/>
      <c r="D84" s="23"/>
      <c r="E84" s="171" t="s">
        <v>1333</v>
      </c>
      <c r="F84" s="23"/>
      <c r="G84" s="23"/>
      <c r="H84" s="23"/>
      <c r="I84" s="23"/>
      <c r="J84" s="23"/>
      <c r="K84" s="23"/>
      <c r="L84" s="21"/>
    </row>
    <row r="85" s="1" customFormat="1" ht="12" customHeight="1">
      <c r="B85" s="22"/>
      <c r="C85" s="33" t="s">
        <v>211</v>
      </c>
      <c r="D85" s="23"/>
      <c r="E85" s="23"/>
      <c r="F85" s="23"/>
      <c r="G85" s="23"/>
      <c r="H85" s="23"/>
      <c r="I85" s="23"/>
      <c r="J85" s="23"/>
      <c r="K85" s="23"/>
      <c r="L85" s="21"/>
    </row>
    <row r="86" s="2" customFormat="1" ht="16.5" customHeight="1">
      <c r="A86" s="39"/>
      <c r="B86" s="40"/>
      <c r="C86" s="41"/>
      <c r="D86" s="41"/>
      <c r="E86" s="293" t="s">
        <v>7318</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7319</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E13</f>
        <v>1440.8 - Výsledková tabule</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F16</f>
        <v xml:space="preserve"> </v>
      </c>
      <c r="G90" s="41"/>
      <c r="H90" s="41"/>
      <c r="I90" s="33" t="s">
        <v>23</v>
      </c>
      <c r="J90" s="73" t="str">
        <f>IF(J16="","",J16)</f>
        <v>19. 10. 2024</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E19</f>
        <v>Městská sportovní Turnov</v>
      </c>
      <c r="G92" s="41"/>
      <c r="H92" s="41"/>
      <c r="I92" s="33" t="s">
        <v>31</v>
      </c>
      <c r="J92" s="37" t="str">
        <f>E25</f>
        <v>RESTYL Plan s.r.o.</v>
      </c>
      <c r="K92" s="41"/>
      <c r="L92" s="146"/>
      <c r="S92" s="39"/>
      <c r="T92" s="39"/>
      <c r="U92" s="39"/>
      <c r="V92" s="39"/>
      <c r="W92" s="39"/>
      <c r="X92" s="39"/>
      <c r="Y92" s="39"/>
      <c r="Z92" s="39"/>
      <c r="AA92" s="39"/>
      <c r="AB92" s="39"/>
      <c r="AC92" s="39"/>
      <c r="AD92" s="39"/>
      <c r="AE92" s="39"/>
    </row>
    <row r="93" s="2" customFormat="1" ht="15.15" customHeight="1">
      <c r="A93" s="39"/>
      <c r="B93" s="40"/>
      <c r="C93" s="33" t="s">
        <v>29</v>
      </c>
      <c r="D93" s="41"/>
      <c r="E93" s="41"/>
      <c r="F93" s="28" t="str">
        <f>IF(E22="","",E22)</f>
        <v>Vyplň údaj</v>
      </c>
      <c r="G93" s="41"/>
      <c r="H93" s="41"/>
      <c r="I93" s="33" t="s">
        <v>34</v>
      </c>
      <c r="J93" s="37" t="str">
        <f>E28</f>
        <v>Ing.R. Hladký</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227</v>
      </c>
      <c r="D95" s="190" t="s">
        <v>57</v>
      </c>
      <c r="E95" s="190" t="s">
        <v>53</v>
      </c>
      <c r="F95" s="190" t="s">
        <v>54</v>
      </c>
      <c r="G95" s="190" t="s">
        <v>228</v>
      </c>
      <c r="H95" s="190" t="s">
        <v>229</v>
      </c>
      <c r="I95" s="190" t="s">
        <v>230</v>
      </c>
      <c r="J95" s="190" t="s">
        <v>216</v>
      </c>
      <c r="K95" s="191" t="s">
        <v>231</v>
      </c>
      <c r="L95" s="192"/>
      <c r="M95" s="93" t="s">
        <v>19</v>
      </c>
      <c r="N95" s="94" t="s">
        <v>42</v>
      </c>
      <c r="O95" s="94" t="s">
        <v>232</v>
      </c>
      <c r="P95" s="94" t="s">
        <v>233</v>
      </c>
      <c r="Q95" s="94" t="s">
        <v>234</v>
      </c>
      <c r="R95" s="94" t="s">
        <v>235</v>
      </c>
      <c r="S95" s="94" t="s">
        <v>236</v>
      </c>
      <c r="T95" s="95" t="s">
        <v>237</v>
      </c>
      <c r="U95" s="187"/>
      <c r="V95" s="187"/>
      <c r="W95" s="187"/>
      <c r="X95" s="187"/>
      <c r="Y95" s="187"/>
      <c r="Z95" s="187"/>
      <c r="AA95" s="187"/>
      <c r="AB95" s="187"/>
      <c r="AC95" s="187"/>
      <c r="AD95" s="187"/>
      <c r="AE95" s="187"/>
    </row>
    <row r="96" s="2" customFormat="1" ht="22.8" customHeight="1">
      <c r="A96" s="39"/>
      <c r="B96" s="40"/>
      <c r="C96" s="100" t="s">
        <v>238</v>
      </c>
      <c r="D96" s="41"/>
      <c r="E96" s="41"/>
      <c r="F96" s="41"/>
      <c r="G96" s="41"/>
      <c r="H96" s="41"/>
      <c r="I96" s="41"/>
      <c r="J96" s="193">
        <f>BK96</f>
        <v>0</v>
      </c>
      <c r="K96" s="41"/>
      <c r="L96" s="45"/>
      <c r="M96" s="96"/>
      <c r="N96" s="194"/>
      <c r="O96" s="97"/>
      <c r="P96" s="195">
        <f>P97</f>
        <v>0</v>
      </c>
      <c r="Q96" s="97"/>
      <c r="R96" s="195">
        <f>R97</f>
        <v>0</v>
      </c>
      <c r="S96" s="97"/>
      <c r="T96" s="196">
        <f>T97</f>
        <v>0</v>
      </c>
      <c r="U96" s="39"/>
      <c r="V96" s="39"/>
      <c r="W96" s="39"/>
      <c r="X96" s="39"/>
      <c r="Y96" s="39"/>
      <c r="Z96" s="39"/>
      <c r="AA96" s="39"/>
      <c r="AB96" s="39"/>
      <c r="AC96" s="39"/>
      <c r="AD96" s="39"/>
      <c r="AE96" s="39"/>
      <c r="AT96" s="18" t="s">
        <v>71</v>
      </c>
      <c r="AU96" s="18" t="s">
        <v>217</v>
      </c>
      <c r="BK96" s="197">
        <f>BK97</f>
        <v>0</v>
      </c>
    </row>
    <row r="97" s="12" customFormat="1" ht="25.92" customHeight="1">
      <c r="A97" s="12"/>
      <c r="B97" s="198"/>
      <c r="C97" s="199"/>
      <c r="D97" s="200" t="s">
        <v>71</v>
      </c>
      <c r="E97" s="201" t="s">
        <v>7818</v>
      </c>
      <c r="F97" s="201" t="s">
        <v>170</v>
      </c>
      <c r="G97" s="199"/>
      <c r="H97" s="199"/>
      <c r="I97" s="202"/>
      <c r="J97" s="203">
        <f>BK97</f>
        <v>0</v>
      </c>
      <c r="K97" s="199"/>
      <c r="L97" s="204"/>
      <c r="M97" s="205"/>
      <c r="N97" s="206"/>
      <c r="O97" s="206"/>
      <c r="P97" s="207">
        <f>P98+P107+P109+P115</f>
        <v>0</v>
      </c>
      <c r="Q97" s="206"/>
      <c r="R97" s="207">
        <f>R98+R107+R109+R115</f>
        <v>0</v>
      </c>
      <c r="S97" s="206"/>
      <c r="T97" s="208">
        <f>T98+T107+T109+T115</f>
        <v>0</v>
      </c>
      <c r="U97" s="12"/>
      <c r="V97" s="12"/>
      <c r="W97" s="12"/>
      <c r="X97" s="12"/>
      <c r="Y97" s="12"/>
      <c r="Z97" s="12"/>
      <c r="AA97" s="12"/>
      <c r="AB97" s="12"/>
      <c r="AC97" s="12"/>
      <c r="AD97" s="12"/>
      <c r="AE97" s="12"/>
      <c r="AR97" s="209" t="s">
        <v>79</v>
      </c>
      <c r="AT97" s="210" t="s">
        <v>71</v>
      </c>
      <c r="AU97" s="210" t="s">
        <v>72</v>
      </c>
      <c r="AY97" s="209" t="s">
        <v>240</v>
      </c>
      <c r="BK97" s="211">
        <f>BK98+BK107+BK109+BK115</f>
        <v>0</v>
      </c>
    </row>
    <row r="98" s="12" customFormat="1" ht="22.8" customHeight="1">
      <c r="A98" s="12"/>
      <c r="B98" s="198"/>
      <c r="C98" s="199"/>
      <c r="D98" s="200" t="s">
        <v>71</v>
      </c>
      <c r="E98" s="212" t="s">
        <v>7819</v>
      </c>
      <c r="F98" s="212" t="s">
        <v>7820</v>
      </c>
      <c r="G98" s="199"/>
      <c r="H98" s="199"/>
      <c r="I98" s="202"/>
      <c r="J98" s="213">
        <f>BK98</f>
        <v>0</v>
      </c>
      <c r="K98" s="199"/>
      <c r="L98" s="204"/>
      <c r="M98" s="205"/>
      <c r="N98" s="206"/>
      <c r="O98" s="206"/>
      <c r="P98" s="207">
        <f>SUM(P99:P106)</f>
        <v>0</v>
      </c>
      <c r="Q98" s="206"/>
      <c r="R98" s="207">
        <f>SUM(R99:R106)</f>
        <v>0</v>
      </c>
      <c r="S98" s="206"/>
      <c r="T98" s="208">
        <f>SUM(T99:T106)</f>
        <v>0</v>
      </c>
      <c r="U98" s="12"/>
      <c r="V98" s="12"/>
      <c r="W98" s="12"/>
      <c r="X98" s="12"/>
      <c r="Y98" s="12"/>
      <c r="Z98" s="12"/>
      <c r="AA98" s="12"/>
      <c r="AB98" s="12"/>
      <c r="AC98" s="12"/>
      <c r="AD98" s="12"/>
      <c r="AE98" s="12"/>
      <c r="AR98" s="209" t="s">
        <v>79</v>
      </c>
      <c r="AT98" s="210" t="s">
        <v>71</v>
      </c>
      <c r="AU98" s="210" t="s">
        <v>79</v>
      </c>
      <c r="AY98" s="209" t="s">
        <v>240</v>
      </c>
      <c r="BK98" s="211">
        <f>SUM(BK99:BK106)</f>
        <v>0</v>
      </c>
    </row>
    <row r="99" s="2" customFormat="1" ht="142.2" customHeight="1">
      <c r="A99" s="39"/>
      <c r="B99" s="40"/>
      <c r="C99" s="214" t="s">
        <v>79</v>
      </c>
      <c r="D99" s="214" t="s">
        <v>243</v>
      </c>
      <c r="E99" s="215" t="s">
        <v>7821</v>
      </c>
      <c r="F99" s="216" t="s">
        <v>7822</v>
      </c>
      <c r="G99" s="217" t="s">
        <v>282</v>
      </c>
      <c r="H99" s="218">
        <v>1</v>
      </c>
      <c r="I99" s="219"/>
      <c r="J99" s="220">
        <f>ROUND(I99*H99,2)</f>
        <v>0</v>
      </c>
      <c r="K99" s="216" t="s">
        <v>247</v>
      </c>
      <c r="L99" s="45"/>
      <c r="M99" s="221" t="s">
        <v>19</v>
      </c>
      <c r="N99" s="222" t="s">
        <v>43</v>
      </c>
      <c r="O99" s="85"/>
      <c r="P99" s="223">
        <f>O99*H99</f>
        <v>0</v>
      </c>
      <c r="Q99" s="223">
        <v>0</v>
      </c>
      <c r="R99" s="223">
        <f>Q99*H99</f>
        <v>0</v>
      </c>
      <c r="S99" s="223">
        <v>0</v>
      </c>
      <c r="T99" s="224">
        <f>S99*H99</f>
        <v>0</v>
      </c>
      <c r="U99" s="39"/>
      <c r="V99" s="39"/>
      <c r="W99" s="39"/>
      <c r="X99" s="39"/>
      <c r="Y99" s="39"/>
      <c r="Z99" s="39"/>
      <c r="AA99" s="39"/>
      <c r="AB99" s="39"/>
      <c r="AC99" s="39"/>
      <c r="AD99" s="39"/>
      <c r="AE99" s="39"/>
      <c r="AR99" s="225" t="s">
        <v>248</v>
      </c>
      <c r="AT99" s="225" t="s">
        <v>243</v>
      </c>
      <c r="AU99" s="225" t="s">
        <v>81</v>
      </c>
      <c r="AY99" s="18" t="s">
        <v>240</v>
      </c>
      <c r="BE99" s="226">
        <f>IF(N99="základní",J99,0)</f>
        <v>0</v>
      </c>
      <c r="BF99" s="226">
        <f>IF(N99="snížená",J99,0)</f>
        <v>0</v>
      </c>
      <c r="BG99" s="226">
        <f>IF(N99="zákl. přenesená",J99,0)</f>
        <v>0</v>
      </c>
      <c r="BH99" s="226">
        <f>IF(N99="sníž. přenesená",J99,0)</f>
        <v>0</v>
      </c>
      <c r="BI99" s="226">
        <f>IF(N99="nulová",J99,0)</f>
        <v>0</v>
      </c>
      <c r="BJ99" s="18" t="s">
        <v>79</v>
      </c>
      <c r="BK99" s="226">
        <f>ROUND(I99*H99,2)</f>
        <v>0</v>
      </c>
      <c r="BL99" s="18" t="s">
        <v>248</v>
      </c>
      <c r="BM99" s="225" t="s">
        <v>81</v>
      </c>
    </row>
    <row r="100" s="2" customFormat="1" ht="78" customHeight="1">
      <c r="A100" s="39"/>
      <c r="B100" s="40"/>
      <c r="C100" s="214" t="s">
        <v>81</v>
      </c>
      <c r="D100" s="214" t="s">
        <v>243</v>
      </c>
      <c r="E100" s="215" t="s">
        <v>7823</v>
      </c>
      <c r="F100" s="216" t="s">
        <v>7824</v>
      </c>
      <c r="G100" s="217" t="s">
        <v>282</v>
      </c>
      <c r="H100" s="218">
        <v>1</v>
      </c>
      <c r="I100" s="219"/>
      <c r="J100" s="220">
        <f>ROUND(I100*H100,2)</f>
        <v>0</v>
      </c>
      <c r="K100" s="216" t="s">
        <v>247</v>
      </c>
      <c r="L100" s="45"/>
      <c r="M100" s="221" t="s">
        <v>19</v>
      </c>
      <c r="N100" s="222" t="s">
        <v>43</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248</v>
      </c>
      <c r="AT100" s="225" t="s">
        <v>243</v>
      </c>
      <c r="AU100" s="225" t="s">
        <v>81</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248</v>
      </c>
      <c r="BM100" s="225" t="s">
        <v>248</v>
      </c>
    </row>
    <row r="101" s="2" customFormat="1">
      <c r="A101" s="39"/>
      <c r="B101" s="40"/>
      <c r="C101" s="214" t="s">
        <v>149</v>
      </c>
      <c r="D101" s="214" t="s">
        <v>243</v>
      </c>
      <c r="E101" s="215" t="s">
        <v>7825</v>
      </c>
      <c r="F101" s="216" t="s">
        <v>7826</v>
      </c>
      <c r="G101" s="217" t="s">
        <v>282</v>
      </c>
      <c r="H101" s="218">
        <v>1</v>
      </c>
      <c r="I101" s="219"/>
      <c r="J101" s="220">
        <f>ROUND(I101*H101,2)</f>
        <v>0</v>
      </c>
      <c r="K101" s="216" t="s">
        <v>247</v>
      </c>
      <c r="L101" s="45"/>
      <c r="M101" s="221" t="s">
        <v>19</v>
      </c>
      <c r="N101" s="222" t="s">
        <v>43</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248</v>
      </c>
      <c r="AT101" s="225" t="s">
        <v>243</v>
      </c>
      <c r="AU101" s="225" t="s">
        <v>81</v>
      </c>
      <c r="AY101" s="18" t="s">
        <v>240</v>
      </c>
      <c r="BE101" s="226">
        <f>IF(N101="základní",J101,0)</f>
        <v>0</v>
      </c>
      <c r="BF101" s="226">
        <f>IF(N101="snížená",J101,0)</f>
        <v>0</v>
      </c>
      <c r="BG101" s="226">
        <f>IF(N101="zákl. přenesená",J101,0)</f>
        <v>0</v>
      </c>
      <c r="BH101" s="226">
        <f>IF(N101="sníž. přenesená",J101,0)</f>
        <v>0</v>
      </c>
      <c r="BI101" s="226">
        <f>IF(N101="nulová",J101,0)</f>
        <v>0</v>
      </c>
      <c r="BJ101" s="18" t="s">
        <v>79</v>
      </c>
      <c r="BK101" s="226">
        <f>ROUND(I101*H101,2)</f>
        <v>0</v>
      </c>
      <c r="BL101" s="18" t="s">
        <v>248</v>
      </c>
      <c r="BM101" s="225" t="s">
        <v>254</v>
      </c>
    </row>
    <row r="102" s="2" customFormat="1" ht="90" customHeight="1">
      <c r="A102" s="39"/>
      <c r="B102" s="40"/>
      <c r="C102" s="214" t="s">
        <v>248</v>
      </c>
      <c r="D102" s="214" t="s">
        <v>243</v>
      </c>
      <c r="E102" s="215" t="s">
        <v>7827</v>
      </c>
      <c r="F102" s="216" t="s">
        <v>7828</v>
      </c>
      <c r="G102" s="217" t="s">
        <v>282</v>
      </c>
      <c r="H102" s="218">
        <v>1</v>
      </c>
      <c r="I102" s="219"/>
      <c r="J102" s="220">
        <f>ROUND(I102*H102,2)</f>
        <v>0</v>
      </c>
      <c r="K102" s="216" t="s">
        <v>247</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81</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257</v>
      </c>
    </row>
    <row r="103" s="2" customFormat="1" ht="156.75" customHeight="1">
      <c r="A103" s="39"/>
      <c r="B103" s="40"/>
      <c r="C103" s="214" t="s">
        <v>258</v>
      </c>
      <c r="D103" s="214" t="s">
        <v>243</v>
      </c>
      <c r="E103" s="215" t="s">
        <v>7829</v>
      </c>
      <c r="F103" s="216" t="s">
        <v>7830</v>
      </c>
      <c r="G103" s="217" t="s">
        <v>282</v>
      </c>
      <c r="H103" s="218">
        <v>1</v>
      </c>
      <c r="I103" s="219"/>
      <c r="J103" s="220">
        <f>ROUND(I103*H103,2)</f>
        <v>0</v>
      </c>
      <c r="K103" s="216" t="s">
        <v>247</v>
      </c>
      <c r="L103" s="45"/>
      <c r="M103" s="221" t="s">
        <v>19</v>
      </c>
      <c r="N103" s="222" t="s">
        <v>43</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248</v>
      </c>
      <c r="AT103" s="225" t="s">
        <v>243</v>
      </c>
      <c r="AU103" s="225" t="s">
        <v>81</v>
      </c>
      <c r="AY103" s="18" t="s">
        <v>240</v>
      </c>
      <c r="BE103" s="226">
        <f>IF(N103="základní",J103,0)</f>
        <v>0</v>
      </c>
      <c r="BF103" s="226">
        <f>IF(N103="snížená",J103,0)</f>
        <v>0</v>
      </c>
      <c r="BG103" s="226">
        <f>IF(N103="zákl. přenesená",J103,0)</f>
        <v>0</v>
      </c>
      <c r="BH103" s="226">
        <f>IF(N103="sníž. přenesená",J103,0)</f>
        <v>0</v>
      </c>
      <c r="BI103" s="226">
        <f>IF(N103="nulová",J103,0)</f>
        <v>0</v>
      </c>
      <c r="BJ103" s="18" t="s">
        <v>79</v>
      </c>
      <c r="BK103" s="226">
        <f>ROUND(I103*H103,2)</f>
        <v>0</v>
      </c>
      <c r="BL103" s="18" t="s">
        <v>248</v>
      </c>
      <c r="BM103" s="225" t="s">
        <v>262</v>
      </c>
    </row>
    <row r="104" s="2" customFormat="1" ht="180.75" customHeight="1">
      <c r="A104" s="39"/>
      <c r="B104" s="40"/>
      <c r="C104" s="214" t="s">
        <v>254</v>
      </c>
      <c r="D104" s="214" t="s">
        <v>243</v>
      </c>
      <c r="E104" s="215" t="s">
        <v>7831</v>
      </c>
      <c r="F104" s="216" t="s">
        <v>7832</v>
      </c>
      <c r="G104" s="217" t="s">
        <v>282</v>
      </c>
      <c r="H104" s="218">
        <v>1</v>
      </c>
      <c r="I104" s="219"/>
      <c r="J104" s="220">
        <f>ROUND(I104*H104,2)</f>
        <v>0</v>
      </c>
      <c r="K104" s="216" t="s">
        <v>247</v>
      </c>
      <c r="L104" s="45"/>
      <c r="M104" s="221" t="s">
        <v>19</v>
      </c>
      <c r="N104" s="222" t="s">
        <v>43</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248</v>
      </c>
      <c r="AT104" s="225" t="s">
        <v>243</v>
      </c>
      <c r="AU104" s="225" t="s">
        <v>81</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248</v>
      </c>
      <c r="BM104" s="225" t="s">
        <v>8</v>
      </c>
    </row>
    <row r="105" s="2" customFormat="1" ht="142.2" customHeight="1">
      <c r="A105" s="39"/>
      <c r="B105" s="40"/>
      <c r="C105" s="214" t="s">
        <v>265</v>
      </c>
      <c r="D105" s="214" t="s">
        <v>243</v>
      </c>
      <c r="E105" s="215" t="s">
        <v>7833</v>
      </c>
      <c r="F105" s="216" t="s">
        <v>7834</v>
      </c>
      <c r="G105" s="217" t="s">
        <v>282</v>
      </c>
      <c r="H105" s="218">
        <v>1</v>
      </c>
      <c r="I105" s="219"/>
      <c r="J105" s="220">
        <f>ROUND(I105*H105,2)</f>
        <v>0</v>
      </c>
      <c r="K105" s="216" t="s">
        <v>247</v>
      </c>
      <c r="L105" s="45"/>
      <c r="M105" s="221" t="s">
        <v>19</v>
      </c>
      <c r="N105" s="222"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248</v>
      </c>
      <c r="AT105" s="225" t="s">
        <v>243</v>
      </c>
      <c r="AU105" s="225" t="s">
        <v>81</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268</v>
      </c>
    </row>
    <row r="106" s="2" customFormat="1" ht="16.5" customHeight="1">
      <c r="A106" s="39"/>
      <c r="B106" s="40"/>
      <c r="C106" s="214" t="s">
        <v>257</v>
      </c>
      <c r="D106" s="214" t="s">
        <v>243</v>
      </c>
      <c r="E106" s="215" t="s">
        <v>7835</v>
      </c>
      <c r="F106" s="216" t="s">
        <v>7836</v>
      </c>
      <c r="G106" s="217" t="s">
        <v>282</v>
      </c>
      <c r="H106" s="218">
        <v>1</v>
      </c>
      <c r="I106" s="219"/>
      <c r="J106" s="220">
        <f>ROUND(I106*H106,2)</f>
        <v>0</v>
      </c>
      <c r="K106" s="216" t="s">
        <v>247</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81</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271</v>
      </c>
    </row>
    <row r="107" s="12" customFormat="1" ht="22.8" customHeight="1">
      <c r="A107" s="12"/>
      <c r="B107" s="198"/>
      <c r="C107" s="199"/>
      <c r="D107" s="200" t="s">
        <v>71</v>
      </c>
      <c r="E107" s="212" t="s">
        <v>7837</v>
      </c>
      <c r="F107" s="212" t="s">
        <v>7402</v>
      </c>
      <c r="G107" s="199"/>
      <c r="H107" s="199"/>
      <c r="I107" s="202"/>
      <c r="J107" s="213">
        <f>BK107</f>
        <v>0</v>
      </c>
      <c r="K107" s="199"/>
      <c r="L107" s="204"/>
      <c r="M107" s="205"/>
      <c r="N107" s="206"/>
      <c r="O107" s="206"/>
      <c r="P107" s="207">
        <f>P108</f>
        <v>0</v>
      </c>
      <c r="Q107" s="206"/>
      <c r="R107" s="207">
        <f>R108</f>
        <v>0</v>
      </c>
      <c r="S107" s="206"/>
      <c r="T107" s="208">
        <f>T108</f>
        <v>0</v>
      </c>
      <c r="U107" s="12"/>
      <c r="V107" s="12"/>
      <c r="W107" s="12"/>
      <c r="X107" s="12"/>
      <c r="Y107" s="12"/>
      <c r="Z107" s="12"/>
      <c r="AA107" s="12"/>
      <c r="AB107" s="12"/>
      <c r="AC107" s="12"/>
      <c r="AD107" s="12"/>
      <c r="AE107" s="12"/>
      <c r="AR107" s="209" t="s">
        <v>79</v>
      </c>
      <c r="AT107" s="210" t="s">
        <v>71</v>
      </c>
      <c r="AU107" s="210" t="s">
        <v>79</v>
      </c>
      <c r="AY107" s="209" t="s">
        <v>240</v>
      </c>
      <c r="BK107" s="211">
        <f>BK108</f>
        <v>0</v>
      </c>
    </row>
    <row r="108" s="2" customFormat="1">
      <c r="A108" s="39"/>
      <c r="B108" s="40"/>
      <c r="C108" s="214" t="s">
        <v>272</v>
      </c>
      <c r="D108" s="214" t="s">
        <v>243</v>
      </c>
      <c r="E108" s="215" t="s">
        <v>7838</v>
      </c>
      <c r="F108" s="216" t="s">
        <v>7404</v>
      </c>
      <c r="G108" s="217" t="s">
        <v>261</v>
      </c>
      <c r="H108" s="218">
        <v>320</v>
      </c>
      <c r="I108" s="219"/>
      <c r="J108" s="220">
        <f>ROUND(I108*H108,2)</f>
        <v>0</v>
      </c>
      <c r="K108" s="216" t="s">
        <v>247</v>
      </c>
      <c r="L108" s="45"/>
      <c r="M108" s="221" t="s">
        <v>19</v>
      </c>
      <c r="N108" s="222"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248</v>
      </c>
      <c r="AT108" s="225" t="s">
        <v>243</v>
      </c>
      <c r="AU108" s="225" t="s">
        <v>81</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248</v>
      </c>
      <c r="BM108" s="225" t="s">
        <v>275</v>
      </c>
    </row>
    <row r="109" s="12" customFormat="1" ht="22.8" customHeight="1">
      <c r="A109" s="12"/>
      <c r="B109" s="198"/>
      <c r="C109" s="199"/>
      <c r="D109" s="200" t="s">
        <v>71</v>
      </c>
      <c r="E109" s="212" t="s">
        <v>7839</v>
      </c>
      <c r="F109" s="212" t="s">
        <v>7408</v>
      </c>
      <c r="G109" s="199"/>
      <c r="H109" s="199"/>
      <c r="I109" s="202"/>
      <c r="J109" s="213">
        <f>BK109</f>
        <v>0</v>
      </c>
      <c r="K109" s="199"/>
      <c r="L109" s="204"/>
      <c r="M109" s="205"/>
      <c r="N109" s="206"/>
      <c r="O109" s="206"/>
      <c r="P109" s="207">
        <f>SUM(P110:P114)</f>
        <v>0</v>
      </c>
      <c r="Q109" s="206"/>
      <c r="R109" s="207">
        <f>SUM(R110:R114)</f>
        <v>0</v>
      </c>
      <c r="S109" s="206"/>
      <c r="T109" s="208">
        <f>SUM(T110:T114)</f>
        <v>0</v>
      </c>
      <c r="U109" s="12"/>
      <c r="V109" s="12"/>
      <c r="W109" s="12"/>
      <c r="X109" s="12"/>
      <c r="Y109" s="12"/>
      <c r="Z109" s="12"/>
      <c r="AA109" s="12"/>
      <c r="AB109" s="12"/>
      <c r="AC109" s="12"/>
      <c r="AD109" s="12"/>
      <c r="AE109" s="12"/>
      <c r="AR109" s="209" t="s">
        <v>79</v>
      </c>
      <c r="AT109" s="210" t="s">
        <v>71</v>
      </c>
      <c r="AU109" s="210" t="s">
        <v>79</v>
      </c>
      <c r="AY109" s="209" t="s">
        <v>240</v>
      </c>
      <c r="BK109" s="211">
        <f>SUM(BK110:BK114)</f>
        <v>0</v>
      </c>
    </row>
    <row r="110" s="2" customFormat="1" ht="16.5" customHeight="1">
      <c r="A110" s="39"/>
      <c r="B110" s="40"/>
      <c r="C110" s="214" t="s">
        <v>262</v>
      </c>
      <c r="D110" s="214" t="s">
        <v>243</v>
      </c>
      <c r="E110" s="215" t="s">
        <v>7840</v>
      </c>
      <c r="F110" s="216" t="s">
        <v>7410</v>
      </c>
      <c r="G110" s="217" t="s">
        <v>261</v>
      </c>
      <c r="H110" s="218">
        <v>100</v>
      </c>
      <c r="I110" s="219"/>
      <c r="J110" s="220">
        <f>ROUND(I110*H110,2)</f>
        <v>0</v>
      </c>
      <c r="K110" s="216" t="s">
        <v>247</v>
      </c>
      <c r="L110" s="45"/>
      <c r="M110" s="221" t="s">
        <v>19</v>
      </c>
      <c r="N110" s="222" t="s">
        <v>43</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248</v>
      </c>
      <c r="AT110" s="225" t="s">
        <v>243</v>
      </c>
      <c r="AU110" s="225" t="s">
        <v>81</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248</v>
      </c>
      <c r="BM110" s="225" t="s">
        <v>278</v>
      </c>
    </row>
    <row r="111" s="2" customFormat="1" ht="16.5" customHeight="1">
      <c r="A111" s="39"/>
      <c r="B111" s="40"/>
      <c r="C111" s="214" t="s">
        <v>279</v>
      </c>
      <c r="D111" s="214" t="s">
        <v>243</v>
      </c>
      <c r="E111" s="215" t="s">
        <v>7841</v>
      </c>
      <c r="F111" s="216" t="s">
        <v>7414</v>
      </c>
      <c r="G111" s="217" t="s">
        <v>261</v>
      </c>
      <c r="H111" s="218">
        <v>100</v>
      </c>
      <c r="I111" s="219"/>
      <c r="J111" s="220">
        <f>ROUND(I111*H111,2)</f>
        <v>0</v>
      </c>
      <c r="K111" s="216" t="s">
        <v>247</v>
      </c>
      <c r="L111" s="45"/>
      <c r="M111" s="221" t="s">
        <v>19</v>
      </c>
      <c r="N111" s="222" t="s">
        <v>43</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248</v>
      </c>
      <c r="AT111" s="225" t="s">
        <v>243</v>
      </c>
      <c r="AU111" s="225" t="s">
        <v>81</v>
      </c>
      <c r="AY111" s="18" t="s">
        <v>240</v>
      </c>
      <c r="BE111" s="226">
        <f>IF(N111="základní",J111,0)</f>
        <v>0</v>
      </c>
      <c r="BF111" s="226">
        <f>IF(N111="snížená",J111,0)</f>
        <v>0</v>
      </c>
      <c r="BG111" s="226">
        <f>IF(N111="zákl. přenesená",J111,0)</f>
        <v>0</v>
      </c>
      <c r="BH111" s="226">
        <f>IF(N111="sníž. přenesená",J111,0)</f>
        <v>0</v>
      </c>
      <c r="BI111" s="226">
        <f>IF(N111="nulová",J111,0)</f>
        <v>0</v>
      </c>
      <c r="BJ111" s="18" t="s">
        <v>79</v>
      </c>
      <c r="BK111" s="226">
        <f>ROUND(I111*H111,2)</f>
        <v>0</v>
      </c>
      <c r="BL111" s="18" t="s">
        <v>248</v>
      </c>
      <c r="BM111" s="225" t="s">
        <v>283</v>
      </c>
    </row>
    <row r="112" s="2" customFormat="1">
      <c r="A112" s="39"/>
      <c r="B112" s="40"/>
      <c r="C112" s="214" t="s">
        <v>8</v>
      </c>
      <c r="D112" s="214" t="s">
        <v>243</v>
      </c>
      <c r="E112" s="215" t="s">
        <v>7842</v>
      </c>
      <c r="F112" s="216" t="s">
        <v>7418</v>
      </c>
      <c r="G112" s="217" t="s">
        <v>282</v>
      </c>
      <c r="H112" s="218">
        <v>7</v>
      </c>
      <c r="I112" s="219"/>
      <c r="J112" s="220">
        <f>ROUND(I112*H112,2)</f>
        <v>0</v>
      </c>
      <c r="K112" s="216" t="s">
        <v>247</v>
      </c>
      <c r="L112" s="45"/>
      <c r="M112" s="221" t="s">
        <v>19</v>
      </c>
      <c r="N112" s="222" t="s">
        <v>43</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248</v>
      </c>
      <c r="AT112" s="225" t="s">
        <v>243</v>
      </c>
      <c r="AU112" s="225" t="s">
        <v>81</v>
      </c>
      <c r="AY112" s="18" t="s">
        <v>240</v>
      </c>
      <c r="BE112" s="226">
        <f>IF(N112="základní",J112,0)</f>
        <v>0</v>
      </c>
      <c r="BF112" s="226">
        <f>IF(N112="snížená",J112,0)</f>
        <v>0</v>
      </c>
      <c r="BG112" s="226">
        <f>IF(N112="zákl. přenesená",J112,0)</f>
        <v>0</v>
      </c>
      <c r="BH112" s="226">
        <f>IF(N112="sníž. přenesená",J112,0)</f>
        <v>0</v>
      </c>
      <c r="BI112" s="226">
        <f>IF(N112="nulová",J112,0)</f>
        <v>0</v>
      </c>
      <c r="BJ112" s="18" t="s">
        <v>79</v>
      </c>
      <c r="BK112" s="226">
        <f>ROUND(I112*H112,2)</f>
        <v>0</v>
      </c>
      <c r="BL112" s="18" t="s">
        <v>248</v>
      </c>
      <c r="BM112" s="225" t="s">
        <v>286</v>
      </c>
    </row>
    <row r="113" s="2" customFormat="1" ht="16.5" customHeight="1">
      <c r="A113" s="39"/>
      <c r="B113" s="40"/>
      <c r="C113" s="214" t="s">
        <v>287</v>
      </c>
      <c r="D113" s="214" t="s">
        <v>243</v>
      </c>
      <c r="E113" s="215" t="s">
        <v>7843</v>
      </c>
      <c r="F113" s="216" t="s">
        <v>7420</v>
      </c>
      <c r="G113" s="217" t="s">
        <v>282</v>
      </c>
      <c r="H113" s="218">
        <v>7</v>
      </c>
      <c r="I113" s="219"/>
      <c r="J113" s="220">
        <f>ROUND(I113*H113,2)</f>
        <v>0</v>
      </c>
      <c r="K113" s="216" t="s">
        <v>247</v>
      </c>
      <c r="L113" s="45"/>
      <c r="M113" s="221" t="s">
        <v>19</v>
      </c>
      <c r="N113" s="222" t="s">
        <v>43</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248</v>
      </c>
      <c r="AT113" s="225" t="s">
        <v>243</v>
      </c>
      <c r="AU113" s="225" t="s">
        <v>81</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290</v>
      </c>
    </row>
    <row r="114" s="2" customFormat="1" ht="16.5" customHeight="1">
      <c r="A114" s="39"/>
      <c r="B114" s="40"/>
      <c r="C114" s="214" t="s">
        <v>268</v>
      </c>
      <c r="D114" s="214" t="s">
        <v>243</v>
      </c>
      <c r="E114" s="215" t="s">
        <v>7844</v>
      </c>
      <c r="F114" s="216" t="s">
        <v>7422</v>
      </c>
      <c r="G114" s="217" t="s">
        <v>282</v>
      </c>
      <c r="H114" s="218">
        <v>7</v>
      </c>
      <c r="I114" s="219"/>
      <c r="J114" s="220">
        <f>ROUND(I114*H114,2)</f>
        <v>0</v>
      </c>
      <c r="K114" s="216" t="s">
        <v>247</v>
      </c>
      <c r="L114" s="45"/>
      <c r="M114" s="221" t="s">
        <v>19</v>
      </c>
      <c r="N114" s="222" t="s">
        <v>43</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248</v>
      </c>
      <c r="AT114" s="225" t="s">
        <v>243</v>
      </c>
      <c r="AU114" s="225" t="s">
        <v>81</v>
      </c>
      <c r="AY114" s="18" t="s">
        <v>240</v>
      </c>
      <c r="BE114" s="226">
        <f>IF(N114="základní",J114,0)</f>
        <v>0</v>
      </c>
      <c r="BF114" s="226">
        <f>IF(N114="snížená",J114,0)</f>
        <v>0</v>
      </c>
      <c r="BG114" s="226">
        <f>IF(N114="zákl. přenesená",J114,0)</f>
        <v>0</v>
      </c>
      <c r="BH114" s="226">
        <f>IF(N114="sníž. přenesená",J114,0)</f>
        <v>0</v>
      </c>
      <c r="BI114" s="226">
        <f>IF(N114="nulová",J114,0)</f>
        <v>0</v>
      </c>
      <c r="BJ114" s="18" t="s">
        <v>79</v>
      </c>
      <c r="BK114" s="226">
        <f>ROUND(I114*H114,2)</f>
        <v>0</v>
      </c>
      <c r="BL114" s="18" t="s">
        <v>248</v>
      </c>
      <c r="BM114" s="225" t="s">
        <v>294</v>
      </c>
    </row>
    <row r="115" s="12" customFormat="1" ht="22.8" customHeight="1">
      <c r="A115" s="12"/>
      <c r="B115" s="198"/>
      <c r="C115" s="199"/>
      <c r="D115" s="200" t="s">
        <v>71</v>
      </c>
      <c r="E115" s="212" t="s">
        <v>7845</v>
      </c>
      <c r="F115" s="212" t="s">
        <v>405</v>
      </c>
      <c r="G115" s="199"/>
      <c r="H115" s="199"/>
      <c r="I115" s="202"/>
      <c r="J115" s="213">
        <f>BK115</f>
        <v>0</v>
      </c>
      <c r="K115" s="199"/>
      <c r="L115" s="204"/>
      <c r="M115" s="205"/>
      <c r="N115" s="206"/>
      <c r="O115" s="206"/>
      <c r="P115" s="207">
        <f>SUM(P116:P125)</f>
        <v>0</v>
      </c>
      <c r="Q115" s="206"/>
      <c r="R115" s="207">
        <f>SUM(R116:R125)</f>
        <v>0</v>
      </c>
      <c r="S115" s="206"/>
      <c r="T115" s="208">
        <f>SUM(T116:T125)</f>
        <v>0</v>
      </c>
      <c r="U115" s="12"/>
      <c r="V115" s="12"/>
      <c r="W115" s="12"/>
      <c r="X115" s="12"/>
      <c r="Y115" s="12"/>
      <c r="Z115" s="12"/>
      <c r="AA115" s="12"/>
      <c r="AB115" s="12"/>
      <c r="AC115" s="12"/>
      <c r="AD115" s="12"/>
      <c r="AE115" s="12"/>
      <c r="AR115" s="209" t="s">
        <v>79</v>
      </c>
      <c r="AT115" s="210" t="s">
        <v>71</v>
      </c>
      <c r="AU115" s="210" t="s">
        <v>79</v>
      </c>
      <c r="AY115" s="209" t="s">
        <v>240</v>
      </c>
      <c r="BK115" s="211">
        <f>SUM(BK116:BK125)</f>
        <v>0</v>
      </c>
    </row>
    <row r="116" s="2" customFormat="1" ht="16.5" customHeight="1">
      <c r="A116" s="39"/>
      <c r="B116" s="40"/>
      <c r="C116" s="214" t="s">
        <v>295</v>
      </c>
      <c r="D116" s="214" t="s">
        <v>243</v>
      </c>
      <c r="E116" s="215" t="s">
        <v>7846</v>
      </c>
      <c r="F116" s="216" t="s">
        <v>7429</v>
      </c>
      <c r="G116" s="217" t="s">
        <v>282</v>
      </c>
      <c r="H116" s="218">
        <v>10</v>
      </c>
      <c r="I116" s="219"/>
      <c r="J116" s="220">
        <f>ROUND(I116*H116,2)</f>
        <v>0</v>
      </c>
      <c r="K116" s="216" t="s">
        <v>247</v>
      </c>
      <c r="L116" s="45"/>
      <c r="M116" s="221" t="s">
        <v>19</v>
      </c>
      <c r="N116" s="222" t="s">
        <v>43</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248</v>
      </c>
      <c r="AT116" s="225" t="s">
        <v>243</v>
      </c>
      <c r="AU116" s="225" t="s">
        <v>81</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298</v>
      </c>
    </row>
    <row r="117" s="2" customFormat="1" ht="16.5" customHeight="1">
      <c r="A117" s="39"/>
      <c r="B117" s="40"/>
      <c r="C117" s="214" t="s">
        <v>271</v>
      </c>
      <c r="D117" s="214" t="s">
        <v>243</v>
      </c>
      <c r="E117" s="215" t="s">
        <v>7847</v>
      </c>
      <c r="F117" s="216" t="s">
        <v>7431</v>
      </c>
      <c r="G117" s="217" t="s">
        <v>282</v>
      </c>
      <c r="H117" s="218">
        <v>10</v>
      </c>
      <c r="I117" s="219"/>
      <c r="J117" s="220">
        <f>ROUND(I117*H117,2)</f>
        <v>0</v>
      </c>
      <c r="K117" s="216" t="s">
        <v>247</v>
      </c>
      <c r="L117" s="45"/>
      <c r="M117" s="221" t="s">
        <v>19</v>
      </c>
      <c r="N117" s="222" t="s">
        <v>43</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248</v>
      </c>
      <c r="AT117" s="225" t="s">
        <v>243</v>
      </c>
      <c r="AU117" s="225" t="s">
        <v>81</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248</v>
      </c>
      <c r="BM117" s="225" t="s">
        <v>301</v>
      </c>
    </row>
    <row r="118" s="2" customFormat="1" ht="16.5" customHeight="1">
      <c r="A118" s="39"/>
      <c r="B118" s="40"/>
      <c r="C118" s="214" t="s">
        <v>304</v>
      </c>
      <c r="D118" s="214" t="s">
        <v>243</v>
      </c>
      <c r="E118" s="215" t="s">
        <v>7848</v>
      </c>
      <c r="F118" s="216" t="s">
        <v>7433</v>
      </c>
      <c r="G118" s="217" t="s">
        <v>282</v>
      </c>
      <c r="H118" s="218">
        <v>10</v>
      </c>
      <c r="I118" s="219"/>
      <c r="J118" s="220">
        <f>ROUND(I118*H118,2)</f>
        <v>0</v>
      </c>
      <c r="K118" s="216" t="s">
        <v>247</v>
      </c>
      <c r="L118" s="45"/>
      <c r="M118" s="221" t="s">
        <v>19</v>
      </c>
      <c r="N118" s="222" t="s">
        <v>43</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248</v>
      </c>
      <c r="AT118" s="225" t="s">
        <v>243</v>
      </c>
      <c r="AU118" s="225" t="s">
        <v>81</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306</v>
      </c>
    </row>
    <row r="119" s="2" customFormat="1" ht="16.5" customHeight="1">
      <c r="A119" s="39"/>
      <c r="B119" s="40"/>
      <c r="C119" s="214" t="s">
        <v>275</v>
      </c>
      <c r="D119" s="214" t="s">
        <v>243</v>
      </c>
      <c r="E119" s="215" t="s">
        <v>7849</v>
      </c>
      <c r="F119" s="216" t="s">
        <v>7435</v>
      </c>
      <c r="G119" s="217" t="s">
        <v>282</v>
      </c>
      <c r="H119" s="218">
        <v>10</v>
      </c>
      <c r="I119" s="219"/>
      <c r="J119" s="220">
        <f>ROUND(I119*H119,2)</f>
        <v>0</v>
      </c>
      <c r="K119" s="216" t="s">
        <v>247</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248</v>
      </c>
      <c r="AT119" s="225" t="s">
        <v>243</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308</v>
      </c>
    </row>
    <row r="120" s="2" customFormat="1" ht="21.75" customHeight="1">
      <c r="A120" s="39"/>
      <c r="B120" s="40"/>
      <c r="C120" s="214" t="s">
        <v>309</v>
      </c>
      <c r="D120" s="214" t="s">
        <v>243</v>
      </c>
      <c r="E120" s="215" t="s">
        <v>7850</v>
      </c>
      <c r="F120" s="216" t="s">
        <v>7443</v>
      </c>
      <c r="G120" s="217" t="s">
        <v>282</v>
      </c>
      <c r="H120" s="218">
        <v>1</v>
      </c>
      <c r="I120" s="219"/>
      <c r="J120" s="220">
        <f>ROUND(I120*H120,2)</f>
        <v>0</v>
      </c>
      <c r="K120" s="216" t="s">
        <v>247</v>
      </c>
      <c r="L120" s="45"/>
      <c r="M120" s="221" t="s">
        <v>19</v>
      </c>
      <c r="N120" s="222" t="s">
        <v>43</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248</v>
      </c>
      <c r="AT120" s="225" t="s">
        <v>243</v>
      </c>
      <c r="AU120" s="225" t="s">
        <v>81</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248</v>
      </c>
      <c r="BM120" s="225" t="s">
        <v>311</v>
      </c>
    </row>
    <row r="121" s="2" customFormat="1" ht="16.5" customHeight="1">
      <c r="A121" s="39"/>
      <c r="B121" s="40"/>
      <c r="C121" s="214" t="s">
        <v>278</v>
      </c>
      <c r="D121" s="214" t="s">
        <v>243</v>
      </c>
      <c r="E121" s="215" t="s">
        <v>7851</v>
      </c>
      <c r="F121" s="216" t="s">
        <v>7445</v>
      </c>
      <c r="G121" s="217" t="s">
        <v>282</v>
      </c>
      <c r="H121" s="218">
        <v>1</v>
      </c>
      <c r="I121" s="219"/>
      <c r="J121" s="220">
        <f>ROUND(I121*H121,2)</f>
        <v>0</v>
      </c>
      <c r="K121" s="216" t="s">
        <v>247</v>
      </c>
      <c r="L121" s="45"/>
      <c r="M121" s="221" t="s">
        <v>19</v>
      </c>
      <c r="N121" s="222" t="s">
        <v>43</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248</v>
      </c>
      <c r="AT121" s="225" t="s">
        <v>243</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313</v>
      </c>
    </row>
    <row r="122" s="2" customFormat="1" ht="21.75" customHeight="1">
      <c r="A122" s="39"/>
      <c r="B122" s="40"/>
      <c r="C122" s="214" t="s">
        <v>7</v>
      </c>
      <c r="D122" s="214" t="s">
        <v>243</v>
      </c>
      <c r="E122" s="215" t="s">
        <v>7852</v>
      </c>
      <c r="F122" s="216" t="s">
        <v>7447</v>
      </c>
      <c r="G122" s="217" t="s">
        <v>282</v>
      </c>
      <c r="H122" s="218">
        <v>1</v>
      </c>
      <c r="I122" s="219"/>
      <c r="J122" s="220">
        <f>ROUND(I122*H122,2)</f>
        <v>0</v>
      </c>
      <c r="K122" s="216" t="s">
        <v>247</v>
      </c>
      <c r="L122" s="45"/>
      <c r="M122" s="221" t="s">
        <v>19</v>
      </c>
      <c r="N122" s="222" t="s">
        <v>43</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248</v>
      </c>
      <c r="AT122" s="225" t="s">
        <v>243</v>
      </c>
      <c r="AU122" s="225" t="s">
        <v>81</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248</v>
      </c>
      <c r="BM122" s="225" t="s">
        <v>315</v>
      </c>
    </row>
    <row r="123" s="2" customFormat="1" ht="16.5" customHeight="1">
      <c r="A123" s="39"/>
      <c r="B123" s="40"/>
      <c r="C123" s="214" t="s">
        <v>283</v>
      </c>
      <c r="D123" s="214" t="s">
        <v>243</v>
      </c>
      <c r="E123" s="215" t="s">
        <v>7853</v>
      </c>
      <c r="F123" s="216" t="s">
        <v>483</v>
      </c>
      <c r="G123" s="217" t="s">
        <v>282</v>
      </c>
      <c r="H123" s="218">
        <v>1</v>
      </c>
      <c r="I123" s="219"/>
      <c r="J123" s="220">
        <f>ROUND(I123*H123,2)</f>
        <v>0</v>
      </c>
      <c r="K123" s="216" t="s">
        <v>247</v>
      </c>
      <c r="L123" s="45"/>
      <c r="M123" s="221" t="s">
        <v>19</v>
      </c>
      <c r="N123" s="222" t="s">
        <v>43</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248</v>
      </c>
      <c r="AT123" s="225" t="s">
        <v>243</v>
      </c>
      <c r="AU123" s="225" t="s">
        <v>81</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317</v>
      </c>
    </row>
    <row r="124" s="2" customFormat="1" ht="16.5" customHeight="1">
      <c r="A124" s="39"/>
      <c r="B124" s="40"/>
      <c r="C124" s="214" t="s">
        <v>318</v>
      </c>
      <c r="D124" s="214" t="s">
        <v>243</v>
      </c>
      <c r="E124" s="215" t="s">
        <v>7854</v>
      </c>
      <c r="F124" s="216" t="s">
        <v>7451</v>
      </c>
      <c r="G124" s="217" t="s">
        <v>282</v>
      </c>
      <c r="H124" s="218">
        <v>1</v>
      </c>
      <c r="I124" s="219"/>
      <c r="J124" s="220">
        <f>ROUND(I124*H124,2)</f>
        <v>0</v>
      </c>
      <c r="K124" s="216" t="s">
        <v>247</v>
      </c>
      <c r="L124" s="45"/>
      <c r="M124" s="221" t="s">
        <v>19</v>
      </c>
      <c r="N124" s="222" t="s">
        <v>43</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248</v>
      </c>
      <c r="AT124" s="225" t="s">
        <v>243</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320</v>
      </c>
    </row>
    <row r="125" s="2" customFormat="1">
      <c r="A125" s="39"/>
      <c r="B125" s="40"/>
      <c r="C125" s="41"/>
      <c r="D125" s="227" t="s">
        <v>435</v>
      </c>
      <c r="E125" s="41"/>
      <c r="F125" s="228" t="s">
        <v>7452</v>
      </c>
      <c r="G125" s="41"/>
      <c r="H125" s="41"/>
      <c r="I125" s="229"/>
      <c r="J125" s="41"/>
      <c r="K125" s="41"/>
      <c r="L125" s="45"/>
      <c r="M125" s="230"/>
      <c r="N125" s="231"/>
      <c r="O125" s="232"/>
      <c r="P125" s="232"/>
      <c r="Q125" s="232"/>
      <c r="R125" s="232"/>
      <c r="S125" s="232"/>
      <c r="T125" s="233"/>
      <c r="U125" s="39"/>
      <c r="V125" s="39"/>
      <c r="W125" s="39"/>
      <c r="X125" s="39"/>
      <c r="Y125" s="39"/>
      <c r="Z125" s="39"/>
      <c r="AA125" s="39"/>
      <c r="AB125" s="39"/>
      <c r="AC125" s="39"/>
      <c r="AD125" s="39"/>
      <c r="AE125" s="39"/>
      <c r="AT125" s="18" t="s">
        <v>435</v>
      </c>
      <c r="AU125" s="18" t="s">
        <v>81</v>
      </c>
    </row>
    <row r="126" s="2" customFormat="1" ht="6.96" customHeight="1">
      <c r="A126" s="39"/>
      <c r="B126" s="60"/>
      <c r="C126" s="61"/>
      <c r="D126" s="61"/>
      <c r="E126" s="61"/>
      <c r="F126" s="61"/>
      <c r="G126" s="61"/>
      <c r="H126" s="61"/>
      <c r="I126" s="61"/>
      <c r="J126" s="61"/>
      <c r="K126" s="61"/>
      <c r="L126" s="45"/>
      <c r="M126" s="39"/>
      <c r="O126" s="39"/>
      <c r="P126" s="39"/>
      <c r="Q126" s="39"/>
      <c r="R126" s="39"/>
      <c r="S126" s="39"/>
      <c r="T126" s="39"/>
      <c r="U126" s="39"/>
      <c r="V126" s="39"/>
      <c r="W126" s="39"/>
      <c r="X126" s="39"/>
      <c r="Y126" s="39"/>
      <c r="Z126" s="39"/>
      <c r="AA126" s="39"/>
      <c r="AB126" s="39"/>
      <c r="AC126" s="39"/>
      <c r="AD126" s="39"/>
      <c r="AE126" s="39"/>
    </row>
  </sheetData>
  <sheetProtection sheet="1" autoFilter="0" formatColumns="0" formatRows="0" objects="1" scenarios="1" spinCount="100000" saltValue="zA9UUOad0g6hbNSm5yhx7q3oYZCL5KyKZAVLJ8B5a4m5DgKxFjc2Hy1E/rATFaFvvBNYPhpjP2kmBTTwKyp/kQ==" hashValue="KHniW6EoV0pxicJgjgziqvGnF/0eQlRs1/JuxDrOmYeW+VquN65/SCewqjHIrFKrHRkobIORF/8MbVMdouNyUA==" algorithmName="SHA-512" password="CC35"/>
  <autoFilter ref="C95:K125"/>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174</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c r="B8" s="21"/>
      <c r="D8" s="144" t="s">
        <v>209</v>
      </c>
      <c r="L8" s="21"/>
    </row>
    <row r="9" s="1" customFormat="1" ht="16.5" customHeight="1">
      <c r="B9" s="21"/>
      <c r="E9" s="145" t="s">
        <v>1333</v>
      </c>
      <c r="F9" s="1"/>
      <c r="G9" s="1"/>
      <c r="H9" s="1"/>
      <c r="L9" s="21"/>
    </row>
    <row r="10" s="1" customFormat="1" ht="12" customHeight="1">
      <c r="B10" s="21"/>
      <c r="D10" s="144" t="s">
        <v>211</v>
      </c>
      <c r="L10" s="21"/>
    </row>
    <row r="11" s="2" customFormat="1" ht="16.5" customHeight="1">
      <c r="A11" s="39"/>
      <c r="B11" s="45"/>
      <c r="C11" s="39"/>
      <c r="D11" s="39"/>
      <c r="E11" s="157" t="s">
        <v>7318</v>
      </c>
      <c r="F11" s="39"/>
      <c r="G11" s="39"/>
      <c r="H11" s="39"/>
      <c r="I11" s="39"/>
      <c r="J11" s="39"/>
      <c r="K11" s="39"/>
      <c r="L11" s="146"/>
      <c r="S11" s="39"/>
      <c r="T11" s="39"/>
      <c r="U11" s="39"/>
      <c r="V11" s="39"/>
      <c r="W11" s="39"/>
      <c r="X11" s="39"/>
      <c r="Y11" s="39"/>
      <c r="Z11" s="39"/>
      <c r="AA11" s="39"/>
      <c r="AB11" s="39"/>
      <c r="AC11" s="39"/>
      <c r="AD11" s="39"/>
      <c r="AE11" s="39"/>
    </row>
    <row r="12" s="2" customFormat="1" ht="12" customHeight="1">
      <c r="A12" s="39"/>
      <c r="B12" s="45"/>
      <c r="C12" s="39"/>
      <c r="D12" s="144" t="s">
        <v>7319</v>
      </c>
      <c r="E12" s="39"/>
      <c r="F12" s="39"/>
      <c r="G12" s="39"/>
      <c r="H12" s="39"/>
      <c r="I12" s="39"/>
      <c r="J12" s="39"/>
      <c r="K12" s="39"/>
      <c r="L12" s="146"/>
      <c r="S12" s="39"/>
      <c r="T12" s="39"/>
      <c r="U12" s="39"/>
      <c r="V12" s="39"/>
      <c r="W12" s="39"/>
      <c r="X12" s="39"/>
      <c r="Y12" s="39"/>
      <c r="Z12" s="39"/>
      <c r="AA12" s="39"/>
      <c r="AB12" s="39"/>
      <c r="AC12" s="39"/>
      <c r="AD12" s="39"/>
      <c r="AE12" s="39"/>
    </row>
    <row r="13" s="2" customFormat="1" ht="16.5" customHeight="1">
      <c r="A13" s="39"/>
      <c r="B13" s="45"/>
      <c r="C13" s="39"/>
      <c r="D13" s="39"/>
      <c r="E13" s="147" t="s">
        <v>7855</v>
      </c>
      <c r="F13" s="39"/>
      <c r="G13" s="39"/>
      <c r="H13" s="39"/>
      <c r="I13" s="39"/>
      <c r="J13" s="39"/>
      <c r="K13" s="39"/>
      <c r="L13" s="146"/>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s="2" customFormat="1" ht="12" customHeight="1">
      <c r="A16" s="39"/>
      <c r="B16" s="45"/>
      <c r="C16" s="39"/>
      <c r="D16" s="144" t="s">
        <v>21</v>
      </c>
      <c r="E16" s="39"/>
      <c r="F16" s="134" t="s">
        <v>22</v>
      </c>
      <c r="G16" s="39"/>
      <c r="H16" s="39"/>
      <c r="I16" s="144" t="s">
        <v>23</v>
      </c>
      <c r="J16" s="148" t="str">
        <f>'Rekapitulace stavby'!AN8</f>
        <v>19. 10. 2024</v>
      </c>
      <c r="K16" s="39"/>
      <c r="L16" s="146"/>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s="2" customFormat="1" ht="12" customHeight="1">
      <c r="A18" s="39"/>
      <c r="B18" s="45"/>
      <c r="C18" s="39"/>
      <c r="D18" s="144" t="s">
        <v>25</v>
      </c>
      <c r="E18" s="39"/>
      <c r="F18" s="39"/>
      <c r="G18" s="39"/>
      <c r="H18" s="39"/>
      <c r="I18" s="144" t="s">
        <v>26</v>
      </c>
      <c r="J18" s="134" t="s">
        <v>19</v>
      </c>
      <c r="K18" s="39"/>
      <c r="L18" s="146"/>
      <c r="S18" s="39"/>
      <c r="T18" s="39"/>
      <c r="U18" s="39"/>
      <c r="V18" s="39"/>
      <c r="W18" s="39"/>
      <c r="X18" s="39"/>
      <c r="Y18" s="39"/>
      <c r="Z18" s="39"/>
      <c r="AA18" s="39"/>
      <c r="AB18" s="39"/>
      <c r="AC18" s="39"/>
      <c r="AD18" s="39"/>
      <c r="AE18" s="39"/>
    </row>
    <row r="19" s="2" customFormat="1" ht="18" customHeight="1">
      <c r="A19" s="39"/>
      <c r="B19" s="45"/>
      <c r="C19" s="39"/>
      <c r="D19" s="39"/>
      <c r="E19" s="134" t="s">
        <v>27</v>
      </c>
      <c r="F19" s="39"/>
      <c r="G19" s="39"/>
      <c r="H19" s="39"/>
      <c r="I19" s="144" t="s">
        <v>28</v>
      </c>
      <c r="J19" s="134" t="s">
        <v>19</v>
      </c>
      <c r="K19" s="39"/>
      <c r="L19" s="146"/>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s="2" customFormat="1" ht="12" customHeight="1">
      <c r="A21" s="39"/>
      <c r="B21" s="45"/>
      <c r="C21" s="39"/>
      <c r="D21" s="144" t="s">
        <v>29</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34"/>
      <c r="G22" s="134"/>
      <c r="H22" s="134"/>
      <c r="I22" s="144" t="s">
        <v>28</v>
      </c>
      <c r="J22" s="34" t="str">
        <f>'Rekapitulace stavby'!AN14</f>
        <v>Vyplň údaj</v>
      </c>
      <c r="K22" s="39"/>
      <c r="L22" s="146"/>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s="2" customFormat="1" ht="12" customHeight="1">
      <c r="A24" s="39"/>
      <c r="B24" s="45"/>
      <c r="C24" s="39"/>
      <c r="D24" s="144" t="s">
        <v>31</v>
      </c>
      <c r="E24" s="39"/>
      <c r="F24" s="39"/>
      <c r="G24" s="39"/>
      <c r="H24" s="39"/>
      <c r="I24" s="144" t="s">
        <v>26</v>
      </c>
      <c r="J24" s="134" t="s">
        <v>19</v>
      </c>
      <c r="K24" s="39"/>
      <c r="L24" s="146"/>
      <c r="S24" s="39"/>
      <c r="T24" s="39"/>
      <c r="U24" s="39"/>
      <c r="V24" s="39"/>
      <c r="W24" s="39"/>
      <c r="X24" s="39"/>
      <c r="Y24" s="39"/>
      <c r="Z24" s="39"/>
      <c r="AA24" s="39"/>
      <c r="AB24" s="39"/>
      <c r="AC24" s="39"/>
      <c r="AD24" s="39"/>
      <c r="AE24" s="39"/>
    </row>
    <row r="25" s="2" customFormat="1" ht="18" customHeight="1">
      <c r="A25" s="39"/>
      <c r="B25" s="45"/>
      <c r="C25" s="39"/>
      <c r="D25" s="39"/>
      <c r="E25" s="134" t="s">
        <v>32</v>
      </c>
      <c r="F25" s="39"/>
      <c r="G25" s="39"/>
      <c r="H25" s="39"/>
      <c r="I25" s="144" t="s">
        <v>28</v>
      </c>
      <c r="J25" s="134" t="s">
        <v>19</v>
      </c>
      <c r="K25" s="39"/>
      <c r="L25" s="146"/>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s="2" customFormat="1" ht="12" customHeight="1">
      <c r="A27" s="39"/>
      <c r="B27" s="45"/>
      <c r="C27" s="39"/>
      <c r="D27" s="144" t="s">
        <v>34</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s="2" customFormat="1" ht="18" customHeight="1">
      <c r="A28" s="39"/>
      <c r="B28" s="45"/>
      <c r="C28" s="39"/>
      <c r="D28" s="39"/>
      <c r="E28" s="134" t="str">
        <f>IF('Rekapitulace stavby'!E20="","",'Rekapitulace stavby'!E20)</f>
        <v>Ing.R. Hladký</v>
      </c>
      <c r="F28" s="39"/>
      <c r="G28" s="39"/>
      <c r="H28" s="39"/>
      <c r="I28" s="144" t="s">
        <v>28</v>
      </c>
      <c r="J28" s="134" t="str">
        <f>IF('Rekapitulace stavby'!AN20="","",'Rekapitulace stavby'!AN20)</f>
        <v/>
      </c>
      <c r="K28" s="39"/>
      <c r="L28" s="146"/>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s="2" customFormat="1" ht="12" customHeight="1">
      <c r="A30" s="39"/>
      <c r="B30" s="45"/>
      <c r="C30" s="39"/>
      <c r="D30" s="144" t="s">
        <v>36</v>
      </c>
      <c r="E30" s="39"/>
      <c r="F30" s="39"/>
      <c r="G30" s="39"/>
      <c r="H30" s="39"/>
      <c r="I30" s="39"/>
      <c r="J30" s="39"/>
      <c r="K30" s="39"/>
      <c r="L30" s="146"/>
      <c r="S30" s="39"/>
      <c r="T30" s="39"/>
      <c r="U30" s="39"/>
      <c r="V30" s="39"/>
      <c r="W30" s="39"/>
      <c r="X30" s="39"/>
      <c r="Y30" s="39"/>
      <c r="Z30" s="39"/>
      <c r="AA30" s="39"/>
      <c r="AB30" s="39"/>
      <c r="AC30" s="39"/>
      <c r="AD30" s="39"/>
      <c r="AE30" s="39"/>
    </row>
    <row r="31" s="8" customFormat="1" ht="95.25" customHeight="1">
      <c r="A31" s="149"/>
      <c r="B31" s="150"/>
      <c r="C31" s="149"/>
      <c r="D31" s="149"/>
      <c r="E31" s="151" t="s">
        <v>7321</v>
      </c>
      <c r="F31" s="151"/>
      <c r="G31" s="151"/>
      <c r="H31" s="151"/>
      <c r="I31" s="149"/>
      <c r="J31" s="149"/>
      <c r="K31" s="149"/>
      <c r="L31" s="152"/>
      <c r="S31" s="149"/>
      <c r="T31" s="149"/>
      <c r="U31" s="149"/>
      <c r="V31" s="149"/>
      <c r="W31" s="149"/>
      <c r="X31" s="149"/>
      <c r="Y31" s="149"/>
      <c r="Z31" s="149"/>
      <c r="AA31" s="149"/>
      <c r="AB31" s="149"/>
      <c r="AC31" s="149"/>
      <c r="AD31" s="149"/>
      <c r="AE31" s="149"/>
    </row>
    <row r="32"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25.44" customHeight="1">
      <c r="A34" s="39"/>
      <c r="B34" s="45"/>
      <c r="C34" s="39"/>
      <c r="D34" s="154" t="s">
        <v>38</v>
      </c>
      <c r="E34" s="39"/>
      <c r="F34" s="39"/>
      <c r="G34" s="39"/>
      <c r="H34" s="39"/>
      <c r="I34" s="39"/>
      <c r="J34" s="155">
        <f>ROUND(J96, 2)</f>
        <v>0</v>
      </c>
      <c r="K34" s="39"/>
      <c r="L34" s="146"/>
      <c r="S34" s="39"/>
      <c r="T34" s="39"/>
      <c r="U34" s="39"/>
      <c r="V34" s="39"/>
      <c r="W34" s="39"/>
      <c r="X34" s="39"/>
      <c r="Y34" s="39"/>
      <c r="Z34" s="39"/>
      <c r="AA34" s="39"/>
      <c r="AB34" s="39"/>
      <c r="AC34" s="39"/>
      <c r="AD34" s="39"/>
      <c r="AE34" s="39"/>
    </row>
    <row r="35"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s="2" customFormat="1" ht="14.4" customHeight="1">
      <c r="A36" s="39"/>
      <c r="B36" s="45"/>
      <c r="C36" s="39"/>
      <c r="D36" s="39"/>
      <c r="E36" s="39"/>
      <c r="F36" s="156" t="s">
        <v>40</v>
      </c>
      <c r="G36" s="39"/>
      <c r="H36" s="39"/>
      <c r="I36" s="156" t="s">
        <v>39</v>
      </c>
      <c r="J36" s="156" t="s">
        <v>41</v>
      </c>
      <c r="K36" s="39"/>
      <c r="L36" s="146"/>
      <c r="S36" s="39"/>
      <c r="T36" s="39"/>
      <c r="U36" s="39"/>
      <c r="V36" s="39"/>
      <c r="W36" s="39"/>
      <c r="X36" s="39"/>
      <c r="Y36" s="39"/>
      <c r="Z36" s="39"/>
      <c r="AA36" s="39"/>
      <c r="AB36" s="39"/>
      <c r="AC36" s="39"/>
      <c r="AD36" s="39"/>
      <c r="AE36" s="39"/>
    </row>
    <row r="37" s="2" customFormat="1" ht="14.4" customHeight="1">
      <c r="A37" s="39"/>
      <c r="B37" s="45"/>
      <c r="C37" s="39"/>
      <c r="D37" s="157" t="s">
        <v>42</v>
      </c>
      <c r="E37" s="144" t="s">
        <v>43</v>
      </c>
      <c r="F37" s="158">
        <f>ROUND((SUM(BE96:BE125)),  2)</f>
        <v>0</v>
      </c>
      <c r="G37" s="39"/>
      <c r="H37" s="39"/>
      <c r="I37" s="159">
        <v>0.20999999999999999</v>
      </c>
      <c r="J37" s="158">
        <f>ROUND(((SUM(BE96:BE125))*I37),  2)</f>
        <v>0</v>
      </c>
      <c r="K37" s="39"/>
      <c r="L37" s="146"/>
      <c r="S37" s="39"/>
      <c r="T37" s="39"/>
      <c r="U37" s="39"/>
      <c r="V37" s="39"/>
      <c r="W37" s="39"/>
      <c r="X37" s="39"/>
      <c r="Y37" s="39"/>
      <c r="Z37" s="39"/>
      <c r="AA37" s="39"/>
      <c r="AB37" s="39"/>
      <c r="AC37" s="39"/>
      <c r="AD37" s="39"/>
      <c r="AE37" s="39"/>
    </row>
    <row r="38" s="2" customFormat="1" ht="14.4" customHeight="1">
      <c r="A38" s="39"/>
      <c r="B38" s="45"/>
      <c r="C38" s="39"/>
      <c r="D38" s="39"/>
      <c r="E38" s="144" t="s">
        <v>44</v>
      </c>
      <c r="F38" s="158">
        <f>ROUND((SUM(BF96:BF125)),  2)</f>
        <v>0</v>
      </c>
      <c r="G38" s="39"/>
      <c r="H38" s="39"/>
      <c r="I38" s="159">
        <v>0.12</v>
      </c>
      <c r="J38" s="158">
        <f>ROUND(((SUM(BF96:BF125))*I38),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45</v>
      </c>
      <c r="F39" s="158">
        <f>ROUND((SUM(BG96:BG125)),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46</v>
      </c>
      <c r="F40" s="158">
        <f>ROUND((SUM(BH96:BH125)),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47</v>
      </c>
      <c r="F41" s="158">
        <f>ROUND((SUM(BI96:BI125)),  2)</f>
        <v>0</v>
      </c>
      <c r="G41" s="39"/>
      <c r="H41" s="39"/>
      <c r="I41" s="159">
        <v>0</v>
      </c>
      <c r="J41" s="158">
        <f>0</f>
        <v>0</v>
      </c>
      <c r="K41" s="39"/>
      <c r="L41" s="146"/>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s="2" customFormat="1" ht="25.44" customHeight="1">
      <c r="A43" s="39"/>
      <c r="B43" s="45"/>
      <c r="C43" s="160"/>
      <c r="D43" s="161" t="s">
        <v>48</v>
      </c>
      <c r="E43" s="162"/>
      <c r="F43" s="162"/>
      <c r="G43" s="163" t="s">
        <v>49</v>
      </c>
      <c r="H43" s="164" t="s">
        <v>50</v>
      </c>
      <c r="I43" s="162"/>
      <c r="J43" s="165">
        <f>SUM(J34:J41)</f>
        <v>0</v>
      </c>
      <c r="K43" s="166"/>
      <c r="L43" s="146"/>
      <c r="S43" s="39"/>
      <c r="T43" s="39"/>
      <c r="U43" s="39"/>
      <c r="V43" s="39"/>
      <c r="W43" s="39"/>
      <c r="X43" s="39"/>
      <c r="Y43" s="39"/>
      <c r="Z43" s="39"/>
      <c r="AA43" s="39"/>
      <c r="AB43" s="39"/>
      <c r="AC43" s="39"/>
      <c r="AD43" s="39"/>
      <c r="AE43" s="39"/>
    </row>
    <row r="44"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214</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Sportovní hala Turnov</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209</v>
      </c>
      <c r="D53" s="23"/>
      <c r="E53" s="23"/>
      <c r="F53" s="23"/>
      <c r="G53" s="23"/>
      <c r="H53" s="23"/>
      <c r="I53" s="23"/>
      <c r="J53" s="23"/>
      <c r="K53" s="23"/>
      <c r="L53" s="21"/>
    </row>
    <row r="54" hidden="1" s="1" customFormat="1" ht="16.5" customHeight="1">
      <c r="B54" s="22"/>
      <c r="C54" s="23"/>
      <c r="D54" s="23"/>
      <c r="E54" s="171" t="s">
        <v>1333</v>
      </c>
      <c r="F54" s="23"/>
      <c r="G54" s="23"/>
      <c r="H54" s="23"/>
      <c r="I54" s="23"/>
      <c r="J54" s="23"/>
      <c r="K54" s="23"/>
      <c r="L54" s="21"/>
    </row>
    <row r="55" hidden="1" s="1" customFormat="1" ht="12" customHeight="1">
      <c r="B55" s="22"/>
      <c r="C55" s="33" t="s">
        <v>211</v>
      </c>
      <c r="D55" s="23"/>
      <c r="E55" s="23"/>
      <c r="F55" s="23"/>
      <c r="G55" s="23"/>
      <c r="H55" s="23"/>
      <c r="I55" s="23"/>
      <c r="J55" s="23"/>
      <c r="K55" s="23"/>
      <c r="L55" s="21"/>
    </row>
    <row r="56" hidden="1" s="2" customFormat="1" ht="16.5" customHeight="1">
      <c r="A56" s="39"/>
      <c r="B56" s="40"/>
      <c r="C56" s="41"/>
      <c r="D56" s="41"/>
      <c r="E56" s="293" t="s">
        <v>7318</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7319</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1440.9 - Odvětrání CHÚC</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19. 10. 2024</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Městská sportovní Turnov</v>
      </c>
      <c r="G62" s="41"/>
      <c r="H62" s="41"/>
      <c r="I62" s="33" t="s">
        <v>31</v>
      </c>
      <c r="J62" s="37" t="str">
        <f>E25</f>
        <v>RESTYL Plan s.r.o.</v>
      </c>
      <c r="K62" s="41"/>
      <c r="L62" s="146"/>
      <c r="S62" s="39"/>
      <c r="T62" s="39"/>
      <c r="U62" s="39"/>
      <c r="V62" s="39"/>
      <c r="W62" s="39"/>
      <c r="X62" s="39"/>
      <c r="Y62" s="39"/>
      <c r="Z62" s="39"/>
      <c r="AA62" s="39"/>
      <c r="AB62" s="39"/>
      <c r="AC62" s="39"/>
      <c r="AD62" s="39"/>
      <c r="AE62" s="39"/>
    </row>
    <row r="63" hidden="1" s="2" customFormat="1" ht="15.15" customHeight="1">
      <c r="A63" s="39"/>
      <c r="B63" s="40"/>
      <c r="C63" s="33" t="s">
        <v>29</v>
      </c>
      <c r="D63" s="41"/>
      <c r="E63" s="41"/>
      <c r="F63" s="28" t="str">
        <f>IF(E22="","",E22)</f>
        <v>Vyplň údaj</v>
      </c>
      <c r="G63" s="41"/>
      <c r="H63" s="41"/>
      <c r="I63" s="33" t="s">
        <v>34</v>
      </c>
      <c r="J63" s="37" t="str">
        <f>E28</f>
        <v>Ing.R. Hladký</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215</v>
      </c>
      <c r="D65" s="173"/>
      <c r="E65" s="173"/>
      <c r="F65" s="173"/>
      <c r="G65" s="173"/>
      <c r="H65" s="173"/>
      <c r="I65" s="173"/>
      <c r="J65" s="174" t="s">
        <v>216</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70</v>
      </c>
      <c r="D67" s="41"/>
      <c r="E67" s="41"/>
      <c r="F67" s="41"/>
      <c r="G67" s="41"/>
      <c r="H67" s="41"/>
      <c r="I67" s="41"/>
      <c r="J67" s="103">
        <f>J96</f>
        <v>0</v>
      </c>
      <c r="K67" s="41"/>
      <c r="L67" s="146"/>
      <c r="S67" s="39"/>
      <c r="T67" s="39"/>
      <c r="U67" s="39"/>
      <c r="V67" s="39"/>
      <c r="W67" s="39"/>
      <c r="X67" s="39"/>
      <c r="Y67" s="39"/>
      <c r="Z67" s="39"/>
      <c r="AA67" s="39"/>
      <c r="AB67" s="39"/>
      <c r="AC67" s="39"/>
      <c r="AD67" s="39"/>
      <c r="AE67" s="39"/>
      <c r="AU67" s="18" t="s">
        <v>217</v>
      </c>
    </row>
    <row r="68" hidden="1" s="9" customFormat="1" ht="24.96" customHeight="1">
      <c r="A68" s="9"/>
      <c r="B68" s="176"/>
      <c r="C68" s="177"/>
      <c r="D68" s="178" t="s">
        <v>7856</v>
      </c>
      <c r="E68" s="179"/>
      <c r="F68" s="179"/>
      <c r="G68" s="179"/>
      <c r="H68" s="179"/>
      <c r="I68" s="179"/>
      <c r="J68" s="180">
        <f>J97</f>
        <v>0</v>
      </c>
      <c r="K68" s="177"/>
      <c r="L68" s="181"/>
      <c r="S68" s="9"/>
      <c r="T68" s="9"/>
      <c r="U68" s="9"/>
      <c r="V68" s="9"/>
      <c r="W68" s="9"/>
      <c r="X68" s="9"/>
      <c r="Y68" s="9"/>
      <c r="Z68" s="9"/>
      <c r="AA68" s="9"/>
      <c r="AB68" s="9"/>
      <c r="AC68" s="9"/>
      <c r="AD68" s="9"/>
      <c r="AE68" s="9"/>
    </row>
    <row r="69" hidden="1" s="10" customFormat="1" ht="19.92" customHeight="1">
      <c r="A69" s="10"/>
      <c r="B69" s="182"/>
      <c r="C69" s="126"/>
      <c r="D69" s="183" t="s">
        <v>7857</v>
      </c>
      <c r="E69" s="184"/>
      <c r="F69" s="184"/>
      <c r="G69" s="184"/>
      <c r="H69" s="184"/>
      <c r="I69" s="184"/>
      <c r="J69" s="185">
        <f>J98</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7858</v>
      </c>
      <c r="E70" s="184"/>
      <c r="F70" s="184"/>
      <c r="G70" s="184"/>
      <c r="H70" s="184"/>
      <c r="I70" s="184"/>
      <c r="J70" s="185">
        <f>J103</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7859</v>
      </c>
      <c r="E71" s="184"/>
      <c r="F71" s="184"/>
      <c r="G71" s="184"/>
      <c r="H71" s="184"/>
      <c r="I71" s="184"/>
      <c r="J71" s="185">
        <f>J107</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7860</v>
      </c>
      <c r="E72" s="184"/>
      <c r="F72" s="184"/>
      <c r="G72" s="184"/>
      <c r="H72" s="184"/>
      <c r="I72" s="184"/>
      <c r="J72" s="185">
        <f>J114</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226</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Sportovní hala Turnov</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209</v>
      </c>
      <c r="D83" s="23"/>
      <c r="E83" s="23"/>
      <c r="F83" s="23"/>
      <c r="G83" s="23"/>
      <c r="H83" s="23"/>
      <c r="I83" s="23"/>
      <c r="J83" s="23"/>
      <c r="K83" s="23"/>
      <c r="L83" s="21"/>
    </row>
    <row r="84" s="1" customFormat="1" ht="16.5" customHeight="1">
      <c r="B84" s="22"/>
      <c r="C84" s="23"/>
      <c r="D84" s="23"/>
      <c r="E84" s="171" t="s">
        <v>1333</v>
      </c>
      <c r="F84" s="23"/>
      <c r="G84" s="23"/>
      <c r="H84" s="23"/>
      <c r="I84" s="23"/>
      <c r="J84" s="23"/>
      <c r="K84" s="23"/>
      <c r="L84" s="21"/>
    </row>
    <row r="85" s="1" customFormat="1" ht="12" customHeight="1">
      <c r="B85" s="22"/>
      <c r="C85" s="33" t="s">
        <v>211</v>
      </c>
      <c r="D85" s="23"/>
      <c r="E85" s="23"/>
      <c r="F85" s="23"/>
      <c r="G85" s="23"/>
      <c r="H85" s="23"/>
      <c r="I85" s="23"/>
      <c r="J85" s="23"/>
      <c r="K85" s="23"/>
      <c r="L85" s="21"/>
    </row>
    <row r="86" s="2" customFormat="1" ht="16.5" customHeight="1">
      <c r="A86" s="39"/>
      <c r="B86" s="40"/>
      <c r="C86" s="41"/>
      <c r="D86" s="41"/>
      <c r="E86" s="293" t="s">
        <v>7318</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7319</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E13</f>
        <v>1440.9 - Odvětrání CHÚC</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F16</f>
        <v xml:space="preserve"> </v>
      </c>
      <c r="G90" s="41"/>
      <c r="H90" s="41"/>
      <c r="I90" s="33" t="s">
        <v>23</v>
      </c>
      <c r="J90" s="73" t="str">
        <f>IF(J16="","",J16)</f>
        <v>19. 10. 2024</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E19</f>
        <v>Městská sportovní Turnov</v>
      </c>
      <c r="G92" s="41"/>
      <c r="H92" s="41"/>
      <c r="I92" s="33" t="s">
        <v>31</v>
      </c>
      <c r="J92" s="37" t="str">
        <f>E25</f>
        <v>RESTYL Plan s.r.o.</v>
      </c>
      <c r="K92" s="41"/>
      <c r="L92" s="146"/>
      <c r="S92" s="39"/>
      <c r="T92" s="39"/>
      <c r="U92" s="39"/>
      <c r="V92" s="39"/>
      <c r="W92" s="39"/>
      <c r="X92" s="39"/>
      <c r="Y92" s="39"/>
      <c r="Z92" s="39"/>
      <c r="AA92" s="39"/>
      <c r="AB92" s="39"/>
      <c r="AC92" s="39"/>
      <c r="AD92" s="39"/>
      <c r="AE92" s="39"/>
    </row>
    <row r="93" s="2" customFormat="1" ht="15.15" customHeight="1">
      <c r="A93" s="39"/>
      <c r="B93" s="40"/>
      <c r="C93" s="33" t="s">
        <v>29</v>
      </c>
      <c r="D93" s="41"/>
      <c r="E93" s="41"/>
      <c r="F93" s="28" t="str">
        <f>IF(E22="","",E22)</f>
        <v>Vyplň údaj</v>
      </c>
      <c r="G93" s="41"/>
      <c r="H93" s="41"/>
      <c r="I93" s="33" t="s">
        <v>34</v>
      </c>
      <c r="J93" s="37" t="str">
        <f>E28</f>
        <v>Ing.R. Hladký</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227</v>
      </c>
      <c r="D95" s="190" t="s">
        <v>57</v>
      </c>
      <c r="E95" s="190" t="s">
        <v>53</v>
      </c>
      <c r="F95" s="190" t="s">
        <v>54</v>
      </c>
      <c r="G95" s="190" t="s">
        <v>228</v>
      </c>
      <c r="H95" s="190" t="s">
        <v>229</v>
      </c>
      <c r="I95" s="190" t="s">
        <v>230</v>
      </c>
      <c r="J95" s="190" t="s">
        <v>216</v>
      </c>
      <c r="K95" s="191" t="s">
        <v>231</v>
      </c>
      <c r="L95" s="192"/>
      <c r="M95" s="93" t="s">
        <v>19</v>
      </c>
      <c r="N95" s="94" t="s">
        <v>42</v>
      </c>
      <c r="O95" s="94" t="s">
        <v>232</v>
      </c>
      <c r="P95" s="94" t="s">
        <v>233</v>
      </c>
      <c r="Q95" s="94" t="s">
        <v>234</v>
      </c>
      <c r="R95" s="94" t="s">
        <v>235</v>
      </c>
      <c r="S95" s="94" t="s">
        <v>236</v>
      </c>
      <c r="T95" s="95" t="s">
        <v>237</v>
      </c>
      <c r="U95" s="187"/>
      <c r="V95" s="187"/>
      <c r="W95" s="187"/>
      <c r="X95" s="187"/>
      <c r="Y95" s="187"/>
      <c r="Z95" s="187"/>
      <c r="AA95" s="187"/>
      <c r="AB95" s="187"/>
      <c r="AC95" s="187"/>
      <c r="AD95" s="187"/>
      <c r="AE95" s="187"/>
    </row>
    <row r="96" s="2" customFormat="1" ht="22.8" customHeight="1">
      <c r="A96" s="39"/>
      <c r="B96" s="40"/>
      <c r="C96" s="100" t="s">
        <v>238</v>
      </c>
      <c r="D96" s="41"/>
      <c r="E96" s="41"/>
      <c r="F96" s="41"/>
      <c r="G96" s="41"/>
      <c r="H96" s="41"/>
      <c r="I96" s="41"/>
      <c r="J96" s="193">
        <f>BK96</f>
        <v>0</v>
      </c>
      <c r="K96" s="41"/>
      <c r="L96" s="45"/>
      <c r="M96" s="96"/>
      <c r="N96" s="194"/>
      <c r="O96" s="97"/>
      <c r="P96" s="195">
        <f>P97</f>
        <v>0</v>
      </c>
      <c r="Q96" s="97"/>
      <c r="R96" s="195">
        <f>R97</f>
        <v>0</v>
      </c>
      <c r="S96" s="97"/>
      <c r="T96" s="196">
        <f>T97</f>
        <v>0</v>
      </c>
      <c r="U96" s="39"/>
      <c r="V96" s="39"/>
      <c r="W96" s="39"/>
      <c r="X96" s="39"/>
      <c r="Y96" s="39"/>
      <c r="Z96" s="39"/>
      <c r="AA96" s="39"/>
      <c r="AB96" s="39"/>
      <c r="AC96" s="39"/>
      <c r="AD96" s="39"/>
      <c r="AE96" s="39"/>
      <c r="AT96" s="18" t="s">
        <v>71</v>
      </c>
      <c r="AU96" s="18" t="s">
        <v>217</v>
      </c>
      <c r="BK96" s="197">
        <f>BK97</f>
        <v>0</v>
      </c>
    </row>
    <row r="97" s="12" customFormat="1" ht="25.92" customHeight="1">
      <c r="A97" s="12"/>
      <c r="B97" s="198"/>
      <c r="C97" s="199"/>
      <c r="D97" s="200" t="s">
        <v>71</v>
      </c>
      <c r="E97" s="201" t="s">
        <v>7861</v>
      </c>
      <c r="F97" s="201" t="s">
        <v>173</v>
      </c>
      <c r="G97" s="199"/>
      <c r="H97" s="199"/>
      <c r="I97" s="202"/>
      <c r="J97" s="203">
        <f>BK97</f>
        <v>0</v>
      </c>
      <c r="K97" s="199"/>
      <c r="L97" s="204"/>
      <c r="M97" s="205"/>
      <c r="N97" s="206"/>
      <c r="O97" s="206"/>
      <c r="P97" s="207">
        <f>P98+P103+P107+P114</f>
        <v>0</v>
      </c>
      <c r="Q97" s="206"/>
      <c r="R97" s="207">
        <f>R98+R103+R107+R114</f>
        <v>0</v>
      </c>
      <c r="S97" s="206"/>
      <c r="T97" s="208">
        <f>T98+T103+T107+T114</f>
        <v>0</v>
      </c>
      <c r="U97" s="12"/>
      <c r="V97" s="12"/>
      <c r="W97" s="12"/>
      <c r="X97" s="12"/>
      <c r="Y97" s="12"/>
      <c r="Z97" s="12"/>
      <c r="AA97" s="12"/>
      <c r="AB97" s="12"/>
      <c r="AC97" s="12"/>
      <c r="AD97" s="12"/>
      <c r="AE97" s="12"/>
      <c r="AR97" s="209" t="s">
        <v>79</v>
      </c>
      <c r="AT97" s="210" t="s">
        <v>71</v>
      </c>
      <c r="AU97" s="210" t="s">
        <v>72</v>
      </c>
      <c r="AY97" s="209" t="s">
        <v>240</v>
      </c>
      <c r="BK97" s="211">
        <f>BK98+BK103+BK107+BK114</f>
        <v>0</v>
      </c>
    </row>
    <row r="98" s="12" customFormat="1" ht="22.8" customHeight="1">
      <c r="A98" s="12"/>
      <c r="B98" s="198"/>
      <c r="C98" s="199"/>
      <c r="D98" s="200" t="s">
        <v>71</v>
      </c>
      <c r="E98" s="212" t="s">
        <v>7862</v>
      </c>
      <c r="F98" s="212" t="s">
        <v>7863</v>
      </c>
      <c r="G98" s="199"/>
      <c r="H98" s="199"/>
      <c r="I98" s="202"/>
      <c r="J98" s="213">
        <f>BK98</f>
        <v>0</v>
      </c>
      <c r="K98" s="199"/>
      <c r="L98" s="204"/>
      <c r="M98" s="205"/>
      <c r="N98" s="206"/>
      <c r="O98" s="206"/>
      <c r="P98" s="207">
        <f>SUM(P99:P102)</f>
        <v>0</v>
      </c>
      <c r="Q98" s="206"/>
      <c r="R98" s="207">
        <f>SUM(R99:R102)</f>
        <v>0</v>
      </c>
      <c r="S98" s="206"/>
      <c r="T98" s="208">
        <f>SUM(T99:T102)</f>
        <v>0</v>
      </c>
      <c r="U98" s="12"/>
      <c r="V98" s="12"/>
      <c r="W98" s="12"/>
      <c r="X98" s="12"/>
      <c r="Y98" s="12"/>
      <c r="Z98" s="12"/>
      <c r="AA98" s="12"/>
      <c r="AB98" s="12"/>
      <c r="AC98" s="12"/>
      <c r="AD98" s="12"/>
      <c r="AE98" s="12"/>
      <c r="AR98" s="209" t="s">
        <v>79</v>
      </c>
      <c r="AT98" s="210" t="s">
        <v>71</v>
      </c>
      <c r="AU98" s="210" t="s">
        <v>79</v>
      </c>
      <c r="AY98" s="209" t="s">
        <v>240</v>
      </c>
      <c r="BK98" s="211">
        <f>SUM(BK99:BK102)</f>
        <v>0</v>
      </c>
    </row>
    <row r="99" s="2" customFormat="1" ht="156.75" customHeight="1">
      <c r="A99" s="39"/>
      <c r="B99" s="40"/>
      <c r="C99" s="214" t="s">
        <v>79</v>
      </c>
      <c r="D99" s="214" t="s">
        <v>243</v>
      </c>
      <c r="E99" s="215" t="s">
        <v>7864</v>
      </c>
      <c r="F99" s="216" t="s">
        <v>7865</v>
      </c>
      <c r="G99" s="217" t="s">
        <v>282</v>
      </c>
      <c r="H99" s="218">
        <v>1</v>
      </c>
      <c r="I99" s="219"/>
      <c r="J99" s="220">
        <f>ROUND(I99*H99,2)</f>
        <v>0</v>
      </c>
      <c r="K99" s="216" t="s">
        <v>247</v>
      </c>
      <c r="L99" s="45"/>
      <c r="M99" s="221" t="s">
        <v>19</v>
      </c>
      <c r="N99" s="222" t="s">
        <v>43</v>
      </c>
      <c r="O99" s="85"/>
      <c r="P99" s="223">
        <f>O99*H99</f>
        <v>0</v>
      </c>
      <c r="Q99" s="223">
        <v>0</v>
      </c>
      <c r="R99" s="223">
        <f>Q99*H99</f>
        <v>0</v>
      </c>
      <c r="S99" s="223">
        <v>0</v>
      </c>
      <c r="T99" s="224">
        <f>S99*H99</f>
        <v>0</v>
      </c>
      <c r="U99" s="39"/>
      <c r="V99" s="39"/>
      <c r="W99" s="39"/>
      <c r="X99" s="39"/>
      <c r="Y99" s="39"/>
      <c r="Z99" s="39"/>
      <c r="AA99" s="39"/>
      <c r="AB99" s="39"/>
      <c r="AC99" s="39"/>
      <c r="AD99" s="39"/>
      <c r="AE99" s="39"/>
      <c r="AR99" s="225" t="s">
        <v>248</v>
      </c>
      <c r="AT99" s="225" t="s">
        <v>243</v>
      </c>
      <c r="AU99" s="225" t="s">
        <v>81</v>
      </c>
      <c r="AY99" s="18" t="s">
        <v>240</v>
      </c>
      <c r="BE99" s="226">
        <f>IF(N99="základní",J99,0)</f>
        <v>0</v>
      </c>
      <c r="BF99" s="226">
        <f>IF(N99="snížená",J99,0)</f>
        <v>0</v>
      </c>
      <c r="BG99" s="226">
        <f>IF(N99="zákl. přenesená",J99,0)</f>
        <v>0</v>
      </c>
      <c r="BH99" s="226">
        <f>IF(N99="sníž. přenesená",J99,0)</f>
        <v>0</v>
      </c>
      <c r="BI99" s="226">
        <f>IF(N99="nulová",J99,0)</f>
        <v>0</v>
      </c>
      <c r="BJ99" s="18" t="s">
        <v>79</v>
      </c>
      <c r="BK99" s="226">
        <f>ROUND(I99*H99,2)</f>
        <v>0</v>
      </c>
      <c r="BL99" s="18" t="s">
        <v>248</v>
      </c>
      <c r="BM99" s="225" t="s">
        <v>81</v>
      </c>
    </row>
    <row r="100" s="2" customFormat="1" ht="78" customHeight="1">
      <c r="A100" s="39"/>
      <c r="B100" s="40"/>
      <c r="C100" s="214" t="s">
        <v>81</v>
      </c>
      <c r="D100" s="214" t="s">
        <v>243</v>
      </c>
      <c r="E100" s="215" t="s">
        <v>7866</v>
      </c>
      <c r="F100" s="216" t="s">
        <v>7867</v>
      </c>
      <c r="G100" s="217" t="s">
        <v>282</v>
      </c>
      <c r="H100" s="218">
        <v>1</v>
      </c>
      <c r="I100" s="219"/>
      <c r="J100" s="220">
        <f>ROUND(I100*H100,2)</f>
        <v>0</v>
      </c>
      <c r="K100" s="216" t="s">
        <v>247</v>
      </c>
      <c r="L100" s="45"/>
      <c r="M100" s="221" t="s">
        <v>19</v>
      </c>
      <c r="N100" s="222" t="s">
        <v>43</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248</v>
      </c>
      <c r="AT100" s="225" t="s">
        <v>243</v>
      </c>
      <c r="AU100" s="225" t="s">
        <v>81</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248</v>
      </c>
      <c r="BM100" s="225" t="s">
        <v>248</v>
      </c>
    </row>
    <row r="101" s="2" customFormat="1">
      <c r="A101" s="39"/>
      <c r="B101" s="40"/>
      <c r="C101" s="214" t="s">
        <v>149</v>
      </c>
      <c r="D101" s="214" t="s">
        <v>243</v>
      </c>
      <c r="E101" s="215" t="s">
        <v>7868</v>
      </c>
      <c r="F101" s="216" t="s">
        <v>7869</v>
      </c>
      <c r="G101" s="217" t="s">
        <v>282</v>
      </c>
      <c r="H101" s="218">
        <v>3</v>
      </c>
      <c r="I101" s="219"/>
      <c r="J101" s="220">
        <f>ROUND(I101*H101,2)</f>
        <v>0</v>
      </c>
      <c r="K101" s="216" t="s">
        <v>247</v>
      </c>
      <c r="L101" s="45"/>
      <c r="M101" s="221" t="s">
        <v>19</v>
      </c>
      <c r="N101" s="222" t="s">
        <v>43</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248</v>
      </c>
      <c r="AT101" s="225" t="s">
        <v>243</v>
      </c>
      <c r="AU101" s="225" t="s">
        <v>81</v>
      </c>
      <c r="AY101" s="18" t="s">
        <v>240</v>
      </c>
      <c r="BE101" s="226">
        <f>IF(N101="základní",J101,0)</f>
        <v>0</v>
      </c>
      <c r="BF101" s="226">
        <f>IF(N101="snížená",J101,0)</f>
        <v>0</v>
      </c>
      <c r="BG101" s="226">
        <f>IF(N101="zákl. přenesená",J101,0)</f>
        <v>0</v>
      </c>
      <c r="BH101" s="226">
        <f>IF(N101="sníž. přenesená",J101,0)</f>
        <v>0</v>
      </c>
      <c r="BI101" s="226">
        <f>IF(N101="nulová",J101,0)</f>
        <v>0</v>
      </c>
      <c r="BJ101" s="18" t="s">
        <v>79</v>
      </c>
      <c r="BK101" s="226">
        <f>ROUND(I101*H101,2)</f>
        <v>0</v>
      </c>
      <c r="BL101" s="18" t="s">
        <v>248</v>
      </c>
      <c r="BM101" s="225" t="s">
        <v>254</v>
      </c>
    </row>
    <row r="102" s="2" customFormat="1" ht="44.25" customHeight="1">
      <c r="A102" s="39"/>
      <c r="B102" s="40"/>
      <c r="C102" s="214" t="s">
        <v>248</v>
      </c>
      <c r="D102" s="214" t="s">
        <v>243</v>
      </c>
      <c r="E102" s="215" t="s">
        <v>7870</v>
      </c>
      <c r="F102" s="216" t="s">
        <v>7871</v>
      </c>
      <c r="G102" s="217" t="s">
        <v>282</v>
      </c>
      <c r="H102" s="218">
        <v>1</v>
      </c>
      <c r="I102" s="219"/>
      <c r="J102" s="220">
        <f>ROUND(I102*H102,2)</f>
        <v>0</v>
      </c>
      <c r="K102" s="216" t="s">
        <v>247</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81</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257</v>
      </c>
    </row>
    <row r="103" s="12" customFormat="1" ht="22.8" customHeight="1">
      <c r="A103" s="12"/>
      <c r="B103" s="198"/>
      <c r="C103" s="199"/>
      <c r="D103" s="200" t="s">
        <v>71</v>
      </c>
      <c r="E103" s="212" t="s">
        <v>7872</v>
      </c>
      <c r="F103" s="212" t="s">
        <v>7402</v>
      </c>
      <c r="G103" s="199"/>
      <c r="H103" s="199"/>
      <c r="I103" s="202"/>
      <c r="J103" s="213">
        <f>BK103</f>
        <v>0</v>
      </c>
      <c r="K103" s="199"/>
      <c r="L103" s="204"/>
      <c r="M103" s="205"/>
      <c r="N103" s="206"/>
      <c r="O103" s="206"/>
      <c r="P103" s="207">
        <f>SUM(P104:P106)</f>
        <v>0</v>
      </c>
      <c r="Q103" s="206"/>
      <c r="R103" s="207">
        <f>SUM(R104:R106)</f>
        <v>0</v>
      </c>
      <c r="S103" s="206"/>
      <c r="T103" s="208">
        <f>SUM(T104:T106)</f>
        <v>0</v>
      </c>
      <c r="U103" s="12"/>
      <c r="V103" s="12"/>
      <c r="W103" s="12"/>
      <c r="X103" s="12"/>
      <c r="Y103" s="12"/>
      <c r="Z103" s="12"/>
      <c r="AA103" s="12"/>
      <c r="AB103" s="12"/>
      <c r="AC103" s="12"/>
      <c r="AD103" s="12"/>
      <c r="AE103" s="12"/>
      <c r="AR103" s="209" t="s">
        <v>79</v>
      </c>
      <c r="AT103" s="210" t="s">
        <v>71</v>
      </c>
      <c r="AU103" s="210" t="s">
        <v>79</v>
      </c>
      <c r="AY103" s="209" t="s">
        <v>240</v>
      </c>
      <c r="BK103" s="211">
        <f>SUM(BK104:BK106)</f>
        <v>0</v>
      </c>
    </row>
    <row r="104" s="2" customFormat="1" ht="33" customHeight="1">
      <c r="A104" s="39"/>
      <c r="B104" s="40"/>
      <c r="C104" s="214" t="s">
        <v>258</v>
      </c>
      <c r="D104" s="214" t="s">
        <v>243</v>
      </c>
      <c r="E104" s="215" t="s">
        <v>7873</v>
      </c>
      <c r="F104" s="216" t="s">
        <v>7874</v>
      </c>
      <c r="G104" s="217" t="s">
        <v>261</v>
      </c>
      <c r="H104" s="218">
        <v>45</v>
      </c>
      <c r="I104" s="219"/>
      <c r="J104" s="220">
        <f>ROUND(I104*H104,2)</f>
        <v>0</v>
      </c>
      <c r="K104" s="216" t="s">
        <v>247</v>
      </c>
      <c r="L104" s="45"/>
      <c r="M104" s="221" t="s">
        <v>19</v>
      </c>
      <c r="N104" s="222" t="s">
        <v>43</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248</v>
      </c>
      <c r="AT104" s="225" t="s">
        <v>243</v>
      </c>
      <c r="AU104" s="225" t="s">
        <v>81</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248</v>
      </c>
      <c r="BM104" s="225" t="s">
        <v>262</v>
      </c>
    </row>
    <row r="105" s="2" customFormat="1" ht="33" customHeight="1">
      <c r="A105" s="39"/>
      <c r="B105" s="40"/>
      <c r="C105" s="214" t="s">
        <v>254</v>
      </c>
      <c r="D105" s="214" t="s">
        <v>243</v>
      </c>
      <c r="E105" s="215" t="s">
        <v>7875</v>
      </c>
      <c r="F105" s="216" t="s">
        <v>7876</v>
      </c>
      <c r="G105" s="217" t="s">
        <v>261</v>
      </c>
      <c r="H105" s="218">
        <v>5</v>
      </c>
      <c r="I105" s="219"/>
      <c r="J105" s="220">
        <f>ROUND(I105*H105,2)</f>
        <v>0</v>
      </c>
      <c r="K105" s="216" t="s">
        <v>247</v>
      </c>
      <c r="L105" s="45"/>
      <c r="M105" s="221" t="s">
        <v>19</v>
      </c>
      <c r="N105" s="222"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248</v>
      </c>
      <c r="AT105" s="225" t="s">
        <v>243</v>
      </c>
      <c r="AU105" s="225" t="s">
        <v>81</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8</v>
      </c>
    </row>
    <row r="106" s="2" customFormat="1">
      <c r="A106" s="39"/>
      <c r="B106" s="40"/>
      <c r="C106" s="214" t="s">
        <v>265</v>
      </c>
      <c r="D106" s="214" t="s">
        <v>243</v>
      </c>
      <c r="E106" s="215" t="s">
        <v>7877</v>
      </c>
      <c r="F106" s="216" t="s">
        <v>7878</v>
      </c>
      <c r="G106" s="217" t="s">
        <v>261</v>
      </c>
      <c r="H106" s="218">
        <v>15</v>
      </c>
      <c r="I106" s="219"/>
      <c r="J106" s="220">
        <f>ROUND(I106*H106,2)</f>
        <v>0</v>
      </c>
      <c r="K106" s="216" t="s">
        <v>247</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81</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268</v>
      </c>
    </row>
    <row r="107" s="12" customFormat="1" ht="22.8" customHeight="1">
      <c r="A107" s="12"/>
      <c r="B107" s="198"/>
      <c r="C107" s="199"/>
      <c r="D107" s="200" t="s">
        <v>71</v>
      </c>
      <c r="E107" s="212" t="s">
        <v>7879</v>
      </c>
      <c r="F107" s="212" t="s">
        <v>7408</v>
      </c>
      <c r="G107" s="199"/>
      <c r="H107" s="199"/>
      <c r="I107" s="202"/>
      <c r="J107" s="213">
        <f>BK107</f>
        <v>0</v>
      </c>
      <c r="K107" s="199"/>
      <c r="L107" s="204"/>
      <c r="M107" s="205"/>
      <c r="N107" s="206"/>
      <c r="O107" s="206"/>
      <c r="P107" s="207">
        <f>SUM(P108:P113)</f>
        <v>0</v>
      </c>
      <c r="Q107" s="206"/>
      <c r="R107" s="207">
        <f>SUM(R108:R113)</f>
        <v>0</v>
      </c>
      <c r="S107" s="206"/>
      <c r="T107" s="208">
        <f>SUM(T108:T113)</f>
        <v>0</v>
      </c>
      <c r="U107" s="12"/>
      <c r="V107" s="12"/>
      <c r="W107" s="12"/>
      <c r="X107" s="12"/>
      <c r="Y107" s="12"/>
      <c r="Z107" s="12"/>
      <c r="AA107" s="12"/>
      <c r="AB107" s="12"/>
      <c r="AC107" s="12"/>
      <c r="AD107" s="12"/>
      <c r="AE107" s="12"/>
      <c r="AR107" s="209" t="s">
        <v>79</v>
      </c>
      <c r="AT107" s="210" t="s">
        <v>71</v>
      </c>
      <c r="AU107" s="210" t="s">
        <v>79</v>
      </c>
      <c r="AY107" s="209" t="s">
        <v>240</v>
      </c>
      <c r="BK107" s="211">
        <f>SUM(BK108:BK113)</f>
        <v>0</v>
      </c>
    </row>
    <row r="108" s="2" customFormat="1" ht="24.15" customHeight="1">
      <c r="A108" s="39"/>
      <c r="B108" s="40"/>
      <c r="C108" s="214" t="s">
        <v>257</v>
      </c>
      <c r="D108" s="214" t="s">
        <v>243</v>
      </c>
      <c r="E108" s="215" t="s">
        <v>7880</v>
      </c>
      <c r="F108" s="216" t="s">
        <v>7410</v>
      </c>
      <c r="G108" s="217" t="s">
        <v>261</v>
      </c>
      <c r="H108" s="218">
        <v>12</v>
      </c>
      <c r="I108" s="219"/>
      <c r="J108" s="220">
        <f>ROUND(I108*H108,2)</f>
        <v>0</v>
      </c>
      <c r="K108" s="216" t="s">
        <v>247</v>
      </c>
      <c r="L108" s="45"/>
      <c r="M108" s="221" t="s">
        <v>19</v>
      </c>
      <c r="N108" s="222"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248</v>
      </c>
      <c r="AT108" s="225" t="s">
        <v>243</v>
      </c>
      <c r="AU108" s="225" t="s">
        <v>81</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248</v>
      </c>
      <c r="BM108" s="225" t="s">
        <v>271</v>
      </c>
    </row>
    <row r="109" s="2" customFormat="1" ht="24.15" customHeight="1">
      <c r="A109" s="39"/>
      <c r="B109" s="40"/>
      <c r="C109" s="214" t="s">
        <v>272</v>
      </c>
      <c r="D109" s="214" t="s">
        <v>243</v>
      </c>
      <c r="E109" s="215" t="s">
        <v>7881</v>
      </c>
      <c r="F109" s="216" t="s">
        <v>7414</v>
      </c>
      <c r="G109" s="217" t="s">
        <v>261</v>
      </c>
      <c r="H109" s="218">
        <v>12</v>
      </c>
      <c r="I109" s="219"/>
      <c r="J109" s="220">
        <f>ROUND(I109*H109,2)</f>
        <v>0</v>
      </c>
      <c r="K109" s="216" t="s">
        <v>247</v>
      </c>
      <c r="L109" s="45"/>
      <c r="M109" s="221" t="s">
        <v>19</v>
      </c>
      <c r="N109" s="222" t="s">
        <v>43</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248</v>
      </c>
      <c r="AT109" s="225" t="s">
        <v>243</v>
      </c>
      <c r="AU109" s="225" t="s">
        <v>81</v>
      </c>
      <c r="AY109" s="18" t="s">
        <v>240</v>
      </c>
      <c r="BE109" s="226">
        <f>IF(N109="základní",J109,0)</f>
        <v>0</v>
      </c>
      <c r="BF109" s="226">
        <f>IF(N109="snížená",J109,0)</f>
        <v>0</v>
      </c>
      <c r="BG109" s="226">
        <f>IF(N109="zákl. přenesená",J109,0)</f>
        <v>0</v>
      </c>
      <c r="BH109" s="226">
        <f>IF(N109="sníž. přenesená",J109,0)</f>
        <v>0</v>
      </c>
      <c r="BI109" s="226">
        <f>IF(N109="nulová",J109,0)</f>
        <v>0</v>
      </c>
      <c r="BJ109" s="18" t="s">
        <v>79</v>
      </c>
      <c r="BK109" s="226">
        <f>ROUND(I109*H109,2)</f>
        <v>0</v>
      </c>
      <c r="BL109" s="18" t="s">
        <v>248</v>
      </c>
      <c r="BM109" s="225" t="s">
        <v>275</v>
      </c>
    </row>
    <row r="110" s="2" customFormat="1">
      <c r="A110" s="39"/>
      <c r="B110" s="40"/>
      <c r="C110" s="214" t="s">
        <v>262</v>
      </c>
      <c r="D110" s="214" t="s">
        <v>243</v>
      </c>
      <c r="E110" s="215" t="s">
        <v>7882</v>
      </c>
      <c r="F110" s="216" t="s">
        <v>7883</v>
      </c>
      <c r="G110" s="217" t="s">
        <v>282</v>
      </c>
      <c r="H110" s="218">
        <v>130</v>
      </c>
      <c r="I110" s="219"/>
      <c r="J110" s="220">
        <f>ROUND(I110*H110,2)</f>
        <v>0</v>
      </c>
      <c r="K110" s="216" t="s">
        <v>247</v>
      </c>
      <c r="L110" s="45"/>
      <c r="M110" s="221" t="s">
        <v>19</v>
      </c>
      <c r="N110" s="222" t="s">
        <v>43</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248</v>
      </c>
      <c r="AT110" s="225" t="s">
        <v>243</v>
      </c>
      <c r="AU110" s="225" t="s">
        <v>81</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248</v>
      </c>
      <c r="BM110" s="225" t="s">
        <v>278</v>
      </c>
    </row>
    <row r="111" s="2" customFormat="1">
      <c r="A111" s="39"/>
      <c r="B111" s="40"/>
      <c r="C111" s="214" t="s">
        <v>279</v>
      </c>
      <c r="D111" s="214" t="s">
        <v>243</v>
      </c>
      <c r="E111" s="215" t="s">
        <v>7884</v>
      </c>
      <c r="F111" s="216" t="s">
        <v>7418</v>
      </c>
      <c r="G111" s="217" t="s">
        <v>282</v>
      </c>
      <c r="H111" s="218">
        <v>4</v>
      </c>
      <c r="I111" s="219"/>
      <c r="J111" s="220">
        <f>ROUND(I111*H111,2)</f>
        <v>0</v>
      </c>
      <c r="K111" s="216" t="s">
        <v>247</v>
      </c>
      <c r="L111" s="45"/>
      <c r="M111" s="221" t="s">
        <v>19</v>
      </c>
      <c r="N111" s="222" t="s">
        <v>43</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248</v>
      </c>
      <c r="AT111" s="225" t="s">
        <v>243</v>
      </c>
      <c r="AU111" s="225" t="s">
        <v>81</v>
      </c>
      <c r="AY111" s="18" t="s">
        <v>240</v>
      </c>
      <c r="BE111" s="226">
        <f>IF(N111="základní",J111,0)</f>
        <v>0</v>
      </c>
      <c r="BF111" s="226">
        <f>IF(N111="snížená",J111,0)</f>
        <v>0</v>
      </c>
      <c r="BG111" s="226">
        <f>IF(N111="zákl. přenesená",J111,0)</f>
        <v>0</v>
      </c>
      <c r="BH111" s="226">
        <f>IF(N111="sníž. přenesená",J111,0)</f>
        <v>0</v>
      </c>
      <c r="BI111" s="226">
        <f>IF(N111="nulová",J111,0)</f>
        <v>0</v>
      </c>
      <c r="BJ111" s="18" t="s">
        <v>79</v>
      </c>
      <c r="BK111" s="226">
        <f>ROUND(I111*H111,2)</f>
        <v>0</v>
      </c>
      <c r="BL111" s="18" t="s">
        <v>248</v>
      </c>
      <c r="BM111" s="225" t="s">
        <v>283</v>
      </c>
    </row>
    <row r="112" s="2" customFormat="1" ht="24.15" customHeight="1">
      <c r="A112" s="39"/>
      <c r="B112" s="40"/>
      <c r="C112" s="214" t="s">
        <v>8</v>
      </c>
      <c r="D112" s="214" t="s">
        <v>243</v>
      </c>
      <c r="E112" s="215" t="s">
        <v>7885</v>
      </c>
      <c r="F112" s="216" t="s">
        <v>7420</v>
      </c>
      <c r="G112" s="217" t="s">
        <v>282</v>
      </c>
      <c r="H112" s="218">
        <v>4</v>
      </c>
      <c r="I112" s="219"/>
      <c r="J112" s="220">
        <f>ROUND(I112*H112,2)</f>
        <v>0</v>
      </c>
      <c r="K112" s="216" t="s">
        <v>247</v>
      </c>
      <c r="L112" s="45"/>
      <c r="M112" s="221" t="s">
        <v>19</v>
      </c>
      <c r="N112" s="222" t="s">
        <v>43</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248</v>
      </c>
      <c r="AT112" s="225" t="s">
        <v>243</v>
      </c>
      <c r="AU112" s="225" t="s">
        <v>81</v>
      </c>
      <c r="AY112" s="18" t="s">
        <v>240</v>
      </c>
      <c r="BE112" s="226">
        <f>IF(N112="základní",J112,0)</f>
        <v>0</v>
      </c>
      <c r="BF112" s="226">
        <f>IF(N112="snížená",J112,0)</f>
        <v>0</v>
      </c>
      <c r="BG112" s="226">
        <f>IF(N112="zákl. přenesená",J112,0)</f>
        <v>0</v>
      </c>
      <c r="BH112" s="226">
        <f>IF(N112="sníž. přenesená",J112,0)</f>
        <v>0</v>
      </c>
      <c r="BI112" s="226">
        <f>IF(N112="nulová",J112,0)</f>
        <v>0</v>
      </c>
      <c r="BJ112" s="18" t="s">
        <v>79</v>
      </c>
      <c r="BK112" s="226">
        <f>ROUND(I112*H112,2)</f>
        <v>0</v>
      </c>
      <c r="BL112" s="18" t="s">
        <v>248</v>
      </c>
      <c r="BM112" s="225" t="s">
        <v>286</v>
      </c>
    </row>
    <row r="113" s="2" customFormat="1" ht="24.15" customHeight="1">
      <c r="A113" s="39"/>
      <c r="B113" s="40"/>
      <c r="C113" s="214" t="s">
        <v>287</v>
      </c>
      <c r="D113" s="214" t="s">
        <v>243</v>
      </c>
      <c r="E113" s="215" t="s">
        <v>7886</v>
      </c>
      <c r="F113" s="216" t="s">
        <v>7422</v>
      </c>
      <c r="G113" s="217" t="s">
        <v>282</v>
      </c>
      <c r="H113" s="218">
        <v>4</v>
      </c>
      <c r="I113" s="219"/>
      <c r="J113" s="220">
        <f>ROUND(I113*H113,2)</f>
        <v>0</v>
      </c>
      <c r="K113" s="216" t="s">
        <v>247</v>
      </c>
      <c r="L113" s="45"/>
      <c r="M113" s="221" t="s">
        <v>19</v>
      </c>
      <c r="N113" s="222" t="s">
        <v>43</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248</v>
      </c>
      <c r="AT113" s="225" t="s">
        <v>243</v>
      </c>
      <c r="AU113" s="225" t="s">
        <v>81</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290</v>
      </c>
    </row>
    <row r="114" s="12" customFormat="1" ht="22.8" customHeight="1">
      <c r="A114" s="12"/>
      <c r="B114" s="198"/>
      <c r="C114" s="199"/>
      <c r="D114" s="200" t="s">
        <v>71</v>
      </c>
      <c r="E114" s="212" t="s">
        <v>7887</v>
      </c>
      <c r="F114" s="212" t="s">
        <v>405</v>
      </c>
      <c r="G114" s="199"/>
      <c r="H114" s="199"/>
      <c r="I114" s="202"/>
      <c r="J114" s="213">
        <f>BK114</f>
        <v>0</v>
      </c>
      <c r="K114" s="199"/>
      <c r="L114" s="204"/>
      <c r="M114" s="205"/>
      <c r="N114" s="206"/>
      <c r="O114" s="206"/>
      <c r="P114" s="207">
        <f>SUM(P115:P125)</f>
        <v>0</v>
      </c>
      <c r="Q114" s="206"/>
      <c r="R114" s="207">
        <f>SUM(R115:R125)</f>
        <v>0</v>
      </c>
      <c r="S114" s="206"/>
      <c r="T114" s="208">
        <f>SUM(T115:T125)</f>
        <v>0</v>
      </c>
      <c r="U114" s="12"/>
      <c r="V114" s="12"/>
      <c r="W114" s="12"/>
      <c r="X114" s="12"/>
      <c r="Y114" s="12"/>
      <c r="Z114" s="12"/>
      <c r="AA114" s="12"/>
      <c r="AB114" s="12"/>
      <c r="AC114" s="12"/>
      <c r="AD114" s="12"/>
      <c r="AE114" s="12"/>
      <c r="AR114" s="209" t="s">
        <v>79</v>
      </c>
      <c r="AT114" s="210" t="s">
        <v>71</v>
      </c>
      <c r="AU114" s="210" t="s">
        <v>79</v>
      </c>
      <c r="AY114" s="209" t="s">
        <v>240</v>
      </c>
      <c r="BK114" s="211">
        <f>SUM(BK115:BK125)</f>
        <v>0</v>
      </c>
    </row>
    <row r="115" s="2" customFormat="1">
      <c r="A115" s="39"/>
      <c r="B115" s="40"/>
      <c r="C115" s="214" t="s">
        <v>268</v>
      </c>
      <c r="D115" s="214" t="s">
        <v>243</v>
      </c>
      <c r="E115" s="215" t="s">
        <v>7888</v>
      </c>
      <c r="F115" s="216" t="s">
        <v>7634</v>
      </c>
      <c r="G115" s="217" t="s">
        <v>6156</v>
      </c>
      <c r="H115" s="218">
        <v>8</v>
      </c>
      <c r="I115" s="219"/>
      <c r="J115" s="220">
        <f>ROUND(I115*H115,2)</f>
        <v>0</v>
      </c>
      <c r="K115" s="216" t="s">
        <v>247</v>
      </c>
      <c r="L115" s="45"/>
      <c r="M115" s="221" t="s">
        <v>19</v>
      </c>
      <c r="N115" s="222" t="s">
        <v>43</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248</v>
      </c>
      <c r="AT115" s="225" t="s">
        <v>243</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294</v>
      </c>
    </row>
    <row r="116" s="2" customFormat="1" ht="24.15" customHeight="1">
      <c r="A116" s="39"/>
      <c r="B116" s="40"/>
      <c r="C116" s="214" t="s">
        <v>295</v>
      </c>
      <c r="D116" s="214" t="s">
        <v>243</v>
      </c>
      <c r="E116" s="215" t="s">
        <v>7889</v>
      </c>
      <c r="F116" s="216" t="s">
        <v>7636</v>
      </c>
      <c r="G116" s="217" t="s">
        <v>6156</v>
      </c>
      <c r="H116" s="218">
        <v>4</v>
      </c>
      <c r="I116" s="219"/>
      <c r="J116" s="220">
        <f>ROUND(I116*H116,2)</f>
        <v>0</v>
      </c>
      <c r="K116" s="216" t="s">
        <v>247</v>
      </c>
      <c r="L116" s="45"/>
      <c r="M116" s="221" t="s">
        <v>19</v>
      </c>
      <c r="N116" s="222" t="s">
        <v>43</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248</v>
      </c>
      <c r="AT116" s="225" t="s">
        <v>243</v>
      </c>
      <c r="AU116" s="225" t="s">
        <v>81</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298</v>
      </c>
    </row>
    <row r="117" s="2" customFormat="1">
      <c r="A117" s="39"/>
      <c r="B117" s="40"/>
      <c r="C117" s="214" t="s">
        <v>271</v>
      </c>
      <c r="D117" s="214" t="s">
        <v>243</v>
      </c>
      <c r="E117" s="215" t="s">
        <v>7890</v>
      </c>
      <c r="F117" s="216" t="s">
        <v>7638</v>
      </c>
      <c r="G117" s="217" t="s">
        <v>6156</v>
      </c>
      <c r="H117" s="218">
        <v>8</v>
      </c>
      <c r="I117" s="219"/>
      <c r="J117" s="220">
        <f>ROUND(I117*H117,2)</f>
        <v>0</v>
      </c>
      <c r="K117" s="216" t="s">
        <v>247</v>
      </c>
      <c r="L117" s="45"/>
      <c r="M117" s="221" t="s">
        <v>19</v>
      </c>
      <c r="N117" s="222" t="s">
        <v>43</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248</v>
      </c>
      <c r="AT117" s="225" t="s">
        <v>243</v>
      </c>
      <c r="AU117" s="225" t="s">
        <v>81</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248</v>
      </c>
      <c r="BM117" s="225" t="s">
        <v>301</v>
      </c>
    </row>
    <row r="118" s="2" customFormat="1" ht="24.15" customHeight="1">
      <c r="A118" s="39"/>
      <c r="B118" s="40"/>
      <c r="C118" s="214" t="s">
        <v>304</v>
      </c>
      <c r="D118" s="214" t="s">
        <v>243</v>
      </c>
      <c r="E118" s="215" t="s">
        <v>7891</v>
      </c>
      <c r="F118" s="216" t="s">
        <v>7640</v>
      </c>
      <c r="G118" s="217" t="s">
        <v>282</v>
      </c>
      <c r="H118" s="218">
        <v>4</v>
      </c>
      <c r="I118" s="219"/>
      <c r="J118" s="220">
        <f>ROUND(I118*H118,2)</f>
        <v>0</v>
      </c>
      <c r="K118" s="216" t="s">
        <v>247</v>
      </c>
      <c r="L118" s="45"/>
      <c r="M118" s="221" t="s">
        <v>19</v>
      </c>
      <c r="N118" s="222" t="s">
        <v>43</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248</v>
      </c>
      <c r="AT118" s="225" t="s">
        <v>243</v>
      </c>
      <c r="AU118" s="225" t="s">
        <v>81</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306</v>
      </c>
    </row>
    <row r="119" s="2" customFormat="1">
      <c r="A119" s="39"/>
      <c r="B119" s="40"/>
      <c r="C119" s="214" t="s">
        <v>275</v>
      </c>
      <c r="D119" s="214" t="s">
        <v>243</v>
      </c>
      <c r="E119" s="215" t="s">
        <v>7892</v>
      </c>
      <c r="F119" s="216" t="s">
        <v>7642</v>
      </c>
      <c r="G119" s="217" t="s">
        <v>6156</v>
      </c>
      <c r="H119" s="218">
        <v>2</v>
      </c>
      <c r="I119" s="219"/>
      <c r="J119" s="220">
        <f>ROUND(I119*H119,2)</f>
        <v>0</v>
      </c>
      <c r="K119" s="216" t="s">
        <v>247</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248</v>
      </c>
      <c r="AT119" s="225" t="s">
        <v>243</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308</v>
      </c>
    </row>
    <row r="120" s="2" customFormat="1" ht="24.15" customHeight="1">
      <c r="A120" s="39"/>
      <c r="B120" s="40"/>
      <c r="C120" s="214" t="s">
        <v>309</v>
      </c>
      <c r="D120" s="214" t="s">
        <v>243</v>
      </c>
      <c r="E120" s="215" t="s">
        <v>7893</v>
      </c>
      <c r="F120" s="216" t="s">
        <v>7445</v>
      </c>
      <c r="G120" s="217" t="s">
        <v>282</v>
      </c>
      <c r="H120" s="218">
        <v>1</v>
      </c>
      <c r="I120" s="219"/>
      <c r="J120" s="220">
        <f>ROUND(I120*H120,2)</f>
        <v>0</v>
      </c>
      <c r="K120" s="216" t="s">
        <v>247</v>
      </c>
      <c r="L120" s="45"/>
      <c r="M120" s="221" t="s">
        <v>19</v>
      </c>
      <c r="N120" s="222" t="s">
        <v>43</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248</v>
      </c>
      <c r="AT120" s="225" t="s">
        <v>243</v>
      </c>
      <c r="AU120" s="225" t="s">
        <v>81</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248</v>
      </c>
      <c r="BM120" s="225" t="s">
        <v>311</v>
      </c>
    </row>
    <row r="121" s="2" customFormat="1">
      <c r="A121" s="39"/>
      <c r="B121" s="40"/>
      <c r="C121" s="214" t="s">
        <v>278</v>
      </c>
      <c r="D121" s="214" t="s">
        <v>243</v>
      </c>
      <c r="E121" s="215" t="s">
        <v>7894</v>
      </c>
      <c r="F121" s="216" t="s">
        <v>7447</v>
      </c>
      <c r="G121" s="217" t="s">
        <v>282</v>
      </c>
      <c r="H121" s="218">
        <v>1</v>
      </c>
      <c r="I121" s="219"/>
      <c r="J121" s="220">
        <f>ROUND(I121*H121,2)</f>
        <v>0</v>
      </c>
      <c r="K121" s="216" t="s">
        <v>247</v>
      </c>
      <c r="L121" s="45"/>
      <c r="M121" s="221" t="s">
        <v>19</v>
      </c>
      <c r="N121" s="222" t="s">
        <v>43</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248</v>
      </c>
      <c r="AT121" s="225" t="s">
        <v>243</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313</v>
      </c>
    </row>
    <row r="122" s="2" customFormat="1" ht="24.15" customHeight="1">
      <c r="A122" s="39"/>
      <c r="B122" s="40"/>
      <c r="C122" s="214" t="s">
        <v>7</v>
      </c>
      <c r="D122" s="214" t="s">
        <v>243</v>
      </c>
      <c r="E122" s="215" t="s">
        <v>7895</v>
      </c>
      <c r="F122" s="216" t="s">
        <v>426</v>
      </c>
      <c r="G122" s="217" t="s">
        <v>282</v>
      </c>
      <c r="H122" s="218">
        <v>1</v>
      </c>
      <c r="I122" s="219"/>
      <c r="J122" s="220">
        <f>ROUND(I122*H122,2)</f>
        <v>0</v>
      </c>
      <c r="K122" s="216" t="s">
        <v>247</v>
      </c>
      <c r="L122" s="45"/>
      <c r="M122" s="221" t="s">
        <v>19</v>
      </c>
      <c r="N122" s="222" t="s">
        <v>43</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248</v>
      </c>
      <c r="AT122" s="225" t="s">
        <v>243</v>
      </c>
      <c r="AU122" s="225" t="s">
        <v>81</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248</v>
      </c>
      <c r="BM122" s="225" t="s">
        <v>315</v>
      </c>
    </row>
    <row r="123" s="2" customFormat="1" ht="24.15" customHeight="1">
      <c r="A123" s="39"/>
      <c r="B123" s="40"/>
      <c r="C123" s="214" t="s">
        <v>283</v>
      </c>
      <c r="D123" s="214" t="s">
        <v>243</v>
      </c>
      <c r="E123" s="215" t="s">
        <v>7896</v>
      </c>
      <c r="F123" s="216" t="s">
        <v>483</v>
      </c>
      <c r="G123" s="217" t="s">
        <v>282</v>
      </c>
      <c r="H123" s="218">
        <v>1</v>
      </c>
      <c r="I123" s="219"/>
      <c r="J123" s="220">
        <f>ROUND(I123*H123,2)</f>
        <v>0</v>
      </c>
      <c r="K123" s="216" t="s">
        <v>247</v>
      </c>
      <c r="L123" s="45"/>
      <c r="M123" s="221" t="s">
        <v>19</v>
      </c>
      <c r="N123" s="222" t="s">
        <v>43</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248</v>
      </c>
      <c r="AT123" s="225" t="s">
        <v>243</v>
      </c>
      <c r="AU123" s="225" t="s">
        <v>81</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317</v>
      </c>
    </row>
    <row r="124" s="2" customFormat="1" ht="24.15" customHeight="1">
      <c r="A124" s="39"/>
      <c r="B124" s="40"/>
      <c r="C124" s="214" t="s">
        <v>318</v>
      </c>
      <c r="D124" s="214" t="s">
        <v>243</v>
      </c>
      <c r="E124" s="215" t="s">
        <v>7897</v>
      </c>
      <c r="F124" s="216" t="s">
        <v>7451</v>
      </c>
      <c r="G124" s="217" t="s">
        <v>282</v>
      </c>
      <c r="H124" s="218">
        <v>1</v>
      </c>
      <c r="I124" s="219"/>
      <c r="J124" s="220">
        <f>ROUND(I124*H124,2)</f>
        <v>0</v>
      </c>
      <c r="K124" s="216" t="s">
        <v>247</v>
      </c>
      <c r="L124" s="45"/>
      <c r="M124" s="221" t="s">
        <v>19</v>
      </c>
      <c r="N124" s="222" t="s">
        <v>43</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248</v>
      </c>
      <c r="AT124" s="225" t="s">
        <v>243</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320</v>
      </c>
    </row>
    <row r="125" s="2" customFormat="1">
      <c r="A125" s="39"/>
      <c r="B125" s="40"/>
      <c r="C125" s="41"/>
      <c r="D125" s="227" t="s">
        <v>435</v>
      </c>
      <c r="E125" s="41"/>
      <c r="F125" s="228" t="s">
        <v>7452</v>
      </c>
      <c r="G125" s="41"/>
      <c r="H125" s="41"/>
      <c r="I125" s="229"/>
      <c r="J125" s="41"/>
      <c r="K125" s="41"/>
      <c r="L125" s="45"/>
      <c r="M125" s="230"/>
      <c r="N125" s="231"/>
      <c r="O125" s="232"/>
      <c r="P125" s="232"/>
      <c r="Q125" s="232"/>
      <c r="R125" s="232"/>
      <c r="S125" s="232"/>
      <c r="T125" s="233"/>
      <c r="U125" s="39"/>
      <c r="V125" s="39"/>
      <c r="W125" s="39"/>
      <c r="X125" s="39"/>
      <c r="Y125" s="39"/>
      <c r="Z125" s="39"/>
      <c r="AA125" s="39"/>
      <c r="AB125" s="39"/>
      <c r="AC125" s="39"/>
      <c r="AD125" s="39"/>
      <c r="AE125" s="39"/>
      <c r="AT125" s="18" t="s">
        <v>435</v>
      </c>
      <c r="AU125" s="18" t="s">
        <v>81</v>
      </c>
    </row>
    <row r="126" s="2" customFormat="1" ht="6.96" customHeight="1">
      <c r="A126" s="39"/>
      <c r="B126" s="60"/>
      <c r="C126" s="61"/>
      <c r="D126" s="61"/>
      <c r="E126" s="61"/>
      <c r="F126" s="61"/>
      <c r="G126" s="61"/>
      <c r="H126" s="61"/>
      <c r="I126" s="61"/>
      <c r="J126" s="61"/>
      <c r="K126" s="61"/>
      <c r="L126" s="45"/>
      <c r="M126" s="39"/>
      <c r="O126" s="39"/>
      <c r="P126" s="39"/>
      <c r="Q126" s="39"/>
      <c r="R126" s="39"/>
      <c r="S126" s="39"/>
      <c r="T126" s="39"/>
      <c r="U126" s="39"/>
      <c r="V126" s="39"/>
      <c r="W126" s="39"/>
      <c r="X126" s="39"/>
      <c r="Y126" s="39"/>
      <c r="Z126" s="39"/>
      <c r="AA126" s="39"/>
      <c r="AB126" s="39"/>
      <c r="AC126" s="39"/>
      <c r="AD126" s="39"/>
      <c r="AE126" s="39"/>
    </row>
  </sheetData>
  <sheetProtection sheet="1" autoFilter="0" formatColumns="0" formatRows="0" objects="1" scenarios="1" spinCount="100000" saltValue="6FvgLDZfIW3jbO5xHzcdpQKIBblYSmLd50ZtIbR1IpFLkkXwKT5PyjqeBRlZ0mXSts8FhVqmdGPl7BW/V7dgCg==" hashValue="kNvQ02AMc6nUo+ZkmUV1ieFf0mH1RiT/wp3v1pYssr1ku7an6u1Cpjx2UUSQzZCGhAxfKDa5Bb6Tr1qj+gTd/g==" algorithmName="SHA-512" password="CC35"/>
  <autoFilter ref="C95:K125"/>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177</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c r="B8" s="21"/>
      <c r="D8" s="144" t="s">
        <v>209</v>
      </c>
      <c r="L8" s="21"/>
    </row>
    <row r="9" s="1" customFormat="1" ht="16.5" customHeight="1">
      <c r="B9" s="21"/>
      <c r="E9" s="145" t="s">
        <v>1333</v>
      </c>
      <c r="F9" s="1"/>
      <c r="G9" s="1"/>
      <c r="H9" s="1"/>
      <c r="L9" s="21"/>
    </row>
    <row r="10" s="1" customFormat="1" ht="12" customHeight="1">
      <c r="B10" s="21"/>
      <c r="D10" s="144" t="s">
        <v>211</v>
      </c>
      <c r="L10" s="21"/>
    </row>
    <row r="11" s="2" customFormat="1" ht="16.5" customHeight="1">
      <c r="A11" s="39"/>
      <c r="B11" s="45"/>
      <c r="C11" s="39"/>
      <c r="D11" s="39"/>
      <c r="E11" s="157" t="s">
        <v>7318</v>
      </c>
      <c r="F11" s="39"/>
      <c r="G11" s="39"/>
      <c r="H11" s="39"/>
      <c r="I11" s="39"/>
      <c r="J11" s="39"/>
      <c r="K11" s="39"/>
      <c r="L11" s="146"/>
      <c r="S11" s="39"/>
      <c r="T11" s="39"/>
      <c r="U11" s="39"/>
      <c r="V11" s="39"/>
      <c r="W11" s="39"/>
      <c r="X11" s="39"/>
      <c r="Y11" s="39"/>
      <c r="Z11" s="39"/>
      <c r="AA11" s="39"/>
      <c r="AB11" s="39"/>
      <c r="AC11" s="39"/>
      <c r="AD11" s="39"/>
      <c r="AE11" s="39"/>
    </row>
    <row r="12" s="2" customFormat="1" ht="12" customHeight="1">
      <c r="A12" s="39"/>
      <c r="B12" s="45"/>
      <c r="C12" s="39"/>
      <c r="D12" s="144" t="s">
        <v>7319</v>
      </c>
      <c r="E12" s="39"/>
      <c r="F12" s="39"/>
      <c r="G12" s="39"/>
      <c r="H12" s="39"/>
      <c r="I12" s="39"/>
      <c r="J12" s="39"/>
      <c r="K12" s="39"/>
      <c r="L12" s="146"/>
      <c r="S12" s="39"/>
      <c r="T12" s="39"/>
      <c r="U12" s="39"/>
      <c r="V12" s="39"/>
      <c r="W12" s="39"/>
      <c r="X12" s="39"/>
      <c r="Y12" s="39"/>
      <c r="Z12" s="39"/>
      <c r="AA12" s="39"/>
      <c r="AB12" s="39"/>
      <c r="AC12" s="39"/>
      <c r="AD12" s="39"/>
      <c r="AE12" s="39"/>
    </row>
    <row r="13" s="2" customFormat="1" ht="16.5" customHeight="1">
      <c r="A13" s="39"/>
      <c r="B13" s="45"/>
      <c r="C13" s="39"/>
      <c r="D13" s="39"/>
      <c r="E13" s="147" t="s">
        <v>7898</v>
      </c>
      <c r="F13" s="39"/>
      <c r="G13" s="39"/>
      <c r="H13" s="39"/>
      <c r="I13" s="39"/>
      <c r="J13" s="39"/>
      <c r="K13" s="39"/>
      <c r="L13" s="146"/>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s="2" customFormat="1" ht="12" customHeight="1">
      <c r="A16" s="39"/>
      <c r="B16" s="45"/>
      <c r="C16" s="39"/>
      <c r="D16" s="144" t="s">
        <v>21</v>
      </c>
      <c r="E16" s="39"/>
      <c r="F16" s="134" t="s">
        <v>22</v>
      </c>
      <c r="G16" s="39"/>
      <c r="H16" s="39"/>
      <c r="I16" s="144" t="s">
        <v>23</v>
      </c>
      <c r="J16" s="148" t="str">
        <f>'Rekapitulace stavby'!AN8</f>
        <v>19. 10. 2024</v>
      </c>
      <c r="K16" s="39"/>
      <c r="L16" s="146"/>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s="2" customFormat="1" ht="12" customHeight="1">
      <c r="A18" s="39"/>
      <c r="B18" s="45"/>
      <c r="C18" s="39"/>
      <c r="D18" s="144" t="s">
        <v>25</v>
      </c>
      <c r="E18" s="39"/>
      <c r="F18" s="39"/>
      <c r="G18" s="39"/>
      <c r="H18" s="39"/>
      <c r="I18" s="144" t="s">
        <v>26</v>
      </c>
      <c r="J18" s="134" t="s">
        <v>19</v>
      </c>
      <c r="K18" s="39"/>
      <c r="L18" s="146"/>
      <c r="S18" s="39"/>
      <c r="T18" s="39"/>
      <c r="U18" s="39"/>
      <c r="V18" s="39"/>
      <c r="W18" s="39"/>
      <c r="X18" s="39"/>
      <c r="Y18" s="39"/>
      <c r="Z18" s="39"/>
      <c r="AA18" s="39"/>
      <c r="AB18" s="39"/>
      <c r="AC18" s="39"/>
      <c r="AD18" s="39"/>
      <c r="AE18" s="39"/>
    </row>
    <row r="19" s="2" customFormat="1" ht="18" customHeight="1">
      <c r="A19" s="39"/>
      <c r="B19" s="45"/>
      <c r="C19" s="39"/>
      <c r="D19" s="39"/>
      <c r="E19" s="134" t="s">
        <v>27</v>
      </c>
      <c r="F19" s="39"/>
      <c r="G19" s="39"/>
      <c r="H19" s="39"/>
      <c r="I19" s="144" t="s">
        <v>28</v>
      </c>
      <c r="J19" s="134" t="s">
        <v>19</v>
      </c>
      <c r="K19" s="39"/>
      <c r="L19" s="146"/>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s="2" customFormat="1" ht="12" customHeight="1">
      <c r="A21" s="39"/>
      <c r="B21" s="45"/>
      <c r="C21" s="39"/>
      <c r="D21" s="144" t="s">
        <v>29</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34"/>
      <c r="G22" s="134"/>
      <c r="H22" s="134"/>
      <c r="I22" s="144" t="s">
        <v>28</v>
      </c>
      <c r="J22" s="34" t="str">
        <f>'Rekapitulace stavby'!AN14</f>
        <v>Vyplň údaj</v>
      </c>
      <c r="K22" s="39"/>
      <c r="L22" s="146"/>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s="2" customFormat="1" ht="12" customHeight="1">
      <c r="A24" s="39"/>
      <c r="B24" s="45"/>
      <c r="C24" s="39"/>
      <c r="D24" s="144" t="s">
        <v>31</v>
      </c>
      <c r="E24" s="39"/>
      <c r="F24" s="39"/>
      <c r="G24" s="39"/>
      <c r="H24" s="39"/>
      <c r="I24" s="144" t="s">
        <v>26</v>
      </c>
      <c r="J24" s="134" t="s">
        <v>19</v>
      </c>
      <c r="K24" s="39"/>
      <c r="L24" s="146"/>
      <c r="S24" s="39"/>
      <c r="T24" s="39"/>
      <c r="U24" s="39"/>
      <c r="V24" s="39"/>
      <c r="W24" s="39"/>
      <c r="X24" s="39"/>
      <c r="Y24" s="39"/>
      <c r="Z24" s="39"/>
      <c r="AA24" s="39"/>
      <c r="AB24" s="39"/>
      <c r="AC24" s="39"/>
      <c r="AD24" s="39"/>
      <c r="AE24" s="39"/>
    </row>
    <row r="25" s="2" customFormat="1" ht="18" customHeight="1">
      <c r="A25" s="39"/>
      <c r="B25" s="45"/>
      <c r="C25" s="39"/>
      <c r="D25" s="39"/>
      <c r="E25" s="134" t="s">
        <v>32</v>
      </c>
      <c r="F25" s="39"/>
      <c r="G25" s="39"/>
      <c r="H25" s="39"/>
      <c r="I25" s="144" t="s">
        <v>28</v>
      </c>
      <c r="J25" s="134" t="s">
        <v>19</v>
      </c>
      <c r="K25" s="39"/>
      <c r="L25" s="146"/>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s="2" customFormat="1" ht="12" customHeight="1">
      <c r="A27" s="39"/>
      <c r="B27" s="45"/>
      <c r="C27" s="39"/>
      <c r="D27" s="144" t="s">
        <v>34</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s="2" customFormat="1" ht="18" customHeight="1">
      <c r="A28" s="39"/>
      <c r="B28" s="45"/>
      <c r="C28" s="39"/>
      <c r="D28" s="39"/>
      <c r="E28" s="134" t="str">
        <f>IF('Rekapitulace stavby'!E20="","",'Rekapitulace stavby'!E20)</f>
        <v>Ing.R. Hladký</v>
      </c>
      <c r="F28" s="39"/>
      <c r="G28" s="39"/>
      <c r="H28" s="39"/>
      <c r="I28" s="144" t="s">
        <v>28</v>
      </c>
      <c r="J28" s="134" t="str">
        <f>IF('Rekapitulace stavby'!AN20="","",'Rekapitulace stavby'!AN20)</f>
        <v/>
      </c>
      <c r="K28" s="39"/>
      <c r="L28" s="146"/>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s="2" customFormat="1" ht="12" customHeight="1">
      <c r="A30" s="39"/>
      <c r="B30" s="45"/>
      <c r="C30" s="39"/>
      <c r="D30" s="144" t="s">
        <v>36</v>
      </c>
      <c r="E30" s="39"/>
      <c r="F30" s="39"/>
      <c r="G30" s="39"/>
      <c r="H30" s="39"/>
      <c r="I30" s="39"/>
      <c r="J30" s="39"/>
      <c r="K30" s="39"/>
      <c r="L30" s="146"/>
      <c r="S30" s="39"/>
      <c r="T30" s="39"/>
      <c r="U30" s="39"/>
      <c r="V30" s="39"/>
      <c r="W30" s="39"/>
      <c r="X30" s="39"/>
      <c r="Y30" s="39"/>
      <c r="Z30" s="39"/>
      <c r="AA30" s="39"/>
      <c r="AB30" s="39"/>
      <c r="AC30" s="39"/>
      <c r="AD30" s="39"/>
      <c r="AE30" s="39"/>
    </row>
    <row r="3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25.44" customHeight="1">
      <c r="A34" s="39"/>
      <c r="B34" s="45"/>
      <c r="C34" s="39"/>
      <c r="D34" s="154" t="s">
        <v>38</v>
      </c>
      <c r="E34" s="39"/>
      <c r="F34" s="39"/>
      <c r="G34" s="39"/>
      <c r="H34" s="39"/>
      <c r="I34" s="39"/>
      <c r="J34" s="155">
        <f>ROUND(J95, 2)</f>
        <v>0</v>
      </c>
      <c r="K34" s="39"/>
      <c r="L34" s="146"/>
      <c r="S34" s="39"/>
      <c r="T34" s="39"/>
      <c r="U34" s="39"/>
      <c r="V34" s="39"/>
      <c r="W34" s="39"/>
      <c r="X34" s="39"/>
      <c r="Y34" s="39"/>
      <c r="Z34" s="39"/>
      <c r="AA34" s="39"/>
      <c r="AB34" s="39"/>
      <c r="AC34" s="39"/>
      <c r="AD34" s="39"/>
      <c r="AE34" s="39"/>
    </row>
    <row r="35"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s="2" customFormat="1" ht="14.4" customHeight="1">
      <c r="A36" s="39"/>
      <c r="B36" s="45"/>
      <c r="C36" s="39"/>
      <c r="D36" s="39"/>
      <c r="E36" s="39"/>
      <c r="F36" s="156" t="s">
        <v>40</v>
      </c>
      <c r="G36" s="39"/>
      <c r="H36" s="39"/>
      <c r="I36" s="156" t="s">
        <v>39</v>
      </c>
      <c r="J36" s="156" t="s">
        <v>41</v>
      </c>
      <c r="K36" s="39"/>
      <c r="L36" s="146"/>
      <c r="S36" s="39"/>
      <c r="T36" s="39"/>
      <c r="U36" s="39"/>
      <c r="V36" s="39"/>
      <c r="W36" s="39"/>
      <c r="X36" s="39"/>
      <c r="Y36" s="39"/>
      <c r="Z36" s="39"/>
      <c r="AA36" s="39"/>
      <c r="AB36" s="39"/>
      <c r="AC36" s="39"/>
      <c r="AD36" s="39"/>
      <c r="AE36" s="39"/>
    </row>
    <row r="37" s="2" customFormat="1" ht="14.4" customHeight="1">
      <c r="A37" s="39"/>
      <c r="B37" s="45"/>
      <c r="C37" s="39"/>
      <c r="D37" s="157" t="s">
        <v>42</v>
      </c>
      <c r="E37" s="144" t="s">
        <v>43</v>
      </c>
      <c r="F37" s="158">
        <f>ROUND((SUM(BE95:BE109)),  2)</f>
        <v>0</v>
      </c>
      <c r="G37" s="39"/>
      <c r="H37" s="39"/>
      <c r="I37" s="159">
        <v>0.20999999999999999</v>
      </c>
      <c r="J37" s="158">
        <f>ROUND(((SUM(BE95:BE109))*I37),  2)</f>
        <v>0</v>
      </c>
      <c r="K37" s="39"/>
      <c r="L37" s="146"/>
      <c r="S37" s="39"/>
      <c r="T37" s="39"/>
      <c r="U37" s="39"/>
      <c r="V37" s="39"/>
      <c r="W37" s="39"/>
      <c r="X37" s="39"/>
      <c r="Y37" s="39"/>
      <c r="Z37" s="39"/>
      <c r="AA37" s="39"/>
      <c r="AB37" s="39"/>
      <c r="AC37" s="39"/>
      <c r="AD37" s="39"/>
      <c r="AE37" s="39"/>
    </row>
    <row r="38" s="2" customFormat="1" ht="14.4" customHeight="1">
      <c r="A38" s="39"/>
      <c r="B38" s="45"/>
      <c r="C38" s="39"/>
      <c r="D38" s="39"/>
      <c r="E38" s="144" t="s">
        <v>44</v>
      </c>
      <c r="F38" s="158">
        <f>ROUND((SUM(BF95:BF109)),  2)</f>
        <v>0</v>
      </c>
      <c r="G38" s="39"/>
      <c r="H38" s="39"/>
      <c r="I38" s="159">
        <v>0.12</v>
      </c>
      <c r="J38" s="158">
        <f>ROUND(((SUM(BF95:BF109))*I38),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45</v>
      </c>
      <c r="F39" s="158">
        <f>ROUND((SUM(BG95:BG109)),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46</v>
      </c>
      <c r="F40" s="158">
        <f>ROUND((SUM(BH95:BH109)),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47</v>
      </c>
      <c r="F41" s="158">
        <f>ROUND((SUM(BI95:BI109)),  2)</f>
        <v>0</v>
      </c>
      <c r="G41" s="39"/>
      <c r="H41" s="39"/>
      <c r="I41" s="159">
        <v>0</v>
      </c>
      <c r="J41" s="158">
        <f>0</f>
        <v>0</v>
      </c>
      <c r="K41" s="39"/>
      <c r="L41" s="146"/>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s="2" customFormat="1" ht="25.44" customHeight="1">
      <c r="A43" s="39"/>
      <c r="B43" s="45"/>
      <c r="C43" s="160"/>
      <c r="D43" s="161" t="s">
        <v>48</v>
      </c>
      <c r="E43" s="162"/>
      <c r="F43" s="162"/>
      <c r="G43" s="163" t="s">
        <v>49</v>
      </c>
      <c r="H43" s="164" t="s">
        <v>50</v>
      </c>
      <c r="I43" s="162"/>
      <c r="J43" s="165">
        <f>SUM(J34:J41)</f>
        <v>0</v>
      </c>
      <c r="K43" s="166"/>
      <c r="L43" s="146"/>
      <c r="S43" s="39"/>
      <c r="T43" s="39"/>
      <c r="U43" s="39"/>
      <c r="V43" s="39"/>
      <c r="W43" s="39"/>
      <c r="X43" s="39"/>
      <c r="Y43" s="39"/>
      <c r="Z43" s="39"/>
      <c r="AA43" s="39"/>
      <c r="AB43" s="39"/>
      <c r="AC43" s="39"/>
      <c r="AD43" s="39"/>
      <c r="AE43" s="39"/>
    </row>
    <row r="44"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214</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Sportovní hala Turnov</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209</v>
      </c>
      <c r="D53" s="23"/>
      <c r="E53" s="23"/>
      <c r="F53" s="23"/>
      <c r="G53" s="23"/>
      <c r="H53" s="23"/>
      <c r="I53" s="23"/>
      <c r="J53" s="23"/>
      <c r="K53" s="23"/>
      <c r="L53" s="21"/>
    </row>
    <row r="54" hidden="1" s="1" customFormat="1" ht="16.5" customHeight="1">
      <c r="B54" s="22"/>
      <c r="C54" s="23"/>
      <c r="D54" s="23"/>
      <c r="E54" s="171" t="s">
        <v>1333</v>
      </c>
      <c r="F54" s="23"/>
      <c r="G54" s="23"/>
      <c r="H54" s="23"/>
      <c r="I54" s="23"/>
      <c r="J54" s="23"/>
      <c r="K54" s="23"/>
      <c r="L54" s="21"/>
    </row>
    <row r="55" hidden="1" s="1" customFormat="1" ht="12" customHeight="1">
      <c r="B55" s="22"/>
      <c r="C55" s="33" t="s">
        <v>211</v>
      </c>
      <c r="D55" s="23"/>
      <c r="E55" s="23"/>
      <c r="F55" s="23"/>
      <c r="G55" s="23"/>
      <c r="H55" s="23"/>
      <c r="I55" s="23"/>
      <c r="J55" s="23"/>
      <c r="K55" s="23"/>
      <c r="L55" s="21"/>
    </row>
    <row r="56" hidden="1" s="2" customFormat="1" ht="16.5" customHeight="1">
      <c r="A56" s="39"/>
      <c r="B56" s="40"/>
      <c r="C56" s="41"/>
      <c r="D56" s="41"/>
      <c r="E56" s="293" t="s">
        <v>7318</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7319</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1440.10 - Společné náklady</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19. 10. 2024</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Městská sportovní Turnov</v>
      </c>
      <c r="G62" s="41"/>
      <c r="H62" s="41"/>
      <c r="I62" s="33" t="s">
        <v>31</v>
      </c>
      <c r="J62" s="37" t="str">
        <f>E25</f>
        <v>RESTYL Plan s.r.o.</v>
      </c>
      <c r="K62" s="41"/>
      <c r="L62" s="146"/>
      <c r="S62" s="39"/>
      <c r="T62" s="39"/>
      <c r="U62" s="39"/>
      <c r="V62" s="39"/>
      <c r="W62" s="39"/>
      <c r="X62" s="39"/>
      <c r="Y62" s="39"/>
      <c r="Z62" s="39"/>
      <c r="AA62" s="39"/>
      <c r="AB62" s="39"/>
      <c r="AC62" s="39"/>
      <c r="AD62" s="39"/>
      <c r="AE62" s="39"/>
    </row>
    <row r="63" hidden="1" s="2" customFormat="1" ht="15.15" customHeight="1">
      <c r="A63" s="39"/>
      <c r="B63" s="40"/>
      <c r="C63" s="33" t="s">
        <v>29</v>
      </c>
      <c r="D63" s="41"/>
      <c r="E63" s="41"/>
      <c r="F63" s="28" t="str">
        <f>IF(E22="","",E22)</f>
        <v>Vyplň údaj</v>
      </c>
      <c r="G63" s="41"/>
      <c r="H63" s="41"/>
      <c r="I63" s="33" t="s">
        <v>34</v>
      </c>
      <c r="J63" s="37" t="str">
        <f>E28</f>
        <v>Ing.R. Hladký</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215</v>
      </c>
      <c r="D65" s="173"/>
      <c r="E65" s="173"/>
      <c r="F65" s="173"/>
      <c r="G65" s="173"/>
      <c r="H65" s="173"/>
      <c r="I65" s="173"/>
      <c r="J65" s="174" t="s">
        <v>216</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70</v>
      </c>
      <c r="D67" s="41"/>
      <c r="E67" s="41"/>
      <c r="F67" s="41"/>
      <c r="G67" s="41"/>
      <c r="H67" s="41"/>
      <c r="I67" s="41"/>
      <c r="J67" s="103">
        <f>J95</f>
        <v>0</v>
      </c>
      <c r="K67" s="41"/>
      <c r="L67" s="146"/>
      <c r="S67" s="39"/>
      <c r="T67" s="39"/>
      <c r="U67" s="39"/>
      <c r="V67" s="39"/>
      <c r="W67" s="39"/>
      <c r="X67" s="39"/>
      <c r="Y67" s="39"/>
      <c r="Z67" s="39"/>
      <c r="AA67" s="39"/>
      <c r="AB67" s="39"/>
      <c r="AC67" s="39"/>
      <c r="AD67" s="39"/>
      <c r="AE67" s="39"/>
      <c r="AU67" s="18" t="s">
        <v>217</v>
      </c>
    </row>
    <row r="68" hidden="1" s="9" customFormat="1" ht="24.96" customHeight="1">
      <c r="A68" s="9"/>
      <c r="B68" s="176"/>
      <c r="C68" s="177"/>
      <c r="D68" s="178" t="s">
        <v>7899</v>
      </c>
      <c r="E68" s="179"/>
      <c r="F68" s="179"/>
      <c r="G68" s="179"/>
      <c r="H68" s="179"/>
      <c r="I68" s="179"/>
      <c r="J68" s="180">
        <f>J96</f>
        <v>0</v>
      </c>
      <c r="K68" s="177"/>
      <c r="L68" s="181"/>
      <c r="S68" s="9"/>
      <c r="T68" s="9"/>
      <c r="U68" s="9"/>
      <c r="V68" s="9"/>
      <c r="W68" s="9"/>
      <c r="X68" s="9"/>
      <c r="Y68" s="9"/>
      <c r="Z68" s="9"/>
      <c r="AA68" s="9"/>
      <c r="AB68" s="9"/>
      <c r="AC68" s="9"/>
      <c r="AD68" s="9"/>
      <c r="AE68" s="9"/>
    </row>
    <row r="69" hidden="1" s="10" customFormat="1" ht="19.92" customHeight="1">
      <c r="A69" s="10"/>
      <c r="B69" s="182"/>
      <c r="C69" s="126"/>
      <c r="D69" s="183" t="s">
        <v>7900</v>
      </c>
      <c r="E69" s="184"/>
      <c r="F69" s="184"/>
      <c r="G69" s="184"/>
      <c r="H69" s="184"/>
      <c r="I69" s="184"/>
      <c r="J69" s="185">
        <f>J97</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7901</v>
      </c>
      <c r="E70" s="184"/>
      <c r="F70" s="184"/>
      <c r="G70" s="184"/>
      <c r="H70" s="184"/>
      <c r="I70" s="184"/>
      <c r="J70" s="185">
        <f>J103</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7902</v>
      </c>
      <c r="E71" s="184"/>
      <c r="F71" s="184"/>
      <c r="G71" s="184"/>
      <c r="H71" s="184"/>
      <c r="I71" s="184"/>
      <c r="J71" s="185">
        <f>J105</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226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Sportovní hala Turnov</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209</v>
      </c>
      <c r="D82" s="23"/>
      <c r="E82" s="23"/>
      <c r="F82" s="23"/>
      <c r="G82" s="23"/>
      <c r="H82" s="23"/>
      <c r="I82" s="23"/>
      <c r="J82" s="23"/>
      <c r="K82" s="23"/>
      <c r="L82" s="21"/>
    </row>
    <row r="83" s="1" customFormat="1" ht="16.5" customHeight="1">
      <c r="B83" s="22"/>
      <c r="C83" s="23"/>
      <c r="D83" s="23"/>
      <c r="E83" s="171" t="s">
        <v>1333</v>
      </c>
      <c r="F83" s="23"/>
      <c r="G83" s="23"/>
      <c r="H83" s="23"/>
      <c r="I83" s="23"/>
      <c r="J83" s="23"/>
      <c r="K83" s="23"/>
      <c r="L83" s="21"/>
    </row>
    <row r="84" s="1" customFormat="1" ht="12" customHeight="1">
      <c r="B84" s="22"/>
      <c r="C84" s="33" t="s">
        <v>211</v>
      </c>
      <c r="D84" s="23"/>
      <c r="E84" s="23"/>
      <c r="F84" s="23"/>
      <c r="G84" s="23"/>
      <c r="H84" s="23"/>
      <c r="I84" s="23"/>
      <c r="J84" s="23"/>
      <c r="K84" s="23"/>
      <c r="L84" s="21"/>
    </row>
    <row r="85" s="2" customFormat="1" ht="16.5" customHeight="1">
      <c r="A85" s="39"/>
      <c r="B85" s="40"/>
      <c r="C85" s="41"/>
      <c r="D85" s="41"/>
      <c r="E85" s="293" t="s">
        <v>7318</v>
      </c>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7319</v>
      </c>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6.5" customHeight="1">
      <c r="A87" s="39"/>
      <c r="B87" s="40"/>
      <c r="C87" s="41"/>
      <c r="D87" s="41"/>
      <c r="E87" s="70" t="str">
        <f>E13</f>
        <v>1440.10 - Společné náklady</v>
      </c>
      <c r="F87" s="41"/>
      <c r="G87" s="41"/>
      <c r="H87" s="41"/>
      <c r="I87" s="41"/>
      <c r="J87" s="41"/>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2" customHeight="1">
      <c r="A89" s="39"/>
      <c r="B89" s="40"/>
      <c r="C89" s="33" t="s">
        <v>21</v>
      </c>
      <c r="D89" s="41"/>
      <c r="E89" s="41"/>
      <c r="F89" s="28" t="str">
        <f>F16</f>
        <v xml:space="preserve"> </v>
      </c>
      <c r="G89" s="41"/>
      <c r="H89" s="41"/>
      <c r="I89" s="33" t="s">
        <v>23</v>
      </c>
      <c r="J89" s="73" t="str">
        <f>IF(J16="","",J16)</f>
        <v>19. 10. 2024</v>
      </c>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5.15" customHeight="1">
      <c r="A91" s="39"/>
      <c r="B91" s="40"/>
      <c r="C91" s="33" t="s">
        <v>25</v>
      </c>
      <c r="D91" s="41"/>
      <c r="E91" s="41"/>
      <c r="F91" s="28" t="str">
        <f>E19</f>
        <v>Městská sportovní Turnov</v>
      </c>
      <c r="G91" s="41"/>
      <c r="H91" s="41"/>
      <c r="I91" s="33" t="s">
        <v>31</v>
      </c>
      <c r="J91" s="37" t="str">
        <f>E25</f>
        <v>RESTYL Plan s.r.o.</v>
      </c>
      <c r="K91" s="41"/>
      <c r="L91" s="146"/>
      <c r="S91" s="39"/>
      <c r="T91" s="39"/>
      <c r="U91" s="39"/>
      <c r="V91" s="39"/>
      <c r="W91" s="39"/>
      <c r="X91" s="39"/>
      <c r="Y91" s="39"/>
      <c r="Z91" s="39"/>
      <c r="AA91" s="39"/>
      <c r="AB91" s="39"/>
      <c r="AC91" s="39"/>
      <c r="AD91" s="39"/>
      <c r="AE91" s="39"/>
    </row>
    <row r="92" s="2" customFormat="1" ht="15.15" customHeight="1">
      <c r="A92" s="39"/>
      <c r="B92" s="40"/>
      <c r="C92" s="33" t="s">
        <v>29</v>
      </c>
      <c r="D92" s="41"/>
      <c r="E92" s="41"/>
      <c r="F92" s="28" t="str">
        <f>IF(E22="","",E22)</f>
        <v>Vyplň údaj</v>
      </c>
      <c r="G92" s="41"/>
      <c r="H92" s="41"/>
      <c r="I92" s="33" t="s">
        <v>34</v>
      </c>
      <c r="J92" s="37" t="str">
        <f>E28</f>
        <v>Ing.R. Hladký</v>
      </c>
      <c r="K92" s="41"/>
      <c r="L92" s="146"/>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146"/>
      <c r="S93" s="39"/>
      <c r="T93" s="39"/>
      <c r="U93" s="39"/>
      <c r="V93" s="39"/>
      <c r="W93" s="39"/>
      <c r="X93" s="39"/>
      <c r="Y93" s="39"/>
      <c r="Z93" s="39"/>
      <c r="AA93" s="39"/>
      <c r="AB93" s="39"/>
      <c r="AC93" s="39"/>
      <c r="AD93" s="39"/>
      <c r="AE93" s="39"/>
    </row>
    <row r="94" s="11" customFormat="1" ht="29.28" customHeight="1">
      <c r="A94" s="187"/>
      <c r="B94" s="188"/>
      <c r="C94" s="189" t="s">
        <v>227</v>
      </c>
      <c r="D94" s="190" t="s">
        <v>57</v>
      </c>
      <c r="E94" s="190" t="s">
        <v>53</v>
      </c>
      <c r="F94" s="190" t="s">
        <v>54</v>
      </c>
      <c r="G94" s="190" t="s">
        <v>228</v>
      </c>
      <c r="H94" s="190" t="s">
        <v>229</v>
      </c>
      <c r="I94" s="190" t="s">
        <v>230</v>
      </c>
      <c r="J94" s="190" t="s">
        <v>216</v>
      </c>
      <c r="K94" s="191" t="s">
        <v>231</v>
      </c>
      <c r="L94" s="192"/>
      <c r="M94" s="93" t="s">
        <v>19</v>
      </c>
      <c r="N94" s="94" t="s">
        <v>42</v>
      </c>
      <c r="O94" s="94" t="s">
        <v>232</v>
      </c>
      <c r="P94" s="94" t="s">
        <v>233</v>
      </c>
      <c r="Q94" s="94" t="s">
        <v>234</v>
      </c>
      <c r="R94" s="94" t="s">
        <v>235</v>
      </c>
      <c r="S94" s="94" t="s">
        <v>236</v>
      </c>
      <c r="T94" s="95" t="s">
        <v>237</v>
      </c>
      <c r="U94" s="187"/>
      <c r="V94" s="187"/>
      <c r="W94" s="187"/>
      <c r="X94" s="187"/>
      <c r="Y94" s="187"/>
      <c r="Z94" s="187"/>
      <c r="AA94" s="187"/>
      <c r="AB94" s="187"/>
      <c r="AC94" s="187"/>
      <c r="AD94" s="187"/>
      <c r="AE94" s="187"/>
    </row>
    <row r="95" s="2" customFormat="1" ht="22.8" customHeight="1">
      <c r="A95" s="39"/>
      <c r="B95" s="40"/>
      <c r="C95" s="100" t="s">
        <v>238</v>
      </c>
      <c r="D95" s="41"/>
      <c r="E95" s="41"/>
      <c r="F95" s="41"/>
      <c r="G95" s="41"/>
      <c r="H95" s="41"/>
      <c r="I95" s="41"/>
      <c r="J95" s="193">
        <f>BK95</f>
        <v>0</v>
      </c>
      <c r="K95" s="41"/>
      <c r="L95" s="45"/>
      <c r="M95" s="96"/>
      <c r="N95" s="194"/>
      <c r="O95" s="97"/>
      <c r="P95" s="195">
        <f>P96</f>
        <v>0</v>
      </c>
      <c r="Q95" s="97"/>
      <c r="R95" s="195">
        <f>R96</f>
        <v>0</v>
      </c>
      <c r="S95" s="97"/>
      <c r="T95" s="196">
        <f>T96</f>
        <v>0</v>
      </c>
      <c r="U95" s="39"/>
      <c r="V95" s="39"/>
      <c r="W95" s="39"/>
      <c r="X95" s="39"/>
      <c r="Y95" s="39"/>
      <c r="Z95" s="39"/>
      <c r="AA95" s="39"/>
      <c r="AB95" s="39"/>
      <c r="AC95" s="39"/>
      <c r="AD95" s="39"/>
      <c r="AE95" s="39"/>
      <c r="AT95" s="18" t="s">
        <v>71</v>
      </c>
      <c r="AU95" s="18" t="s">
        <v>217</v>
      </c>
      <c r="BK95" s="197">
        <f>BK96</f>
        <v>0</v>
      </c>
    </row>
    <row r="96" s="12" customFormat="1" ht="25.92" customHeight="1">
      <c r="A96" s="12"/>
      <c r="B96" s="198"/>
      <c r="C96" s="199"/>
      <c r="D96" s="200" t="s">
        <v>71</v>
      </c>
      <c r="E96" s="201" t="s">
        <v>7903</v>
      </c>
      <c r="F96" s="201" t="s">
        <v>176</v>
      </c>
      <c r="G96" s="199"/>
      <c r="H96" s="199"/>
      <c r="I96" s="202"/>
      <c r="J96" s="203">
        <f>BK96</f>
        <v>0</v>
      </c>
      <c r="K96" s="199"/>
      <c r="L96" s="204"/>
      <c r="M96" s="205"/>
      <c r="N96" s="206"/>
      <c r="O96" s="206"/>
      <c r="P96" s="207">
        <f>P97+P103+P105</f>
        <v>0</v>
      </c>
      <c r="Q96" s="206"/>
      <c r="R96" s="207">
        <f>R97+R103+R105</f>
        <v>0</v>
      </c>
      <c r="S96" s="206"/>
      <c r="T96" s="208">
        <f>T97+T103+T105</f>
        <v>0</v>
      </c>
      <c r="U96" s="12"/>
      <c r="V96" s="12"/>
      <c r="W96" s="12"/>
      <c r="X96" s="12"/>
      <c r="Y96" s="12"/>
      <c r="Z96" s="12"/>
      <c r="AA96" s="12"/>
      <c r="AB96" s="12"/>
      <c r="AC96" s="12"/>
      <c r="AD96" s="12"/>
      <c r="AE96" s="12"/>
      <c r="AR96" s="209" t="s">
        <v>79</v>
      </c>
      <c r="AT96" s="210" t="s">
        <v>71</v>
      </c>
      <c r="AU96" s="210" t="s">
        <v>72</v>
      </c>
      <c r="AY96" s="209" t="s">
        <v>240</v>
      </c>
      <c r="BK96" s="211">
        <f>BK97+BK103+BK105</f>
        <v>0</v>
      </c>
    </row>
    <row r="97" s="12" customFormat="1" ht="22.8" customHeight="1">
      <c r="A97" s="12"/>
      <c r="B97" s="198"/>
      <c r="C97" s="199"/>
      <c r="D97" s="200" t="s">
        <v>71</v>
      </c>
      <c r="E97" s="212" t="s">
        <v>7904</v>
      </c>
      <c r="F97" s="212" t="s">
        <v>7905</v>
      </c>
      <c r="G97" s="199"/>
      <c r="H97" s="199"/>
      <c r="I97" s="202"/>
      <c r="J97" s="213">
        <f>BK97</f>
        <v>0</v>
      </c>
      <c r="K97" s="199"/>
      <c r="L97" s="204"/>
      <c r="M97" s="205"/>
      <c r="N97" s="206"/>
      <c r="O97" s="206"/>
      <c r="P97" s="207">
        <f>SUM(P98:P102)</f>
        <v>0</v>
      </c>
      <c r="Q97" s="206"/>
      <c r="R97" s="207">
        <f>SUM(R98:R102)</f>
        <v>0</v>
      </c>
      <c r="S97" s="206"/>
      <c r="T97" s="208">
        <f>SUM(T98:T102)</f>
        <v>0</v>
      </c>
      <c r="U97" s="12"/>
      <c r="V97" s="12"/>
      <c r="W97" s="12"/>
      <c r="X97" s="12"/>
      <c r="Y97" s="12"/>
      <c r="Z97" s="12"/>
      <c r="AA97" s="12"/>
      <c r="AB97" s="12"/>
      <c r="AC97" s="12"/>
      <c r="AD97" s="12"/>
      <c r="AE97" s="12"/>
      <c r="AR97" s="209" t="s">
        <v>79</v>
      </c>
      <c r="AT97" s="210" t="s">
        <v>71</v>
      </c>
      <c r="AU97" s="210" t="s">
        <v>79</v>
      </c>
      <c r="AY97" s="209" t="s">
        <v>240</v>
      </c>
      <c r="BK97" s="211">
        <f>SUM(BK98:BK102)</f>
        <v>0</v>
      </c>
    </row>
    <row r="98" s="2" customFormat="1" ht="16.5" customHeight="1">
      <c r="A98" s="39"/>
      <c r="B98" s="40"/>
      <c r="C98" s="214" t="s">
        <v>79</v>
      </c>
      <c r="D98" s="214" t="s">
        <v>243</v>
      </c>
      <c r="E98" s="215" t="s">
        <v>7906</v>
      </c>
      <c r="F98" s="216" t="s">
        <v>7907</v>
      </c>
      <c r="G98" s="217" t="s">
        <v>282</v>
      </c>
      <c r="H98" s="218">
        <v>3</v>
      </c>
      <c r="I98" s="219"/>
      <c r="J98" s="220">
        <f>ROUND(I98*H98,2)</f>
        <v>0</v>
      </c>
      <c r="K98" s="216" t="s">
        <v>247</v>
      </c>
      <c r="L98" s="45"/>
      <c r="M98" s="221" t="s">
        <v>19</v>
      </c>
      <c r="N98" s="222" t="s">
        <v>43</v>
      </c>
      <c r="O98" s="85"/>
      <c r="P98" s="223">
        <f>O98*H98</f>
        <v>0</v>
      </c>
      <c r="Q98" s="223">
        <v>0</v>
      </c>
      <c r="R98" s="223">
        <f>Q98*H98</f>
        <v>0</v>
      </c>
      <c r="S98" s="223">
        <v>0</v>
      </c>
      <c r="T98" s="224">
        <f>S98*H98</f>
        <v>0</v>
      </c>
      <c r="U98" s="39"/>
      <c r="V98" s="39"/>
      <c r="W98" s="39"/>
      <c r="X98" s="39"/>
      <c r="Y98" s="39"/>
      <c r="Z98" s="39"/>
      <c r="AA98" s="39"/>
      <c r="AB98" s="39"/>
      <c r="AC98" s="39"/>
      <c r="AD98" s="39"/>
      <c r="AE98" s="39"/>
      <c r="AR98" s="225" t="s">
        <v>248</v>
      </c>
      <c r="AT98" s="225" t="s">
        <v>243</v>
      </c>
      <c r="AU98" s="225" t="s">
        <v>81</v>
      </c>
      <c r="AY98" s="18" t="s">
        <v>240</v>
      </c>
      <c r="BE98" s="226">
        <f>IF(N98="základní",J98,0)</f>
        <v>0</v>
      </c>
      <c r="BF98" s="226">
        <f>IF(N98="snížená",J98,0)</f>
        <v>0</v>
      </c>
      <c r="BG98" s="226">
        <f>IF(N98="zákl. přenesená",J98,0)</f>
        <v>0</v>
      </c>
      <c r="BH98" s="226">
        <f>IF(N98="sníž. přenesená",J98,0)</f>
        <v>0</v>
      </c>
      <c r="BI98" s="226">
        <f>IF(N98="nulová",J98,0)</f>
        <v>0</v>
      </c>
      <c r="BJ98" s="18" t="s">
        <v>79</v>
      </c>
      <c r="BK98" s="226">
        <f>ROUND(I98*H98,2)</f>
        <v>0</v>
      </c>
      <c r="BL98" s="18" t="s">
        <v>248</v>
      </c>
      <c r="BM98" s="225" t="s">
        <v>81</v>
      </c>
    </row>
    <row r="99" s="2" customFormat="1" ht="16.5" customHeight="1">
      <c r="A99" s="39"/>
      <c r="B99" s="40"/>
      <c r="C99" s="214" t="s">
        <v>81</v>
      </c>
      <c r="D99" s="214" t="s">
        <v>243</v>
      </c>
      <c r="E99" s="215" t="s">
        <v>7908</v>
      </c>
      <c r="F99" s="216" t="s">
        <v>7909</v>
      </c>
      <c r="G99" s="217" t="s">
        <v>282</v>
      </c>
      <c r="H99" s="218">
        <v>3</v>
      </c>
      <c r="I99" s="219"/>
      <c r="J99" s="220">
        <f>ROUND(I99*H99,2)</f>
        <v>0</v>
      </c>
      <c r="K99" s="216" t="s">
        <v>247</v>
      </c>
      <c r="L99" s="45"/>
      <c r="M99" s="221" t="s">
        <v>19</v>
      </c>
      <c r="N99" s="222" t="s">
        <v>43</v>
      </c>
      <c r="O99" s="85"/>
      <c r="P99" s="223">
        <f>O99*H99</f>
        <v>0</v>
      </c>
      <c r="Q99" s="223">
        <v>0</v>
      </c>
      <c r="R99" s="223">
        <f>Q99*H99</f>
        <v>0</v>
      </c>
      <c r="S99" s="223">
        <v>0</v>
      </c>
      <c r="T99" s="224">
        <f>S99*H99</f>
        <v>0</v>
      </c>
      <c r="U99" s="39"/>
      <c r="V99" s="39"/>
      <c r="W99" s="39"/>
      <c r="X99" s="39"/>
      <c r="Y99" s="39"/>
      <c r="Z99" s="39"/>
      <c r="AA99" s="39"/>
      <c r="AB99" s="39"/>
      <c r="AC99" s="39"/>
      <c r="AD99" s="39"/>
      <c r="AE99" s="39"/>
      <c r="AR99" s="225" t="s">
        <v>248</v>
      </c>
      <c r="AT99" s="225" t="s">
        <v>243</v>
      </c>
      <c r="AU99" s="225" t="s">
        <v>81</v>
      </c>
      <c r="AY99" s="18" t="s">
        <v>240</v>
      </c>
      <c r="BE99" s="226">
        <f>IF(N99="základní",J99,0)</f>
        <v>0</v>
      </c>
      <c r="BF99" s="226">
        <f>IF(N99="snížená",J99,0)</f>
        <v>0</v>
      </c>
      <c r="BG99" s="226">
        <f>IF(N99="zákl. přenesená",J99,0)</f>
        <v>0</v>
      </c>
      <c r="BH99" s="226">
        <f>IF(N99="sníž. přenesená",J99,0)</f>
        <v>0</v>
      </c>
      <c r="BI99" s="226">
        <f>IF(N99="nulová",J99,0)</f>
        <v>0</v>
      </c>
      <c r="BJ99" s="18" t="s">
        <v>79</v>
      </c>
      <c r="BK99" s="226">
        <f>ROUND(I99*H99,2)</f>
        <v>0</v>
      </c>
      <c r="BL99" s="18" t="s">
        <v>248</v>
      </c>
      <c r="BM99" s="225" t="s">
        <v>248</v>
      </c>
    </row>
    <row r="100" s="2" customFormat="1" ht="16.5" customHeight="1">
      <c r="A100" s="39"/>
      <c r="B100" s="40"/>
      <c r="C100" s="214" t="s">
        <v>149</v>
      </c>
      <c r="D100" s="214" t="s">
        <v>243</v>
      </c>
      <c r="E100" s="215" t="s">
        <v>7910</v>
      </c>
      <c r="F100" s="216" t="s">
        <v>7911</v>
      </c>
      <c r="G100" s="217" t="s">
        <v>282</v>
      </c>
      <c r="H100" s="218">
        <v>3</v>
      </c>
      <c r="I100" s="219"/>
      <c r="J100" s="220">
        <f>ROUND(I100*H100,2)</f>
        <v>0</v>
      </c>
      <c r="K100" s="216" t="s">
        <v>247</v>
      </c>
      <c r="L100" s="45"/>
      <c r="M100" s="221" t="s">
        <v>19</v>
      </c>
      <c r="N100" s="222" t="s">
        <v>43</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248</v>
      </c>
      <c r="AT100" s="225" t="s">
        <v>243</v>
      </c>
      <c r="AU100" s="225" t="s">
        <v>81</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248</v>
      </c>
      <c r="BM100" s="225" t="s">
        <v>254</v>
      </c>
    </row>
    <row r="101" s="2" customFormat="1" ht="16.5" customHeight="1">
      <c r="A101" s="39"/>
      <c r="B101" s="40"/>
      <c r="C101" s="214" t="s">
        <v>248</v>
      </c>
      <c r="D101" s="214" t="s">
        <v>243</v>
      </c>
      <c r="E101" s="215" t="s">
        <v>7912</v>
      </c>
      <c r="F101" s="216" t="s">
        <v>7913</v>
      </c>
      <c r="G101" s="217" t="s">
        <v>261</v>
      </c>
      <c r="H101" s="218">
        <v>15</v>
      </c>
      <c r="I101" s="219"/>
      <c r="J101" s="220">
        <f>ROUND(I101*H101,2)</f>
        <v>0</v>
      </c>
      <c r="K101" s="216" t="s">
        <v>247</v>
      </c>
      <c r="L101" s="45"/>
      <c r="M101" s="221" t="s">
        <v>19</v>
      </c>
      <c r="N101" s="222" t="s">
        <v>43</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248</v>
      </c>
      <c r="AT101" s="225" t="s">
        <v>243</v>
      </c>
      <c r="AU101" s="225" t="s">
        <v>81</v>
      </c>
      <c r="AY101" s="18" t="s">
        <v>240</v>
      </c>
      <c r="BE101" s="226">
        <f>IF(N101="základní",J101,0)</f>
        <v>0</v>
      </c>
      <c r="BF101" s="226">
        <f>IF(N101="snížená",J101,0)</f>
        <v>0</v>
      </c>
      <c r="BG101" s="226">
        <f>IF(N101="zákl. přenesená",J101,0)</f>
        <v>0</v>
      </c>
      <c r="BH101" s="226">
        <f>IF(N101="sníž. přenesená",J101,0)</f>
        <v>0</v>
      </c>
      <c r="BI101" s="226">
        <f>IF(N101="nulová",J101,0)</f>
        <v>0</v>
      </c>
      <c r="BJ101" s="18" t="s">
        <v>79</v>
      </c>
      <c r="BK101" s="226">
        <f>ROUND(I101*H101,2)</f>
        <v>0</v>
      </c>
      <c r="BL101" s="18" t="s">
        <v>248</v>
      </c>
      <c r="BM101" s="225" t="s">
        <v>257</v>
      </c>
    </row>
    <row r="102" s="2" customFormat="1" ht="16.5" customHeight="1">
      <c r="A102" s="39"/>
      <c r="B102" s="40"/>
      <c r="C102" s="214" t="s">
        <v>258</v>
      </c>
      <c r="D102" s="214" t="s">
        <v>243</v>
      </c>
      <c r="E102" s="215" t="s">
        <v>7914</v>
      </c>
      <c r="F102" s="216" t="s">
        <v>7915</v>
      </c>
      <c r="G102" s="217" t="s">
        <v>261</v>
      </c>
      <c r="H102" s="218">
        <v>15</v>
      </c>
      <c r="I102" s="219"/>
      <c r="J102" s="220">
        <f>ROUND(I102*H102,2)</f>
        <v>0</v>
      </c>
      <c r="K102" s="216" t="s">
        <v>247</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81</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262</v>
      </c>
    </row>
    <row r="103" s="12" customFormat="1" ht="22.8" customHeight="1">
      <c r="A103" s="12"/>
      <c r="B103" s="198"/>
      <c r="C103" s="199"/>
      <c r="D103" s="200" t="s">
        <v>71</v>
      </c>
      <c r="E103" s="212" t="s">
        <v>7916</v>
      </c>
      <c r="F103" s="212" t="s">
        <v>7917</v>
      </c>
      <c r="G103" s="199"/>
      <c r="H103" s="199"/>
      <c r="I103" s="202"/>
      <c r="J103" s="213">
        <f>BK103</f>
        <v>0</v>
      </c>
      <c r="K103" s="199"/>
      <c r="L103" s="204"/>
      <c r="M103" s="205"/>
      <c r="N103" s="206"/>
      <c r="O103" s="206"/>
      <c r="P103" s="207">
        <f>P104</f>
        <v>0</v>
      </c>
      <c r="Q103" s="206"/>
      <c r="R103" s="207">
        <f>R104</f>
        <v>0</v>
      </c>
      <c r="S103" s="206"/>
      <c r="T103" s="208">
        <f>T104</f>
        <v>0</v>
      </c>
      <c r="U103" s="12"/>
      <c r="V103" s="12"/>
      <c r="W103" s="12"/>
      <c r="X103" s="12"/>
      <c r="Y103" s="12"/>
      <c r="Z103" s="12"/>
      <c r="AA103" s="12"/>
      <c r="AB103" s="12"/>
      <c r="AC103" s="12"/>
      <c r="AD103" s="12"/>
      <c r="AE103" s="12"/>
      <c r="AR103" s="209" t="s">
        <v>79</v>
      </c>
      <c r="AT103" s="210" t="s">
        <v>71</v>
      </c>
      <c r="AU103" s="210" t="s">
        <v>79</v>
      </c>
      <c r="AY103" s="209" t="s">
        <v>240</v>
      </c>
      <c r="BK103" s="211">
        <f>BK104</f>
        <v>0</v>
      </c>
    </row>
    <row r="104" s="2" customFormat="1">
      <c r="A104" s="39"/>
      <c r="B104" s="40"/>
      <c r="C104" s="214" t="s">
        <v>254</v>
      </c>
      <c r="D104" s="214" t="s">
        <v>243</v>
      </c>
      <c r="E104" s="215" t="s">
        <v>7918</v>
      </c>
      <c r="F104" s="216" t="s">
        <v>7919</v>
      </c>
      <c r="G104" s="217" t="s">
        <v>261</v>
      </c>
      <c r="H104" s="218">
        <v>250</v>
      </c>
      <c r="I104" s="219"/>
      <c r="J104" s="220">
        <f>ROUND(I104*H104,2)</f>
        <v>0</v>
      </c>
      <c r="K104" s="216" t="s">
        <v>247</v>
      </c>
      <c r="L104" s="45"/>
      <c r="M104" s="221" t="s">
        <v>19</v>
      </c>
      <c r="N104" s="222" t="s">
        <v>43</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248</v>
      </c>
      <c r="AT104" s="225" t="s">
        <v>243</v>
      </c>
      <c r="AU104" s="225" t="s">
        <v>81</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248</v>
      </c>
      <c r="BM104" s="225" t="s">
        <v>8</v>
      </c>
    </row>
    <row r="105" s="12" customFormat="1" ht="22.8" customHeight="1">
      <c r="A105" s="12"/>
      <c r="B105" s="198"/>
      <c r="C105" s="199"/>
      <c r="D105" s="200" t="s">
        <v>71</v>
      </c>
      <c r="E105" s="212" t="s">
        <v>7920</v>
      </c>
      <c r="F105" s="212" t="s">
        <v>7249</v>
      </c>
      <c r="G105" s="199"/>
      <c r="H105" s="199"/>
      <c r="I105" s="202"/>
      <c r="J105" s="213">
        <f>BK105</f>
        <v>0</v>
      </c>
      <c r="K105" s="199"/>
      <c r="L105" s="204"/>
      <c r="M105" s="205"/>
      <c r="N105" s="206"/>
      <c r="O105" s="206"/>
      <c r="P105" s="207">
        <f>SUM(P106:P109)</f>
        <v>0</v>
      </c>
      <c r="Q105" s="206"/>
      <c r="R105" s="207">
        <f>SUM(R106:R109)</f>
        <v>0</v>
      </c>
      <c r="S105" s="206"/>
      <c r="T105" s="208">
        <f>SUM(T106:T109)</f>
        <v>0</v>
      </c>
      <c r="U105" s="12"/>
      <c r="V105" s="12"/>
      <c r="W105" s="12"/>
      <c r="X105" s="12"/>
      <c r="Y105" s="12"/>
      <c r="Z105" s="12"/>
      <c r="AA105" s="12"/>
      <c r="AB105" s="12"/>
      <c r="AC105" s="12"/>
      <c r="AD105" s="12"/>
      <c r="AE105" s="12"/>
      <c r="AR105" s="209" t="s">
        <v>79</v>
      </c>
      <c r="AT105" s="210" t="s">
        <v>71</v>
      </c>
      <c r="AU105" s="210" t="s">
        <v>79</v>
      </c>
      <c r="AY105" s="209" t="s">
        <v>240</v>
      </c>
      <c r="BK105" s="211">
        <f>SUM(BK106:BK109)</f>
        <v>0</v>
      </c>
    </row>
    <row r="106" s="2" customFormat="1">
      <c r="A106" s="39"/>
      <c r="B106" s="40"/>
      <c r="C106" s="214" t="s">
        <v>265</v>
      </c>
      <c r="D106" s="214" t="s">
        <v>243</v>
      </c>
      <c r="E106" s="215" t="s">
        <v>7921</v>
      </c>
      <c r="F106" s="216" t="s">
        <v>7922</v>
      </c>
      <c r="G106" s="217" t="s">
        <v>282</v>
      </c>
      <c r="H106" s="218">
        <v>300</v>
      </c>
      <c r="I106" s="219"/>
      <c r="J106" s="220">
        <f>ROUND(I106*H106,2)</f>
        <v>0</v>
      </c>
      <c r="K106" s="216" t="s">
        <v>247</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81</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268</v>
      </c>
    </row>
    <row r="107" s="2" customFormat="1">
      <c r="A107" s="39"/>
      <c r="B107" s="40"/>
      <c r="C107" s="214" t="s">
        <v>257</v>
      </c>
      <c r="D107" s="214" t="s">
        <v>243</v>
      </c>
      <c r="E107" s="215" t="s">
        <v>7923</v>
      </c>
      <c r="F107" s="216" t="s">
        <v>7924</v>
      </c>
      <c r="G107" s="217" t="s">
        <v>261</v>
      </c>
      <c r="H107" s="218">
        <v>950</v>
      </c>
      <c r="I107" s="219"/>
      <c r="J107" s="220">
        <f>ROUND(I107*H107,2)</f>
        <v>0</v>
      </c>
      <c r="K107" s="216" t="s">
        <v>247</v>
      </c>
      <c r="L107" s="45"/>
      <c r="M107" s="221" t="s">
        <v>19</v>
      </c>
      <c r="N107" s="222" t="s">
        <v>43</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248</v>
      </c>
      <c r="AT107" s="225" t="s">
        <v>243</v>
      </c>
      <c r="AU107" s="225" t="s">
        <v>81</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248</v>
      </c>
      <c r="BM107" s="225" t="s">
        <v>271</v>
      </c>
    </row>
    <row r="108" s="2" customFormat="1">
      <c r="A108" s="39"/>
      <c r="B108" s="40"/>
      <c r="C108" s="214" t="s">
        <v>272</v>
      </c>
      <c r="D108" s="214" t="s">
        <v>243</v>
      </c>
      <c r="E108" s="215" t="s">
        <v>7925</v>
      </c>
      <c r="F108" s="216" t="s">
        <v>7926</v>
      </c>
      <c r="G108" s="217" t="s">
        <v>261</v>
      </c>
      <c r="H108" s="218">
        <v>320</v>
      </c>
      <c r="I108" s="219"/>
      <c r="J108" s="220">
        <f>ROUND(I108*H108,2)</f>
        <v>0</v>
      </c>
      <c r="K108" s="216" t="s">
        <v>247</v>
      </c>
      <c r="L108" s="45"/>
      <c r="M108" s="221" t="s">
        <v>19</v>
      </c>
      <c r="N108" s="222"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248</v>
      </c>
      <c r="AT108" s="225" t="s">
        <v>243</v>
      </c>
      <c r="AU108" s="225" t="s">
        <v>81</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248</v>
      </c>
      <c r="BM108" s="225" t="s">
        <v>275</v>
      </c>
    </row>
    <row r="109" s="2" customFormat="1" ht="16.5" customHeight="1">
      <c r="A109" s="39"/>
      <c r="B109" s="40"/>
      <c r="C109" s="214" t="s">
        <v>262</v>
      </c>
      <c r="D109" s="214" t="s">
        <v>243</v>
      </c>
      <c r="E109" s="215" t="s">
        <v>7927</v>
      </c>
      <c r="F109" s="216" t="s">
        <v>7928</v>
      </c>
      <c r="G109" s="217" t="s">
        <v>282</v>
      </c>
      <c r="H109" s="218">
        <v>150</v>
      </c>
      <c r="I109" s="219"/>
      <c r="J109" s="220">
        <f>ROUND(I109*H109,2)</f>
        <v>0</v>
      </c>
      <c r="K109" s="216" t="s">
        <v>247</v>
      </c>
      <c r="L109" s="45"/>
      <c r="M109" s="234" t="s">
        <v>19</v>
      </c>
      <c r="N109" s="235" t="s">
        <v>43</v>
      </c>
      <c r="O109" s="232"/>
      <c r="P109" s="236">
        <f>O109*H109</f>
        <v>0</v>
      </c>
      <c r="Q109" s="236">
        <v>0</v>
      </c>
      <c r="R109" s="236">
        <f>Q109*H109</f>
        <v>0</v>
      </c>
      <c r="S109" s="236">
        <v>0</v>
      </c>
      <c r="T109" s="237">
        <f>S109*H109</f>
        <v>0</v>
      </c>
      <c r="U109" s="39"/>
      <c r="V109" s="39"/>
      <c r="W109" s="39"/>
      <c r="X109" s="39"/>
      <c r="Y109" s="39"/>
      <c r="Z109" s="39"/>
      <c r="AA109" s="39"/>
      <c r="AB109" s="39"/>
      <c r="AC109" s="39"/>
      <c r="AD109" s="39"/>
      <c r="AE109" s="39"/>
      <c r="AR109" s="225" t="s">
        <v>248</v>
      </c>
      <c r="AT109" s="225" t="s">
        <v>243</v>
      </c>
      <c r="AU109" s="225" t="s">
        <v>81</v>
      </c>
      <c r="AY109" s="18" t="s">
        <v>240</v>
      </c>
      <c r="BE109" s="226">
        <f>IF(N109="základní",J109,0)</f>
        <v>0</v>
      </c>
      <c r="BF109" s="226">
        <f>IF(N109="snížená",J109,0)</f>
        <v>0</v>
      </c>
      <c r="BG109" s="226">
        <f>IF(N109="zákl. přenesená",J109,0)</f>
        <v>0</v>
      </c>
      <c r="BH109" s="226">
        <f>IF(N109="sníž. přenesená",J109,0)</f>
        <v>0</v>
      </c>
      <c r="BI109" s="226">
        <f>IF(N109="nulová",J109,0)</f>
        <v>0</v>
      </c>
      <c r="BJ109" s="18" t="s">
        <v>79</v>
      </c>
      <c r="BK109" s="226">
        <f>ROUND(I109*H109,2)</f>
        <v>0</v>
      </c>
      <c r="BL109" s="18" t="s">
        <v>248</v>
      </c>
      <c r="BM109" s="225" t="s">
        <v>278</v>
      </c>
    </row>
    <row r="110" s="2" customFormat="1" ht="6.96" customHeight="1">
      <c r="A110" s="39"/>
      <c r="B110" s="60"/>
      <c r="C110" s="61"/>
      <c r="D110" s="61"/>
      <c r="E110" s="61"/>
      <c r="F110" s="61"/>
      <c r="G110" s="61"/>
      <c r="H110" s="61"/>
      <c r="I110" s="61"/>
      <c r="J110" s="61"/>
      <c r="K110" s="61"/>
      <c r="L110" s="45"/>
      <c r="M110" s="39"/>
      <c r="O110" s="39"/>
      <c r="P110" s="39"/>
      <c r="Q110" s="39"/>
      <c r="R110" s="39"/>
      <c r="S110" s="39"/>
      <c r="T110" s="39"/>
      <c r="U110" s="39"/>
      <c r="V110" s="39"/>
      <c r="W110" s="39"/>
      <c r="X110" s="39"/>
      <c r="Y110" s="39"/>
      <c r="Z110" s="39"/>
      <c r="AA110" s="39"/>
      <c r="AB110" s="39"/>
      <c r="AC110" s="39"/>
      <c r="AD110" s="39"/>
      <c r="AE110" s="39"/>
    </row>
  </sheetData>
  <sheetProtection sheet="1" autoFilter="0" formatColumns="0" formatRows="0" objects="1" scenarios="1" spinCount="100000" saltValue="OJXA/fYhTOjm3eVpYTNOy77OUG4mG1evxr7JBVnFeMR4hyyp/7Onpdj+kIrI5mRbX7nVKvTnsM2o4XlCaUO4xg==" hashValue="bLXfnfN5EVjV51UMiU2F93GqmmPy5nvtCESBLdq4ScSwEEqgufxi9QrNLiYaLF/ocynmq4LrMNxF2HT/Vg6KZA==" algorithmName="SHA-512" password="CC35"/>
  <autoFilter ref="C94:K109"/>
  <mergeCells count="15">
    <mergeCell ref="E7:H7"/>
    <mergeCell ref="E11:H11"/>
    <mergeCell ref="E9:H9"/>
    <mergeCell ref="E13:H13"/>
    <mergeCell ref="E22:H22"/>
    <mergeCell ref="E31:H31"/>
    <mergeCell ref="E52:H52"/>
    <mergeCell ref="E56:H56"/>
    <mergeCell ref="E54:H54"/>
    <mergeCell ref="E58:H58"/>
    <mergeCell ref="E81:H81"/>
    <mergeCell ref="E85:H85"/>
    <mergeCell ref="E83:H83"/>
    <mergeCell ref="E87:H8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89</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1" customFormat="1" ht="12" customHeight="1">
      <c r="B8" s="21"/>
      <c r="D8" s="144" t="s">
        <v>209</v>
      </c>
      <c r="L8" s="21"/>
    </row>
    <row r="9" s="2" customFormat="1" ht="16.5" customHeight="1">
      <c r="A9" s="39"/>
      <c r="B9" s="45"/>
      <c r="C9" s="39"/>
      <c r="D9" s="39"/>
      <c r="E9" s="145" t="s">
        <v>210</v>
      </c>
      <c r="F9" s="39"/>
      <c r="G9" s="39"/>
      <c r="H9" s="39"/>
      <c r="I9" s="39"/>
      <c r="J9" s="39"/>
      <c r="K9" s="39"/>
      <c r="L9" s="146"/>
      <c r="S9" s="39"/>
      <c r="T9" s="39"/>
      <c r="U9" s="39"/>
      <c r="V9" s="39"/>
      <c r="W9" s="39"/>
      <c r="X9" s="39"/>
      <c r="Y9" s="39"/>
      <c r="Z9" s="39"/>
      <c r="AA9" s="39"/>
      <c r="AB9" s="39"/>
      <c r="AC9" s="39"/>
      <c r="AD9" s="39"/>
      <c r="AE9" s="39"/>
    </row>
    <row r="10" s="2" customFormat="1" ht="12" customHeight="1">
      <c r="A10" s="39"/>
      <c r="B10" s="45"/>
      <c r="C10" s="39"/>
      <c r="D10" s="144" t="s">
        <v>211</v>
      </c>
      <c r="E10" s="39"/>
      <c r="F10" s="39"/>
      <c r="G10" s="39"/>
      <c r="H10" s="39"/>
      <c r="I10" s="39"/>
      <c r="J10" s="39"/>
      <c r="K10" s="39"/>
      <c r="L10" s="146"/>
      <c r="S10" s="39"/>
      <c r="T10" s="39"/>
      <c r="U10" s="39"/>
      <c r="V10" s="39"/>
      <c r="W10" s="39"/>
      <c r="X10" s="39"/>
      <c r="Y10" s="39"/>
      <c r="Z10" s="39"/>
      <c r="AA10" s="39"/>
      <c r="AB10" s="39"/>
      <c r="AC10" s="39"/>
      <c r="AD10" s="39"/>
      <c r="AE10" s="39"/>
    </row>
    <row r="11" s="2" customFormat="1" ht="30" customHeight="1">
      <c r="A11" s="39"/>
      <c r="B11" s="45"/>
      <c r="C11" s="39"/>
      <c r="D11" s="39"/>
      <c r="E11" s="147" t="s">
        <v>437</v>
      </c>
      <c r="F11" s="39"/>
      <c r="G11" s="39"/>
      <c r="H11" s="39"/>
      <c r="I11" s="39"/>
      <c r="J11" s="39"/>
      <c r="K11" s="39"/>
      <c r="L11" s="146"/>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s="2" customFormat="1" ht="12" customHeight="1">
      <c r="A14" s="39"/>
      <c r="B14" s="45"/>
      <c r="C14" s="39"/>
      <c r="D14" s="144" t="s">
        <v>21</v>
      </c>
      <c r="E14" s="39"/>
      <c r="F14" s="134" t="s">
        <v>22</v>
      </c>
      <c r="G14" s="39"/>
      <c r="H14" s="39"/>
      <c r="I14" s="144" t="s">
        <v>23</v>
      </c>
      <c r="J14" s="148" t="str">
        <f>'Rekapitulace stavby'!AN8</f>
        <v>19. 10. 2024</v>
      </c>
      <c r="K14" s="39"/>
      <c r="L14" s="146"/>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s="2" customFormat="1" ht="18" customHeight="1">
      <c r="A17" s="39"/>
      <c r="B17" s="45"/>
      <c r="C17" s="39"/>
      <c r="D17" s="39"/>
      <c r="E17" s="134" t="s">
        <v>27</v>
      </c>
      <c r="F17" s="39"/>
      <c r="G17" s="39"/>
      <c r="H17" s="39"/>
      <c r="I17" s="144" t="s">
        <v>28</v>
      </c>
      <c r="J17" s="134" t="s">
        <v>19</v>
      </c>
      <c r="K17" s="39"/>
      <c r="L17" s="146"/>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s="2" customFormat="1" ht="12" customHeight="1">
      <c r="A19" s="39"/>
      <c r="B19" s="45"/>
      <c r="C19" s="39"/>
      <c r="D19" s="144" t="s">
        <v>29</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34"/>
      <c r="G20" s="134"/>
      <c r="H20" s="134"/>
      <c r="I20" s="144" t="s">
        <v>28</v>
      </c>
      <c r="J20" s="34" t="str">
        <f>'Rekapitulace stavby'!AN14</f>
        <v>Vyplň údaj</v>
      </c>
      <c r="K20" s="39"/>
      <c r="L20" s="146"/>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s="2" customFormat="1" ht="12" customHeight="1">
      <c r="A22" s="39"/>
      <c r="B22" s="45"/>
      <c r="C22" s="39"/>
      <c r="D22" s="144" t="s">
        <v>31</v>
      </c>
      <c r="E22" s="39"/>
      <c r="F22" s="39"/>
      <c r="G22" s="39"/>
      <c r="H22" s="39"/>
      <c r="I22" s="144" t="s">
        <v>26</v>
      </c>
      <c r="J22" s="134" t="s">
        <v>19</v>
      </c>
      <c r="K22" s="39"/>
      <c r="L22" s="146"/>
      <c r="S22" s="39"/>
      <c r="T22" s="39"/>
      <c r="U22" s="39"/>
      <c r="V22" s="39"/>
      <c r="W22" s="39"/>
      <c r="X22" s="39"/>
      <c r="Y22" s="39"/>
      <c r="Z22" s="39"/>
      <c r="AA22" s="39"/>
      <c r="AB22" s="39"/>
      <c r="AC22" s="39"/>
      <c r="AD22" s="39"/>
      <c r="AE22" s="39"/>
    </row>
    <row r="23" s="2" customFormat="1" ht="18" customHeight="1">
      <c r="A23" s="39"/>
      <c r="B23" s="45"/>
      <c r="C23" s="39"/>
      <c r="D23" s="39"/>
      <c r="E23" s="134" t="s">
        <v>32</v>
      </c>
      <c r="F23" s="39"/>
      <c r="G23" s="39"/>
      <c r="H23" s="39"/>
      <c r="I23" s="144" t="s">
        <v>28</v>
      </c>
      <c r="J23" s="134" t="s">
        <v>19</v>
      </c>
      <c r="K23" s="39"/>
      <c r="L23" s="146"/>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s="2" customFormat="1" ht="12" customHeight="1">
      <c r="A25" s="39"/>
      <c r="B25" s="45"/>
      <c r="C25" s="39"/>
      <c r="D25" s="144" t="s">
        <v>34</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s="2" customFormat="1" ht="18" customHeight="1">
      <c r="A26" s="39"/>
      <c r="B26" s="45"/>
      <c r="C26" s="39"/>
      <c r="D26" s="39"/>
      <c r="E26" s="134" t="str">
        <f>IF('Rekapitulace stavby'!E20="","",'Rekapitulace stavby'!E20)</f>
        <v>Ing.R. Hladký</v>
      </c>
      <c r="F26" s="39"/>
      <c r="G26" s="39"/>
      <c r="H26" s="39"/>
      <c r="I26" s="144" t="s">
        <v>28</v>
      </c>
      <c r="J26" s="134" t="str">
        <f>IF('Rekapitulace stavby'!AN20="","",'Rekapitulace stavby'!AN20)</f>
        <v/>
      </c>
      <c r="K26" s="39"/>
      <c r="L26" s="146"/>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s="2" customFormat="1" ht="12" customHeight="1">
      <c r="A28" s="39"/>
      <c r="B28" s="45"/>
      <c r="C28" s="39"/>
      <c r="D28" s="144" t="s">
        <v>36</v>
      </c>
      <c r="E28" s="39"/>
      <c r="F28" s="39"/>
      <c r="G28" s="39"/>
      <c r="H28" s="39"/>
      <c r="I28" s="39"/>
      <c r="J28" s="39"/>
      <c r="K28" s="39"/>
      <c r="L28" s="146"/>
      <c r="S28" s="39"/>
      <c r="T28" s="39"/>
      <c r="U28" s="39"/>
      <c r="V28" s="39"/>
      <c r="W28" s="39"/>
      <c r="X28" s="39"/>
      <c r="Y28" s="39"/>
      <c r="Z28" s="39"/>
      <c r="AA28" s="39"/>
      <c r="AB28" s="39"/>
      <c r="AC28" s="39"/>
      <c r="AD28" s="39"/>
      <c r="AE28" s="39"/>
    </row>
    <row r="29" s="8" customFormat="1" ht="83.25" customHeight="1">
      <c r="A29" s="149"/>
      <c r="B29" s="150"/>
      <c r="C29" s="149"/>
      <c r="D29" s="149"/>
      <c r="E29" s="151" t="s">
        <v>438</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25.44" customHeight="1">
      <c r="A32" s="39"/>
      <c r="B32" s="45"/>
      <c r="C32" s="39"/>
      <c r="D32" s="154" t="s">
        <v>38</v>
      </c>
      <c r="E32" s="39"/>
      <c r="F32" s="39"/>
      <c r="G32" s="39"/>
      <c r="H32" s="39"/>
      <c r="I32" s="39"/>
      <c r="J32" s="155">
        <f>ROUND(J89, 2)</f>
        <v>0</v>
      </c>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14.4" customHeight="1">
      <c r="A34" s="39"/>
      <c r="B34" s="45"/>
      <c r="C34" s="39"/>
      <c r="D34" s="39"/>
      <c r="E34" s="39"/>
      <c r="F34" s="156" t="s">
        <v>40</v>
      </c>
      <c r="G34" s="39"/>
      <c r="H34" s="39"/>
      <c r="I34" s="156" t="s">
        <v>39</v>
      </c>
      <c r="J34" s="156" t="s">
        <v>41</v>
      </c>
      <c r="K34" s="39"/>
      <c r="L34" s="146"/>
      <c r="S34" s="39"/>
      <c r="T34" s="39"/>
      <c r="U34" s="39"/>
      <c r="V34" s="39"/>
      <c r="W34" s="39"/>
      <c r="X34" s="39"/>
      <c r="Y34" s="39"/>
      <c r="Z34" s="39"/>
      <c r="AA34" s="39"/>
      <c r="AB34" s="39"/>
      <c r="AC34" s="39"/>
      <c r="AD34" s="39"/>
      <c r="AE34" s="39"/>
    </row>
    <row r="35" s="2" customFormat="1" ht="14.4" customHeight="1">
      <c r="A35" s="39"/>
      <c r="B35" s="45"/>
      <c r="C35" s="39"/>
      <c r="D35" s="157" t="s">
        <v>42</v>
      </c>
      <c r="E35" s="144" t="s">
        <v>43</v>
      </c>
      <c r="F35" s="158">
        <f>ROUND((SUM(BE89:BE119)),  2)</f>
        <v>0</v>
      </c>
      <c r="G35" s="39"/>
      <c r="H35" s="39"/>
      <c r="I35" s="159">
        <v>0.20999999999999999</v>
      </c>
      <c r="J35" s="158">
        <f>ROUND(((SUM(BE89:BE119))*I35),  2)</f>
        <v>0</v>
      </c>
      <c r="K35" s="39"/>
      <c r="L35" s="146"/>
      <c r="S35" s="39"/>
      <c r="T35" s="39"/>
      <c r="U35" s="39"/>
      <c r="V35" s="39"/>
      <c r="W35" s="39"/>
      <c r="X35" s="39"/>
      <c r="Y35" s="39"/>
      <c r="Z35" s="39"/>
      <c r="AA35" s="39"/>
      <c r="AB35" s="39"/>
      <c r="AC35" s="39"/>
      <c r="AD35" s="39"/>
      <c r="AE35" s="39"/>
    </row>
    <row r="36" s="2" customFormat="1" ht="14.4" customHeight="1">
      <c r="A36" s="39"/>
      <c r="B36" s="45"/>
      <c r="C36" s="39"/>
      <c r="D36" s="39"/>
      <c r="E36" s="144" t="s">
        <v>44</v>
      </c>
      <c r="F36" s="158">
        <f>ROUND((SUM(BF89:BF119)),  2)</f>
        <v>0</v>
      </c>
      <c r="G36" s="39"/>
      <c r="H36" s="39"/>
      <c r="I36" s="159">
        <v>0.12</v>
      </c>
      <c r="J36" s="158">
        <f>ROUND(((SUM(BF89:BF119))*I36),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45</v>
      </c>
      <c r="F37" s="158">
        <f>ROUND((SUM(BG89:BG119)),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46</v>
      </c>
      <c r="F38" s="158">
        <f>ROUND((SUM(BH89:BH119)),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47</v>
      </c>
      <c r="F39" s="158">
        <f>ROUND((SUM(BI89:BI119)),  2)</f>
        <v>0</v>
      </c>
      <c r="G39" s="39"/>
      <c r="H39" s="39"/>
      <c r="I39" s="159">
        <v>0</v>
      </c>
      <c r="J39" s="158">
        <f>0</f>
        <v>0</v>
      </c>
      <c r="K39" s="39"/>
      <c r="L39" s="146"/>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s="2" customFormat="1" ht="25.44" customHeight="1">
      <c r="A41" s="39"/>
      <c r="B41" s="45"/>
      <c r="C41" s="160"/>
      <c r="D41" s="161" t="s">
        <v>48</v>
      </c>
      <c r="E41" s="162"/>
      <c r="F41" s="162"/>
      <c r="G41" s="163" t="s">
        <v>49</v>
      </c>
      <c r="H41" s="164" t="s">
        <v>50</v>
      </c>
      <c r="I41" s="162"/>
      <c r="J41" s="165">
        <f>SUM(J32:J39)</f>
        <v>0</v>
      </c>
      <c r="K41" s="166"/>
      <c r="L41" s="146"/>
      <c r="S41" s="39"/>
      <c r="T41" s="39"/>
      <c r="U41" s="39"/>
      <c r="V41" s="39"/>
      <c r="W41" s="39"/>
      <c r="X41" s="39"/>
      <c r="Y41" s="39"/>
      <c r="Z41" s="39"/>
      <c r="AA41" s="39"/>
      <c r="AB41" s="39"/>
      <c r="AC41" s="39"/>
      <c r="AD41" s="39"/>
      <c r="AE41" s="39"/>
    </row>
    <row r="42"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214</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Sportovní hala Turnov</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209</v>
      </c>
      <c r="D51" s="23"/>
      <c r="E51" s="23"/>
      <c r="F51" s="23"/>
      <c r="G51" s="23"/>
      <c r="H51" s="23"/>
      <c r="I51" s="23"/>
      <c r="J51" s="23"/>
      <c r="K51" s="23"/>
      <c r="L51" s="21"/>
    </row>
    <row r="52" hidden="1" s="2" customFormat="1" ht="16.5" customHeight="1">
      <c r="A52" s="39"/>
      <c r="B52" s="40"/>
      <c r="C52" s="41"/>
      <c r="D52" s="41"/>
      <c r="E52" s="171" t="s">
        <v>210</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211</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30" customHeight="1">
      <c r="A54" s="39"/>
      <c r="B54" s="40"/>
      <c r="C54" s="41"/>
      <c r="D54" s="41"/>
      <c r="E54" s="70" t="str">
        <f>E11</f>
        <v>24_099_0402 - SO402 - Přeložka a přípojka optického kabelu</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19. 10. 2024</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Městská sportovní Turnov</v>
      </c>
      <c r="G58" s="41"/>
      <c r="H58" s="41"/>
      <c r="I58" s="33" t="s">
        <v>31</v>
      </c>
      <c r="J58" s="37" t="str">
        <f>E23</f>
        <v>RESTYL Plan s.r.o.</v>
      </c>
      <c r="K58" s="41"/>
      <c r="L58" s="146"/>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34</v>
      </c>
      <c r="J59" s="37" t="str">
        <f>E26</f>
        <v>Ing.R. Hladký</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215</v>
      </c>
      <c r="D61" s="173"/>
      <c r="E61" s="173"/>
      <c r="F61" s="173"/>
      <c r="G61" s="173"/>
      <c r="H61" s="173"/>
      <c r="I61" s="173"/>
      <c r="J61" s="174" t="s">
        <v>216</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70</v>
      </c>
      <c r="D63" s="41"/>
      <c r="E63" s="41"/>
      <c r="F63" s="41"/>
      <c r="G63" s="41"/>
      <c r="H63" s="41"/>
      <c r="I63" s="41"/>
      <c r="J63" s="103">
        <f>J89</f>
        <v>0</v>
      </c>
      <c r="K63" s="41"/>
      <c r="L63" s="146"/>
      <c r="S63" s="39"/>
      <c r="T63" s="39"/>
      <c r="U63" s="39"/>
      <c r="V63" s="39"/>
      <c r="W63" s="39"/>
      <c r="X63" s="39"/>
      <c r="Y63" s="39"/>
      <c r="Z63" s="39"/>
      <c r="AA63" s="39"/>
      <c r="AB63" s="39"/>
      <c r="AC63" s="39"/>
      <c r="AD63" s="39"/>
      <c r="AE63" s="39"/>
      <c r="AU63" s="18" t="s">
        <v>217</v>
      </c>
    </row>
    <row r="64" hidden="1" s="9" customFormat="1" ht="24.96" customHeight="1">
      <c r="A64" s="9"/>
      <c r="B64" s="176"/>
      <c r="C64" s="177"/>
      <c r="D64" s="178" t="s">
        <v>439</v>
      </c>
      <c r="E64" s="179"/>
      <c r="F64" s="179"/>
      <c r="G64" s="179"/>
      <c r="H64" s="179"/>
      <c r="I64" s="179"/>
      <c r="J64" s="180">
        <f>J90</f>
        <v>0</v>
      </c>
      <c r="K64" s="177"/>
      <c r="L64" s="181"/>
      <c r="S64" s="9"/>
      <c r="T64" s="9"/>
      <c r="U64" s="9"/>
      <c r="V64" s="9"/>
      <c r="W64" s="9"/>
      <c r="X64" s="9"/>
      <c r="Y64" s="9"/>
      <c r="Z64" s="9"/>
      <c r="AA64" s="9"/>
      <c r="AB64" s="9"/>
      <c r="AC64" s="9"/>
      <c r="AD64" s="9"/>
      <c r="AE64" s="9"/>
    </row>
    <row r="65" hidden="1" s="10" customFormat="1" ht="19.92" customHeight="1">
      <c r="A65" s="10"/>
      <c r="B65" s="182"/>
      <c r="C65" s="126"/>
      <c r="D65" s="183" t="s">
        <v>440</v>
      </c>
      <c r="E65" s="184"/>
      <c r="F65" s="184"/>
      <c r="G65" s="184"/>
      <c r="H65" s="184"/>
      <c r="I65" s="184"/>
      <c r="J65" s="185">
        <f>J91</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441</v>
      </c>
      <c r="E66" s="184"/>
      <c r="F66" s="184"/>
      <c r="G66" s="184"/>
      <c r="H66" s="184"/>
      <c r="I66" s="184"/>
      <c r="J66" s="185">
        <f>J101</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442</v>
      </c>
      <c r="E67" s="184"/>
      <c r="F67" s="184"/>
      <c r="G67" s="184"/>
      <c r="H67" s="184"/>
      <c r="I67" s="184"/>
      <c r="J67" s="185">
        <f>J110</f>
        <v>0</v>
      </c>
      <c r="K67" s="126"/>
      <c r="L67" s="186"/>
      <c r="S67" s="10"/>
      <c r="T67" s="10"/>
      <c r="U67" s="10"/>
      <c r="V67" s="10"/>
      <c r="W67" s="10"/>
      <c r="X67" s="10"/>
      <c r="Y67" s="10"/>
      <c r="Z67" s="10"/>
      <c r="AA67" s="10"/>
      <c r="AB67" s="10"/>
      <c r="AC67" s="10"/>
      <c r="AD67" s="10"/>
      <c r="AE67" s="10"/>
    </row>
    <row r="68" hidden="1" s="2" customFormat="1" ht="21.84" customHeight="1">
      <c r="A68" s="39"/>
      <c r="B68" s="40"/>
      <c r="C68" s="41"/>
      <c r="D68" s="41"/>
      <c r="E68" s="41"/>
      <c r="F68" s="41"/>
      <c r="G68" s="41"/>
      <c r="H68" s="41"/>
      <c r="I68" s="41"/>
      <c r="J68" s="41"/>
      <c r="K68" s="41"/>
      <c r="L68" s="146"/>
      <c r="S68" s="39"/>
      <c r="T68" s="39"/>
      <c r="U68" s="39"/>
      <c r="V68" s="39"/>
      <c r="W68" s="39"/>
      <c r="X68" s="39"/>
      <c r="Y68" s="39"/>
      <c r="Z68" s="39"/>
      <c r="AA68" s="39"/>
      <c r="AB68" s="39"/>
      <c r="AC68" s="39"/>
      <c r="AD68" s="39"/>
      <c r="AE68" s="39"/>
    </row>
    <row r="69" hidden="1" s="2" customFormat="1" ht="6.96" customHeight="1">
      <c r="A69" s="39"/>
      <c r="B69" s="60"/>
      <c r="C69" s="61"/>
      <c r="D69" s="61"/>
      <c r="E69" s="61"/>
      <c r="F69" s="61"/>
      <c r="G69" s="61"/>
      <c r="H69" s="61"/>
      <c r="I69" s="61"/>
      <c r="J69" s="61"/>
      <c r="K69" s="61"/>
      <c r="L69" s="146"/>
      <c r="S69" s="39"/>
      <c r="T69" s="39"/>
      <c r="U69" s="39"/>
      <c r="V69" s="39"/>
      <c r="W69" s="39"/>
      <c r="X69" s="39"/>
      <c r="Y69" s="39"/>
      <c r="Z69" s="39"/>
      <c r="AA69" s="39"/>
      <c r="AB69" s="39"/>
      <c r="AC69" s="39"/>
      <c r="AD69" s="39"/>
      <c r="AE69" s="39"/>
    </row>
    <row r="70" hidden="1"/>
    <row r="71" hidden="1"/>
    <row r="72" hidden="1"/>
    <row r="73" s="2" customFormat="1" ht="6.96" customHeight="1">
      <c r="A73" s="39"/>
      <c r="B73" s="62"/>
      <c r="C73" s="63"/>
      <c r="D73" s="63"/>
      <c r="E73" s="63"/>
      <c r="F73" s="63"/>
      <c r="G73" s="63"/>
      <c r="H73" s="63"/>
      <c r="I73" s="63"/>
      <c r="J73" s="63"/>
      <c r="K73" s="63"/>
      <c r="L73" s="146"/>
      <c r="S73" s="39"/>
      <c r="T73" s="39"/>
      <c r="U73" s="39"/>
      <c r="V73" s="39"/>
      <c r="W73" s="39"/>
      <c r="X73" s="39"/>
      <c r="Y73" s="39"/>
      <c r="Z73" s="39"/>
      <c r="AA73" s="39"/>
      <c r="AB73" s="39"/>
      <c r="AC73" s="39"/>
      <c r="AD73" s="39"/>
      <c r="AE73" s="39"/>
    </row>
    <row r="74" s="2" customFormat="1" ht="24.96" customHeight="1">
      <c r="A74" s="39"/>
      <c r="B74" s="40"/>
      <c r="C74" s="24" t="s">
        <v>226</v>
      </c>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6.96"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12" customHeight="1">
      <c r="A76" s="39"/>
      <c r="B76" s="40"/>
      <c r="C76" s="33" t="s">
        <v>16</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6.5" customHeight="1">
      <c r="A77" s="39"/>
      <c r="B77" s="40"/>
      <c r="C77" s="41"/>
      <c r="D77" s="41"/>
      <c r="E77" s="171" t="str">
        <f>E7</f>
        <v>Sportovní hala Turnov</v>
      </c>
      <c r="F77" s="33"/>
      <c r="G77" s="33"/>
      <c r="H77" s="33"/>
      <c r="I77" s="41"/>
      <c r="J77" s="41"/>
      <c r="K77" s="41"/>
      <c r="L77" s="146"/>
      <c r="S77" s="39"/>
      <c r="T77" s="39"/>
      <c r="U77" s="39"/>
      <c r="V77" s="39"/>
      <c r="W77" s="39"/>
      <c r="X77" s="39"/>
      <c r="Y77" s="39"/>
      <c r="Z77" s="39"/>
      <c r="AA77" s="39"/>
      <c r="AB77" s="39"/>
      <c r="AC77" s="39"/>
      <c r="AD77" s="39"/>
      <c r="AE77" s="39"/>
    </row>
    <row r="78" s="1" customFormat="1" ht="12" customHeight="1">
      <c r="B78" s="22"/>
      <c r="C78" s="33" t="s">
        <v>209</v>
      </c>
      <c r="D78" s="23"/>
      <c r="E78" s="23"/>
      <c r="F78" s="23"/>
      <c r="G78" s="23"/>
      <c r="H78" s="23"/>
      <c r="I78" s="23"/>
      <c r="J78" s="23"/>
      <c r="K78" s="23"/>
      <c r="L78" s="21"/>
    </row>
    <row r="79" s="2" customFormat="1" ht="16.5" customHeight="1">
      <c r="A79" s="39"/>
      <c r="B79" s="40"/>
      <c r="C79" s="41"/>
      <c r="D79" s="41"/>
      <c r="E79" s="171" t="s">
        <v>210</v>
      </c>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211</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30" customHeight="1">
      <c r="A81" s="39"/>
      <c r="B81" s="40"/>
      <c r="C81" s="41"/>
      <c r="D81" s="41"/>
      <c r="E81" s="70" t="str">
        <f>E11</f>
        <v>24_099_0402 - SO402 - Přeložka a přípojka optického kabelu</v>
      </c>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21</v>
      </c>
      <c r="D83" s="41"/>
      <c r="E83" s="41"/>
      <c r="F83" s="28" t="str">
        <f>F14</f>
        <v xml:space="preserve"> </v>
      </c>
      <c r="G83" s="41"/>
      <c r="H83" s="41"/>
      <c r="I83" s="33" t="s">
        <v>23</v>
      </c>
      <c r="J83" s="73" t="str">
        <f>IF(J14="","",J14)</f>
        <v>19. 10. 2024</v>
      </c>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5.15" customHeight="1">
      <c r="A85" s="39"/>
      <c r="B85" s="40"/>
      <c r="C85" s="33" t="s">
        <v>25</v>
      </c>
      <c r="D85" s="41"/>
      <c r="E85" s="41"/>
      <c r="F85" s="28" t="str">
        <f>E17</f>
        <v>Městská sportovní Turnov</v>
      </c>
      <c r="G85" s="41"/>
      <c r="H85" s="41"/>
      <c r="I85" s="33" t="s">
        <v>31</v>
      </c>
      <c r="J85" s="37" t="str">
        <f>E23</f>
        <v>RESTYL Plan s.r.o.</v>
      </c>
      <c r="K85" s="41"/>
      <c r="L85" s="146"/>
      <c r="S85" s="39"/>
      <c r="T85" s="39"/>
      <c r="U85" s="39"/>
      <c r="V85" s="39"/>
      <c r="W85" s="39"/>
      <c r="X85" s="39"/>
      <c r="Y85" s="39"/>
      <c r="Z85" s="39"/>
      <c r="AA85" s="39"/>
      <c r="AB85" s="39"/>
      <c r="AC85" s="39"/>
      <c r="AD85" s="39"/>
      <c r="AE85" s="39"/>
    </row>
    <row r="86" s="2" customFormat="1" ht="15.15" customHeight="1">
      <c r="A86" s="39"/>
      <c r="B86" s="40"/>
      <c r="C86" s="33" t="s">
        <v>29</v>
      </c>
      <c r="D86" s="41"/>
      <c r="E86" s="41"/>
      <c r="F86" s="28" t="str">
        <f>IF(E20="","",E20)</f>
        <v>Vyplň údaj</v>
      </c>
      <c r="G86" s="41"/>
      <c r="H86" s="41"/>
      <c r="I86" s="33" t="s">
        <v>34</v>
      </c>
      <c r="J86" s="37" t="str">
        <f>E26</f>
        <v>Ing.R. Hladký</v>
      </c>
      <c r="K86" s="41"/>
      <c r="L86" s="146"/>
      <c r="S86" s="39"/>
      <c r="T86" s="39"/>
      <c r="U86" s="39"/>
      <c r="V86" s="39"/>
      <c r="W86" s="39"/>
      <c r="X86" s="39"/>
      <c r="Y86" s="39"/>
      <c r="Z86" s="39"/>
      <c r="AA86" s="39"/>
      <c r="AB86" s="39"/>
      <c r="AC86" s="39"/>
      <c r="AD86" s="39"/>
      <c r="AE86" s="39"/>
    </row>
    <row r="87" s="2" customFormat="1" ht="10.32"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11" customFormat="1" ht="29.28" customHeight="1">
      <c r="A88" s="187"/>
      <c r="B88" s="188"/>
      <c r="C88" s="189" t="s">
        <v>227</v>
      </c>
      <c r="D88" s="190" t="s">
        <v>57</v>
      </c>
      <c r="E88" s="190" t="s">
        <v>53</v>
      </c>
      <c r="F88" s="190" t="s">
        <v>54</v>
      </c>
      <c r="G88" s="190" t="s">
        <v>228</v>
      </c>
      <c r="H88" s="190" t="s">
        <v>229</v>
      </c>
      <c r="I88" s="190" t="s">
        <v>230</v>
      </c>
      <c r="J88" s="190" t="s">
        <v>216</v>
      </c>
      <c r="K88" s="191" t="s">
        <v>231</v>
      </c>
      <c r="L88" s="192"/>
      <c r="M88" s="93" t="s">
        <v>19</v>
      </c>
      <c r="N88" s="94" t="s">
        <v>42</v>
      </c>
      <c r="O88" s="94" t="s">
        <v>232</v>
      </c>
      <c r="P88" s="94" t="s">
        <v>233</v>
      </c>
      <c r="Q88" s="94" t="s">
        <v>234</v>
      </c>
      <c r="R88" s="94" t="s">
        <v>235</v>
      </c>
      <c r="S88" s="94" t="s">
        <v>236</v>
      </c>
      <c r="T88" s="95" t="s">
        <v>237</v>
      </c>
      <c r="U88" s="187"/>
      <c r="V88" s="187"/>
      <c r="W88" s="187"/>
      <c r="X88" s="187"/>
      <c r="Y88" s="187"/>
      <c r="Z88" s="187"/>
      <c r="AA88" s="187"/>
      <c r="AB88" s="187"/>
      <c r="AC88" s="187"/>
      <c r="AD88" s="187"/>
      <c r="AE88" s="187"/>
    </row>
    <row r="89" s="2" customFormat="1" ht="22.8" customHeight="1">
      <c r="A89" s="39"/>
      <c r="B89" s="40"/>
      <c r="C89" s="100" t="s">
        <v>238</v>
      </c>
      <c r="D89" s="41"/>
      <c r="E89" s="41"/>
      <c r="F89" s="41"/>
      <c r="G89" s="41"/>
      <c r="H89" s="41"/>
      <c r="I89" s="41"/>
      <c r="J89" s="193">
        <f>BK89</f>
        <v>0</v>
      </c>
      <c r="K89" s="41"/>
      <c r="L89" s="45"/>
      <c r="M89" s="96"/>
      <c r="N89" s="194"/>
      <c r="O89" s="97"/>
      <c r="P89" s="195">
        <f>P90</f>
        <v>0</v>
      </c>
      <c r="Q89" s="97"/>
      <c r="R89" s="195">
        <f>R90</f>
        <v>0</v>
      </c>
      <c r="S89" s="97"/>
      <c r="T89" s="196">
        <f>T90</f>
        <v>0</v>
      </c>
      <c r="U89" s="39"/>
      <c r="V89" s="39"/>
      <c r="W89" s="39"/>
      <c r="X89" s="39"/>
      <c r="Y89" s="39"/>
      <c r="Z89" s="39"/>
      <c r="AA89" s="39"/>
      <c r="AB89" s="39"/>
      <c r="AC89" s="39"/>
      <c r="AD89" s="39"/>
      <c r="AE89" s="39"/>
      <c r="AT89" s="18" t="s">
        <v>71</v>
      </c>
      <c r="AU89" s="18" t="s">
        <v>217</v>
      </c>
      <c r="BK89" s="197">
        <f>BK90</f>
        <v>0</v>
      </c>
    </row>
    <row r="90" s="12" customFormat="1" ht="25.92" customHeight="1">
      <c r="A90" s="12"/>
      <c r="B90" s="198"/>
      <c r="C90" s="199"/>
      <c r="D90" s="200" t="s">
        <v>71</v>
      </c>
      <c r="E90" s="201" t="s">
        <v>443</v>
      </c>
      <c r="F90" s="201" t="s">
        <v>88</v>
      </c>
      <c r="G90" s="199"/>
      <c r="H90" s="199"/>
      <c r="I90" s="202"/>
      <c r="J90" s="203">
        <f>BK90</f>
        <v>0</v>
      </c>
      <c r="K90" s="199"/>
      <c r="L90" s="204"/>
      <c r="M90" s="205"/>
      <c r="N90" s="206"/>
      <c r="O90" s="206"/>
      <c r="P90" s="207">
        <f>P91+P101+P110</f>
        <v>0</v>
      </c>
      <c r="Q90" s="206"/>
      <c r="R90" s="207">
        <f>R91+R101+R110</f>
        <v>0</v>
      </c>
      <c r="S90" s="206"/>
      <c r="T90" s="208">
        <f>T91+T101+T110</f>
        <v>0</v>
      </c>
      <c r="U90" s="12"/>
      <c r="V90" s="12"/>
      <c r="W90" s="12"/>
      <c r="X90" s="12"/>
      <c r="Y90" s="12"/>
      <c r="Z90" s="12"/>
      <c r="AA90" s="12"/>
      <c r="AB90" s="12"/>
      <c r="AC90" s="12"/>
      <c r="AD90" s="12"/>
      <c r="AE90" s="12"/>
      <c r="AR90" s="209" t="s">
        <v>79</v>
      </c>
      <c r="AT90" s="210" t="s">
        <v>71</v>
      </c>
      <c r="AU90" s="210" t="s">
        <v>72</v>
      </c>
      <c r="AY90" s="209" t="s">
        <v>240</v>
      </c>
      <c r="BK90" s="211">
        <f>BK91+BK101+BK110</f>
        <v>0</v>
      </c>
    </row>
    <row r="91" s="12" customFormat="1" ht="22.8" customHeight="1">
      <c r="A91" s="12"/>
      <c r="B91" s="198"/>
      <c r="C91" s="199"/>
      <c r="D91" s="200" t="s">
        <v>71</v>
      </c>
      <c r="E91" s="212" t="s">
        <v>444</v>
      </c>
      <c r="F91" s="212" t="s">
        <v>303</v>
      </c>
      <c r="G91" s="199"/>
      <c r="H91" s="199"/>
      <c r="I91" s="202"/>
      <c r="J91" s="213">
        <f>BK91</f>
        <v>0</v>
      </c>
      <c r="K91" s="199"/>
      <c r="L91" s="204"/>
      <c r="M91" s="205"/>
      <c r="N91" s="206"/>
      <c r="O91" s="206"/>
      <c r="P91" s="207">
        <f>SUM(P92:P100)</f>
        <v>0</v>
      </c>
      <c r="Q91" s="206"/>
      <c r="R91" s="207">
        <f>SUM(R92:R100)</f>
        <v>0</v>
      </c>
      <c r="S91" s="206"/>
      <c r="T91" s="208">
        <f>SUM(T92:T100)</f>
        <v>0</v>
      </c>
      <c r="U91" s="12"/>
      <c r="V91" s="12"/>
      <c r="W91" s="12"/>
      <c r="X91" s="12"/>
      <c r="Y91" s="12"/>
      <c r="Z91" s="12"/>
      <c r="AA91" s="12"/>
      <c r="AB91" s="12"/>
      <c r="AC91" s="12"/>
      <c r="AD91" s="12"/>
      <c r="AE91" s="12"/>
      <c r="AR91" s="209" t="s">
        <v>79</v>
      </c>
      <c r="AT91" s="210" t="s">
        <v>71</v>
      </c>
      <c r="AU91" s="210" t="s">
        <v>79</v>
      </c>
      <c r="AY91" s="209" t="s">
        <v>240</v>
      </c>
      <c r="BK91" s="211">
        <f>SUM(BK92:BK100)</f>
        <v>0</v>
      </c>
    </row>
    <row r="92" s="2" customFormat="1" ht="21.75" customHeight="1">
      <c r="A92" s="39"/>
      <c r="B92" s="40"/>
      <c r="C92" s="214" t="s">
        <v>79</v>
      </c>
      <c r="D92" s="214" t="s">
        <v>243</v>
      </c>
      <c r="E92" s="215" t="s">
        <v>445</v>
      </c>
      <c r="F92" s="216" t="s">
        <v>245</v>
      </c>
      <c r="G92" s="217" t="s">
        <v>246</v>
      </c>
      <c r="H92" s="218">
        <v>0.14000000000000001</v>
      </c>
      <c r="I92" s="219"/>
      <c r="J92" s="220">
        <f>ROUND(I92*H92,2)</f>
        <v>0</v>
      </c>
      <c r="K92" s="216" t="s">
        <v>247</v>
      </c>
      <c r="L92" s="45"/>
      <c r="M92" s="221" t="s">
        <v>19</v>
      </c>
      <c r="N92" s="222" t="s">
        <v>43</v>
      </c>
      <c r="O92" s="85"/>
      <c r="P92" s="223">
        <f>O92*H92</f>
        <v>0</v>
      </c>
      <c r="Q92" s="223">
        <v>0</v>
      </c>
      <c r="R92" s="223">
        <f>Q92*H92</f>
        <v>0</v>
      </c>
      <c r="S92" s="223">
        <v>0</v>
      </c>
      <c r="T92" s="224">
        <f>S92*H92</f>
        <v>0</v>
      </c>
      <c r="U92" s="39"/>
      <c r="V92" s="39"/>
      <c r="W92" s="39"/>
      <c r="X92" s="39"/>
      <c r="Y92" s="39"/>
      <c r="Z92" s="39"/>
      <c r="AA92" s="39"/>
      <c r="AB92" s="39"/>
      <c r="AC92" s="39"/>
      <c r="AD92" s="39"/>
      <c r="AE92" s="39"/>
      <c r="AR92" s="225" t="s">
        <v>248</v>
      </c>
      <c r="AT92" s="225" t="s">
        <v>243</v>
      </c>
      <c r="AU92" s="225" t="s">
        <v>81</v>
      </c>
      <c r="AY92" s="18" t="s">
        <v>240</v>
      </c>
      <c r="BE92" s="226">
        <f>IF(N92="základní",J92,0)</f>
        <v>0</v>
      </c>
      <c r="BF92" s="226">
        <f>IF(N92="snížená",J92,0)</f>
        <v>0</v>
      </c>
      <c r="BG92" s="226">
        <f>IF(N92="zákl. přenesená",J92,0)</f>
        <v>0</v>
      </c>
      <c r="BH92" s="226">
        <f>IF(N92="sníž. přenesená",J92,0)</f>
        <v>0</v>
      </c>
      <c r="BI92" s="226">
        <f>IF(N92="nulová",J92,0)</f>
        <v>0</v>
      </c>
      <c r="BJ92" s="18" t="s">
        <v>79</v>
      </c>
      <c r="BK92" s="226">
        <f>ROUND(I92*H92,2)</f>
        <v>0</v>
      </c>
      <c r="BL92" s="18" t="s">
        <v>248</v>
      </c>
      <c r="BM92" s="225" t="s">
        <v>81</v>
      </c>
    </row>
    <row r="93" s="2" customFormat="1" ht="16.5" customHeight="1">
      <c r="A93" s="39"/>
      <c r="B93" s="40"/>
      <c r="C93" s="214" t="s">
        <v>81</v>
      </c>
      <c r="D93" s="214" t="s">
        <v>243</v>
      </c>
      <c r="E93" s="215" t="s">
        <v>446</v>
      </c>
      <c r="F93" s="216" t="s">
        <v>250</v>
      </c>
      <c r="G93" s="217" t="s">
        <v>251</v>
      </c>
      <c r="H93" s="218">
        <v>49</v>
      </c>
      <c r="I93" s="219"/>
      <c r="J93" s="220">
        <f>ROUND(I93*H93,2)</f>
        <v>0</v>
      </c>
      <c r="K93" s="216" t="s">
        <v>247</v>
      </c>
      <c r="L93" s="45"/>
      <c r="M93" s="221" t="s">
        <v>19</v>
      </c>
      <c r="N93" s="222" t="s">
        <v>43</v>
      </c>
      <c r="O93" s="85"/>
      <c r="P93" s="223">
        <f>O93*H93</f>
        <v>0</v>
      </c>
      <c r="Q93" s="223">
        <v>0</v>
      </c>
      <c r="R93" s="223">
        <f>Q93*H93</f>
        <v>0</v>
      </c>
      <c r="S93" s="223">
        <v>0</v>
      </c>
      <c r="T93" s="224">
        <f>S93*H93</f>
        <v>0</v>
      </c>
      <c r="U93" s="39"/>
      <c r="V93" s="39"/>
      <c r="W93" s="39"/>
      <c r="X93" s="39"/>
      <c r="Y93" s="39"/>
      <c r="Z93" s="39"/>
      <c r="AA93" s="39"/>
      <c r="AB93" s="39"/>
      <c r="AC93" s="39"/>
      <c r="AD93" s="39"/>
      <c r="AE93" s="39"/>
      <c r="AR93" s="225" t="s">
        <v>248</v>
      </c>
      <c r="AT93" s="225" t="s">
        <v>243</v>
      </c>
      <c r="AU93" s="225" t="s">
        <v>81</v>
      </c>
      <c r="AY93" s="18" t="s">
        <v>240</v>
      </c>
      <c r="BE93" s="226">
        <f>IF(N93="základní",J93,0)</f>
        <v>0</v>
      </c>
      <c r="BF93" s="226">
        <f>IF(N93="snížená",J93,0)</f>
        <v>0</v>
      </c>
      <c r="BG93" s="226">
        <f>IF(N93="zákl. přenesená",J93,0)</f>
        <v>0</v>
      </c>
      <c r="BH93" s="226">
        <f>IF(N93="sníž. přenesená",J93,0)</f>
        <v>0</v>
      </c>
      <c r="BI93" s="226">
        <f>IF(N93="nulová",J93,0)</f>
        <v>0</v>
      </c>
      <c r="BJ93" s="18" t="s">
        <v>79</v>
      </c>
      <c r="BK93" s="226">
        <f>ROUND(I93*H93,2)</f>
        <v>0</v>
      </c>
      <c r="BL93" s="18" t="s">
        <v>248</v>
      </c>
      <c r="BM93" s="225" t="s">
        <v>248</v>
      </c>
    </row>
    <row r="94" s="2" customFormat="1">
      <c r="A94" s="39"/>
      <c r="B94" s="40"/>
      <c r="C94" s="214" t="s">
        <v>149</v>
      </c>
      <c r="D94" s="214" t="s">
        <v>243</v>
      </c>
      <c r="E94" s="215" t="s">
        <v>447</v>
      </c>
      <c r="F94" s="216" t="s">
        <v>253</v>
      </c>
      <c r="G94" s="217" t="s">
        <v>251</v>
      </c>
      <c r="H94" s="218">
        <v>49</v>
      </c>
      <c r="I94" s="219"/>
      <c r="J94" s="220">
        <f>ROUND(I94*H94,2)</f>
        <v>0</v>
      </c>
      <c r="K94" s="216" t="s">
        <v>247</v>
      </c>
      <c r="L94" s="45"/>
      <c r="M94" s="221" t="s">
        <v>19</v>
      </c>
      <c r="N94" s="222" t="s">
        <v>43</v>
      </c>
      <c r="O94" s="85"/>
      <c r="P94" s="223">
        <f>O94*H94</f>
        <v>0</v>
      </c>
      <c r="Q94" s="223">
        <v>0</v>
      </c>
      <c r="R94" s="223">
        <f>Q94*H94</f>
        <v>0</v>
      </c>
      <c r="S94" s="223">
        <v>0</v>
      </c>
      <c r="T94" s="224">
        <f>S94*H94</f>
        <v>0</v>
      </c>
      <c r="U94" s="39"/>
      <c r="V94" s="39"/>
      <c r="W94" s="39"/>
      <c r="X94" s="39"/>
      <c r="Y94" s="39"/>
      <c r="Z94" s="39"/>
      <c r="AA94" s="39"/>
      <c r="AB94" s="39"/>
      <c r="AC94" s="39"/>
      <c r="AD94" s="39"/>
      <c r="AE94" s="39"/>
      <c r="AR94" s="225" t="s">
        <v>248</v>
      </c>
      <c r="AT94" s="225" t="s">
        <v>243</v>
      </c>
      <c r="AU94" s="225" t="s">
        <v>81</v>
      </c>
      <c r="AY94" s="18" t="s">
        <v>240</v>
      </c>
      <c r="BE94" s="226">
        <f>IF(N94="základní",J94,0)</f>
        <v>0</v>
      </c>
      <c r="BF94" s="226">
        <f>IF(N94="snížená",J94,0)</f>
        <v>0</v>
      </c>
      <c r="BG94" s="226">
        <f>IF(N94="zákl. přenesená",J94,0)</f>
        <v>0</v>
      </c>
      <c r="BH94" s="226">
        <f>IF(N94="sníž. přenesená",J94,0)</f>
        <v>0</v>
      </c>
      <c r="BI94" s="226">
        <f>IF(N94="nulová",J94,0)</f>
        <v>0</v>
      </c>
      <c r="BJ94" s="18" t="s">
        <v>79</v>
      </c>
      <c r="BK94" s="226">
        <f>ROUND(I94*H94,2)</f>
        <v>0</v>
      </c>
      <c r="BL94" s="18" t="s">
        <v>248</v>
      </c>
      <c r="BM94" s="225" t="s">
        <v>254</v>
      </c>
    </row>
    <row r="95" s="2" customFormat="1">
      <c r="A95" s="39"/>
      <c r="B95" s="40"/>
      <c r="C95" s="214" t="s">
        <v>248</v>
      </c>
      <c r="D95" s="214" t="s">
        <v>243</v>
      </c>
      <c r="E95" s="215" t="s">
        <v>448</v>
      </c>
      <c r="F95" s="216" t="s">
        <v>260</v>
      </c>
      <c r="G95" s="217" t="s">
        <v>261</v>
      </c>
      <c r="H95" s="218">
        <v>140</v>
      </c>
      <c r="I95" s="219"/>
      <c r="J95" s="220">
        <f>ROUND(I95*H95,2)</f>
        <v>0</v>
      </c>
      <c r="K95" s="216" t="s">
        <v>247</v>
      </c>
      <c r="L95" s="45"/>
      <c r="M95" s="221" t="s">
        <v>19</v>
      </c>
      <c r="N95" s="222" t="s">
        <v>43</v>
      </c>
      <c r="O95" s="85"/>
      <c r="P95" s="223">
        <f>O95*H95</f>
        <v>0</v>
      </c>
      <c r="Q95" s="223">
        <v>0</v>
      </c>
      <c r="R95" s="223">
        <f>Q95*H95</f>
        <v>0</v>
      </c>
      <c r="S95" s="223">
        <v>0</v>
      </c>
      <c r="T95" s="224">
        <f>S95*H95</f>
        <v>0</v>
      </c>
      <c r="U95" s="39"/>
      <c r="V95" s="39"/>
      <c r="W95" s="39"/>
      <c r="X95" s="39"/>
      <c r="Y95" s="39"/>
      <c r="Z95" s="39"/>
      <c r="AA95" s="39"/>
      <c r="AB95" s="39"/>
      <c r="AC95" s="39"/>
      <c r="AD95" s="39"/>
      <c r="AE95" s="39"/>
      <c r="AR95" s="225" t="s">
        <v>248</v>
      </c>
      <c r="AT95" s="225" t="s">
        <v>243</v>
      </c>
      <c r="AU95" s="225" t="s">
        <v>81</v>
      </c>
      <c r="AY95" s="18" t="s">
        <v>240</v>
      </c>
      <c r="BE95" s="226">
        <f>IF(N95="základní",J95,0)</f>
        <v>0</v>
      </c>
      <c r="BF95" s="226">
        <f>IF(N95="snížená",J95,0)</f>
        <v>0</v>
      </c>
      <c r="BG95" s="226">
        <f>IF(N95="zákl. přenesená",J95,0)</f>
        <v>0</v>
      </c>
      <c r="BH95" s="226">
        <f>IF(N95="sníž. přenesená",J95,0)</f>
        <v>0</v>
      </c>
      <c r="BI95" s="226">
        <f>IF(N95="nulová",J95,0)</f>
        <v>0</v>
      </c>
      <c r="BJ95" s="18" t="s">
        <v>79</v>
      </c>
      <c r="BK95" s="226">
        <f>ROUND(I95*H95,2)</f>
        <v>0</v>
      </c>
      <c r="BL95" s="18" t="s">
        <v>248</v>
      </c>
      <c r="BM95" s="225" t="s">
        <v>257</v>
      </c>
    </row>
    <row r="96" s="2" customFormat="1">
      <c r="A96" s="39"/>
      <c r="B96" s="40"/>
      <c r="C96" s="214" t="s">
        <v>258</v>
      </c>
      <c r="D96" s="214" t="s">
        <v>243</v>
      </c>
      <c r="E96" s="215" t="s">
        <v>449</v>
      </c>
      <c r="F96" s="216" t="s">
        <v>267</v>
      </c>
      <c r="G96" s="217" t="s">
        <v>261</v>
      </c>
      <c r="H96" s="218">
        <v>140</v>
      </c>
      <c r="I96" s="219"/>
      <c r="J96" s="220">
        <f>ROUND(I96*H96,2)</f>
        <v>0</v>
      </c>
      <c r="K96" s="216" t="s">
        <v>247</v>
      </c>
      <c r="L96" s="45"/>
      <c r="M96" s="221" t="s">
        <v>19</v>
      </c>
      <c r="N96" s="222" t="s">
        <v>43</v>
      </c>
      <c r="O96" s="85"/>
      <c r="P96" s="223">
        <f>O96*H96</f>
        <v>0</v>
      </c>
      <c r="Q96" s="223">
        <v>0</v>
      </c>
      <c r="R96" s="223">
        <f>Q96*H96</f>
        <v>0</v>
      </c>
      <c r="S96" s="223">
        <v>0</v>
      </c>
      <c r="T96" s="224">
        <f>S96*H96</f>
        <v>0</v>
      </c>
      <c r="U96" s="39"/>
      <c r="V96" s="39"/>
      <c r="W96" s="39"/>
      <c r="X96" s="39"/>
      <c r="Y96" s="39"/>
      <c r="Z96" s="39"/>
      <c r="AA96" s="39"/>
      <c r="AB96" s="39"/>
      <c r="AC96" s="39"/>
      <c r="AD96" s="39"/>
      <c r="AE96" s="39"/>
      <c r="AR96" s="225" t="s">
        <v>248</v>
      </c>
      <c r="AT96" s="225" t="s">
        <v>243</v>
      </c>
      <c r="AU96" s="225" t="s">
        <v>81</v>
      </c>
      <c r="AY96" s="18" t="s">
        <v>240</v>
      </c>
      <c r="BE96" s="226">
        <f>IF(N96="základní",J96,0)</f>
        <v>0</v>
      </c>
      <c r="BF96" s="226">
        <f>IF(N96="snížená",J96,0)</f>
        <v>0</v>
      </c>
      <c r="BG96" s="226">
        <f>IF(N96="zákl. přenesená",J96,0)</f>
        <v>0</v>
      </c>
      <c r="BH96" s="226">
        <f>IF(N96="sníž. přenesená",J96,0)</f>
        <v>0</v>
      </c>
      <c r="BI96" s="226">
        <f>IF(N96="nulová",J96,0)</f>
        <v>0</v>
      </c>
      <c r="BJ96" s="18" t="s">
        <v>79</v>
      </c>
      <c r="BK96" s="226">
        <f>ROUND(I96*H96,2)</f>
        <v>0</v>
      </c>
      <c r="BL96" s="18" t="s">
        <v>248</v>
      </c>
      <c r="BM96" s="225" t="s">
        <v>262</v>
      </c>
    </row>
    <row r="97" s="2" customFormat="1" ht="16.5" customHeight="1">
      <c r="A97" s="39"/>
      <c r="B97" s="40"/>
      <c r="C97" s="214" t="s">
        <v>254</v>
      </c>
      <c r="D97" s="214" t="s">
        <v>243</v>
      </c>
      <c r="E97" s="215" t="s">
        <v>450</v>
      </c>
      <c r="F97" s="216" t="s">
        <v>270</v>
      </c>
      <c r="G97" s="217" t="s">
        <v>261</v>
      </c>
      <c r="H97" s="218">
        <v>140</v>
      </c>
      <c r="I97" s="219"/>
      <c r="J97" s="220">
        <f>ROUND(I97*H97,2)</f>
        <v>0</v>
      </c>
      <c r="K97" s="216" t="s">
        <v>247</v>
      </c>
      <c r="L97" s="45"/>
      <c r="M97" s="221" t="s">
        <v>19</v>
      </c>
      <c r="N97" s="222" t="s">
        <v>43</v>
      </c>
      <c r="O97" s="85"/>
      <c r="P97" s="223">
        <f>O97*H97</f>
        <v>0</v>
      </c>
      <c r="Q97" s="223">
        <v>0</v>
      </c>
      <c r="R97" s="223">
        <f>Q97*H97</f>
        <v>0</v>
      </c>
      <c r="S97" s="223">
        <v>0</v>
      </c>
      <c r="T97" s="224">
        <f>S97*H97</f>
        <v>0</v>
      </c>
      <c r="U97" s="39"/>
      <c r="V97" s="39"/>
      <c r="W97" s="39"/>
      <c r="X97" s="39"/>
      <c r="Y97" s="39"/>
      <c r="Z97" s="39"/>
      <c r="AA97" s="39"/>
      <c r="AB97" s="39"/>
      <c r="AC97" s="39"/>
      <c r="AD97" s="39"/>
      <c r="AE97" s="39"/>
      <c r="AR97" s="225" t="s">
        <v>248</v>
      </c>
      <c r="AT97" s="225" t="s">
        <v>243</v>
      </c>
      <c r="AU97" s="225" t="s">
        <v>81</v>
      </c>
      <c r="AY97" s="18" t="s">
        <v>240</v>
      </c>
      <c r="BE97" s="226">
        <f>IF(N97="základní",J97,0)</f>
        <v>0</v>
      </c>
      <c r="BF97" s="226">
        <f>IF(N97="snížená",J97,0)</f>
        <v>0</v>
      </c>
      <c r="BG97" s="226">
        <f>IF(N97="zákl. přenesená",J97,0)</f>
        <v>0</v>
      </c>
      <c r="BH97" s="226">
        <f>IF(N97="sníž. přenesená",J97,0)</f>
        <v>0</v>
      </c>
      <c r="BI97" s="226">
        <f>IF(N97="nulová",J97,0)</f>
        <v>0</v>
      </c>
      <c r="BJ97" s="18" t="s">
        <v>79</v>
      </c>
      <c r="BK97" s="226">
        <f>ROUND(I97*H97,2)</f>
        <v>0</v>
      </c>
      <c r="BL97" s="18" t="s">
        <v>248</v>
      </c>
      <c r="BM97" s="225" t="s">
        <v>8</v>
      </c>
    </row>
    <row r="98" s="2" customFormat="1">
      <c r="A98" s="39"/>
      <c r="B98" s="40"/>
      <c r="C98" s="214" t="s">
        <v>265</v>
      </c>
      <c r="D98" s="214" t="s">
        <v>243</v>
      </c>
      <c r="E98" s="215" t="s">
        <v>451</v>
      </c>
      <c r="F98" s="216" t="s">
        <v>274</v>
      </c>
      <c r="G98" s="217" t="s">
        <v>261</v>
      </c>
      <c r="H98" s="218">
        <v>140</v>
      </c>
      <c r="I98" s="219"/>
      <c r="J98" s="220">
        <f>ROUND(I98*H98,2)</f>
        <v>0</v>
      </c>
      <c r="K98" s="216" t="s">
        <v>247</v>
      </c>
      <c r="L98" s="45"/>
      <c r="M98" s="221" t="s">
        <v>19</v>
      </c>
      <c r="N98" s="222" t="s">
        <v>43</v>
      </c>
      <c r="O98" s="85"/>
      <c r="P98" s="223">
        <f>O98*H98</f>
        <v>0</v>
      </c>
      <c r="Q98" s="223">
        <v>0</v>
      </c>
      <c r="R98" s="223">
        <f>Q98*H98</f>
        <v>0</v>
      </c>
      <c r="S98" s="223">
        <v>0</v>
      </c>
      <c r="T98" s="224">
        <f>S98*H98</f>
        <v>0</v>
      </c>
      <c r="U98" s="39"/>
      <c r="V98" s="39"/>
      <c r="W98" s="39"/>
      <c r="X98" s="39"/>
      <c r="Y98" s="39"/>
      <c r="Z98" s="39"/>
      <c r="AA98" s="39"/>
      <c r="AB98" s="39"/>
      <c r="AC98" s="39"/>
      <c r="AD98" s="39"/>
      <c r="AE98" s="39"/>
      <c r="AR98" s="225" t="s">
        <v>248</v>
      </c>
      <c r="AT98" s="225" t="s">
        <v>243</v>
      </c>
      <c r="AU98" s="225" t="s">
        <v>81</v>
      </c>
      <c r="AY98" s="18" t="s">
        <v>240</v>
      </c>
      <c r="BE98" s="226">
        <f>IF(N98="základní",J98,0)</f>
        <v>0</v>
      </c>
      <c r="BF98" s="226">
        <f>IF(N98="snížená",J98,0)</f>
        <v>0</v>
      </c>
      <c r="BG98" s="226">
        <f>IF(N98="zákl. přenesená",J98,0)</f>
        <v>0</v>
      </c>
      <c r="BH98" s="226">
        <f>IF(N98="sníž. přenesená",J98,0)</f>
        <v>0</v>
      </c>
      <c r="BI98" s="226">
        <f>IF(N98="nulová",J98,0)</f>
        <v>0</v>
      </c>
      <c r="BJ98" s="18" t="s">
        <v>79</v>
      </c>
      <c r="BK98" s="226">
        <f>ROUND(I98*H98,2)</f>
        <v>0</v>
      </c>
      <c r="BL98" s="18" t="s">
        <v>248</v>
      </c>
      <c r="BM98" s="225" t="s">
        <v>268</v>
      </c>
    </row>
    <row r="99" s="2" customFormat="1" ht="16.5" customHeight="1">
      <c r="A99" s="39"/>
      <c r="B99" s="40"/>
      <c r="C99" s="214" t="s">
        <v>257</v>
      </c>
      <c r="D99" s="214" t="s">
        <v>243</v>
      </c>
      <c r="E99" s="215" t="s">
        <v>452</v>
      </c>
      <c r="F99" s="216" t="s">
        <v>292</v>
      </c>
      <c r="G99" s="217" t="s">
        <v>293</v>
      </c>
      <c r="H99" s="218">
        <v>9.8000000000000007</v>
      </c>
      <c r="I99" s="219"/>
      <c r="J99" s="220">
        <f>ROUND(I99*H99,2)</f>
        <v>0</v>
      </c>
      <c r="K99" s="216" t="s">
        <v>247</v>
      </c>
      <c r="L99" s="45"/>
      <c r="M99" s="221" t="s">
        <v>19</v>
      </c>
      <c r="N99" s="222" t="s">
        <v>43</v>
      </c>
      <c r="O99" s="85"/>
      <c r="P99" s="223">
        <f>O99*H99</f>
        <v>0</v>
      </c>
      <c r="Q99" s="223">
        <v>0</v>
      </c>
      <c r="R99" s="223">
        <f>Q99*H99</f>
        <v>0</v>
      </c>
      <c r="S99" s="223">
        <v>0</v>
      </c>
      <c r="T99" s="224">
        <f>S99*H99</f>
        <v>0</v>
      </c>
      <c r="U99" s="39"/>
      <c r="V99" s="39"/>
      <c r="W99" s="39"/>
      <c r="X99" s="39"/>
      <c r="Y99" s="39"/>
      <c r="Z99" s="39"/>
      <c r="AA99" s="39"/>
      <c r="AB99" s="39"/>
      <c r="AC99" s="39"/>
      <c r="AD99" s="39"/>
      <c r="AE99" s="39"/>
      <c r="AR99" s="225" t="s">
        <v>248</v>
      </c>
      <c r="AT99" s="225" t="s">
        <v>243</v>
      </c>
      <c r="AU99" s="225" t="s">
        <v>81</v>
      </c>
      <c r="AY99" s="18" t="s">
        <v>240</v>
      </c>
      <c r="BE99" s="226">
        <f>IF(N99="základní",J99,0)</f>
        <v>0</v>
      </c>
      <c r="BF99" s="226">
        <f>IF(N99="snížená",J99,0)</f>
        <v>0</v>
      </c>
      <c r="BG99" s="226">
        <f>IF(N99="zákl. přenesená",J99,0)</f>
        <v>0</v>
      </c>
      <c r="BH99" s="226">
        <f>IF(N99="sníž. přenesená",J99,0)</f>
        <v>0</v>
      </c>
      <c r="BI99" s="226">
        <f>IF(N99="nulová",J99,0)</f>
        <v>0</v>
      </c>
      <c r="BJ99" s="18" t="s">
        <v>79</v>
      </c>
      <c r="BK99" s="226">
        <f>ROUND(I99*H99,2)</f>
        <v>0</v>
      </c>
      <c r="BL99" s="18" t="s">
        <v>248</v>
      </c>
      <c r="BM99" s="225" t="s">
        <v>271</v>
      </c>
    </row>
    <row r="100" s="2" customFormat="1">
      <c r="A100" s="39"/>
      <c r="B100" s="40"/>
      <c r="C100" s="214" t="s">
        <v>272</v>
      </c>
      <c r="D100" s="214" t="s">
        <v>243</v>
      </c>
      <c r="E100" s="215" t="s">
        <v>453</v>
      </c>
      <c r="F100" s="216" t="s">
        <v>454</v>
      </c>
      <c r="G100" s="217" t="s">
        <v>251</v>
      </c>
      <c r="H100" s="218">
        <v>49</v>
      </c>
      <c r="I100" s="219"/>
      <c r="J100" s="220">
        <f>ROUND(I100*H100,2)</f>
        <v>0</v>
      </c>
      <c r="K100" s="216" t="s">
        <v>247</v>
      </c>
      <c r="L100" s="45"/>
      <c r="M100" s="221" t="s">
        <v>19</v>
      </c>
      <c r="N100" s="222" t="s">
        <v>43</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248</v>
      </c>
      <c r="AT100" s="225" t="s">
        <v>243</v>
      </c>
      <c r="AU100" s="225" t="s">
        <v>81</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248</v>
      </c>
      <c r="BM100" s="225" t="s">
        <v>275</v>
      </c>
    </row>
    <row r="101" s="12" customFormat="1" ht="22.8" customHeight="1">
      <c r="A101" s="12"/>
      <c r="B101" s="198"/>
      <c r="C101" s="199"/>
      <c r="D101" s="200" t="s">
        <v>71</v>
      </c>
      <c r="E101" s="212" t="s">
        <v>455</v>
      </c>
      <c r="F101" s="212" t="s">
        <v>456</v>
      </c>
      <c r="G101" s="199"/>
      <c r="H101" s="199"/>
      <c r="I101" s="202"/>
      <c r="J101" s="213">
        <f>BK101</f>
        <v>0</v>
      </c>
      <c r="K101" s="199"/>
      <c r="L101" s="204"/>
      <c r="M101" s="205"/>
      <c r="N101" s="206"/>
      <c r="O101" s="206"/>
      <c r="P101" s="207">
        <f>SUM(P102:P109)</f>
        <v>0</v>
      </c>
      <c r="Q101" s="206"/>
      <c r="R101" s="207">
        <f>SUM(R102:R109)</f>
        <v>0</v>
      </c>
      <c r="S101" s="206"/>
      <c r="T101" s="208">
        <f>SUM(T102:T109)</f>
        <v>0</v>
      </c>
      <c r="U101" s="12"/>
      <c r="V101" s="12"/>
      <c r="W101" s="12"/>
      <c r="X101" s="12"/>
      <c r="Y101" s="12"/>
      <c r="Z101" s="12"/>
      <c r="AA101" s="12"/>
      <c r="AB101" s="12"/>
      <c r="AC101" s="12"/>
      <c r="AD101" s="12"/>
      <c r="AE101" s="12"/>
      <c r="AR101" s="209" t="s">
        <v>79</v>
      </c>
      <c r="AT101" s="210" t="s">
        <v>71</v>
      </c>
      <c r="AU101" s="210" t="s">
        <v>79</v>
      </c>
      <c r="AY101" s="209" t="s">
        <v>240</v>
      </c>
      <c r="BK101" s="211">
        <f>SUM(BK102:BK109)</f>
        <v>0</v>
      </c>
    </row>
    <row r="102" s="2" customFormat="1" ht="16.5" customHeight="1">
      <c r="A102" s="39"/>
      <c r="B102" s="40"/>
      <c r="C102" s="214" t="s">
        <v>262</v>
      </c>
      <c r="D102" s="214" t="s">
        <v>243</v>
      </c>
      <c r="E102" s="215" t="s">
        <v>457</v>
      </c>
      <c r="F102" s="216" t="s">
        <v>458</v>
      </c>
      <c r="G102" s="217" t="s">
        <v>261</v>
      </c>
      <c r="H102" s="218">
        <v>140</v>
      </c>
      <c r="I102" s="219"/>
      <c r="J102" s="220">
        <f>ROUND(I102*H102,2)</f>
        <v>0</v>
      </c>
      <c r="K102" s="216" t="s">
        <v>247</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81</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283</v>
      </c>
    </row>
    <row r="103" s="2" customFormat="1" ht="16.5" customHeight="1">
      <c r="A103" s="39"/>
      <c r="B103" s="40"/>
      <c r="C103" s="214" t="s">
        <v>279</v>
      </c>
      <c r="D103" s="214" t="s">
        <v>243</v>
      </c>
      <c r="E103" s="215" t="s">
        <v>459</v>
      </c>
      <c r="F103" s="216" t="s">
        <v>460</v>
      </c>
      <c r="G103" s="217" t="s">
        <v>261</v>
      </c>
      <c r="H103" s="218">
        <v>90</v>
      </c>
      <c r="I103" s="219"/>
      <c r="J103" s="220">
        <f>ROUND(I103*H103,2)</f>
        <v>0</v>
      </c>
      <c r="K103" s="216" t="s">
        <v>247</v>
      </c>
      <c r="L103" s="45"/>
      <c r="M103" s="221" t="s">
        <v>19</v>
      </c>
      <c r="N103" s="222" t="s">
        <v>43</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248</v>
      </c>
      <c r="AT103" s="225" t="s">
        <v>243</v>
      </c>
      <c r="AU103" s="225" t="s">
        <v>81</v>
      </c>
      <c r="AY103" s="18" t="s">
        <v>240</v>
      </c>
      <c r="BE103" s="226">
        <f>IF(N103="základní",J103,0)</f>
        <v>0</v>
      </c>
      <c r="BF103" s="226">
        <f>IF(N103="snížená",J103,0)</f>
        <v>0</v>
      </c>
      <c r="BG103" s="226">
        <f>IF(N103="zákl. přenesená",J103,0)</f>
        <v>0</v>
      </c>
      <c r="BH103" s="226">
        <f>IF(N103="sníž. přenesená",J103,0)</f>
        <v>0</v>
      </c>
      <c r="BI103" s="226">
        <f>IF(N103="nulová",J103,0)</f>
        <v>0</v>
      </c>
      <c r="BJ103" s="18" t="s">
        <v>79</v>
      </c>
      <c r="BK103" s="226">
        <f>ROUND(I103*H103,2)</f>
        <v>0</v>
      </c>
      <c r="BL103" s="18" t="s">
        <v>248</v>
      </c>
      <c r="BM103" s="225" t="s">
        <v>286</v>
      </c>
    </row>
    <row r="104" s="2" customFormat="1" ht="44.25" customHeight="1">
      <c r="A104" s="39"/>
      <c r="B104" s="40"/>
      <c r="C104" s="214" t="s">
        <v>8</v>
      </c>
      <c r="D104" s="214" t="s">
        <v>243</v>
      </c>
      <c r="E104" s="215" t="s">
        <v>461</v>
      </c>
      <c r="F104" s="216" t="s">
        <v>462</v>
      </c>
      <c r="G104" s="217" t="s">
        <v>261</v>
      </c>
      <c r="H104" s="218">
        <v>140</v>
      </c>
      <c r="I104" s="219"/>
      <c r="J104" s="220">
        <f>ROUND(I104*H104,2)</f>
        <v>0</v>
      </c>
      <c r="K104" s="216" t="s">
        <v>247</v>
      </c>
      <c r="L104" s="45"/>
      <c r="M104" s="221" t="s">
        <v>19</v>
      </c>
      <c r="N104" s="222" t="s">
        <v>43</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248</v>
      </c>
      <c r="AT104" s="225" t="s">
        <v>243</v>
      </c>
      <c r="AU104" s="225" t="s">
        <v>81</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248</v>
      </c>
      <c r="BM104" s="225" t="s">
        <v>290</v>
      </c>
    </row>
    <row r="105" s="2" customFormat="1">
      <c r="A105" s="39"/>
      <c r="B105" s="40"/>
      <c r="C105" s="214" t="s">
        <v>287</v>
      </c>
      <c r="D105" s="214" t="s">
        <v>243</v>
      </c>
      <c r="E105" s="215" t="s">
        <v>463</v>
      </c>
      <c r="F105" s="216" t="s">
        <v>464</v>
      </c>
      <c r="G105" s="217" t="s">
        <v>282</v>
      </c>
      <c r="H105" s="218">
        <v>2</v>
      </c>
      <c r="I105" s="219"/>
      <c r="J105" s="220">
        <f>ROUND(I105*H105,2)</f>
        <v>0</v>
      </c>
      <c r="K105" s="216" t="s">
        <v>247</v>
      </c>
      <c r="L105" s="45"/>
      <c r="M105" s="221" t="s">
        <v>19</v>
      </c>
      <c r="N105" s="222"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248</v>
      </c>
      <c r="AT105" s="225" t="s">
        <v>243</v>
      </c>
      <c r="AU105" s="225" t="s">
        <v>81</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294</v>
      </c>
    </row>
    <row r="106" s="2" customFormat="1" ht="16.5" customHeight="1">
      <c r="A106" s="39"/>
      <c r="B106" s="40"/>
      <c r="C106" s="214" t="s">
        <v>268</v>
      </c>
      <c r="D106" s="214" t="s">
        <v>243</v>
      </c>
      <c r="E106" s="215" t="s">
        <v>465</v>
      </c>
      <c r="F106" s="216" t="s">
        <v>466</v>
      </c>
      <c r="G106" s="217" t="s">
        <v>261</v>
      </c>
      <c r="H106" s="218">
        <v>22</v>
      </c>
      <c r="I106" s="219"/>
      <c r="J106" s="220">
        <f>ROUND(I106*H106,2)</f>
        <v>0</v>
      </c>
      <c r="K106" s="216" t="s">
        <v>247</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81</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298</v>
      </c>
    </row>
    <row r="107" s="2" customFormat="1" ht="16.5" customHeight="1">
      <c r="A107" s="39"/>
      <c r="B107" s="40"/>
      <c r="C107" s="214" t="s">
        <v>295</v>
      </c>
      <c r="D107" s="214" t="s">
        <v>243</v>
      </c>
      <c r="E107" s="215" t="s">
        <v>467</v>
      </c>
      <c r="F107" s="216" t="s">
        <v>468</v>
      </c>
      <c r="G107" s="217" t="s">
        <v>261</v>
      </c>
      <c r="H107" s="218">
        <v>22</v>
      </c>
      <c r="I107" s="219"/>
      <c r="J107" s="220">
        <f>ROUND(I107*H107,2)</f>
        <v>0</v>
      </c>
      <c r="K107" s="216" t="s">
        <v>247</v>
      </c>
      <c r="L107" s="45"/>
      <c r="M107" s="221" t="s">
        <v>19</v>
      </c>
      <c r="N107" s="222" t="s">
        <v>43</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248</v>
      </c>
      <c r="AT107" s="225" t="s">
        <v>243</v>
      </c>
      <c r="AU107" s="225" t="s">
        <v>81</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248</v>
      </c>
      <c r="BM107" s="225" t="s">
        <v>301</v>
      </c>
    </row>
    <row r="108" s="2" customFormat="1" ht="55.5" customHeight="1">
      <c r="A108" s="39"/>
      <c r="B108" s="40"/>
      <c r="C108" s="214" t="s">
        <v>271</v>
      </c>
      <c r="D108" s="214" t="s">
        <v>243</v>
      </c>
      <c r="E108" s="215" t="s">
        <v>469</v>
      </c>
      <c r="F108" s="216" t="s">
        <v>470</v>
      </c>
      <c r="G108" s="217" t="s">
        <v>261</v>
      </c>
      <c r="H108" s="218">
        <v>70</v>
      </c>
      <c r="I108" s="219"/>
      <c r="J108" s="220">
        <f>ROUND(I108*H108,2)</f>
        <v>0</v>
      </c>
      <c r="K108" s="216" t="s">
        <v>247</v>
      </c>
      <c r="L108" s="45"/>
      <c r="M108" s="221" t="s">
        <v>19</v>
      </c>
      <c r="N108" s="222"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248</v>
      </c>
      <c r="AT108" s="225" t="s">
        <v>243</v>
      </c>
      <c r="AU108" s="225" t="s">
        <v>81</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248</v>
      </c>
      <c r="BM108" s="225" t="s">
        <v>306</v>
      </c>
    </row>
    <row r="109" s="2" customFormat="1" ht="90" customHeight="1">
      <c r="A109" s="39"/>
      <c r="B109" s="40"/>
      <c r="C109" s="214" t="s">
        <v>304</v>
      </c>
      <c r="D109" s="214" t="s">
        <v>243</v>
      </c>
      <c r="E109" s="215" t="s">
        <v>471</v>
      </c>
      <c r="F109" s="216" t="s">
        <v>472</v>
      </c>
      <c r="G109" s="217" t="s">
        <v>282</v>
      </c>
      <c r="H109" s="218">
        <v>1</v>
      </c>
      <c r="I109" s="219"/>
      <c r="J109" s="220">
        <f>ROUND(I109*H109,2)</f>
        <v>0</v>
      </c>
      <c r="K109" s="216" t="s">
        <v>247</v>
      </c>
      <c r="L109" s="45"/>
      <c r="M109" s="221" t="s">
        <v>19</v>
      </c>
      <c r="N109" s="222" t="s">
        <v>43</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248</v>
      </c>
      <c r="AT109" s="225" t="s">
        <v>243</v>
      </c>
      <c r="AU109" s="225" t="s">
        <v>81</v>
      </c>
      <c r="AY109" s="18" t="s">
        <v>240</v>
      </c>
      <c r="BE109" s="226">
        <f>IF(N109="základní",J109,0)</f>
        <v>0</v>
      </c>
      <c r="BF109" s="226">
        <f>IF(N109="snížená",J109,0)</f>
        <v>0</v>
      </c>
      <c r="BG109" s="226">
        <f>IF(N109="zákl. přenesená",J109,0)</f>
        <v>0</v>
      </c>
      <c r="BH109" s="226">
        <f>IF(N109="sníž. přenesená",J109,0)</f>
        <v>0</v>
      </c>
      <c r="BI109" s="226">
        <f>IF(N109="nulová",J109,0)</f>
        <v>0</v>
      </c>
      <c r="BJ109" s="18" t="s">
        <v>79</v>
      </c>
      <c r="BK109" s="226">
        <f>ROUND(I109*H109,2)</f>
        <v>0</v>
      </c>
      <c r="BL109" s="18" t="s">
        <v>248</v>
      </c>
      <c r="BM109" s="225" t="s">
        <v>308</v>
      </c>
    </row>
    <row r="110" s="12" customFormat="1" ht="22.8" customHeight="1">
      <c r="A110" s="12"/>
      <c r="B110" s="198"/>
      <c r="C110" s="199"/>
      <c r="D110" s="200" t="s">
        <v>71</v>
      </c>
      <c r="E110" s="212" t="s">
        <v>473</v>
      </c>
      <c r="F110" s="212" t="s">
        <v>405</v>
      </c>
      <c r="G110" s="199"/>
      <c r="H110" s="199"/>
      <c r="I110" s="202"/>
      <c r="J110" s="213">
        <f>BK110</f>
        <v>0</v>
      </c>
      <c r="K110" s="199"/>
      <c r="L110" s="204"/>
      <c r="M110" s="205"/>
      <c r="N110" s="206"/>
      <c r="O110" s="206"/>
      <c r="P110" s="207">
        <f>SUM(P111:P119)</f>
        <v>0</v>
      </c>
      <c r="Q110" s="206"/>
      <c r="R110" s="207">
        <f>SUM(R111:R119)</f>
        <v>0</v>
      </c>
      <c r="S110" s="206"/>
      <c r="T110" s="208">
        <f>SUM(T111:T119)</f>
        <v>0</v>
      </c>
      <c r="U110" s="12"/>
      <c r="V110" s="12"/>
      <c r="W110" s="12"/>
      <c r="X110" s="12"/>
      <c r="Y110" s="12"/>
      <c r="Z110" s="12"/>
      <c r="AA110" s="12"/>
      <c r="AB110" s="12"/>
      <c r="AC110" s="12"/>
      <c r="AD110" s="12"/>
      <c r="AE110" s="12"/>
      <c r="AR110" s="209" t="s">
        <v>79</v>
      </c>
      <c r="AT110" s="210" t="s">
        <v>71</v>
      </c>
      <c r="AU110" s="210" t="s">
        <v>79</v>
      </c>
      <c r="AY110" s="209" t="s">
        <v>240</v>
      </c>
      <c r="BK110" s="211">
        <f>SUM(BK111:BK119)</f>
        <v>0</v>
      </c>
    </row>
    <row r="111" s="2" customFormat="1">
      <c r="A111" s="39"/>
      <c r="B111" s="40"/>
      <c r="C111" s="214" t="s">
        <v>275</v>
      </c>
      <c r="D111" s="214" t="s">
        <v>243</v>
      </c>
      <c r="E111" s="215" t="s">
        <v>474</v>
      </c>
      <c r="F111" s="216" t="s">
        <v>475</v>
      </c>
      <c r="G111" s="217" t="s">
        <v>282</v>
      </c>
      <c r="H111" s="218">
        <v>1</v>
      </c>
      <c r="I111" s="219"/>
      <c r="J111" s="220">
        <f>ROUND(I111*H111,2)</f>
        <v>0</v>
      </c>
      <c r="K111" s="216" t="s">
        <v>247</v>
      </c>
      <c r="L111" s="45"/>
      <c r="M111" s="221" t="s">
        <v>19</v>
      </c>
      <c r="N111" s="222" t="s">
        <v>43</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248</v>
      </c>
      <c r="AT111" s="225" t="s">
        <v>243</v>
      </c>
      <c r="AU111" s="225" t="s">
        <v>81</v>
      </c>
      <c r="AY111" s="18" t="s">
        <v>240</v>
      </c>
      <c r="BE111" s="226">
        <f>IF(N111="základní",J111,0)</f>
        <v>0</v>
      </c>
      <c r="BF111" s="226">
        <f>IF(N111="snížená",J111,0)</f>
        <v>0</v>
      </c>
      <c r="BG111" s="226">
        <f>IF(N111="zákl. přenesená",J111,0)</f>
        <v>0</v>
      </c>
      <c r="BH111" s="226">
        <f>IF(N111="sníž. přenesená",J111,0)</f>
        <v>0</v>
      </c>
      <c r="BI111" s="226">
        <f>IF(N111="nulová",J111,0)</f>
        <v>0</v>
      </c>
      <c r="BJ111" s="18" t="s">
        <v>79</v>
      </c>
      <c r="BK111" s="226">
        <f>ROUND(I111*H111,2)</f>
        <v>0</v>
      </c>
      <c r="BL111" s="18" t="s">
        <v>248</v>
      </c>
      <c r="BM111" s="225" t="s">
        <v>311</v>
      </c>
    </row>
    <row r="112" s="2" customFormat="1" ht="16.5" customHeight="1">
      <c r="A112" s="39"/>
      <c r="B112" s="40"/>
      <c r="C112" s="214" t="s">
        <v>309</v>
      </c>
      <c r="D112" s="214" t="s">
        <v>243</v>
      </c>
      <c r="E112" s="215" t="s">
        <v>476</v>
      </c>
      <c r="F112" s="216" t="s">
        <v>408</v>
      </c>
      <c r="G112" s="217" t="s">
        <v>282</v>
      </c>
      <c r="H112" s="218">
        <v>1</v>
      </c>
      <c r="I112" s="219"/>
      <c r="J112" s="220">
        <f>ROUND(I112*H112,2)</f>
        <v>0</v>
      </c>
      <c r="K112" s="216" t="s">
        <v>247</v>
      </c>
      <c r="L112" s="45"/>
      <c r="M112" s="221" t="s">
        <v>19</v>
      </c>
      <c r="N112" s="222" t="s">
        <v>43</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248</v>
      </c>
      <c r="AT112" s="225" t="s">
        <v>243</v>
      </c>
      <c r="AU112" s="225" t="s">
        <v>81</v>
      </c>
      <c r="AY112" s="18" t="s">
        <v>240</v>
      </c>
      <c r="BE112" s="226">
        <f>IF(N112="základní",J112,0)</f>
        <v>0</v>
      </c>
      <c r="BF112" s="226">
        <f>IF(N112="snížená",J112,0)</f>
        <v>0</v>
      </c>
      <c r="BG112" s="226">
        <f>IF(N112="zákl. přenesená",J112,0)</f>
        <v>0</v>
      </c>
      <c r="BH112" s="226">
        <f>IF(N112="sníž. přenesená",J112,0)</f>
        <v>0</v>
      </c>
      <c r="BI112" s="226">
        <f>IF(N112="nulová",J112,0)</f>
        <v>0</v>
      </c>
      <c r="BJ112" s="18" t="s">
        <v>79</v>
      </c>
      <c r="BK112" s="226">
        <f>ROUND(I112*H112,2)</f>
        <v>0</v>
      </c>
      <c r="BL112" s="18" t="s">
        <v>248</v>
      </c>
      <c r="BM112" s="225" t="s">
        <v>313</v>
      </c>
    </row>
    <row r="113" s="2" customFormat="1" ht="16.5" customHeight="1">
      <c r="A113" s="39"/>
      <c r="B113" s="40"/>
      <c r="C113" s="214" t="s">
        <v>278</v>
      </c>
      <c r="D113" s="214" t="s">
        <v>243</v>
      </c>
      <c r="E113" s="215" t="s">
        <v>477</v>
      </c>
      <c r="F113" s="216" t="s">
        <v>411</v>
      </c>
      <c r="G113" s="217" t="s">
        <v>282</v>
      </c>
      <c r="H113" s="218">
        <v>1</v>
      </c>
      <c r="I113" s="219"/>
      <c r="J113" s="220">
        <f>ROUND(I113*H113,2)</f>
        <v>0</v>
      </c>
      <c r="K113" s="216" t="s">
        <v>247</v>
      </c>
      <c r="L113" s="45"/>
      <c r="M113" s="221" t="s">
        <v>19</v>
      </c>
      <c r="N113" s="222" t="s">
        <v>43</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248</v>
      </c>
      <c r="AT113" s="225" t="s">
        <v>243</v>
      </c>
      <c r="AU113" s="225" t="s">
        <v>81</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315</v>
      </c>
    </row>
    <row r="114" s="2" customFormat="1" ht="16.5" customHeight="1">
      <c r="A114" s="39"/>
      <c r="B114" s="40"/>
      <c r="C114" s="214" t="s">
        <v>7</v>
      </c>
      <c r="D114" s="214" t="s">
        <v>243</v>
      </c>
      <c r="E114" s="215" t="s">
        <v>478</v>
      </c>
      <c r="F114" s="216" t="s">
        <v>479</v>
      </c>
      <c r="G114" s="217" t="s">
        <v>282</v>
      </c>
      <c r="H114" s="218">
        <v>1</v>
      </c>
      <c r="I114" s="219"/>
      <c r="J114" s="220">
        <f>ROUND(I114*H114,2)</f>
        <v>0</v>
      </c>
      <c r="K114" s="216" t="s">
        <v>247</v>
      </c>
      <c r="L114" s="45"/>
      <c r="M114" s="221" t="s">
        <v>19</v>
      </c>
      <c r="N114" s="222" t="s">
        <v>43</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248</v>
      </c>
      <c r="AT114" s="225" t="s">
        <v>243</v>
      </c>
      <c r="AU114" s="225" t="s">
        <v>81</v>
      </c>
      <c r="AY114" s="18" t="s">
        <v>240</v>
      </c>
      <c r="BE114" s="226">
        <f>IF(N114="základní",J114,0)</f>
        <v>0</v>
      </c>
      <c r="BF114" s="226">
        <f>IF(N114="snížená",J114,0)</f>
        <v>0</v>
      </c>
      <c r="BG114" s="226">
        <f>IF(N114="zákl. přenesená",J114,0)</f>
        <v>0</v>
      </c>
      <c r="BH114" s="226">
        <f>IF(N114="sníž. přenesená",J114,0)</f>
        <v>0</v>
      </c>
      <c r="BI114" s="226">
        <f>IF(N114="nulová",J114,0)</f>
        <v>0</v>
      </c>
      <c r="BJ114" s="18" t="s">
        <v>79</v>
      </c>
      <c r="BK114" s="226">
        <f>ROUND(I114*H114,2)</f>
        <v>0</v>
      </c>
      <c r="BL114" s="18" t="s">
        <v>248</v>
      </c>
      <c r="BM114" s="225" t="s">
        <v>317</v>
      </c>
    </row>
    <row r="115" s="2" customFormat="1" ht="16.5" customHeight="1">
      <c r="A115" s="39"/>
      <c r="B115" s="40"/>
      <c r="C115" s="214" t="s">
        <v>283</v>
      </c>
      <c r="D115" s="214" t="s">
        <v>243</v>
      </c>
      <c r="E115" s="215" t="s">
        <v>480</v>
      </c>
      <c r="F115" s="216" t="s">
        <v>419</v>
      </c>
      <c r="G115" s="217" t="s">
        <v>282</v>
      </c>
      <c r="H115" s="218">
        <v>1</v>
      </c>
      <c r="I115" s="219"/>
      <c r="J115" s="220">
        <f>ROUND(I115*H115,2)</f>
        <v>0</v>
      </c>
      <c r="K115" s="216" t="s">
        <v>247</v>
      </c>
      <c r="L115" s="45"/>
      <c r="M115" s="221" t="s">
        <v>19</v>
      </c>
      <c r="N115" s="222" t="s">
        <v>43</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248</v>
      </c>
      <c r="AT115" s="225" t="s">
        <v>243</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320</v>
      </c>
    </row>
    <row r="116" s="2" customFormat="1" ht="16.5" customHeight="1">
      <c r="A116" s="39"/>
      <c r="B116" s="40"/>
      <c r="C116" s="214" t="s">
        <v>318</v>
      </c>
      <c r="D116" s="214" t="s">
        <v>243</v>
      </c>
      <c r="E116" s="215" t="s">
        <v>481</v>
      </c>
      <c r="F116" s="216" t="s">
        <v>426</v>
      </c>
      <c r="G116" s="217" t="s">
        <v>282</v>
      </c>
      <c r="H116" s="218">
        <v>1</v>
      </c>
      <c r="I116" s="219"/>
      <c r="J116" s="220">
        <f>ROUND(I116*H116,2)</f>
        <v>0</v>
      </c>
      <c r="K116" s="216" t="s">
        <v>247</v>
      </c>
      <c r="L116" s="45"/>
      <c r="M116" s="221" t="s">
        <v>19</v>
      </c>
      <c r="N116" s="222" t="s">
        <v>43</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248</v>
      </c>
      <c r="AT116" s="225" t="s">
        <v>243</v>
      </c>
      <c r="AU116" s="225" t="s">
        <v>81</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322</v>
      </c>
    </row>
    <row r="117" s="2" customFormat="1" ht="16.5" customHeight="1">
      <c r="A117" s="39"/>
      <c r="B117" s="40"/>
      <c r="C117" s="214" t="s">
        <v>286</v>
      </c>
      <c r="D117" s="214" t="s">
        <v>243</v>
      </c>
      <c r="E117" s="215" t="s">
        <v>482</v>
      </c>
      <c r="F117" s="216" t="s">
        <v>483</v>
      </c>
      <c r="G117" s="217" t="s">
        <v>282</v>
      </c>
      <c r="H117" s="218">
        <v>1</v>
      </c>
      <c r="I117" s="219"/>
      <c r="J117" s="220">
        <f>ROUND(I117*H117,2)</f>
        <v>0</v>
      </c>
      <c r="K117" s="216" t="s">
        <v>247</v>
      </c>
      <c r="L117" s="45"/>
      <c r="M117" s="221" t="s">
        <v>19</v>
      </c>
      <c r="N117" s="222" t="s">
        <v>43</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248</v>
      </c>
      <c r="AT117" s="225" t="s">
        <v>243</v>
      </c>
      <c r="AU117" s="225" t="s">
        <v>81</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248</v>
      </c>
      <c r="BM117" s="225" t="s">
        <v>325</v>
      </c>
    </row>
    <row r="118" s="2" customFormat="1" ht="16.5" customHeight="1">
      <c r="A118" s="39"/>
      <c r="B118" s="40"/>
      <c r="C118" s="214" t="s">
        <v>323</v>
      </c>
      <c r="D118" s="214" t="s">
        <v>243</v>
      </c>
      <c r="E118" s="215" t="s">
        <v>484</v>
      </c>
      <c r="F118" s="216" t="s">
        <v>485</v>
      </c>
      <c r="G118" s="217" t="s">
        <v>282</v>
      </c>
      <c r="H118" s="218">
        <v>1</v>
      </c>
      <c r="I118" s="219"/>
      <c r="J118" s="220">
        <f>ROUND(I118*H118,2)</f>
        <v>0</v>
      </c>
      <c r="K118" s="216" t="s">
        <v>247</v>
      </c>
      <c r="L118" s="45"/>
      <c r="M118" s="221" t="s">
        <v>19</v>
      </c>
      <c r="N118" s="222" t="s">
        <v>43</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248</v>
      </c>
      <c r="AT118" s="225" t="s">
        <v>243</v>
      </c>
      <c r="AU118" s="225" t="s">
        <v>81</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327</v>
      </c>
    </row>
    <row r="119" s="2" customFormat="1">
      <c r="A119" s="39"/>
      <c r="B119" s="40"/>
      <c r="C119" s="41"/>
      <c r="D119" s="227" t="s">
        <v>435</v>
      </c>
      <c r="E119" s="41"/>
      <c r="F119" s="228" t="s">
        <v>486</v>
      </c>
      <c r="G119" s="41"/>
      <c r="H119" s="41"/>
      <c r="I119" s="229"/>
      <c r="J119" s="41"/>
      <c r="K119" s="41"/>
      <c r="L119" s="45"/>
      <c r="M119" s="230"/>
      <c r="N119" s="231"/>
      <c r="O119" s="232"/>
      <c r="P119" s="232"/>
      <c r="Q119" s="232"/>
      <c r="R119" s="232"/>
      <c r="S119" s="232"/>
      <c r="T119" s="233"/>
      <c r="U119" s="39"/>
      <c r="V119" s="39"/>
      <c r="W119" s="39"/>
      <c r="X119" s="39"/>
      <c r="Y119" s="39"/>
      <c r="Z119" s="39"/>
      <c r="AA119" s="39"/>
      <c r="AB119" s="39"/>
      <c r="AC119" s="39"/>
      <c r="AD119" s="39"/>
      <c r="AE119" s="39"/>
      <c r="AT119" s="18" t="s">
        <v>435</v>
      </c>
      <c r="AU119" s="18" t="s">
        <v>81</v>
      </c>
    </row>
    <row r="120" s="2" customFormat="1" ht="6.96" customHeight="1">
      <c r="A120" s="39"/>
      <c r="B120" s="60"/>
      <c r="C120" s="61"/>
      <c r="D120" s="61"/>
      <c r="E120" s="61"/>
      <c r="F120" s="61"/>
      <c r="G120" s="61"/>
      <c r="H120" s="61"/>
      <c r="I120" s="61"/>
      <c r="J120" s="61"/>
      <c r="K120" s="61"/>
      <c r="L120" s="45"/>
      <c r="M120" s="39"/>
      <c r="O120" s="39"/>
      <c r="P120" s="39"/>
      <c r="Q120" s="39"/>
      <c r="R120" s="39"/>
      <c r="S120" s="39"/>
      <c r="T120" s="39"/>
      <c r="U120" s="39"/>
      <c r="V120" s="39"/>
      <c r="W120" s="39"/>
      <c r="X120" s="39"/>
      <c r="Y120" s="39"/>
      <c r="Z120" s="39"/>
      <c r="AA120" s="39"/>
      <c r="AB120" s="39"/>
      <c r="AC120" s="39"/>
      <c r="AD120" s="39"/>
      <c r="AE120" s="39"/>
    </row>
  </sheetData>
  <sheetProtection sheet="1" autoFilter="0" formatColumns="0" formatRows="0" objects="1" scenarios="1" spinCount="100000" saltValue="h52lN9oLh2Q9ayzxVdel455wyun0HNcniMaIiVFFW8FYgkvZa4/HfaUcuubt6MqPVqKalvuj8PxHg1b2p4VjLA==" hashValue="CmT4CNIgV126DXeAIDyE4gTQAVZRNCTwy9+S0g08V6LqtbUfpTiJEZZqBkoejg/HM8AFL9MbHAZnhVcrNjQdvg==" algorithmName="SHA-512" password="CC35"/>
  <autoFilter ref="C88:K119"/>
  <mergeCells count="12">
    <mergeCell ref="E7:H7"/>
    <mergeCell ref="E9:H9"/>
    <mergeCell ref="E11:H11"/>
    <mergeCell ref="E20:H20"/>
    <mergeCell ref="E29:H29"/>
    <mergeCell ref="E50:H50"/>
    <mergeCell ref="E52:H52"/>
    <mergeCell ref="E54:H54"/>
    <mergeCell ref="E77:H77"/>
    <mergeCell ref="E79:H79"/>
    <mergeCell ref="E81:H8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180</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1" customFormat="1" ht="12" customHeight="1">
      <c r="B8" s="21"/>
      <c r="D8" s="144" t="s">
        <v>209</v>
      </c>
      <c r="L8" s="21"/>
    </row>
    <row r="9" s="2" customFormat="1" ht="16.5" customHeight="1">
      <c r="A9" s="39"/>
      <c r="B9" s="45"/>
      <c r="C9" s="39"/>
      <c r="D9" s="39"/>
      <c r="E9" s="145" t="s">
        <v>1333</v>
      </c>
      <c r="F9" s="39"/>
      <c r="G9" s="39"/>
      <c r="H9" s="39"/>
      <c r="I9" s="39"/>
      <c r="J9" s="39"/>
      <c r="K9" s="39"/>
      <c r="L9" s="146"/>
      <c r="S9" s="39"/>
      <c r="T9" s="39"/>
      <c r="U9" s="39"/>
      <c r="V9" s="39"/>
      <c r="W9" s="39"/>
      <c r="X9" s="39"/>
      <c r="Y9" s="39"/>
      <c r="Z9" s="39"/>
      <c r="AA9" s="39"/>
      <c r="AB9" s="39"/>
      <c r="AC9" s="39"/>
      <c r="AD9" s="39"/>
      <c r="AE9" s="39"/>
    </row>
    <row r="10" s="2" customFormat="1" ht="12" customHeight="1">
      <c r="A10" s="39"/>
      <c r="B10" s="45"/>
      <c r="C10" s="39"/>
      <c r="D10" s="144" t="s">
        <v>211</v>
      </c>
      <c r="E10" s="39"/>
      <c r="F10" s="39"/>
      <c r="G10" s="39"/>
      <c r="H10" s="39"/>
      <c r="I10" s="39"/>
      <c r="J10" s="39"/>
      <c r="K10" s="39"/>
      <c r="L10" s="146"/>
      <c r="S10" s="39"/>
      <c r="T10" s="39"/>
      <c r="U10" s="39"/>
      <c r="V10" s="39"/>
      <c r="W10" s="39"/>
      <c r="X10" s="39"/>
      <c r="Y10" s="39"/>
      <c r="Z10" s="39"/>
      <c r="AA10" s="39"/>
      <c r="AB10" s="39"/>
      <c r="AC10" s="39"/>
      <c r="AD10" s="39"/>
      <c r="AE10" s="39"/>
    </row>
    <row r="11" s="2" customFormat="1" ht="30" customHeight="1">
      <c r="A11" s="39"/>
      <c r="B11" s="45"/>
      <c r="C11" s="39"/>
      <c r="D11" s="39"/>
      <c r="E11" s="147" t="s">
        <v>7929</v>
      </c>
      <c r="F11" s="39"/>
      <c r="G11" s="39"/>
      <c r="H11" s="39"/>
      <c r="I11" s="39"/>
      <c r="J11" s="39"/>
      <c r="K11" s="39"/>
      <c r="L11" s="146"/>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s="2" customFormat="1" ht="12" customHeight="1">
      <c r="A14" s="39"/>
      <c r="B14" s="45"/>
      <c r="C14" s="39"/>
      <c r="D14" s="144" t="s">
        <v>21</v>
      </c>
      <c r="E14" s="39"/>
      <c r="F14" s="134" t="s">
        <v>22</v>
      </c>
      <c r="G14" s="39"/>
      <c r="H14" s="39"/>
      <c r="I14" s="144" t="s">
        <v>23</v>
      </c>
      <c r="J14" s="148" t="str">
        <f>'Rekapitulace stavby'!AN8</f>
        <v>19. 10. 2024</v>
      </c>
      <c r="K14" s="39"/>
      <c r="L14" s="146"/>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s="2" customFormat="1" ht="18" customHeight="1">
      <c r="A17" s="39"/>
      <c r="B17" s="45"/>
      <c r="C17" s="39"/>
      <c r="D17" s="39"/>
      <c r="E17" s="134" t="s">
        <v>27</v>
      </c>
      <c r="F17" s="39"/>
      <c r="G17" s="39"/>
      <c r="H17" s="39"/>
      <c r="I17" s="144" t="s">
        <v>28</v>
      </c>
      <c r="J17" s="134" t="s">
        <v>19</v>
      </c>
      <c r="K17" s="39"/>
      <c r="L17" s="146"/>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s="2" customFormat="1" ht="12" customHeight="1">
      <c r="A19" s="39"/>
      <c r="B19" s="45"/>
      <c r="C19" s="39"/>
      <c r="D19" s="144" t="s">
        <v>29</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34"/>
      <c r="G20" s="134"/>
      <c r="H20" s="134"/>
      <c r="I20" s="144" t="s">
        <v>28</v>
      </c>
      <c r="J20" s="34" t="str">
        <f>'Rekapitulace stavby'!AN14</f>
        <v>Vyplň údaj</v>
      </c>
      <c r="K20" s="39"/>
      <c r="L20" s="146"/>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s="2" customFormat="1" ht="12" customHeight="1">
      <c r="A22" s="39"/>
      <c r="B22" s="45"/>
      <c r="C22" s="39"/>
      <c r="D22" s="144" t="s">
        <v>31</v>
      </c>
      <c r="E22" s="39"/>
      <c r="F22" s="39"/>
      <c r="G22" s="39"/>
      <c r="H22" s="39"/>
      <c r="I22" s="144" t="s">
        <v>26</v>
      </c>
      <c r="J22" s="134" t="s">
        <v>19</v>
      </c>
      <c r="K22" s="39"/>
      <c r="L22" s="146"/>
      <c r="S22" s="39"/>
      <c r="T22" s="39"/>
      <c r="U22" s="39"/>
      <c r="V22" s="39"/>
      <c r="W22" s="39"/>
      <c r="X22" s="39"/>
      <c r="Y22" s="39"/>
      <c r="Z22" s="39"/>
      <c r="AA22" s="39"/>
      <c r="AB22" s="39"/>
      <c r="AC22" s="39"/>
      <c r="AD22" s="39"/>
      <c r="AE22" s="39"/>
    </row>
    <row r="23" s="2" customFormat="1" ht="18" customHeight="1">
      <c r="A23" s="39"/>
      <c r="B23" s="45"/>
      <c r="C23" s="39"/>
      <c r="D23" s="39"/>
      <c r="E23" s="134" t="s">
        <v>32</v>
      </c>
      <c r="F23" s="39"/>
      <c r="G23" s="39"/>
      <c r="H23" s="39"/>
      <c r="I23" s="144" t="s">
        <v>28</v>
      </c>
      <c r="J23" s="134" t="s">
        <v>19</v>
      </c>
      <c r="K23" s="39"/>
      <c r="L23" s="146"/>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s="2" customFormat="1" ht="12" customHeight="1">
      <c r="A25" s="39"/>
      <c r="B25" s="45"/>
      <c r="C25" s="39"/>
      <c r="D25" s="144" t="s">
        <v>34</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s="2" customFormat="1" ht="18" customHeight="1">
      <c r="A26" s="39"/>
      <c r="B26" s="45"/>
      <c r="C26" s="39"/>
      <c r="D26" s="39"/>
      <c r="E26" s="134" t="str">
        <f>IF('Rekapitulace stavby'!E20="","",'Rekapitulace stavby'!E20)</f>
        <v>Ing.R. Hladký</v>
      </c>
      <c r="F26" s="39"/>
      <c r="G26" s="39"/>
      <c r="H26" s="39"/>
      <c r="I26" s="144" t="s">
        <v>28</v>
      </c>
      <c r="J26" s="134" t="str">
        <f>IF('Rekapitulace stavby'!AN20="","",'Rekapitulace stavby'!AN20)</f>
        <v/>
      </c>
      <c r="K26" s="39"/>
      <c r="L26" s="146"/>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s="2" customFormat="1" ht="12" customHeight="1">
      <c r="A28" s="39"/>
      <c r="B28" s="45"/>
      <c r="C28" s="39"/>
      <c r="D28" s="144" t="s">
        <v>36</v>
      </c>
      <c r="E28" s="39"/>
      <c r="F28" s="39"/>
      <c r="G28" s="39"/>
      <c r="H28" s="39"/>
      <c r="I28" s="39"/>
      <c r="J28" s="39"/>
      <c r="K28" s="39"/>
      <c r="L28" s="146"/>
      <c r="S28" s="39"/>
      <c r="T28" s="39"/>
      <c r="U28" s="39"/>
      <c r="V28" s="39"/>
      <c r="W28" s="39"/>
      <c r="X28" s="39"/>
      <c r="Y28" s="39"/>
      <c r="Z28" s="39"/>
      <c r="AA28" s="39"/>
      <c r="AB28" s="39"/>
      <c r="AC28" s="39"/>
      <c r="AD28" s="39"/>
      <c r="AE28" s="39"/>
    </row>
    <row r="29" s="8" customFormat="1" ht="107.25" customHeight="1">
      <c r="A29" s="149"/>
      <c r="B29" s="150"/>
      <c r="C29" s="149"/>
      <c r="D29" s="149"/>
      <c r="E29" s="151" t="s">
        <v>7930</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25.44" customHeight="1">
      <c r="A32" s="39"/>
      <c r="B32" s="45"/>
      <c r="C32" s="39"/>
      <c r="D32" s="154" t="s">
        <v>38</v>
      </c>
      <c r="E32" s="39"/>
      <c r="F32" s="39"/>
      <c r="G32" s="39"/>
      <c r="H32" s="39"/>
      <c r="I32" s="39"/>
      <c r="J32" s="155">
        <f>ROUND(J126, 2)</f>
        <v>0</v>
      </c>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14.4" customHeight="1">
      <c r="A34" s="39"/>
      <c r="B34" s="45"/>
      <c r="C34" s="39"/>
      <c r="D34" s="39"/>
      <c r="E34" s="39"/>
      <c r="F34" s="156" t="s">
        <v>40</v>
      </c>
      <c r="G34" s="39"/>
      <c r="H34" s="39"/>
      <c r="I34" s="156" t="s">
        <v>39</v>
      </c>
      <c r="J34" s="156" t="s">
        <v>41</v>
      </c>
      <c r="K34" s="39"/>
      <c r="L34" s="146"/>
      <c r="S34" s="39"/>
      <c r="T34" s="39"/>
      <c r="U34" s="39"/>
      <c r="V34" s="39"/>
      <c r="W34" s="39"/>
      <c r="X34" s="39"/>
      <c r="Y34" s="39"/>
      <c r="Z34" s="39"/>
      <c r="AA34" s="39"/>
      <c r="AB34" s="39"/>
      <c r="AC34" s="39"/>
      <c r="AD34" s="39"/>
      <c r="AE34" s="39"/>
    </row>
    <row r="35" s="2" customFormat="1" ht="14.4" customHeight="1">
      <c r="A35" s="39"/>
      <c r="B35" s="45"/>
      <c r="C35" s="39"/>
      <c r="D35" s="157" t="s">
        <v>42</v>
      </c>
      <c r="E35" s="144" t="s">
        <v>43</v>
      </c>
      <c r="F35" s="158">
        <f>ROUND((SUM(BE126:BE909)),  2)</f>
        <v>0</v>
      </c>
      <c r="G35" s="39"/>
      <c r="H35" s="39"/>
      <c r="I35" s="159">
        <v>0.20999999999999999</v>
      </c>
      <c r="J35" s="158">
        <f>ROUND(((SUM(BE126:BE909))*I35),  2)</f>
        <v>0</v>
      </c>
      <c r="K35" s="39"/>
      <c r="L35" s="146"/>
      <c r="S35" s="39"/>
      <c r="T35" s="39"/>
      <c r="U35" s="39"/>
      <c r="V35" s="39"/>
      <c r="W35" s="39"/>
      <c r="X35" s="39"/>
      <c r="Y35" s="39"/>
      <c r="Z35" s="39"/>
      <c r="AA35" s="39"/>
      <c r="AB35" s="39"/>
      <c r="AC35" s="39"/>
      <c r="AD35" s="39"/>
      <c r="AE35" s="39"/>
    </row>
    <row r="36" s="2" customFormat="1" ht="14.4" customHeight="1">
      <c r="A36" s="39"/>
      <c r="B36" s="45"/>
      <c r="C36" s="39"/>
      <c r="D36" s="39"/>
      <c r="E36" s="144" t="s">
        <v>44</v>
      </c>
      <c r="F36" s="158">
        <f>ROUND((SUM(BF126:BF909)),  2)</f>
        <v>0</v>
      </c>
      <c r="G36" s="39"/>
      <c r="H36" s="39"/>
      <c r="I36" s="159">
        <v>0.12</v>
      </c>
      <c r="J36" s="158">
        <f>ROUND(((SUM(BF126:BF909))*I36),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45</v>
      </c>
      <c r="F37" s="158">
        <f>ROUND((SUM(BG126:BG909)),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46</v>
      </c>
      <c r="F38" s="158">
        <f>ROUND((SUM(BH126:BH909)),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47</v>
      </c>
      <c r="F39" s="158">
        <f>ROUND((SUM(BI126:BI909)),  2)</f>
        <v>0</v>
      </c>
      <c r="G39" s="39"/>
      <c r="H39" s="39"/>
      <c r="I39" s="159">
        <v>0</v>
      </c>
      <c r="J39" s="158">
        <f>0</f>
        <v>0</v>
      </c>
      <c r="K39" s="39"/>
      <c r="L39" s="146"/>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s="2" customFormat="1" ht="25.44" customHeight="1">
      <c r="A41" s="39"/>
      <c r="B41" s="45"/>
      <c r="C41" s="160"/>
      <c r="D41" s="161" t="s">
        <v>48</v>
      </c>
      <c r="E41" s="162"/>
      <c r="F41" s="162"/>
      <c r="G41" s="163" t="s">
        <v>49</v>
      </c>
      <c r="H41" s="164" t="s">
        <v>50</v>
      </c>
      <c r="I41" s="162"/>
      <c r="J41" s="165">
        <f>SUM(J32:J39)</f>
        <v>0</v>
      </c>
      <c r="K41" s="166"/>
      <c r="L41" s="146"/>
      <c r="S41" s="39"/>
      <c r="T41" s="39"/>
      <c r="U41" s="39"/>
      <c r="V41" s="39"/>
      <c r="W41" s="39"/>
      <c r="X41" s="39"/>
      <c r="Y41" s="39"/>
      <c r="Z41" s="39"/>
      <c r="AA41" s="39"/>
      <c r="AB41" s="39"/>
      <c r="AC41" s="39"/>
      <c r="AD41" s="39"/>
      <c r="AE41" s="39"/>
    </row>
    <row r="42"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214</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Sportovní hala Turnov</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209</v>
      </c>
      <c r="D51" s="23"/>
      <c r="E51" s="23"/>
      <c r="F51" s="23"/>
      <c r="G51" s="23"/>
      <c r="H51" s="23"/>
      <c r="I51" s="23"/>
      <c r="J51" s="23"/>
      <c r="K51" s="23"/>
      <c r="L51" s="21"/>
    </row>
    <row r="52" hidden="1" s="2" customFormat="1" ht="16.5" customHeight="1">
      <c r="A52" s="39"/>
      <c r="B52" s="40"/>
      <c r="C52" s="41"/>
      <c r="D52" s="41"/>
      <c r="E52" s="171" t="s">
        <v>1333</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211</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30" customHeight="1">
      <c r="A54" s="39"/>
      <c r="B54" s="40"/>
      <c r="C54" s="41"/>
      <c r="D54" s="41"/>
      <c r="E54" s="70" t="str">
        <f>E11</f>
        <v>24_099_1445 - D.1.4.i_Technika prostředí staveb – Měření a regulace</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19. 10. 2024</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Městská sportovní Turnov</v>
      </c>
      <c r="G58" s="41"/>
      <c r="H58" s="41"/>
      <c r="I58" s="33" t="s">
        <v>31</v>
      </c>
      <c r="J58" s="37" t="str">
        <f>E23</f>
        <v>RESTYL Plan s.r.o.</v>
      </c>
      <c r="K58" s="41"/>
      <c r="L58" s="146"/>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34</v>
      </c>
      <c r="J59" s="37" t="str">
        <f>E26</f>
        <v>Ing.R. Hladký</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215</v>
      </c>
      <c r="D61" s="173"/>
      <c r="E61" s="173"/>
      <c r="F61" s="173"/>
      <c r="G61" s="173"/>
      <c r="H61" s="173"/>
      <c r="I61" s="173"/>
      <c r="J61" s="174" t="s">
        <v>216</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70</v>
      </c>
      <c r="D63" s="41"/>
      <c r="E63" s="41"/>
      <c r="F63" s="41"/>
      <c r="G63" s="41"/>
      <c r="H63" s="41"/>
      <c r="I63" s="41"/>
      <c r="J63" s="103">
        <f>J126</f>
        <v>0</v>
      </c>
      <c r="K63" s="41"/>
      <c r="L63" s="146"/>
      <c r="S63" s="39"/>
      <c r="T63" s="39"/>
      <c r="U63" s="39"/>
      <c r="V63" s="39"/>
      <c r="W63" s="39"/>
      <c r="X63" s="39"/>
      <c r="Y63" s="39"/>
      <c r="Z63" s="39"/>
      <c r="AA63" s="39"/>
      <c r="AB63" s="39"/>
      <c r="AC63" s="39"/>
      <c r="AD63" s="39"/>
      <c r="AE63" s="39"/>
      <c r="AU63" s="18" t="s">
        <v>217</v>
      </c>
    </row>
    <row r="64" hidden="1" s="9" customFormat="1" ht="24.96" customHeight="1">
      <c r="A64" s="9"/>
      <c r="B64" s="176"/>
      <c r="C64" s="177"/>
      <c r="D64" s="178" t="s">
        <v>7931</v>
      </c>
      <c r="E64" s="179"/>
      <c r="F64" s="179"/>
      <c r="G64" s="179"/>
      <c r="H64" s="179"/>
      <c r="I64" s="179"/>
      <c r="J64" s="180">
        <f>J127</f>
        <v>0</v>
      </c>
      <c r="K64" s="177"/>
      <c r="L64" s="181"/>
      <c r="S64" s="9"/>
      <c r="T64" s="9"/>
      <c r="U64" s="9"/>
      <c r="V64" s="9"/>
      <c r="W64" s="9"/>
      <c r="X64" s="9"/>
      <c r="Y64" s="9"/>
      <c r="Z64" s="9"/>
      <c r="AA64" s="9"/>
      <c r="AB64" s="9"/>
      <c r="AC64" s="9"/>
      <c r="AD64" s="9"/>
      <c r="AE64" s="9"/>
    </row>
    <row r="65" hidden="1" s="9" customFormat="1" ht="24.96" customHeight="1">
      <c r="A65" s="9"/>
      <c r="B65" s="176"/>
      <c r="C65" s="177"/>
      <c r="D65" s="178" t="s">
        <v>7932</v>
      </c>
      <c r="E65" s="179"/>
      <c r="F65" s="179"/>
      <c r="G65" s="179"/>
      <c r="H65" s="179"/>
      <c r="I65" s="179"/>
      <c r="J65" s="180">
        <f>J218</f>
        <v>0</v>
      </c>
      <c r="K65" s="177"/>
      <c r="L65" s="181"/>
      <c r="S65" s="9"/>
      <c r="T65" s="9"/>
      <c r="U65" s="9"/>
      <c r="V65" s="9"/>
      <c r="W65" s="9"/>
      <c r="X65" s="9"/>
      <c r="Y65" s="9"/>
      <c r="Z65" s="9"/>
      <c r="AA65" s="9"/>
      <c r="AB65" s="9"/>
      <c r="AC65" s="9"/>
      <c r="AD65" s="9"/>
      <c r="AE65" s="9"/>
    </row>
    <row r="66" hidden="1" s="9" customFormat="1" ht="24.96" customHeight="1">
      <c r="A66" s="9"/>
      <c r="B66" s="176"/>
      <c r="C66" s="177"/>
      <c r="D66" s="178" t="s">
        <v>7933</v>
      </c>
      <c r="E66" s="179"/>
      <c r="F66" s="179"/>
      <c r="G66" s="179"/>
      <c r="H66" s="179"/>
      <c r="I66" s="179"/>
      <c r="J66" s="180">
        <f>J235</f>
        <v>0</v>
      </c>
      <c r="K66" s="177"/>
      <c r="L66" s="181"/>
      <c r="S66" s="9"/>
      <c r="T66" s="9"/>
      <c r="U66" s="9"/>
      <c r="V66" s="9"/>
      <c r="W66" s="9"/>
      <c r="X66" s="9"/>
      <c r="Y66" s="9"/>
      <c r="Z66" s="9"/>
      <c r="AA66" s="9"/>
      <c r="AB66" s="9"/>
      <c r="AC66" s="9"/>
      <c r="AD66" s="9"/>
      <c r="AE66" s="9"/>
    </row>
    <row r="67" hidden="1" s="9" customFormat="1" ht="24.96" customHeight="1">
      <c r="A67" s="9"/>
      <c r="B67" s="176"/>
      <c r="C67" s="177"/>
      <c r="D67" s="178" t="s">
        <v>7934</v>
      </c>
      <c r="E67" s="179"/>
      <c r="F67" s="179"/>
      <c r="G67" s="179"/>
      <c r="H67" s="179"/>
      <c r="I67" s="179"/>
      <c r="J67" s="180">
        <f>J238</f>
        <v>0</v>
      </c>
      <c r="K67" s="177"/>
      <c r="L67" s="181"/>
      <c r="S67" s="9"/>
      <c r="T67" s="9"/>
      <c r="U67" s="9"/>
      <c r="V67" s="9"/>
      <c r="W67" s="9"/>
      <c r="X67" s="9"/>
      <c r="Y67" s="9"/>
      <c r="Z67" s="9"/>
      <c r="AA67" s="9"/>
      <c r="AB67" s="9"/>
      <c r="AC67" s="9"/>
      <c r="AD67" s="9"/>
      <c r="AE67" s="9"/>
    </row>
    <row r="68" hidden="1" s="9" customFormat="1" ht="24.96" customHeight="1">
      <c r="A68" s="9"/>
      <c r="B68" s="176"/>
      <c r="C68" s="177"/>
      <c r="D68" s="178" t="s">
        <v>7935</v>
      </c>
      <c r="E68" s="179"/>
      <c r="F68" s="179"/>
      <c r="G68" s="179"/>
      <c r="H68" s="179"/>
      <c r="I68" s="179"/>
      <c r="J68" s="180">
        <f>J271</f>
        <v>0</v>
      </c>
      <c r="K68" s="177"/>
      <c r="L68" s="181"/>
      <c r="S68" s="9"/>
      <c r="T68" s="9"/>
      <c r="U68" s="9"/>
      <c r="V68" s="9"/>
      <c r="W68" s="9"/>
      <c r="X68" s="9"/>
      <c r="Y68" s="9"/>
      <c r="Z68" s="9"/>
      <c r="AA68" s="9"/>
      <c r="AB68" s="9"/>
      <c r="AC68" s="9"/>
      <c r="AD68" s="9"/>
      <c r="AE68" s="9"/>
    </row>
    <row r="69" hidden="1" s="9" customFormat="1" ht="24.96" customHeight="1">
      <c r="A69" s="9"/>
      <c r="B69" s="176"/>
      <c r="C69" s="177"/>
      <c r="D69" s="178" t="s">
        <v>7936</v>
      </c>
      <c r="E69" s="179"/>
      <c r="F69" s="179"/>
      <c r="G69" s="179"/>
      <c r="H69" s="179"/>
      <c r="I69" s="179"/>
      <c r="J69" s="180">
        <f>J280</f>
        <v>0</v>
      </c>
      <c r="K69" s="177"/>
      <c r="L69" s="181"/>
      <c r="S69" s="9"/>
      <c r="T69" s="9"/>
      <c r="U69" s="9"/>
      <c r="V69" s="9"/>
      <c r="W69" s="9"/>
      <c r="X69" s="9"/>
      <c r="Y69" s="9"/>
      <c r="Z69" s="9"/>
      <c r="AA69" s="9"/>
      <c r="AB69" s="9"/>
      <c r="AC69" s="9"/>
      <c r="AD69" s="9"/>
      <c r="AE69" s="9"/>
    </row>
    <row r="70" hidden="1" s="9" customFormat="1" ht="24.96" customHeight="1">
      <c r="A70" s="9"/>
      <c r="B70" s="176"/>
      <c r="C70" s="177"/>
      <c r="D70" s="178" t="s">
        <v>7937</v>
      </c>
      <c r="E70" s="179"/>
      <c r="F70" s="179"/>
      <c r="G70" s="179"/>
      <c r="H70" s="179"/>
      <c r="I70" s="179"/>
      <c r="J70" s="180">
        <f>J287</f>
        <v>0</v>
      </c>
      <c r="K70" s="177"/>
      <c r="L70" s="181"/>
      <c r="S70" s="9"/>
      <c r="T70" s="9"/>
      <c r="U70" s="9"/>
      <c r="V70" s="9"/>
      <c r="W70" s="9"/>
      <c r="X70" s="9"/>
      <c r="Y70" s="9"/>
      <c r="Z70" s="9"/>
      <c r="AA70" s="9"/>
      <c r="AB70" s="9"/>
      <c r="AC70" s="9"/>
      <c r="AD70" s="9"/>
      <c r="AE70" s="9"/>
    </row>
    <row r="71" hidden="1" s="9" customFormat="1" ht="24.96" customHeight="1">
      <c r="A71" s="9"/>
      <c r="B71" s="176"/>
      <c r="C71" s="177"/>
      <c r="D71" s="178" t="s">
        <v>7938</v>
      </c>
      <c r="E71" s="179"/>
      <c r="F71" s="179"/>
      <c r="G71" s="179"/>
      <c r="H71" s="179"/>
      <c r="I71" s="179"/>
      <c r="J71" s="180">
        <f>J290</f>
        <v>0</v>
      </c>
      <c r="K71" s="177"/>
      <c r="L71" s="181"/>
      <c r="S71" s="9"/>
      <c r="T71" s="9"/>
      <c r="U71" s="9"/>
      <c r="V71" s="9"/>
      <c r="W71" s="9"/>
      <c r="X71" s="9"/>
      <c r="Y71" s="9"/>
      <c r="Z71" s="9"/>
      <c r="AA71" s="9"/>
      <c r="AB71" s="9"/>
      <c r="AC71" s="9"/>
      <c r="AD71" s="9"/>
      <c r="AE71" s="9"/>
    </row>
    <row r="72" hidden="1" s="9" customFormat="1" ht="24.96" customHeight="1">
      <c r="A72" s="9"/>
      <c r="B72" s="176"/>
      <c r="C72" s="177"/>
      <c r="D72" s="178" t="s">
        <v>7939</v>
      </c>
      <c r="E72" s="179"/>
      <c r="F72" s="179"/>
      <c r="G72" s="179"/>
      <c r="H72" s="179"/>
      <c r="I72" s="179"/>
      <c r="J72" s="180">
        <f>J299</f>
        <v>0</v>
      </c>
      <c r="K72" s="177"/>
      <c r="L72" s="181"/>
      <c r="S72" s="9"/>
      <c r="T72" s="9"/>
      <c r="U72" s="9"/>
      <c r="V72" s="9"/>
      <c r="W72" s="9"/>
      <c r="X72" s="9"/>
      <c r="Y72" s="9"/>
      <c r="Z72" s="9"/>
      <c r="AA72" s="9"/>
      <c r="AB72" s="9"/>
      <c r="AC72" s="9"/>
      <c r="AD72" s="9"/>
      <c r="AE72" s="9"/>
    </row>
    <row r="73" hidden="1" s="9" customFormat="1" ht="24.96" customHeight="1">
      <c r="A73" s="9"/>
      <c r="B73" s="176"/>
      <c r="C73" s="177"/>
      <c r="D73" s="178" t="s">
        <v>7940</v>
      </c>
      <c r="E73" s="179"/>
      <c r="F73" s="179"/>
      <c r="G73" s="179"/>
      <c r="H73" s="179"/>
      <c r="I73" s="179"/>
      <c r="J73" s="180">
        <f>J350</f>
        <v>0</v>
      </c>
      <c r="K73" s="177"/>
      <c r="L73" s="181"/>
      <c r="S73" s="9"/>
      <c r="T73" s="9"/>
      <c r="U73" s="9"/>
      <c r="V73" s="9"/>
      <c r="W73" s="9"/>
      <c r="X73" s="9"/>
      <c r="Y73" s="9"/>
      <c r="Z73" s="9"/>
      <c r="AA73" s="9"/>
      <c r="AB73" s="9"/>
      <c r="AC73" s="9"/>
      <c r="AD73" s="9"/>
      <c r="AE73" s="9"/>
    </row>
    <row r="74" hidden="1" s="9" customFormat="1" ht="24.96" customHeight="1">
      <c r="A74" s="9"/>
      <c r="B74" s="176"/>
      <c r="C74" s="177"/>
      <c r="D74" s="178" t="s">
        <v>7941</v>
      </c>
      <c r="E74" s="179"/>
      <c r="F74" s="179"/>
      <c r="G74" s="179"/>
      <c r="H74" s="179"/>
      <c r="I74" s="179"/>
      <c r="J74" s="180">
        <f>J375</f>
        <v>0</v>
      </c>
      <c r="K74" s="177"/>
      <c r="L74" s="181"/>
      <c r="S74" s="9"/>
      <c r="T74" s="9"/>
      <c r="U74" s="9"/>
      <c r="V74" s="9"/>
      <c r="W74" s="9"/>
      <c r="X74" s="9"/>
      <c r="Y74" s="9"/>
      <c r="Z74" s="9"/>
      <c r="AA74" s="9"/>
      <c r="AB74" s="9"/>
      <c r="AC74" s="9"/>
      <c r="AD74" s="9"/>
      <c r="AE74" s="9"/>
    </row>
    <row r="75" hidden="1" s="9" customFormat="1" ht="24.96" customHeight="1">
      <c r="A75" s="9"/>
      <c r="B75" s="176"/>
      <c r="C75" s="177"/>
      <c r="D75" s="178" t="s">
        <v>7942</v>
      </c>
      <c r="E75" s="179"/>
      <c r="F75" s="179"/>
      <c r="G75" s="179"/>
      <c r="H75" s="179"/>
      <c r="I75" s="179"/>
      <c r="J75" s="180">
        <f>J396</f>
        <v>0</v>
      </c>
      <c r="K75" s="177"/>
      <c r="L75" s="181"/>
      <c r="S75" s="9"/>
      <c r="T75" s="9"/>
      <c r="U75" s="9"/>
      <c r="V75" s="9"/>
      <c r="W75" s="9"/>
      <c r="X75" s="9"/>
      <c r="Y75" s="9"/>
      <c r="Z75" s="9"/>
      <c r="AA75" s="9"/>
      <c r="AB75" s="9"/>
      <c r="AC75" s="9"/>
      <c r="AD75" s="9"/>
      <c r="AE75" s="9"/>
    </row>
    <row r="76" hidden="1" s="9" customFormat="1" ht="24.96" customHeight="1">
      <c r="A76" s="9"/>
      <c r="B76" s="176"/>
      <c r="C76" s="177"/>
      <c r="D76" s="178" t="s">
        <v>7943</v>
      </c>
      <c r="E76" s="179"/>
      <c r="F76" s="179"/>
      <c r="G76" s="179"/>
      <c r="H76" s="179"/>
      <c r="I76" s="179"/>
      <c r="J76" s="180">
        <f>J417</f>
        <v>0</v>
      </c>
      <c r="K76" s="177"/>
      <c r="L76" s="181"/>
      <c r="S76" s="9"/>
      <c r="T76" s="9"/>
      <c r="U76" s="9"/>
      <c r="V76" s="9"/>
      <c r="W76" s="9"/>
      <c r="X76" s="9"/>
      <c r="Y76" s="9"/>
      <c r="Z76" s="9"/>
      <c r="AA76" s="9"/>
      <c r="AB76" s="9"/>
      <c r="AC76" s="9"/>
      <c r="AD76" s="9"/>
      <c r="AE76" s="9"/>
    </row>
    <row r="77" hidden="1" s="9" customFormat="1" ht="24.96" customHeight="1">
      <c r="A77" s="9"/>
      <c r="B77" s="176"/>
      <c r="C77" s="177"/>
      <c r="D77" s="178" t="s">
        <v>7944</v>
      </c>
      <c r="E77" s="179"/>
      <c r="F77" s="179"/>
      <c r="G77" s="179"/>
      <c r="H77" s="179"/>
      <c r="I77" s="179"/>
      <c r="J77" s="180">
        <f>J438</f>
        <v>0</v>
      </c>
      <c r="K77" s="177"/>
      <c r="L77" s="181"/>
      <c r="S77" s="9"/>
      <c r="T77" s="9"/>
      <c r="U77" s="9"/>
      <c r="V77" s="9"/>
      <c r="W77" s="9"/>
      <c r="X77" s="9"/>
      <c r="Y77" s="9"/>
      <c r="Z77" s="9"/>
      <c r="AA77" s="9"/>
      <c r="AB77" s="9"/>
      <c r="AC77" s="9"/>
      <c r="AD77" s="9"/>
      <c r="AE77" s="9"/>
    </row>
    <row r="78" hidden="1" s="9" customFormat="1" ht="24.96" customHeight="1">
      <c r="A78" s="9"/>
      <c r="B78" s="176"/>
      <c r="C78" s="177"/>
      <c r="D78" s="178" t="s">
        <v>7945</v>
      </c>
      <c r="E78" s="179"/>
      <c r="F78" s="179"/>
      <c r="G78" s="179"/>
      <c r="H78" s="179"/>
      <c r="I78" s="179"/>
      <c r="J78" s="180">
        <f>J463</f>
        <v>0</v>
      </c>
      <c r="K78" s="177"/>
      <c r="L78" s="181"/>
      <c r="S78" s="9"/>
      <c r="T78" s="9"/>
      <c r="U78" s="9"/>
      <c r="V78" s="9"/>
      <c r="W78" s="9"/>
      <c r="X78" s="9"/>
      <c r="Y78" s="9"/>
      <c r="Z78" s="9"/>
      <c r="AA78" s="9"/>
      <c r="AB78" s="9"/>
      <c r="AC78" s="9"/>
      <c r="AD78" s="9"/>
      <c r="AE78" s="9"/>
    </row>
    <row r="79" hidden="1" s="9" customFormat="1" ht="24.96" customHeight="1">
      <c r="A79" s="9"/>
      <c r="B79" s="176"/>
      <c r="C79" s="177"/>
      <c r="D79" s="178" t="s">
        <v>7946</v>
      </c>
      <c r="E79" s="179"/>
      <c r="F79" s="179"/>
      <c r="G79" s="179"/>
      <c r="H79" s="179"/>
      <c r="I79" s="179"/>
      <c r="J79" s="180">
        <f>J488</f>
        <v>0</v>
      </c>
      <c r="K79" s="177"/>
      <c r="L79" s="181"/>
      <c r="S79" s="9"/>
      <c r="T79" s="9"/>
      <c r="U79" s="9"/>
      <c r="V79" s="9"/>
      <c r="W79" s="9"/>
      <c r="X79" s="9"/>
      <c r="Y79" s="9"/>
      <c r="Z79" s="9"/>
      <c r="AA79" s="9"/>
      <c r="AB79" s="9"/>
      <c r="AC79" s="9"/>
      <c r="AD79" s="9"/>
      <c r="AE79" s="9"/>
    </row>
    <row r="80" hidden="1" s="9" customFormat="1" ht="24.96" customHeight="1">
      <c r="A80" s="9"/>
      <c r="B80" s="176"/>
      <c r="C80" s="177"/>
      <c r="D80" s="178" t="s">
        <v>7947</v>
      </c>
      <c r="E80" s="179"/>
      <c r="F80" s="179"/>
      <c r="G80" s="179"/>
      <c r="H80" s="179"/>
      <c r="I80" s="179"/>
      <c r="J80" s="180">
        <f>J513</f>
        <v>0</v>
      </c>
      <c r="K80" s="177"/>
      <c r="L80" s="181"/>
      <c r="S80" s="9"/>
      <c r="T80" s="9"/>
      <c r="U80" s="9"/>
      <c r="V80" s="9"/>
      <c r="W80" s="9"/>
      <c r="X80" s="9"/>
      <c r="Y80" s="9"/>
      <c r="Z80" s="9"/>
      <c r="AA80" s="9"/>
      <c r="AB80" s="9"/>
      <c r="AC80" s="9"/>
      <c r="AD80" s="9"/>
      <c r="AE80" s="9"/>
    </row>
    <row r="81" hidden="1" s="9" customFormat="1" ht="24.96" customHeight="1">
      <c r="A81" s="9"/>
      <c r="B81" s="176"/>
      <c r="C81" s="177"/>
      <c r="D81" s="178" t="s">
        <v>7948</v>
      </c>
      <c r="E81" s="179"/>
      <c r="F81" s="179"/>
      <c r="G81" s="179"/>
      <c r="H81" s="179"/>
      <c r="I81" s="179"/>
      <c r="J81" s="180">
        <f>J538</f>
        <v>0</v>
      </c>
      <c r="K81" s="177"/>
      <c r="L81" s="181"/>
      <c r="S81" s="9"/>
      <c r="T81" s="9"/>
      <c r="U81" s="9"/>
      <c r="V81" s="9"/>
      <c r="W81" s="9"/>
      <c r="X81" s="9"/>
      <c r="Y81" s="9"/>
      <c r="Z81" s="9"/>
      <c r="AA81" s="9"/>
      <c r="AB81" s="9"/>
      <c r="AC81" s="9"/>
      <c r="AD81" s="9"/>
      <c r="AE81" s="9"/>
    </row>
    <row r="82" hidden="1" s="9" customFormat="1" ht="24.96" customHeight="1">
      <c r="A82" s="9"/>
      <c r="B82" s="176"/>
      <c r="C82" s="177"/>
      <c r="D82" s="178" t="s">
        <v>7949</v>
      </c>
      <c r="E82" s="179"/>
      <c r="F82" s="179"/>
      <c r="G82" s="179"/>
      <c r="H82" s="179"/>
      <c r="I82" s="179"/>
      <c r="J82" s="180">
        <f>J619</f>
        <v>0</v>
      </c>
      <c r="K82" s="177"/>
      <c r="L82" s="181"/>
      <c r="S82" s="9"/>
      <c r="T82" s="9"/>
      <c r="U82" s="9"/>
      <c r="V82" s="9"/>
      <c r="W82" s="9"/>
      <c r="X82" s="9"/>
      <c r="Y82" s="9"/>
      <c r="Z82" s="9"/>
      <c r="AA82" s="9"/>
      <c r="AB82" s="9"/>
      <c r="AC82" s="9"/>
      <c r="AD82" s="9"/>
      <c r="AE82" s="9"/>
    </row>
    <row r="83" hidden="1" s="9" customFormat="1" ht="24.96" customHeight="1">
      <c r="A83" s="9"/>
      <c r="B83" s="176"/>
      <c r="C83" s="177"/>
      <c r="D83" s="178" t="s">
        <v>7950</v>
      </c>
      <c r="E83" s="179"/>
      <c r="F83" s="179"/>
      <c r="G83" s="179"/>
      <c r="H83" s="179"/>
      <c r="I83" s="179"/>
      <c r="J83" s="180">
        <f>J648</f>
        <v>0</v>
      </c>
      <c r="K83" s="177"/>
      <c r="L83" s="181"/>
      <c r="S83" s="9"/>
      <c r="T83" s="9"/>
      <c r="U83" s="9"/>
      <c r="V83" s="9"/>
      <c r="W83" s="9"/>
      <c r="X83" s="9"/>
      <c r="Y83" s="9"/>
      <c r="Z83" s="9"/>
      <c r="AA83" s="9"/>
      <c r="AB83" s="9"/>
      <c r="AC83" s="9"/>
      <c r="AD83" s="9"/>
      <c r="AE83" s="9"/>
    </row>
    <row r="84" hidden="1" s="9" customFormat="1" ht="24.96" customHeight="1">
      <c r="A84" s="9"/>
      <c r="B84" s="176"/>
      <c r="C84" s="177"/>
      <c r="D84" s="178" t="s">
        <v>7951</v>
      </c>
      <c r="E84" s="179"/>
      <c r="F84" s="179"/>
      <c r="G84" s="179"/>
      <c r="H84" s="179"/>
      <c r="I84" s="179"/>
      <c r="J84" s="180">
        <f>J661</f>
        <v>0</v>
      </c>
      <c r="K84" s="177"/>
      <c r="L84" s="181"/>
      <c r="S84" s="9"/>
      <c r="T84" s="9"/>
      <c r="U84" s="9"/>
      <c r="V84" s="9"/>
      <c r="W84" s="9"/>
      <c r="X84" s="9"/>
      <c r="Y84" s="9"/>
      <c r="Z84" s="9"/>
      <c r="AA84" s="9"/>
      <c r="AB84" s="9"/>
      <c r="AC84" s="9"/>
      <c r="AD84" s="9"/>
      <c r="AE84" s="9"/>
    </row>
    <row r="85" hidden="1" s="9" customFormat="1" ht="24.96" customHeight="1">
      <c r="A85" s="9"/>
      <c r="B85" s="176"/>
      <c r="C85" s="177"/>
      <c r="D85" s="178" t="s">
        <v>7952</v>
      </c>
      <c r="E85" s="179"/>
      <c r="F85" s="179"/>
      <c r="G85" s="179"/>
      <c r="H85" s="179"/>
      <c r="I85" s="179"/>
      <c r="J85" s="180">
        <f>J682</f>
        <v>0</v>
      </c>
      <c r="K85" s="177"/>
      <c r="L85" s="181"/>
      <c r="S85" s="9"/>
      <c r="T85" s="9"/>
      <c r="U85" s="9"/>
      <c r="V85" s="9"/>
      <c r="W85" s="9"/>
      <c r="X85" s="9"/>
      <c r="Y85" s="9"/>
      <c r="Z85" s="9"/>
      <c r="AA85" s="9"/>
      <c r="AB85" s="9"/>
      <c r="AC85" s="9"/>
      <c r="AD85" s="9"/>
      <c r="AE85" s="9"/>
    </row>
    <row r="86" hidden="1" s="9" customFormat="1" ht="24.96" customHeight="1">
      <c r="A86" s="9"/>
      <c r="B86" s="176"/>
      <c r="C86" s="177"/>
      <c r="D86" s="178" t="s">
        <v>7953</v>
      </c>
      <c r="E86" s="179"/>
      <c r="F86" s="179"/>
      <c r="G86" s="179"/>
      <c r="H86" s="179"/>
      <c r="I86" s="179"/>
      <c r="J86" s="180">
        <f>J695</f>
        <v>0</v>
      </c>
      <c r="K86" s="177"/>
      <c r="L86" s="181"/>
      <c r="S86" s="9"/>
      <c r="T86" s="9"/>
      <c r="U86" s="9"/>
      <c r="V86" s="9"/>
      <c r="W86" s="9"/>
      <c r="X86" s="9"/>
      <c r="Y86" s="9"/>
      <c r="Z86" s="9"/>
      <c r="AA86" s="9"/>
      <c r="AB86" s="9"/>
      <c r="AC86" s="9"/>
      <c r="AD86" s="9"/>
      <c r="AE86" s="9"/>
    </row>
    <row r="87" hidden="1" s="9" customFormat="1" ht="24.96" customHeight="1">
      <c r="A87" s="9"/>
      <c r="B87" s="176"/>
      <c r="C87" s="177"/>
      <c r="D87" s="178" t="s">
        <v>7954</v>
      </c>
      <c r="E87" s="179"/>
      <c r="F87" s="179"/>
      <c r="G87" s="179"/>
      <c r="H87" s="179"/>
      <c r="I87" s="179"/>
      <c r="J87" s="180">
        <f>J716</f>
        <v>0</v>
      </c>
      <c r="K87" s="177"/>
      <c r="L87" s="181"/>
      <c r="S87" s="9"/>
      <c r="T87" s="9"/>
      <c r="U87" s="9"/>
      <c r="V87" s="9"/>
      <c r="W87" s="9"/>
      <c r="X87" s="9"/>
      <c r="Y87" s="9"/>
      <c r="Z87" s="9"/>
      <c r="AA87" s="9"/>
      <c r="AB87" s="9"/>
      <c r="AC87" s="9"/>
      <c r="AD87" s="9"/>
      <c r="AE87" s="9"/>
    </row>
    <row r="88" hidden="1" s="9" customFormat="1" ht="24.96" customHeight="1">
      <c r="A88" s="9"/>
      <c r="B88" s="176"/>
      <c r="C88" s="177"/>
      <c r="D88" s="178" t="s">
        <v>7955</v>
      </c>
      <c r="E88" s="179"/>
      <c r="F88" s="179"/>
      <c r="G88" s="179"/>
      <c r="H88" s="179"/>
      <c r="I88" s="179"/>
      <c r="J88" s="180">
        <f>J737</f>
        <v>0</v>
      </c>
      <c r="K88" s="177"/>
      <c r="L88" s="181"/>
      <c r="S88" s="9"/>
      <c r="T88" s="9"/>
      <c r="U88" s="9"/>
      <c r="V88" s="9"/>
      <c r="W88" s="9"/>
      <c r="X88" s="9"/>
      <c r="Y88" s="9"/>
      <c r="Z88" s="9"/>
      <c r="AA88" s="9"/>
      <c r="AB88" s="9"/>
      <c r="AC88" s="9"/>
      <c r="AD88" s="9"/>
      <c r="AE88" s="9"/>
    </row>
    <row r="89" hidden="1" s="9" customFormat="1" ht="24.96" customHeight="1">
      <c r="A89" s="9"/>
      <c r="B89" s="176"/>
      <c r="C89" s="177"/>
      <c r="D89" s="178" t="s">
        <v>7956</v>
      </c>
      <c r="E89" s="179"/>
      <c r="F89" s="179"/>
      <c r="G89" s="179"/>
      <c r="H89" s="179"/>
      <c r="I89" s="179"/>
      <c r="J89" s="180">
        <f>J746</f>
        <v>0</v>
      </c>
      <c r="K89" s="177"/>
      <c r="L89" s="181"/>
      <c r="S89" s="9"/>
      <c r="T89" s="9"/>
      <c r="U89" s="9"/>
      <c r="V89" s="9"/>
      <c r="W89" s="9"/>
      <c r="X89" s="9"/>
      <c r="Y89" s="9"/>
      <c r="Z89" s="9"/>
      <c r="AA89" s="9"/>
      <c r="AB89" s="9"/>
      <c r="AC89" s="9"/>
      <c r="AD89" s="9"/>
      <c r="AE89" s="9"/>
    </row>
    <row r="90" hidden="1" s="9" customFormat="1" ht="24.96" customHeight="1">
      <c r="A90" s="9"/>
      <c r="B90" s="176"/>
      <c r="C90" s="177"/>
      <c r="D90" s="178" t="s">
        <v>7957</v>
      </c>
      <c r="E90" s="179"/>
      <c r="F90" s="179"/>
      <c r="G90" s="179"/>
      <c r="H90" s="179"/>
      <c r="I90" s="179"/>
      <c r="J90" s="180">
        <f>J793</f>
        <v>0</v>
      </c>
      <c r="K90" s="177"/>
      <c r="L90" s="181"/>
      <c r="S90" s="9"/>
      <c r="T90" s="9"/>
      <c r="U90" s="9"/>
      <c r="V90" s="9"/>
      <c r="W90" s="9"/>
      <c r="X90" s="9"/>
      <c r="Y90" s="9"/>
      <c r="Z90" s="9"/>
      <c r="AA90" s="9"/>
      <c r="AB90" s="9"/>
      <c r="AC90" s="9"/>
      <c r="AD90" s="9"/>
      <c r="AE90" s="9"/>
    </row>
    <row r="91" hidden="1" s="9" customFormat="1" ht="24.96" customHeight="1">
      <c r="A91" s="9"/>
      <c r="B91" s="176"/>
      <c r="C91" s="177"/>
      <c r="D91" s="178" t="s">
        <v>7958</v>
      </c>
      <c r="E91" s="179"/>
      <c r="F91" s="179"/>
      <c r="G91" s="179"/>
      <c r="H91" s="179"/>
      <c r="I91" s="179"/>
      <c r="J91" s="180">
        <f>J798</f>
        <v>0</v>
      </c>
      <c r="K91" s="177"/>
      <c r="L91" s="181"/>
      <c r="S91" s="9"/>
      <c r="T91" s="9"/>
      <c r="U91" s="9"/>
      <c r="V91" s="9"/>
      <c r="W91" s="9"/>
      <c r="X91" s="9"/>
      <c r="Y91" s="9"/>
      <c r="Z91" s="9"/>
      <c r="AA91" s="9"/>
      <c r="AB91" s="9"/>
      <c r="AC91" s="9"/>
      <c r="AD91" s="9"/>
      <c r="AE91" s="9"/>
    </row>
    <row r="92" hidden="1" s="9" customFormat="1" ht="24.96" customHeight="1">
      <c r="A92" s="9"/>
      <c r="B92" s="176"/>
      <c r="C92" s="177"/>
      <c r="D92" s="178" t="s">
        <v>7959</v>
      </c>
      <c r="E92" s="179"/>
      <c r="F92" s="179"/>
      <c r="G92" s="179"/>
      <c r="H92" s="179"/>
      <c r="I92" s="179"/>
      <c r="J92" s="180">
        <f>J803</f>
        <v>0</v>
      </c>
      <c r="K92" s="177"/>
      <c r="L92" s="181"/>
      <c r="S92" s="9"/>
      <c r="T92" s="9"/>
      <c r="U92" s="9"/>
      <c r="V92" s="9"/>
      <c r="W92" s="9"/>
      <c r="X92" s="9"/>
      <c r="Y92" s="9"/>
      <c r="Z92" s="9"/>
      <c r="AA92" s="9"/>
      <c r="AB92" s="9"/>
      <c r="AC92" s="9"/>
      <c r="AD92" s="9"/>
      <c r="AE92" s="9"/>
    </row>
    <row r="93" hidden="1" s="9" customFormat="1" ht="24.96" customHeight="1">
      <c r="A93" s="9"/>
      <c r="B93" s="176"/>
      <c r="C93" s="177"/>
      <c r="D93" s="178" t="s">
        <v>7960</v>
      </c>
      <c r="E93" s="179"/>
      <c r="F93" s="179"/>
      <c r="G93" s="179"/>
      <c r="H93" s="179"/>
      <c r="I93" s="179"/>
      <c r="J93" s="180">
        <f>J808</f>
        <v>0</v>
      </c>
      <c r="K93" s="177"/>
      <c r="L93" s="181"/>
      <c r="S93" s="9"/>
      <c r="T93" s="9"/>
      <c r="U93" s="9"/>
      <c r="V93" s="9"/>
      <c r="W93" s="9"/>
      <c r="X93" s="9"/>
      <c r="Y93" s="9"/>
      <c r="Z93" s="9"/>
      <c r="AA93" s="9"/>
      <c r="AB93" s="9"/>
      <c r="AC93" s="9"/>
      <c r="AD93" s="9"/>
      <c r="AE93" s="9"/>
    </row>
    <row r="94" hidden="1" s="9" customFormat="1" ht="24.96" customHeight="1">
      <c r="A94" s="9"/>
      <c r="B94" s="176"/>
      <c r="C94" s="177"/>
      <c r="D94" s="178" t="s">
        <v>7961</v>
      </c>
      <c r="E94" s="179"/>
      <c r="F94" s="179"/>
      <c r="G94" s="179"/>
      <c r="H94" s="179"/>
      <c r="I94" s="179"/>
      <c r="J94" s="180">
        <f>J813</f>
        <v>0</v>
      </c>
      <c r="K94" s="177"/>
      <c r="L94" s="181"/>
      <c r="S94" s="9"/>
      <c r="T94" s="9"/>
      <c r="U94" s="9"/>
      <c r="V94" s="9"/>
      <c r="W94" s="9"/>
      <c r="X94" s="9"/>
      <c r="Y94" s="9"/>
      <c r="Z94" s="9"/>
      <c r="AA94" s="9"/>
      <c r="AB94" s="9"/>
      <c r="AC94" s="9"/>
      <c r="AD94" s="9"/>
      <c r="AE94" s="9"/>
    </row>
    <row r="95" hidden="1" s="9" customFormat="1" ht="24.96" customHeight="1">
      <c r="A95" s="9"/>
      <c r="B95" s="176"/>
      <c r="C95" s="177"/>
      <c r="D95" s="178" t="s">
        <v>7962</v>
      </c>
      <c r="E95" s="179"/>
      <c r="F95" s="179"/>
      <c r="G95" s="179"/>
      <c r="H95" s="179"/>
      <c r="I95" s="179"/>
      <c r="J95" s="180">
        <f>J818</f>
        <v>0</v>
      </c>
      <c r="K95" s="177"/>
      <c r="L95" s="181"/>
      <c r="S95" s="9"/>
      <c r="T95" s="9"/>
      <c r="U95" s="9"/>
      <c r="V95" s="9"/>
      <c r="W95" s="9"/>
      <c r="X95" s="9"/>
      <c r="Y95" s="9"/>
      <c r="Z95" s="9"/>
      <c r="AA95" s="9"/>
      <c r="AB95" s="9"/>
      <c r="AC95" s="9"/>
      <c r="AD95" s="9"/>
      <c r="AE95" s="9"/>
    </row>
    <row r="96" hidden="1" s="9" customFormat="1" ht="24.96" customHeight="1">
      <c r="A96" s="9"/>
      <c r="B96" s="176"/>
      <c r="C96" s="177"/>
      <c r="D96" s="178" t="s">
        <v>7963</v>
      </c>
      <c r="E96" s="179"/>
      <c r="F96" s="179"/>
      <c r="G96" s="179"/>
      <c r="H96" s="179"/>
      <c r="I96" s="179"/>
      <c r="J96" s="180">
        <f>J823</f>
        <v>0</v>
      </c>
      <c r="K96" s="177"/>
      <c r="L96" s="181"/>
      <c r="S96" s="9"/>
      <c r="T96" s="9"/>
      <c r="U96" s="9"/>
      <c r="V96" s="9"/>
      <c r="W96" s="9"/>
      <c r="X96" s="9"/>
      <c r="Y96" s="9"/>
      <c r="Z96" s="9"/>
      <c r="AA96" s="9"/>
      <c r="AB96" s="9"/>
      <c r="AC96" s="9"/>
      <c r="AD96" s="9"/>
      <c r="AE96" s="9"/>
    </row>
    <row r="97" hidden="1" s="9" customFormat="1" ht="24.96" customHeight="1">
      <c r="A97" s="9"/>
      <c r="B97" s="176"/>
      <c r="C97" s="177"/>
      <c r="D97" s="178" t="s">
        <v>7964</v>
      </c>
      <c r="E97" s="179"/>
      <c r="F97" s="179"/>
      <c r="G97" s="179"/>
      <c r="H97" s="179"/>
      <c r="I97" s="179"/>
      <c r="J97" s="180">
        <f>J828</f>
        <v>0</v>
      </c>
      <c r="K97" s="177"/>
      <c r="L97" s="181"/>
      <c r="S97" s="9"/>
      <c r="T97" s="9"/>
      <c r="U97" s="9"/>
      <c r="V97" s="9"/>
      <c r="W97" s="9"/>
      <c r="X97" s="9"/>
      <c r="Y97" s="9"/>
      <c r="Z97" s="9"/>
      <c r="AA97" s="9"/>
      <c r="AB97" s="9"/>
      <c r="AC97" s="9"/>
      <c r="AD97" s="9"/>
      <c r="AE97" s="9"/>
    </row>
    <row r="98" hidden="1" s="9" customFormat="1" ht="24.96" customHeight="1">
      <c r="A98" s="9"/>
      <c r="B98" s="176"/>
      <c r="C98" s="177"/>
      <c r="D98" s="178" t="s">
        <v>7965</v>
      </c>
      <c r="E98" s="179"/>
      <c r="F98" s="179"/>
      <c r="G98" s="179"/>
      <c r="H98" s="179"/>
      <c r="I98" s="179"/>
      <c r="J98" s="180">
        <f>J833</f>
        <v>0</v>
      </c>
      <c r="K98" s="177"/>
      <c r="L98" s="181"/>
      <c r="S98" s="9"/>
      <c r="T98" s="9"/>
      <c r="U98" s="9"/>
      <c r="V98" s="9"/>
      <c r="W98" s="9"/>
      <c r="X98" s="9"/>
      <c r="Y98" s="9"/>
      <c r="Z98" s="9"/>
      <c r="AA98" s="9"/>
      <c r="AB98" s="9"/>
      <c r="AC98" s="9"/>
      <c r="AD98" s="9"/>
      <c r="AE98" s="9"/>
    </row>
    <row r="99" hidden="1" s="9" customFormat="1" ht="24.96" customHeight="1">
      <c r="A99" s="9"/>
      <c r="B99" s="176"/>
      <c r="C99" s="177"/>
      <c r="D99" s="178" t="s">
        <v>7966</v>
      </c>
      <c r="E99" s="179"/>
      <c r="F99" s="179"/>
      <c r="G99" s="179"/>
      <c r="H99" s="179"/>
      <c r="I99" s="179"/>
      <c r="J99" s="180">
        <f>J838</f>
        <v>0</v>
      </c>
      <c r="K99" s="177"/>
      <c r="L99" s="181"/>
      <c r="S99" s="9"/>
      <c r="T99" s="9"/>
      <c r="U99" s="9"/>
      <c r="V99" s="9"/>
      <c r="W99" s="9"/>
      <c r="X99" s="9"/>
      <c r="Y99" s="9"/>
      <c r="Z99" s="9"/>
      <c r="AA99" s="9"/>
      <c r="AB99" s="9"/>
      <c r="AC99" s="9"/>
      <c r="AD99" s="9"/>
      <c r="AE99" s="9"/>
    </row>
    <row r="100" hidden="1" s="9" customFormat="1" ht="24.96" customHeight="1">
      <c r="A100" s="9"/>
      <c r="B100" s="176"/>
      <c r="C100" s="177"/>
      <c r="D100" s="178" t="s">
        <v>7967</v>
      </c>
      <c r="E100" s="179"/>
      <c r="F100" s="179"/>
      <c r="G100" s="179"/>
      <c r="H100" s="179"/>
      <c r="I100" s="179"/>
      <c r="J100" s="180">
        <f>J851</f>
        <v>0</v>
      </c>
      <c r="K100" s="177"/>
      <c r="L100" s="181"/>
      <c r="S100" s="9"/>
      <c r="T100" s="9"/>
      <c r="U100" s="9"/>
      <c r="V100" s="9"/>
      <c r="W100" s="9"/>
      <c r="X100" s="9"/>
      <c r="Y100" s="9"/>
      <c r="Z100" s="9"/>
      <c r="AA100" s="9"/>
      <c r="AB100" s="9"/>
      <c r="AC100" s="9"/>
      <c r="AD100" s="9"/>
      <c r="AE100" s="9"/>
    </row>
    <row r="101" hidden="1" s="9" customFormat="1" ht="24.96" customHeight="1">
      <c r="A101" s="9"/>
      <c r="B101" s="176"/>
      <c r="C101" s="177"/>
      <c r="D101" s="178" t="s">
        <v>7968</v>
      </c>
      <c r="E101" s="179"/>
      <c r="F101" s="179"/>
      <c r="G101" s="179"/>
      <c r="H101" s="179"/>
      <c r="I101" s="179"/>
      <c r="J101" s="180">
        <f>J858</f>
        <v>0</v>
      </c>
      <c r="K101" s="177"/>
      <c r="L101" s="181"/>
      <c r="S101" s="9"/>
      <c r="T101" s="9"/>
      <c r="U101" s="9"/>
      <c r="V101" s="9"/>
      <c r="W101" s="9"/>
      <c r="X101" s="9"/>
      <c r="Y101" s="9"/>
      <c r="Z101" s="9"/>
      <c r="AA101" s="9"/>
      <c r="AB101" s="9"/>
      <c r="AC101" s="9"/>
      <c r="AD101" s="9"/>
      <c r="AE101" s="9"/>
    </row>
    <row r="102" hidden="1" s="9" customFormat="1" ht="24.96" customHeight="1">
      <c r="A102" s="9"/>
      <c r="B102" s="176"/>
      <c r="C102" s="177"/>
      <c r="D102" s="178" t="s">
        <v>7969</v>
      </c>
      <c r="E102" s="179"/>
      <c r="F102" s="179"/>
      <c r="G102" s="179"/>
      <c r="H102" s="179"/>
      <c r="I102" s="179"/>
      <c r="J102" s="180">
        <f>J879</f>
        <v>0</v>
      </c>
      <c r="K102" s="177"/>
      <c r="L102" s="181"/>
      <c r="S102" s="9"/>
      <c r="T102" s="9"/>
      <c r="U102" s="9"/>
      <c r="V102" s="9"/>
      <c r="W102" s="9"/>
      <c r="X102" s="9"/>
      <c r="Y102" s="9"/>
      <c r="Z102" s="9"/>
      <c r="AA102" s="9"/>
      <c r="AB102" s="9"/>
      <c r="AC102" s="9"/>
      <c r="AD102" s="9"/>
      <c r="AE102" s="9"/>
    </row>
    <row r="103" hidden="1" s="9" customFormat="1" ht="24.96" customHeight="1">
      <c r="A103" s="9"/>
      <c r="B103" s="176"/>
      <c r="C103" s="177"/>
      <c r="D103" s="178" t="s">
        <v>7970</v>
      </c>
      <c r="E103" s="179"/>
      <c r="F103" s="179"/>
      <c r="G103" s="179"/>
      <c r="H103" s="179"/>
      <c r="I103" s="179"/>
      <c r="J103" s="180">
        <f>J898</f>
        <v>0</v>
      </c>
      <c r="K103" s="177"/>
      <c r="L103" s="181"/>
      <c r="S103" s="9"/>
      <c r="T103" s="9"/>
      <c r="U103" s="9"/>
      <c r="V103" s="9"/>
      <c r="W103" s="9"/>
      <c r="X103" s="9"/>
      <c r="Y103" s="9"/>
      <c r="Z103" s="9"/>
      <c r="AA103" s="9"/>
      <c r="AB103" s="9"/>
      <c r="AC103" s="9"/>
      <c r="AD103" s="9"/>
      <c r="AE103" s="9"/>
    </row>
    <row r="104" hidden="1" s="9" customFormat="1" ht="24.96" customHeight="1">
      <c r="A104" s="9"/>
      <c r="B104" s="176"/>
      <c r="C104" s="177"/>
      <c r="D104" s="178" t="s">
        <v>7971</v>
      </c>
      <c r="E104" s="179"/>
      <c r="F104" s="179"/>
      <c r="G104" s="179"/>
      <c r="H104" s="179"/>
      <c r="I104" s="179"/>
      <c r="J104" s="180">
        <f>J903</f>
        <v>0</v>
      </c>
      <c r="K104" s="177"/>
      <c r="L104" s="181"/>
      <c r="S104" s="9"/>
      <c r="T104" s="9"/>
      <c r="U104" s="9"/>
      <c r="V104" s="9"/>
      <c r="W104" s="9"/>
      <c r="X104" s="9"/>
      <c r="Y104" s="9"/>
      <c r="Z104" s="9"/>
      <c r="AA104" s="9"/>
      <c r="AB104" s="9"/>
      <c r="AC104" s="9"/>
      <c r="AD104" s="9"/>
      <c r="AE104" s="9"/>
    </row>
    <row r="105" hidden="1" s="2" customFormat="1" ht="21.84" customHeight="1">
      <c r="A105" s="39"/>
      <c r="B105" s="40"/>
      <c r="C105" s="41"/>
      <c r="D105" s="41"/>
      <c r="E105" s="41"/>
      <c r="F105" s="41"/>
      <c r="G105" s="41"/>
      <c r="H105" s="41"/>
      <c r="I105" s="41"/>
      <c r="J105" s="41"/>
      <c r="K105" s="41"/>
      <c r="L105" s="146"/>
      <c r="S105" s="39"/>
      <c r="T105" s="39"/>
      <c r="U105" s="39"/>
      <c r="V105" s="39"/>
      <c r="W105" s="39"/>
      <c r="X105" s="39"/>
      <c r="Y105" s="39"/>
      <c r="Z105" s="39"/>
      <c r="AA105" s="39"/>
      <c r="AB105" s="39"/>
      <c r="AC105" s="39"/>
      <c r="AD105" s="39"/>
      <c r="AE105" s="39"/>
    </row>
    <row r="106" hidden="1" s="2" customFormat="1" ht="6.96" customHeight="1">
      <c r="A106" s="39"/>
      <c r="B106" s="60"/>
      <c r="C106" s="61"/>
      <c r="D106" s="61"/>
      <c r="E106" s="61"/>
      <c r="F106" s="61"/>
      <c r="G106" s="61"/>
      <c r="H106" s="61"/>
      <c r="I106" s="61"/>
      <c r="J106" s="61"/>
      <c r="K106" s="61"/>
      <c r="L106" s="146"/>
      <c r="S106" s="39"/>
      <c r="T106" s="39"/>
      <c r="U106" s="39"/>
      <c r="V106" s="39"/>
      <c r="W106" s="39"/>
      <c r="X106" s="39"/>
      <c r="Y106" s="39"/>
      <c r="Z106" s="39"/>
      <c r="AA106" s="39"/>
      <c r="AB106" s="39"/>
      <c r="AC106" s="39"/>
      <c r="AD106" s="39"/>
      <c r="AE106" s="39"/>
    </row>
    <row r="107" hidden="1"/>
    <row r="108" hidden="1"/>
    <row r="109" hidden="1"/>
    <row r="110" s="2" customFormat="1" ht="6.96" customHeight="1">
      <c r="A110" s="39"/>
      <c r="B110" s="62"/>
      <c r="C110" s="63"/>
      <c r="D110" s="63"/>
      <c r="E110" s="63"/>
      <c r="F110" s="63"/>
      <c r="G110" s="63"/>
      <c r="H110" s="63"/>
      <c r="I110" s="63"/>
      <c r="J110" s="63"/>
      <c r="K110" s="63"/>
      <c r="L110" s="146"/>
      <c r="S110" s="39"/>
      <c r="T110" s="39"/>
      <c r="U110" s="39"/>
      <c r="V110" s="39"/>
      <c r="W110" s="39"/>
      <c r="X110" s="39"/>
      <c r="Y110" s="39"/>
      <c r="Z110" s="39"/>
      <c r="AA110" s="39"/>
      <c r="AB110" s="39"/>
      <c r="AC110" s="39"/>
      <c r="AD110" s="39"/>
      <c r="AE110" s="39"/>
    </row>
    <row r="111" s="2" customFormat="1" ht="24.96" customHeight="1">
      <c r="A111" s="39"/>
      <c r="B111" s="40"/>
      <c r="C111" s="24" t="s">
        <v>226</v>
      </c>
      <c r="D111" s="41"/>
      <c r="E111" s="41"/>
      <c r="F111" s="41"/>
      <c r="G111" s="41"/>
      <c r="H111" s="41"/>
      <c r="I111" s="41"/>
      <c r="J111" s="41"/>
      <c r="K111" s="41"/>
      <c r="L111" s="146"/>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146"/>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146"/>
      <c r="S113" s="39"/>
      <c r="T113" s="39"/>
      <c r="U113" s="39"/>
      <c r="V113" s="39"/>
      <c r="W113" s="39"/>
      <c r="X113" s="39"/>
      <c r="Y113" s="39"/>
      <c r="Z113" s="39"/>
      <c r="AA113" s="39"/>
      <c r="AB113" s="39"/>
      <c r="AC113" s="39"/>
      <c r="AD113" s="39"/>
      <c r="AE113" s="39"/>
    </row>
    <row r="114" s="2" customFormat="1" ht="16.5" customHeight="1">
      <c r="A114" s="39"/>
      <c r="B114" s="40"/>
      <c r="C114" s="41"/>
      <c r="D114" s="41"/>
      <c r="E114" s="171" t="str">
        <f>E7</f>
        <v>Sportovní hala Turnov</v>
      </c>
      <c r="F114" s="33"/>
      <c r="G114" s="33"/>
      <c r="H114" s="33"/>
      <c r="I114" s="41"/>
      <c r="J114" s="41"/>
      <c r="K114" s="41"/>
      <c r="L114" s="146"/>
      <c r="S114" s="39"/>
      <c r="T114" s="39"/>
      <c r="U114" s="39"/>
      <c r="V114" s="39"/>
      <c r="W114" s="39"/>
      <c r="X114" s="39"/>
      <c r="Y114" s="39"/>
      <c r="Z114" s="39"/>
      <c r="AA114" s="39"/>
      <c r="AB114" s="39"/>
      <c r="AC114" s="39"/>
      <c r="AD114" s="39"/>
      <c r="AE114" s="39"/>
    </row>
    <row r="115" s="1" customFormat="1" ht="12" customHeight="1">
      <c r="B115" s="22"/>
      <c r="C115" s="33" t="s">
        <v>209</v>
      </c>
      <c r="D115" s="23"/>
      <c r="E115" s="23"/>
      <c r="F115" s="23"/>
      <c r="G115" s="23"/>
      <c r="H115" s="23"/>
      <c r="I115" s="23"/>
      <c r="J115" s="23"/>
      <c r="K115" s="23"/>
      <c r="L115" s="21"/>
    </row>
    <row r="116" s="2" customFormat="1" ht="16.5" customHeight="1">
      <c r="A116" s="39"/>
      <c r="B116" s="40"/>
      <c r="C116" s="41"/>
      <c r="D116" s="41"/>
      <c r="E116" s="171" t="s">
        <v>1333</v>
      </c>
      <c r="F116" s="41"/>
      <c r="G116" s="41"/>
      <c r="H116" s="41"/>
      <c r="I116" s="41"/>
      <c r="J116" s="41"/>
      <c r="K116" s="41"/>
      <c r="L116" s="146"/>
      <c r="S116" s="39"/>
      <c r="T116" s="39"/>
      <c r="U116" s="39"/>
      <c r="V116" s="39"/>
      <c r="W116" s="39"/>
      <c r="X116" s="39"/>
      <c r="Y116" s="39"/>
      <c r="Z116" s="39"/>
      <c r="AA116" s="39"/>
      <c r="AB116" s="39"/>
      <c r="AC116" s="39"/>
      <c r="AD116" s="39"/>
      <c r="AE116" s="39"/>
    </row>
    <row r="117" s="2" customFormat="1" ht="12" customHeight="1">
      <c r="A117" s="39"/>
      <c r="B117" s="40"/>
      <c r="C117" s="33" t="s">
        <v>211</v>
      </c>
      <c r="D117" s="41"/>
      <c r="E117" s="41"/>
      <c r="F117" s="41"/>
      <c r="G117" s="41"/>
      <c r="H117" s="41"/>
      <c r="I117" s="41"/>
      <c r="J117" s="41"/>
      <c r="K117" s="41"/>
      <c r="L117" s="146"/>
      <c r="S117" s="39"/>
      <c r="T117" s="39"/>
      <c r="U117" s="39"/>
      <c r="V117" s="39"/>
      <c r="W117" s="39"/>
      <c r="X117" s="39"/>
      <c r="Y117" s="39"/>
      <c r="Z117" s="39"/>
      <c r="AA117" s="39"/>
      <c r="AB117" s="39"/>
      <c r="AC117" s="39"/>
      <c r="AD117" s="39"/>
      <c r="AE117" s="39"/>
    </row>
    <row r="118" s="2" customFormat="1" ht="30" customHeight="1">
      <c r="A118" s="39"/>
      <c r="B118" s="40"/>
      <c r="C118" s="41"/>
      <c r="D118" s="41"/>
      <c r="E118" s="70" t="str">
        <f>E11</f>
        <v>24_099_1445 - D.1.4.i_Technika prostředí staveb – Měření a regulace</v>
      </c>
      <c r="F118" s="41"/>
      <c r="G118" s="41"/>
      <c r="H118" s="41"/>
      <c r="I118" s="41"/>
      <c r="J118" s="41"/>
      <c r="K118" s="41"/>
      <c r="L118" s="146"/>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146"/>
      <c r="S119" s="39"/>
      <c r="T119" s="39"/>
      <c r="U119" s="39"/>
      <c r="V119" s="39"/>
      <c r="W119" s="39"/>
      <c r="X119" s="39"/>
      <c r="Y119" s="39"/>
      <c r="Z119" s="39"/>
      <c r="AA119" s="39"/>
      <c r="AB119" s="39"/>
      <c r="AC119" s="39"/>
      <c r="AD119" s="39"/>
      <c r="AE119" s="39"/>
    </row>
    <row r="120" s="2" customFormat="1" ht="12" customHeight="1">
      <c r="A120" s="39"/>
      <c r="B120" s="40"/>
      <c r="C120" s="33" t="s">
        <v>21</v>
      </c>
      <c r="D120" s="41"/>
      <c r="E120" s="41"/>
      <c r="F120" s="28" t="str">
        <f>F14</f>
        <v xml:space="preserve"> </v>
      </c>
      <c r="G120" s="41"/>
      <c r="H120" s="41"/>
      <c r="I120" s="33" t="s">
        <v>23</v>
      </c>
      <c r="J120" s="73" t="str">
        <f>IF(J14="","",J14)</f>
        <v>19. 10. 2024</v>
      </c>
      <c r="K120" s="41"/>
      <c r="L120" s="146"/>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146"/>
      <c r="S121" s="39"/>
      <c r="T121" s="39"/>
      <c r="U121" s="39"/>
      <c r="V121" s="39"/>
      <c r="W121" s="39"/>
      <c r="X121" s="39"/>
      <c r="Y121" s="39"/>
      <c r="Z121" s="39"/>
      <c r="AA121" s="39"/>
      <c r="AB121" s="39"/>
      <c r="AC121" s="39"/>
      <c r="AD121" s="39"/>
      <c r="AE121" s="39"/>
    </row>
    <row r="122" s="2" customFormat="1" ht="15.15" customHeight="1">
      <c r="A122" s="39"/>
      <c r="B122" s="40"/>
      <c r="C122" s="33" t="s">
        <v>25</v>
      </c>
      <c r="D122" s="41"/>
      <c r="E122" s="41"/>
      <c r="F122" s="28" t="str">
        <f>E17</f>
        <v>Městská sportovní Turnov</v>
      </c>
      <c r="G122" s="41"/>
      <c r="H122" s="41"/>
      <c r="I122" s="33" t="s">
        <v>31</v>
      </c>
      <c r="J122" s="37" t="str">
        <f>E23</f>
        <v>RESTYL Plan s.r.o.</v>
      </c>
      <c r="K122" s="41"/>
      <c r="L122" s="146"/>
      <c r="S122" s="39"/>
      <c r="T122" s="39"/>
      <c r="U122" s="39"/>
      <c r="V122" s="39"/>
      <c r="W122" s="39"/>
      <c r="X122" s="39"/>
      <c r="Y122" s="39"/>
      <c r="Z122" s="39"/>
      <c r="AA122" s="39"/>
      <c r="AB122" s="39"/>
      <c r="AC122" s="39"/>
      <c r="AD122" s="39"/>
      <c r="AE122" s="39"/>
    </row>
    <row r="123" s="2" customFormat="1" ht="15.15" customHeight="1">
      <c r="A123" s="39"/>
      <c r="B123" s="40"/>
      <c r="C123" s="33" t="s">
        <v>29</v>
      </c>
      <c r="D123" s="41"/>
      <c r="E123" s="41"/>
      <c r="F123" s="28" t="str">
        <f>IF(E20="","",E20)</f>
        <v>Vyplň údaj</v>
      </c>
      <c r="G123" s="41"/>
      <c r="H123" s="41"/>
      <c r="I123" s="33" t="s">
        <v>34</v>
      </c>
      <c r="J123" s="37" t="str">
        <f>E26</f>
        <v>Ing.R. Hladký</v>
      </c>
      <c r="K123" s="41"/>
      <c r="L123" s="146"/>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146"/>
      <c r="S124" s="39"/>
      <c r="T124" s="39"/>
      <c r="U124" s="39"/>
      <c r="V124" s="39"/>
      <c r="W124" s="39"/>
      <c r="X124" s="39"/>
      <c r="Y124" s="39"/>
      <c r="Z124" s="39"/>
      <c r="AA124" s="39"/>
      <c r="AB124" s="39"/>
      <c r="AC124" s="39"/>
      <c r="AD124" s="39"/>
      <c r="AE124" s="39"/>
    </row>
    <row r="125" s="11" customFormat="1" ht="29.28" customHeight="1">
      <c r="A125" s="187"/>
      <c r="B125" s="188"/>
      <c r="C125" s="189" t="s">
        <v>227</v>
      </c>
      <c r="D125" s="190" t="s">
        <v>57</v>
      </c>
      <c r="E125" s="190" t="s">
        <v>53</v>
      </c>
      <c r="F125" s="190" t="s">
        <v>54</v>
      </c>
      <c r="G125" s="190" t="s">
        <v>228</v>
      </c>
      <c r="H125" s="190" t="s">
        <v>229</v>
      </c>
      <c r="I125" s="190" t="s">
        <v>230</v>
      </c>
      <c r="J125" s="190" t="s">
        <v>216</v>
      </c>
      <c r="K125" s="191" t="s">
        <v>231</v>
      </c>
      <c r="L125" s="192"/>
      <c r="M125" s="93" t="s">
        <v>19</v>
      </c>
      <c r="N125" s="94" t="s">
        <v>42</v>
      </c>
      <c r="O125" s="94" t="s">
        <v>232</v>
      </c>
      <c r="P125" s="94" t="s">
        <v>233</v>
      </c>
      <c r="Q125" s="94" t="s">
        <v>234</v>
      </c>
      <c r="R125" s="94" t="s">
        <v>235</v>
      </c>
      <c r="S125" s="94" t="s">
        <v>236</v>
      </c>
      <c r="T125" s="95" t="s">
        <v>237</v>
      </c>
      <c r="U125" s="187"/>
      <c r="V125" s="187"/>
      <c r="W125" s="187"/>
      <c r="X125" s="187"/>
      <c r="Y125" s="187"/>
      <c r="Z125" s="187"/>
      <c r="AA125" s="187"/>
      <c r="AB125" s="187"/>
      <c r="AC125" s="187"/>
      <c r="AD125" s="187"/>
      <c r="AE125" s="187"/>
    </row>
    <row r="126" s="2" customFormat="1" ht="22.8" customHeight="1">
      <c r="A126" s="39"/>
      <c r="B126" s="40"/>
      <c r="C126" s="100" t="s">
        <v>238</v>
      </c>
      <c r="D126" s="41"/>
      <c r="E126" s="41"/>
      <c r="F126" s="41"/>
      <c r="G126" s="41"/>
      <c r="H126" s="41"/>
      <c r="I126" s="41"/>
      <c r="J126" s="193">
        <f>BK126</f>
        <v>0</v>
      </c>
      <c r="K126" s="41"/>
      <c r="L126" s="45"/>
      <c r="M126" s="96"/>
      <c r="N126" s="194"/>
      <c r="O126" s="97"/>
      <c r="P126" s="195">
        <f>P127+P218+P235+P238+P271+P280+P287+P290+P299+P350+P375+P396+P417+P438+P463+P488+P513+P538+P619+P648+P661+P682+P695+P716+P737+P746+P793+P798+P803+P808+P813+P818+P823+P828+P833+P838+P851+P858+P879+P898+P903</f>
        <v>0</v>
      </c>
      <c r="Q126" s="97"/>
      <c r="R126" s="195">
        <f>R127+R218+R235+R238+R271+R280+R287+R290+R299+R350+R375+R396+R417+R438+R463+R488+R513+R538+R619+R648+R661+R682+R695+R716+R737+R746+R793+R798+R803+R808+R813+R818+R823+R828+R833+R838+R851+R858+R879+R898+R903</f>
        <v>0</v>
      </c>
      <c r="S126" s="97"/>
      <c r="T126" s="196">
        <f>T127+T218+T235+T238+T271+T280+T287+T290+T299+T350+T375+T396+T417+T438+T463+T488+T513+T538+T619+T648+T661+T682+T695+T716+T737+T746+T793+T798+T803+T808+T813+T818+T823+T828+T833+T838+T851+T858+T879+T898+T903</f>
        <v>0</v>
      </c>
      <c r="U126" s="39"/>
      <c r="V126" s="39"/>
      <c r="W126" s="39"/>
      <c r="X126" s="39"/>
      <c r="Y126" s="39"/>
      <c r="Z126" s="39"/>
      <c r="AA126" s="39"/>
      <c r="AB126" s="39"/>
      <c r="AC126" s="39"/>
      <c r="AD126" s="39"/>
      <c r="AE126" s="39"/>
      <c r="AT126" s="18" t="s">
        <v>71</v>
      </c>
      <c r="AU126" s="18" t="s">
        <v>217</v>
      </c>
      <c r="BK126" s="197">
        <f>BK127+BK218+BK235+BK238+BK271+BK280+BK287+BK290+BK299+BK350+BK375+BK396+BK417+BK438+BK463+BK488+BK513+BK538+BK619+BK648+BK661+BK682+BK695+BK716+BK737+BK746+BK793+BK798+BK803+BK808+BK813+BK818+BK823+BK828+BK833+BK838+BK851+BK858+BK879+BK898+BK903</f>
        <v>0</v>
      </c>
    </row>
    <row r="127" s="12" customFormat="1" ht="25.92" customHeight="1">
      <c r="A127" s="12"/>
      <c r="B127" s="198"/>
      <c r="C127" s="199"/>
      <c r="D127" s="200" t="s">
        <v>71</v>
      </c>
      <c r="E127" s="201" t="s">
        <v>79</v>
      </c>
      <c r="F127" s="201" t="s">
        <v>7972</v>
      </c>
      <c r="G127" s="199"/>
      <c r="H127" s="199"/>
      <c r="I127" s="202"/>
      <c r="J127" s="203">
        <f>BK127</f>
        <v>0</v>
      </c>
      <c r="K127" s="199"/>
      <c r="L127" s="204"/>
      <c r="M127" s="205"/>
      <c r="N127" s="206"/>
      <c r="O127" s="206"/>
      <c r="P127" s="207">
        <f>SUM(P128:P217)</f>
        <v>0</v>
      </c>
      <c r="Q127" s="206"/>
      <c r="R127" s="207">
        <f>SUM(R128:R217)</f>
        <v>0</v>
      </c>
      <c r="S127" s="206"/>
      <c r="T127" s="208">
        <f>SUM(T128:T217)</f>
        <v>0</v>
      </c>
      <c r="U127" s="12"/>
      <c r="V127" s="12"/>
      <c r="W127" s="12"/>
      <c r="X127" s="12"/>
      <c r="Y127" s="12"/>
      <c r="Z127" s="12"/>
      <c r="AA127" s="12"/>
      <c r="AB127" s="12"/>
      <c r="AC127" s="12"/>
      <c r="AD127" s="12"/>
      <c r="AE127" s="12"/>
      <c r="AR127" s="209" t="s">
        <v>79</v>
      </c>
      <c r="AT127" s="210" t="s">
        <v>71</v>
      </c>
      <c r="AU127" s="210" t="s">
        <v>72</v>
      </c>
      <c r="AY127" s="209" t="s">
        <v>240</v>
      </c>
      <c r="BK127" s="211">
        <f>SUM(BK128:BK217)</f>
        <v>0</v>
      </c>
    </row>
    <row r="128" s="2" customFormat="1">
      <c r="A128" s="39"/>
      <c r="B128" s="40"/>
      <c r="C128" s="214" t="s">
        <v>79</v>
      </c>
      <c r="D128" s="214" t="s">
        <v>243</v>
      </c>
      <c r="E128" s="215" t="s">
        <v>7973</v>
      </c>
      <c r="F128" s="216" t="s">
        <v>7974</v>
      </c>
      <c r="G128" s="217" t="s">
        <v>282</v>
      </c>
      <c r="H128" s="218">
        <v>1</v>
      </c>
      <c r="I128" s="219"/>
      <c r="J128" s="220">
        <f>ROUND(I128*H128,2)</f>
        <v>0</v>
      </c>
      <c r="K128" s="216" t="s">
        <v>247</v>
      </c>
      <c r="L128" s="45"/>
      <c r="M128" s="221" t="s">
        <v>19</v>
      </c>
      <c r="N128" s="222" t="s">
        <v>43</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248</v>
      </c>
      <c r="AT128" s="225" t="s">
        <v>243</v>
      </c>
      <c r="AU128" s="225" t="s">
        <v>79</v>
      </c>
      <c r="AY128" s="18" t="s">
        <v>240</v>
      </c>
      <c r="BE128" s="226">
        <f>IF(N128="základní",J128,0)</f>
        <v>0</v>
      </c>
      <c r="BF128" s="226">
        <f>IF(N128="snížená",J128,0)</f>
        <v>0</v>
      </c>
      <c r="BG128" s="226">
        <f>IF(N128="zákl. přenesená",J128,0)</f>
        <v>0</v>
      </c>
      <c r="BH128" s="226">
        <f>IF(N128="sníž. přenesená",J128,0)</f>
        <v>0</v>
      </c>
      <c r="BI128" s="226">
        <f>IF(N128="nulová",J128,0)</f>
        <v>0</v>
      </c>
      <c r="BJ128" s="18" t="s">
        <v>79</v>
      </c>
      <c r="BK128" s="226">
        <f>ROUND(I128*H128,2)</f>
        <v>0</v>
      </c>
      <c r="BL128" s="18" t="s">
        <v>248</v>
      </c>
      <c r="BM128" s="225" t="s">
        <v>81</v>
      </c>
    </row>
    <row r="129" s="2" customFormat="1">
      <c r="A129" s="39"/>
      <c r="B129" s="40"/>
      <c r="C129" s="41"/>
      <c r="D129" s="227" t="s">
        <v>435</v>
      </c>
      <c r="E129" s="41"/>
      <c r="F129" s="228" t="s">
        <v>7975</v>
      </c>
      <c r="G129" s="41"/>
      <c r="H129" s="41"/>
      <c r="I129" s="229"/>
      <c r="J129" s="41"/>
      <c r="K129" s="41"/>
      <c r="L129" s="45"/>
      <c r="M129" s="291"/>
      <c r="N129" s="292"/>
      <c r="O129" s="85"/>
      <c r="P129" s="85"/>
      <c r="Q129" s="85"/>
      <c r="R129" s="85"/>
      <c r="S129" s="85"/>
      <c r="T129" s="86"/>
      <c r="U129" s="39"/>
      <c r="V129" s="39"/>
      <c r="W129" s="39"/>
      <c r="X129" s="39"/>
      <c r="Y129" s="39"/>
      <c r="Z129" s="39"/>
      <c r="AA129" s="39"/>
      <c r="AB129" s="39"/>
      <c r="AC129" s="39"/>
      <c r="AD129" s="39"/>
      <c r="AE129" s="39"/>
      <c r="AT129" s="18" t="s">
        <v>435</v>
      </c>
      <c r="AU129" s="18" t="s">
        <v>79</v>
      </c>
    </row>
    <row r="130" s="2" customFormat="1" ht="16.5" customHeight="1">
      <c r="A130" s="39"/>
      <c r="B130" s="40"/>
      <c r="C130" s="214" t="s">
        <v>81</v>
      </c>
      <c r="D130" s="214" t="s">
        <v>243</v>
      </c>
      <c r="E130" s="215" t="s">
        <v>7976</v>
      </c>
      <c r="F130" s="216" t="s">
        <v>7977</v>
      </c>
      <c r="G130" s="217" t="s">
        <v>282</v>
      </c>
      <c r="H130" s="218">
        <v>1</v>
      </c>
      <c r="I130" s="219"/>
      <c r="J130" s="220">
        <f>ROUND(I130*H130,2)</f>
        <v>0</v>
      </c>
      <c r="K130" s="216" t="s">
        <v>247</v>
      </c>
      <c r="L130" s="45"/>
      <c r="M130" s="221" t="s">
        <v>19</v>
      </c>
      <c r="N130" s="222" t="s">
        <v>43</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248</v>
      </c>
      <c r="AT130" s="225" t="s">
        <v>243</v>
      </c>
      <c r="AU130" s="225" t="s">
        <v>79</v>
      </c>
      <c r="AY130" s="18" t="s">
        <v>240</v>
      </c>
      <c r="BE130" s="226">
        <f>IF(N130="základní",J130,0)</f>
        <v>0</v>
      </c>
      <c r="BF130" s="226">
        <f>IF(N130="snížená",J130,0)</f>
        <v>0</v>
      </c>
      <c r="BG130" s="226">
        <f>IF(N130="zákl. přenesená",J130,0)</f>
        <v>0</v>
      </c>
      <c r="BH130" s="226">
        <f>IF(N130="sníž. přenesená",J130,0)</f>
        <v>0</v>
      </c>
      <c r="BI130" s="226">
        <f>IF(N130="nulová",J130,0)</f>
        <v>0</v>
      </c>
      <c r="BJ130" s="18" t="s">
        <v>79</v>
      </c>
      <c r="BK130" s="226">
        <f>ROUND(I130*H130,2)</f>
        <v>0</v>
      </c>
      <c r="BL130" s="18" t="s">
        <v>248</v>
      </c>
      <c r="BM130" s="225" t="s">
        <v>248</v>
      </c>
    </row>
    <row r="131" s="2" customFormat="1">
      <c r="A131" s="39"/>
      <c r="B131" s="40"/>
      <c r="C131" s="41"/>
      <c r="D131" s="227" t="s">
        <v>435</v>
      </c>
      <c r="E131" s="41"/>
      <c r="F131" s="228" t="s">
        <v>7978</v>
      </c>
      <c r="G131" s="41"/>
      <c r="H131" s="41"/>
      <c r="I131" s="229"/>
      <c r="J131" s="41"/>
      <c r="K131" s="41"/>
      <c r="L131" s="45"/>
      <c r="M131" s="291"/>
      <c r="N131" s="292"/>
      <c r="O131" s="85"/>
      <c r="P131" s="85"/>
      <c r="Q131" s="85"/>
      <c r="R131" s="85"/>
      <c r="S131" s="85"/>
      <c r="T131" s="86"/>
      <c r="U131" s="39"/>
      <c r="V131" s="39"/>
      <c r="W131" s="39"/>
      <c r="X131" s="39"/>
      <c r="Y131" s="39"/>
      <c r="Z131" s="39"/>
      <c r="AA131" s="39"/>
      <c r="AB131" s="39"/>
      <c r="AC131" s="39"/>
      <c r="AD131" s="39"/>
      <c r="AE131" s="39"/>
      <c r="AT131" s="18" t="s">
        <v>435</v>
      </c>
      <c r="AU131" s="18" t="s">
        <v>79</v>
      </c>
    </row>
    <row r="132" s="2" customFormat="1">
      <c r="A132" s="39"/>
      <c r="B132" s="40"/>
      <c r="C132" s="214" t="s">
        <v>149</v>
      </c>
      <c r="D132" s="214" t="s">
        <v>243</v>
      </c>
      <c r="E132" s="215" t="s">
        <v>7979</v>
      </c>
      <c r="F132" s="216" t="s">
        <v>7980</v>
      </c>
      <c r="G132" s="217" t="s">
        <v>282</v>
      </c>
      <c r="H132" s="218">
        <v>2</v>
      </c>
      <c r="I132" s="219"/>
      <c r="J132" s="220">
        <f>ROUND(I132*H132,2)</f>
        <v>0</v>
      </c>
      <c r="K132" s="216" t="s">
        <v>247</v>
      </c>
      <c r="L132" s="45"/>
      <c r="M132" s="221" t="s">
        <v>19</v>
      </c>
      <c r="N132" s="222" t="s">
        <v>43</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248</v>
      </c>
      <c r="AT132" s="225" t="s">
        <v>243</v>
      </c>
      <c r="AU132" s="225" t="s">
        <v>79</v>
      </c>
      <c r="AY132" s="18" t="s">
        <v>240</v>
      </c>
      <c r="BE132" s="226">
        <f>IF(N132="základní",J132,0)</f>
        <v>0</v>
      </c>
      <c r="BF132" s="226">
        <f>IF(N132="snížená",J132,0)</f>
        <v>0</v>
      </c>
      <c r="BG132" s="226">
        <f>IF(N132="zákl. přenesená",J132,0)</f>
        <v>0</v>
      </c>
      <c r="BH132" s="226">
        <f>IF(N132="sníž. přenesená",J132,0)</f>
        <v>0</v>
      </c>
      <c r="BI132" s="226">
        <f>IF(N132="nulová",J132,0)</f>
        <v>0</v>
      </c>
      <c r="BJ132" s="18" t="s">
        <v>79</v>
      </c>
      <c r="BK132" s="226">
        <f>ROUND(I132*H132,2)</f>
        <v>0</v>
      </c>
      <c r="BL132" s="18" t="s">
        <v>248</v>
      </c>
      <c r="BM132" s="225" t="s">
        <v>254</v>
      </c>
    </row>
    <row r="133" s="2" customFormat="1">
      <c r="A133" s="39"/>
      <c r="B133" s="40"/>
      <c r="C133" s="41"/>
      <c r="D133" s="227" t="s">
        <v>435</v>
      </c>
      <c r="E133" s="41"/>
      <c r="F133" s="228" t="s">
        <v>7981</v>
      </c>
      <c r="G133" s="41"/>
      <c r="H133" s="41"/>
      <c r="I133" s="229"/>
      <c r="J133" s="41"/>
      <c r="K133" s="41"/>
      <c r="L133" s="45"/>
      <c r="M133" s="291"/>
      <c r="N133" s="292"/>
      <c r="O133" s="85"/>
      <c r="P133" s="85"/>
      <c r="Q133" s="85"/>
      <c r="R133" s="85"/>
      <c r="S133" s="85"/>
      <c r="T133" s="86"/>
      <c r="U133" s="39"/>
      <c r="V133" s="39"/>
      <c r="W133" s="39"/>
      <c r="X133" s="39"/>
      <c r="Y133" s="39"/>
      <c r="Z133" s="39"/>
      <c r="AA133" s="39"/>
      <c r="AB133" s="39"/>
      <c r="AC133" s="39"/>
      <c r="AD133" s="39"/>
      <c r="AE133" s="39"/>
      <c r="AT133" s="18" t="s">
        <v>435</v>
      </c>
      <c r="AU133" s="18" t="s">
        <v>79</v>
      </c>
    </row>
    <row r="134" s="2" customFormat="1" ht="16.5" customHeight="1">
      <c r="A134" s="39"/>
      <c r="B134" s="40"/>
      <c r="C134" s="214" t="s">
        <v>248</v>
      </c>
      <c r="D134" s="214" t="s">
        <v>243</v>
      </c>
      <c r="E134" s="215" t="s">
        <v>7982</v>
      </c>
      <c r="F134" s="216" t="s">
        <v>7983</v>
      </c>
      <c r="G134" s="217" t="s">
        <v>282</v>
      </c>
      <c r="H134" s="218">
        <v>2</v>
      </c>
      <c r="I134" s="219"/>
      <c r="J134" s="220">
        <f>ROUND(I134*H134,2)</f>
        <v>0</v>
      </c>
      <c r="K134" s="216" t="s">
        <v>247</v>
      </c>
      <c r="L134" s="45"/>
      <c r="M134" s="221" t="s">
        <v>19</v>
      </c>
      <c r="N134" s="222" t="s">
        <v>43</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248</v>
      </c>
      <c r="AT134" s="225" t="s">
        <v>243</v>
      </c>
      <c r="AU134" s="225" t="s">
        <v>79</v>
      </c>
      <c r="AY134" s="18" t="s">
        <v>240</v>
      </c>
      <c r="BE134" s="226">
        <f>IF(N134="základní",J134,0)</f>
        <v>0</v>
      </c>
      <c r="BF134" s="226">
        <f>IF(N134="snížená",J134,0)</f>
        <v>0</v>
      </c>
      <c r="BG134" s="226">
        <f>IF(N134="zákl. přenesená",J134,0)</f>
        <v>0</v>
      </c>
      <c r="BH134" s="226">
        <f>IF(N134="sníž. přenesená",J134,0)</f>
        <v>0</v>
      </c>
      <c r="BI134" s="226">
        <f>IF(N134="nulová",J134,0)</f>
        <v>0</v>
      </c>
      <c r="BJ134" s="18" t="s">
        <v>79</v>
      </c>
      <c r="BK134" s="226">
        <f>ROUND(I134*H134,2)</f>
        <v>0</v>
      </c>
      <c r="BL134" s="18" t="s">
        <v>248</v>
      </c>
      <c r="BM134" s="225" t="s">
        <v>257</v>
      </c>
    </row>
    <row r="135" s="2" customFormat="1">
      <c r="A135" s="39"/>
      <c r="B135" s="40"/>
      <c r="C135" s="41"/>
      <c r="D135" s="227" t="s">
        <v>435</v>
      </c>
      <c r="E135" s="41"/>
      <c r="F135" s="228" t="s">
        <v>7978</v>
      </c>
      <c r="G135" s="41"/>
      <c r="H135" s="41"/>
      <c r="I135" s="229"/>
      <c r="J135" s="41"/>
      <c r="K135" s="41"/>
      <c r="L135" s="45"/>
      <c r="M135" s="291"/>
      <c r="N135" s="292"/>
      <c r="O135" s="85"/>
      <c r="P135" s="85"/>
      <c r="Q135" s="85"/>
      <c r="R135" s="85"/>
      <c r="S135" s="85"/>
      <c r="T135" s="86"/>
      <c r="U135" s="39"/>
      <c r="V135" s="39"/>
      <c r="W135" s="39"/>
      <c r="X135" s="39"/>
      <c r="Y135" s="39"/>
      <c r="Z135" s="39"/>
      <c r="AA135" s="39"/>
      <c r="AB135" s="39"/>
      <c r="AC135" s="39"/>
      <c r="AD135" s="39"/>
      <c r="AE135" s="39"/>
      <c r="AT135" s="18" t="s">
        <v>435</v>
      </c>
      <c r="AU135" s="18" t="s">
        <v>79</v>
      </c>
    </row>
    <row r="136" s="2" customFormat="1" ht="33" customHeight="1">
      <c r="A136" s="39"/>
      <c r="B136" s="40"/>
      <c r="C136" s="214" t="s">
        <v>258</v>
      </c>
      <c r="D136" s="214" t="s">
        <v>243</v>
      </c>
      <c r="E136" s="215" t="s">
        <v>7984</v>
      </c>
      <c r="F136" s="216" t="s">
        <v>7985</v>
      </c>
      <c r="G136" s="217" t="s">
        <v>282</v>
      </c>
      <c r="H136" s="218">
        <v>4</v>
      </c>
      <c r="I136" s="219"/>
      <c r="J136" s="220">
        <f>ROUND(I136*H136,2)</f>
        <v>0</v>
      </c>
      <c r="K136" s="216" t="s">
        <v>247</v>
      </c>
      <c r="L136" s="45"/>
      <c r="M136" s="221" t="s">
        <v>19</v>
      </c>
      <c r="N136" s="222" t="s">
        <v>43</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248</v>
      </c>
      <c r="AT136" s="225" t="s">
        <v>243</v>
      </c>
      <c r="AU136" s="225" t="s">
        <v>79</v>
      </c>
      <c r="AY136" s="18" t="s">
        <v>240</v>
      </c>
      <c r="BE136" s="226">
        <f>IF(N136="základní",J136,0)</f>
        <v>0</v>
      </c>
      <c r="BF136" s="226">
        <f>IF(N136="snížená",J136,0)</f>
        <v>0</v>
      </c>
      <c r="BG136" s="226">
        <f>IF(N136="zákl. přenesená",J136,0)</f>
        <v>0</v>
      </c>
      <c r="BH136" s="226">
        <f>IF(N136="sníž. přenesená",J136,0)</f>
        <v>0</v>
      </c>
      <c r="BI136" s="226">
        <f>IF(N136="nulová",J136,0)</f>
        <v>0</v>
      </c>
      <c r="BJ136" s="18" t="s">
        <v>79</v>
      </c>
      <c r="BK136" s="226">
        <f>ROUND(I136*H136,2)</f>
        <v>0</v>
      </c>
      <c r="BL136" s="18" t="s">
        <v>248</v>
      </c>
      <c r="BM136" s="225" t="s">
        <v>262</v>
      </c>
    </row>
    <row r="137" s="2" customFormat="1">
      <c r="A137" s="39"/>
      <c r="B137" s="40"/>
      <c r="C137" s="41"/>
      <c r="D137" s="227" t="s">
        <v>435</v>
      </c>
      <c r="E137" s="41"/>
      <c r="F137" s="228" t="s">
        <v>7986</v>
      </c>
      <c r="G137" s="41"/>
      <c r="H137" s="41"/>
      <c r="I137" s="229"/>
      <c r="J137" s="41"/>
      <c r="K137" s="41"/>
      <c r="L137" s="45"/>
      <c r="M137" s="291"/>
      <c r="N137" s="292"/>
      <c r="O137" s="85"/>
      <c r="P137" s="85"/>
      <c r="Q137" s="85"/>
      <c r="R137" s="85"/>
      <c r="S137" s="85"/>
      <c r="T137" s="86"/>
      <c r="U137" s="39"/>
      <c r="V137" s="39"/>
      <c r="W137" s="39"/>
      <c r="X137" s="39"/>
      <c r="Y137" s="39"/>
      <c r="Z137" s="39"/>
      <c r="AA137" s="39"/>
      <c r="AB137" s="39"/>
      <c r="AC137" s="39"/>
      <c r="AD137" s="39"/>
      <c r="AE137" s="39"/>
      <c r="AT137" s="18" t="s">
        <v>435</v>
      </c>
      <c r="AU137" s="18" t="s">
        <v>79</v>
      </c>
    </row>
    <row r="138" s="2" customFormat="1" ht="16.5" customHeight="1">
      <c r="A138" s="39"/>
      <c r="B138" s="40"/>
      <c r="C138" s="214" t="s">
        <v>254</v>
      </c>
      <c r="D138" s="214" t="s">
        <v>243</v>
      </c>
      <c r="E138" s="215" t="s">
        <v>7987</v>
      </c>
      <c r="F138" s="216" t="s">
        <v>7983</v>
      </c>
      <c r="G138" s="217" t="s">
        <v>282</v>
      </c>
      <c r="H138" s="218">
        <v>4</v>
      </c>
      <c r="I138" s="219"/>
      <c r="J138" s="220">
        <f>ROUND(I138*H138,2)</f>
        <v>0</v>
      </c>
      <c r="K138" s="216" t="s">
        <v>247</v>
      </c>
      <c r="L138" s="45"/>
      <c r="M138" s="221" t="s">
        <v>19</v>
      </c>
      <c r="N138" s="222" t="s">
        <v>43</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248</v>
      </c>
      <c r="AT138" s="225" t="s">
        <v>243</v>
      </c>
      <c r="AU138" s="225" t="s">
        <v>79</v>
      </c>
      <c r="AY138" s="18" t="s">
        <v>240</v>
      </c>
      <c r="BE138" s="226">
        <f>IF(N138="základní",J138,0)</f>
        <v>0</v>
      </c>
      <c r="BF138" s="226">
        <f>IF(N138="snížená",J138,0)</f>
        <v>0</v>
      </c>
      <c r="BG138" s="226">
        <f>IF(N138="zákl. přenesená",J138,0)</f>
        <v>0</v>
      </c>
      <c r="BH138" s="226">
        <f>IF(N138="sníž. přenesená",J138,0)</f>
        <v>0</v>
      </c>
      <c r="BI138" s="226">
        <f>IF(N138="nulová",J138,0)</f>
        <v>0</v>
      </c>
      <c r="BJ138" s="18" t="s">
        <v>79</v>
      </c>
      <c r="BK138" s="226">
        <f>ROUND(I138*H138,2)</f>
        <v>0</v>
      </c>
      <c r="BL138" s="18" t="s">
        <v>248</v>
      </c>
      <c r="BM138" s="225" t="s">
        <v>8</v>
      </c>
    </row>
    <row r="139" s="2" customFormat="1">
      <c r="A139" s="39"/>
      <c r="B139" s="40"/>
      <c r="C139" s="41"/>
      <c r="D139" s="227" t="s">
        <v>435</v>
      </c>
      <c r="E139" s="41"/>
      <c r="F139" s="228" t="s">
        <v>7978</v>
      </c>
      <c r="G139" s="41"/>
      <c r="H139" s="41"/>
      <c r="I139" s="229"/>
      <c r="J139" s="41"/>
      <c r="K139" s="41"/>
      <c r="L139" s="45"/>
      <c r="M139" s="291"/>
      <c r="N139" s="292"/>
      <c r="O139" s="85"/>
      <c r="P139" s="85"/>
      <c r="Q139" s="85"/>
      <c r="R139" s="85"/>
      <c r="S139" s="85"/>
      <c r="T139" s="86"/>
      <c r="U139" s="39"/>
      <c r="V139" s="39"/>
      <c r="W139" s="39"/>
      <c r="X139" s="39"/>
      <c r="Y139" s="39"/>
      <c r="Z139" s="39"/>
      <c r="AA139" s="39"/>
      <c r="AB139" s="39"/>
      <c r="AC139" s="39"/>
      <c r="AD139" s="39"/>
      <c r="AE139" s="39"/>
      <c r="AT139" s="18" t="s">
        <v>435</v>
      </c>
      <c r="AU139" s="18" t="s">
        <v>79</v>
      </c>
    </row>
    <row r="140" s="2" customFormat="1">
      <c r="A140" s="39"/>
      <c r="B140" s="40"/>
      <c r="C140" s="214" t="s">
        <v>265</v>
      </c>
      <c r="D140" s="214" t="s">
        <v>243</v>
      </c>
      <c r="E140" s="215" t="s">
        <v>7988</v>
      </c>
      <c r="F140" s="216" t="s">
        <v>7989</v>
      </c>
      <c r="G140" s="217" t="s">
        <v>282</v>
      </c>
      <c r="H140" s="218">
        <v>1</v>
      </c>
      <c r="I140" s="219"/>
      <c r="J140" s="220">
        <f>ROUND(I140*H140,2)</f>
        <v>0</v>
      </c>
      <c r="K140" s="216" t="s">
        <v>247</v>
      </c>
      <c r="L140" s="45"/>
      <c r="M140" s="221" t="s">
        <v>19</v>
      </c>
      <c r="N140" s="222" t="s">
        <v>43</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248</v>
      </c>
      <c r="AT140" s="225" t="s">
        <v>243</v>
      </c>
      <c r="AU140" s="225" t="s">
        <v>79</v>
      </c>
      <c r="AY140" s="18" t="s">
        <v>240</v>
      </c>
      <c r="BE140" s="226">
        <f>IF(N140="základní",J140,0)</f>
        <v>0</v>
      </c>
      <c r="BF140" s="226">
        <f>IF(N140="snížená",J140,0)</f>
        <v>0</v>
      </c>
      <c r="BG140" s="226">
        <f>IF(N140="zákl. přenesená",J140,0)</f>
        <v>0</v>
      </c>
      <c r="BH140" s="226">
        <f>IF(N140="sníž. přenesená",J140,0)</f>
        <v>0</v>
      </c>
      <c r="BI140" s="226">
        <f>IF(N140="nulová",J140,0)</f>
        <v>0</v>
      </c>
      <c r="BJ140" s="18" t="s">
        <v>79</v>
      </c>
      <c r="BK140" s="226">
        <f>ROUND(I140*H140,2)</f>
        <v>0</v>
      </c>
      <c r="BL140" s="18" t="s">
        <v>248</v>
      </c>
      <c r="BM140" s="225" t="s">
        <v>268</v>
      </c>
    </row>
    <row r="141" s="2" customFormat="1">
      <c r="A141" s="39"/>
      <c r="B141" s="40"/>
      <c r="C141" s="41"/>
      <c r="D141" s="227" t="s">
        <v>435</v>
      </c>
      <c r="E141" s="41"/>
      <c r="F141" s="228" t="s">
        <v>7990</v>
      </c>
      <c r="G141" s="41"/>
      <c r="H141" s="41"/>
      <c r="I141" s="229"/>
      <c r="J141" s="41"/>
      <c r="K141" s="41"/>
      <c r="L141" s="45"/>
      <c r="M141" s="291"/>
      <c r="N141" s="292"/>
      <c r="O141" s="85"/>
      <c r="P141" s="85"/>
      <c r="Q141" s="85"/>
      <c r="R141" s="85"/>
      <c r="S141" s="85"/>
      <c r="T141" s="86"/>
      <c r="U141" s="39"/>
      <c r="V141" s="39"/>
      <c r="W141" s="39"/>
      <c r="X141" s="39"/>
      <c r="Y141" s="39"/>
      <c r="Z141" s="39"/>
      <c r="AA141" s="39"/>
      <c r="AB141" s="39"/>
      <c r="AC141" s="39"/>
      <c r="AD141" s="39"/>
      <c r="AE141" s="39"/>
      <c r="AT141" s="18" t="s">
        <v>435</v>
      </c>
      <c r="AU141" s="18" t="s">
        <v>79</v>
      </c>
    </row>
    <row r="142" s="2" customFormat="1" ht="16.5" customHeight="1">
      <c r="A142" s="39"/>
      <c r="B142" s="40"/>
      <c r="C142" s="214" t="s">
        <v>257</v>
      </c>
      <c r="D142" s="214" t="s">
        <v>243</v>
      </c>
      <c r="E142" s="215" t="s">
        <v>7991</v>
      </c>
      <c r="F142" s="216" t="s">
        <v>7983</v>
      </c>
      <c r="G142" s="217" t="s">
        <v>282</v>
      </c>
      <c r="H142" s="218">
        <v>1</v>
      </c>
      <c r="I142" s="219"/>
      <c r="J142" s="220">
        <f>ROUND(I142*H142,2)</f>
        <v>0</v>
      </c>
      <c r="K142" s="216" t="s">
        <v>247</v>
      </c>
      <c r="L142" s="45"/>
      <c r="M142" s="221" t="s">
        <v>19</v>
      </c>
      <c r="N142" s="222" t="s">
        <v>43</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248</v>
      </c>
      <c r="AT142" s="225" t="s">
        <v>243</v>
      </c>
      <c r="AU142" s="225" t="s">
        <v>79</v>
      </c>
      <c r="AY142" s="18" t="s">
        <v>240</v>
      </c>
      <c r="BE142" s="226">
        <f>IF(N142="základní",J142,0)</f>
        <v>0</v>
      </c>
      <c r="BF142" s="226">
        <f>IF(N142="snížená",J142,0)</f>
        <v>0</v>
      </c>
      <c r="BG142" s="226">
        <f>IF(N142="zákl. přenesená",J142,0)</f>
        <v>0</v>
      </c>
      <c r="BH142" s="226">
        <f>IF(N142="sníž. přenesená",J142,0)</f>
        <v>0</v>
      </c>
      <c r="BI142" s="226">
        <f>IF(N142="nulová",J142,0)</f>
        <v>0</v>
      </c>
      <c r="BJ142" s="18" t="s">
        <v>79</v>
      </c>
      <c r="BK142" s="226">
        <f>ROUND(I142*H142,2)</f>
        <v>0</v>
      </c>
      <c r="BL142" s="18" t="s">
        <v>248</v>
      </c>
      <c r="BM142" s="225" t="s">
        <v>271</v>
      </c>
    </row>
    <row r="143" s="2" customFormat="1">
      <c r="A143" s="39"/>
      <c r="B143" s="40"/>
      <c r="C143" s="41"/>
      <c r="D143" s="227" t="s">
        <v>435</v>
      </c>
      <c r="E143" s="41"/>
      <c r="F143" s="228" t="s">
        <v>7978</v>
      </c>
      <c r="G143" s="41"/>
      <c r="H143" s="41"/>
      <c r="I143" s="229"/>
      <c r="J143" s="41"/>
      <c r="K143" s="41"/>
      <c r="L143" s="45"/>
      <c r="M143" s="291"/>
      <c r="N143" s="292"/>
      <c r="O143" s="85"/>
      <c r="P143" s="85"/>
      <c r="Q143" s="85"/>
      <c r="R143" s="85"/>
      <c r="S143" s="85"/>
      <c r="T143" s="86"/>
      <c r="U143" s="39"/>
      <c r="V143" s="39"/>
      <c r="W143" s="39"/>
      <c r="X143" s="39"/>
      <c r="Y143" s="39"/>
      <c r="Z143" s="39"/>
      <c r="AA143" s="39"/>
      <c r="AB143" s="39"/>
      <c r="AC143" s="39"/>
      <c r="AD143" s="39"/>
      <c r="AE143" s="39"/>
      <c r="AT143" s="18" t="s">
        <v>435</v>
      </c>
      <c r="AU143" s="18" t="s">
        <v>79</v>
      </c>
    </row>
    <row r="144" s="2" customFormat="1">
      <c r="A144" s="39"/>
      <c r="B144" s="40"/>
      <c r="C144" s="214" t="s">
        <v>272</v>
      </c>
      <c r="D144" s="214" t="s">
        <v>243</v>
      </c>
      <c r="E144" s="215" t="s">
        <v>7992</v>
      </c>
      <c r="F144" s="216" t="s">
        <v>7993</v>
      </c>
      <c r="G144" s="217" t="s">
        <v>282</v>
      </c>
      <c r="H144" s="218">
        <v>1</v>
      </c>
      <c r="I144" s="219"/>
      <c r="J144" s="220">
        <f>ROUND(I144*H144,2)</f>
        <v>0</v>
      </c>
      <c r="K144" s="216" t="s">
        <v>247</v>
      </c>
      <c r="L144" s="45"/>
      <c r="M144" s="221" t="s">
        <v>19</v>
      </c>
      <c r="N144" s="222" t="s">
        <v>43</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248</v>
      </c>
      <c r="AT144" s="225" t="s">
        <v>243</v>
      </c>
      <c r="AU144" s="225" t="s">
        <v>79</v>
      </c>
      <c r="AY144" s="18" t="s">
        <v>240</v>
      </c>
      <c r="BE144" s="226">
        <f>IF(N144="základní",J144,0)</f>
        <v>0</v>
      </c>
      <c r="BF144" s="226">
        <f>IF(N144="snížená",J144,0)</f>
        <v>0</v>
      </c>
      <c r="BG144" s="226">
        <f>IF(N144="zákl. přenesená",J144,0)</f>
        <v>0</v>
      </c>
      <c r="BH144" s="226">
        <f>IF(N144="sníž. přenesená",J144,0)</f>
        <v>0</v>
      </c>
      <c r="BI144" s="226">
        <f>IF(N144="nulová",J144,0)</f>
        <v>0</v>
      </c>
      <c r="BJ144" s="18" t="s">
        <v>79</v>
      </c>
      <c r="BK144" s="226">
        <f>ROUND(I144*H144,2)</f>
        <v>0</v>
      </c>
      <c r="BL144" s="18" t="s">
        <v>248</v>
      </c>
      <c r="BM144" s="225" t="s">
        <v>275</v>
      </c>
    </row>
    <row r="145" s="2" customFormat="1">
      <c r="A145" s="39"/>
      <c r="B145" s="40"/>
      <c r="C145" s="41"/>
      <c r="D145" s="227" t="s">
        <v>435</v>
      </c>
      <c r="E145" s="41"/>
      <c r="F145" s="228" t="s">
        <v>7994</v>
      </c>
      <c r="G145" s="41"/>
      <c r="H145" s="41"/>
      <c r="I145" s="229"/>
      <c r="J145" s="41"/>
      <c r="K145" s="41"/>
      <c r="L145" s="45"/>
      <c r="M145" s="291"/>
      <c r="N145" s="292"/>
      <c r="O145" s="85"/>
      <c r="P145" s="85"/>
      <c r="Q145" s="85"/>
      <c r="R145" s="85"/>
      <c r="S145" s="85"/>
      <c r="T145" s="86"/>
      <c r="U145" s="39"/>
      <c r="V145" s="39"/>
      <c r="W145" s="39"/>
      <c r="X145" s="39"/>
      <c r="Y145" s="39"/>
      <c r="Z145" s="39"/>
      <c r="AA145" s="39"/>
      <c r="AB145" s="39"/>
      <c r="AC145" s="39"/>
      <c r="AD145" s="39"/>
      <c r="AE145" s="39"/>
      <c r="AT145" s="18" t="s">
        <v>435</v>
      </c>
      <c r="AU145" s="18" t="s">
        <v>79</v>
      </c>
    </row>
    <row r="146" s="2" customFormat="1" ht="16.5" customHeight="1">
      <c r="A146" s="39"/>
      <c r="B146" s="40"/>
      <c r="C146" s="214" t="s">
        <v>262</v>
      </c>
      <c r="D146" s="214" t="s">
        <v>243</v>
      </c>
      <c r="E146" s="215" t="s">
        <v>7995</v>
      </c>
      <c r="F146" s="216" t="s">
        <v>7983</v>
      </c>
      <c r="G146" s="217" t="s">
        <v>282</v>
      </c>
      <c r="H146" s="218">
        <v>1</v>
      </c>
      <c r="I146" s="219"/>
      <c r="J146" s="220">
        <f>ROUND(I146*H146,2)</f>
        <v>0</v>
      </c>
      <c r="K146" s="216" t="s">
        <v>247</v>
      </c>
      <c r="L146" s="45"/>
      <c r="M146" s="221" t="s">
        <v>19</v>
      </c>
      <c r="N146" s="222" t="s">
        <v>43</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248</v>
      </c>
      <c r="AT146" s="225" t="s">
        <v>243</v>
      </c>
      <c r="AU146" s="225" t="s">
        <v>79</v>
      </c>
      <c r="AY146" s="18" t="s">
        <v>240</v>
      </c>
      <c r="BE146" s="226">
        <f>IF(N146="základní",J146,0)</f>
        <v>0</v>
      </c>
      <c r="BF146" s="226">
        <f>IF(N146="snížená",J146,0)</f>
        <v>0</v>
      </c>
      <c r="BG146" s="226">
        <f>IF(N146="zákl. přenesená",J146,0)</f>
        <v>0</v>
      </c>
      <c r="BH146" s="226">
        <f>IF(N146="sníž. přenesená",J146,0)</f>
        <v>0</v>
      </c>
      <c r="BI146" s="226">
        <f>IF(N146="nulová",J146,0)</f>
        <v>0</v>
      </c>
      <c r="BJ146" s="18" t="s">
        <v>79</v>
      </c>
      <c r="BK146" s="226">
        <f>ROUND(I146*H146,2)</f>
        <v>0</v>
      </c>
      <c r="BL146" s="18" t="s">
        <v>248</v>
      </c>
      <c r="BM146" s="225" t="s">
        <v>278</v>
      </c>
    </row>
    <row r="147" s="2" customFormat="1">
      <c r="A147" s="39"/>
      <c r="B147" s="40"/>
      <c r="C147" s="41"/>
      <c r="D147" s="227" t="s">
        <v>435</v>
      </c>
      <c r="E147" s="41"/>
      <c r="F147" s="228" t="s">
        <v>7978</v>
      </c>
      <c r="G147" s="41"/>
      <c r="H147" s="41"/>
      <c r="I147" s="229"/>
      <c r="J147" s="41"/>
      <c r="K147" s="41"/>
      <c r="L147" s="45"/>
      <c r="M147" s="291"/>
      <c r="N147" s="292"/>
      <c r="O147" s="85"/>
      <c r="P147" s="85"/>
      <c r="Q147" s="85"/>
      <c r="R147" s="85"/>
      <c r="S147" s="85"/>
      <c r="T147" s="86"/>
      <c r="U147" s="39"/>
      <c r="V147" s="39"/>
      <c r="W147" s="39"/>
      <c r="X147" s="39"/>
      <c r="Y147" s="39"/>
      <c r="Z147" s="39"/>
      <c r="AA147" s="39"/>
      <c r="AB147" s="39"/>
      <c r="AC147" s="39"/>
      <c r="AD147" s="39"/>
      <c r="AE147" s="39"/>
      <c r="AT147" s="18" t="s">
        <v>435</v>
      </c>
      <c r="AU147" s="18" t="s">
        <v>79</v>
      </c>
    </row>
    <row r="148" s="2" customFormat="1">
      <c r="A148" s="39"/>
      <c r="B148" s="40"/>
      <c r="C148" s="214" t="s">
        <v>279</v>
      </c>
      <c r="D148" s="214" t="s">
        <v>243</v>
      </c>
      <c r="E148" s="215" t="s">
        <v>7996</v>
      </c>
      <c r="F148" s="216" t="s">
        <v>7997</v>
      </c>
      <c r="G148" s="217" t="s">
        <v>282</v>
      </c>
      <c r="H148" s="218">
        <v>1</v>
      </c>
      <c r="I148" s="219"/>
      <c r="J148" s="220">
        <f>ROUND(I148*H148,2)</f>
        <v>0</v>
      </c>
      <c r="K148" s="216" t="s">
        <v>247</v>
      </c>
      <c r="L148" s="45"/>
      <c r="M148" s="221" t="s">
        <v>19</v>
      </c>
      <c r="N148" s="222" t="s">
        <v>43</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248</v>
      </c>
      <c r="AT148" s="225" t="s">
        <v>243</v>
      </c>
      <c r="AU148" s="225" t="s">
        <v>79</v>
      </c>
      <c r="AY148" s="18" t="s">
        <v>240</v>
      </c>
      <c r="BE148" s="226">
        <f>IF(N148="základní",J148,0)</f>
        <v>0</v>
      </c>
      <c r="BF148" s="226">
        <f>IF(N148="snížená",J148,0)</f>
        <v>0</v>
      </c>
      <c r="BG148" s="226">
        <f>IF(N148="zákl. přenesená",J148,0)</f>
        <v>0</v>
      </c>
      <c r="BH148" s="226">
        <f>IF(N148="sníž. přenesená",J148,0)</f>
        <v>0</v>
      </c>
      <c r="BI148" s="226">
        <f>IF(N148="nulová",J148,0)</f>
        <v>0</v>
      </c>
      <c r="BJ148" s="18" t="s">
        <v>79</v>
      </c>
      <c r="BK148" s="226">
        <f>ROUND(I148*H148,2)</f>
        <v>0</v>
      </c>
      <c r="BL148" s="18" t="s">
        <v>248</v>
      </c>
      <c r="BM148" s="225" t="s">
        <v>283</v>
      </c>
    </row>
    <row r="149" s="2" customFormat="1">
      <c r="A149" s="39"/>
      <c r="B149" s="40"/>
      <c r="C149" s="41"/>
      <c r="D149" s="227" t="s">
        <v>435</v>
      </c>
      <c r="E149" s="41"/>
      <c r="F149" s="228" t="s">
        <v>7998</v>
      </c>
      <c r="G149" s="41"/>
      <c r="H149" s="41"/>
      <c r="I149" s="229"/>
      <c r="J149" s="41"/>
      <c r="K149" s="41"/>
      <c r="L149" s="45"/>
      <c r="M149" s="291"/>
      <c r="N149" s="292"/>
      <c r="O149" s="85"/>
      <c r="P149" s="85"/>
      <c r="Q149" s="85"/>
      <c r="R149" s="85"/>
      <c r="S149" s="85"/>
      <c r="T149" s="86"/>
      <c r="U149" s="39"/>
      <c r="V149" s="39"/>
      <c r="W149" s="39"/>
      <c r="X149" s="39"/>
      <c r="Y149" s="39"/>
      <c r="Z149" s="39"/>
      <c r="AA149" s="39"/>
      <c r="AB149" s="39"/>
      <c r="AC149" s="39"/>
      <c r="AD149" s="39"/>
      <c r="AE149" s="39"/>
      <c r="AT149" s="18" t="s">
        <v>435</v>
      </c>
      <c r="AU149" s="18" t="s">
        <v>79</v>
      </c>
    </row>
    <row r="150" s="2" customFormat="1" ht="16.5" customHeight="1">
      <c r="A150" s="39"/>
      <c r="B150" s="40"/>
      <c r="C150" s="214" t="s">
        <v>8</v>
      </c>
      <c r="D150" s="214" t="s">
        <v>243</v>
      </c>
      <c r="E150" s="215" t="s">
        <v>7999</v>
      </c>
      <c r="F150" s="216" t="s">
        <v>7983</v>
      </c>
      <c r="G150" s="217" t="s">
        <v>282</v>
      </c>
      <c r="H150" s="218">
        <v>1</v>
      </c>
      <c r="I150" s="219"/>
      <c r="J150" s="220">
        <f>ROUND(I150*H150,2)</f>
        <v>0</v>
      </c>
      <c r="K150" s="216" t="s">
        <v>247</v>
      </c>
      <c r="L150" s="45"/>
      <c r="M150" s="221" t="s">
        <v>19</v>
      </c>
      <c r="N150" s="222" t="s">
        <v>43</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248</v>
      </c>
      <c r="AT150" s="225" t="s">
        <v>243</v>
      </c>
      <c r="AU150" s="225" t="s">
        <v>79</v>
      </c>
      <c r="AY150" s="18" t="s">
        <v>240</v>
      </c>
      <c r="BE150" s="226">
        <f>IF(N150="základní",J150,0)</f>
        <v>0</v>
      </c>
      <c r="BF150" s="226">
        <f>IF(N150="snížená",J150,0)</f>
        <v>0</v>
      </c>
      <c r="BG150" s="226">
        <f>IF(N150="zákl. přenesená",J150,0)</f>
        <v>0</v>
      </c>
      <c r="BH150" s="226">
        <f>IF(N150="sníž. přenesená",J150,0)</f>
        <v>0</v>
      </c>
      <c r="BI150" s="226">
        <f>IF(N150="nulová",J150,0)</f>
        <v>0</v>
      </c>
      <c r="BJ150" s="18" t="s">
        <v>79</v>
      </c>
      <c r="BK150" s="226">
        <f>ROUND(I150*H150,2)</f>
        <v>0</v>
      </c>
      <c r="BL150" s="18" t="s">
        <v>248</v>
      </c>
      <c r="BM150" s="225" t="s">
        <v>286</v>
      </c>
    </row>
    <row r="151" s="2" customFormat="1">
      <c r="A151" s="39"/>
      <c r="B151" s="40"/>
      <c r="C151" s="41"/>
      <c r="D151" s="227" t="s">
        <v>435</v>
      </c>
      <c r="E151" s="41"/>
      <c r="F151" s="228" t="s">
        <v>7978</v>
      </c>
      <c r="G151" s="41"/>
      <c r="H151" s="41"/>
      <c r="I151" s="229"/>
      <c r="J151" s="41"/>
      <c r="K151" s="41"/>
      <c r="L151" s="45"/>
      <c r="M151" s="291"/>
      <c r="N151" s="292"/>
      <c r="O151" s="85"/>
      <c r="P151" s="85"/>
      <c r="Q151" s="85"/>
      <c r="R151" s="85"/>
      <c r="S151" s="85"/>
      <c r="T151" s="86"/>
      <c r="U151" s="39"/>
      <c r="V151" s="39"/>
      <c r="W151" s="39"/>
      <c r="X151" s="39"/>
      <c r="Y151" s="39"/>
      <c r="Z151" s="39"/>
      <c r="AA151" s="39"/>
      <c r="AB151" s="39"/>
      <c r="AC151" s="39"/>
      <c r="AD151" s="39"/>
      <c r="AE151" s="39"/>
      <c r="AT151" s="18" t="s">
        <v>435</v>
      </c>
      <c r="AU151" s="18" t="s">
        <v>79</v>
      </c>
    </row>
    <row r="152" s="2" customFormat="1">
      <c r="A152" s="39"/>
      <c r="B152" s="40"/>
      <c r="C152" s="214" t="s">
        <v>287</v>
      </c>
      <c r="D152" s="214" t="s">
        <v>243</v>
      </c>
      <c r="E152" s="215" t="s">
        <v>8000</v>
      </c>
      <c r="F152" s="216" t="s">
        <v>8001</v>
      </c>
      <c r="G152" s="217" t="s">
        <v>282</v>
      </c>
      <c r="H152" s="218">
        <v>3</v>
      </c>
      <c r="I152" s="219"/>
      <c r="J152" s="220">
        <f>ROUND(I152*H152,2)</f>
        <v>0</v>
      </c>
      <c r="K152" s="216" t="s">
        <v>247</v>
      </c>
      <c r="L152" s="45"/>
      <c r="M152" s="221" t="s">
        <v>19</v>
      </c>
      <c r="N152" s="222" t="s">
        <v>43</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248</v>
      </c>
      <c r="AT152" s="225" t="s">
        <v>243</v>
      </c>
      <c r="AU152" s="225" t="s">
        <v>79</v>
      </c>
      <c r="AY152" s="18" t="s">
        <v>240</v>
      </c>
      <c r="BE152" s="226">
        <f>IF(N152="základní",J152,0)</f>
        <v>0</v>
      </c>
      <c r="BF152" s="226">
        <f>IF(N152="snížená",J152,0)</f>
        <v>0</v>
      </c>
      <c r="BG152" s="226">
        <f>IF(N152="zákl. přenesená",J152,0)</f>
        <v>0</v>
      </c>
      <c r="BH152" s="226">
        <f>IF(N152="sníž. přenesená",J152,0)</f>
        <v>0</v>
      </c>
      <c r="BI152" s="226">
        <f>IF(N152="nulová",J152,0)</f>
        <v>0</v>
      </c>
      <c r="BJ152" s="18" t="s">
        <v>79</v>
      </c>
      <c r="BK152" s="226">
        <f>ROUND(I152*H152,2)</f>
        <v>0</v>
      </c>
      <c r="BL152" s="18" t="s">
        <v>248</v>
      </c>
      <c r="BM152" s="225" t="s">
        <v>290</v>
      </c>
    </row>
    <row r="153" s="2" customFormat="1">
      <c r="A153" s="39"/>
      <c r="B153" s="40"/>
      <c r="C153" s="41"/>
      <c r="D153" s="227" t="s">
        <v>435</v>
      </c>
      <c r="E153" s="41"/>
      <c r="F153" s="228" t="s">
        <v>8002</v>
      </c>
      <c r="G153" s="41"/>
      <c r="H153" s="41"/>
      <c r="I153" s="229"/>
      <c r="J153" s="41"/>
      <c r="K153" s="41"/>
      <c r="L153" s="45"/>
      <c r="M153" s="291"/>
      <c r="N153" s="292"/>
      <c r="O153" s="85"/>
      <c r="P153" s="85"/>
      <c r="Q153" s="85"/>
      <c r="R153" s="85"/>
      <c r="S153" s="85"/>
      <c r="T153" s="86"/>
      <c r="U153" s="39"/>
      <c r="V153" s="39"/>
      <c r="W153" s="39"/>
      <c r="X153" s="39"/>
      <c r="Y153" s="39"/>
      <c r="Z153" s="39"/>
      <c r="AA153" s="39"/>
      <c r="AB153" s="39"/>
      <c r="AC153" s="39"/>
      <c r="AD153" s="39"/>
      <c r="AE153" s="39"/>
      <c r="AT153" s="18" t="s">
        <v>435</v>
      </c>
      <c r="AU153" s="18" t="s">
        <v>79</v>
      </c>
    </row>
    <row r="154" s="2" customFormat="1" ht="16.5" customHeight="1">
      <c r="A154" s="39"/>
      <c r="B154" s="40"/>
      <c r="C154" s="214" t="s">
        <v>268</v>
      </c>
      <c r="D154" s="214" t="s">
        <v>243</v>
      </c>
      <c r="E154" s="215" t="s">
        <v>8003</v>
      </c>
      <c r="F154" s="216" t="s">
        <v>7983</v>
      </c>
      <c r="G154" s="217" t="s">
        <v>282</v>
      </c>
      <c r="H154" s="218">
        <v>3</v>
      </c>
      <c r="I154" s="219"/>
      <c r="J154" s="220">
        <f>ROUND(I154*H154,2)</f>
        <v>0</v>
      </c>
      <c r="K154" s="216" t="s">
        <v>247</v>
      </c>
      <c r="L154" s="45"/>
      <c r="M154" s="221" t="s">
        <v>19</v>
      </c>
      <c r="N154" s="222" t="s">
        <v>43</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248</v>
      </c>
      <c r="AT154" s="225" t="s">
        <v>243</v>
      </c>
      <c r="AU154" s="225" t="s">
        <v>79</v>
      </c>
      <c r="AY154" s="18" t="s">
        <v>240</v>
      </c>
      <c r="BE154" s="226">
        <f>IF(N154="základní",J154,0)</f>
        <v>0</v>
      </c>
      <c r="BF154" s="226">
        <f>IF(N154="snížená",J154,0)</f>
        <v>0</v>
      </c>
      <c r="BG154" s="226">
        <f>IF(N154="zákl. přenesená",J154,0)</f>
        <v>0</v>
      </c>
      <c r="BH154" s="226">
        <f>IF(N154="sníž. přenesená",J154,0)</f>
        <v>0</v>
      </c>
      <c r="BI154" s="226">
        <f>IF(N154="nulová",J154,0)</f>
        <v>0</v>
      </c>
      <c r="BJ154" s="18" t="s">
        <v>79</v>
      </c>
      <c r="BK154" s="226">
        <f>ROUND(I154*H154,2)</f>
        <v>0</v>
      </c>
      <c r="BL154" s="18" t="s">
        <v>248</v>
      </c>
      <c r="BM154" s="225" t="s">
        <v>294</v>
      </c>
    </row>
    <row r="155" s="2" customFormat="1">
      <c r="A155" s="39"/>
      <c r="B155" s="40"/>
      <c r="C155" s="41"/>
      <c r="D155" s="227" t="s">
        <v>435</v>
      </c>
      <c r="E155" s="41"/>
      <c r="F155" s="228" t="s">
        <v>7978</v>
      </c>
      <c r="G155" s="41"/>
      <c r="H155" s="41"/>
      <c r="I155" s="229"/>
      <c r="J155" s="41"/>
      <c r="K155" s="41"/>
      <c r="L155" s="45"/>
      <c r="M155" s="291"/>
      <c r="N155" s="292"/>
      <c r="O155" s="85"/>
      <c r="P155" s="85"/>
      <c r="Q155" s="85"/>
      <c r="R155" s="85"/>
      <c r="S155" s="85"/>
      <c r="T155" s="86"/>
      <c r="U155" s="39"/>
      <c r="V155" s="39"/>
      <c r="W155" s="39"/>
      <c r="X155" s="39"/>
      <c r="Y155" s="39"/>
      <c r="Z155" s="39"/>
      <c r="AA155" s="39"/>
      <c r="AB155" s="39"/>
      <c r="AC155" s="39"/>
      <c r="AD155" s="39"/>
      <c r="AE155" s="39"/>
      <c r="AT155" s="18" t="s">
        <v>435</v>
      </c>
      <c r="AU155" s="18" t="s">
        <v>79</v>
      </c>
    </row>
    <row r="156" s="2" customFormat="1">
      <c r="A156" s="39"/>
      <c r="B156" s="40"/>
      <c r="C156" s="214" t="s">
        <v>295</v>
      </c>
      <c r="D156" s="214" t="s">
        <v>243</v>
      </c>
      <c r="E156" s="215" t="s">
        <v>8004</v>
      </c>
      <c r="F156" s="216" t="s">
        <v>8005</v>
      </c>
      <c r="G156" s="217" t="s">
        <v>282</v>
      </c>
      <c r="H156" s="218">
        <v>2</v>
      </c>
      <c r="I156" s="219"/>
      <c r="J156" s="220">
        <f>ROUND(I156*H156,2)</f>
        <v>0</v>
      </c>
      <c r="K156" s="216" t="s">
        <v>247</v>
      </c>
      <c r="L156" s="45"/>
      <c r="M156" s="221" t="s">
        <v>19</v>
      </c>
      <c r="N156" s="222" t="s">
        <v>43</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248</v>
      </c>
      <c r="AT156" s="225" t="s">
        <v>243</v>
      </c>
      <c r="AU156" s="225" t="s">
        <v>79</v>
      </c>
      <c r="AY156" s="18" t="s">
        <v>240</v>
      </c>
      <c r="BE156" s="226">
        <f>IF(N156="základní",J156,0)</f>
        <v>0</v>
      </c>
      <c r="BF156" s="226">
        <f>IF(N156="snížená",J156,0)</f>
        <v>0</v>
      </c>
      <c r="BG156" s="226">
        <f>IF(N156="zákl. přenesená",J156,0)</f>
        <v>0</v>
      </c>
      <c r="BH156" s="226">
        <f>IF(N156="sníž. přenesená",J156,0)</f>
        <v>0</v>
      </c>
      <c r="BI156" s="226">
        <f>IF(N156="nulová",J156,0)</f>
        <v>0</v>
      </c>
      <c r="BJ156" s="18" t="s">
        <v>79</v>
      </c>
      <c r="BK156" s="226">
        <f>ROUND(I156*H156,2)</f>
        <v>0</v>
      </c>
      <c r="BL156" s="18" t="s">
        <v>248</v>
      </c>
      <c r="BM156" s="225" t="s">
        <v>298</v>
      </c>
    </row>
    <row r="157" s="2" customFormat="1">
      <c r="A157" s="39"/>
      <c r="B157" s="40"/>
      <c r="C157" s="41"/>
      <c r="D157" s="227" t="s">
        <v>435</v>
      </c>
      <c r="E157" s="41"/>
      <c r="F157" s="228" t="s">
        <v>8006</v>
      </c>
      <c r="G157" s="41"/>
      <c r="H157" s="41"/>
      <c r="I157" s="229"/>
      <c r="J157" s="41"/>
      <c r="K157" s="41"/>
      <c r="L157" s="45"/>
      <c r="M157" s="291"/>
      <c r="N157" s="292"/>
      <c r="O157" s="85"/>
      <c r="P157" s="85"/>
      <c r="Q157" s="85"/>
      <c r="R157" s="85"/>
      <c r="S157" s="85"/>
      <c r="T157" s="86"/>
      <c r="U157" s="39"/>
      <c r="V157" s="39"/>
      <c r="W157" s="39"/>
      <c r="X157" s="39"/>
      <c r="Y157" s="39"/>
      <c r="Z157" s="39"/>
      <c r="AA157" s="39"/>
      <c r="AB157" s="39"/>
      <c r="AC157" s="39"/>
      <c r="AD157" s="39"/>
      <c r="AE157" s="39"/>
      <c r="AT157" s="18" t="s">
        <v>435</v>
      </c>
      <c r="AU157" s="18" t="s">
        <v>79</v>
      </c>
    </row>
    <row r="158" s="2" customFormat="1" ht="16.5" customHeight="1">
      <c r="A158" s="39"/>
      <c r="B158" s="40"/>
      <c r="C158" s="214" t="s">
        <v>271</v>
      </c>
      <c r="D158" s="214" t="s">
        <v>243</v>
      </c>
      <c r="E158" s="215" t="s">
        <v>8007</v>
      </c>
      <c r="F158" s="216" t="s">
        <v>7983</v>
      </c>
      <c r="G158" s="217" t="s">
        <v>282</v>
      </c>
      <c r="H158" s="218">
        <v>2</v>
      </c>
      <c r="I158" s="219"/>
      <c r="J158" s="220">
        <f>ROUND(I158*H158,2)</f>
        <v>0</v>
      </c>
      <c r="K158" s="216" t="s">
        <v>247</v>
      </c>
      <c r="L158" s="45"/>
      <c r="M158" s="221" t="s">
        <v>19</v>
      </c>
      <c r="N158" s="222" t="s">
        <v>43</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248</v>
      </c>
      <c r="AT158" s="225" t="s">
        <v>243</v>
      </c>
      <c r="AU158" s="225" t="s">
        <v>79</v>
      </c>
      <c r="AY158" s="18" t="s">
        <v>240</v>
      </c>
      <c r="BE158" s="226">
        <f>IF(N158="základní",J158,0)</f>
        <v>0</v>
      </c>
      <c r="BF158" s="226">
        <f>IF(N158="snížená",J158,0)</f>
        <v>0</v>
      </c>
      <c r="BG158" s="226">
        <f>IF(N158="zákl. přenesená",J158,0)</f>
        <v>0</v>
      </c>
      <c r="BH158" s="226">
        <f>IF(N158="sníž. přenesená",J158,0)</f>
        <v>0</v>
      </c>
      <c r="BI158" s="226">
        <f>IF(N158="nulová",J158,0)</f>
        <v>0</v>
      </c>
      <c r="BJ158" s="18" t="s">
        <v>79</v>
      </c>
      <c r="BK158" s="226">
        <f>ROUND(I158*H158,2)</f>
        <v>0</v>
      </c>
      <c r="BL158" s="18" t="s">
        <v>248</v>
      </c>
      <c r="BM158" s="225" t="s">
        <v>301</v>
      </c>
    </row>
    <row r="159" s="2" customFormat="1">
      <c r="A159" s="39"/>
      <c r="B159" s="40"/>
      <c r="C159" s="41"/>
      <c r="D159" s="227" t="s">
        <v>435</v>
      </c>
      <c r="E159" s="41"/>
      <c r="F159" s="228" t="s">
        <v>7978</v>
      </c>
      <c r="G159" s="41"/>
      <c r="H159" s="41"/>
      <c r="I159" s="229"/>
      <c r="J159" s="41"/>
      <c r="K159" s="41"/>
      <c r="L159" s="45"/>
      <c r="M159" s="291"/>
      <c r="N159" s="292"/>
      <c r="O159" s="85"/>
      <c r="P159" s="85"/>
      <c r="Q159" s="85"/>
      <c r="R159" s="85"/>
      <c r="S159" s="85"/>
      <c r="T159" s="86"/>
      <c r="U159" s="39"/>
      <c r="V159" s="39"/>
      <c r="W159" s="39"/>
      <c r="X159" s="39"/>
      <c r="Y159" s="39"/>
      <c r="Z159" s="39"/>
      <c r="AA159" s="39"/>
      <c r="AB159" s="39"/>
      <c r="AC159" s="39"/>
      <c r="AD159" s="39"/>
      <c r="AE159" s="39"/>
      <c r="AT159" s="18" t="s">
        <v>435</v>
      </c>
      <c r="AU159" s="18" t="s">
        <v>79</v>
      </c>
    </row>
    <row r="160" s="2" customFormat="1">
      <c r="A160" s="39"/>
      <c r="B160" s="40"/>
      <c r="C160" s="214" t="s">
        <v>304</v>
      </c>
      <c r="D160" s="214" t="s">
        <v>243</v>
      </c>
      <c r="E160" s="215" t="s">
        <v>8008</v>
      </c>
      <c r="F160" s="216" t="s">
        <v>8009</v>
      </c>
      <c r="G160" s="217" t="s">
        <v>282</v>
      </c>
      <c r="H160" s="218">
        <v>1</v>
      </c>
      <c r="I160" s="219"/>
      <c r="J160" s="220">
        <f>ROUND(I160*H160,2)</f>
        <v>0</v>
      </c>
      <c r="K160" s="216" t="s">
        <v>247</v>
      </c>
      <c r="L160" s="45"/>
      <c r="M160" s="221" t="s">
        <v>19</v>
      </c>
      <c r="N160" s="222" t="s">
        <v>43</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248</v>
      </c>
      <c r="AT160" s="225" t="s">
        <v>243</v>
      </c>
      <c r="AU160" s="225" t="s">
        <v>79</v>
      </c>
      <c r="AY160" s="18" t="s">
        <v>240</v>
      </c>
      <c r="BE160" s="226">
        <f>IF(N160="základní",J160,0)</f>
        <v>0</v>
      </c>
      <c r="BF160" s="226">
        <f>IF(N160="snížená",J160,0)</f>
        <v>0</v>
      </c>
      <c r="BG160" s="226">
        <f>IF(N160="zákl. přenesená",J160,0)</f>
        <v>0</v>
      </c>
      <c r="BH160" s="226">
        <f>IF(N160="sníž. přenesená",J160,0)</f>
        <v>0</v>
      </c>
      <c r="BI160" s="226">
        <f>IF(N160="nulová",J160,0)</f>
        <v>0</v>
      </c>
      <c r="BJ160" s="18" t="s">
        <v>79</v>
      </c>
      <c r="BK160" s="226">
        <f>ROUND(I160*H160,2)</f>
        <v>0</v>
      </c>
      <c r="BL160" s="18" t="s">
        <v>248</v>
      </c>
      <c r="BM160" s="225" t="s">
        <v>306</v>
      </c>
    </row>
    <row r="161" s="2" customFormat="1">
      <c r="A161" s="39"/>
      <c r="B161" s="40"/>
      <c r="C161" s="41"/>
      <c r="D161" s="227" t="s">
        <v>435</v>
      </c>
      <c r="E161" s="41"/>
      <c r="F161" s="228" t="s">
        <v>8010</v>
      </c>
      <c r="G161" s="41"/>
      <c r="H161" s="41"/>
      <c r="I161" s="229"/>
      <c r="J161" s="41"/>
      <c r="K161" s="41"/>
      <c r="L161" s="45"/>
      <c r="M161" s="291"/>
      <c r="N161" s="292"/>
      <c r="O161" s="85"/>
      <c r="P161" s="85"/>
      <c r="Q161" s="85"/>
      <c r="R161" s="85"/>
      <c r="S161" s="85"/>
      <c r="T161" s="86"/>
      <c r="U161" s="39"/>
      <c r="V161" s="39"/>
      <c r="W161" s="39"/>
      <c r="X161" s="39"/>
      <c r="Y161" s="39"/>
      <c r="Z161" s="39"/>
      <c r="AA161" s="39"/>
      <c r="AB161" s="39"/>
      <c r="AC161" s="39"/>
      <c r="AD161" s="39"/>
      <c r="AE161" s="39"/>
      <c r="AT161" s="18" t="s">
        <v>435</v>
      </c>
      <c r="AU161" s="18" t="s">
        <v>79</v>
      </c>
    </row>
    <row r="162" s="2" customFormat="1" ht="16.5" customHeight="1">
      <c r="A162" s="39"/>
      <c r="B162" s="40"/>
      <c r="C162" s="214" t="s">
        <v>275</v>
      </c>
      <c r="D162" s="214" t="s">
        <v>243</v>
      </c>
      <c r="E162" s="215" t="s">
        <v>8011</v>
      </c>
      <c r="F162" s="216" t="s">
        <v>7983</v>
      </c>
      <c r="G162" s="217" t="s">
        <v>282</v>
      </c>
      <c r="H162" s="218">
        <v>1</v>
      </c>
      <c r="I162" s="219"/>
      <c r="J162" s="220">
        <f>ROUND(I162*H162,2)</f>
        <v>0</v>
      </c>
      <c r="K162" s="216" t="s">
        <v>247</v>
      </c>
      <c r="L162" s="45"/>
      <c r="M162" s="221" t="s">
        <v>19</v>
      </c>
      <c r="N162" s="222" t="s">
        <v>43</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248</v>
      </c>
      <c r="AT162" s="225" t="s">
        <v>243</v>
      </c>
      <c r="AU162" s="225" t="s">
        <v>79</v>
      </c>
      <c r="AY162" s="18" t="s">
        <v>240</v>
      </c>
      <c r="BE162" s="226">
        <f>IF(N162="základní",J162,0)</f>
        <v>0</v>
      </c>
      <c r="BF162" s="226">
        <f>IF(N162="snížená",J162,0)</f>
        <v>0</v>
      </c>
      <c r="BG162" s="226">
        <f>IF(N162="zákl. přenesená",J162,0)</f>
        <v>0</v>
      </c>
      <c r="BH162" s="226">
        <f>IF(N162="sníž. přenesená",J162,0)</f>
        <v>0</v>
      </c>
      <c r="BI162" s="226">
        <f>IF(N162="nulová",J162,0)</f>
        <v>0</v>
      </c>
      <c r="BJ162" s="18" t="s">
        <v>79</v>
      </c>
      <c r="BK162" s="226">
        <f>ROUND(I162*H162,2)</f>
        <v>0</v>
      </c>
      <c r="BL162" s="18" t="s">
        <v>248</v>
      </c>
      <c r="BM162" s="225" t="s">
        <v>308</v>
      </c>
    </row>
    <row r="163" s="2" customFormat="1">
      <c r="A163" s="39"/>
      <c r="B163" s="40"/>
      <c r="C163" s="41"/>
      <c r="D163" s="227" t="s">
        <v>435</v>
      </c>
      <c r="E163" s="41"/>
      <c r="F163" s="228" t="s">
        <v>7978</v>
      </c>
      <c r="G163" s="41"/>
      <c r="H163" s="41"/>
      <c r="I163" s="229"/>
      <c r="J163" s="41"/>
      <c r="K163" s="41"/>
      <c r="L163" s="45"/>
      <c r="M163" s="291"/>
      <c r="N163" s="292"/>
      <c r="O163" s="85"/>
      <c r="P163" s="85"/>
      <c r="Q163" s="85"/>
      <c r="R163" s="85"/>
      <c r="S163" s="85"/>
      <c r="T163" s="86"/>
      <c r="U163" s="39"/>
      <c r="V163" s="39"/>
      <c r="W163" s="39"/>
      <c r="X163" s="39"/>
      <c r="Y163" s="39"/>
      <c r="Z163" s="39"/>
      <c r="AA163" s="39"/>
      <c r="AB163" s="39"/>
      <c r="AC163" s="39"/>
      <c r="AD163" s="39"/>
      <c r="AE163" s="39"/>
      <c r="AT163" s="18" t="s">
        <v>435</v>
      </c>
      <c r="AU163" s="18" t="s">
        <v>79</v>
      </c>
    </row>
    <row r="164" s="2" customFormat="1">
      <c r="A164" s="39"/>
      <c r="B164" s="40"/>
      <c r="C164" s="214" t="s">
        <v>309</v>
      </c>
      <c r="D164" s="214" t="s">
        <v>243</v>
      </c>
      <c r="E164" s="215" t="s">
        <v>8012</v>
      </c>
      <c r="F164" s="216" t="s">
        <v>8013</v>
      </c>
      <c r="G164" s="217" t="s">
        <v>282</v>
      </c>
      <c r="H164" s="218">
        <v>1</v>
      </c>
      <c r="I164" s="219"/>
      <c r="J164" s="220">
        <f>ROUND(I164*H164,2)</f>
        <v>0</v>
      </c>
      <c r="K164" s="216" t="s">
        <v>247</v>
      </c>
      <c r="L164" s="45"/>
      <c r="M164" s="221" t="s">
        <v>19</v>
      </c>
      <c r="N164" s="222" t="s">
        <v>43</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248</v>
      </c>
      <c r="AT164" s="225" t="s">
        <v>243</v>
      </c>
      <c r="AU164" s="225" t="s">
        <v>79</v>
      </c>
      <c r="AY164" s="18" t="s">
        <v>240</v>
      </c>
      <c r="BE164" s="226">
        <f>IF(N164="základní",J164,0)</f>
        <v>0</v>
      </c>
      <c r="BF164" s="226">
        <f>IF(N164="snížená",J164,0)</f>
        <v>0</v>
      </c>
      <c r="BG164" s="226">
        <f>IF(N164="zákl. přenesená",J164,0)</f>
        <v>0</v>
      </c>
      <c r="BH164" s="226">
        <f>IF(N164="sníž. přenesená",J164,0)</f>
        <v>0</v>
      </c>
      <c r="BI164" s="226">
        <f>IF(N164="nulová",J164,0)</f>
        <v>0</v>
      </c>
      <c r="BJ164" s="18" t="s">
        <v>79</v>
      </c>
      <c r="BK164" s="226">
        <f>ROUND(I164*H164,2)</f>
        <v>0</v>
      </c>
      <c r="BL164" s="18" t="s">
        <v>248</v>
      </c>
      <c r="BM164" s="225" t="s">
        <v>311</v>
      </c>
    </row>
    <row r="165" s="2" customFormat="1">
      <c r="A165" s="39"/>
      <c r="B165" s="40"/>
      <c r="C165" s="41"/>
      <c r="D165" s="227" t="s">
        <v>435</v>
      </c>
      <c r="E165" s="41"/>
      <c r="F165" s="228" t="s">
        <v>8014</v>
      </c>
      <c r="G165" s="41"/>
      <c r="H165" s="41"/>
      <c r="I165" s="229"/>
      <c r="J165" s="41"/>
      <c r="K165" s="41"/>
      <c r="L165" s="45"/>
      <c r="M165" s="291"/>
      <c r="N165" s="292"/>
      <c r="O165" s="85"/>
      <c r="P165" s="85"/>
      <c r="Q165" s="85"/>
      <c r="R165" s="85"/>
      <c r="S165" s="85"/>
      <c r="T165" s="86"/>
      <c r="U165" s="39"/>
      <c r="V165" s="39"/>
      <c r="W165" s="39"/>
      <c r="X165" s="39"/>
      <c r="Y165" s="39"/>
      <c r="Z165" s="39"/>
      <c r="AA165" s="39"/>
      <c r="AB165" s="39"/>
      <c r="AC165" s="39"/>
      <c r="AD165" s="39"/>
      <c r="AE165" s="39"/>
      <c r="AT165" s="18" t="s">
        <v>435</v>
      </c>
      <c r="AU165" s="18" t="s">
        <v>79</v>
      </c>
    </row>
    <row r="166" s="2" customFormat="1" ht="16.5" customHeight="1">
      <c r="A166" s="39"/>
      <c r="B166" s="40"/>
      <c r="C166" s="214" t="s">
        <v>278</v>
      </c>
      <c r="D166" s="214" t="s">
        <v>243</v>
      </c>
      <c r="E166" s="215" t="s">
        <v>8015</v>
      </c>
      <c r="F166" s="216" t="s">
        <v>7983</v>
      </c>
      <c r="G166" s="217" t="s">
        <v>282</v>
      </c>
      <c r="H166" s="218">
        <v>1</v>
      </c>
      <c r="I166" s="219"/>
      <c r="J166" s="220">
        <f>ROUND(I166*H166,2)</f>
        <v>0</v>
      </c>
      <c r="K166" s="216" t="s">
        <v>247</v>
      </c>
      <c r="L166" s="45"/>
      <c r="M166" s="221" t="s">
        <v>19</v>
      </c>
      <c r="N166" s="222" t="s">
        <v>43</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248</v>
      </c>
      <c r="AT166" s="225" t="s">
        <v>243</v>
      </c>
      <c r="AU166" s="225" t="s">
        <v>79</v>
      </c>
      <c r="AY166" s="18" t="s">
        <v>240</v>
      </c>
      <c r="BE166" s="226">
        <f>IF(N166="základní",J166,0)</f>
        <v>0</v>
      </c>
      <c r="BF166" s="226">
        <f>IF(N166="snížená",J166,0)</f>
        <v>0</v>
      </c>
      <c r="BG166" s="226">
        <f>IF(N166="zákl. přenesená",J166,0)</f>
        <v>0</v>
      </c>
      <c r="BH166" s="226">
        <f>IF(N166="sníž. přenesená",J166,0)</f>
        <v>0</v>
      </c>
      <c r="BI166" s="226">
        <f>IF(N166="nulová",J166,0)</f>
        <v>0</v>
      </c>
      <c r="BJ166" s="18" t="s">
        <v>79</v>
      </c>
      <c r="BK166" s="226">
        <f>ROUND(I166*H166,2)</f>
        <v>0</v>
      </c>
      <c r="BL166" s="18" t="s">
        <v>248</v>
      </c>
      <c r="BM166" s="225" t="s">
        <v>313</v>
      </c>
    </row>
    <row r="167" s="2" customFormat="1">
      <c r="A167" s="39"/>
      <c r="B167" s="40"/>
      <c r="C167" s="41"/>
      <c r="D167" s="227" t="s">
        <v>435</v>
      </c>
      <c r="E167" s="41"/>
      <c r="F167" s="228" t="s">
        <v>7978</v>
      </c>
      <c r="G167" s="41"/>
      <c r="H167" s="41"/>
      <c r="I167" s="229"/>
      <c r="J167" s="41"/>
      <c r="K167" s="41"/>
      <c r="L167" s="45"/>
      <c r="M167" s="291"/>
      <c r="N167" s="292"/>
      <c r="O167" s="85"/>
      <c r="P167" s="85"/>
      <c r="Q167" s="85"/>
      <c r="R167" s="85"/>
      <c r="S167" s="85"/>
      <c r="T167" s="86"/>
      <c r="U167" s="39"/>
      <c r="V167" s="39"/>
      <c r="W167" s="39"/>
      <c r="X167" s="39"/>
      <c r="Y167" s="39"/>
      <c r="Z167" s="39"/>
      <c r="AA167" s="39"/>
      <c r="AB167" s="39"/>
      <c r="AC167" s="39"/>
      <c r="AD167" s="39"/>
      <c r="AE167" s="39"/>
      <c r="AT167" s="18" t="s">
        <v>435</v>
      </c>
      <c r="AU167" s="18" t="s">
        <v>79</v>
      </c>
    </row>
    <row r="168" s="2" customFormat="1">
      <c r="A168" s="39"/>
      <c r="B168" s="40"/>
      <c r="C168" s="214" t="s">
        <v>7</v>
      </c>
      <c r="D168" s="214" t="s">
        <v>243</v>
      </c>
      <c r="E168" s="215" t="s">
        <v>8016</v>
      </c>
      <c r="F168" s="216" t="s">
        <v>8017</v>
      </c>
      <c r="G168" s="217" t="s">
        <v>282</v>
      </c>
      <c r="H168" s="218">
        <v>1</v>
      </c>
      <c r="I168" s="219"/>
      <c r="J168" s="220">
        <f>ROUND(I168*H168,2)</f>
        <v>0</v>
      </c>
      <c r="K168" s="216" t="s">
        <v>247</v>
      </c>
      <c r="L168" s="45"/>
      <c r="M168" s="221" t="s">
        <v>19</v>
      </c>
      <c r="N168" s="222" t="s">
        <v>43</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248</v>
      </c>
      <c r="AT168" s="225" t="s">
        <v>243</v>
      </c>
      <c r="AU168" s="225" t="s">
        <v>79</v>
      </c>
      <c r="AY168" s="18" t="s">
        <v>240</v>
      </c>
      <c r="BE168" s="226">
        <f>IF(N168="základní",J168,0)</f>
        <v>0</v>
      </c>
      <c r="BF168" s="226">
        <f>IF(N168="snížená",J168,0)</f>
        <v>0</v>
      </c>
      <c r="BG168" s="226">
        <f>IF(N168="zákl. přenesená",J168,0)</f>
        <v>0</v>
      </c>
      <c r="BH168" s="226">
        <f>IF(N168="sníž. přenesená",J168,0)</f>
        <v>0</v>
      </c>
      <c r="BI168" s="226">
        <f>IF(N168="nulová",J168,0)</f>
        <v>0</v>
      </c>
      <c r="BJ168" s="18" t="s">
        <v>79</v>
      </c>
      <c r="BK168" s="226">
        <f>ROUND(I168*H168,2)</f>
        <v>0</v>
      </c>
      <c r="BL168" s="18" t="s">
        <v>248</v>
      </c>
      <c r="BM168" s="225" t="s">
        <v>315</v>
      </c>
    </row>
    <row r="169" s="2" customFormat="1">
      <c r="A169" s="39"/>
      <c r="B169" s="40"/>
      <c r="C169" s="41"/>
      <c r="D169" s="227" t="s">
        <v>435</v>
      </c>
      <c r="E169" s="41"/>
      <c r="F169" s="228" t="s">
        <v>8018</v>
      </c>
      <c r="G169" s="41"/>
      <c r="H169" s="41"/>
      <c r="I169" s="229"/>
      <c r="J169" s="41"/>
      <c r="K169" s="41"/>
      <c r="L169" s="45"/>
      <c r="M169" s="291"/>
      <c r="N169" s="292"/>
      <c r="O169" s="85"/>
      <c r="P169" s="85"/>
      <c r="Q169" s="85"/>
      <c r="R169" s="85"/>
      <c r="S169" s="85"/>
      <c r="T169" s="86"/>
      <c r="U169" s="39"/>
      <c r="V169" s="39"/>
      <c r="W169" s="39"/>
      <c r="X169" s="39"/>
      <c r="Y169" s="39"/>
      <c r="Z169" s="39"/>
      <c r="AA169" s="39"/>
      <c r="AB169" s="39"/>
      <c r="AC169" s="39"/>
      <c r="AD169" s="39"/>
      <c r="AE169" s="39"/>
      <c r="AT169" s="18" t="s">
        <v>435</v>
      </c>
      <c r="AU169" s="18" t="s">
        <v>79</v>
      </c>
    </row>
    <row r="170" s="2" customFormat="1" ht="16.5" customHeight="1">
      <c r="A170" s="39"/>
      <c r="B170" s="40"/>
      <c r="C170" s="214" t="s">
        <v>283</v>
      </c>
      <c r="D170" s="214" t="s">
        <v>243</v>
      </c>
      <c r="E170" s="215" t="s">
        <v>8019</v>
      </c>
      <c r="F170" s="216" t="s">
        <v>7983</v>
      </c>
      <c r="G170" s="217" t="s">
        <v>282</v>
      </c>
      <c r="H170" s="218">
        <v>1</v>
      </c>
      <c r="I170" s="219"/>
      <c r="J170" s="220">
        <f>ROUND(I170*H170,2)</f>
        <v>0</v>
      </c>
      <c r="K170" s="216" t="s">
        <v>247</v>
      </c>
      <c r="L170" s="45"/>
      <c r="M170" s="221" t="s">
        <v>19</v>
      </c>
      <c r="N170" s="222" t="s">
        <v>43</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248</v>
      </c>
      <c r="AT170" s="225" t="s">
        <v>243</v>
      </c>
      <c r="AU170" s="225" t="s">
        <v>79</v>
      </c>
      <c r="AY170" s="18" t="s">
        <v>240</v>
      </c>
      <c r="BE170" s="226">
        <f>IF(N170="základní",J170,0)</f>
        <v>0</v>
      </c>
      <c r="BF170" s="226">
        <f>IF(N170="snížená",J170,0)</f>
        <v>0</v>
      </c>
      <c r="BG170" s="226">
        <f>IF(N170="zákl. přenesená",J170,0)</f>
        <v>0</v>
      </c>
      <c r="BH170" s="226">
        <f>IF(N170="sníž. přenesená",J170,0)</f>
        <v>0</v>
      </c>
      <c r="BI170" s="226">
        <f>IF(N170="nulová",J170,0)</f>
        <v>0</v>
      </c>
      <c r="BJ170" s="18" t="s">
        <v>79</v>
      </c>
      <c r="BK170" s="226">
        <f>ROUND(I170*H170,2)</f>
        <v>0</v>
      </c>
      <c r="BL170" s="18" t="s">
        <v>248</v>
      </c>
      <c r="BM170" s="225" t="s">
        <v>317</v>
      </c>
    </row>
    <row r="171" s="2" customFormat="1">
      <c r="A171" s="39"/>
      <c r="B171" s="40"/>
      <c r="C171" s="41"/>
      <c r="D171" s="227" t="s">
        <v>435</v>
      </c>
      <c r="E171" s="41"/>
      <c r="F171" s="228" t="s">
        <v>7978</v>
      </c>
      <c r="G171" s="41"/>
      <c r="H171" s="41"/>
      <c r="I171" s="229"/>
      <c r="J171" s="41"/>
      <c r="K171" s="41"/>
      <c r="L171" s="45"/>
      <c r="M171" s="291"/>
      <c r="N171" s="292"/>
      <c r="O171" s="85"/>
      <c r="P171" s="85"/>
      <c r="Q171" s="85"/>
      <c r="R171" s="85"/>
      <c r="S171" s="85"/>
      <c r="T171" s="86"/>
      <c r="U171" s="39"/>
      <c r="V171" s="39"/>
      <c r="W171" s="39"/>
      <c r="X171" s="39"/>
      <c r="Y171" s="39"/>
      <c r="Z171" s="39"/>
      <c r="AA171" s="39"/>
      <c r="AB171" s="39"/>
      <c r="AC171" s="39"/>
      <c r="AD171" s="39"/>
      <c r="AE171" s="39"/>
      <c r="AT171" s="18" t="s">
        <v>435</v>
      </c>
      <c r="AU171" s="18" t="s">
        <v>79</v>
      </c>
    </row>
    <row r="172" s="2" customFormat="1">
      <c r="A172" s="39"/>
      <c r="B172" s="40"/>
      <c r="C172" s="214" t="s">
        <v>318</v>
      </c>
      <c r="D172" s="214" t="s">
        <v>243</v>
      </c>
      <c r="E172" s="215" t="s">
        <v>8020</v>
      </c>
      <c r="F172" s="216" t="s">
        <v>8021</v>
      </c>
      <c r="G172" s="217" t="s">
        <v>282</v>
      </c>
      <c r="H172" s="218">
        <v>1</v>
      </c>
      <c r="I172" s="219"/>
      <c r="J172" s="220">
        <f>ROUND(I172*H172,2)</f>
        <v>0</v>
      </c>
      <c r="K172" s="216" t="s">
        <v>247</v>
      </c>
      <c r="L172" s="45"/>
      <c r="M172" s="221" t="s">
        <v>19</v>
      </c>
      <c r="N172" s="222" t="s">
        <v>43</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248</v>
      </c>
      <c r="AT172" s="225" t="s">
        <v>243</v>
      </c>
      <c r="AU172" s="225" t="s">
        <v>79</v>
      </c>
      <c r="AY172" s="18" t="s">
        <v>240</v>
      </c>
      <c r="BE172" s="226">
        <f>IF(N172="základní",J172,0)</f>
        <v>0</v>
      </c>
      <c r="BF172" s="226">
        <f>IF(N172="snížená",J172,0)</f>
        <v>0</v>
      </c>
      <c r="BG172" s="226">
        <f>IF(N172="zákl. přenesená",J172,0)</f>
        <v>0</v>
      </c>
      <c r="BH172" s="226">
        <f>IF(N172="sníž. přenesená",J172,0)</f>
        <v>0</v>
      </c>
      <c r="BI172" s="226">
        <f>IF(N172="nulová",J172,0)</f>
        <v>0</v>
      </c>
      <c r="BJ172" s="18" t="s">
        <v>79</v>
      </c>
      <c r="BK172" s="226">
        <f>ROUND(I172*H172,2)</f>
        <v>0</v>
      </c>
      <c r="BL172" s="18" t="s">
        <v>248</v>
      </c>
      <c r="BM172" s="225" t="s">
        <v>320</v>
      </c>
    </row>
    <row r="173" s="2" customFormat="1">
      <c r="A173" s="39"/>
      <c r="B173" s="40"/>
      <c r="C173" s="41"/>
      <c r="D173" s="227" t="s">
        <v>435</v>
      </c>
      <c r="E173" s="41"/>
      <c r="F173" s="228" t="s">
        <v>8022</v>
      </c>
      <c r="G173" s="41"/>
      <c r="H173" s="41"/>
      <c r="I173" s="229"/>
      <c r="J173" s="41"/>
      <c r="K173" s="41"/>
      <c r="L173" s="45"/>
      <c r="M173" s="291"/>
      <c r="N173" s="292"/>
      <c r="O173" s="85"/>
      <c r="P173" s="85"/>
      <c r="Q173" s="85"/>
      <c r="R173" s="85"/>
      <c r="S173" s="85"/>
      <c r="T173" s="86"/>
      <c r="U173" s="39"/>
      <c r="V173" s="39"/>
      <c r="W173" s="39"/>
      <c r="X173" s="39"/>
      <c r="Y173" s="39"/>
      <c r="Z173" s="39"/>
      <c r="AA173" s="39"/>
      <c r="AB173" s="39"/>
      <c r="AC173" s="39"/>
      <c r="AD173" s="39"/>
      <c r="AE173" s="39"/>
      <c r="AT173" s="18" t="s">
        <v>435</v>
      </c>
      <c r="AU173" s="18" t="s">
        <v>79</v>
      </c>
    </row>
    <row r="174" s="2" customFormat="1" ht="16.5" customHeight="1">
      <c r="A174" s="39"/>
      <c r="B174" s="40"/>
      <c r="C174" s="214" t="s">
        <v>286</v>
      </c>
      <c r="D174" s="214" t="s">
        <v>243</v>
      </c>
      <c r="E174" s="215" t="s">
        <v>8023</v>
      </c>
      <c r="F174" s="216" t="s">
        <v>8024</v>
      </c>
      <c r="G174" s="217" t="s">
        <v>282</v>
      </c>
      <c r="H174" s="218">
        <v>1</v>
      </c>
      <c r="I174" s="219"/>
      <c r="J174" s="220">
        <f>ROUND(I174*H174,2)</f>
        <v>0</v>
      </c>
      <c r="K174" s="216" t="s">
        <v>247</v>
      </c>
      <c r="L174" s="45"/>
      <c r="M174" s="221" t="s">
        <v>19</v>
      </c>
      <c r="N174" s="222" t="s">
        <v>43</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248</v>
      </c>
      <c r="AT174" s="225" t="s">
        <v>243</v>
      </c>
      <c r="AU174" s="225" t="s">
        <v>79</v>
      </c>
      <c r="AY174" s="18" t="s">
        <v>240</v>
      </c>
      <c r="BE174" s="226">
        <f>IF(N174="základní",J174,0)</f>
        <v>0</v>
      </c>
      <c r="BF174" s="226">
        <f>IF(N174="snížená",J174,0)</f>
        <v>0</v>
      </c>
      <c r="BG174" s="226">
        <f>IF(N174="zákl. přenesená",J174,0)</f>
        <v>0</v>
      </c>
      <c r="BH174" s="226">
        <f>IF(N174="sníž. přenesená",J174,0)</f>
        <v>0</v>
      </c>
      <c r="BI174" s="226">
        <f>IF(N174="nulová",J174,0)</f>
        <v>0</v>
      </c>
      <c r="BJ174" s="18" t="s">
        <v>79</v>
      </c>
      <c r="BK174" s="226">
        <f>ROUND(I174*H174,2)</f>
        <v>0</v>
      </c>
      <c r="BL174" s="18" t="s">
        <v>248</v>
      </c>
      <c r="BM174" s="225" t="s">
        <v>322</v>
      </c>
    </row>
    <row r="175" s="2" customFormat="1">
      <c r="A175" s="39"/>
      <c r="B175" s="40"/>
      <c r="C175" s="41"/>
      <c r="D175" s="227" t="s">
        <v>435</v>
      </c>
      <c r="E175" s="41"/>
      <c r="F175" s="228" t="s">
        <v>8025</v>
      </c>
      <c r="G175" s="41"/>
      <c r="H175" s="41"/>
      <c r="I175" s="229"/>
      <c r="J175" s="41"/>
      <c r="K175" s="41"/>
      <c r="L175" s="45"/>
      <c r="M175" s="291"/>
      <c r="N175" s="292"/>
      <c r="O175" s="85"/>
      <c r="P175" s="85"/>
      <c r="Q175" s="85"/>
      <c r="R175" s="85"/>
      <c r="S175" s="85"/>
      <c r="T175" s="86"/>
      <c r="U175" s="39"/>
      <c r="V175" s="39"/>
      <c r="W175" s="39"/>
      <c r="X175" s="39"/>
      <c r="Y175" s="39"/>
      <c r="Z175" s="39"/>
      <c r="AA175" s="39"/>
      <c r="AB175" s="39"/>
      <c r="AC175" s="39"/>
      <c r="AD175" s="39"/>
      <c r="AE175" s="39"/>
      <c r="AT175" s="18" t="s">
        <v>435</v>
      </c>
      <c r="AU175" s="18" t="s">
        <v>79</v>
      </c>
    </row>
    <row r="176" s="2" customFormat="1">
      <c r="A176" s="39"/>
      <c r="B176" s="40"/>
      <c r="C176" s="214" t="s">
        <v>323</v>
      </c>
      <c r="D176" s="214" t="s">
        <v>243</v>
      </c>
      <c r="E176" s="215" t="s">
        <v>8026</v>
      </c>
      <c r="F176" s="216" t="s">
        <v>8027</v>
      </c>
      <c r="G176" s="217" t="s">
        <v>282</v>
      </c>
      <c r="H176" s="218">
        <v>1</v>
      </c>
      <c r="I176" s="219"/>
      <c r="J176" s="220">
        <f>ROUND(I176*H176,2)</f>
        <v>0</v>
      </c>
      <c r="K176" s="216" t="s">
        <v>247</v>
      </c>
      <c r="L176" s="45"/>
      <c r="M176" s="221" t="s">
        <v>19</v>
      </c>
      <c r="N176" s="222" t="s">
        <v>43</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248</v>
      </c>
      <c r="AT176" s="225" t="s">
        <v>243</v>
      </c>
      <c r="AU176" s="225" t="s">
        <v>79</v>
      </c>
      <c r="AY176" s="18" t="s">
        <v>240</v>
      </c>
      <c r="BE176" s="226">
        <f>IF(N176="základní",J176,0)</f>
        <v>0</v>
      </c>
      <c r="BF176" s="226">
        <f>IF(N176="snížená",J176,0)</f>
        <v>0</v>
      </c>
      <c r="BG176" s="226">
        <f>IF(N176="zákl. přenesená",J176,0)</f>
        <v>0</v>
      </c>
      <c r="BH176" s="226">
        <f>IF(N176="sníž. přenesená",J176,0)</f>
        <v>0</v>
      </c>
      <c r="BI176" s="226">
        <f>IF(N176="nulová",J176,0)</f>
        <v>0</v>
      </c>
      <c r="BJ176" s="18" t="s">
        <v>79</v>
      </c>
      <c r="BK176" s="226">
        <f>ROUND(I176*H176,2)</f>
        <v>0</v>
      </c>
      <c r="BL176" s="18" t="s">
        <v>248</v>
      </c>
      <c r="BM176" s="225" t="s">
        <v>325</v>
      </c>
    </row>
    <row r="177" s="2" customFormat="1">
      <c r="A177" s="39"/>
      <c r="B177" s="40"/>
      <c r="C177" s="41"/>
      <c r="D177" s="227" t="s">
        <v>435</v>
      </c>
      <c r="E177" s="41"/>
      <c r="F177" s="228" t="s">
        <v>8028</v>
      </c>
      <c r="G177" s="41"/>
      <c r="H177" s="41"/>
      <c r="I177" s="229"/>
      <c r="J177" s="41"/>
      <c r="K177" s="41"/>
      <c r="L177" s="45"/>
      <c r="M177" s="291"/>
      <c r="N177" s="292"/>
      <c r="O177" s="85"/>
      <c r="P177" s="85"/>
      <c r="Q177" s="85"/>
      <c r="R177" s="85"/>
      <c r="S177" s="85"/>
      <c r="T177" s="86"/>
      <c r="U177" s="39"/>
      <c r="V177" s="39"/>
      <c r="W177" s="39"/>
      <c r="X177" s="39"/>
      <c r="Y177" s="39"/>
      <c r="Z177" s="39"/>
      <c r="AA177" s="39"/>
      <c r="AB177" s="39"/>
      <c r="AC177" s="39"/>
      <c r="AD177" s="39"/>
      <c r="AE177" s="39"/>
      <c r="AT177" s="18" t="s">
        <v>435</v>
      </c>
      <c r="AU177" s="18" t="s">
        <v>79</v>
      </c>
    </row>
    <row r="178" s="2" customFormat="1" ht="16.5" customHeight="1">
      <c r="A178" s="39"/>
      <c r="B178" s="40"/>
      <c r="C178" s="214" t="s">
        <v>290</v>
      </c>
      <c r="D178" s="214" t="s">
        <v>243</v>
      </c>
      <c r="E178" s="215" t="s">
        <v>8029</v>
      </c>
      <c r="F178" s="216" t="s">
        <v>8030</v>
      </c>
      <c r="G178" s="217" t="s">
        <v>282</v>
      </c>
      <c r="H178" s="218">
        <v>1</v>
      </c>
      <c r="I178" s="219"/>
      <c r="J178" s="220">
        <f>ROUND(I178*H178,2)</f>
        <v>0</v>
      </c>
      <c r="K178" s="216" t="s">
        <v>247</v>
      </c>
      <c r="L178" s="45"/>
      <c r="M178" s="221" t="s">
        <v>19</v>
      </c>
      <c r="N178" s="222" t="s">
        <v>43</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248</v>
      </c>
      <c r="AT178" s="225" t="s">
        <v>243</v>
      </c>
      <c r="AU178" s="225" t="s">
        <v>79</v>
      </c>
      <c r="AY178" s="18" t="s">
        <v>240</v>
      </c>
      <c r="BE178" s="226">
        <f>IF(N178="základní",J178,0)</f>
        <v>0</v>
      </c>
      <c r="BF178" s="226">
        <f>IF(N178="snížená",J178,0)</f>
        <v>0</v>
      </c>
      <c r="BG178" s="226">
        <f>IF(N178="zákl. přenesená",J178,0)</f>
        <v>0</v>
      </c>
      <c r="BH178" s="226">
        <f>IF(N178="sníž. přenesená",J178,0)</f>
        <v>0</v>
      </c>
      <c r="BI178" s="226">
        <f>IF(N178="nulová",J178,0)</f>
        <v>0</v>
      </c>
      <c r="BJ178" s="18" t="s">
        <v>79</v>
      </c>
      <c r="BK178" s="226">
        <f>ROUND(I178*H178,2)</f>
        <v>0</v>
      </c>
      <c r="BL178" s="18" t="s">
        <v>248</v>
      </c>
      <c r="BM178" s="225" t="s">
        <v>327</v>
      </c>
    </row>
    <row r="179" s="2" customFormat="1">
      <c r="A179" s="39"/>
      <c r="B179" s="40"/>
      <c r="C179" s="41"/>
      <c r="D179" s="227" t="s">
        <v>435</v>
      </c>
      <c r="E179" s="41"/>
      <c r="F179" s="228" t="s">
        <v>7978</v>
      </c>
      <c r="G179" s="41"/>
      <c r="H179" s="41"/>
      <c r="I179" s="229"/>
      <c r="J179" s="41"/>
      <c r="K179" s="41"/>
      <c r="L179" s="45"/>
      <c r="M179" s="291"/>
      <c r="N179" s="292"/>
      <c r="O179" s="85"/>
      <c r="P179" s="85"/>
      <c r="Q179" s="85"/>
      <c r="R179" s="85"/>
      <c r="S179" s="85"/>
      <c r="T179" s="86"/>
      <c r="U179" s="39"/>
      <c r="V179" s="39"/>
      <c r="W179" s="39"/>
      <c r="X179" s="39"/>
      <c r="Y179" s="39"/>
      <c r="Z179" s="39"/>
      <c r="AA179" s="39"/>
      <c r="AB179" s="39"/>
      <c r="AC179" s="39"/>
      <c r="AD179" s="39"/>
      <c r="AE179" s="39"/>
      <c r="AT179" s="18" t="s">
        <v>435</v>
      </c>
      <c r="AU179" s="18" t="s">
        <v>79</v>
      </c>
    </row>
    <row r="180" s="2" customFormat="1" ht="21.75" customHeight="1">
      <c r="A180" s="39"/>
      <c r="B180" s="40"/>
      <c r="C180" s="214" t="s">
        <v>328</v>
      </c>
      <c r="D180" s="214" t="s">
        <v>243</v>
      </c>
      <c r="E180" s="215" t="s">
        <v>8031</v>
      </c>
      <c r="F180" s="216" t="s">
        <v>8032</v>
      </c>
      <c r="G180" s="217" t="s">
        <v>282</v>
      </c>
      <c r="H180" s="218">
        <v>1</v>
      </c>
      <c r="I180" s="219"/>
      <c r="J180" s="220">
        <f>ROUND(I180*H180,2)</f>
        <v>0</v>
      </c>
      <c r="K180" s="216" t="s">
        <v>247</v>
      </c>
      <c r="L180" s="45"/>
      <c r="M180" s="221" t="s">
        <v>19</v>
      </c>
      <c r="N180" s="222" t="s">
        <v>43</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248</v>
      </c>
      <c r="AT180" s="225" t="s">
        <v>243</v>
      </c>
      <c r="AU180" s="225" t="s">
        <v>79</v>
      </c>
      <c r="AY180" s="18" t="s">
        <v>240</v>
      </c>
      <c r="BE180" s="226">
        <f>IF(N180="základní",J180,0)</f>
        <v>0</v>
      </c>
      <c r="BF180" s="226">
        <f>IF(N180="snížená",J180,0)</f>
        <v>0</v>
      </c>
      <c r="BG180" s="226">
        <f>IF(N180="zákl. přenesená",J180,0)</f>
        <v>0</v>
      </c>
      <c r="BH180" s="226">
        <f>IF(N180="sníž. přenesená",J180,0)</f>
        <v>0</v>
      </c>
      <c r="BI180" s="226">
        <f>IF(N180="nulová",J180,0)</f>
        <v>0</v>
      </c>
      <c r="BJ180" s="18" t="s">
        <v>79</v>
      </c>
      <c r="BK180" s="226">
        <f>ROUND(I180*H180,2)</f>
        <v>0</v>
      </c>
      <c r="BL180" s="18" t="s">
        <v>248</v>
      </c>
      <c r="BM180" s="225" t="s">
        <v>331</v>
      </c>
    </row>
    <row r="181" s="2" customFormat="1">
      <c r="A181" s="39"/>
      <c r="B181" s="40"/>
      <c r="C181" s="41"/>
      <c r="D181" s="227" t="s">
        <v>435</v>
      </c>
      <c r="E181" s="41"/>
      <c r="F181" s="228" t="s">
        <v>8033</v>
      </c>
      <c r="G181" s="41"/>
      <c r="H181" s="41"/>
      <c r="I181" s="229"/>
      <c r="J181" s="41"/>
      <c r="K181" s="41"/>
      <c r="L181" s="45"/>
      <c r="M181" s="291"/>
      <c r="N181" s="292"/>
      <c r="O181" s="85"/>
      <c r="P181" s="85"/>
      <c r="Q181" s="85"/>
      <c r="R181" s="85"/>
      <c r="S181" s="85"/>
      <c r="T181" s="86"/>
      <c r="U181" s="39"/>
      <c r="V181" s="39"/>
      <c r="W181" s="39"/>
      <c r="X181" s="39"/>
      <c r="Y181" s="39"/>
      <c r="Z181" s="39"/>
      <c r="AA181" s="39"/>
      <c r="AB181" s="39"/>
      <c r="AC181" s="39"/>
      <c r="AD181" s="39"/>
      <c r="AE181" s="39"/>
      <c r="AT181" s="18" t="s">
        <v>435</v>
      </c>
      <c r="AU181" s="18" t="s">
        <v>79</v>
      </c>
    </row>
    <row r="182" s="2" customFormat="1" ht="16.5" customHeight="1">
      <c r="A182" s="39"/>
      <c r="B182" s="40"/>
      <c r="C182" s="214" t="s">
        <v>294</v>
      </c>
      <c r="D182" s="214" t="s">
        <v>243</v>
      </c>
      <c r="E182" s="215" t="s">
        <v>8034</v>
      </c>
      <c r="F182" s="216" t="s">
        <v>8035</v>
      </c>
      <c r="G182" s="217" t="s">
        <v>282</v>
      </c>
      <c r="H182" s="218">
        <v>1</v>
      </c>
      <c r="I182" s="219"/>
      <c r="J182" s="220">
        <f>ROUND(I182*H182,2)</f>
        <v>0</v>
      </c>
      <c r="K182" s="216" t="s">
        <v>247</v>
      </c>
      <c r="L182" s="45"/>
      <c r="M182" s="221" t="s">
        <v>19</v>
      </c>
      <c r="N182" s="222" t="s">
        <v>43</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248</v>
      </c>
      <c r="AT182" s="225" t="s">
        <v>243</v>
      </c>
      <c r="AU182" s="225" t="s">
        <v>79</v>
      </c>
      <c r="AY182" s="18" t="s">
        <v>240</v>
      </c>
      <c r="BE182" s="226">
        <f>IF(N182="základní",J182,0)</f>
        <v>0</v>
      </c>
      <c r="BF182" s="226">
        <f>IF(N182="snížená",J182,0)</f>
        <v>0</v>
      </c>
      <c r="BG182" s="226">
        <f>IF(N182="zákl. přenesená",J182,0)</f>
        <v>0</v>
      </c>
      <c r="BH182" s="226">
        <f>IF(N182="sníž. přenesená",J182,0)</f>
        <v>0</v>
      </c>
      <c r="BI182" s="226">
        <f>IF(N182="nulová",J182,0)</f>
        <v>0</v>
      </c>
      <c r="BJ182" s="18" t="s">
        <v>79</v>
      </c>
      <c r="BK182" s="226">
        <f>ROUND(I182*H182,2)</f>
        <v>0</v>
      </c>
      <c r="BL182" s="18" t="s">
        <v>248</v>
      </c>
      <c r="BM182" s="225" t="s">
        <v>333</v>
      </c>
    </row>
    <row r="183" s="2" customFormat="1">
      <c r="A183" s="39"/>
      <c r="B183" s="40"/>
      <c r="C183" s="41"/>
      <c r="D183" s="227" t="s">
        <v>435</v>
      </c>
      <c r="E183" s="41"/>
      <c r="F183" s="228" t="s">
        <v>7978</v>
      </c>
      <c r="G183" s="41"/>
      <c r="H183" s="41"/>
      <c r="I183" s="229"/>
      <c r="J183" s="41"/>
      <c r="K183" s="41"/>
      <c r="L183" s="45"/>
      <c r="M183" s="291"/>
      <c r="N183" s="292"/>
      <c r="O183" s="85"/>
      <c r="P183" s="85"/>
      <c r="Q183" s="85"/>
      <c r="R183" s="85"/>
      <c r="S183" s="85"/>
      <c r="T183" s="86"/>
      <c r="U183" s="39"/>
      <c r="V183" s="39"/>
      <c r="W183" s="39"/>
      <c r="X183" s="39"/>
      <c r="Y183" s="39"/>
      <c r="Z183" s="39"/>
      <c r="AA183" s="39"/>
      <c r="AB183" s="39"/>
      <c r="AC183" s="39"/>
      <c r="AD183" s="39"/>
      <c r="AE183" s="39"/>
      <c r="AT183" s="18" t="s">
        <v>435</v>
      </c>
      <c r="AU183" s="18" t="s">
        <v>79</v>
      </c>
    </row>
    <row r="184" s="2" customFormat="1" ht="21.75" customHeight="1">
      <c r="A184" s="39"/>
      <c r="B184" s="40"/>
      <c r="C184" s="214" t="s">
        <v>334</v>
      </c>
      <c r="D184" s="214" t="s">
        <v>243</v>
      </c>
      <c r="E184" s="215" t="s">
        <v>8036</v>
      </c>
      <c r="F184" s="216" t="s">
        <v>8037</v>
      </c>
      <c r="G184" s="217" t="s">
        <v>282</v>
      </c>
      <c r="H184" s="218">
        <v>1</v>
      </c>
      <c r="I184" s="219"/>
      <c r="J184" s="220">
        <f>ROUND(I184*H184,2)</f>
        <v>0</v>
      </c>
      <c r="K184" s="216" t="s">
        <v>247</v>
      </c>
      <c r="L184" s="45"/>
      <c r="M184" s="221" t="s">
        <v>19</v>
      </c>
      <c r="N184" s="222" t="s">
        <v>43</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248</v>
      </c>
      <c r="AT184" s="225" t="s">
        <v>243</v>
      </c>
      <c r="AU184" s="225" t="s">
        <v>79</v>
      </c>
      <c r="AY184" s="18" t="s">
        <v>240</v>
      </c>
      <c r="BE184" s="226">
        <f>IF(N184="základní",J184,0)</f>
        <v>0</v>
      </c>
      <c r="BF184" s="226">
        <f>IF(N184="snížená",J184,0)</f>
        <v>0</v>
      </c>
      <c r="BG184" s="226">
        <f>IF(N184="zákl. přenesená",J184,0)</f>
        <v>0</v>
      </c>
      <c r="BH184" s="226">
        <f>IF(N184="sníž. přenesená",J184,0)</f>
        <v>0</v>
      </c>
      <c r="BI184" s="226">
        <f>IF(N184="nulová",J184,0)</f>
        <v>0</v>
      </c>
      <c r="BJ184" s="18" t="s">
        <v>79</v>
      </c>
      <c r="BK184" s="226">
        <f>ROUND(I184*H184,2)</f>
        <v>0</v>
      </c>
      <c r="BL184" s="18" t="s">
        <v>248</v>
      </c>
      <c r="BM184" s="225" t="s">
        <v>336</v>
      </c>
    </row>
    <row r="185" s="2" customFormat="1">
      <c r="A185" s="39"/>
      <c r="B185" s="40"/>
      <c r="C185" s="41"/>
      <c r="D185" s="227" t="s">
        <v>435</v>
      </c>
      <c r="E185" s="41"/>
      <c r="F185" s="228" t="s">
        <v>8038</v>
      </c>
      <c r="G185" s="41"/>
      <c r="H185" s="41"/>
      <c r="I185" s="229"/>
      <c r="J185" s="41"/>
      <c r="K185" s="41"/>
      <c r="L185" s="45"/>
      <c r="M185" s="291"/>
      <c r="N185" s="292"/>
      <c r="O185" s="85"/>
      <c r="P185" s="85"/>
      <c r="Q185" s="85"/>
      <c r="R185" s="85"/>
      <c r="S185" s="85"/>
      <c r="T185" s="86"/>
      <c r="U185" s="39"/>
      <c r="V185" s="39"/>
      <c r="W185" s="39"/>
      <c r="X185" s="39"/>
      <c r="Y185" s="39"/>
      <c r="Z185" s="39"/>
      <c r="AA185" s="39"/>
      <c r="AB185" s="39"/>
      <c r="AC185" s="39"/>
      <c r="AD185" s="39"/>
      <c r="AE185" s="39"/>
      <c r="AT185" s="18" t="s">
        <v>435</v>
      </c>
      <c r="AU185" s="18" t="s">
        <v>79</v>
      </c>
    </row>
    <row r="186" s="2" customFormat="1" ht="16.5" customHeight="1">
      <c r="A186" s="39"/>
      <c r="B186" s="40"/>
      <c r="C186" s="214" t="s">
        <v>298</v>
      </c>
      <c r="D186" s="214" t="s">
        <v>243</v>
      </c>
      <c r="E186" s="215" t="s">
        <v>8039</v>
      </c>
      <c r="F186" s="216" t="s">
        <v>8040</v>
      </c>
      <c r="G186" s="217" t="s">
        <v>282</v>
      </c>
      <c r="H186" s="218">
        <v>1</v>
      </c>
      <c r="I186" s="219"/>
      <c r="J186" s="220">
        <f>ROUND(I186*H186,2)</f>
        <v>0</v>
      </c>
      <c r="K186" s="216" t="s">
        <v>247</v>
      </c>
      <c r="L186" s="45"/>
      <c r="M186" s="221" t="s">
        <v>19</v>
      </c>
      <c r="N186" s="222" t="s">
        <v>43</v>
      </c>
      <c r="O186" s="85"/>
      <c r="P186" s="223">
        <f>O186*H186</f>
        <v>0</v>
      </c>
      <c r="Q186" s="223">
        <v>0</v>
      </c>
      <c r="R186" s="223">
        <f>Q186*H186</f>
        <v>0</v>
      </c>
      <c r="S186" s="223">
        <v>0</v>
      </c>
      <c r="T186" s="224">
        <f>S186*H186</f>
        <v>0</v>
      </c>
      <c r="U186" s="39"/>
      <c r="V186" s="39"/>
      <c r="W186" s="39"/>
      <c r="X186" s="39"/>
      <c r="Y186" s="39"/>
      <c r="Z186" s="39"/>
      <c r="AA186" s="39"/>
      <c r="AB186" s="39"/>
      <c r="AC186" s="39"/>
      <c r="AD186" s="39"/>
      <c r="AE186" s="39"/>
      <c r="AR186" s="225" t="s">
        <v>248</v>
      </c>
      <c r="AT186" s="225" t="s">
        <v>243</v>
      </c>
      <c r="AU186" s="225" t="s">
        <v>79</v>
      </c>
      <c r="AY186" s="18" t="s">
        <v>240</v>
      </c>
      <c r="BE186" s="226">
        <f>IF(N186="základní",J186,0)</f>
        <v>0</v>
      </c>
      <c r="BF186" s="226">
        <f>IF(N186="snížená",J186,0)</f>
        <v>0</v>
      </c>
      <c r="BG186" s="226">
        <f>IF(N186="zákl. přenesená",J186,0)</f>
        <v>0</v>
      </c>
      <c r="BH186" s="226">
        <f>IF(N186="sníž. přenesená",J186,0)</f>
        <v>0</v>
      </c>
      <c r="BI186" s="226">
        <f>IF(N186="nulová",J186,0)</f>
        <v>0</v>
      </c>
      <c r="BJ186" s="18" t="s">
        <v>79</v>
      </c>
      <c r="BK186" s="226">
        <f>ROUND(I186*H186,2)</f>
        <v>0</v>
      </c>
      <c r="BL186" s="18" t="s">
        <v>248</v>
      </c>
      <c r="BM186" s="225" t="s">
        <v>338</v>
      </c>
    </row>
    <row r="187" s="2" customFormat="1">
      <c r="A187" s="39"/>
      <c r="B187" s="40"/>
      <c r="C187" s="41"/>
      <c r="D187" s="227" t="s">
        <v>435</v>
      </c>
      <c r="E187" s="41"/>
      <c r="F187" s="228" t="s">
        <v>7978</v>
      </c>
      <c r="G187" s="41"/>
      <c r="H187" s="41"/>
      <c r="I187" s="229"/>
      <c r="J187" s="41"/>
      <c r="K187" s="41"/>
      <c r="L187" s="45"/>
      <c r="M187" s="291"/>
      <c r="N187" s="292"/>
      <c r="O187" s="85"/>
      <c r="P187" s="85"/>
      <c r="Q187" s="85"/>
      <c r="R187" s="85"/>
      <c r="S187" s="85"/>
      <c r="T187" s="86"/>
      <c r="U187" s="39"/>
      <c r="V187" s="39"/>
      <c r="W187" s="39"/>
      <c r="X187" s="39"/>
      <c r="Y187" s="39"/>
      <c r="Z187" s="39"/>
      <c r="AA187" s="39"/>
      <c r="AB187" s="39"/>
      <c r="AC187" s="39"/>
      <c r="AD187" s="39"/>
      <c r="AE187" s="39"/>
      <c r="AT187" s="18" t="s">
        <v>435</v>
      </c>
      <c r="AU187" s="18" t="s">
        <v>79</v>
      </c>
    </row>
    <row r="188" s="2" customFormat="1" ht="16.5" customHeight="1">
      <c r="A188" s="39"/>
      <c r="B188" s="40"/>
      <c r="C188" s="214" t="s">
        <v>341</v>
      </c>
      <c r="D188" s="214" t="s">
        <v>243</v>
      </c>
      <c r="E188" s="215" t="s">
        <v>8041</v>
      </c>
      <c r="F188" s="216" t="s">
        <v>8042</v>
      </c>
      <c r="G188" s="217" t="s">
        <v>282</v>
      </c>
      <c r="H188" s="218">
        <v>1</v>
      </c>
      <c r="I188" s="219"/>
      <c r="J188" s="220">
        <f>ROUND(I188*H188,2)</f>
        <v>0</v>
      </c>
      <c r="K188" s="216" t="s">
        <v>247</v>
      </c>
      <c r="L188" s="45"/>
      <c r="M188" s="221" t="s">
        <v>19</v>
      </c>
      <c r="N188" s="222" t="s">
        <v>43</v>
      </c>
      <c r="O188" s="85"/>
      <c r="P188" s="223">
        <f>O188*H188</f>
        <v>0</v>
      </c>
      <c r="Q188" s="223">
        <v>0</v>
      </c>
      <c r="R188" s="223">
        <f>Q188*H188</f>
        <v>0</v>
      </c>
      <c r="S188" s="223">
        <v>0</v>
      </c>
      <c r="T188" s="224">
        <f>S188*H188</f>
        <v>0</v>
      </c>
      <c r="U188" s="39"/>
      <c r="V188" s="39"/>
      <c r="W188" s="39"/>
      <c r="X188" s="39"/>
      <c r="Y188" s="39"/>
      <c r="Z188" s="39"/>
      <c r="AA188" s="39"/>
      <c r="AB188" s="39"/>
      <c r="AC188" s="39"/>
      <c r="AD188" s="39"/>
      <c r="AE188" s="39"/>
      <c r="AR188" s="225" t="s">
        <v>248</v>
      </c>
      <c r="AT188" s="225" t="s">
        <v>243</v>
      </c>
      <c r="AU188" s="225" t="s">
        <v>79</v>
      </c>
      <c r="AY188" s="18" t="s">
        <v>240</v>
      </c>
      <c r="BE188" s="226">
        <f>IF(N188="základní",J188,0)</f>
        <v>0</v>
      </c>
      <c r="BF188" s="226">
        <f>IF(N188="snížená",J188,0)</f>
        <v>0</v>
      </c>
      <c r="BG188" s="226">
        <f>IF(N188="zákl. přenesená",J188,0)</f>
        <v>0</v>
      </c>
      <c r="BH188" s="226">
        <f>IF(N188="sníž. přenesená",J188,0)</f>
        <v>0</v>
      </c>
      <c r="BI188" s="226">
        <f>IF(N188="nulová",J188,0)</f>
        <v>0</v>
      </c>
      <c r="BJ188" s="18" t="s">
        <v>79</v>
      </c>
      <c r="BK188" s="226">
        <f>ROUND(I188*H188,2)</f>
        <v>0</v>
      </c>
      <c r="BL188" s="18" t="s">
        <v>248</v>
      </c>
      <c r="BM188" s="225" t="s">
        <v>344</v>
      </c>
    </row>
    <row r="189" s="2" customFormat="1">
      <c r="A189" s="39"/>
      <c r="B189" s="40"/>
      <c r="C189" s="41"/>
      <c r="D189" s="227" t="s">
        <v>435</v>
      </c>
      <c r="E189" s="41"/>
      <c r="F189" s="228" t="s">
        <v>8043</v>
      </c>
      <c r="G189" s="41"/>
      <c r="H189" s="41"/>
      <c r="I189" s="229"/>
      <c r="J189" s="41"/>
      <c r="K189" s="41"/>
      <c r="L189" s="45"/>
      <c r="M189" s="291"/>
      <c r="N189" s="292"/>
      <c r="O189" s="85"/>
      <c r="P189" s="85"/>
      <c r="Q189" s="85"/>
      <c r="R189" s="85"/>
      <c r="S189" s="85"/>
      <c r="T189" s="86"/>
      <c r="U189" s="39"/>
      <c r="V189" s="39"/>
      <c r="W189" s="39"/>
      <c r="X189" s="39"/>
      <c r="Y189" s="39"/>
      <c r="Z189" s="39"/>
      <c r="AA189" s="39"/>
      <c r="AB189" s="39"/>
      <c r="AC189" s="39"/>
      <c r="AD189" s="39"/>
      <c r="AE189" s="39"/>
      <c r="AT189" s="18" t="s">
        <v>435</v>
      </c>
      <c r="AU189" s="18" t="s">
        <v>79</v>
      </c>
    </row>
    <row r="190" s="2" customFormat="1" ht="16.5" customHeight="1">
      <c r="A190" s="39"/>
      <c r="B190" s="40"/>
      <c r="C190" s="214" t="s">
        <v>301</v>
      </c>
      <c r="D190" s="214" t="s">
        <v>243</v>
      </c>
      <c r="E190" s="215" t="s">
        <v>8044</v>
      </c>
      <c r="F190" s="216" t="s">
        <v>8045</v>
      </c>
      <c r="G190" s="217" t="s">
        <v>282</v>
      </c>
      <c r="H190" s="218">
        <v>1</v>
      </c>
      <c r="I190" s="219"/>
      <c r="J190" s="220">
        <f>ROUND(I190*H190,2)</f>
        <v>0</v>
      </c>
      <c r="K190" s="216" t="s">
        <v>247</v>
      </c>
      <c r="L190" s="45"/>
      <c r="M190" s="221" t="s">
        <v>19</v>
      </c>
      <c r="N190" s="222" t="s">
        <v>43</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248</v>
      </c>
      <c r="AT190" s="225" t="s">
        <v>243</v>
      </c>
      <c r="AU190" s="225" t="s">
        <v>79</v>
      </c>
      <c r="AY190" s="18" t="s">
        <v>240</v>
      </c>
      <c r="BE190" s="226">
        <f>IF(N190="základní",J190,0)</f>
        <v>0</v>
      </c>
      <c r="BF190" s="226">
        <f>IF(N190="snížená",J190,0)</f>
        <v>0</v>
      </c>
      <c r="BG190" s="226">
        <f>IF(N190="zákl. přenesená",J190,0)</f>
        <v>0</v>
      </c>
      <c r="BH190" s="226">
        <f>IF(N190="sníž. přenesená",J190,0)</f>
        <v>0</v>
      </c>
      <c r="BI190" s="226">
        <f>IF(N190="nulová",J190,0)</f>
        <v>0</v>
      </c>
      <c r="BJ190" s="18" t="s">
        <v>79</v>
      </c>
      <c r="BK190" s="226">
        <f>ROUND(I190*H190,2)</f>
        <v>0</v>
      </c>
      <c r="BL190" s="18" t="s">
        <v>248</v>
      </c>
      <c r="BM190" s="225" t="s">
        <v>347</v>
      </c>
    </row>
    <row r="191" s="2" customFormat="1">
      <c r="A191" s="39"/>
      <c r="B191" s="40"/>
      <c r="C191" s="41"/>
      <c r="D191" s="227" t="s">
        <v>435</v>
      </c>
      <c r="E191" s="41"/>
      <c r="F191" s="228" t="s">
        <v>7978</v>
      </c>
      <c r="G191" s="41"/>
      <c r="H191" s="41"/>
      <c r="I191" s="229"/>
      <c r="J191" s="41"/>
      <c r="K191" s="41"/>
      <c r="L191" s="45"/>
      <c r="M191" s="291"/>
      <c r="N191" s="292"/>
      <c r="O191" s="85"/>
      <c r="P191" s="85"/>
      <c r="Q191" s="85"/>
      <c r="R191" s="85"/>
      <c r="S191" s="85"/>
      <c r="T191" s="86"/>
      <c r="U191" s="39"/>
      <c r="V191" s="39"/>
      <c r="W191" s="39"/>
      <c r="X191" s="39"/>
      <c r="Y191" s="39"/>
      <c r="Z191" s="39"/>
      <c r="AA191" s="39"/>
      <c r="AB191" s="39"/>
      <c r="AC191" s="39"/>
      <c r="AD191" s="39"/>
      <c r="AE191" s="39"/>
      <c r="AT191" s="18" t="s">
        <v>435</v>
      </c>
      <c r="AU191" s="18" t="s">
        <v>79</v>
      </c>
    </row>
    <row r="192" s="2" customFormat="1" ht="21.75" customHeight="1">
      <c r="A192" s="39"/>
      <c r="B192" s="40"/>
      <c r="C192" s="214" t="s">
        <v>348</v>
      </c>
      <c r="D192" s="214" t="s">
        <v>243</v>
      </c>
      <c r="E192" s="215" t="s">
        <v>8046</v>
      </c>
      <c r="F192" s="216" t="s">
        <v>8047</v>
      </c>
      <c r="G192" s="217" t="s">
        <v>282</v>
      </c>
      <c r="H192" s="218">
        <v>1</v>
      </c>
      <c r="I192" s="219"/>
      <c r="J192" s="220">
        <f>ROUND(I192*H192,2)</f>
        <v>0</v>
      </c>
      <c r="K192" s="216" t="s">
        <v>247</v>
      </c>
      <c r="L192" s="45"/>
      <c r="M192" s="221" t="s">
        <v>19</v>
      </c>
      <c r="N192" s="222" t="s">
        <v>43</v>
      </c>
      <c r="O192" s="85"/>
      <c r="P192" s="223">
        <f>O192*H192</f>
        <v>0</v>
      </c>
      <c r="Q192" s="223">
        <v>0</v>
      </c>
      <c r="R192" s="223">
        <f>Q192*H192</f>
        <v>0</v>
      </c>
      <c r="S192" s="223">
        <v>0</v>
      </c>
      <c r="T192" s="224">
        <f>S192*H192</f>
        <v>0</v>
      </c>
      <c r="U192" s="39"/>
      <c r="V192" s="39"/>
      <c r="W192" s="39"/>
      <c r="X192" s="39"/>
      <c r="Y192" s="39"/>
      <c r="Z192" s="39"/>
      <c r="AA192" s="39"/>
      <c r="AB192" s="39"/>
      <c r="AC192" s="39"/>
      <c r="AD192" s="39"/>
      <c r="AE192" s="39"/>
      <c r="AR192" s="225" t="s">
        <v>248</v>
      </c>
      <c r="AT192" s="225" t="s">
        <v>243</v>
      </c>
      <c r="AU192" s="225" t="s">
        <v>79</v>
      </c>
      <c r="AY192" s="18" t="s">
        <v>240</v>
      </c>
      <c r="BE192" s="226">
        <f>IF(N192="základní",J192,0)</f>
        <v>0</v>
      </c>
      <c r="BF192" s="226">
        <f>IF(N192="snížená",J192,0)</f>
        <v>0</v>
      </c>
      <c r="BG192" s="226">
        <f>IF(N192="zákl. přenesená",J192,0)</f>
        <v>0</v>
      </c>
      <c r="BH192" s="226">
        <f>IF(N192="sníž. přenesená",J192,0)</f>
        <v>0</v>
      </c>
      <c r="BI192" s="226">
        <f>IF(N192="nulová",J192,0)</f>
        <v>0</v>
      </c>
      <c r="BJ192" s="18" t="s">
        <v>79</v>
      </c>
      <c r="BK192" s="226">
        <f>ROUND(I192*H192,2)</f>
        <v>0</v>
      </c>
      <c r="BL192" s="18" t="s">
        <v>248</v>
      </c>
      <c r="BM192" s="225" t="s">
        <v>351</v>
      </c>
    </row>
    <row r="193" s="2" customFormat="1">
      <c r="A193" s="39"/>
      <c r="B193" s="40"/>
      <c r="C193" s="41"/>
      <c r="D193" s="227" t="s">
        <v>435</v>
      </c>
      <c r="E193" s="41"/>
      <c r="F193" s="228" t="s">
        <v>8048</v>
      </c>
      <c r="G193" s="41"/>
      <c r="H193" s="41"/>
      <c r="I193" s="229"/>
      <c r="J193" s="41"/>
      <c r="K193" s="41"/>
      <c r="L193" s="45"/>
      <c r="M193" s="291"/>
      <c r="N193" s="292"/>
      <c r="O193" s="85"/>
      <c r="P193" s="85"/>
      <c r="Q193" s="85"/>
      <c r="R193" s="85"/>
      <c r="S193" s="85"/>
      <c r="T193" s="86"/>
      <c r="U193" s="39"/>
      <c r="V193" s="39"/>
      <c r="W193" s="39"/>
      <c r="X193" s="39"/>
      <c r="Y193" s="39"/>
      <c r="Z193" s="39"/>
      <c r="AA193" s="39"/>
      <c r="AB193" s="39"/>
      <c r="AC193" s="39"/>
      <c r="AD193" s="39"/>
      <c r="AE193" s="39"/>
      <c r="AT193" s="18" t="s">
        <v>435</v>
      </c>
      <c r="AU193" s="18" t="s">
        <v>79</v>
      </c>
    </row>
    <row r="194" s="2" customFormat="1" ht="16.5" customHeight="1">
      <c r="A194" s="39"/>
      <c r="B194" s="40"/>
      <c r="C194" s="214" t="s">
        <v>306</v>
      </c>
      <c r="D194" s="214" t="s">
        <v>243</v>
      </c>
      <c r="E194" s="215" t="s">
        <v>8049</v>
      </c>
      <c r="F194" s="216" t="s">
        <v>8045</v>
      </c>
      <c r="G194" s="217" t="s">
        <v>282</v>
      </c>
      <c r="H194" s="218">
        <v>1</v>
      </c>
      <c r="I194" s="219"/>
      <c r="J194" s="220">
        <f>ROUND(I194*H194,2)</f>
        <v>0</v>
      </c>
      <c r="K194" s="216" t="s">
        <v>247</v>
      </c>
      <c r="L194" s="45"/>
      <c r="M194" s="221" t="s">
        <v>19</v>
      </c>
      <c r="N194" s="222" t="s">
        <v>43</v>
      </c>
      <c r="O194" s="85"/>
      <c r="P194" s="223">
        <f>O194*H194</f>
        <v>0</v>
      </c>
      <c r="Q194" s="223">
        <v>0</v>
      </c>
      <c r="R194" s="223">
        <f>Q194*H194</f>
        <v>0</v>
      </c>
      <c r="S194" s="223">
        <v>0</v>
      </c>
      <c r="T194" s="224">
        <f>S194*H194</f>
        <v>0</v>
      </c>
      <c r="U194" s="39"/>
      <c r="V194" s="39"/>
      <c r="W194" s="39"/>
      <c r="X194" s="39"/>
      <c r="Y194" s="39"/>
      <c r="Z194" s="39"/>
      <c r="AA194" s="39"/>
      <c r="AB194" s="39"/>
      <c r="AC194" s="39"/>
      <c r="AD194" s="39"/>
      <c r="AE194" s="39"/>
      <c r="AR194" s="225" t="s">
        <v>248</v>
      </c>
      <c r="AT194" s="225" t="s">
        <v>243</v>
      </c>
      <c r="AU194" s="225" t="s">
        <v>79</v>
      </c>
      <c r="AY194" s="18" t="s">
        <v>240</v>
      </c>
      <c r="BE194" s="226">
        <f>IF(N194="základní",J194,0)</f>
        <v>0</v>
      </c>
      <c r="BF194" s="226">
        <f>IF(N194="snížená",J194,0)</f>
        <v>0</v>
      </c>
      <c r="BG194" s="226">
        <f>IF(N194="zákl. přenesená",J194,0)</f>
        <v>0</v>
      </c>
      <c r="BH194" s="226">
        <f>IF(N194="sníž. přenesená",J194,0)</f>
        <v>0</v>
      </c>
      <c r="BI194" s="226">
        <f>IF(N194="nulová",J194,0)</f>
        <v>0</v>
      </c>
      <c r="BJ194" s="18" t="s">
        <v>79</v>
      </c>
      <c r="BK194" s="226">
        <f>ROUND(I194*H194,2)</f>
        <v>0</v>
      </c>
      <c r="BL194" s="18" t="s">
        <v>248</v>
      </c>
      <c r="BM194" s="225" t="s">
        <v>354</v>
      </c>
    </row>
    <row r="195" s="2" customFormat="1">
      <c r="A195" s="39"/>
      <c r="B195" s="40"/>
      <c r="C195" s="41"/>
      <c r="D195" s="227" t="s">
        <v>435</v>
      </c>
      <c r="E195" s="41"/>
      <c r="F195" s="228" t="s">
        <v>7978</v>
      </c>
      <c r="G195" s="41"/>
      <c r="H195" s="41"/>
      <c r="I195" s="229"/>
      <c r="J195" s="41"/>
      <c r="K195" s="41"/>
      <c r="L195" s="45"/>
      <c r="M195" s="291"/>
      <c r="N195" s="292"/>
      <c r="O195" s="85"/>
      <c r="P195" s="85"/>
      <c r="Q195" s="85"/>
      <c r="R195" s="85"/>
      <c r="S195" s="85"/>
      <c r="T195" s="86"/>
      <c r="U195" s="39"/>
      <c r="V195" s="39"/>
      <c r="W195" s="39"/>
      <c r="X195" s="39"/>
      <c r="Y195" s="39"/>
      <c r="Z195" s="39"/>
      <c r="AA195" s="39"/>
      <c r="AB195" s="39"/>
      <c r="AC195" s="39"/>
      <c r="AD195" s="39"/>
      <c r="AE195" s="39"/>
      <c r="AT195" s="18" t="s">
        <v>435</v>
      </c>
      <c r="AU195" s="18" t="s">
        <v>79</v>
      </c>
    </row>
    <row r="196" s="2" customFormat="1" ht="21.75" customHeight="1">
      <c r="A196" s="39"/>
      <c r="B196" s="40"/>
      <c r="C196" s="214" t="s">
        <v>355</v>
      </c>
      <c r="D196" s="214" t="s">
        <v>243</v>
      </c>
      <c r="E196" s="215" t="s">
        <v>8050</v>
      </c>
      <c r="F196" s="216" t="s">
        <v>8051</v>
      </c>
      <c r="G196" s="217" t="s">
        <v>282</v>
      </c>
      <c r="H196" s="218">
        <v>1</v>
      </c>
      <c r="I196" s="219"/>
      <c r="J196" s="220">
        <f>ROUND(I196*H196,2)</f>
        <v>0</v>
      </c>
      <c r="K196" s="216" t="s">
        <v>247</v>
      </c>
      <c r="L196" s="45"/>
      <c r="M196" s="221" t="s">
        <v>19</v>
      </c>
      <c r="N196" s="222" t="s">
        <v>43</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248</v>
      </c>
      <c r="AT196" s="225" t="s">
        <v>243</v>
      </c>
      <c r="AU196" s="225" t="s">
        <v>79</v>
      </c>
      <c r="AY196" s="18" t="s">
        <v>240</v>
      </c>
      <c r="BE196" s="226">
        <f>IF(N196="základní",J196,0)</f>
        <v>0</v>
      </c>
      <c r="BF196" s="226">
        <f>IF(N196="snížená",J196,0)</f>
        <v>0</v>
      </c>
      <c r="BG196" s="226">
        <f>IF(N196="zákl. přenesená",J196,0)</f>
        <v>0</v>
      </c>
      <c r="BH196" s="226">
        <f>IF(N196="sníž. přenesená",J196,0)</f>
        <v>0</v>
      </c>
      <c r="BI196" s="226">
        <f>IF(N196="nulová",J196,0)</f>
        <v>0</v>
      </c>
      <c r="BJ196" s="18" t="s">
        <v>79</v>
      </c>
      <c r="BK196" s="226">
        <f>ROUND(I196*H196,2)</f>
        <v>0</v>
      </c>
      <c r="BL196" s="18" t="s">
        <v>248</v>
      </c>
      <c r="BM196" s="225" t="s">
        <v>358</v>
      </c>
    </row>
    <row r="197" s="2" customFormat="1">
      <c r="A197" s="39"/>
      <c r="B197" s="40"/>
      <c r="C197" s="41"/>
      <c r="D197" s="227" t="s">
        <v>435</v>
      </c>
      <c r="E197" s="41"/>
      <c r="F197" s="228" t="s">
        <v>8052</v>
      </c>
      <c r="G197" s="41"/>
      <c r="H197" s="41"/>
      <c r="I197" s="229"/>
      <c r="J197" s="41"/>
      <c r="K197" s="41"/>
      <c r="L197" s="45"/>
      <c r="M197" s="291"/>
      <c r="N197" s="292"/>
      <c r="O197" s="85"/>
      <c r="P197" s="85"/>
      <c r="Q197" s="85"/>
      <c r="R197" s="85"/>
      <c r="S197" s="85"/>
      <c r="T197" s="86"/>
      <c r="U197" s="39"/>
      <c r="V197" s="39"/>
      <c r="W197" s="39"/>
      <c r="X197" s="39"/>
      <c r="Y197" s="39"/>
      <c r="Z197" s="39"/>
      <c r="AA197" s="39"/>
      <c r="AB197" s="39"/>
      <c r="AC197" s="39"/>
      <c r="AD197" s="39"/>
      <c r="AE197" s="39"/>
      <c r="AT197" s="18" t="s">
        <v>435</v>
      </c>
      <c r="AU197" s="18" t="s">
        <v>79</v>
      </c>
    </row>
    <row r="198" s="2" customFormat="1" ht="16.5" customHeight="1">
      <c r="A198" s="39"/>
      <c r="B198" s="40"/>
      <c r="C198" s="214" t="s">
        <v>308</v>
      </c>
      <c r="D198" s="214" t="s">
        <v>243</v>
      </c>
      <c r="E198" s="215" t="s">
        <v>8053</v>
      </c>
      <c r="F198" s="216" t="s">
        <v>8045</v>
      </c>
      <c r="G198" s="217" t="s">
        <v>282</v>
      </c>
      <c r="H198" s="218">
        <v>1</v>
      </c>
      <c r="I198" s="219"/>
      <c r="J198" s="220">
        <f>ROUND(I198*H198,2)</f>
        <v>0</v>
      </c>
      <c r="K198" s="216" t="s">
        <v>247</v>
      </c>
      <c r="L198" s="45"/>
      <c r="M198" s="221" t="s">
        <v>19</v>
      </c>
      <c r="N198" s="222" t="s">
        <v>43</v>
      </c>
      <c r="O198" s="85"/>
      <c r="P198" s="223">
        <f>O198*H198</f>
        <v>0</v>
      </c>
      <c r="Q198" s="223">
        <v>0</v>
      </c>
      <c r="R198" s="223">
        <f>Q198*H198</f>
        <v>0</v>
      </c>
      <c r="S198" s="223">
        <v>0</v>
      </c>
      <c r="T198" s="224">
        <f>S198*H198</f>
        <v>0</v>
      </c>
      <c r="U198" s="39"/>
      <c r="V198" s="39"/>
      <c r="W198" s="39"/>
      <c r="X198" s="39"/>
      <c r="Y198" s="39"/>
      <c r="Z198" s="39"/>
      <c r="AA198" s="39"/>
      <c r="AB198" s="39"/>
      <c r="AC198" s="39"/>
      <c r="AD198" s="39"/>
      <c r="AE198" s="39"/>
      <c r="AR198" s="225" t="s">
        <v>248</v>
      </c>
      <c r="AT198" s="225" t="s">
        <v>243</v>
      </c>
      <c r="AU198" s="225" t="s">
        <v>79</v>
      </c>
      <c r="AY198" s="18" t="s">
        <v>240</v>
      </c>
      <c r="BE198" s="226">
        <f>IF(N198="základní",J198,0)</f>
        <v>0</v>
      </c>
      <c r="BF198" s="226">
        <f>IF(N198="snížená",J198,0)</f>
        <v>0</v>
      </c>
      <c r="BG198" s="226">
        <f>IF(N198="zákl. přenesená",J198,0)</f>
        <v>0</v>
      </c>
      <c r="BH198" s="226">
        <f>IF(N198="sníž. přenesená",J198,0)</f>
        <v>0</v>
      </c>
      <c r="BI198" s="226">
        <f>IF(N198="nulová",J198,0)</f>
        <v>0</v>
      </c>
      <c r="BJ198" s="18" t="s">
        <v>79</v>
      </c>
      <c r="BK198" s="226">
        <f>ROUND(I198*H198,2)</f>
        <v>0</v>
      </c>
      <c r="BL198" s="18" t="s">
        <v>248</v>
      </c>
      <c r="BM198" s="225" t="s">
        <v>363</v>
      </c>
    </row>
    <row r="199" s="2" customFormat="1">
      <c r="A199" s="39"/>
      <c r="B199" s="40"/>
      <c r="C199" s="41"/>
      <c r="D199" s="227" t="s">
        <v>435</v>
      </c>
      <c r="E199" s="41"/>
      <c r="F199" s="228" t="s">
        <v>7978</v>
      </c>
      <c r="G199" s="41"/>
      <c r="H199" s="41"/>
      <c r="I199" s="229"/>
      <c r="J199" s="41"/>
      <c r="K199" s="41"/>
      <c r="L199" s="45"/>
      <c r="M199" s="291"/>
      <c r="N199" s="292"/>
      <c r="O199" s="85"/>
      <c r="P199" s="85"/>
      <c r="Q199" s="85"/>
      <c r="R199" s="85"/>
      <c r="S199" s="85"/>
      <c r="T199" s="86"/>
      <c r="U199" s="39"/>
      <c r="V199" s="39"/>
      <c r="W199" s="39"/>
      <c r="X199" s="39"/>
      <c r="Y199" s="39"/>
      <c r="Z199" s="39"/>
      <c r="AA199" s="39"/>
      <c r="AB199" s="39"/>
      <c r="AC199" s="39"/>
      <c r="AD199" s="39"/>
      <c r="AE199" s="39"/>
      <c r="AT199" s="18" t="s">
        <v>435</v>
      </c>
      <c r="AU199" s="18" t="s">
        <v>79</v>
      </c>
    </row>
    <row r="200" s="2" customFormat="1" ht="168" customHeight="1">
      <c r="A200" s="39"/>
      <c r="B200" s="40"/>
      <c r="C200" s="214" t="s">
        <v>364</v>
      </c>
      <c r="D200" s="214" t="s">
        <v>243</v>
      </c>
      <c r="E200" s="215" t="s">
        <v>8054</v>
      </c>
      <c r="F200" s="216" t="s">
        <v>8055</v>
      </c>
      <c r="G200" s="217" t="s">
        <v>282</v>
      </c>
      <c r="H200" s="218">
        <v>1</v>
      </c>
      <c r="I200" s="219"/>
      <c r="J200" s="220">
        <f>ROUND(I200*H200,2)</f>
        <v>0</v>
      </c>
      <c r="K200" s="216" t="s">
        <v>247</v>
      </c>
      <c r="L200" s="45"/>
      <c r="M200" s="221" t="s">
        <v>19</v>
      </c>
      <c r="N200" s="222" t="s">
        <v>43</v>
      </c>
      <c r="O200" s="85"/>
      <c r="P200" s="223">
        <f>O200*H200</f>
        <v>0</v>
      </c>
      <c r="Q200" s="223">
        <v>0</v>
      </c>
      <c r="R200" s="223">
        <f>Q200*H200</f>
        <v>0</v>
      </c>
      <c r="S200" s="223">
        <v>0</v>
      </c>
      <c r="T200" s="224">
        <f>S200*H200</f>
        <v>0</v>
      </c>
      <c r="U200" s="39"/>
      <c r="V200" s="39"/>
      <c r="W200" s="39"/>
      <c r="X200" s="39"/>
      <c r="Y200" s="39"/>
      <c r="Z200" s="39"/>
      <c r="AA200" s="39"/>
      <c r="AB200" s="39"/>
      <c r="AC200" s="39"/>
      <c r="AD200" s="39"/>
      <c r="AE200" s="39"/>
      <c r="AR200" s="225" t="s">
        <v>248</v>
      </c>
      <c r="AT200" s="225" t="s">
        <v>243</v>
      </c>
      <c r="AU200" s="225" t="s">
        <v>79</v>
      </c>
      <c r="AY200" s="18" t="s">
        <v>240</v>
      </c>
      <c r="BE200" s="226">
        <f>IF(N200="základní",J200,0)</f>
        <v>0</v>
      </c>
      <c r="BF200" s="226">
        <f>IF(N200="snížená",J200,0)</f>
        <v>0</v>
      </c>
      <c r="BG200" s="226">
        <f>IF(N200="zákl. přenesená",J200,0)</f>
        <v>0</v>
      </c>
      <c r="BH200" s="226">
        <f>IF(N200="sníž. přenesená",J200,0)</f>
        <v>0</v>
      </c>
      <c r="BI200" s="226">
        <f>IF(N200="nulová",J200,0)</f>
        <v>0</v>
      </c>
      <c r="BJ200" s="18" t="s">
        <v>79</v>
      </c>
      <c r="BK200" s="226">
        <f>ROUND(I200*H200,2)</f>
        <v>0</v>
      </c>
      <c r="BL200" s="18" t="s">
        <v>248</v>
      </c>
      <c r="BM200" s="225" t="s">
        <v>367</v>
      </c>
    </row>
    <row r="201" s="2" customFormat="1">
      <c r="A201" s="39"/>
      <c r="B201" s="40"/>
      <c r="C201" s="41"/>
      <c r="D201" s="227" t="s">
        <v>435</v>
      </c>
      <c r="E201" s="41"/>
      <c r="F201" s="228" t="s">
        <v>8056</v>
      </c>
      <c r="G201" s="41"/>
      <c r="H201" s="41"/>
      <c r="I201" s="229"/>
      <c r="J201" s="41"/>
      <c r="K201" s="41"/>
      <c r="L201" s="45"/>
      <c r="M201" s="291"/>
      <c r="N201" s="292"/>
      <c r="O201" s="85"/>
      <c r="P201" s="85"/>
      <c r="Q201" s="85"/>
      <c r="R201" s="85"/>
      <c r="S201" s="85"/>
      <c r="T201" s="86"/>
      <c r="U201" s="39"/>
      <c r="V201" s="39"/>
      <c r="W201" s="39"/>
      <c r="X201" s="39"/>
      <c r="Y201" s="39"/>
      <c r="Z201" s="39"/>
      <c r="AA201" s="39"/>
      <c r="AB201" s="39"/>
      <c r="AC201" s="39"/>
      <c r="AD201" s="39"/>
      <c r="AE201" s="39"/>
      <c r="AT201" s="18" t="s">
        <v>435</v>
      </c>
      <c r="AU201" s="18" t="s">
        <v>79</v>
      </c>
    </row>
    <row r="202" s="2" customFormat="1" ht="21.75" customHeight="1">
      <c r="A202" s="39"/>
      <c r="B202" s="40"/>
      <c r="C202" s="214" t="s">
        <v>311</v>
      </c>
      <c r="D202" s="214" t="s">
        <v>243</v>
      </c>
      <c r="E202" s="215" t="s">
        <v>8057</v>
      </c>
      <c r="F202" s="216" t="s">
        <v>8058</v>
      </c>
      <c r="G202" s="217" t="s">
        <v>6156</v>
      </c>
      <c r="H202" s="218">
        <v>12</v>
      </c>
      <c r="I202" s="219"/>
      <c r="J202" s="220">
        <f>ROUND(I202*H202,2)</f>
        <v>0</v>
      </c>
      <c r="K202" s="216" t="s">
        <v>247</v>
      </c>
      <c r="L202" s="45"/>
      <c r="M202" s="221" t="s">
        <v>19</v>
      </c>
      <c r="N202" s="222" t="s">
        <v>43</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248</v>
      </c>
      <c r="AT202" s="225" t="s">
        <v>243</v>
      </c>
      <c r="AU202" s="225" t="s">
        <v>79</v>
      </c>
      <c r="AY202" s="18" t="s">
        <v>240</v>
      </c>
      <c r="BE202" s="226">
        <f>IF(N202="základní",J202,0)</f>
        <v>0</v>
      </c>
      <c r="BF202" s="226">
        <f>IF(N202="snížená",J202,0)</f>
        <v>0</v>
      </c>
      <c r="BG202" s="226">
        <f>IF(N202="zákl. přenesená",J202,0)</f>
        <v>0</v>
      </c>
      <c r="BH202" s="226">
        <f>IF(N202="sníž. přenesená",J202,0)</f>
        <v>0</v>
      </c>
      <c r="BI202" s="226">
        <f>IF(N202="nulová",J202,0)</f>
        <v>0</v>
      </c>
      <c r="BJ202" s="18" t="s">
        <v>79</v>
      </c>
      <c r="BK202" s="226">
        <f>ROUND(I202*H202,2)</f>
        <v>0</v>
      </c>
      <c r="BL202" s="18" t="s">
        <v>248</v>
      </c>
      <c r="BM202" s="225" t="s">
        <v>370</v>
      </c>
    </row>
    <row r="203" s="2" customFormat="1">
      <c r="A203" s="39"/>
      <c r="B203" s="40"/>
      <c r="C203" s="41"/>
      <c r="D203" s="227" t="s">
        <v>435</v>
      </c>
      <c r="E203" s="41"/>
      <c r="F203" s="228" t="s">
        <v>8056</v>
      </c>
      <c r="G203" s="41"/>
      <c r="H203" s="41"/>
      <c r="I203" s="229"/>
      <c r="J203" s="41"/>
      <c r="K203" s="41"/>
      <c r="L203" s="45"/>
      <c r="M203" s="291"/>
      <c r="N203" s="292"/>
      <c r="O203" s="85"/>
      <c r="P203" s="85"/>
      <c r="Q203" s="85"/>
      <c r="R203" s="85"/>
      <c r="S203" s="85"/>
      <c r="T203" s="86"/>
      <c r="U203" s="39"/>
      <c r="V203" s="39"/>
      <c r="W203" s="39"/>
      <c r="X203" s="39"/>
      <c r="Y203" s="39"/>
      <c r="Z203" s="39"/>
      <c r="AA203" s="39"/>
      <c r="AB203" s="39"/>
      <c r="AC203" s="39"/>
      <c r="AD203" s="39"/>
      <c r="AE203" s="39"/>
      <c r="AT203" s="18" t="s">
        <v>435</v>
      </c>
      <c r="AU203" s="18" t="s">
        <v>79</v>
      </c>
    </row>
    <row r="204" s="2" customFormat="1" ht="16.5" customHeight="1">
      <c r="A204" s="39"/>
      <c r="B204" s="40"/>
      <c r="C204" s="214" t="s">
        <v>371</v>
      </c>
      <c r="D204" s="214" t="s">
        <v>243</v>
      </c>
      <c r="E204" s="215" t="s">
        <v>8059</v>
      </c>
      <c r="F204" s="216" t="s">
        <v>8060</v>
      </c>
      <c r="G204" s="217" t="s">
        <v>6156</v>
      </c>
      <c r="H204" s="218">
        <v>8</v>
      </c>
      <c r="I204" s="219"/>
      <c r="J204" s="220">
        <f>ROUND(I204*H204,2)</f>
        <v>0</v>
      </c>
      <c r="K204" s="216" t="s">
        <v>247</v>
      </c>
      <c r="L204" s="45"/>
      <c r="M204" s="221" t="s">
        <v>19</v>
      </c>
      <c r="N204" s="222" t="s">
        <v>43</v>
      </c>
      <c r="O204" s="85"/>
      <c r="P204" s="223">
        <f>O204*H204</f>
        <v>0</v>
      </c>
      <c r="Q204" s="223">
        <v>0</v>
      </c>
      <c r="R204" s="223">
        <f>Q204*H204</f>
        <v>0</v>
      </c>
      <c r="S204" s="223">
        <v>0</v>
      </c>
      <c r="T204" s="224">
        <f>S204*H204</f>
        <v>0</v>
      </c>
      <c r="U204" s="39"/>
      <c r="V204" s="39"/>
      <c r="W204" s="39"/>
      <c r="X204" s="39"/>
      <c r="Y204" s="39"/>
      <c r="Z204" s="39"/>
      <c r="AA204" s="39"/>
      <c r="AB204" s="39"/>
      <c r="AC204" s="39"/>
      <c r="AD204" s="39"/>
      <c r="AE204" s="39"/>
      <c r="AR204" s="225" t="s">
        <v>248</v>
      </c>
      <c r="AT204" s="225" t="s">
        <v>243</v>
      </c>
      <c r="AU204" s="225" t="s">
        <v>79</v>
      </c>
      <c r="AY204" s="18" t="s">
        <v>240</v>
      </c>
      <c r="BE204" s="226">
        <f>IF(N204="základní",J204,0)</f>
        <v>0</v>
      </c>
      <c r="BF204" s="226">
        <f>IF(N204="snížená",J204,0)</f>
        <v>0</v>
      </c>
      <c r="BG204" s="226">
        <f>IF(N204="zákl. přenesená",J204,0)</f>
        <v>0</v>
      </c>
      <c r="BH204" s="226">
        <f>IF(N204="sníž. přenesená",J204,0)</f>
        <v>0</v>
      </c>
      <c r="BI204" s="226">
        <f>IF(N204="nulová",J204,0)</f>
        <v>0</v>
      </c>
      <c r="BJ204" s="18" t="s">
        <v>79</v>
      </c>
      <c r="BK204" s="226">
        <f>ROUND(I204*H204,2)</f>
        <v>0</v>
      </c>
      <c r="BL204" s="18" t="s">
        <v>248</v>
      </c>
      <c r="BM204" s="225" t="s">
        <v>374</v>
      </c>
    </row>
    <row r="205" s="2" customFormat="1">
      <c r="A205" s="39"/>
      <c r="B205" s="40"/>
      <c r="C205" s="41"/>
      <c r="D205" s="227" t="s">
        <v>435</v>
      </c>
      <c r="E205" s="41"/>
      <c r="F205" s="228" t="s">
        <v>8056</v>
      </c>
      <c r="G205" s="41"/>
      <c r="H205" s="41"/>
      <c r="I205" s="229"/>
      <c r="J205" s="41"/>
      <c r="K205" s="41"/>
      <c r="L205" s="45"/>
      <c r="M205" s="291"/>
      <c r="N205" s="292"/>
      <c r="O205" s="85"/>
      <c r="P205" s="85"/>
      <c r="Q205" s="85"/>
      <c r="R205" s="85"/>
      <c r="S205" s="85"/>
      <c r="T205" s="86"/>
      <c r="U205" s="39"/>
      <c r="V205" s="39"/>
      <c r="W205" s="39"/>
      <c r="X205" s="39"/>
      <c r="Y205" s="39"/>
      <c r="Z205" s="39"/>
      <c r="AA205" s="39"/>
      <c r="AB205" s="39"/>
      <c r="AC205" s="39"/>
      <c r="AD205" s="39"/>
      <c r="AE205" s="39"/>
      <c r="AT205" s="18" t="s">
        <v>435</v>
      </c>
      <c r="AU205" s="18" t="s">
        <v>79</v>
      </c>
    </row>
    <row r="206" s="2" customFormat="1">
      <c r="A206" s="39"/>
      <c r="B206" s="40"/>
      <c r="C206" s="214" t="s">
        <v>313</v>
      </c>
      <c r="D206" s="214" t="s">
        <v>243</v>
      </c>
      <c r="E206" s="215" t="s">
        <v>8061</v>
      </c>
      <c r="F206" s="216" t="s">
        <v>8062</v>
      </c>
      <c r="G206" s="217" t="s">
        <v>6156</v>
      </c>
      <c r="H206" s="218">
        <v>24</v>
      </c>
      <c r="I206" s="219"/>
      <c r="J206" s="220">
        <f>ROUND(I206*H206,2)</f>
        <v>0</v>
      </c>
      <c r="K206" s="216" t="s">
        <v>247</v>
      </c>
      <c r="L206" s="45"/>
      <c r="M206" s="221" t="s">
        <v>19</v>
      </c>
      <c r="N206" s="222" t="s">
        <v>43</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248</v>
      </c>
      <c r="AT206" s="225" t="s">
        <v>243</v>
      </c>
      <c r="AU206" s="225" t="s">
        <v>79</v>
      </c>
      <c r="AY206" s="18" t="s">
        <v>240</v>
      </c>
      <c r="BE206" s="226">
        <f>IF(N206="základní",J206,0)</f>
        <v>0</v>
      </c>
      <c r="BF206" s="226">
        <f>IF(N206="snížená",J206,0)</f>
        <v>0</v>
      </c>
      <c r="BG206" s="226">
        <f>IF(N206="zákl. přenesená",J206,0)</f>
        <v>0</v>
      </c>
      <c r="BH206" s="226">
        <f>IF(N206="sníž. přenesená",J206,0)</f>
        <v>0</v>
      </c>
      <c r="BI206" s="226">
        <f>IF(N206="nulová",J206,0)</f>
        <v>0</v>
      </c>
      <c r="BJ206" s="18" t="s">
        <v>79</v>
      </c>
      <c r="BK206" s="226">
        <f>ROUND(I206*H206,2)</f>
        <v>0</v>
      </c>
      <c r="BL206" s="18" t="s">
        <v>248</v>
      </c>
      <c r="BM206" s="225" t="s">
        <v>377</v>
      </c>
    </row>
    <row r="207" s="2" customFormat="1">
      <c r="A207" s="39"/>
      <c r="B207" s="40"/>
      <c r="C207" s="41"/>
      <c r="D207" s="227" t="s">
        <v>435</v>
      </c>
      <c r="E207" s="41"/>
      <c r="F207" s="228" t="s">
        <v>8022</v>
      </c>
      <c r="G207" s="41"/>
      <c r="H207" s="41"/>
      <c r="I207" s="229"/>
      <c r="J207" s="41"/>
      <c r="K207" s="41"/>
      <c r="L207" s="45"/>
      <c r="M207" s="291"/>
      <c r="N207" s="292"/>
      <c r="O207" s="85"/>
      <c r="P207" s="85"/>
      <c r="Q207" s="85"/>
      <c r="R207" s="85"/>
      <c r="S207" s="85"/>
      <c r="T207" s="86"/>
      <c r="U207" s="39"/>
      <c r="V207" s="39"/>
      <c r="W207" s="39"/>
      <c r="X207" s="39"/>
      <c r="Y207" s="39"/>
      <c r="Z207" s="39"/>
      <c r="AA207" s="39"/>
      <c r="AB207" s="39"/>
      <c r="AC207" s="39"/>
      <c r="AD207" s="39"/>
      <c r="AE207" s="39"/>
      <c r="AT207" s="18" t="s">
        <v>435</v>
      </c>
      <c r="AU207" s="18" t="s">
        <v>79</v>
      </c>
    </row>
    <row r="208" s="2" customFormat="1">
      <c r="A208" s="39"/>
      <c r="B208" s="40"/>
      <c r="C208" s="214" t="s">
        <v>378</v>
      </c>
      <c r="D208" s="214" t="s">
        <v>243</v>
      </c>
      <c r="E208" s="215" t="s">
        <v>8063</v>
      </c>
      <c r="F208" s="216" t="s">
        <v>8064</v>
      </c>
      <c r="G208" s="217" t="s">
        <v>8065</v>
      </c>
      <c r="H208" s="218">
        <v>24</v>
      </c>
      <c r="I208" s="219"/>
      <c r="J208" s="220">
        <f>ROUND(I208*H208,2)</f>
        <v>0</v>
      </c>
      <c r="K208" s="216" t="s">
        <v>247</v>
      </c>
      <c r="L208" s="45"/>
      <c r="M208" s="221" t="s">
        <v>19</v>
      </c>
      <c r="N208" s="222" t="s">
        <v>43</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248</v>
      </c>
      <c r="AT208" s="225" t="s">
        <v>243</v>
      </c>
      <c r="AU208" s="225" t="s">
        <v>79</v>
      </c>
      <c r="AY208" s="18" t="s">
        <v>240</v>
      </c>
      <c r="BE208" s="226">
        <f>IF(N208="základní",J208,0)</f>
        <v>0</v>
      </c>
      <c r="BF208" s="226">
        <f>IF(N208="snížená",J208,0)</f>
        <v>0</v>
      </c>
      <c r="BG208" s="226">
        <f>IF(N208="zákl. přenesená",J208,0)</f>
        <v>0</v>
      </c>
      <c r="BH208" s="226">
        <f>IF(N208="sníž. přenesená",J208,0)</f>
        <v>0</v>
      </c>
      <c r="BI208" s="226">
        <f>IF(N208="nulová",J208,0)</f>
        <v>0</v>
      </c>
      <c r="BJ208" s="18" t="s">
        <v>79</v>
      </c>
      <c r="BK208" s="226">
        <f>ROUND(I208*H208,2)</f>
        <v>0</v>
      </c>
      <c r="BL208" s="18" t="s">
        <v>248</v>
      </c>
      <c r="BM208" s="225" t="s">
        <v>382</v>
      </c>
    </row>
    <row r="209" s="2" customFormat="1">
      <c r="A209" s="39"/>
      <c r="B209" s="40"/>
      <c r="C209" s="41"/>
      <c r="D209" s="227" t="s">
        <v>435</v>
      </c>
      <c r="E209" s="41"/>
      <c r="F209" s="228" t="s">
        <v>8066</v>
      </c>
      <c r="G209" s="41"/>
      <c r="H209" s="41"/>
      <c r="I209" s="229"/>
      <c r="J209" s="41"/>
      <c r="K209" s="41"/>
      <c r="L209" s="45"/>
      <c r="M209" s="291"/>
      <c r="N209" s="292"/>
      <c r="O209" s="85"/>
      <c r="P209" s="85"/>
      <c r="Q209" s="85"/>
      <c r="R209" s="85"/>
      <c r="S209" s="85"/>
      <c r="T209" s="86"/>
      <c r="U209" s="39"/>
      <c r="V209" s="39"/>
      <c r="W209" s="39"/>
      <c r="X209" s="39"/>
      <c r="Y209" s="39"/>
      <c r="Z209" s="39"/>
      <c r="AA209" s="39"/>
      <c r="AB209" s="39"/>
      <c r="AC209" s="39"/>
      <c r="AD209" s="39"/>
      <c r="AE209" s="39"/>
      <c r="AT209" s="18" t="s">
        <v>435</v>
      </c>
      <c r="AU209" s="18" t="s">
        <v>79</v>
      </c>
    </row>
    <row r="210" s="2" customFormat="1" ht="55.5" customHeight="1">
      <c r="A210" s="39"/>
      <c r="B210" s="40"/>
      <c r="C210" s="214" t="s">
        <v>315</v>
      </c>
      <c r="D210" s="214" t="s">
        <v>243</v>
      </c>
      <c r="E210" s="215" t="s">
        <v>8067</v>
      </c>
      <c r="F210" s="216" t="s">
        <v>8068</v>
      </c>
      <c r="G210" s="217" t="s">
        <v>8065</v>
      </c>
      <c r="H210" s="218">
        <v>6</v>
      </c>
      <c r="I210" s="219"/>
      <c r="J210" s="220">
        <f>ROUND(I210*H210,2)</f>
        <v>0</v>
      </c>
      <c r="K210" s="216" t="s">
        <v>247</v>
      </c>
      <c r="L210" s="45"/>
      <c r="M210" s="221" t="s">
        <v>19</v>
      </c>
      <c r="N210" s="222" t="s">
        <v>43</v>
      </c>
      <c r="O210" s="85"/>
      <c r="P210" s="223">
        <f>O210*H210</f>
        <v>0</v>
      </c>
      <c r="Q210" s="223">
        <v>0</v>
      </c>
      <c r="R210" s="223">
        <f>Q210*H210</f>
        <v>0</v>
      </c>
      <c r="S210" s="223">
        <v>0</v>
      </c>
      <c r="T210" s="224">
        <f>S210*H210</f>
        <v>0</v>
      </c>
      <c r="U210" s="39"/>
      <c r="V210" s="39"/>
      <c r="W210" s="39"/>
      <c r="X210" s="39"/>
      <c r="Y210" s="39"/>
      <c r="Z210" s="39"/>
      <c r="AA210" s="39"/>
      <c r="AB210" s="39"/>
      <c r="AC210" s="39"/>
      <c r="AD210" s="39"/>
      <c r="AE210" s="39"/>
      <c r="AR210" s="225" t="s">
        <v>248</v>
      </c>
      <c r="AT210" s="225" t="s">
        <v>243</v>
      </c>
      <c r="AU210" s="225" t="s">
        <v>79</v>
      </c>
      <c r="AY210" s="18" t="s">
        <v>240</v>
      </c>
      <c r="BE210" s="226">
        <f>IF(N210="základní",J210,0)</f>
        <v>0</v>
      </c>
      <c r="BF210" s="226">
        <f>IF(N210="snížená",J210,0)</f>
        <v>0</v>
      </c>
      <c r="BG210" s="226">
        <f>IF(N210="zákl. přenesená",J210,0)</f>
        <v>0</v>
      </c>
      <c r="BH210" s="226">
        <f>IF(N210="sníž. přenesená",J210,0)</f>
        <v>0</v>
      </c>
      <c r="BI210" s="226">
        <f>IF(N210="nulová",J210,0)</f>
        <v>0</v>
      </c>
      <c r="BJ210" s="18" t="s">
        <v>79</v>
      </c>
      <c r="BK210" s="226">
        <f>ROUND(I210*H210,2)</f>
        <v>0</v>
      </c>
      <c r="BL210" s="18" t="s">
        <v>248</v>
      </c>
      <c r="BM210" s="225" t="s">
        <v>387</v>
      </c>
    </row>
    <row r="211" s="2" customFormat="1">
      <c r="A211" s="39"/>
      <c r="B211" s="40"/>
      <c r="C211" s="41"/>
      <c r="D211" s="227" t="s">
        <v>435</v>
      </c>
      <c r="E211" s="41"/>
      <c r="F211" s="228" t="s">
        <v>8069</v>
      </c>
      <c r="G211" s="41"/>
      <c r="H211" s="41"/>
      <c r="I211" s="229"/>
      <c r="J211" s="41"/>
      <c r="K211" s="41"/>
      <c r="L211" s="45"/>
      <c r="M211" s="291"/>
      <c r="N211" s="292"/>
      <c r="O211" s="85"/>
      <c r="P211" s="85"/>
      <c r="Q211" s="85"/>
      <c r="R211" s="85"/>
      <c r="S211" s="85"/>
      <c r="T211" s="86"/>
      <c r="U211" s="39"/>
      <c r="V211" s="39"/>
      <c r="W211" s="39"/>
      <c r="X211" s="39"/>
      <c r="Y211" s="39"/>
      <c r="Z211" s="39"/>
      <c r="AA211" s="39"/>
      <c r="AB211" s="39"/>
      <c r="AC211" s="39"/>
      <c r="AD211" s="39"/>
      <c r="AE211" s="39"/>
      <c r="AT211" s="18" t="s">
        <v>435</v>
      </c>
      <c r="AU211" s="18" t="s">
        <v>79</v>
      </c>
    </row>
    <row r="212" s="2" customFormat="1">
      <c r="A212" s="39"/>
      <c r="B212" s="40"/>
      <c r="C212" s="214" t="s">
        <v>388</v>
      </c>
      <c r="D212" s="214" t="s">
        <v>243</v>
      </c>
      <c r="E212" s="215" t="s">
        <v>8070</v>
      </c>
      <c r="F212" s="216" t="s">
        <v>8071</v>
      </c>
      <c r="G212" s="217" t="s">
        <v>8065</v>
      </c>
      <c r="H212" s="218">
        <v>16</v>
      </c>
      <c r="I212" s="219"/>
      <c r="J212" s="220">
        <f>ROUND(I212*H212,2)</f>
        <v>0</v>
      </c>
      <c r="K212" s="216" t="s">
        <v>247</v>
      </c>
      <c r="L212" s="45"/>
      <c r="M212" s="221" t="s">
        <v>19</v>
      </c>
      <c r="N212" s="222" t="s">
        <v>43</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248</v>
      </c>
      <c r="AT212" s="225" t="s">
        <v>243</v>
      </c>
      <c r="AU212" s="225" t="s">
        <v>79</v>
      </c>
      <c r="AY212" s="18" t="s">
        <v>240</v>
      </c>
      <c r="BE212" s="226">
        <f>IF(N212="základní",J212,0)</f>
        <v>0</v>
      </c>
      <c r="BF212" s="226">
        <f>IF(N212="snížená",J212,0)</f>
        <v>0</v>
      </c>
      <c r="BG212" s="226">
        <f>IF(N212="zákl. přenesená",J212,0)</f>
        <v>0</v>
      </c>
      <c r="BH212" s="226">
        <f>IF(N212="sníž. přenesená",J212,0)</f>
        <v>0</v>
      </c>
      <c r="BI212" s="226">
        <f>IF(N212="nulová",J212,0)</f>
        <v>0</v>
      </c>
      <c r="BJ212" s="18" t="s">
        <v>79</v>
      </c>
      <c r="BK212" s="226">
        <f>ROUND(I212*H212,2)</f>
        <v>0</v>
      </c>
      <c r="BL212" s="18" t="s">
        <v>248</v>
      </c>
      <c r="BM212" s="225" t="s">
        <v>391</v>
      </c>
    </row>
    <row r="213" s="2" customFormat="1">
      <c r="A213" s="39"/>
      <c r="B213" s="40"/>
      <c r="C213" s="41"/>
      <c r="D213" s="227" t="s">
        <v>435</v>
      </c>
      <c r="E213" s="41"/>
      <c r="F213" s="228" t="s">
        <v>8072</v>
      </c>
      <c r="G213" s="41"/>
      <c r="H213" s="41"/>
      <c r="I213" s="229"/>
      <c r="J213" s="41"/>
      <c r="K213" s="41"/>
      <c r="L213" s="45"/>
      <c r="M213" s="291"/>
      <c r="N213" s="292"/>
      <c r="O213" s="85"/>
      <c r="P213" s="85"/>
      <c r="Q213" s="85"/>
      <c r="R213" s="85"/>
      <c r="S213" s="85"/>
      <c r="T213" s="86"/>
      <c r="U213" s="39"/>
      <c r="V213" s="39"/>
      <c r="W213" s="39"/>
      <c r="X213" s="39"/>
      <c r="Y213" s="39"/>
      <c r="Z213" s="39"/>
      <c r="AA213" s="39"/>
      <c r="AB213" s="39"/>
      <c r="AC213" s="39"/>
      <c r="AD213" s="39"/>
      <c r="AE213" s="39"/>
      <c r="AT213" s="18" t="s">
        <v>435</v>
      </c>
      <c r="AU213" s="18" t="s">
        <v>79</v>
      </c>
    </row>
    <row r="214" s="2" customFormat="1">
      <c r="A214" s="39"/>
      <c r="B214" s="40"/>
      <c r="C214" s="214" t="s">
        <v>317</v>
      </c>
      <c r="D214" s="214" t="s">
        <v>243</v>
      </c>
      <c r="E214" s="215" t="s">
        <v>8073</v>
      </c>
      <c r="F214" s="216" t="s">
        <v>8074</v>
      </c>
      <c r="G214" s="217" t="s">
        <v>8065</v>
      </c>
      <c r="H214" s="218">
        <v>113</v>
      </c>
      <c r="I214" s="219"/>
      <c r="J214" s="220">
        <f>ROUND(I214*H214,2)</f>
        <v>0</v>
      </c>
      <c r="K214" s="216" t="s">
        <v>247</v>
      </c>
      <c r="L214" s="45"/>
      <c r="M214" s="221" t="s">
        <v>19</v>
      </c>
      <c r="N214" s="222" t="s">
        <v>43</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248</v>
      </c>
      <c r="AT214" s="225" t="s">
        <v>243</v>
      </c>
      <c r="AU214" s="225" t="s">
        <v>79</v>
      </c>
      <c r="AY214" s="18" t="s">
        <v>240</v>
      </c>
      <c r="BE214" s="226">
        <f>IF(N214="základní",J214,0)</f>
        <v>0</v>
      </c>
      <c r="BF214" s="226">
        <f>IF(N214="snížená",J214,0)</f>
        <v>0</v>
      </c>
      <c r="BG214" s="226">
        <f>IF(N214="zákl. přenesená",J214,0)</f>
        <v>0</v>
      </c>
      <c r="BH214" s="226">
        <f>IF(N214="sníž. přenesená",J214,0)</f>
        <v>0</v>
      </c>
      <c r="BI214" s="226">
        <f>IF(N214="nulová",J214,0)</f>
        <v>0</v>
      </c>
      <c r="BJ214" s="18" t="s">
        <v>79</v>
      </c>
      <c r="BK214" s="226">
        <f>ROUND(I214*H214,2)</f>
        <v>0</v>
      </c>
      <c r="BL214" s="18" t="s">
        <v>248</v>
      </c>
      <c r="BM214" s="225" t="s">
        <v>394</v>
      </c>
    </row>
    <row r="215" s="2" customFormat="1">
      <c r="A215" s="39"/>
      <c r="B215" s="40"/>
      <c r="C215" s="41"/>
      <c r="D215" s="227" t="s">
        <v>435</v>
      </c>
      <c r="E215" s="41"/>
      <c r="F215" s="228" t="s">
        <v>8075</v>
      </c>
      <c r="G215" s="41"/>
      <c r="H215" s="41"/>
      <c r="I215" s="229"/>
      <c r="J215" s="41"/>
      <c r="K215" s="41"/>
      <c r="L215" s="45"/>
      <c r="M215" s="291"/>
      <c r="N215" s="292"/>
      <c r="O215" s="85"/>
      <c r="P215" s="85"/>
      <c r="Q215" s="85"/>
      <c r="R215" s="85"/>
      <c r="S215" s="85"/>
      <c r="T215" s="86"/>
      <c r="U215" s="39"/>
      <c r="V215" s="39"/>
      <c r="W215" s="39"/>
      <c r="X215" s="39"/>
      <c r="Y215" s="39"/>
      <c r="Z215" s="39"/>
      <c r="AA215" s="39"/>
      <c r="AB215" s="39"/>
      <c r="AC215" s="39"/>
      <c r="AD215" s="39"/>
      <c r="AE215" s="39"/>
      <c r="AT215" s="18" t="s">
        <v>435</v>
      </c>
      <c r="AU215" s="18" t="s">
        <v>79</v>
      </c>
    </row>
    <row r="216" s="2" customFormat="1">
      <c r="A216" s="39"/>
      <c r="B216" s="40"/>
      <c r="C216" s="214" t="s">
        <v>397</v>
      </c>
      <c r="D216" s="214" t="s">
        <v>243</v>
      </c>
      <c r="E216" s="215" t="s">
        <v>8076</v>
      </c>
      <c r="F216" s="216" t="s">
        <v>8077</v>
      </c>
      <c r="G216" s="217" t="s">
        <v>8065</v>
      </c>
      <c r="H216" s="218">
        <v>56</v>
      </c>
      <c r="I216" s="219"/>
      <c r="J216" s="220">
        <f>ROUND(I216*H216,2)</f>
        <v>0</v>
      </c>
      <c r="K216" s="216" t="s">
        <v>247</v>
      </c>
      <c r="L216" s="45"/>
      <c r="M216" s="221" t="s">
        <v>19</v>
      </c>
      <c r="N216" s="222" t="s">
        <v>43</v>
      </c>
      <c r="O216" s="85"/>
      <c r="P216" s="223">
        <f>O216*H216</f>
        <v>0</v>
      </c>
      <c r="Q216" s="223">
        <v>0</v>
      </c>
      <c r="R216" s="223">
        <f>Q216*H216</f>
        <v>0</v>
      </c>
      <c r="S216" s="223">
        <v>0</v>
      </c>
      <c r="T216" s="224">
        <f>S216*H216</f>
        <v>0</v>
      </c>
      <c r="U216" s="39"/>
      <c r="V216" s="39"/>
      <c r="W216" s="39"/>
      <c r="X216" s="39"/>
      <c r="Y216" s="39"/>
      <c r="Z216" s="39"/>
      <c r="AA216" s="39"/>
      <c r="AB216" s="39"/>
      <c r="AC216" s="39"/>
      <c r="AD216" s="39"/>
      <c r="AE216" s="39"/>
      <c r="AR216" s="225" t="s">
        <v>248</v>
      </c>
      <c r="AT216" s="225" t="s">
        <v>243</v>
      </c>
      <c r="AU216" s="225" t="s">
        <v>79</v>
      </c>
      <c r="AY216" s="18" t="s">
        <v>240</v>
      </c>
      <c r="BE216" s="226">
        <f>IF(N216="základní",J216,0)</f>
        <v>0</v>
      </c>
      <c r="BF216" s="226">
        <f>IF(N216="snížená",J216,0)</f>
        <v>0</v>
      </c>
      <c r="BG216" s="226">
        <f>IF(N216="zákl. přenesená",J216,0)</f>
        <v>0</v>
      </c>
      <c r="BH216" s="226">
        <f>IF(N216="sníž. přenesená",J216,0)</f>
        <v>0</v>
      </c>
      <c r="BI216" s="226">
        <f>IF(N216="nulová",J216,0)</f>
        <v>0</v>
      </c>
      <c r="BJ216" s="18" t="s">
        <v>79</v>
      </c>
      <c r="BK216" s="226">
        <f>ROUND(I216*H216,2)</f>
        <v>0</v>
      </c>
      <c r="BL216" s="18" t="s">
        <v>248</v>
      </c>
      <c r="BM216" s="225" t="s">
        <v>400</v>
      </c>
    </row>
    <row r="217" s="2" customFormat="1">
      <c r="A217" s="39"/>
      <c r="B217" s="40"/>
      <c r="C217" s="41"/>
      <c r="D217" s="227" t="s">
        <v>435</v>
      </c>
      <c r="E217" s="41"/>
      <c r="F217" s="228" t="s">
        <v>8078</v>
      </c>
      <c r="G217" s="41"/>
      <c r="H217" s="41"/>
      <c r="I217" s="229"/>
      <c r="J217" s="41"/>
      <c r="K217" s="41"/>
      <c r="L217" s="45"/>
      <c r="M217" s="291"/>
      <c r="N217" s="292"/>
      <c r="O217" s="85"/>
      <c r="P217" s="85"/>
      <c r="Q217" s="85"/>
      <c r="R217" s="85"/>
      <c r="S217" s="85"/>
      <c r="T217" s="86"/>
      <c r="U217" s="39"/>
      <c r="V217" s="39"/>
      <c r="W217" s="39"/>
      <c r="X217" s="39"/>
      <c r="Y217" s="39"/>
      <c r="Z217" s="39"/>
      <c r="AA217" s="39"/>
      <c r="AB217" s="39"/>
      <c r="AC217" s="39"/>
      <c r="AD217" s="39"/>
      <c r="AE217" s="39"/>
      <c r="AT217" s="18" t="s">
        <v>435</v>
      </c>
      <c r="AU217" s="18" t="s">
        <v>79</v>
      </c>
    </row>
    <row r="218" s="12" customFormat="1" ht="25.92" customHeight="1">
      <c r="A218" s="12"/>
      <c r="B218" s="198"/>
      <c r="C218" s="199"/>
      <c r="D218" s="200" t="s">
        <v>71</v>
      </c>
      <c r="E218" s="201" t="s">
        <v>81</v>
      </c>
      <c r="F218" s="201" t="s">
        <v>8079</v>
      </c>
      <c r="G218" s="199"/>
      <c r="H218" s="199"/>
      <c r="I218" s="202"/>
      <c r="J218" s="203">
        <f>BK218</f>
        <v>0</v>
      </c>
      <c r="K218" s="199"/>
      <c r="L218" s="204"/>
      <c r="M218" s="205"/>
      <c r="N218" s="206"/>
      <c r="O218" s="206"/>
      <c r="P218" s="207">
        <f>SUM(P219:P234)</f>
        <v>0</v>
      </c>
      <c r="Q218" s="206"/>
      <c r="R218" s="207">
        <f>SUM(R219:R234)</f>
        <v>0</v>
      </c>
      <c r="S218" s="206"/>
      <c r="T218" s="208">
        <f>SUM(T219:T234)</f>
        <v>0</v>
      </c>
      <c r="U218" s="12"/>
      <c r="V218" s="12"/>
      <c r="W218" s="12"/>
      <c r="X218" s="12"/>
      <c r="Y218" s="12"/>
      <c r="Z218" s="12"/>
      <c r="AA218" s="12"/>
      <c r="AB218" s="12"/>
      <c r="AC218" s="12"/>
      <c r="AD218" s="12"/>
      <c r="AE218" s="12"/>
      <c r="AR218" s="209" t="s">
        <v>79</v>
      </c>
      <c r="AT218" s="210" t="s">
        <v>71</v>
      </c>
      <c r="AU218" s="210" t="s">
        <v>72</v>
      </c>
      <c r="AY218" s="209" t="s">
        <v>240</v>
      </c>
      <c r="BK218" s="211">
        <f>SUM(BK219:BK234)</f>
        <v>0</v>
      </c>
    </row>
    <row r="219" s="2" customFormat="1" ht="16.5" customHeight="1">
      <c r="A219" s="39"/>
      <c r="B219" s="40"/>
      <c r="C219" s="214" t="s">
        <v>320</v>
      </c>
      <c r="D219" s="214" t="s">
        <v>243</v>
      </c>
      <c r="E219" s="215" t="s">
        <v>8080</v>
      </c>
      <c r="F219" s="216" t="s">
        <v>8081</v>
      </c>
      <c r="G219" s="217" t="s">
        <v>282</v>
      </c>
      <c r="H219" s="218">
        <v>1</v>
      </c>
      <c r="I219" s="219"/>
      <c r="J219" s="220">
        <f>ROUND(I219*H219,2)</f>
        <v>0</v>
      </c>
      <c r="K219" s="216" t="s">
        <v>247</v>
      </c>
      <c r="L219" s="45"/>
      <c r="M219" s="221" t="s">
        <v>19</v>
      </c>
      <c r="N219" s="222" t="s">
        <v>43</v>
      </c>
      <c r="O219" s="85"/>
      <c r="P219" s="223">
        <f>O219*H219</f>
        <v>0</v>
      </c>
      <c r="Q219" s="223">
        <v>0</v>
      </c>
      <c r="R219" s="223">
        <f>Q219*H219</f>
        <v>0</v>
      </c>
      <c r="S219" s="223">
        <v>0</v>
      </c>
      <c r="T219" s="224">
        <f>S219*H219</f>
        <v>0</v>
      </c>
      <c r="U219" s="39"/>
      <c r="V219" s="39"/>
      <c r="W219" s="39"/>
      <c r="X219" s="39"/>
      <c r="Y219" s="39"/>
      <c r="Z219" s="39"/>
      <c r="AA219" s="39"/>
      <c r="AB219" s="39"/>
      <c r="AC219" s="39"/>
      <c r="AD219" s="39"/>
      <c r="AE219" s="39"/>
      <c r="AR219" s="225" t="s">
        <v>248</v>
      </c>
      <c r="AT219" s="225" t="s">
        <v>243</v>
      </c>
      <c r="AU219" s="225" t="s">
        <v>79</v>
      </c>
      <c r="AY219" s="18" t="s">
        <v>240</v>
      </c>
      <c r="BE219" s="226">
        <f>IF(N219="základní",J219,0)</f>
        <v>0</v>
      </c>
      <c r="BF219" s="226">
        <f>IF(N219="snížená",J219,0)</f>
        <v>0</v>
      </c>
      <c r="BG219" s="226">
        <f>IF(N219="zákl. přenesená",J219,0)</f>
        <v>0</v>
      </c>
      <c r="BH219" s="226">
        <f>IF(N219="sníž. přenesená",J219,0)</f>
        <v>0</v>
      </c>
      <c r="BI219" s="226">
        <f>IF(N219="nulová",J219,0)</f>
        <v>0</v>
      </c>
      <c r="BJ219" s="18" t="s">
        <v>79</v>
      </c>
      <c r="BK219" s="226">
        <f>ROUND(I219*H219,2)</f>
        <v>0</v>
      </c>
      <c r="BL219" s="18" t="s">
        <v>248</v>
      </c>
      <c r="BM219" s="225" t="s">
        <v>403</v>
      </c>
    </row>
    <row r="220" s="2" customFormat="1">
      <c r="A220" s="39"/>
      <c r="B220" s="40"/>
      <c r="C220" s="41"/>
      <c r="D220" s="227" t="s">
        <v>435</v>
      </c>
      <c r="E220" s="41"/>
      <c r="F220" s="228" t="s">
        <v>8082</v>
      </c>
      <c r="G220" s="41"/>
      <c r="H220" s="41"/>
      <c r="I220" s="229"/>
      <c r="J220" s="41"/>
      <c r="K220" s="41"/>
      <c r="L220" s="45"/>
      <c r="M220" s="291"/>
      <c r="N220" s="292"/>
      <c r="O220" s="85"/>
      <c r="P220" s="85"/>
      <c r="Q220" s="85"/>
      <c r="R220" s="85"/>
      <c r="S220" s="85"/>
      <c r="T220" s="86"/>
      <c r="U220" s="39"/>
      <c r="V220" s="39"/>
      <c r="W220" s="39"/>
      <c r="X220" s="39"/>
      <c r="Y220" s="39"/>
      <c r="Z220" s="39"/>
      <c r="AA220" s="39"/>
      <c r="AB220" s="39"/>
      <c r="AC220" s="39"/>
      <c r="AD220" s="39"/>
      <c r="AE220" s="39"/>
      <c r="AT220" s="18" t="s">
        <v>435</v>
      </c>
      <c r="AU220" s="18" t="s">
        <v>79</v>
      </c>
    </row>
    <row r="221" s="2" customFormat="1" ht="16.5" customHeight="1">
      <c r="A221" s="39"/>
      <c r="B221" s="40"/>
      <c r="C221" s="214" t="s">
        <v>406</v>
      </c>
      <c r="D221" s="214" t="s">
        <v>243</v>
      </c>
      <c r="E221" s="215" t="s">
        <v>8083</v>
      </c>
      <c r="F221" s="216" t="s">
        <v>8084</v>
      </c>
      <c r="G221" s="217" t="s">
        <v>282</v>
      </c>
      <c r="H221" s="218">
        <v>1</v>
      </c>
      <c r="I221" s="219"/>
      <c r="J221" s="220">
        <f>ROUND(I221*H221,2)</f>
        <v>0</v>
      </c>
      <c r="K221" s="216" t="s">
        <v>247</v>
      </c>
      <c r="L221" s="45"/>
      <c r="M221" s="221" t="s">
        <v>19</v>
      </c>
      <c r="N221" s="222" t="s">
        <v>43</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248</v>
      </c>
      <c r="AT221" s="225" t="s">
        <v>243</v>
      </c>
      <c r="AU221" s="225" t="s">
        <v>79</v>
      </c>
      <c r="AY221" s="18" t="s">
        <v>240</v>
      </c>
      <c r="BE221" s="226">
        <f>IF(N221="základní",J221,0)</f>
        <v>0</v>
      </c>
      <c r="BF221" s="226">
        <f>IF(N221="snížená",J221,0)</f>
        <v>0</v>
      </c>
      <c r="BG221" s="226">
        <f>IF(N221="zákl. přenesená",J221,0)</f>
        <v>0</v>
      </c>
      <c r="BH221" s="226">
        <f>IF(N221="sníž. přenesená",J221,0)</f>
        <v>0</v>
      </c>
      <c r="BI221" s="226">
        <f>IF(N221="nulová",J221,0)</f>
        <v>0</v>
      </c>
      <c r="BJ221" s="18" t="s">
        <v>79</v>
      </c>
      <c r="BK221" s="226">
        <f>ROUND(I221*H221,2)</f>
        <v>0</v>
      </c>
      <c r="BL221" s="18" t="s">
        <v>248</v>
      </c>
      <c r="BM221" s="225" t="s">
        <v>409</v>
      </c>
    </row>
    <row r="222" s="2" customFormat="1">
      <c r="A222" s="39"/>
      <c r="B222" s="40"/>
      <c r="C222" s="41"/>
      <c r="D222" s="227" t="s">
        <v>435</v>
      </c>
      <c r="E222" s="41"/>
      <c r="F222" s="228" t="s">
        <v>8085</v>
      </c>
      <c r="G222" s="41"/>
      <c r="H222" s="41"/>
      <c r="I222" s="229"/>
      <c r="J222" s="41"/>
      <c r="K222" s="41"/>
      <c r="L222" s="45"/>
      <c r="M222" s="291"/>
      <c r="N222" s="292"/>
      <c r="O222" s="85"/>
      <c r="P222" s="85"/>
      <c r="Q222" s="85"/>
      <c r="R222" s="85"/>
      <c r="S222" s="85"/>
      <c r="T222" s="86"/>
      <c r="U222" s="39"/>
      <c r="V222" s="39"/>
      <c r="W222" s="39"/>
      <c r="X222" s="39"/>
      <c r="Y222" s="39"/>
      <c r="Z222" s="39"/>
      <c r="AA222" s="39"/>
      <c r="AB222" s="39"/>
      <c r="AC222" s="39"/>
      <c r="AD222" s="39"/>
      <c r="AE222" s="39"/>
      <c r="AT222" s="18" t="s">
        <v>435</v>
      </c>
      <c r="AU222" s="18" t="s">
        <v>79</v>
      </c>
    </row>
    <row r="223" s="2" customFormat="1">
      <c r="A223" s="39"/>
      <c r="B223" s="40"/>
      <c r="C223" s="214" t="s">
        <v>322</v>
      </c>
      <c r="D223" s="214" t="s">
        <v>243</v>
      </c>
      <c r="E223" s="215" t="s">
        <v>8086</v>
      </c>
      <c r="F223" s="216" t="s">
        <v>8087</v>
      </c>
      <c r="G223" s="217" t="s">
        <v>282</v>
      </c>
      <c r="H223" s="218">
        <v>15</v>
      </c>
      <c r="I223" s="219"/>
      <c r="J223" s="220">
        <f>ROUND(I223*H223,2)</f>
        <v>0</v>
      </c>
      <c r="K223" s="216" t="s">
        <v>247</v>
      </c>
      <c r="L223" s="45"/>
      <c r="M223" s="221" t="s">
        <v>19</v>
      </c>
      <c r="N223" s="222" t="s">
        <v>43</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248</v>
      </c>
      <c r="AT223" s="225" t="s">
        <v>243</v>
      </c>
      <c r="AU223" s="225" t="s">
        <v>79</v>
      </c>
      <c r="AY223" s="18" t="s">
        <v>240</v>
      </c>
      <c r="BE223" s="226">
        <f>IF(N223="základní",J223,0)</f>
        <v>0</v>
      </c>
      <c r="BF223" s="226">
        <f>IF(N223="snížená",J223,0)</f>
        <v>0</v>
      </c>
      <c r="BG223" s="226">
        <f>IF(N223="zákl. přenesená",J223,0)</f>
        <v>0</v>
      </c>
      <c r="BH223" s="226">
        <f>IF(N223="sníž. přenesená",J223,0)</f>
        <v>0</v>
      </c>
      <c r="BI223" s="226">
        <f>IF(N223="nulová",J223,0)</f>
        <v>0</v>
      </c>
      <c r="BJ223" s="18" t="s">
        <v>79</v>
      </c>
      <c r="BK223" s="226">
        <f>ROUND(I223*H223,2)</f>
        <v>0</v>
      </c>
      <c r="BL223" s="18" t="s">
        <v>248</v>
      </c>
      <c r="BM223" s="225" t="s">
        <v>412</v>
      </c>
    </row>
    <row r="224" s="2" customFormat="1">
      <c r="A224" s="39"/>
      <c r="B224" s="40"/>
      <c r="C224" s="41"/>
      <c r="D224" s="227" t="s">
        <v>435</v>
      </c>
      <c r="E224" s="41"/>
      <c r="F224" s="228" t="s">
        <v>8088</v>
      </c>
      <c r="G224" s="41"/>
      <c r="H224" s="41"/>
      <c r="I224" s="229"/>
      <c r="J224" s="41"/>
      <c r="K224" s="41"/>
      <c r="L224" s="45"/>
      <c r="M224" s="291"/>
      <c r="N224" s="292"/>
      <c r="O224" s="85"/>
      <c r="P224" s="85"/>
      <c r="Q224" s="85"/>
      <c r="R224" s="85"/>
      <c r="S224" s="85"/>
      <c r="T224" s="86"/>
      <c r="U224" s="39"/>
      <c r="V224" s="39"/>
      <c r="W224" s="39"/>
      <c r="X224" s="39"/>
      <c r="Y224" s="39"/>
      <c r="Z224" s="39"/>
      <c r="AA224" s="39"/>
      <c r="AB224" s="39"/>
      <c r="AC224" s="39"/>
      <c r="AD224" s="39"/>
      <c r="AE224" s="39"/>
      <c r="AT224" s="18" t="s">
        <v>435</v>
      </c>
      <c r="AU224" s="18" t="s">
        <v>79</v>
      </c>
    </row>
    <row r="225" s="2" customFormat="1" ht="16.5" customHeight="1">
      <c r="A225" s="39"/>
      <c r="B225" s="40"/>
      <c r="C225" s="214" t="s">
        <v>413</v>
      </c>
      <c r="D225" s="214" t="s">
        <v>243</v>
      </c>
      <c r="E225" s="215" t="s">
        <v>8089</v>
      </c>
      <c r="F225" s="216" t="s">
        <v>8090</v>
      </c>
      <c r="G225" s="217" t="s">
        <v>282</v>
      </c>
      <c r="H225" s="218">
        <v>15</v>
      </c>
      <c r="I225" s="219"/>
      <c r="J225" s="220">
        <f>ROUND(I225*H225,2)</f>
        <v>0</v>
      </c>
      <c r="K225" s="216" t="s">
        <v>247</v>
      </c>
      <c r="L225" s="45"/>
      <c r="M225" s="221" t="s">
        <v>19</v>
      </c>
      <c r="N225" s="222" t="s">
        <v>43</v>
      </c>
      <c r="O225" s="85"/>
      <c r="P225" s="223">
        <f>O225*H225</f>
        <v>0</v>
      </c>
      <c r="Q225" s="223">
        <v>0</v>
      </c>
      <c r="R225" s="223">
        <f>Q225*H225</f>
        <v>0</v>
      </c>
      <c r="S225" s="223">
        <v>0</v>
      </c>
      <c r="T225" s="224">
        <f>S225*H225</f>
        <v>0</v>
      </c>
      <c r="U225" s="39"/>
      <c r="V225" s="39"/>
      <c r="W225" s="39"/>
      <c r="X225" s="39"/>
      <c r="Y225" s="39"/>
      <c r="Z225" s="39"/>
      <c r="AA225" s="39"/>
      <c r="AB225" s="39"/>
      <c r="AC225" s="39"/>
      <c r="AD225" s="39"/>
      <c r="AE225" s="39"/>
      <c r="AR225" s="225" t="s">
        <v>248</v>
      </c>
      <c r="AT225" s="225" t="s">
        <v>243</v>
      </c>
      <c r="AU225" s="225" t="s">
        <v>79</v>
      </c>
      <c r="AY225" s="18" t="s">
        <v>240</v>
      </c>
      <c r="BE225" s="226">
        <f>IF(N225="základní",J225,0)</f>
        <v>0</v>
      </c>
      <c r="BF225" s="226">
        <f>IF(N225="snížená",J225,0)</f>
        <v>0</v>
      </c>
      <c r="BG225" s="226">
        <f>IF(N225="zákl. přenesená",J225,0)</f>
        <v>0</v>
      </c>
      <c r="BH225" s="226">
        <f>IF(N225="sníž. přenesená",J225,0)</f>
        <v>0</v>
      </c>
      <c r="BI225" s="226">
        <f>IF(N225="nulová",J225,0)</f>
        <v>0</v>
      </c>
      <c r="BJ225" s="18" t="s">
        <v>79</v>
      </c>
      <c r="BK225" s="226">
        <f>ROUND(I225*H225,2)</f>
        <v>0</v>
      </c>
      <c r="BL225" s="18" t="s">
        <v>248</v>
      </c>
      <c r="BM225" s="225" t="s">
        <v>417</v>
      </c>
    </row>
    <row r="226" s="2" customFormat="1">
      <c r="A226" s="39"/>
      <c r="B226" s="40"/>
      <c r="C226" s="41"/>
      <c r="D226" s="227" t="s">
        <v>435</v>
      </c>
      <c r="E226" s="41"/>
      <c r="F226" s="228" t="s">
        <v>8091</v>
      </c>
      <c r="G226" s="41"/>
      <c r="H226" s="41"/>
      <c r="I226" s="229"/>
      <c r="J226" s="41"/>
      <c r="K226" s="41"/>
      <c r="L226" s="45"/>
      <c r="M226" s="291"/>
      <c r="N226" s="292"/>
      <c r="O226" s="85"/>
      <c r="P226" s="85"/>
      <c r="Q226" s="85"/>
      <c r="R226" s="85"/>
      <c r="S226" s="85"/>
      <c r="T226" s="86"/>
      <c r="U226" s="39"/>
      <c r="V226" s="39"/>
      <c r="W226" s="39"/>
      <c r="X226" s="39"/>
      <c r="Y226" s="39"/>
      <c r="Z226" s="39"/>
      <c r="AA226" s="39"/>
      <c r="AB226" s="39"/>
      <c r="AC226" s="39"/>
      <c r="AD226" s="39"/>
      <c r="AE226" s="39"/>
      <c r="AT226" s="18" t="s">
        <v>435</v>
      </c>
      <c r="AU226" s="18" t="s">
        <v>79</v>
      </c>
    </row>
    <row r="227" s="2" customFormat="1">
      <c r="A227" s="39"/>
      <c r="B227" s="40"/>
      <c r="C227" s="214" t="s">
        <v>325</v>
      </c>
      <c r="D227" s="214" t="s">
        <v>243</v>
      </c>
      <c r="E227" s="215" t="s">
        <v>8092</v>
      </c>
      <c r="F227" s="216" t="s">
        <v>8093</v>
      </c>
      <c r="G227" s="217" t="s">
        <v>282</v>
      </c>
      <c r="H227" s="218">
        <v>3</v>
      </c>
      <c r="I227" s="219"/>
      <c r="J227" s="220">
        <f>ROUND(I227*H227,2)</f>
        <v>0</v>
      </c>
      <c r="K227" s="216" t="s">
        <v>247</v>
      </c>
      <c r="L227" s="45"/>
      <c r="M227" s="221" t="s">
        <v>19</v>
      </c>
      <c r="N227" s="222" t="s">
        <v>43</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248</v>
      </c>
      <c r="AT227" s="225" t="s">
        <v>243</v>
      </c>
      <c r="AU227" s="225" t="s">
        <v>79</v>
      </c>
      <c r="AY227" s="18" t="s">
        <v>240</v>
      </c>
      <c r="BE227" s="226">
        <f>IF(N227="základní",J227,0)</f>
        <v>0</v>
      </c>
      <c r="BF227" s="226">
        <f>IF(N227="snížená",J227,0)</f>
        <v>0</v>
      </c>
      <c r="BG227" s="226">
        <f>IF(N227="zákl. přenesená",J227,0)</f>
        <v>0</v>
      </c>
      <c r="BH227" s="226">
        <f>IF(N227="sníž. přenesená",J227,0)</f>
        <v>0</v>
      </c>
      <c r="BI227" s="226">
        <f>IF(N227="nulová",J227,0)</f>
        <v>0</v>
      </c>
      <c r="BJ227" s="18" t="s">
        <v>79</v>
      </c>
      <c r="BK227" s="226">
        <f>ROUND(I227*H227,2)</f>
        <v>0</v>
      </c>
      <c r="BL227" s="18" t="s">
        <v>248</v>
      </c>
      <c r="BM227" s="225" t="s">
        <v>420</v>
      </c>
    </row>
    <row r="228" s="2" customFormat="1">
      <c r="A228" s="39"/>
      <c r="B228" s="40"/>
      <c r="C228" s="41"/>
      <c r="D228" s="227" t="s">
        <v>435</v>
      </c>
      <c r="E228" s="41"/>
      <c r="F228" s="228" t="s">
        <v>8094</v>
      </c>
      <c r="G228" s="41"/>
      <c r="H228" s="41"/>
      <c r="I228" s="229"/>
      <c r="J228" s="41"/>
      <c r="K228" s="41"/>
      <c r="L228" s="45"/>
      <c r="M228" s="291"/>
      <c r="N228" s="292"/>
      <c r="O228" s="85"/>
      <c r="P228" s="85"/>
      <c r="Q228" s="85"/>
      <c r="R228" s="85"/>
      <c r="S228" s="85"/>
      <c r="T228" s="86"/>
      <c r="U228" s="39"/>
      <c r="V228" s="39"/>
      <c r="W228" s="39"/>
      <c r="X228" s="39"/>
      <c r="Y228" s="39"/>
      <c r="Z228" s="39"/>
      <c r="AA228" s="39"/>
      <c r="AB228" s="39"/>
      <c r="AC228" s="39"/>
      <c r="AD228" s="39"/>
      <c r="AE228" s="39"/>
      <c r="AT228" s="18" t="s">
        <v>435</v>
      </c>
      <c r="AU228" s="18" t="s">
        <v>79</v>
      </c>
    </row>
    <row r="229" s="2" customFormat="1" ht="16.5" customHeight="1">
      <c r="A229" s="39"/>
      <c r="B229" s="40"/>
      <c r="C229" s="214" t="s">
        <v>421</v>
      </c>
      <c r="D229" s="214" t="s">
        <v>243</v>
      </c>
      <c r="E229" s="215" t="s">
        <v>8095</v>
      </c>
      <c r="F229" s="216" t="s">
        <v>8090</v>
      </c>
      <c r="G229" s="217" t="s">
        <v>282</v>
      </c>
      <c r="H229" s="218">
        <v>3</v>
      </c>
      <c r="I229" s="219"/>
      <c r="J229" s="220">
        <f>ROUND(I229*H229,2)</f>
        <v>0</v>
      </c>
      <c r="K229" s="216" t="s">
        <v>247</v>
      </c>
      <c r="L229" s="45"/>
      <c r="M229" s="221" t="s">
        <v>19</v>
      </c>
      <c r="N229" s="222" t="s">
        <v>43</v>
      </c>
      <c r="O229" s="85"/>
      <c r="P229" s="223">
        <f>O229*H229</f>
        <v>0</v>
      </c>
      <c r="Q229" s="223">
        <v>0</v>
      </c>
      <c r="R229" s="223">
        <f>Q229*H229</f>
        <v>0</v>
      </c>
      <c r="S229" s="223">
        <v>0</v>
      </c>
      <c r="T229" s="224">
        <f>S229*H229</f>
        <v>0</v>
      </c>
      <c r="U229" s="39"/>
      <c r="V229" s="39"/>
      <c r="W229" s="39"/>
      <c r="X229" s="39"/>
      <c r="Y229" s="39"/>
      <c r="Z229" s="39"/>
      <c r="AA229" s="39"/>
      <c r="AB229" s="39"/>
      <c r="AC229" s="39"/>
      <c r="AD229" s="39"/>
      <c r="AE229" s="39"/>
      <c r="AR229" s="225" t="s">
        <v>248</v>
      </c>
      <c r="AT229" s="225" t="s">
        <v>243</v>
      </c>
      <c r="AU229" s="225" t="s">
        <v>79</v>
      </c>
      <c r="AY229" s="18" t="s">
        <v>240</v>
      </c>
      <c r="BE229" s="226">
        <f>IF(N229="základní",J229,0)</f>
        <v>0</v>
      </c>
      <c r="BF229" s="226">
        <f>IF(N229="snížená",J229,0)</f>
        <v>0</v>
      </c>
      <c r="BG229" s="226">
        <f>IF(N229="zákl. přenesená",J229,0)</f>
        <v>0</v>
      </c>
      <c r="BH229" s="226">
        <f>IF(N229="sníž. přenesená",J229,0)</f>
        <v>0</v>
      </c>
      <c r="BI229" s="226">
        <f>IF(N229="nulová",J229,0)</f>
        <v>0</v>
      </c>
      <c r="BJ229" s="18" t="s">
        <v>79</v>
      </c>
      <c r="BK229" s="226">
        <f>ROUND(I229*H229,2)</f>
        <v>0</v>
      </c>
      <c r="BL229" s="18" t="s">
        <v>248</v>
      </c>
      <c r="BM229" s="225" t="s">
        <v>424</v>
      </c>
    </row>
    <row r="230" s="2" customFormat="1">
      <c r="A230" s="39"/>
      <c r="B230" s="40"/>
      <c r="C230" s="41"/>
      <c r="D230" s="227" t="s">
        <v>435</v>
      </c>
      <c r="E230" s="41"/>
      <c r="F230" s="228" t="s">
        <v>8091</v>
      </c>
      <c r="G230" s="41"/>
      <c r="H230" s="41"/>
      <c r="I230" s="229"/>
      <c r="J230" s="41"/>
      <c r="K230" s="41"/>
      <c r="L230" s="45"/>
      <c r="M230" s="291"/>
      <c r="N230" s="292"/>
      <c r="O230" s="85"/>
      <c r="P230" s="85"/>
      <c r="Q230" s="85"/>
      <c r="R230" s="85"/>
      <c r="S230" s="85"/>
      <c r="T230" s="86"/>
      <c r="U230" s="39"/>
      <c r="V230" s="39"/>
      <c r="W230" s="39"/>
      <c r="X230" s="39"/>
      <c r="Y230" s="39"/>
      <c r="Z230" s="39"/>
      <c r="AA230" s="39"/>
      <c r="AB230" s="39"/>
      <c r="AC230" s="39"/>
      <c r="AD230" s="39"/>
      <c r="AE230" s="39"/>
      <c r="AT230" s="18" t="s">
        <v>435</v>
      </c>
      <c r="AU230" s="18" t="s">
        <v>79</v>
      </c>
    </row>
    <row r="231" s="2" customFormat="1" ht="33" customHeight="1">
      <c r="A231" s="39"/>
      <c r="B231" s="40"/>
      <c r="C231" s="214" t="s">
        <v>327</v>
      </c>
      <c r="D231" s="214" t="s">
        <v>243</v>
      </c>
      <c r="E231" s="215" t="s">
        <v>8096</v>
      </c>
      <c r="F231" s="216" t="s">
        <v>8097</v>
      </c>
      <c r="G231" s="217" t="s">
        <v>282</v>
      </c>
      <c r="H231" s="218">
        <v>2</v>
      </c>
      <c r="I231" s="219"/>
      <c r="J231" s="220">
        <f>ROUND(I231*H231,2)</f>
        <v>0</v>
      </c>
      <c r="K231" s="216" t="s">
        <v>247</v>
      </c>
      <c r="L231" s="45"/>
      <c r="M231" s="221" t="s">
        <v>19</v>
      </c>
      <c r="N231" s="222" t="s">
        <v>43</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248</v>
      </c>
      <c r="AT231" s="225" t="s">
        <v>243</v>
      </c>
      <c r="AU231" s="225" t="s">
        <v>79</v>
      </c>
      <c r="AY231" s="18" t="s">
        <v>240</v>
      </c>
      <c r="BE231" s="226">
        <f>IF(N231="základní",J231,0)</f>
        <v>0</v>
      </c>
      <c r="BF231" s="226">
        <f>IF(N231="snížená",J231,0)</f>
        <v>0</v>
      </c>
      <c r="BG231" s="226">
        <f>IF(N231="zákl. přenesená",J231,0)</f>
        <v>0</v>
      </c>
      <c r="BH231" s="226">
        <f>IF(N231="sníž. přenesená",J231,0)</f>
        <v>0</v>
      </c>
      <c r="BI231" s="226">
        <f>IF(N231="nulová",J231,0)</f>
        <v>0</v>
      </c>
      <c r="BJ231" s="18" t="s">
        <v>79</v>
      </c>
      <c r="BK231" s="226">
        <f>ROUND(I231*H231,2)</f>
        <v>0</v>
      </c>
      <c r="BL231" s="18" t="s">
        <v>248</v>
      </c>
      <c r="BM231" s="225" t="s">
        <v>427</v>
      </c>
    </row>
    <row r="232" s="2" customFormat="1">
      <c r="A232" s="39"/>
      <c r="B232" s="40"/>
      <c r="C232" s="41"/>
      <c r="D232" s="227" t="s">
        <v>435</v>
      </c>
      <c r="E232" s="41"/>
      <c r="F232" s="228" t="s">
        <v>8098</v>
      </c>
      <c r="G232" s="41"/>
      <c r="H232" s="41"/>
      <c r="I232" s="229"/>
      <c r="J232" s="41"/>
      <c r="K232" s="41"/>
      <c r="L232" s="45"/>
      <c r="M232" s="291"/>
      <c r="N232" s="292"/>
      <c r="O232" s="85"/>
      <c r="P232" s="85"/>
      <c r="Q232" s="85"/>
      <c r="R232" s="85"/>
      <c r="S232" s="85"/>
      <c r="T232" s="86"/>
      <c r="U232" s="39"/>
      <c r="V232" s="39"/>
      <c r="W232" s="39"/>
      <c r="X232" s="39"/>
      <c r="Y232" s="39"/>
      <c r="Z232" s="39"/>
      <c r="AA232" s="39"/>
      <c r="AB232" s="39"/>
      <c r="AC232" s="39"/>
      <c r="AD232" s="39"/>
      <c r="AE232" s="39"/>
      <c r="AT232" s="18" t="s">
        <v>435</v>
      </c>
      <c r="AU232" s="18" t="s">
        <v>79</v>
      </c>
    </row>
    <row r="233" s="2" customFormat="1" ht="16.5" customHeight="1">
      <c r="A233" s="39"/>
      <c r="B233" s="40"/>
      <c r="C233" s="214" t="s">
        <v>428</v>
      </c>
      <c r="D233" s="214" t="s">
        <v>243</v>
      </c>
      <c r="E233" s="215" t="s">
        <v>8099</v>
      </c>
      <c r="F233" s="216" t="s">
        <v>8100</v>
      </c>
      <c r="G233" s="217" t="s">
        <v>282</v>
      </c>
      <c r="H233" s="218">
        <v>2</v>
      </c>
      <c r="I233" s="219"/>
      <c r="J233" s="220">
        <f>ROUND(I233*H233,2)</f>
        <v>0</v>
      </c>
      <c r="K233" s="216" t="s">
        <v>247</v>
      </c>
      <c r="L233" s="45"/>
      <c r="M233" s="221" t="s">
        <v>19</v>
      </c>
      <c r="N233" s="222" t="s">
        <v>43</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248</v>
      </c>
      <c r="AT233" s="225" t="s">
        <v>243</v>
      </c>
      <c r="AU233" s="225" t="s">
        <v>79</v>
      </c>
      <c r="AY233" s="18" t="s">
        <v>240</v>
      </c>
      <c r="BE233" s="226">
        <f>IF(N233="základní",J233,0)</f>
        <v>0</v>
      </c>
      <c r="BF233" s="226">
        <f>IF(N233="snížená",J233,0)</f>
        <v>0</v>
      </c>
      <c r="BG233" s="226">
        <f>IF(N233="zákl. přenesená",J233,0)</f>
        <v>0</v>
      </c>
      <c r="BH233" s="226">
        <f>IF(N233="sníž. přenesená",J233,0)</f>
        <v>0</v>
      </c>
      <c r="BI233" s="226">
        <f>IF(N233="nulová",J233,0)</f>
        <v>0</v>
      </c>
      <c r="BJ233" s="18" t="s">
        <v>79</v>
      </c>
      <c r="BK233" s="226">
        <f>ROUND(I233*H233,2)</f>
        <v>0</v>
      </c>
      <c r="BL233" s="18" t="s">
        <v>248</v>
      </c>
      <c r="BM233" s="225" t="s">
        <v>431</v>
      </c>
    </row>
    <row r="234" s="2" customFormat="1">
      <c r="A234" s="39"/>
      <c r="B234" s="40"/>
      <c r="C234" s="41"/>
      <c r="D234" s="227" t="s">
        <v>435</v>
      </c>
      <c r="E234" s="41"/>
      <c r="F234" s="228" t="s">
        <v>8101</v>
      </c>
      <c r="G234" s="41"/>
      <c r="H234" s="41"/>
      <c r="I234" s="229"/>
      <c r="J234" s="41"/>
      <c r="K234" s="41"/>
      <c r="L234" s="45"/>
      <c r="M234" s="291"/>
      <c r="N234" s="292"/>
      <c r="O234" s="85"/>
      <c r="P234" s="85"/>
      <c r="Q234" s="85"/>
      <c r="R234" s="85"/>
      <c r="S234" s="85"/>
      <c r="T234" s="86"/>
      <c r="U234" s="39"/>
      <c r="V234" s="39"/>
      <c r="W234" s="39"/>
      <c r="X234" s="39"/>
      <c r="Y234" s="39"/>
      <c r="Z234" s="39"/>
      <c r="AA234" s="39"/>
      <c r="AB234" s="39"/>
      <c r="AC234" s="39"/>
      <c r="AD234" s="39"/>
      <c r="AE234" s="39"/>
      <c r="AT234" s="18" t="s">
        <v>435</v>
      </c>
      <c r="AU234" s="18" t="s">
        <v>79</v>
      </c>
    </row>
    <row r="235" s="12" customFormat="1" ht="25.92" customHeight="1">
      <c r="A235" s="12"/>
      <c r="B235" s="198"/>
      <c r="C235" s="199"/>
      <c r="D235" s="200" t="s">
        <v>71</v>
      </c>
      <c r="E235" s="201" t="s">
        <v>149</v>
      </c>
      <c r="F235" s="201" t="s">
        <v>8102</v>
      </c>
      <c r="G235" s="199"/>
      <c r="H235" s="199"/>
      <c r="I235" s="202"/>
      <c r="J235" s="203">
        <f>BK235</f>
        <v>0</v>
      </c>
      <c r="K235" s="199"/>
      <c r="L235" s="204"/>
      <c r="M235" s="205"/>
      <c r="N235" s="206"/>
      <c r="O235" s="206"/>
      <c r="P235" s="207">
        <f>SUM(P236:P237)</f>
        <v>0</v>
      </c>
      <c r="Q235" s="206"/>
      <c r="R235" s="207">
        <f>SUM(R236:R237)</f>
        <v>0</v>
      </c>
      <c r="S235" s="206"/>
      <c r="T235" s="208">
        <f>SUM(T236:T237)</f>
        <v>0</v>
      </c>
      <c r="U235" s="12"/>
      <c r="V235" s="12"/>
      <c r="W235" s="12"/>
      <c r="X235" s="12"/>
      <c r="Y235" s="12"/>
      <c r="Z235" s="12"/>
      <c r="AA235" s="12"/>
      <c r="AB235" s="12"/>
      <c r="AC235" s="12"/>
      <c r="AD235" s="12"/>
      <c r="AE235" s="12"/>
      <c r="AR235" s="209" t="s">
        <v>79</v>
      </c>
      <c r="AT235" s="210" t="s">
        <v>71</v>
      </c>
      <c r="AU235" s="210" t="s">
        <v>72</v>
      </c>
      <c r="AY235" s="209" t="s">
        <v>240</v>
      </c>
      <c r="BK235" s="211">
        <f>SUM(BK236:BK237)</f>
        <v>0</v>
      </c>
    </row>
    <row r="236" s="2" customFormat="1" ht="16.5" customHeight="1">
      <c r="A236" s="39"/>
      <c r="B236" s="40"/>
      <c r="C236" s="214" t="s">
        <v>331</v>
      </c>
      <c r="D236" s="214" t="s">
        <v>243</v>
      </c>
      <c r="E236" s="215" t="s">
        <v>8103</v>
      </c>
      <c r="F236" s="216" t="s">
        <v>8104</v>
      </c>
      <c r="G236" s="217" t="s">
        <v>282</v>
      </c>
      <c r="H236" s="218">
        <v>6</v>
      </c>
      <c r="I236" s="219"/>
      <c r="J236" s="220">
        <f>ROUND(I236*H236,2)</f>
        <v>0</v>
      </c>
      <c r="K236" s="216" t="s">
        <v>247</v>
      </c>
      <c r="L236" s="45"/>
      <c r="M236" s="221" t="s">
        <v>19</v>
      </c>
      <c r="N236" s="222" t="s">
        <v>43</v>
      </c>
      <c r="O236" s="85"/>
      <c r="P236" s="223">
        <f>O236*H236</f>
        <v>0</v>
      </c>
      <c r="Q236" s="223">
        <v>0</v>
      </c>
      <c r="R236" s="223">
        <f>Q236*H236</f>
        <v>0</v>
      </c>
      <c r="S236" s="223">
        <v>0</v>
      </c>
      <c r="T236" s="224">
        <f>S236*H236</f>
        <v>0</v>
      </c>
      <c r="U236" s="39"/>
      <c r="V236" s="39"/>
      <c r="W236" s="39"/>
      <c r="X236" s="39"/>
      <c r="Y236" s="39"/>
      <c r="Z236" s="39"/>
      <c r="AA236" s="39"/>
      <c r="AB236" s="39"/>
      <c r="AC236" s="39"/>
      <c r="AD236" s="39"/>
      <c r="AE236" s="39"/>
      <c r="AR236" s="225" t="s">
        <v>248</v>
      </c>
      <c r="AT236" s="225" t="s">
        <v>243</v>
      </c>
      <c r="AU236" s="225" t="s">
        <v>79</v>
      </c>
      <c r="AY236" s="18" t="s">
        <v>240</v>
      </c>
      <c r="BE236" s="226">
        <f>IF(N236="základní",J236,0)</f>
        <v>0</v>
      </c>
      <c r="BF236" s="226">
        <f>IF(N236="snížená",J236,0)</f>
        <v>0</v>
      </c>
      <c r="BG236" s="226">
        <f>IF(N236="zákl. přenesená",J236,0)</f>
        <v>0</v>
      </c>
      <c r="BH236" s="226">
        <f>IF(N236="sníž. přenesená",J236,0)</f>
        <v>0</v>
      </c>
      <c r="BI236" s="226">
        <f>IF(N236="nulová",J236,0)</f>
        <v>0</v>
      </c>
      <c r="BJ236" s="18" t="s">
        <v>79</v>
      </c>
      <c r="BK236" s="226">
        <f>ROUND(I236*H236,2)</f>
        <v>0</v>
      </c>
      <c r="BL236" s="18" t="s">
        <v>248</v>
      </c>
      <c r="BM236" s="225" t="s">
        <v>434</v>
      </c>
    </row>
    <row r="237" s="2" customFormat="1">
      <c r="A237" s="39"/>
      <c r="B237" s="40"/>
      <c r="C237" s="41"/>
      <c r="D237" s="227" t="s">
        <v>435</v>
      </c>
      <c r="E237" s="41"/>
      <c r="F237" s="228" t="s">
        <v>8105</v>
      </c>
      <c r="G237" s="41"/>
      <c r="H237" s="41"/>
      <c r="I237" s="229"/>
      <c r="J237" s="41"/>
      <c r="K237" s="41"/>
      <c r="L237" s="45"/>
      <c r="M237" s="291"/>
      <c r="N237" s="292"/>
      <c r="O237" s="85"/>
      <c r="P237" s="85"/>
      <c r="Q237" s="85"/>
      <c r="R237" s="85"/>
      <c r="S237" s="85"/>
      <c r="T237" s="86"/>
      <c r="U237" s="39"/>
      <c r="V237" s="39"/>
      <c r="W237" s="39"/>
      <c r="X237" s="39"/>
      <c r="Y237" s="39"/>
      <c r="Z237" s="39"/>
      <c r="AA237" s="39"/>
      <c r="AB237" s="39"/>
      <c r="AC237" s="39"/>
      <c r="AD237" s="39"/>
      <c r="AE237" s="39"/>
      <c r="AT237" s="18" t="s">
        <v>435</v>
      </c>
      <c r="AU237" s="18" t="s">
        <v>79</v>
      </c>
    </row>
    <row r="238" s="12" customFormat="1" ht="25.92" customHeight="1">
      <c r="A238" s="12"/>
      <c r="B238" s="198"/>
      <c r="C238" s="199"/>
      <c r="D238" s="200" t="s">
        <v>71</v>
      </c>
      <c r="E238" s="201" t="s">
        <v>248</v>
      </c>
      <c r="F238" s="201" t="s">
        <v>8106</v>
      </c>
      <c r="G238" s="199"/>
      <c r="H238" s="199"/>
      <c r="I238" s="202"/>
      <c r="J238" s="203">
        <f>BK238</f>
        <v>0</v>
      </c>
      <c r="K238" s="199"/>
      <c r="L238" s="204"/>
      <c r="M238" s="205"/>
      <c r="N238" s="206"/>
      <c r="O238" s="206"/>
      <c r="P238" s="207">
        <f>SUM(P239:P270)</f>
        <v>0</v>
      </c>
      <c r="Q238" s="206"/>
      <c r="R238" s="207">
        <f>SUM(R239:R270)</f>
        <v>0</v>
      </c>
      <c r="S238" s="206"/>
      <c r="T238" s="208">
        <f>SUM(T239:T270)</f>
        <v>0</v>
      </c>
      <c r="U238" s="12"/>
      <c r="V238" s="12"/>
      <c r="W238" s="12"/>
      <c r="X238" s="12"/>
      <c r="Y238" s="12"/>
      <c r="Z238" s="12"/>
      <c r="AA238" s="12"/>
      <c r="AB238" s="12"/>
      <c r="AC238" s="12"/>
      <c r="AD238" s="12"/>
      <c r="AE238" s="12"/>
      <c r="AR238" s="209" t="s">
        <v>79</v>
      </c>
      <c r="AT238" s="210" t="s">
        <v>71</v>
      </c>
      <c r="AU238" s="210" t="s">
        <v>72</v>
      </c>
      <c r="AY238" s="209" t="s">
        <v>240</v>
      </c>
      <c r="BK238" s="211">
        <f>SUM(BK239:BK270)</f>
        <v>0</v>
      </c>
    </row>
    <row r="239" s="2" customFormat="1" ht="33" customHeight="1">
      <c r="A239" s="39"/>
      <c r="B239" s="40"/>
      <c r="C239" s="214" t="s">
        <v>617</v>
      </c>
      <c r="D239" s="214" t="s">
        <v>243</v>
      </c>
      <c r="E239" s="215" t="s">
        <v>8107</v>
      </c>
      <c r="F239" s="216" t="s">
        <v>8108</v>
      </c>
      <c r="G239" s="217" t="s">
        <v>282</v>
      </c>
      <c r="H239" s="218">
        <v>1</v>
      </c>
      <c r="I239" s="219"/>
      <c r="J239" s="220">
        <f>ROUND(I239*H239,2)</f>
        <v>0</v>
      </c>
      <c r="K239" s="216" t="s">
        <v>247</v>
      </c>
      <c r="L239" s="45"/>
      <c r="M239" s="221" t="s">
        <v>19</v>
      </c>
      <c r="N239" s="222" t="s">
        <v>43</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248</v>
      </c>
      <c r="AT239" s="225" t="s">
        <v>243</v>
      </c>
      <c r="AU239" s="225" t="s">
        <v>79</v>
      </c>
      <c r="AY239" s="18" t="s">
        <v>240</v>
      </c>
      <c r="BE239" s="226">
        <f>IF(N239="základní",J239,0)</f>
        <v>0</v>
      </c>
      <c r="BF239" s="226">
        <f>IF(N239="snížená",J239,0)</f>
        <v>0</v>
      </c>
      <c r="BG239" s="226">
        <f>IF(N239="zákl. přenesená",J239,0)</f>
        <v>0</v>
      </c>
      <c r="BH239" s="226">
        <f>IF(N239="sníž. přenesená",J239,0)</f>
        <v>0</v>
      </c>
      <c r="BI239" s="226">
        <f>IF(N239="nulová",J239,0)</f>
        <v>0</v>
      </c>
      <c r="BJ239" s="18" t="s">
        <v>79</v>
      </c>
      <c r="BK239" s="226">
        <f>ROUND(I239*H239,2)</f>
        <v>0</v>
      </c>
      <c r="BL239" s="18" t="s">
        <v>248</v>
      </c>
      <c r="BM239" s="225" t="s">
        <v>610</v>
      </c>
    </row>
    <row r="240" s="2" customFormat="1">
      <c r="A240" s="39"/>
      <c r="B240" s="40"/>
      <c r="C240" s="41"/>
      <c r="D240" s="227" t="s">
        <v>435</v>
      </c>
      <c r="E240" s="41"/>
      <c r="F240" s="228" t="s">
        <v>8109</v>
      </c>
      <c r="G240" s="41"/>
      <c r="H240" s="41"/>
      <c r="I240" s="229"/>
      <c r="J240" s="41"/>
      <c r="K240" s="41"/>
      <c r="L240" s="45"/>
      <c r="M240" s="291"/>
      <c r="N240" s="292"/>
      <c r="O240" s="85"/>
      <c r="P240" s="85"/>
      <c r="Q240" s="85"/>
      <c r="R240" s="85"/>
      <c r="S240" s="85"/>
      <c r="T240" s="86"/>
      <c r="U240" s="39"/>
      <c r="V240" s="39"/>
      <c r="W240" s="39"/>
      <c r="X240" s="39"/>
      <c r="Y240" s="39"/>
      <c r="Z240" s="39"/>
      <c r="AA240" s="39"/>
      <c r="AB240" s="39"/>
      <c r="AC240" s="39"/>
      <c r="AD240" s="39"/>
      <c r="AE240" s="39"/>
      <c r="AT240" s="18" t="s">
        <v>435</v>
      </c>
      <c r="AU240" s="18" t="s">
        <v>79</v>
      </c>
    </row>
    <row r="241" s="2" customFormat="1" ht="16.5" customHeight="1">
      <c r="A241" s="39"/>
      <c r="B241" s="40"/>
      <c r="C241" s="214" t="s">
        <v>333</v>
      </c>
      <c r="D241" s="214" t="s">
        <v>243</v>
      </c>
      <c r="E241" s="215" t="s">
        <v>8110</v>
      </c>
      <c r="F241" s="216" t="s">
        <v>8111</v>
      </c>
      <c r="G241" s="217" t="s">
        <v>282</v>
      </c>
      <c r="H241" s="218">
        <v>1</v>
      </c>
      <c r="I241" s="219"/>
      <c r="J241" s="220">
        <f>ROUND(I241*H241,2)</f>
        <v>0</v>
      </c>
      <c r="K241" s="216" t="s">
        <v>247</v>
      </c>
      <c r="L241" s="45"/>
      <c r="M241" s="221" t="s">
        <v>19</v>
      </c>
      <c r="N241" s="222" t="s">
        <v>43</v>
      </c>
      <c r="O241" s="85"/>
      <c r="P241" s="223">
        <f>O241*H241</f>
        <v>0</v>
      </c>
      <c r="Q241" s="223">
        <v>0</v>
      </c>
      <c r="R241" s="223">
        <f>Q241*H241</f>
        <v>0</v>
      </c>
      <c r="S241" s="223">
        <v>0</v>
      </c>
      <c r="T241" s="224">
        <f>S241*H241</f>
        <v>0</v>
      </c>
      <c r="U241" s="39"/>
      <c r="V241" s="39"/>
      <c r="W241" s="39"/>
      <c r="X241" s="39"/>
      <c r="Y241" s="39"/>
      <c r="Z241" s="39"/>
      <c r="AA241" s="39"/>
      <c r="AB241" s="39"/>
      <c r="AC241" s="39"/>
      <c r="AD241" s="39"/>
      <c r="AE241" s="39"/>
      <c r="AR241" s="225" t="s">
        <v>248</v>
      </c>
      <c r="AT241" s="225" t="s">
        <v>243</v>
      </c>
      <c r="AU241" s="225" t="s">
        <v>79</v>
      </c>
      <c r="AY241" s="18" t="s">
        <v>240</v>
      </c>
      <c r="BE241" s="226">
        <f>IF(N241="základní",J241,0)</f>
        <v>0</v>
      </c>
      <c r="BF241" s="226">
        <f>IF(N241="snížená",J241,0)</f>
        <v>0</v>
      </c>
      <c r="BG241" s="226">
        <f>IF(N241="zákl. přenesená",J241,0)</f>
        <v>0</v>
      </c>
      <c r="BH241" s="226">
        <f>IF(N241="sníž. přenesená",J241,0)</f>
        <v>0</v>
      </c>
      <c r="BI241" s="226">
        <f>IF(N241="nulová",J241,0)</f>
        <v>0</v>
      </c>
      <c r="BJ241" s="18" t="s">
        <v>79</v>
      </c>
      <c r="BK241" s="226">
        <f>ROUND(I241*H241,2)</f>
        <v>0</v>
      </c>
      <c r="BL241" s="18" t="s">
        <v>248</v>
      </c>
      <c r="BM241" s="225" t="s">
        <v>613</v>
      </c>
    </row>
    <row r="242" s="2" customFormat="1">
      <c r="A242" s="39"/>
      <c r="B242" s="40"/>
      <c r="C242" s="41"/>
      <c r="D242" s="227" t="s">
        <v>435</v>
      </c>
      <c r="E242" s="41"/>
      <c r="F242" s="228" t="s">
        <v>8112</v>
      </c>
      <c r="G242" s="41"/>
      <c r="H242" s="41"/>
      <c r="I242" s="229"/>
      <c r="J242" s="41"/>
      <c r="K242" s="41"/>
      <c r="L242" s="45"/>
      <c r="M242" s="291"/>
      <c r="N242" s="292"/>
      <c r="O242" s="85"/>
      <c r="P242" s="85"/>
      <c r="Q242" s="85"/>
      <c r="R242" s="85"/>
      <c r="S242" s="85"/>
      <c r="T242" s="86"/>
      <c r="U242" s="39"/>
      <c r="V242" s="39"/>
      <c r="W242" s="39"/>
      <c r="X242" s="39"/>
      <c r="Y242" s="39"/>
      <c r="Z242" s="39"/>
      <c r="AA242" s="39"/>
      <c r="AB242" s="39"/>
      <c r="AC242" s="39"/>
      <c r="AD242" s="39"/>
      <c r="AE242" s="39"/>
      <c r="AT242" s="18" t="s">
        <v>435</v>
      </c>
      <c r="AU242" s="18" t="s">
        <v>79</v>
      </c>
    </row>
    <row r="243" s="2" customFormat="1">
      <c r="A243" s="39"/>
      <c r="B243" s="40"/>
      <c r="C243" s="214" t="s">
        <v>626</v>
      </c>
      <c r="D243" s="214" t="s">
        <v>243</v>
      </c>
      <c r="E243" s="215" t="s">
        <v>8113</v>
      </c>
      <c r="F243" s="216" t="s">
        <v>8114</v>
      </c>
      <c r="G243" s="217" t="s">
        <v>282</v>
      </c>
      <c r="H243" s="218">
        <v>1</v>
      </c>
      <c r="I243" s="219"/>
      <c r="J243" s="220">
        <f>ROUND(I243*H243,2)</f>
        <v>0</v>
      </c>
      <c r="K243" s="216" t="s">
        <v>247</v>
      </c>
      <c r="L243" s="45"/>
      <c r="M243" s="221" t="s">
        <v>19</v>
      </c>
      <c r="N243" s="222" t="s">
        <v>43</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248</v>
      </c>
      <c r="AT243" s="225" t="s">
        <v>243</v>
      </c>
      <c r="AU243" s="225" t="s">
        <v>79</v>
      </c>
      <c r="AY243" s="18" t="s">
        <v>240</v>
      </c>
      <c r="BE243" s="226">
        <f>IF(N243="základní",J243,0)</f>
        <v>0</v>
      </c>
      <c r="BF243" s="226">
        <f>IF(N243="snížená",J243,0)</f>
        <v>0</v>
      </c>
      <c r="BG243" s="226">
        <f>IF(N243="zákl. přenesená",J243,0)</f>
        <v>0</v>
      </c>
      <c r="BH243" s="226">
        <f>IF(N243="sníž. přenesená",J243,0)</f>
        <v>0</v>
      </c>
      <c r="BI243" s="226">
        <f>IF(N243="nulová",J243,0)</f>
        <v>0</v>
      </c>
      <c r="BJ243" s="18" t="s">
        <v>79</v>
      </c>
      <c r="BK243" s="226">
        <f>ROUND(I243*H243,2)</f>
        <v>0</v>
      </c>
      <c r="BL243" s="18" t="s">
        <v>248</v>
      </c>
      <c r="BM243" s="225" t="s">
        <v>616</v>
      </c>
    </row>
    <row r="244" s="2" customFormat="1">
      <c r="A244" s="39"/>
      <c r="B244" s="40"/>
      <c r="C244" s="41"/>
      <c r="D244" s="227" t="s">
        <v>435</v>
      </c>
      <c r="E244" s="41"/>
      <c r="F244" s="228" t="s">
        <v>8115</v>
      </c>
      <c r="G244" s="41"/>
      <c r="H244" s="41"/>
      <c r="I244" s="229"/>
      <c r="J244" s="41"/>
      <c r="K244" s="41"/>
      <c r="L244" s="45"/>
      <c r="M244" s="291"/>
      <c r="N244" s="292"/>
      <c r="O244" s="85"/>
      <c r="P244" s="85"/>
      <c r="Q244" s="85"/>
      <c r="R244" s="85"/>
      <c r="S244" s="85"/>
      <c r="T244" s="86"/>
      <c r="U244" s="39"/>
      <c r="V244" s="39"/>
      <c r="W244" s="39"/>
      <c r="X244" s="39"/>
      <c r="Y244" s="39"/>
      <c r="Z244" s="39"/>
      <c r="AA244" s="39"/>
      <c r="AB244" s="39"/>
      <c r="AC244" s="39"/>
      <c r="AD244" s="39"/>
      <c r="AE244" s="39"/>
      <c r="AT244" s="18" t="s">
        <v>435</v>
      </c>
      <c r="AU244" s="18" t="s">
        <v>79</v>
      </c>
    </row>
    <row r="245" s="2" customFormat="1" ht="16.5" customHeight="1">
      <c r="A245" s="39"/>
      <c r="B245" s="40"/>
      <c r="C245" s="214" t="s">
        <v>336</v>
      </c>
      <c r="D245" s="214" t="s">
        <v>243</v>
      </c>
      <c r="E245" s="215" t="s">
        <v>8116</v>
      </c>
      <c r="F245" s="216" t="s">
        <v>8117</v>
      </c>
      <c r="G245" s="217" t="s">
        <v>282</v>
      </c>
      <c r="H245" s="218">
        <v>1</v>
      </c>
      <c r="I245" s="219"/>
      <c r="J245" s="220">
        <f>ROUND(I245*H245,2)</f>
        <v>0</v>
      </c>
      <c r="K245" s="216" t="s">
        <v>247</v>
      </c>
      <c r="L245" s="45"/>
      <c r="M245" s="221" t="s">
        <v>19</v>
      </c>
      <c r="N245" s="222" t="s">
        <v>43</v>
      </c>
      <c r="O245" s="85"/>
      <c r="P245" s="223">
        <f>O245*H245</f>
        <v>0</v>
      </c>
      <c r="Q245" s="223">
        <v>0</v>
      </c>
      <c r="R245" s="223">
        <f>Q245*H245</f>
        <v>0</v>
      </c>
      <c r="S245" s="223">
        <v>0</v>
      </c>
      <c r="T245" s="224">
        <f>S245*H245</f>
        <v>0</v>
      </c>
      <c r="U245" s="39"/>
      <c r="V245" s="39"/>
      <c r="W245" s="39"/>
      <c r="X245" s="39"/>
      <c r="Y245" s="39"/>
      <c r="Z245" s="39"/>
      <c r="AA245" s="39"/>
      <c r="AB245" s="39"/>
      <c r="AC245" s="39"/>
      <c r="AD245" s="39"/>
      <c r="AE245" s="39"/>
      <c r="AR245" s="225" t="s">
        <v>248</v>
      </c>
      <c r="AT245" s="225" t="s">
        <v>243</v>
      </c>
      <c r="AU245" s="225" t="s">
        <v>79</v>
      </c>
      <c r="AY245" s="18" t="s">
        <v>240</v>
      </c>
      <c r="BE245" s="226">
        <f>IF(N245="základní",J245,0)</f>
        <v>0</v>
      </c>
      <c r="BF245" s="226">
        <f>IF(N245="snížená",J245,0)</f>
        <v>0</v>
      </c>
      <c r="BG245" s="226">
        <f>IF(N245="zákl. přenesená",J245,0)</f>
        <v>0</v>
      </c>
      <c r="BH245" s="226">
        <f>IF(N245="sníž. přenesená",J245,0)</f>
        <v>0</v>
      </c>
      <c r="BI245" s="226">
        <f>IF(N245="nulová",J245,0)</f>
        <v>0</v>
      </c>
      <c r="BJ245" s="18" t="s">
        <v>79</v>
      </c>
      <c r="BK245" s="226">
        <f>ROUND(I245*H245,2)</f>
        <v>0</v>
      </c>
      <c r="BL245" s="18" t="s">
        <v>248</v>
      </c>
      <c r="BM245" s="225" t="s">
        <v>620</v>
      </c>
    </row>
    <row r="246" s="2" customFormat="1">
      <c r="A246" s="39"/>
      <c r="B246" s="40"/>
      <c r="C246" s="41"/>
      <c r="D246" s="227" t="s">
        <v>435</v>
      </c>
      <c r="E246" s="41"/>
      <c r="F246" s="228" t="s">
        <v>8085</v>
      </c>
      <c r="G246" s="41"/>
      <c r="H246" s="41"/>
      <c r="I246" s="229"/>
      <c r="J246" s="41"/>
      <c r="K246" s="41"/>
      <c r="L246" s="45"/>
      <c r="M246" s="291"/>
      <c r="N246" s="292"/>
      <c r="O246" s="85"/>
      <c r="P246" s="85"/>
      <c r="Q246" s="85"/>
      <c r="R246" s="85"/>
      <c r="S246" s="85"/>
      <c r="T246" s="86"/>
      <c r="U246" s="39"/>
      <c r="V246" s="39"/>
      <c r="W246" s="39"/>
      <c r="X246" s="39"/>
      <c r="Y246" s="39"/>
      <c r="Z246" s="39"/>
      <c r="AA246" s="39"/>
      <c r="AB246" s="39"/>
      <c r="AC246" s="39"/>
      <c r="AD246" s="39"/>
      <c r="AE246" s="39"/>
      <c r="AT246" s="18" t="s">
        <v>435</v>
      </c>
      <c r="AU246" s="18" t="s">
        <v>79</v>
      </c>
    </row>
    <row r="247" s="2" customFormat="1">
      <c r="A247" s="39"/>
      <c r="B247" s="40"/>
      <c r="C247" s="214" t="s">
        <v>633</v>
      </c>
      <c r="D247" s="214" t="s">
        <v>243</v>
      </c>
      <c r="E247" s="215" t="s">
        <v>8118</v>
      </c>
      <c r="F247" s="216" t="s">
        <v>8119</v>
      </c>
      <c r="G247" s="217" t="s">
        <v>282</v>
      </c>
      <c r="H247" s="218">
        <v>1</v>
      </c>
      <c r="I247" s="219"/>
      <c r="J247" s="220">
        <f>ROUND(I247*H247,2)</f>
        <v>0</v>
      </c>
      <c r="K247" s="216" t="s">
        <v>247</v>
      </c>
      <c r="L247" s="45"/>
      <c r="M247" s="221" t="s">
        <v>19</v>
      </c>
      <c r="N247" s="222" t="s">
        <v>43</v>
      </c>
      <c r="O247" s="85"/>
      <c r="P247" s="223">
        <f>O247*H247</f>
        <v>0</v>
      </c>
      <c r="Q247" s="223">
        <v>0</v>
      </c>
      <c r="R247" s="223">
        <f>Q247*H247</f>
        <v>0</v>
      </c>
      <c r="S247" s="223">
        <v>0</v>
      </c>
      <c r="T247" s="224">
        <f>S247*H247</f>
        <v>0</v>
      </c>
      <c r="U247" s="39"/>
      <c r="V247" s="39"/>
      <c r="W247" s="39"/>
      <c r="X247" s="39"/>
      <c r="Y247" s="39"/>
      <c r="Z247" s="39"/>
      <c r="AA247" s="39"/>
      <c r="AB247" s="39"/>
      <c r="AC247" s="39"/>
      <c r="AD247" s="39"/>
      <c r="AE247" s="39"/>
      <c r="AR247" s="225" t="s">
        <v>248</v>
      </c>
      <c r="AT247" s="225" t="s">
        <v>243</v>
      </c>
      <c r="AU247" s="225" t="s">
        <v>79</v>
      </c>
      <c r="AY247" s="18" t="s">
        <v>240</v>
      </c>
      <c r="BE247" s="226">
        <f>IF(N247="základní",J247,0)</f>
        <v>0</v>
      </c>
      <c r="BF247" s="226">
        <f>IF(N247="snížená",J247,0)</f>
        <v>0</v>
      </c>
      <c r="BG247" s="226">
        <f>IF(N247="zákl. přenesená",J247,0)</f>
        <v>0</v>
      </c>
      <c r="BH247" s="226">
        <f>IF(N247="sníž. přenesená",J247,0)</f>
        <v>0</v>
      </c>
      <c r="BI247" s="226">
        <f>IF(N247="nulová",J247,0)</f>
        <v>0</v>
      </c>
      <c r="BJ247" s="18" t="s">
        <v>79</v>
      </c>
      <c r="BK247" s="226">
        <f>ROUND(I247*H247,2)</f>
        <v>0</v>
      </c>
      <c r="BL247" s="18" t="s">
        <v>248</v>
      </c>
      <c r="BM247" s="225" t="s">
        <v>625</v>
      </c>
    </row>
    <row r="248" s="2" customFormat="1">
      <c r="A248" s="39"/>
      <c r="B248" s="40"/>
      <c r="C248" s="41"/>
      <c r="D248" s="227" t="s">
        <v>435</v>
      </c>
      <c r="E248" s="41"/>
      <c r="F248" s="228" t="s">
        <v>8120</v>
      </c>
      <c r="G248" s="41"/>
      <c r="H248" s="41"/>
      <c r="I248" s="229"/>
      <c r="J248" s="41"/>
      <c r="K248" s="41"/>
      <c r="L248" s="45"/>
      <c r="M248" s="291"/>
      <c r="N248" s="292"/>
      <c r="O248" s="85"/>
      <c r="P248" s="85"/>
      <c r="Q248" s="85"/>
      <c r="R248" s="85"/>
      <c r="S248" s="85"/>
      <c r="T248" s="86"/>
      <c r="U248" s="39"/>
      <c r="V248" s="39"/>
      <c r="W248" s="39"/>
      <c r="X248" s="39"/>
      <c r="Y248" s="39"/>
      <c r="Z248" s="39"/>
      <c r="AA248" s="39"/>
      <c r="AB248" s="39"/>
      <c r="AC248" s="39"/>
      <c r="AD248" s="39"/>
      <c r="AE248" s="39"/>
      <c r="AT248" s="18" t="s">
        <v>435</v>
      </c>
      <c r="AU248" s="18" t="s">
        <v>79</v>
      </c>
    </row>
    <row r="249" s="2" customFormat="1" ht="16.5" customHeight="1">
      <c r="A249" s="39"/>
      <c r="B249" s="40"/>
      <c r="C249" s="214" t="s">
        <v>338</v>
      </c>
      <c r="D249" s="214" t="s">
        <v>243</v>
      </c>
      <c r="E249" s="215" t="s">
        <v>8121</v>
      </c>
      <c r="F249" s="216" t="s">
        <v>8122</v>
      </c>
      <c r="G249" s="217" t="s">
        <v>282</v>
      </c>
      <c r="H249" s="218">
        <v>1</v>
      </c>
      <c r="I249" s="219"/>
      <c r="J249" s="220">
        <f>ROUND(I249*H249,2)</f>
        <v>0</v>
      </c>
      <c r="K249" s="216" t="s">
        <v>247</v>
      </c>
      <c r="L249" s="45"/>
      <c r="M249" s="221" t="s">
        <v>19</v>
      </c>
      <c r="N249" s="222" t="s">
        <v>43</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248</v>
      </c>
      <c r="AT249" s="225" t="s">
        <v>243</v>
      </c>
      <c r="AU249" s="225" t="s">
        <v>79</v>
      </c>
      <c r="AY249" s="18" t="s">
        <v>240</v>
      </c>
      <c r="BE249" s="226">
        <f>IF(N249="základní",J249,0)</f>
        <v>0</v>
      </c>
      <c r="BF249" s="226">
        <f>IF(N249="snížená",J249,0)</f>
        <v>0</v>
      </c>
      <c r="BG249" s="226">
        <f>IF(N249="zákl. přenesená",J249,0)</f>
        <v>0</v>
      </c>
      <c r="BH249" s="226">
        <f>IF(N249="sníž. přenesená",J249,0)</f>
        <v>0</v>
      </c>
      <c r="BI249" s="226">
        <f>IF(N249="nulová",J249,0)</f>
        <v>0</v>
      </c>
      <c r="BJ249" s="18" t="s">
        <v>79</v>
      </c>
      <c r="BK249" s="226">
        <f>ROUND(I249*H249,2)</f>
        <v>0</v>
      </c>
      <c r="BL249" s="18" t="s">
        <v>248</v>
      </c>
      <c r="BM249" s="225" t="s">
        <v>629</v>
      </c>
    </row>
    <row r="250" s="2" customFormat="1">
      <c r="A250" s="39"/>
      <c r="B250" s="40"/>
      <c r="C250" s="41"/>
      <c r="D250" s="227" t="s">
        <v>435</v>
      </c>
      <c r="E250" s="41"/>
      <c r="F250" s="228" t="s">
        <v>8123</v>
      </c>
      <c r="G250" s="41"/>
      <c r="H250" s="41"/>
      <c r="I250" s="229"/>
      <c r="J250" s="41"/>
      <c r="K250" s="41"/>
      <c r="L250" s="45"/>
      <c r="M250" s="291"/>
      <c r="N250" s="292"/>
      <c r="O250" s="85"/>
      <c r="P250" s="85"/>
      <c r="Q250" s="85"/>
      <c r="R250" s="85"/>
      <c r="S250" s="85"/>
      <c r="T250" s="86"/>
      <c r="U250" s="39"/>
      <c r="V250" s="39"/>
      <c r="W250" s="39"/>
      <c r="X250" s="39"/>
      <c r="Y250" s="39"/>
      <c r="Z250" s="39"/>
      <c r="AA250" s="39"/>
      <c r="AB250" s="39"/>
      <c r="AC250" s="39"/>
      <c r="AD250" s="39"/>
      <c r="AE250" s="39"/>
      <c r="AT250" s="18" t="s">
        <v>435</v>
      </c>
      <c r="AU250" s="18" t="s">
        <v>79</v>
      </c>
    </row>
    <row r="251" s="2" customFormat="1" ht="16.5" customHeight="1">
      <c r="A251" s="39"/>
      <c r="B251" s="40"/>
      <c r="C251" s="214" t="s">
        <v>640</v>
      </c>
      <c r="D251" s="214" t="s">
        <v>243</v>
      </c>
      <c r="E251" s="215" t="s">
        <v>8124</v>
      </c>
      <c r="F251" s="216" t="s">
        <v>8125</v>
      </c>
      <c r="G251" s="217" t="s">
        <v>282</v>
      </c>
      <c r="H251" s="218">
        <v>1</v>
      </c>
      <c r="I251" s="219"/>
      <c r="J251" s="220">
        <f>ROUND(I251*H251,2)</f>
        <v>0</v>
      </c>
      <c r="K251" s="216" t="s">
        <v>247</v>
      </c>
      <c r="L251" s="45"/>
      <c r="M251" s="221" t="s">
        <v>19</v>
      </c>
      <c r="N251" s="222" t="s">
        <v>43</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248</v>
      </c>
      <c r="AT251" s="225" t="s">
        <v>243</v>
      </c>
      <c r="AU251" s="225" t="s">
        <v>79</v>
      </c>
      <c r="AY251" s="18" t="s">
        <v>240</v>
      </c>
      <c r="BE251" s="226">
        <f>IF(N251="základní",J251,0)</f>
        <v>0</v>
      </c>
      <c r="BF251" s="226">
        <f>IF(N251="snížená",J251,0)</f>
        <v>0</v>
      </c>
      <c r="BG251" s="226">
        <f>IF(N251="zákl. přenesená",J251,0)</f>
        <v>0</v>
      </c>
      <c r="BH251" s="226">
        <f>IF(N251="sníž. přenesená",J251,0)</f>
        <v>0</v>
      </c>
      <c r="BI251" s="226">
        <f>IF(N251="nulová",J251,0)</f>
        <v>0</v>
      </c>
      <c r="BJ251" s="18" t="s">
        <v>79</v>
      </c>
      <c r="BK251" s="226">
        <f>ROUND(I251*H251,2)</f>
        <v>0</v>
      </c>
      <c r="BL251" s="18" t="s">
        <v>248</v>
      </c>
      <c r="BM251" s="225" t="s">
        <v>632</v>
      </c>
    </row>
    <row r="252" s="2" customFormat="1">
      <c r="A252" s="39"/>
      <c r="B252" s="40"/>
      <c r="C252" s="41"/>
      <c r="D252" s="227" t="s">
        <v>435</v>
      </c>
      <c r="E252" s="41"/>
      <c r="F252" s="228" t="s">
        <v>8126</v>
      </c>
      <c r="G252" s="41"/>
      <c r="H252" s="41"/>
      <c r="I252" s="229"/>
      <c r="J252" s="41"/>
      <c r="K252" s="41"/>
      <c r="L252" s="45"/>
      <c r="M252" s="291"/>
      <c r="N252" s="292"/>
      <c r="O252" s="85"/>
      <c r="P252" s="85"/>
      <c r="Q252" s="85"/>
      <c r="R252" s="85"/>
      <c r="S252" s="85"/>
      <c r="T252" s="86"/>
      <c r="U252" s="39"/>
      <c r="V252" s="39"/>
      <c r="W252" s="39"/>
      <c r="X252" s="39"/>
      <c r="Y252" s="39"/>
      <c r="Z252" s="39"/>
      <c r="AA252" s="39"/>
      <c r="AB252" s="39"/>
      <c r="AC252" s="39"/>
      <c r="AD252" s="39"/>
      <c r="AE252" s="39"/>
      <c r="AT252" s="18" t="s">
        <v>435</v>
      </c>
      <c r="AU252" s="18" t="s">
        <v>79</v>
      </c>
    </row>
    <row r="253" s="2" customFormat="1">
      <c r="A253" s="39"/>
      <c r="B253" s="40"/>
      <c r="C253" s="214" t="s">
        <v>344</v>
      </c>
      <c r="D253" s="214" t="s">
        <v>243</v>
      </c>
      <c r="E253" s="215" t="s">
        <v>8127</v>
      </c>
      <c r="F253" s="216" t="s">
        <v>8128</v>
      </c>
      <c r="G253" s="217" t="s">
        <v>282</v>
      </c>
      <c r="H253" s="218">
        <v>2</v>
      </c>
      <c r="I253" s="219"/>
      <c r="J253" s="220">
        <f>ROUND(I253*H253,2)</f>
        <v>0</v>
      </c>
      <c r="K253" s="216" t="s">
        <v>247</v>
      </c>
      <c r="L253" s="45"/>
      <c r="M253" s="221" t="s">
        <v>19</v>
      </c>
      <c r="N253" s="222" t="s">
        <v>43</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248</v>
      </c>
      <c r="AT253" s="225" t="s">
        <v>243</v>
      </c>
      <c r="AU253" s="225" t="s">
        <v>79</v>
      </c>
      <c r="AY253" s="18" t="s">
        <v>240</v>
      </c>
      <c r="BE253" s="226">
        <f>IF(N253="základní",J253,0)</f>
        <v>0</v>
      </c>
      <c r="BF253" s="226">
        <f>IF(N253="snížená",J253,0)</f>
        <v>0</v>
      </c>
      <c r="BG253" s="226">
        <f>IF(N253="zákl. přenesená",J253,0)</f>
        <v>0</v>
      </c>
      <c r="BH253" s="226">
        <f>IF(N253="sníž. přenesená",J253,0)</f>
        <v>0</v>
      </c>
      <c r="BI253" s="226">
        <f>IF(N253="nulová",J253,0)</f>
        <v>0</v>
      </c>
      <c r="BJ253" s="18" t="s">
        <v>79</v>
      </c>
      <c r="BK253" s="226">
        <f>ROUND(I253*H253,2)</f>
        <v>0</v>
      </c>
      <c r="BL253" s="18" t="s">
        <v>248</v>
      </c>
      <c r="BM253" s="225" t="s">
        <v>636</v>
      </c>
    </row>
    <row r="254" s="2" customFormat="1">
      <c r="A254" s="39"/>
      <c r="B254" s="40"/>
      <c r="C254" s="41"/>
      <c r="D254" s="227" t="s">
        <v>435</v>
      </c>
      <c r="E254" s="41"/>
      <c r="F254" s="228" t="s">
        <v>8129</v>
      </c>
      <c r="G254" s="41"/>
      <c r="H254" s="41"/>
      <c r="I254" s="229"/>
      <c r="J254" s="41"/>
      <c r="K254" s="41"/>
      <c r="L254" s="45"/>
      <c r="M254" s="291"/>
      <c r="N254" s="292"/>
      <c r="O254" s="85"/>
      <c r="P254" s="85"/>
      <c r="Q254" s="85"/>
      <c r="R254" s="85"/>
      <c r="S254" s="85"/>
      <c r="T254" s="86"/>
      <c r="U254" s="39"/>
      <c r="V254" s="39"/>
      <c r="W254" s="39"/>
      <c r="X254" s="39"/>
      <c r="Y254" s="39"/>
      <c r="Z254" s="39"/>
      <c r="AA254" s="39"/>
      <c r="AB254" s="39"/>
      <c r="AC254" s="39"/>
      <c r="AD254" s="39"/>
      <c r="AE254" s="39"/>
      <c r="AT254" s="18" t="s">
        <v>435</v>
      </c>
      <c r="AU254" s="18" t="s">
        <v>79</v>
      </c>
    </row>
    <row r="255" s="2" customFormat="1" ht="21.75" customHeight="1">
      <c r="A255" s="39"/>
      <c r="B255" s="40"/>
      <c r="C255" s="214" t="s">
        <v>647</v>
      </c>
      <c r="D255" s="214" t="s">
        <v>243</v>
      </c>
      <c r="E255" s="215" t="s">
        <v>8130</v>
      </c>
      <c r="F255" s="216" t="s">
        <v>8131</v>
      </c>
      <c r="G255" s="217" t="s">
        <v>282</v>
      </c>
      <c r="H255" s="218">
        <v>2</v>
      </c>
      <c r="I255" s="219"/>
      <c r="J255" s="220">
        <f>ROUND(I255*H255,2)</f>
        <v>0</v>
      </c>
      <c r="K255" s="216" t="s">
        <v>247</v>
      </c>
      <c r="L255" s="45"/>
      <c r="M255" s="221" t="s">
        <v>19</v>
      </c>
      <c r="N255" s="222" t="s">
        <v>43</v>
      </c>
      <c r="O255" s="85"/>
      <c r="P255" s="223">
        <f>O255*H255</f>
        <v>0</v>
      </c>
      <c r="Q255" s="223">
        <v>0</v>
      </c>
      <c r="R255" s="223">
        <f>Q255*H255</f>
        <v>0</v>
      </c>
      <c r="S255" s="223">
        <v>0</v>
      </c>
      <c r="T255" s="224">
        <f>S255*H255</f>
        <v>0</v>
      </c>
      <c r="U255" s="39"/>
      <c r="V255" s="39"/>
      <c r="W255" s="39"/>
      <c r="X255" s="39"/>
      <c r="Y255" s="39"/>
      <c r="Z255" s="39"/>
      <c r="AA255" s="39"/>
      <c r="AB255" s="39"/>
      <c r="AC255" s="39"/>
      <c r="AD255" s="39"/>
      <c r="AE255" s="39"/>
      <c r="AR255" s="225" t="s">
        <v>248</v>
      </c>
      <c r="AT255" s="225" t="s">
        <v>243</v>
      </c>
      <c r="AU255" s="225" t="s">
        <v>79</v>
      </c>
      <c r="AY255" s="18" t="s">
        <v>240</v>
      </c>
      <c r="BE255" s="226">
        <f>IF(N255="základní",J255,0)</f>
        <v>0</v>
      </c>
      <c r="BF255" s="226">
        <f>IF(N255="snížená",J255,0)</f>
        <v>0</v>
      </c>
      <c r="BG255" s="226">
        <f>IF(N255="zákl. přenesená",J255,0)</f>
        <v>0</v>
      </c>
      <c r="BH255" s="226">
        <f>IF(N255="sníž. přenesená",J255,0)</f>
        <v>0</v>
      </c>
      <c r="BI255" s="226">
        <f>IF(N255="nulová",J255,0)</f>
        <v>0</v>
      </c>
      <c r="BJ255" s="18" t="s">
        <v>79</v>
      </c>
      <c r="BK255" s="226">
        <f>ROUND(I255*H255,2)</f>
        <v>0</v>
      </c>
      <c r="BL255" s="18" t="s">
        <v>248</v>
      </c>
      <c r="BM255" s="225" t="s">
        <v>639</v>
      </c>
    </row>
    <row r="256" s="2" customFormat="1">
      <c r="A256" s="39"/>
      <c r="B256" s="40"/>
      <c r="C256" s="41"/>
      <c r="D256" s="227" t="s">
        <v>435</v>
      </c>
      <c r="E256" s="41"/>
      <c r="F256" s="228" t="s">
        <v>8132</v>
      </c>
      <c r="G256" s="41"/>
      <c r="H256" s="41"/>
      <c r="I256" s="229"/>
      <c r="J256" s="41"/>
      <c r="K256" s="41"/>
      <c r="L256" s="45"/>
      <c r="M256" s="291"/>
      <c r="N256" s="292"/>
      <c r="O256" s="85"/>
      <c r="P256" s="85"/>
      <c r="Q256" s="85"/>
      <c r="R256" s="85"/>
      <c r="S256" s="85"/>
      <c r="T256" s="86"/>
      <c r="U256" s="39"/>
      <c r="V256" s="39"/>
      <c r="W256" s="39"/>
      <c r="X256" s="39"/>
      <c r="Y256" s="39"/>
      <c r="Z256" s="39"/>
      <c r="AA256" s="39"/>
      <c r="AB256" s="39"/>
      <c r="AC256" s="39"/>
      <c r="AD256" s="39"/>
      <c r="AE256" s="39"/>
      <c r="AT256" s="18" t="s">
        <v>435</v>
      </c>
      <c r="AU256" s="18" t="s">
        <v>79</v>
      </c>
    </row>
    <row r="257" s="2" customFormat="1" ht="33" customHeight="1">
      <c r="A257" s="39"/>
      <c r="B257" s="40"/>
      <c r="C257" s="214" t="s">
        <v>347</v>
      </c>
      <c r="D257" s="214" t="s">
        <v>243</v>
      </c>
      <c r="E257" s="215" t="s">
        <v>8133</v>
      </c>
      <c r="F257" s="216" t="s">
        <v>8134</v>
      </c>
      <c r="G257" s="217" t="s">
        <v>282</v>
      </c>
      <c r="H257" s="218">
        <v>1</v>
      </c>
      <c r="I257" s="219"/>
      <c r="J257" s="220">
        <f>ROUND(I257*H257,2)</f>
        <v>0</v>
      </c>
      <c r="K257" s="216" t="s">
        <v>247</v>
      </c>
      <c r="L257" s="45"/>
      <c r="M257" s="221" t="s">
        <v>19</v>
      </c>
      <c r="N257" s="222" t="s">
        <v>43</v>
      </c>
      <c r="O257" s="85"/>
      <c r="P257" s="223">
        <f>O257*H257</f>
        <v>0</v>
      </c>
      <c r="Q257" s="223">
        <v>0</v>
      </c>
      <c r="R257" s="223">
        <f>Q257*H257</f>
        <v>0</v>
      </c>
      <c r="S257" s="223">
        <v>0</v>
      </c>
      <c r="T257" s="224">
        <f>S257*H257</f>
        <v>0</v>
      </c>
      <c r="U257" s="39"/>
      <c r="V257" s="39"/>
      <c r="W257" s="39"/>
      <c r="X257" s="39"/>
      <c r="Y257" s="39"/>
      <c r="Z257" s="39"/>
      <c r="AA257" s="39"/>
      <c r="AB257" s="39"/>
      <c r="AC257" s="39"/>
      <c r="AD257" s="39"/>
      <c r="AE257" s="39"/>
      <c r="AR257" s="225" t="s">
        <v>248</v>
      </c>
      <c r="AT257" s="225" t="s">
        <v>243</v>
      </c>
      <c r="AU257" s="225" t="s">
        <v>79</v>
      </c>
      <c r="AY257" s="18" t="s">
        <v>240</v>
      </c>
      <c r="BE257" s="226">
        <f>IF(N257="základní",J257,0)</f>
        <v>0</v>
      </c>
      <c r="BF257" s="226">
        <f>IF(N257="snížená",J257,0)</f>
        <v>0</v>
      </c>
      <c r="BG257" s="226">
        <f>IF(N257="zákl. přenesená",J257,0)</f>
        <v>0</v>
      </c>
      <c r="BH257" s="226">
        <f>IF(N257="sníž. přenesená",J257,0)</f>
        <v>0</v>
      </c>
      <c r="BI257" s="226">
        <f>IF(N257="nulová",J257,0)</f>
        <v>0</v>
      </c>
      <c r="BJ257" s="18" t="s">
        <v>79</v>
      </c>
      <c r="BK257" s="226">
        <f>ROUND(I257*H257,2)</f>
        <v>0</v>
      </c>
      <c r="BL257" s="18" t="s">
        <v>248</v>
      </c>
      <c r="BM257" s="225" t="s">
        <v>643</v>
      </c>
    </row>
    <row r="258" s="2" customFormat="1">
      <c r="A258" s="39"/>
      <c r="B258" s="40"/>
      <c r="C258" s="41"/>
      <c r="D258" s="227" t="s">
        <v>435</v>
      </c>
      <c r="E258" s="41"/>
      <c r="F258" s="228" t="s">
        <v>8135</v>
      </c>
      <c r="G258" s="41"/>
      <c r="H258" s="41"/>
      <c r="I258" s="229"/>
      <c r="J258" s="41"/>
      <c r="K258" s="41"/>
      <c r="L258" s="45"/>
      <c r="M258" s="291"/>
      <c r="N258" s="292"/>
      <c r="O258" s="85"/>
      <c r="P258" s="85"/>
      <c r="Q258" s="85"/>
      <c r="R258" s="85"/>
      <c r="S258" s="85"/>
      <c r="T258" s="86"/>
      <c r="U258" s="39"/>
      <c r="V258" s="39"/>
      <c r="W258" s="39"/>
      <c r="X258" s="39"/>
      <c r="Y258" s="39"/>
      <c r="Z258" s="39"/>
      <c r="AA258" s="39"/>
      <c r="AB258" s="39"/>
      <c r="AC258" s="39"/>
      <c r="AD258" s="39"/>
      <c r="AE258" s="39"/>
      <c r="AT258" s="18" t="s">
        <v>435</v>
      </c>
      <c r="AU258" s="18" t="s">
        <v>79</v>
      </c>
    </row>
    <row r="259" s="2" customFormat="1" ht="21.75" customHeight="1">
      <c r="A259" s="39"/>
      <c r="B259" s="40"/>
      <c r="C259" s="214" t="s">
        <v>655</v>
      </c>
      <c r="D259" s="214" t="s">
        <v>243</v>
      </c>
      <c r="E259" s="215" t="s">
        <v>8136</v>
      </c>
      <c r="F259" s="216" t="s">
        <v>8131</v>
      </c>
      <c r="G259" s="217" t="s">
        <v>282</v>
      </c>
      <c r="H259" s="218">
        <v>1</v>
      </c>
      <c r="I259" s="219"/>
      <c r="J259" s="220">
        <f>ROUND(I259*H259,2)</f>
        <v>0</v>
      </c>
      <c r="K259" s="216" t="s">
        <v>247</v>
      </c>
      <c r="L259" s="45"/>
      <c r="M259" s="221" t="s">
        <v>19</v>
      </c>
      <c r="N259" s="222" t="s">
        <v>43</v>
      </c>
      <c r="O259" s="85"/>
      <c r="P259" s="223">
        <f>O259*H259</f>
        <v>0</v>
      </c>
      <c r="Q259" s="223">
        <v>0</v>
      </c>
      <c r="R259" s="223">
        <f>Q259*H259</f>
        <v>0</v>
      </c>
      <c r="S259" s="223">
        <v>0</v>
      </c>
      <c r="T259" s="224">
        <f>S259*H259</f>
        <v>0</v>
      </c>
      <c r="U259" s="39"/>
      <c r="V259" s="39"/>
      <c r="W259" s="39"/>
      <c r="X259" s="39"/>
      <c r="Y259" s="39"/>
      <c r="Z259" s="39"/>
      <c r="AA259" s="39"/>
      <c r="AB259" s="39"/>
      <c r="AC259" s="39"/>
      <c r="AD259" s="39"/>
      <c r="AE259" s="39"/>
      <c r="AR259" s="225" t="s">
        <v>248</v>
      </c>
      <c r="AT259" s="225" t="s">
        <v>243</v>
      </c>
      <c r="AU259" s="225" t="s">
        <v>79</v>
      </c>
      <c r="AY259" s="18" t="s">
        <v>240</v>
      </c>
      <c r="BE259" s="226">
        <f>IF(N259="základní",J259,0)</f>
        <v>0</v>
      </c>
      <c r="BF259" s="226">
        <f>IF(N259="snížená",J259,0)</f>
        <v>0</v>
      </c>
      <c r="BG259" s="226">
        <f>IF(N259="zákl. přenesená",J259,0)</f>
        <v>0</v>
      </c>
      <c r="BH259" s="226">
        <f>IF(N259="sníž. přenesená",J259,0)</f>
        <v>0</v>
      </c>
      <c r="BI259" s="226">
        <f>IF(N259="nulová",J259,0)</f>
        <v>0</v>
      </c>
      <c r="BJ259" s="18" t="s">
        <v>79</v>
      </c>
      <c r="BK259" s="226">
        <f>ROUND(I259*H259,2)</f>
        <v>0</v>
      </c>
      <c r="BL259" s="18" t="s">
        <v>248</v>
      </c>
      <c r="BM259" s="225" t="s">
        <v>646</v>
      </c>
    </row>
    <row r="260" s="2" customFormat="1">
      <c r="A260" s="39"/>
      <c r="B260" s="40"/>
      <c r="C260" s="41"/>
      <c r="D260" s="227" t="s">
        <v>435</v>
      </c>
      <c r="E260" s="41"/>
      <c r="F260" s="228" t="s">
        <v>8132</v>
      </c>
      <c r="G260" s="41"/>
      <c r="H260" s="41"/>
      <c r="I260" s="229"/>
      <c r="J260" s="41"/>
      <c r="K260" s="41"/>
      <c r="L260" s="45"/>
      <c r="M260" s="291"/>
      <c r="N260" s="292"/>
      <c r="O260" s="85"/>
      <c r="P260" s="85"/>
      <c r="Q260" s="85"/>
      <c r="R260" s="85"/>
      <c r="S260" s="85"/>
      <c r="T260" s="86"/>
      <c r="U260" s="39"/>
      <c r="V260" s="39"/>
      <c r="W260" s="39"/>
      <c r="X260" s="39"/>
      <c r="Y260" s="39"/>
      <c r="Z260" s="39"/>
      <c r="AA260" s="39"/>
      <c r="AB260" s="39"/>
      <c r="AC260" s="39"/>
      <c r="AD260" s="39"/>
      <c r="AE260" s="39"/>
      <c r="AT260" s="18" t="s">
        <v>435</v>
      </c>
      <c r="AU260" s="18" t="s">
        <v>79</v>
      </c>
    </row>
    <row r="261" s="2" customFormat="1">
      <c r="A261" s="39"/>
      <c r="B261" s="40"/>
      <c r="C261" s="214" t="s">
        <v>351</v>
      </c>
      <c r="D261" s="214" t="s">
        <v>243</v>
      </c>
      <c r="E261" s="215" t="s">
        <v>8137</v>
      </c>
      <c r="F261" s="216" t="s">
        <v>8138</v>
      </c>
      <c r="G261" s="217" t="s">
        <v>282</v>
      </c>
      <c r="H261" s="218">
        <v>1</v>
      </c>
      <c r="I261" s="219"/>
      <c r="J261" s="220">
        <f>ROUND(I261*H261,2)</f>
        <v>0</v>
      </c>
      <c r="K261" s="216" t="s">
        <v>247</v>
      </c>
      <c r="L261" s="45"/>
      <c r="M261" s="221" t="s">
        <v>19</v>
      </c>
      <c r="N261" s="222" t="s">
        <v>43</v>
      </c>
      <c r="O261" s="85"/>
      <c r="P261" s="223">
        <f>O261*H261</f>
        <v>0</v>
      </c>
      <c r="Q261" s="223">
        <v>0</v>
      </c>
      <c r="R261" s="223">
        <f>Q261*H261</f>
        <v>0</v>
      </c>
      <c r="S261" s="223">
        <v>0</v>
      </c>
      <c r="T261" s="224">
        <f>S261*H261</f>
        <v>0</v>
      </c>
      <c r="U261" s="39"/>
      <c r="V261" s="39"/>
      <c r="W261" s="39"/>
      <c r="X261" s="39"/>
      <c r="Y261" s="39"/>
      <c r="Z261" s="39"/>
      <c r="AA261" s="39"/>
      <c r="AB261" s="39"/>
      <c r="AC261" s="39"/>
      <c r="AD261" s="39"/>
      <c r="AE261" s="39"/>
      <c r="AR261" s="225" t="s">
        <v>248</v>
      </c>
      <c r="AT261" s="225" t="s">
        <v>243</v>
      </c>
      <c r="AU261" s="225" t="s">
        <v>79</v>
      </c>
      <c r="AY261" s="18" t="s">
        <v>240</v>
      </c>
      <c r="BE261" s="226">
        <f>IF(N261="základní",J261,0)</f>
        <v>0</v>
      </c>
      <c r="BF261" s="226">
        <f>IF(N261="snížená",J261,0)</f>
        <v>0</v>
      </c>
      <c r="BG261" s="226">
        <f>IF(N261="zákl. přenesená",J261,0)</f>
        <v>0</v>
      </c>
      <c r="BH261" s="226">
        <f>IF(N261="sníž. přenesená",J261,0)</f>
        <v>0</v>
      </c>
      <c r="BI261" s="226">
        <f>IF(N261="nulová",J261,0)</f>
        <v>0</v>
      </c>
      <c r="BJ261" s="18" t="s">
        <v>79</v>
      </c>
      <c r="BK261" s="226">
        <f>ROUND(I261*H261,2)</f>
        <v>0</v>
      </c>
      <c r="BL261" s="18" t="s">
        <v>248</v>
      </c>
      <c r="BM261" s="225" t="s">
        <v>650</v>
      </c>
    </row>
    <row r="262" s="2" customFormat="1">
      <c r="A262" s="39"/>
      <c r="B262" s="40"/>
      <c r="C262" s="41"/>
      <c r="D262" s="227" t="s">
        <v>435</v>
      </c>
      <c r="E262" s="41"/>
      <c r="F262" s="228" t="s">
        <v>8139</v>
      </c>
      <c r="G262" s="41"/>
      <c r="H262" s="41"/>
      <c r="I262" s="229"/>
      <c r="J262" s="41"/>
      <c r="K262" s="41"/>
      <c r="L262" s="45"/>
      <c r="M262" s="291"/>
      <c r="N262" s="292"/>
      <c r="O262" s="85"/>
      <c r="P262" s="85"/>
      <c r="Q262" s="85"/>
      <c r="R262" s="85"/>
      <c r="S262" s="85"/>
      <c r="T262" s="86"/>
      <c r="U262" s="39"/>
      <c r="V262" s="39"/>
      <c r="W262" s="39"/>
      <c r="X262" s="39"/>
      <c r="Y262" s="39"/>
      <c r="Z262" s="39"/>
      <c r="AA262" s="39"/>
      <c r="AB262" s="39"/>
      <c r="AC262" s="39"/>
      <c r="AD262" s="39"/>
      <c r="AE262" s="39"/>
      <c r="AT262" s="18" t="s">
        <v>435</v>
      </c>
      <c r="AU262" s="18" t="s">
        <v>79</v>
      </c>
    </row>
    <row r="263" s="2" customFormat="1" ht="16.5" customHeight="1">
      <c r="A263" s="39"/>
      <c r="B263" s="40"/>
      <c r="C263" s="214" t="s">
        <v>661</v>
      </c>
      <c r="D263" s="214" t="s">
        <v>243</v>
      </c>
      <c r="E263" s="215" t="s">
        <v>8140</v>
      </c>
      <c r="F263" s="216" t="s">
        <v>8141</v>
      </c>
      <c r="G263" s="217" t="s">
        <v>282</v>
      </c>
      <c r="H263" s="218">
        <v>1</v>
      </c>
      <c r="I263" s="219"/>
      <c r="J263" s="220">
        <f>ROUND(I263*H263,2)</f>
        <v>0</v>
      </c>
      <c r="K263" s="216" t="s">
        <v>247</v>
      </c>
      <c r="L263" s="45"/>
      <c r="M263" s="221" t="s">
        <v>19</v>
      </c>
      <c r="N263" s="222" t="s">
        <v>43</v>
      </c>
      <c r="O263" s="85"/>
      <c r="P263" s="223">
        <f>O263*H263</f>
        <v>0</v>
      </c>
      <c r="Q263" s="223">
        <v>0</v>
      </c>
      <c r="R263" s="223">
        <f>Q263*H263</f>
        <v>0</v>
      </c>
      <c r="S263" s="223">
        <v>0</v>
      </c>
      <c r="T263" s="224">
        <f>S263*H263</f>
        <v>0</v>
      </c>
      <c r="U263" s="39"/>
      <c r="V263" s="39"/>
      <c r="W263" s="39"/>
      <c r="X263" s="39"/>
      <c r="Y263" s="39"/>
      <c r="Z263" s="39"/>
      <c r="AA263" s="39"/>
      <c r="AB263" s="39"/>
      <c r="AC263" s="39"/>
      <c r="AD263" s="39"/>
      <c r="AE263" s="39"/>
      <c r="AR263" s="225" t="s">
        <v>248</v>
      </c>
      <c r="AT263" s="225" t="s">
        <v>243</v>
      </c>
      <c r="AU263" s="225" t="s">
        <v>79</v>
      </c>
      <c r="AY263" s="18" t="s">
        <v>240</v>
      </c>
      <c r="BE263" s="226">
        <f>IF(N263="základní",J263,0)</f>
        <v>0</v>
      </c>
      <c r="BF263" s="226">
        <f>IF(N263="snížená",J263,0)</f>
        <v>0</v>
      </c>
      <c r="BG263" s="226">
        <f>IF(N263="zákl. přenesená",J263,0)</f>
        <v>0</v>
      </c>
      <c r="BH263" s="226">
        <f>IF(N263="sníž. přenesená",J263,0)</f>
        <v>0</v>
      </c>
      <c r="BI263" s="226">
        <f>IF(N263="nulová",J263,0)</f>
        <v>0</v>
      </c>
      <c r="BJ263" s="18" t="s">
        <v>79</v>
      </c>
      <c r="BK263" s="226">
        <f>ROUND(I263*H263,2)</f>
        <v>0</v>
      </c>
      <c r="BL263" s="18" t="s">
        <v>248</v>
      </c>
      <c r="BM263" s="225" t="s">
        <v>654</v>
      </c>
    </row>
    <row r="264" s="2" customFormat="1">
      <c r="A264" s="39"/>
      <c r="B264" s="40"/>
      <c r="C264" s="41"/>
      <c r="D264" s="227" t="s">
        <v>435</v>
      </c>
      <c r="E264" s="41"/>
      <c r="F264" s="228" t="s">
        <v>8142</v>
      </c>
      <c r="G264" s="41"/>
      <c r="H264" s="41"/>
      <c r="I264" s="229"/>
      <c r="J264" s="41"/>
      <c r="K264" s="41"/>
      <c r="L264" s="45"/>
      <c r="M264" s="291"/>
      <c r="N264" s="292"/>
      <c r="O264" s="85"/>
      <c r="P264" s="85"/>
      <c r="Q264" s="85"/>
      <c r="R264" s="85"/>
      <c r="S264" s="85"/>
      <c r="T264" s="86"/>
      <c r="U264" s="39"/>
      <c r="V264" s="39"/>
      <c r="W264" s="39"/>
      <c r="X264" s="39"/>
      <c r="Y264" s="39"/>
      <c r="Z264" s="39"/>
      <c r="AA264" s="39"/>
      <c r="AB264" s="39"/>
      <c r="AC264" s="39"/>
      <c r="AD264" s="39"/>
      <c r="AE264" s="39"/>
      <c r="AT264" s="18" t="s">
        <v>435</v>
      </c>
      <c r="AU264" s="18" t="s">
        <v>79</v>
      </c>
    </row>
    <row r="265" s="2" customFormat="1">
      <c r="A265" s="39"/>
      <c r="B265" s="40"/>
      <c r="C265" s="214" t="s">
        <v>354</v>
      </c>
      <c r="D265" s="214" t="s">
        <v>243</v>
      </c>
      <c r="E265" s="215" t="s">
        <v>8143</v>
      </c>
      <c r="F265" s="216" t="s">
        <v>8144</v>
      </c>
      <c r="G265" s="217" t="s">
        <v>282</v>
      </c>
      <c r="H265" s="218">
        <v>1</v>
      </c>
      <c r="I265" s="219"/>
      <c r="J265" s="220">
        <f>ROUND(I265*H265,2)</f>
        <v>0</v>
      </c>
      <c r="K265" s="216" t="s">
        <v>247</v>
      </c>
      <c r="L265" s="45"/>
      <c r="M265" s="221" t="s">
        <v>19</v>
      </c>
      <c r="N265" s="222" t="s">
        <v>43</v>
      </c>
      <c r="O265" s="85"/>
      <c r="P265" s="223">
        <f>O265*H265</f>
        <v>0</v>
      </c>
      <c r="Q265" s="223">
        <v>0</v>
      </c>
      <c r="R265" s="223">
        <f>Q265*H265</f>
        <v>0</v>
      </c>
      <c r="S265" s="223">
        <v>0</v>
      </c>
      <c r="T265" s="224">
        <f>S265*H265</f>
        <v>0</v>
      </c>
      <c r="U265" s="39"/>
      <c r="V265" s="39"/>
      <c r="W265" s="39"/>
      <c r="X265" s="39"/>
      <c r="Y265" s="39"/>
      <c r="Z265" s="39"/>
      <c r="AA265" s="39"/>
      <c r="AB265" s="39"/>
      <c r="AC265" s="39"/>
      <c r="AD265" s="39"/>
      <c r="AE265" s="39"/>
      <c r="AR265" s="225" t="s">
        <v>248</v>
      </c>
      <c r="AT265" s="225" t="s">
        <v>243</v>
      </c>
      <c r="AU265" s="225" t="s">
        <v>79</v>
      </c>
      <c r="AY265" s="18" t="s">
        <v>240</v>
      </c>
      <c r="BE265" s="226">
        <f>IF(N265="základní",J265,0)</f>
        <v>0</v>
      </c>
      <c r="BF265" s="226">
        <f>IF(N265="snížená",J265,0)</f>
        <v>0</v>
      </c>
      <c r="BG265" s="226">
        <f>IF(N265="zákl. přenesená",J265,0)</f>
        <v>0</v>
      </c>
      <c r="BH265" s="226">
        <f>IF(N265="sníž. přenesená",J265,0)</f>
        <v>0</v>
      </c>
      <c r="BI265" s="226">
        <f>IF(N265="nulová",J265,0)</f>
        <v>0</v>
      </c>
      <c r="BJ265" s="18" t="s">
        <v>79</v>
      </c>
      <c r="BK265" s="226">
        <f>ROUND(I265*H265,2)</f>
        <v>0</v>
      </c>
      <c r="BL265" s="18" t="s">
        <v>248</v>
      </c>
      <c r="BM265" s="225" t="s">
        <v>658</v>
      </c>
    </row>
    <row r="266" s="2" customFormat="1">
      <c r="A266" s="39"/>
      <c r="B266" s="40"/>
      <c r="C266" s="41"/>
      <c r="D266" s="227" t="s">
        <v>435</v>
      </c>
      <c r="E266" s="41"/>
      <c r="F266" s="228" t="s">
        <v>8145</v>
      </c>
      <c r="G266" s="41"/>
      <c r="H266" s="41"/>
      <c r="I266" s="229"/>
      <c r="J266" s="41"/>
      <c r="K266" s="41"/>
      <c r="L266" s="45"/>
      <c r="M266" s="291"/>
      <c r="N266" s="292"/>
      <c r="O266" s="85"/>
      <c r="P266" s="85"/>
      <c r="Q266" s="85"/>
      <c r="R266" s="85"/>
      <c r="S266" s="85"/>
      <c r="T266" s="86"/>
      <c r="U266" s="39"/>
      <c r="V266" s="39"/>
      <c r="W266" s="39"/>
      <c r="X266" s="39"/>
      <c r="Y266" s="39"/>
      <c r="Z266" s="39"/>
      <c r="AA266" s="39"/>
      <c r="AB266" s="39"/>
      <c r="AC266" s="39"/>
      <c r="AD266" s="39"/>
      <c r="AE266" s="39"/>
      <c r="AT266" s="18" t="s">
        <v>435</v>
      </c>
      <c r="AU266" s="18" t="s">
        <v>79</v>
      </c>
    </row>
    <row r="267" s="2" customFormat="1" ht="16.5" customHeight="1">
      <c r="A267" s="39"/>
      <c r="B267" s="40"/>
      <c r="C267" s="214" t="s">
        <v>668</v>
      </c>
      <c r="D267" s="214" t="s">
        <v>243</v>
      </c>
      <c r="E267" s="215" t="s">
        <v>8146</v>
      </c>
      <c r="F267" s="216" t="s">
        <v>8147</v>
      </c>
      <c r="G267" s="217" t="s">
        <v>282</v>
      </c>
      <c r="H267" s="218">
        <v>1</v>
      </c>
      <c r="I267" s="219"/>
      <c r="J267" s="220">
        <f>ROUND(I267*H267,2)</f>
        <v>0</v>
      </c>
      <c r="K267" s="216" t="s">
        <v>247</v>
      </c>
      <c r="L267" s="45"/>
      <c r="M267" s="221" t="s">
        <v>19</v>
      </c>
      <c r="N267" s="222" t="s">
        <v>43</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248</v>
      </c>
      <c r="AT267" s="225" t="s">
        <v>243</v>
      </c>
      <c r="AU267" s="225" t="s">
        <v>79</v>
      </c>
      <c r="AY267" s="18" t="s">
        <v>240</v>
      </c>
      <c r="BE267" s="226">
        <f>IF(N267="základní",J267,0)</f>
        <v>0</v>
      </c>
      <c r="BF267" s="226">
        <f>IF(N267="snížená",J267,0)</f>
        <v>0</v>
      </c>
      <c r="BG267" s="226">
        <f>IF(N267="zákl. přenesená",J267,0)</f>
        <v>0</v>
      </c>
      <c r="BH267" s="226">
        <f>IF(N267="sníž. přenesená",J267,0)</f>
        <v>0</v>
      </c>
      <c r="BI267" s="226">
        <f>IF(N267="nulová",J267,0)</f>
        <v>0</v>
      </c>
      <c r="BJ267" s="18" t="s">
        <v>79</v>
      </c>
      <c r="BK267" s="226">
        <f>ROUND(I267*H267,2)</f>
        <v>0</v>
      </c>
      <c r="BL267" s="18" t="s">
        <v>248</v>
      </c>
      <c r="BM267" s="225" t="s">
        <v>660</v>
      </c>
    </row>
    <row r="268" s="2" customFormat="1">
      <c r="A268" s="39"/>
      <c r="B268" s="40"/>
      <c r="C268" s="41"/>
      <c r="D268" s="227" t="s">
        <v>435</v>
      </c>
      <c r="E268" s="41"/>
      <c r="F268" s="228" t="s">
        <v>8142</v>
      </c>
      <c r="G268" s="41"/>
      <c r="H268" s="41"/>
      <c r="I268" s="229"/>
      <c r="J268" s="41"/>
      <c r="K268" s="41"/>
      <c r="L268" s="45"/>
      <c r="M268" s="291"/>
      <c r="N268" s="292"/>
      <c r="O268" s="85"/>
      <c r="P268" s="85"/>
      <c r="Q268" s="85"/>
      <c r="R268" s="85"/>
      <c r="S268" s="85"/>
      <c r="T268" s="86"/>
      <c r="U268" s="39"/>
      <c r="V268" s="39"/>
      <c r="W268" s="39"/>
      <c r="X268" s="39"/>
      <c r="Y268" s="39"/>
      <c r="Z268" s="39"/>
      <c r="AA268" s="39"/>
      <c r="AB268" s="39"/>
      <c r="AC268" s="39"/>
      <c r="AD268" s="39"/>
      <c r="AE268" s="39"/>
      <c r="AT268" s="18" t="s">
        <v>435</v>
      </c>
      <c r="AU268" s="18" t="s">
        <v>79</v>
      </c>
    </row>
    <row r="269" s="2" customFormat="1" ht="16.5" customHeight="1">
      <c r="A269" s="39"/>
      <c r="B269" s="40"/>
      <c r="C269" s="214" t="s">
        <v>358</v>
      </c>
      <c r="D269" s="214" t="s">
        <v>243</v>
      </c>
      <c r="E269" s="215" t="s">
        <v>8148</v>
      </c>
      <c r="F269" s="216" t="s">
        <v>8104</v>
      </c>
      <c r="G269" s="217" t="s">
        <v>282</v>
      </c>
      <c r="H269" s="218">
        <v>2</v>
      </c>
      <c r="I269" s="219"/>
      <c r="J269" s="220">
        <f>ROUND(I269*H269,2)</f>
        <v>0</v>
      </c>
      <c r="K269" s="216" t="s">
        <v>247</v>
      </c>
      <c r="L269" s="45"/>
      <c r="M269" s="221" t="s">
        <v>19</v>
      </c>
      <c r="N269" s="222" t="s">
        <v>43</v>
      </c>
      <c r="O269" s="85"/>
      <c r="P269" s="223">
        <f>O269*H269</f>
        <v>0</v>
      </c>
      <c r="Q269" s="223">
        <v>0</v>
      </c>
      <c r="R269" s="223">
        <f>Q269*H269</f>
        <v>0</v>
      </c>
      <c r="S269" s="223">
        <v>0</v>
      </c>
      <c r="T269" s="224">
        <f>S269*H269</f>
        <v>0</v>
      </c>
      <c r="U269" s="39"/>
      <c r="V269" s="39"/>
      <c r="W269" s="39"/>
      <c r="X269" s="39"/>
      <c r="Y269" s="39"/>
      <c r="Z269" s="39"/>
      <c r="AA269" s="39"/>
      <c r="AB269" s="39"/>
      <c r="AC269" s="39"/>
      <c r="AD269" s="39"/>
      <c r="AE269" s="39"/>
      <c r="AR269" s="225" t="s">
        <v>248</v>
      </c>
      <c r="AT269" s="225" t="s">
        <v>243</v>
      </c>
      <c r="AU269" s="225" t="s">
        <v>79</v>
      </c>
      <c r="AY269" s="18" t="s">
        <v>240</v>
      </c>
      <c r="BE269" s="226">
        <f>IF(N269="základní",J269,0)</f>
        <v>0</v>
      </c>
      <c r="BF269" s="226">
        <f>IF(N269="snížená",J269,0)</f>
        <v>0</v>
      </c>
      <c r="BG269" s="226">
        <f>IF(N269="zákl. přenesená",J269,0)</f>
        <v>0</v>
      </c>
      <c r="BH269" s="226">
        <f>IF(N269="sníž. přenesená",J269,0)</f>
        <v>0</v>
      </c>
      <c r="BI269" s="226">
        <f>IF(N269="nulová",J269,0)</f>
        <v>0</v>
      </c>
      <c r="BJ269" s="18" t="s">
        <v>79</v>
      </c>
      <c r="BK269" s="226">
        <f>ROUND(I269*H269,2)</f>
        <v>0</v>
      </c>
      <c r="BL269" s="18" t="s">
        <v>248</v>
      </c>
      <c r="BM269" s="225" t="s">
        <v>664</v>
      </c>
    </row>
    <row r="270" s="2" customFormat="1">
      <c r="A270" s="39"/>
      <c r="B270" s="40"/>
      <c r="C270" s="41"/>
      <c r="D270" s="227" t="s">
        <v>435</v>
      </c>
      <c r="E270" s="41"/>
      <c r="F270" s="228" t="s">
        <v>8149</v>
      </c>
      <c r="G270" s="41"/>
      <c r="H270" s="41"/>
      <c r="I270" s="229"/>
      <c r="J270" s="41"/>
      <c r="K270" s="41"/>
      <c r="L270" s="45"/>
      <c r="M270" s="291"/>
      <c r="N270" s="292"/>
      <c r="O270" s="85"/>
      <c r="P270" s="85"/>
      <c r="Q270" s="85"/>
      <c r="R270" s="85"/>
      <c r="S270" s="85"/>
      <c r="T270" s="86"/>
      <c r="U270" s="39"/>
      <c r="V270" s="39"/>
      <c r="W270" s="39"/>
      <c r="X270" s="39"/>
      <c r="Y270" s="39"/>
      <c r="Z270" s="39"/>
      <c r="AA270" s="39"/>
      <c r="AB270" s="39"/>
      <c r="AC270" s="39"/>
      <c r="AD270" s="39"/>
      <c r="AE270" s="39"/>
      <c r="AT270" s="18" t="s">
        <v>435</v>
      </c>
      <c r="AU270" s="18" t="s">
        <v>79</v>
      </c>
    </row>
    <row r="271" s="12" customFormat="1" ht="25.92" customHeight="1">
      <c r="A271" s="12"/>
      <c r="B271" s="198"/>
      <c r="C271" s="199"/>
      <c r="D271" s="200" t="s">
        <v>71</v>
      </c>
      <c r="E271" s="201" t="s">
        <v>258</v>
      </c>
      <c r="F271" s="201" t="s">
        <v>8150</v>
      </c>
      <c r="G271" s="199"/>
      <c r="H271" s="199"/>
      <c r="I271" s="202"/>
      <c r="J271" s="203">
        <f>BK271</f>
        <v>0</v>
      </c>
      <c r="K271" s="199"/>
      <c r="L271" s="204"/>
      <c r="M271" s="205"/>
      <c r="N271" s="206"/>
      <c r="O271" s="206"/>
      <c r="P271" s="207">
        <f>SUM(P272:P279)</f>
        <v>0</v>
      </c>
      <c r="Q271" s="206"/>
      <c r="R271" s="207">
        <f>SUM(R272:R279)</f>
        <v>0</v>
      </c>
      <c r="S271" s="206"/>
      <c r="T271" s="208">
        <f>SUM(T272:T279)</f>
        <v>0</v>
      </c>
      <c r="U271" s="12"/>
      <c r="V271" s="12"/>
      <c r="W271" s="12"/>
      <c r="X271" s="12"/>
      <c r="Y271" s="12"/>
      <c r="Z271" s="12"/>
      <c r="AA271" s="12"/>
      <c r="AB271" s="12"/>
      <c r="AC271" s="12"/>
      <c r="AD271" s="12"/>
      <c r="AE271" s="12"/>
      <c r="AR271" s="209" t="s">
        <v>79</v>
      </c>
      <c r="AT271" s="210" t="s">
        <v>71</v>
      </c>
      <c r="AU271" s="210" t="s">
        <v>72</v>
      </c>
      <c r="AY271" s="209" t="s">
        <v>240</v>
      </c>
      <c r="BK271" s="211">
        <f>SUM(BK272:BK279)</f>
        <v>0</v>
      </c>
    </row>
    <row r="272" s="2" customFormat="1" ht="21.75" customHeight="1">
      <c r="A272" s="39"/>
      <c r="B272" s="40"/>
      <c r="C272" s="214" t="s">
        <v>675</v>
      </c>
      <c r="D272" s="214" t="s">
        <v>243</v>
      </c>
      <c r="E272" s="215" t="s">
        <v>8151</v>
      </c>
      <c r="F272" s="216" t="s">
        <v>8152</v>
      </c>
      <c r="G272" s="217" t="s">
        <v>282</v>
      </c>
      <c r="H272" s="218">
        <v>1</v>
      </c>
      <c r="I272" s="219"/>
      <c r="J272" s="220">
        <f>ROUND(I272*H272,2)</f>
        <v>0</v>
      </c>
      <c r="K272" s="216" t="s">
        <v>247</v>
      </c>
      <c r="L272" s="45"/>
      <c r="M272" s="221" t="s">
        <v>19</v>
      </c>
      <c r="N272" s="222" t="s">
        <v>43</v>
      </c>
      <c r="O272" s="85"/>
      <c r="P272" s="223">
        <f>O272*H272</f>
        <v>0</v>
      </c>
      <c r="Q272" s="223">
        <v>0</v>
      </c>
      <c r="R272" s="223">
        <f>Q272*H272</f>
        <v>0</v>
      </c>
      <c r="S272" s="223">
        <v>0</v>
      </c>
      <c r="T272" s="224">
        <f>S272*H272</f>
        <v>0</v>
      </c>
      <c r="U272" s="39"/>
      <c r="V272" s="39"/>
      <c r="W272" s="39"/>
      <c r="X272" s="39"/>
      <c r="Y272" s="39"/>
      <c r="Z272" s="39"/>
      <c r="AA272" s="39"/>
      <c r="AB272" s="39"/>
      <c r="AC272" s="39"/>
      <c r="AD272" s="39"/>
      <c r="AE272" s="39"/>
      <c r="AR272" s="225" t="s">
        <v>248</v>
      </c>
      <c r="AT272" s="225" t="s">
        <v>243</v>
      </c>
      <c r="AU272" s="225" t="s">
        <v>79</v>
      </c>
      <c r="AY272" s="18" t="s">
        <v>240</v>
      </c>
      <c r="BE272" s="226">
        <f>IF(N272="základní",J272,0)</f>
        <v>0</v>
      </c>
      <c r="BF272" s="226">
        <f>IF(N272="snížená",J272,0)</f>
        <v>0</v>
      </c>
      <c r="BG272" s="226">
        <f>IF(N272="zákl. přenesená",J272,0)</f>
        <v>0</v>
      </c>
      <c r="BH272" s="226">
        <f>IF(N272="sníž. přenesená",J272,0)</f>
        <v>0</v>
      </c>
      <c r="BI272" s="226">
        <f>IF(N272="nulová",J272,0)</f>
        <v>0</v>
      </c>
      <c r="BJ272" s="18" t="s">
        <v>79</v>
      </c>
      <c r="BK272" s="226">
        <f>ROUND(I272*H272,2)</f>
        <v>0</v>
      </c>
      <c r="BL272" s="18" t="s">
        <v>248</v>
      </c>
      <c r="BM272" s="225" t="s">
        <v>667</v>
      </c>
    </row>
    <row r="273" s="2" customFormat="1">
      <c r="A273" s="39"/>
      <c r="B273" s="40"/>
      <c r="C273" s="41"/>
      <c r="D273" s="227" t="s">
        <v>435</v>
      </c>
      <c r="E273" s="41"/>
      <c r="F273" s="228" t="s">
        <v>8153</v>
      </c>
      <c r="G273" s="41"/>
      <c r="H273" s="41"/>
      <c r="I273" s="229"/>
      <c r="J273" s="41"/>
      <c r="K273" s="41"/>
      <c r="L273" s="45"/>
      <c r="M273" s="291"/>
      <c r="N273" s="292"/>
      <c r="O273" s="85"/>
      <c r="P273" s="85"/>
      <c r="Q273" s="85"/>
      <c r="R273" s="85"/>
      <c r="S273" s="85"/>
      <c r="T273" s="86"/>
      <c r="U273" s="39"/>
      <c r="V273" s="39"/>
      <c r="W273" s="39"/>
      <c r="X273" s="39"/>
      <c r="Y273" s="39"/>
      <c r="Z273" s="39"/>
      <c r="AA273" s="39"/>
      <c r="AB273" s="39"/>
      <c r="AC273" s="39"/>
      <c r="AD273" s="39"/>
      <c r="AE273" s="39"/>
      <c r="AT273" s="18" t="s">
        <v>435</v>
      </c>
      <c r="AU273" s="18" t="s">
        <v>79</v>
      </c>
    </row>
    <row r="274" s="2" customFormat="1" ht="16.5" customHeight="1">
      <c r="A274" s="39"/>
      <c r="B274" s="40"/>
      <c r="C274" s="214" t="s">
        <v>363</v>
      </c>
      <c r="D274" s="214" t="s">
        <v>243</v>
      </c>
      <c r="E274" s="215" t="s">
        <v>8154</v>
      </c>
      <c r="F274" s="216" t="s">
        <v>8155</v>
      </c>
      <c r="G274" s="217" t="s">
        <v>282</v>
      </c>
      <c r="H274" s="218">
        <v>1</v>
      </c>
      <c r="I274" s="219"/>
      <c r="J274" s="220">
        <f>ROUND(I274*H274,2)</f>
        <v>0</v>
      </c>
      <c r="K274" s="216" t="s">
        <v>247</v>
      </c>
      <c r="L274" s="45"/>
      <c r="M274" s="221" t="s">
        <v>19</v>
      </c>
      <c r="N274" s="222" t="s">
        <v>43</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248</v>
      </c>
      <c r="AT274" s="225" t="s">
        <v>243</v>
      </c>
      <c r="AU274" s="225" t="s">
        <v>79</v>
      </c>
      <c r="AY274" s="18" t="s">
        <v>240</v>
      </c>
      <c r="BE274" s="226">
        <f>IF(N274="základní",J274,0)</f>
        <v>0</v>
      </c>
      <c r="BF274" s="226">
        <f>IF(N274="snížená",J274,0)</f>
        <v>0</v>
      </c>
      <c r="BG274" s="226">
        <f>IF(N274="zákl. přenesená",J274,0)</f>
        <v>0</v>
      </c>
      <c r="BH274" s="226">
        <f>IF(N274="sníž. přenesená",J274,0)</f>
        <v>0</v>
      </c>
      <c r="BI274" s="226">
        <f>IF(N274="nulová",J274,0)</f>
        <v>0</v>
      </c>
      <c r="BJ274" s="18" t="s">
        <v>79</v>
      </c>
      <c r="BK274" s="226">
        <f>ROUND(I274*H274,2)</f>
        <v>0</v>
      </c>
      <c r="BL274" s="18" t="s">
        <v>248</v>
      </c>
      <c r="BM274" s="225" t="s">
        <v>671</v>
      </c>
    </row>
    <row r="275" s="2" customFormat="1">
      <c r="A275" s="39"/>
      <c r="B275" s="40"/>
      <c r="C275" s="41"/>
      <c r="D275" s="227" t="s">
        <v>435</v>
      </c>
      <c r="E275" s="41"/>
      <c r="F275" s="228" t="s">
        <v>8091</v>
      </c>
      <c r="G275" s="41"/>
      <c r="H275" s="41"/>
      <c r="I275" s="229"/>
      <c r="J275" s="41"/>
      <c r="K275" s="41"/>
      <c r="L275" s="45"/>
      <c r="M275" s="291"/>
      <c r="N275" s="292"/>
      <c r="O275" s="85"/>
      <c r="P275" s="85"/>
      <c r="Q275" s="85"/>
      <c r="R275" s="85"/>
      <c r="S275" s="85"/>
      <c r="T275" s="86"/>
      <c r="U275" s="39"/>
      <c r="V275" s="39"/>
      <c r="W275" s="39"/>
      <c r="X275" s="39"/>
      <c r="Y275" s="39"/>
      <c r="Z275" s="39"/>
      <c r="AA275" s="39"/>
      <c r="AB275" s="39"/>
      <c r="AC275" s="39"/>
      <c r="AD275" s="39"/>
      <c r="AE275" s="39"/>
      <c r="AT275" s="18" t="s">
        <v>435</v>
      </c>
      <c r="AU275" s="18" t="s">
        <v>79</v>
      </c>
    </row>
    <row r="276" s="2" customFormat="1">
      <c r="A276" s="39"/>
      <c r="B276" s="40"/>
      <c r="C276" s="214" t="s">
        <v>681</v>
      </c>
      <c r="D276" s="214" t="s">
        <v>243</v>
      </c>
      <c r="E276" s="215" t="s">
        <v>8156</v>
      </c>
      <c r="F276" s="216" t="s">
        <v>8157</v>
      </c>
      <c r="G276" s="217" t="s">
        <v>282</v>
      </c>
      <c r="H276" s="218">
        <v>2</v>
      </c>
      <c r="I276" s="219"/>
      <c r="J276" s="220">
        <f>ROUND(I276*H276,2)</f>
        <v>0</v>
      </c>
      <c r="K276" s="216" t="s">
        <v>247</v>
      </c>
      <c r="L276" s="45"/>
      <c r="M276" s="221" t="s">
        <v>19</v>
      </c>
      <c r="N276" s="222" t="s">
        <v>43</v>
      </c>
      <c r="O276" s="85"/>
      <c r="P276" s="223">
        <f>O276*H276</f>
        <v>0</v>
      </c>
      <c r="Q276" s="223">
        <v>0</v>
      </c>
      <c r="R276" s="223">
        <f>Q276*H276</f>
        <v>0</v>
      </c>
      <c r="S276" s="223">
        <v>0</v>
      </c>
      <c r="T276" s="224">
        <f>S276*H276</f>
        <v>0</v>
      </c>
      <c r="U276" s="39"/>
      <c r="V276" s="39"/>
      <c r="W276" s="39"/>
      <c r="X276" s="39"/>
      <c r="Y276" s="39"/>
      <c r="Z276" s="39"/>
      <c r="AA276" s="39"/>
      <c r="AB276" s="39"/>
      <c r="AC276" s="39"/>
      <c r="AD276" s="39"/>
      <c r="AE276" s="39"/>
      <c r="AR276" s="225" t="s">
        <v>248</v>
      </c>
      <c r="AT276" s="225" t="s">
        <v>243</v>
      </c>
      <c r="AU276" s="225" t="s">
        <v>79</v>
      </c>
      <c r="AY276" s="18" t="s">
        <v>240</v>
      </c>
      <c r="BE276" s="226">
        <f>IF(N276="základní",J276,0)</f>
        <v>0</v>
      </c>
      <c r="BF276" s="226">
        <f>IF(N276="snížená",J276,0)</f>
        <v>0</v>
      </c>
      <c r="BG276" s="226">
        <f>IF(N276="zákl. přenesená",J276,0)</f>
        <v>0</v>
      </c>
      <c r="BH276" s="226">
        <f>IF(N276="sníž. přenesená",J276,0)</f>
        <v>0</v>
      </c>
      <c r="BI276" s="226">
        <f>IF(N276="nulová",J276,0)</f>
        <v>0</v>
      </c>
      <c r="BJ276" s="18" t="s">
        <v>79</v>
      </c>
      <c r="BK276" s="226">
        <f>ROUND(I276*H276,2)</f>
        <v>0</v>
      </c>
      <c r="BL276" s="18" t="s">
        <v>248</v>
      </c>
      <c r="BM276" s="225" t="s">
        <v>674</v>
      </c>
    </row>
    <row r="277" s="2" customFormat="1">
      <c r="A277" s="39"/>
      <c r="B277" s="40"/>
      <c r="C277" s="41"/>
      <c r="D277" s="227" t="s">
        <v>435</v>
      </c>
      <c r="E277" s="41"/>
      <c r="F277" s="228" t="s">
        <v>8158</v>
      </c>
      <c r="G277" s="41"/>
      <c r="H277" s="41"/>
      <c r="I277" s="229"/>
      <c r="J277" s="41"/>
      <c r="K277" s="41"/>
      <c r="L277" s="45"/>
      <c r="M277" s="291"/>
      <c r="N277" s="292"/>
      <c r="O277" s="85"/>
      <c r="P277" s="85"/>
      <c r="Q277" s="85"/>
      <c r="R277" s="85"/>
      <c r="S277" s="85"/>
      <c r="T277" s="86"/>
      <c r="U277" s="39"/>
      <c r="V277" s="39"/>
      <c r="W277" s="39"/>
      <c r="X277" s="39"/>
      <c r="Y277" s="39"/>
      <c r="Z277" s="39"/>
      <c r="AA277" s="39"/>
      <c r="AB277" s="39"/>
      <c r="AC277" s="39"/>
      <c r="AD277" s="39"/>
      <c r="AE277" s="39"/>
      <c r="AT277" s="18" t="s">
        <v>435</v>
      </c>
      <c r="AU277" s="18" t="s">
        <v>79</v>
      </c>
    </row>
    <row r="278" s="2" customFormat="1" ht="16.5" customHeight="1">
      <c r="A278" s="39"/>
      <c r="B278" s="40"/>
      <c r="C278" s="214" t="s">
        <v>367</v>
      </c>
      <c r="D278" s="214" t="s">
        <v>243</v>
      </c>
      <c r="E278" s="215" t="s">
        <v>8159</v>
      </c>
      <c r="F278" s="216" t="s">
        <v>8160</v>
      </c>
      <c r="G278" s="217" t="s">
        <v>282</v>
      </c>
      <c r="H278" s="218">
        <v>2</v>
      </c>
      <c r="I278" s="219"/>
      <c r="J278" s="220">
        <f>ROUND(I278*H278,2)</f>
        <v>0</v>
      </c>
      <c r="K278" s="216" t="s">
        <v>247</v>
      </c>
      <c r="L278" s="45"/>
      <c r="M278" s="221" t="s">
        <v>19</v>
      </c>
      <c r="N278" s="222" t="s">
        <v>43</v>
      </c>
      <c r="O278" s="85"/>
      <c r="P278" s="223">
        <f>O278*H278</f>
        <v>0</v>
      </c>
      <c r="Q278" s="223">
        <v>0</v>
      </c>
      <c r="R278" s="223">
        <f>Q278*H278</f>
        <v>0</v>
      </c>
      <c r="S278" s="223">
        <v>0</v>
      </c>
      <c r="T278" s="224">
        <f>S278*H278</f>
        <v>0</v>
      </c>
      <c r="U278" s="39"/>
      <c r="V278" s="39"/>
      <c r="W278" s="39"/>
      <c r="X278" s="39"/>
      <c r="Y278" s="39"/>
      <c r="Z278" s="39"/>
      <c r="AA278" s="39"/>
      <c r="AB278" s="39"/>
      <c r="AC278" s="39"/>
      <c r="AD278" s="39"/>
      <c r="AE278" s="39"/>
      <c r="AR278" s="225" t="s">
        <v>248</v>
      </c>
      <c r="AT278" s="225" t="s">
        <v>243</v>
      </c>
      <c r="AU278" s="225" t="s">
        <v>79</v>
      </c>
      <c r="AY278" s="18" t="s">
        <v>240</v>
      </c>
      <c r="BE278" s="226">
        <f>IF(N278="základní",J278,0)</f>
        <v>0</v>
      </c>
      <c r="BF278" s="226">
        <f>IF(N278="snížená",J278,0)</f>
        <v>0</v>
      </c>
      <c r="BG278" s="226">
        <f>IF(N278="zákl. přenesená",J278,0)</f>
        <v>0</v>
      </c>
      <c r="BH278" s="226">
        <f>IF(N278="sníž. přenesená",J278,0)</f>
        <v>0</v>
      </c>
      <c r="BI278" s="226">
        <f>IF(N278="nulová",J278,0)</f>
        <v>0</v>
      </c>
      <c r="BJ278" s="18" t="s">
        <v>79</v>
      </c>
      <c r="BK278" s="226">
        <f>ROUND(I278*H278,2)</f>
        <v>0</v>
      </c>
      <c r="BL278" s="18" t="s">
        <v>248</v>
      </c>
      <c r="BM278" s="225" t="s">
        <v>678</v>
      </c>
    </row>
    <row r="279" s="2" customFormat="1">
      <c r="A279" s="39"/>
      <c r="B279" s="40"/>
      <c r="C279" s="41"/>
      <c r="D279" s="227" t="s">
        <v>435</v>
      </c>
      <c r="E279" s="41"/>
      <c r="F279" s="228" t="s">
        <v>8161</v>
      </c>
      <c r="G279" s="41"/>
      <c r="H279" s="41"/>
      <c r="I279" s="229"/>
      <c r="J279" s="41"/>
      <c r="K279" s="41"/>
      <c r="L279" s="45"/>
      <c r="M279" s="291"/>
      <c r="N279" s="292"/>
      <c r="O279" s="85"/>
      <c r="P279" s="85"/>
      <c r="Q279" s="85"/>
      <c r="R279" s="85"/>
      <c r="S279" s="85"/>
      <c r="T279" s="86"/>
      <c r="U279" s="39"/>
      <c r="V279" s="39"/>
      <c r="W279" s="39"/>
      <c r="X279" s="39"/>
      <c r="Y279" s="39"/>
      <c r="Z279" s="39"/>
      <c r="AA279" s="39"/>
      <c r="AB279" s="39"/>
      <c r="AC279" s="39"/>
      <c r="AD279" s="39"/>
      <c r="AE279" s="39"/>
      <c r="AT279" s="18" t="s">
        <v>435</v>
      </c>
      <c r="AU279" s="18" t="s">
        <v>79</v>
      </c>
    </row>
    <row r="280" s="12" customFormat="1" ht="25.92" customHeight="1">
      <c r="A280" s="12"/>
      <c r="B280" s="198"/>
      <c r="C280" s="199"/>
      <c r="D280" s="200" t="s">
        <v>71</v>
      </c>
      <c r="E280" s="201" t="s">
        <v>254</v>
      </c>
      <c r="F280" s="201" t="s">
        <v>8162</v>
      </c>
      <c r="G280" s="199"/>
      <c r="H280" s="199"/>
      <c r="I280" s="202"/>
      <c r="J280" s="203">
        <f>BK280</f>
        <v>0</v>
      </c>
      <c r="K280" s="199"/>
      <c r="L280" s="204"/>
      <c r="M280" s="205"/>
      <c r="N280" s="206"/>
      <c r="O280" s="206"/>
      <c r="P280" s="207">
        <f>SUM(P281:P286)</f>
        <v>0</v>
      </c>
      <c r="Q280" s="206"/>
      <c r="R280" s="207">
        <f>SUM(R281:R286)</f>
        <v>0</v>
      </c>
      <c r="S280" s="206"/>
      <c r="T280" s="208">
        <f>SUM(T281:T286)</f>
        <v>0</v>
      </c>
      <c r="U280" s="12"/>
      <c r="V280" s="12"/>
      <c r="W280" s="12"/>
      <c r="X280" s="12"/>
      <c r="Y280" s="12"/>
      <c r="Z280" s="12"/>
      <c r="AA280" s="12"/>
      <c r="AB280" s="12"/>
      <c r="AC280" s="12"/>
      <c r="AD280" s="12"/>
      <c r="AE280" s="12"/>
      <c r="AR280" s="209" t="s">
        <v>79</v>
      </c>
      <c r="AT280" s="210" t="s">
        <v>71</v>
      </c>
      <c r="AU280" s="210" t="s">
        <v>72</v>
      </c>
      <c r="AY280" s="209" t="s">
        <v>240</v>
      </c>
      <c r="BK280" s="211">
        <f>SUM(BK281:BK286)</f>
        <v>0</v>
      </c>
    </row>
    <row r="281" s="2" customFormat="1">
      <c r="A281" s="39"/>
      <c r="B281" s="40"/>
      <c r="C281" s="214" t="s">
        <v>686</v>
      </c>
      <c r="D281" s="214" t="s">
        <v>243</v>
      </c>
      <c r="E281" s="215" t="s">
        <v>8163</v>
      </c>
      <c r="F281" s="216" t="s">
        <v>8164</v>
      </c>
      <c r="G281" s="217" t="s">
        <v>282</v>
      </c>
      <c r="H281" s="218">
        <v>5</v>
      </c>
      <c r="I281" s="219"/>
      <c r="J281" s="220">
        <f>ROUND(I281*H281,2)</f>
        <v>0</v>
      </c>
      <c r="K281" s="216" t="s">
        <v>247</v>
      </c>
      <c r="L281" s="45"/>
      <c r="M281" s="221" t="s">
        <v>19</v>
      </c>
      <c r="N281" s="222" t="s">
        <v>43</v>
      </c>
      <c r="O281" s="85"/>
      <c r="P281" s="223">
        <f>O281*H281</f>
        <v>0</v>
      </c>
      <c r="Q281" s="223">
        <v>0</v>
      </c>
      <c r="R281" s="223">
        <f>Q281*H281</f>
        <v>0</v>
      </c>
      <c r="S281" s="223">
        <v>0</v>
      </c>
      <c r="T281" s="224">
        <f>S281*H281</f>
        <v>0</v>
      </c>
      <c r="U281" s="39"/>
      <c r="V281" s="39"/>
      <c r="W281" s="39"/>
      <c r="X281" s="39"/>
      <c r="Y281" s="39"/>
      <c r="Z281" s="39"/>
      <c r="AA281" s="39"/>
      <c r="AB281" s="39"/>
      <c r="AC281" s="39"/>
      <c r="AD281" s="39"/>
      <c r="AE281" s="39"/>
      <c r="AR281" s="225" t="s">
        <v>248</v>
      </c>
      <c r="AT281" s="225" t="s">
        <v>243</v>
      </c>
      <c r="AU281" s="225" t="s">
        <v>79</v>
      </c>
      <c r="AY281" s="18" t="s">
        <v>240</v>
      </c>
      <c r="BE281" s="226">
        <f>IF(N281="základní",J281,0)</f>
        <v>0</v>
      </c>
      <c r="BF281" s="226">
        <f>IF(N281="snížená",J281,0)</f>
        <v>0</v>
      </c>
      <c r="BG281" s="226">
        <f>IF(N281="zákl. přenesená",J281,0)</f>
        <v>0</v>
      </c>
      <c r="BH281" s="226">
        <f>IF(N281="sníž. přenesená",J281,0)</f>
        <v>0</v>
      </c>
      <c r="BI281" s="226">
        <f>IF(N281="nulová",J281,0)</f>
        <v>0</v>
      </c>
      <c r="BJ281" s="18" t="s">
        <v>79</v>
      </c>
      <c r="BK281" s="226">
        <f>ROUND(I281*H281,2)</f>
        <v>0</v>
      </c>
      <c r="BL281" s="18" t="s">
        <v>248</v>
      </c>
      <c r="BM281" s="225" t="s">
        <v>680</v>
      </c>
    </row>
    <row r="282" s="2" customFormat="1">
      <c r="A282" s="39"/>
      <c r="B282" s="40"/>
      <c r="C282" s="41"/>
      <c r="D282" s="227" t="s">
        <v>435</v>
      </c>
      <c r="E282" s="41"/>
      <c r="F282" s="228" t="s">
        <v>8165</v>
      </c>
      <c r="G282" s="41"/>
      <c r="H282" s="41"/>
      <c r="I282" s="229"/>
      <c r="J282" s="41"/>
      <c r="K282" s="41"/>
      <c r="L282" s="45"/>
      <c r="M282" s="291"/>
      <c r="N282" s="292"/>
      <c r="O282" s="85"/>
      <c r="P282" s="85"/>
      <c r="Q282" s="85"/>
      <c r="R282" s="85"/>
      <c r="S282" s="85"/>
      <c r="T282" s="86"/>
      <c r="U282" s="39"/>
      <c r="V282" s="39"/>
      <c r="W282" s="39"/>
      <c r="X282" s="39"/>
      <c r="Y282" s="39"/>
      <c r="Z282" s="39"/>
      <c r="AA282" s="39"/>
      <c r="AB282" s="39"/>
      <c r="AC282" s="39"/>
      <c r="AD282" s="39"/>
      <c r="AE282" s="39"/>
      <c r="AT282" s="18" t="s">
        <v>435</v>
      </c>
      <c r="AU282" s="18" t="s">
        <v>79</v>
      </c>
    </row>
    <row r="283" s="2" customFormat="1" ht="16.5" customHeight="1">
      <c r="A283" s="39"/>
      <c r="B283" s="40"/>
      <c r="C283" s="214" t="s">
        <v>370</v>
      </c>
      <c r="D283" s="214" t="s">
        <v>243</v>
      </c>
      <c r="E283" s="215" t="s">
        <v>8166</v>
      </c>
      <c r="F283" s="216" t="s">
        <v>8084</v>
      </c>
      <c r="G283" s="217" t="s">
        <v>282</v>
      </c>
      <c r="H283" s="218">
        <v>5</v>
      </c>
      <c r="I283" s="219"/>
      <c r="J283" s="220">
        <f>ROUND(I283*H283,2)</f>
        <v>0</v>
      </c>
      <c r="K283" s="216" t="s">
        <v>247</v>
      </c>
      <c r="L283" s="45"/>
      <c r="M283" s="221" t="s">
        <v>19</v>
      </c>
      <c r="N283" s="222" t="s">
        <v>43</v>
      </c>
      <c r="O283" s="85"/>
      <c r="P283" s="223">
        <f>O283*H283</f>
        <v>0</v>
      </c>
      <c r="Q283" s="223">
        <v>0</v>
      </c>
      <c r="R283" s="223">
        <f>Q283*H283</f>
        <v>0</v>
      </c>
      <c r="S283" s="223">
        <v>0</v>
      </c>
      <c r="T283" s="224">
        <f>S283*H283</f>
        <v>0</v>
      </c>
      <c r="U283" s="39"/>
      <c r="V283" s="39"/>
      <c r="W283" s="39"/>
      <c r="X283" s="39"/>
      <c r="Y283" s="39"/>
      <c r="Z283" s="39"/>
      <c r="AA283" s="39"/>
      <c r="AB283" s="39"/>
      <c r="AC283" s="39"/>
      <c r="AD283" s="39"/>
      <c r="AE283" s="39"/>
      <c r="AR283" s="225" t="s">
        <v>248</v>
      </c>
      <c r="AT283" s="225" t="s">
        <v>243</v>
      </c>
      <c r="AU283" s="225" t="s">
        <v>79</v>
      </c>
      <c r="AY283" s="18" t="s">
        <v>240</v>
      </c>
      <c r="BE283" s="226">
        <f>IF(N283="základní",J283,0)</f>
        <v>0</v>
      </c>
      <c r="BF283" s="226">
        <f>IF(N283="snížená",J283,0)</f>
        <v>0</v>
      </c>
      <c r="BG283" s="226">
        <f>IF(N283="zákl. přenesená",J283,0)</f>
        <v>0</v>
      </c>
      <c r="BH283" s="226">
        <f>IF(N283="sníž. přenesená",J283,0)</f>
        <v>0</v>
      </c>
      <c r="BI283" s="226">
        <f>IF(N283="nulová",J283,0)</f>
        <v>0</v>
      </c>
      <c r="BJ283" s="18" t="s">
        <v>79</v>
      </c>
      <c r="BK283" s="226">
        <f>ROUND(I283*H283,2)</f>
        <v>0</v>
      </c>
      <c r="BL283" s="18" t="s">
        <v>248</v>
      </c>
      <c r="BM283" s="225" t="s">
        <v>683</v>
      </c>
    </row>
    <row r="284" s="2" customFormat="1">
      <c r="A284" s="39"/>
      <c r="B284" s="40"/>
      <c r="C284" s="41"/>
      <c r="D284" s="227" t="s">
        <v>435</v>
      </c>
      <c r="E284" s="41"/>
      <c r="F284" s="228" t="s">
        <v>8085</v>
      </c>
      <c r="G284" s="41"/>
      <c r="H284" s="41"/>
      <c r="I284" s="229"/>
      <c r="J284" s="41"/>
      <c r="K284" s="41"/>
      <c r="L284" s="45"/>
      <c r="M284" s="291"/>
      <c r="N284" s="292"/>
      <c r="O284" s="85"/>
      <c r="P284" s="85"/>
      <c r="Q284" s="85"/>
      <c r="R284" s="85"/>
      <c r="S284" s="85"/>
      <c r="T284" s="86"/>
      <c r="U284" s="39"/>
      <c r="V284" s="39"/>
      <c r="W284" s="39"/>
      <c r="X284" s="39"/>
      <c r="Y284" s="39"/>
      <c r="Z284" s="39"/>
      <c r="AA284" s="39"/>
      <c r="AB284" s="39"/>
      <c r="AC284" s="39"/>
      <c r="AD284" s="39"/>
      <c r="AE284" s="39"/>
      <c r="AT284" s="18" t="s">
        <v>435</v>
      </c>
      <c r="AU284" s="18" t="s">
        <v>79</v>
      </c>
    </row>
    <row r="285" s="2" customFormat="1" ht="16.5" customHeight="1">
      <c r="A285" s="39"/>
      <c r="B285" s="40"/>
      <c r="C285" s="214" t="s">
        <v>691</v>
      </c>
      <c r="D285" s="214" t="s">
        <v>243</v>
      </c>
      <c r="E285" s="215" t="s">
        <v>8167</v>
      </c>
      <c r="F285" s="216" t="s">
        <v>8104</v>
      </c>
      <c r="G285" s="217" t="s">
        <v>282</v>
      </c>
      <c r="H285" s="218">
        <v>1</v>
      </c>
      <c r="I285" s="219"/>
      <c r="J285" s="220">
        <f>ROUND(I285*H285,2)</f>
        <v>0</v>
      </c>
      <c r="K285" s="216" t="s">
        <v>247</v>
      </c>
      <c r="L285" s="45"/>
      <c r="M285" s="221" t="s">
        <v>19</v>
      </c>
      <c r="N285" s="222" t="s">
        <v>43</v>
      </c>
      <c r="O285" s="85"/>
      <c r="P285" s="223">
        <f>O285*H285</f>
        <v>0</v>
      </c>
      <c r="Q285" s="223">
        <v>0</v>
      </c>
      <c r="R285" s="223">
        <f>Q285*H285</f>
        <v>0</v>
      </c>
      <c r="S285" s="223">
        <v>0</v>
      </c>
      <c r="T285" s="224">
        <f>S285*H285</f>
        <v>0</v>
      </c>
      <c r="U285" s="39"/>
      <c r="V285" s="39"/>
      <c r="W285" s="39"/>
      <c r="X285" s="39"/>
      <c r="Y285" s="39"/>
      <c r="Z285" s="39"/>
      <c r="AA285" s="39"/>
      <c r="AB285" s="39"/>
      <c r="AC285" s="39"/>
      <c r="AD285" s="39"/>
      <c r="AE285" s="39"/>
      <c r="AR285" s="225" t="s">
        <v>248</v>
      </c>
      <c r="AT285" s="225" t="s">
        <v>243</v>
      </c>
      <c r="AU285" s="225" t="s">
        <v>79</v>
      </c>
      <c r="AY285" s="18" t="s">
        <v>240</v>
      </c>
      <c r="BE285" s="226">
        <f>IF(N285="základní",J285,0)</f>
        <v>0</v>
      </c>
      <c r="BF285" s="226">
        <f>IF(N285="snížená",J285,0)</f>
        <v>0</v>
      </c>
      <c r="BG285" s="226">
        <f>IF(N285="zákl. přenesená",J285,0)</f>
        <v>0</v>
      </c>
      <c r="BH285" s="226">
        <f>IF(N285="sníž. přenesená",J285,0)</f>
        <v>0</v>
      </c>
      <c r="BI285" s="226">
        <f>IF(N285="nulová",J285,0)</f>
        <v>0</v>
      </c>
      <c r="BJ285" s="18" t="s">
        <v>79</v>
      </c>
      <c r="BK285" s="226">
        <f>ROUND(I285*H285,2)</f>
        <v>0</v>
      </c>
      <c r="BL285" s="18" t="s">
        <v>248</v>
      </c>
      <c r="BM285" s="225" t="s">
        <v>685</v>
      </c>
    </row>
    <row r="286" s="2" customFormat="1">
      <c r="A286" s="39"/>
      <c r="B286" s="40"/>
      <c r="C286" s="41"/>
      <c r="D286" s="227" t="s">
        <v>435</v>
      </c>
      <c r="E286" s="41"/>
      <c r="F286" s="228" t="s">
        <v>8168</v>
      </c>
      <c r="G286" s="41"/>
      <c r="H286" s="41"/>
      <c r="I286" s="229"/>
      <c r="J286" s="41"/>
      <c r="K286" s="41"/>
      <c r="L286" s="45"/>
      <c r="M286" s="291"/>
      <c r="N286" s="292"/>
      <c r="O286" s="85"/>
      <c r="P286" s="85"/>
      <c r="Q286" s="85"/>
      <c r="R286" s="85"/>
      <c r="S286" s="85"/>
      <c r="T286" s="86"/>
      <c r="U286" s="39"/>
      <c r="V286" s="39"/>
      <c r="W286" s="39"/>
      <c r="X286" s="39"/>
      <c r="Y286" s="39"/>
      <c r="Z286" s="39"/>
      <c r="AA286" s="39"/>
      <c r="AB286" s="39"/>
      <c r="AC286" s="39"/>
      <c r="AD286" s="39"/>
      <c r="AE286" s="39"/>
      <c r="AT286" s="18" t="s">
        <v>435</v>
      </c>
      <c r="AU286" s="18" t="s">
        <v>79</v>
      </c>
    </row>
    <row r="287" s="12" customFormat="1" ht="25.92" customHeight="1">
      <c r="A287" s="12"/>
      <c r="B287" s="198"/>
      <c r="C287" s="199"/>
      <c r="D287" s="200" t="s">
        <v>71</v>
      </c>
      <c r="E287" s="201" t="s">
        <v>265</v>
      </c>
      <c r="F287" s="201" t="s">
        <v>8169</v>
      </c>
      <c r="G287" s="199"/>
      <c r="H287" s="199"/>
      <c r="I287" s="202"/>
      <c r="J287" s="203">
        <f>BK287</f>
        <v>0</v>
      </c>
      <c r="K287" s="199"/>
      <c r="L287" s="204"/>
      <c r="M287" s="205"/>
      <c r="N287" s="206"/>
      <c r="O287" s="206"/>
      <c r="P287" s="207">
        <f>SUM(P288:P289)</f>
        <v>0</v>
      </c>
      <c r="Q287" s="206"/>
      <c r="R287" s="207">
        <f>SUM(R288:R289)</f>
        <v>0</v>
      </c>
      <c r="S287" s="206"/>
      <c r="T287" s="208">
        <f>SUM(T288:T289)</f>
        <v>0</v>
      </c>
      <c r="U287" s="12"/>
      <c r="V287" s="12"/>
      <c r="W287" s="12"/>
      <c r="X287" s="12"/>
      <c r="Y287" s="12"/>
      <c r="Z287" s="12"/>
      <c r="AA287" s="12"/>
      <c r="AB287" s="12"/>
      <c r="AC287" s="12"/>
      <c r="AD287" s="12"/>
      <c r="AE287" s="12"/>
      <c r="AR287" s="209" t="s">
        <v>79</v>
      </c>
      <c r="AT287" s="210" t="s">
        <v>71</v>
      </c>
      <c r="AU287" s="210" t="s">
        <v>72</v>
      </c>
      <c r="AY287" s="209" t="s">
        <v>240</v>
      </c>
      <c r="BK287" s="211">
        <f>SUM(BK288:BK289)</f>
        <v>0</v>
      </c>
    </row>
    <row r="288" s="2" customFormat="1" ht="16.5" customHeight="1">
      <c r="A288" s="39"/>
      <c r="B288" s="40"/>
      <c r="C288" s="214" t="s">
        <v>374</v>
      </c>
      <c r="D288" s="214" t="s">
        <v>243</v>
      </c>
      <c r="E288" s="215" t="s">
        <v>8170</v>
      </c>
      <c r="F288" s="216" t="s">
        <v>8171</v>
      </c>
      <c r="G288" s="217" t="s">
        <v>282</v>
      </c>
      <c r="H288" s="218">
        <v>4</v>
      </c>
      <c r="I288" s="219"/>
      <c r="J288" s="220">
        <f>ROUND(I288*H288,2)</f>
        <v>0</v>
      </c>
      <c r="K288" s="216" t="s">
        <v>247</v>
      </c>
      <c r="L288" s="45"/>
      <c r="M288" s="221" t="s">
        <v>19</v>
      </c>
      <c r="N288" s="222" t="s">
        <v>43</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248</v>
      </c>
      <c r="AT288" s="225" t="s">
        <v>243</v>
      </c>
      <c r="AU288" s="225" t="s">
        <v>79</v>
      </c>
      <c r="AY288" s="18" t="s">
        <v>240</v>
      </c>
      <c r="BE288" s="226">
        <f>IF(N288="základní",J288,0)</f>
        <v>0</v>
      </c>
      <c r="BF288" s="226">
        <f>IF(N288="snížená",J288,0)</f>
        <v>0</v>
      </c>
      <c r="BG288" s="226">
        <f>IF(N288="zákl. přenesená",J288,0)</f>
        <v>0</v>
      </c>
      <c r="BH288" s="226">
        <f>IF(N288="sníž. přenesená",J288,0)</f>
        <v>0</v>
      </c>
      <c r="BI288" s="226">
        <f>IF(N288="nulová",J288,0)</f>
        <v>0</v>
      </c>
      <c r="BJ288" s="18" t="s">
        <v>79</v>
      </c>
      <c r="BK288" s="226">
        <f>ROUND(I288*H288,2)</f>
        <v>0</v>
      </c>
      <c r="BL288" s="18" t="s">
        <v>248</v>
      </c>
      <c r="BM288" s="225" t="s">
        <v>688</v>
      </c>
    </row>
    <row r="289" s="2" customFormat="1">
      <c r="A289" s="39"/>
      <c r="B289" s="40"/>
      <c r="C289" s="41"/>
      <c r="D289" s="227" t="s">
        <v>435</v>
      </c>
      <c r="E289" s="41"/>
      <c r="F289" s="228" t="s">
        <v>8172</v>
      </c>
      <c r="G289" s="41"/>
      <c r="H289" s="41"/>
      <c r="I289" s="229"/>
      <c r="J289" s="41"/>
      <c r="K289" s="41"/>
      <c r="L289" s="45"/>
      <c r="M289" s="291"/>
      <c r="N289" s="292"/>
      <c r="O289" s="85"/>
      <c r="P289" s="85"/>
      <c r="Q289" s="85"/>
      <c r="R289" s="85"/>
      <c r="S289" s="85"/>
      <c r="T289" s="86"/>
      <c r="U289" s="39"/>
      <c r="V289" s="39"/>
      <c r="W289" s="39"/>
      <c r="X289" s="39"/>
      <c r="Y289" s="39"/>
      <c r="Z289" s="39"/>
      <c r="AA289" s="39"/>
      <c r="AB289" s="39"/>
      <c r="AC289" s="39"/>
      <c r="AD289" s="39"/>
      <c r="AE289" s="39"/>
      <c r="AT289" s="18" t="s">
        <v>435</v>
      </c>
      <c r="AU289" s="18" t="s">
        <v>79</v>
      </c>
    </row>
    <row r="290" s="12" customFormat="1" ht="25.92" customHeight="1">
      <c r="A290" s="12"/>
      <c r="B290" s="198"/>
      <c r="C290" s="199"/>
      <c r="D290" s="200" t="s">
        <v>71</v>
      </c>
      <c r="E290" s="201" t="s">
        <v>257</v>
      </c>
      <c r="F290" s="201" t="s">
        <v>8173</v>
      </c>
      <c r="G290" s="199"/>
      <c r="H290" s="199"/>
      <c r="I290" s="202"/>
      <c r="J290" s="203">
        <f>BK290</f>
        <v>0</v>
      </c>
      <c r="K290" s="199"/>
      <c r="L290" s="204"/>
      <c r="M290" s="205"/>
      <c r="N290" s="206"/>
      <c r="O290" s="206"/>
      <c r="P290" s="207">
        <f>SUM(P291:P298)</f>
        <v>0</v>
      </c>
      <c r="Q290" s="206"/>
      <c r="R290" s="207">
        <f>SUM(R291:R298)</f>
        <v>0</v>
      </c>
      <c r="S290" s="206"/>
      <c r="T290" s="208">
        <f>SUM(T291:T298)</f>
        <v>0</v>
      </c>
      <c r="U290" s="12"/>
      <c r="V290" s="12"/>
      <c r="W290" s="12"/>
      <c r="X290" s="12"/>
      <c r="Y290" s="12"/>
      <c r="Z290" s="12"/>
      <c r="AA290" s="12"/>
      <c r="AB290" s="12"/>
      <c r="AC290" s="12"/>
      <c r="AD290" s="12"/>
      <c r="AE290" s="12"/>
      <c r="AR290" s="209" t="s">
        <v>79</v>
      </c>
      <c r="AT290" s="210" t="s">
        <v>71</v>
      </c>
      <c r="AU290" s="210" t="s">
        <v>72</v>
      </c>
      <c r="AY290" s="209" t="s">
        <v>240</v>
      </c>
      <c r="BK290" s="211">
        <f>SUM(BK291:BK298)</f>
        <v>0</v>
      </c>
    </row>
    <row r="291" s="2" customFormat="1" ht="16.5" customHeight="1">
      <c r="A291" s="39"/>
      <c r="B291" s="40"/>
      <c r="C291" s="214" t="s">
        <v>696</v>
      </c>
      <c r="D291" s="214" t="s">
        <v>243</v>
      </c>
      <c r="E291" s="215" t="s">
        <v>8174</v>
      </c>
      <c r="F291" s="216" t="s">
        <v>8175</v>
      </c>
      <c r="G291" s="217" t="s">
        <v>282</v>
      </c>
      <c r="H291" s="218">
        <v>1</v>
      </c>
      <c r="I291" s="219"/>
      <c r="J291" s="220">
        <f>ROUND(I291*H291,2)</f>
        <v>0</v>
      </c>
      <c r="K291" s="216" t="s">
        <v>247</v>
      </c>
      <c r="L291" s="45"/>
      <c r="M291" s="221" t="s">
        <v>19</v>
      </c>
      <c r="N291" s="222" t="s">
        <v>43</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248</v>
      </c>
      <c r="AT291" s="225" t="s">
        <v>243</v>
      </c>
      <c r="AU291" s="225" t="s">
        <v>79</v>
      </c>
      <c r="AY291" s="18" t="s">
        <v>240</v>
      </c>
      <c r="BE291" s="226">
        <f>IF(N291="základní",J291,0)</f>
        <v>0</v>
      </c>
      <c r="BF291" s="226">
        <f>IF(N291="snížená",J291,0)</f>
        <v>0</v>
      </c>
      <c r="BG291" s="226">
        <f>IF(N291="zákl. přenesená",J291,0)</f>
        <v>0</v>
      </c>
      <c r="BH291" s="226">
        <f>IF(N291="sníž. přenesená",J291,0)</f>
        <v>0</v>
      </c>
      <c r="BI291" s="226">
        <f>IF(N291="nulová",J291,0)</f>
        <v>0</v>
      </c>
      <c r="BJ291" s="18" t="s">
        <v>79</v>
      </c>
      <c r="BK291" s="226">
        <f>ROUND(I291*H291,2)</f>
        <v>0</v>
      </c>
      <c r="BL291" s="18" t="s">
        <v>248</v>
      </c>
      <c r="BM291" s="225" t="s">
        <v>693</v>
      </c>
    </row>
    <row r="292" s="2" customFormat="1">
      <c r="A292" s="39"/>
      <c r="B292" s="40"/>
      <c r="C292" s="41"/>
      <c r="D292" s="227" t="s">
        <v>435</v>
      </c>
      <c r="E292" s="41"/>
      <c r="F292" s="228" t="s">
        <v>8176</v>
      </c>
      <c r="G292" s="41"/>
      <c r="H292" s="41"/>
      <c r="I292" s="229"/>
      <c r="J292" s="41"/>
      <c r="K292" s="41"/>
      <c r="L292" s="45"/>
      <c r="M292" s="291"/>
      <c r="N292" s="292"/>
      <c r="O292" s="85"/>
      <c r="P292" s="85"/>
      <c r="Q292" s="85"/>
      <c r="R292" s="85"/>
      <c r="S292" s="85"/>
      <c r="T292" s="86"/>
      <c r="U292" s="39"/>
      <c r="V292" s="39"/>
      <c r="W292" s="39"/>
      <c r="X292" s="39"/>
      <c r="Y292" s="39"/>
      <c r="Z292" s="39"/>
      <c r="AA292" s="39"/>
      <c r="AB292" s="39"/>
      <c r="AC292" s="39"/>
      <c r="AD292" s="39"/>
      <c r="AE292" s="39"/>
      <c r="AT292" s="18" t="s">
        <v>435</v>
      </c>
      <c r="AU292" s="18" t="s">
        <v>79</v>
      </c>
    </row>
    <row r="293" s="2" customFormat="1" ht="16.5" customHeight="1">
      <c r="A293" s="39"/>
      <c r="B293" s="40"/>
      <c r="C293" s="214" t="s">
        <v>377</v>
      </c>
      <c r="D293" s="214" t="s">
        <v>243</v>
      </c>
      <c r="E293" s="215" t="s">
        <v>8177</v>
      </c>
      <c r="F293" s="216" t="s">
        <v>8117</v>
      </c>
      <c r="G293" s="217" t="s">
        <v>282</v>
      </c>
      <c r="H293" s="218">
        <v>1</v>
      </c>
      <c r="I293" s="219"/>
      <c r="J293" s="220">
        <f>ROUND(I293*H293,2)</f>
        <v>0</v>
      </c>
      <c r="K293" s="216" t="s">
        <v>247</v>
      </c>
      <c r="L293" s="45"/>
      <c r="M293" s="221" t="s">
        <v>19</v>
      </c>
      <c r="N293" s="222" t="s">
        <v>43</v>
      </c>
      <c r="O293" s="85"/>
      <c r="P293" s="223">
        <f>O293*H293</f>
        <v>0</v>
      </c>
      <c r="Q293" s="223">
        <v>0</v>
      </c>
      <c r="R293" s="223">
        <f>Q293*H293</f>
        <v>0</v>
      </c>
      <c r="S293" s="223">
        <v>0</v>
      </c>
      <c r="T293" s="224">
        <f>S293*H293</f>
        <v>0</v>
      </c>
      <c r="U293" s="39"/>
      <c r="V293" s="39"/>
      <c r="W293" s="39"/>
      <c r="X293" s="39"/>
      <c r="Y293" s="39"/>
      <c r="Z293" s="39"/>
      <c r="AA293" s="39"/>
      <c r="AB293" s="39"/>
      <c r="AC293" s="39"/>
      <c r="AD293" s="39"/>
      <c r="AE293" s="39"/>
      <c r="AR293" s="225" t="s">
        <v>248</v>
      </c>
      <c r="AT293" s="225" t="s">
        <v>243</v>
      </c>
      <c r="AU293" s="225" t="s">
        <v>79</v>
      </c>
      <c r="AY293" s="18" t="s">
        <v>240</v>
      </c>
      <c r="BE293" s="226">
        <f>IF(N293="základní",J293,0)</f>
        <v>0</v>
      </c>
      <c r="BF293" s="226">
        <f>IF(N293="snížená",J293,0)</f>
        <v>0</v>
      </c>
      <c r="BG293" s="226">
        <f>IF(N293="zákl. přenesená",J293,0)</f>
        <v>0</v>
      </c>
      <c r="BH293" s="226">
        <f>IF(N293="sníž. přenesená",J293,0)</f>
        <v>0</v>
      </c>
      <c r="BI293" s="226">
        <f>IF(N293="nulová",J293,0)</f>
        <v>0</v>
      </c>
      <c r="BJ293" s="18" t="s">
        <v>79</v>
      </c>
      <c r="BK293" s="226">
        <f>ROUND(I293*H293,2)</f>
        <v>0</v>
      </c>
      <c r="BL293" s="18" t="s">
        <v>248</v>
      </c>
      <c r="BM293" s="225" t="s">
        <v>695</v>
      </c>
    </row>
    <row r="294" s="2" customFormat="1">
      <c r="A294" s="39"/>
      <c r="B294" s="40"/>
      <c r="C294" s="41"/>
      <c r="D294" s="227" t="s">
        <v>435</v>
      </c>
      <c r="E294" s="41"/>
      <c r="F294" s="228" t="s">
        <v>8085</v>
      </c>
      <c r="G294" s="41"/>
      <c r="H294" s="41"/>
      <c r="I294" s="229"/>
      <c r="J294" s="41"/>
      <c r="K294" s="41"/>
      <c r="L294" s="45"/>
      <c r="M294" s="291"/>
      <c r="N294" s="292"/>
      <c r="O294" s="85"/>
      <c r="P294" s="85"/>
      <c r="Q294" s="85"/>
      <c r="R294" s="85"/>
      <c r="S294" s="85"/>
      <c r="T294" s="86"/>
      <c r="U294" s="39"/>
      <c r="V294" s="39"/>
      <c r="W294" s="39"/>
      <c r="X294" s="39"/>
      <c r="Y294" s="39"/>
      <c r="Z294" s="39"/>
      <c r="AA294" s="39"/>
      <c r="AB294" s="39"/>
      <c r="AC294" s="39"/>
      <c r="AD294" s="39"/>
      <c r="AE294" s="39"/>
      <c r="AT294" s="18" t="s">
        <v>435</v>
      </c>
      <c r="AU294" s="18" t="s">
        <v>79</v>
      </c>
    </row>
    <row r="295" s="2" customFormat="1" ht="16.5" customHeight="1">
      <c r="A295" s="39"/>
      <c r="B295" s="40"/>
      <c r="C295" s="214" t="s">
        <v>702</v>
      </c>
      <c r="D295" s="214" t="s">
        <v>243</v>
      </c>
      <c r="E295" s="215" t="s">
        <v>8178</v>
      </c>
      <c r="F295" s="216" t="s">
        <v>8179</v>
      </c>
      <c r="G295" s="217" t="s">
        <v>282</v>
      </c>
      <c r="H295" s="218">
        <v>1</v>
      </c>
      <c r="I295" s="219"/>
      <c r="J295" s="220">
        <f>ROUND(I295*H295,2)</f>
        <v>0</v>
      </c>
      <c r="K295" s="216" t="s">
        <v>247</v>
      </c>
      <c r="L295" s="45"/>
      <c r="M295" s="221" t="s">
        <v>19</v>
      </c>
      <c r="N295" s="222" t="s">
        <v>43</v>
      </c>
      <c r="O295" s="85"/>
      <c r="P295" s="223">
        <f>O295*H295</f>
        <v>0</v>
      </c>
      <c r="Q295" s="223">
        <v>0</v>
      </c>
      <c r="R295" s="223">
        <f>Q295*H295</f>
        <v>0</v>
      </c>
      <c r="S295" s="223">
        <v>0</v>
      </c>
      <c r="T295" s="224">
        <f>S295*H295</f>
        <v>0</v>
      </c>
      <c r="U295" s="39"/>
      <c r="V295" s="39"/>
      <c r="W295" s="39"/>
      <c r="X295" s="39"/>
      <c r="Y295" s="39"/>
      <c r="Z295" s="39"/>
      <c r="AA295" s="39"/>
      <c r="AB295" s="39"/>
      <c r="AC295" s="39"/>
      <c r="AD295" s="39"/>
      <c r="AE295" s="39"/>
      <c r="AR295" s="225" t="s">
        <v>248</v>
      </c>
      <c r="AT295" s="225" t="s">
        <v>243</v>
      </c>
      <c r="AU295" s="225" t="s">
        <v>79</v>
      </c>
      <c r="AY295" s="18" t="s">
        <v>240</v>
      </c>
      <c r="BE295" s="226">
        <f>IF(N295="základní",J295,0)</f>
        <v>0</v>
      </c>
      <c r="BF295" s="226">
        <f>IF(N295="snížená",J295,0)</f>
        <v>0</v>
      </c>
      <c r="BG295" s="226">
        <f>IF(N295="zákl. přenesená",J295,0)</f>
        <v>0</v>
      </c>
      <c r="BH295" s="226">
        <f>IF(N295="sníž. přenesená",J295,0)</f>
        <v>0</v>
      </c>
      <c r="BI295" s="226">
        <f>IF(N295="nulová",J295,0)</f>
        <v>0</v>
      </c>
      <c r="BJ295" s="18" t="s">
        <v>79</v>
      </c>
      <c r="BK295" s="226">
        <f>ROUND(I295*H295,2)</f>
        <v>0</v>
      </c>
      <c r="BL295" s="18" t="s">
        <v>248</v>
      </c>
      <c r="BM295" s="225" t="s">
        <v>698</v>
      </c>
    </row>
    <row r="296" s="2" customFormat="1">
      <c r="A296" s="39"/>
      <c r="B296" s="40"/>
      <c r="C296" s="41"/>
      <c r="D296" s="227" t="s">
        <v>435</v>
      </c>
      <c r="E296" s="41"/>
      <c r="F296" s="228" t="s">
        <v>8180</v>
      </c>
      <c r="G296" s="41"/>
      <c r="H296" s="41"/>
      <c r="I296" s="229"/>
      <c r="J296" s="41"/>
      <c r="K296" s="41"/>
      <c r="L296" s="45"/>
      <c r="M296" s="291"/>
      <c r="N296" s="292"/>
      <c r="O296" s="85"/>
      <c r="P296" s="85"/>
      <c r="Q296" s="85"/>
      <c r="R296" s="85"/>
      <c r="S296" s="85"/>
      <c r="T296" s="86"/>
      <c r="U296" s="39"/>
      <c r="V296" s="39"/>
      <c r="W296" s="39"/>
      <c r="X296" s="39"/>
      <c r="Y296" s="39"/>
      <c r="Z296" s="39"/>
      <c r="AA296" s="39"/>
      <c r="AB296" s="39"/>
      <c r="AC296" s="39"/>
      <c r="AD296" s="39"/>
      <c r="AE296" s="39"/>
      <c r="AT296" s="18" t="s">
        <v>435</v>
      </c>
      <c r="AU296" s="18" t="s">
        <v>79</v>
      </c>
    </row>
    <row r="297" s="2" customFormat="1" ht="16.5" customHeight="1">
      <c r="A297" s="39"/>
      <c r="B297" s="40"/>
      <c r="C297" s="214" t="s">
        <v>382</v>
      </c>
      <c r="D297" s="214" t="s">
        <v>243</v>
      </c>
      <c r="E297" s="215" t="s">
        <v>8181</v>
      </c>
      <c r="F297" s="216" t="s">
        <v>8117</v>
      </c>
      <c r="G297" s="217" t="s">
        <v>282</v>
      </c>
      <c r="H297" s="218">
        <v>1</v>
      </c>
      <c r="I297" s="219"/>
      <c r="J297" s="220">
        <f>ROUND(I297*H297,2)</f>
        <v>0</v>
      </c>
      <c r="K297" s="216" t="s">
        <v>247</v>
      </c>
      <c r="L297" s="45"/>
      <c r="M297" s="221" t="s">
        <v>19</v>
      </c>
      <c r="N297" s="222" t="s">
        <v>43</v>
      </c>
      <c r="O297" s="85"/>
      <c r="P297" s="223">
        <f>O297*H297</f>
        <v>0</v>
      </c>
      <c r="Q297" s="223">
        <v>0</v>
      </c>
      <c r="R297" s="223">
        <f>Q297*H297</f>
        <v>0</v>
      </c>
      <c r="S297" s="223">
        <v>0</v>
      </c>
      <c r="T297" s="224">
        <f>S297*H297</f>
        <v>0</v>
      </c>
      <c r="U297" s="39"/>
      <c r="V297" s="39"/>
      <c r="W297" s="39"/>
      <c r="X297" s="39"/>
      <c r="Y297" s="39"/>
      <c r="Z297" s="39"/>
      <c r="AA297" s="39"/>
      <c r="AB297" s="39"/>
      <c r="AC297" s="39"/>
      <c r="AD297" s="39"/>
      <c r="AE297" s="39"/>
      <c r="AR297" s="225" t="s">
        <v>248</v>
      </c>
      <c r="AT297" s="225" t="s">
        <v>243</v>
      </c>
      <c r="AU297" s="225" t="s">
        <v>79</v>
      </c>
      <c r="AY297" s="18" t="s">
        <v>240</v>
      </c>
      <c r="BE297" s="226">
        <f>IF(N297="základní",J297,0)</f>
        <v>0</v>
      </c>
      <c r="BF297" s="226">
        <f>IF(N297="snížená",J297,0)</f>
        <v>0</v>
      </c>
      <c r="BG297" s="226">
        <f>IF(N297="zákl. přenesená",J297,0)</f>
        <v>0</v>
      </c>
      <c r="BH297" s="226">
        <f>IF(N297="sníž. přenesená",J297,0)</f>
        <v>0</v>
      </c>
      <c r="BI297" s="226">
        <f>IF(N297="nulová",J297,0)</f>
        <v>0</v>
      </c>
      <c r="BJ297" s="18" t="s">
        <v>79</v>
      </c>
      <c r="BK297" s="226">
        <f>ROUND(I297*H297,2)</f>
        <v>0</v>
      </c>
      <c r="BL297" s="18" t="s">
        <v>248</v>
      </c>
      <c r="BM297" s="225" t="s">
        <v>701</v>
      </c>
    </row>
    <row r="298" s="2" customFormat="1">
      <c r="A298" s="39"/>
      <c r="B298" s="40"/>
      <c r="C298" s="41"/>
      <c r="D298" s="227" t="s">
        <v>435</v>
      </c>
      <c r="E298" s="41"/>
      <c r="F298" s="228" t="s">
        <v>8182</v>
      </c>
      <c r="G298" s="41"/>
      <c r="H298" s="41"/>
      <c r="I298" s="229"/>
      <c r="J298" s="41"/>
      <c r="K298" s="41"/>
      <c r="L298" s="45"/>
      <c r="M298" s="291"/>
      <c r="N298" s="292"/>
      <c r="O298" s="85"/>
      <c r="P298" s="85"/>
      <c r="Q298" s="85"/>
      <c r="R298" s="85"/>
      <c r="S298" s="85"/>
      <c r="T298" s="86"/>
      <c r="U298" s="39"/>
      <c r="V298" s="39"/>
      <c r="W298" s="39"/>
      <c r="X298" s="39"/>
      <c r="Y298" s="39"/>
      <c r="Z298" s="39"/>
      <c r="AA298" s="39"/>
      <c r="AB298" s="39"/>
      <c r="AC298" s="39"/>
      <c r="AD298" s="39"/>
      <c r="AE298" s="39"/>
      <c r="AT298" s="18" t="s">
        <v>435</v>
      </c>
      <c r="AU298" s="18" t="s">
        <v>79</v>
      </c>
    </row>
    <row r="299" s="12" customFormat="1" ht="25.92" customHeight="1">
      <c r="A299" s="12"/>
      <c r="B299" s="198"/>
      <c r="C299" s="199"/>
      <c r="D299" s="200" t="s">
        <v>71</v>
      </c>
      <c r="E299" s="201" t="s">
        <v>272</v>
      </c>
      <c r="F299" s="201" t="s">
        <v>8183</v>
      </c>
      <c r="G299" s="199"/>
      <c r="H299" s="199"/>
      <c r="I299" s="202"/>
      <c r="J299" s="203">
        <f>BK299</f>
        <v>0</v>
      </c>
      <c r="K299" s="199"/>
      <c r="L299" s="204"/>
      <c r="M299" s="205"/>
      <c r="N299" s="206"/>
      <c r="O299" s="206"/>
      <c r="P299" s="207">
        <f>SUM(P300:P349)</f>
        <v>0</v>
      </c>
      <c r="Q299" s="206"/>
      <c r="R299" s="207">
        <f>SUM(R300:R349)</f>
        <v>0</v>
      </c>
      <c r="S299" s="206"/>
      <c r="T299" s="208">
        <f>SUM(T300:T349)</f>
        <v>0</v>
      </c>
      <c r="U299" s="12"/>
      <c r="V299" s="12"/>
      <c r="W299" s="12"/>
      <c r="X299" s="12"/>
      <c r="Y299" s="12"/>
      <c r="Z299" s="12"/>
      <c r="AA299" s="12"/>
      <c r="AB299" s="12"/>
      <c r="AC299" s="12"/>
      <c r="AD299" s="12"/>
      <c r="AE299" s="12"/>
      <c r="AR299" s="209" t="s">
        <v>79</v>
      </c>
      <c r="AT299" s="210" t="s">
        <v>71</v>
      </c>
      <c r="AU299" s="210" t="s">
        <v>72</v>
      </c>
      <c r="AY299" s="209" t="s">
        <v>240</v>
      </c>
      <c r="BK299" s="211">
        <f>SUM(BK300:BK349)</f>
        <v>0</v>
      </c>
    </row>
    <row r="300" s="2" customFormat="1" ht="16.5" customHeight="1">
      <c r="A300" s="39"/>
      <c r="B300" s="40"/>
      <c r="C300" s="214" t="s">
        <v>707</v>
      </c>
      <c r="D300" s="214" t="s">
        <v>243</v>
      </c>
      <c r="E300" s="215" t="s">
        <v>8184</v>
      </c>
      <c r="F300" s="216" t="s">
        <v>8185</v>
      </c>
      <c r="G300" s="217" t="s">
        <v>261</v>
      </c>
      <c r="H300" s="218">
        <v>18</v>
      </c>
      <c r="I300" s="219"/>
      <c r="J300" s="220">
        <f>ROUND(I300*H300,2)</f>
        <v>0</v>
      </c>
      <c r="K300" s="216" t="s">
        <v>247</v>
      </c>
      <c r="L300" s="45"/>
      <c r="M300" s="221" t="s">
        <v>19</v>
      </c>
      <c r="N300" s="222" t="s">
        <v>43</v>
      </c>
      <c r="O300" s="85"/>
      <c r="P300" s="223">
        <f>O300*H300</f>
        <v>0</v>
      </c>
      <c r="Q300" s="223">
        <v>0</v>
      </c>
      <c r="R300" s="223">
        <f>Q300*H300</f>
        <v>0</v>
      </c>
      <c r="S300" s="223">
        <v>0</v>
      </c>
      <c r="T300" s="224">
        <f>S300*H300</f>
        <v>0</v>
      </c>
      <c r="U300" s="39"/>
      <c r="V300" s="39"/>
      <c r="W300" s="39"/>
      <c r="X300" s="39"/>
      <c r="Y300" s="39"/>
      <c r="Z300" s="39"/>
      <c r="AA300" s="39"/>
      <c r="AB300" s="39"/>
      <c r="AC300" s="39"/>
      <c r="AD300" s="39"/>
      <c r="AE300" s="39"/>
      <c r="AR300" s="225" t="s">
        <v>248</v>
      </c>
      <c r="AT300" s="225" t="s">
        <v>243</v>
      </c>
      <c r="AU300" s="225" t="s">
        <v>79</v>
      </c>
      <c r="AY300" s="18" t="s">
        <v>240</v>
      </c>
      <c r="BE300" s="226">
        <f>IF(N300="základní",J300,0)</f>
        <v>0</v>
      </c>
      <c r="BF300" s="226">
        <f>IF(N300="snížená",J300,0)</f>
        <v>0</v>
      </c>
      <c r="BG300" s="226">
        <f>IF(N300="zákl. přenesená",J300,0)</f>
        <v>0</v>
      </c>
      <c r="BH300" s="226">
        <f>IF(N300="sníž. přenesená",J300,0)</f>
        <v>0</v>
      </c>
      <c r="BI300" s="226">
        <f>IF(N300="nulová",J300,0)</f>
        <v>0</v>
      </c>
      <c r="BJ300" s="18" t="s">
        <v>79</v>
      </c>
      <c r="BK300" s="226">
        <f>ROUND(I300*H300,2)</f>
        <v>0</v>
      </c>
      <c r="BL300" s="18" t="s">
        <v>248</v>
      </c>
      <c r="BM300" s="225" t="s">
        <v>704</v>
      </c>
    </row>
    <row r="301" s="2" customFormat="1">
      <c r="A301" s="39"/>
      <c r="B301" s="40"/>
      <c r="C301" s="41"/>
      <c r="D301" s="227" t="s">
        <v>435</v>
      </c>
      <c r="E301" s="41"/>
      <c r="F301" s="228" t="s">
        <v>8186</v>
      </c>
      <c r="G301" s="41"/>
      <c r="H301" s="41"/>
      <c r="I301" s="229"/>
      <c r="J301" s="41"/>
      <c r="K301" s="41"/>
      <c r="L301" s="45"/>
      <c r="M301" s="291"/>
      <c r="N301" s="292"/>
      <c r="O301" s="85"/>
      <c r="P301" s="85"/>
      <c r="Q301" s="85"/>
      <c r="R301" s="85"/>
      <c r="S301" s="85"/>
      <c r="T301" s="86"/>
      <c r="U301" s="39"/>
      <c r="V301" s="39"/>
      <c r="W301" s="39"/>
      <c r="X301" s="39"/>
      <c r="Y301" s="39"/>
      <c r="Z301" s="39"/>
      <c r="AA301" s="39"/>
      <c r="AB301" s="39"/>
      <c r="AC301" s="39"/>
      <c r="AD301" s="39"/>
      <c r="AE301" s="39"/>
      <c r="AT301" s="18" t="s">
        <v>435</v>
      </c>
      <c r="AU301" s="18" t="s">
        <v>79</v>
      </c>
    </row>
    <row r="302" s="2" customFormat="1">
      <c r="A302" s="39"/>
      <c r="B302" s="40"/>
      <c r="C302" s="214" t="s">
        <v>387</v>
      </c>
      <c r="D302" s="214" t="s">
        <v>243</v>
      </c>
      <c r="E302" s="215" t="s">
        <v>8187</v>
      </c>
      <c r="F302" s="216" t="s">
        <v>8188</v>
      </c>
      <c r="G302" s="217" t="s">
        <v>261</v>
      </c>
      <c r="H302" s="218">
        <v>120</v>
      </c>
      <c r="I302" s="219"/>
      <c r="J302" s="220">
        <f>ROUND(I302*H302,2)</f>
        <v>0</v>
      </c>
      <c r="K302" s="216" t="s">
        <v>247</v>
      </c>
      <c r="L302" s="45"/>
      <c r="M302" s="221" t="s">
        <v>19</v>
      </c>
      <c r="N302" s="222" t="s">
        <v>43</v>
      </c>
      <c r="O302" s="85"/>
      <c r="P302" s="223">
        <f>O302*H302</f>
        <v>0</v>
      </c>
      <c r="Q302" s="223">
        <v>0</v>
      </c>
      <c r="R302" s="223">
        <f>Q302*H302</f>
        <v>0</v>
      </c>
      <c r="S302" s="223">
        <v>0</v>
      </c>
      <c r="T302" s="224">
        <f>S302*H302</f>
        <v>0</v>
      </c>
      <c r="U302" s="39"/>
      <c r="V302" s="39"/>
      <c r="W302" s="39"/>
      <c r="X302" s="39"/>
      <c r="Y302" s="39"/>
      <c r="Z302" s="39"/>
      <c r="AA302" s="39"/>
      <c r="AB302" s="39"/>
      <c r="AC302" s="39"/>
      <c r="AD302" s="39"/>
      <c r="AE302" s="39"/>
      <c r="AR302" s="225" t="s">
        <v>248</v>
      </c>
      <c r="AT302" s="225" t="s">
        <v>243</v>
      </c>
      <c r="AU302" s="225" t="s">
        <v>79</v>
      </c>
      <c r="AY302" s="18" t="s">
        <v>240</v>
      </c>
      <c r="BE302" s="226">
        <f>IF(N302="základní",J302,0)</f>
        <v>0</v>
      </c>
      <c r="BF302" s="226">
        <f>IF(N302="snížená",J302,0)</f>
        <v>0</v>
      </c>
      <c r="BG302" s="226">
        <f>IF(N302="zákl. přenesená",J302,0)</f>
        <v>0</v>
      </c>
      <c r="BH302" s="226">
        <f>IF(N302="sníž. přenesená",J302,0)</f>
        <v>0</v>
      </c>
      <c r="BI302" s="226">
        <f>IF(N302="nulová",J302,0)</f>
        <v>0</v>
      </c>
      <c r="BJ302" s="18" t="s">
        <v>79</v>
      </c>
      <c r="BK302" s="226">
        <f>ROUND(I302*H302,2)</f>
        <v>0</v>
      </c>
      <c r="BL302" s="18" t="s">
        <v>248</v>
      </c>
      <c r="BM302" s="225" t="s">
        <v>706</v>
      </c>
    </row>
    <row r="303" s="2" customFormat="1">
      <c r="A303" s="39"/>
      <c r="B303" s="40"/>
      <c r="C303" s="41"/>
      <c r="D303" s="227" t="s">
        <v>435</v>
      </c>
      <c r="E303" s="41"/>
      <c r="F303" s="228" t="s">
        <v>8189</v>
      </c>
      <c r="G303" s="41"/>
      <c r="H303" s="41"/>
      <c r="I303" s="229"/>
      <c r="J303" s="41"/>
      <c r="K303" s="41"/>
      <c r="L303" s="45"/>
      <c r="M303" s="291"/>
      <c r="N303" s="292"/>
      <c r="O303" s="85"/>
      <c r="P303" s="85"/>
      <c r="Q303" s="85"/>
      <c r="R303" s="85"/>
      <c r="S303" s="85"/>
      <c r="T303" s="86"/>
      <c r="U303" s="39"/>
      <c r="V303" s="39"/>
      <c r="W303" s="39"/>
      <c r="X303" s="39"/>
      <c r="Y303" s="39"/>
      <c r="Z303" s="39"/>
      <c r="AA303" s="39"/>
      <c r="AB303" s="39"/>
      <c r="AC303" s="39"/>
      <c r="AD303" s="39"/>
      <c r="AE303" s="39"/>
      <c r="AT303" s="18" t="s">
        <v>435</v>
      </c>
      <c r="AU303" s="18" t="s">
        <v>79</v>
      </c>
    </row>
    <row r="304" s="2" customFormat="1" ht="21.75" customHeight="1">
      <c r="A304" s="39"/>
      <c r="B304" s="40"/>
      <c r="C304" s="214" t="s">
        <v>714</v>
      </c>
      <c r="D304" s="214" t="s">
        <v>243</v>
      </c>
      <c r="E304" s="215" t="s">
        <v>8190</v>
      </c>
      <c r="F304" s="216" t="s">
        <v>8191</v>
      </c>
      <c r="G304" s="217" t="s">
        <v>261</v>
      </c>
      <c r="H304" s="218">
        <v>56</v>
      </c>
      <c r="I304" s="219"/>
      <c r="J304" s="220">
        <f>ROUND(I304*H304,2)</f>
        <v>0</v>
      </c>
      <c r="K304" s="216" t="s">
        <v>247</v>
      </c>
      <c r="L304" s="45"/>
      <c r="M304" s="221" t="s">
        <v>19</v>
      </c>
      <c r="N304" s="222" t="s">
        <v>43</v>
      </c>
      <c r="O304" s="85"/>
      <c r="P304" s="223">
        <f>O304*H304</f>
        <v>0</v>
      </c>
      <c r="Q304" s="223">
        <v>0</v>
      </c>
      <c r="R304" s="223">
        <f>Q304*H304</f>
        <v>0</v>
      </c>
      <c r="S304" s="223">
        <v>0</v>
      </c>
      <c r="T304" s="224">
        <f>S304*H304</f>
        <v>0</v>
      </c>
      <c r="U304" s="39"/>
      <c r="V304" s="39"/>
      <c r="W304" s="39"/>
      <c r="X304" s="39"/>
      <c r="Y304" s="39"/>
      <c r="Z304" s="39"/>
      <c r="AA304" s="39"/>
      <c r="AB304" s="39"/>
      <c r="AC304" s="39"/>
      <c r="AD304" s="39"/>
      <c r="AE304" s="39"/>
      <c r="AR304" s="225" t="s">
        <v>248</v>
      </c>
      <c r="AT304" s="225" t="s">
        <v>243</v>
      </c>
      <c r="AU304" s="225" t="s">
        <v>79</v>
      </c>
      <c r="AY304" s="18" t="s">
        <v>240</v>
      </c>
      <c r="BE304" s="226">
        <f>IF(N304="základní",J304,0)</f>
        <v>0</v>
      </c>
      <c r="BF304" s="226">
        <f>IF(N304="snížená",J304,0)</f>
        <v>0</v>
      </c>
      <c r="BG304" s="226">
        <f>IF(N304="zákl. přenesená",J304,0)</f>
        <v>0</v>
      </c>
      <c r="BH304" s="226">
        <f>IF(N304="sníž. přenesená",J304,0)</f>
        <v>0</v>
      </c>
      <c r="BI304" s="226">
        <f>IF(N304="nulová",J304,0)</f>
        <v>0</v>
      </c>
      <c r="BJ304" s="18" t="s">
        <v>79</v>
      </c>
      <c r="BK304" s="226">
        <f>ROUND(I304*H304,2)</f>
        <v>0</v>
      </c>
      <c r="BL304" s="18" t="s">
        <v>248</v>
      </c>
      <c r="BM304" s="225" t="s">
        <v>710</v>
      </c>
    </row>
    <row r="305" s="2" customFormat="1">
      <c r="A305" s="39"/>
      <c r="B305" s="40"/>
      <c r="C305" s="41"/>
      <c r="D305" s="227" t="s">
        <v>435</v>
      </c>
      <c r="E305" s="41"/>
      <c r="F305" s="228" t="s">
        <v>8192</v>
      </c>
      <c r="G305" s="41"/>
      <c r="H305" s="41"/>
      <c r="I305" s="229"/>
      <c r="J305" s="41"/>
      <c r="K305" s="41"/>
      <c r="L305" s="45"/>
      <c r="M305" s="291"/>
      <c r="N305" s="292"/>
      <c r="O305" s="85"/>
      <c r="P305" s="85"/>
      <c r="Q305" s="85"/>
      <c r="R305" s="85"/>
      <c r="S305" s="85"/>
      <c r="T305" s="86"/>
      <c r="U305" s="39"/>
      <c r="V305" s="39"/>
      <c r="W305" s="39"/>
      <c r="X305" s="39"/>
      <c r="Y305" s="39"/>
      <c r="Z305" s="39"/>
      <c r="AA305" s="39"/>
      <c r="AB305" s="39"/>
      <c r="AC305" s="39"/>
      <c r="AD305" s="39"/>
      <c r="AE305" s="39"/>
      <c r="AT305" s="18" t="s">
        <v>435</v>
      </c>
      <c r="AU305" s="18" t="s">
        <v>79</v>
      </c>
    </row>
    <row r="306" s="2" customFormat="1">
      <c r="A306" s="39"/>
      <c r="B306" s="40"/>
      <c r="C306" s="214" t="s">
        <v>391</v>
      </c>
      <c r="D306" s="214" t="s">
        <v>243</v>
      </c>
      <c r="E306" s="215" t="s">
        <v>8193</v>
      </c>
      <c r="F306" s="216" t="s">
        <v>8194</v>
      </c>
      <c r="G306" s="217" t="s">
        <v>261</v>
      </c>
      <c r="H306" s="218">
        <v>600</v>
      </c>
      <c r="I306" s="219"/>
      <c r="J306" s="220">
        <f>ROUND(I306*H306,2)</f>
        <v>0</v>
      </c>
      <c r="K306" s="216" t="s">
        <v>247</v>
      </c>
      <c r="L306" s="45"/>
      <c r="M306" s="221" t="s">
        <v>19</v>
      </c>
      <c r="N306" s="222" t="s">
        <v>43</v>
      </c>
      <c r="O306" s="85"/>
      <c r="P306" s="223">
        <f>O306*H306</f>
        <v>0</v>
      </c>
      <c r="Q306" s="223">
        <v>0</v>
      </c>
      <c r="R306" s="223">
        <f>Q306*H306</f>
        <v>0</v>
      </c>
      <c r="S306" s="223">
        <v>0</v>
      </c>
      <c r="T306" s="224">
        <f>S306*H306</f>
        <v>0</v>
      </c>
      <c r="U306" s="39"/>
      <c r="V306" s="39"/>
      <c r="W306" s="39"/>
      <c r="X306" s="39"/>
      <c r="Y306" s="39"/>
      <c r="Z306" s="39"/>
      <c r="AA306" s="39"/>
      <c r="AB306" s="39"/>
      <c r="AC306" s="39"/>
      <c r="AD306" s="39"/>
      <c r="AE306" s="39"/>
      <c r="AR306" s="225" t="s">
        <v>248</v>
      </c>
      <c r="AT306" s="225" t="s">
        <v>243</v>
      </c>
      <c r="AU306" s="225" t="s">
        <v>79</v>
      </c>
      <c r="AY306" s="18" t="s">
        <v>240</v>
      </c>
      <c r="BE306" s="226">
        <f>IF(N306="základní",J306,0)</f>
        <v>0</v>
      </c>
      <c r="BF306" s="226">
        <f>IF(N306="snížená",J306,0)</f>
        <v>0</v>
      </c>
      <c r="BG306" s="226">
        <f>IF(N306="zákl. přenesená",J306,0)</f>
        <v>0</v>
      </c>
      <c r="BH306" s="226">
        <f>IF(N306="sníž. přenesená",J306,0)</f>
        <v>0</v>
      </c>
      <c r="BI306" s="226">
        <f>IF(N306="nulová",J306,0)</f>
        <v>0</v>
      </c>
      <c r="BJ306" s="18" t="s">
        <v>79</v>
      </c>
      <c r="BK306" s="226">
        <f>ROUND(I306*H306,2)</f>
        <v>0</v>
      </c>
      <c r="BL306" s="18" t="s">
        <v>248</v>
      </c>
      <c r="BM306" s="225" t="s">
        <v>713</v>
      </c>
    </row>
    <row r="307" s="2" customFormat="1">
      <c r="A307" s="39"/>
      <c r="B307" s="40"/>
      <c r="C307" s="41"/>
      <c r="D307" s="227" t="s">
        <v>435</v>
      </c>
      <c r="E307" s="41"/>
      <c r="F307" s="228" t="s">
        <v>8195</v>
      </c>
      <c r="G307" s="41"/>
      <c r="H307" s="41"/>
      <c r="I307" s="229"/>
      <c r="J307" s="41"/>
      <c r="K307" s="41"/>
      <c r="L307" s="45"/>
      <c r="M307" s="291"/>
      <c r="N307" s="292"/>
      <c r="O307" s="85"/>
      <c r="P307" s="85"/>
      <c r="Q307" s="85"/>
      <c r="R307" s="85"/>
      <c r="S307" s="85"/>
      <c r="T307" s="86"/>
      <c r="U307" s="39"/>
      <c r="V307" s="39"/>
      <c r="W307" s="39"/>
      <c r="X307" s="39"/>
      <c r="Y307" s="39"/>
      <c r="Z307" s="39"/>
      <c r="AA307" s="39"/>
      <c r="AB307" s="39"/>
      <c r="AC307" s="39"/>
      <c r="AD307" s="39"/>
      <c r="AE307" s="39"/>
      <c r="AT307" s="18" t="s">
        <v>435</v>
      </c>
      <c r="AU307" s="18" t="s">
        <v>79</v>
      </c>
    </row>
    <row r="308" s="2" customFormat="1">
      <c r="A308" s="39"/>
      <c r="B308" s="40"/>
      <c r="C308" s="214" t="s">
        <v>719</v>
      </c>
      <c r="D308" s="214" t="s">
        <v>243</v>
      </c>
      <c r="E308" s="215" t="s">
        <v>8196</v>
      </c>
      <c r="F308" s="216" t="s">
        <v>8197</v>
      </c>
      <c r="G308" s="217" t="s">
        <v>261</v>
      </c>
      <c r="H308" s="218">
        <v>170</v>
      </c>
      <c r="I308" s="219"/>
      <c r="J308" s="220">
        <f>ROUND(I308*H308,2)</f>
        <v>0</v>
      </c>
      <c r="K308" s="216" t="s">
        <v>247</v>
      </c>
      <c r="L308" s="45"/>
      <c r="M308" s="221" t="s">
        <v>19</v>
      </c>
      <c r="N308" s="222" t="s">
        <v>43</v>
      </c>
      <c r="O308" s="85"/>
      <c r="P308" s="223">
        <f>O308*H308</f>
        <v>0</v>
      </c>
      <c r="Q308" s="223">
        <v>0</v>
      </c>
      <c r="R308" s="223">
        <f>Q308*H308</f>
        <v>0</v>
      </c>
      <c r="S308" s="223">
        <v>0</v>
      </c>
      <c r="T308" s="224">
        <f>S308*H308</f>
        <v>0</v>
      </c>
      <c r="U308" s="39"/>
      <c r="V308" s="39"/>
      <c r="W308" s="39"/>
      <c r="X308" s="39"/>
      <c r="Y308" s="39"/>
      <c r="Z308" s="39"/>
      <c r="AA308" s="39"/>
      <c r="AB308" s="39"/>
      <c r="AC308" s="39"/>
      <c r="AD308" s="39"/>
      <c r="AE308" s="39"/>
      <c r="AR308" s="225" t="s">
        <v>248</v>
      </c>
      <c r="AT308" s="225" t="s">
        <v>243</v>
      </c>
      <c r="AU308" s="225" t="s">
        <v>79</v>
      </c>
      <c r="AY308" s="18" t="s">
        <v>240</v>
      </c>
      <c r="BE308" s="226">
        <f>IF(N308="základní",J308,0)</f>
        <v>0</v>
      </c>
      <c r="BF308" s="226">
        <f>IF(N308="snížená",J308,0)</f>
        <v>0</v>
      </c>
      <c r="BG308" s="226">
        <f>IF(N308="zákl. přenesená",J308,0)</f>
        <v>0</v>
      </c>
      <c r="BH308" s="226">
        <f>IF(N308="sníž. přenesená",J308,0)</f>
        <v>0</v>
      </c>
      <c r="BI308" s="226">
        <f>IF(N308="nulová",J308,0)</f>
        <v>0</v>
      </c>
      <c r="BJ308" s="18" t="s">
        <v>79</v>
      </c>
      <c r="BK308" s="226">
        <f>ROUND(I308*H308,2)</f>
        <v>0</v>
      </c>
      <c r="BL308" s="18" t="s">
        <v>248</v>
      </c>
      <c r="BM308" s="225" t="s">
        <v>716</v>
      </c>
    </row>
    <row r="309" s="2" customFormat="1">
      <c r="A309" s="39"/>
      <c r="B309" s="40"/>
      <c r="C309" s="41"/>
      <c r="D309" s="227" t="s">
        <v>435</v>
      </c>
      <c r="E309" s="41"/>
      <c r="F309" s="228" t="s">
        <v>8198</v>
      </c>
      <c r="G309" s="41"/>
      <c r="H309" s="41"/>
      <c r="I309" s="229"/>
      <c r="J309" s="41"/>
      <c r="K309" s="41"/>
      <c r="L309" s="45"/>
      <c r="M309" s="291"/>
      <c r="N309" s="292"/>
      <c r="O309" s="85"/>
      <c r="P309" s="85"/>
      <c r="Q309" s="85"/>
      <c r="R309" s="85"/>
      <c r="S309" s="85"/>
      <c r="T309" s="86"/>
      <c r="U309" s="39"/>
      <c r="V309" s="39"/>
      <c r="W309" s="39"/>
      <c r="X309" s="39"/>
      <c r="Y309" s="39"/>
      <c r="Z309" s="39"/>
      <c r="AA309" s="39"/>
      <c r="AB309" s="39"/>
      <c r="AC309" s="39"/>
      <c r="AD309" s="39"/>
      <c r="AE309" s="39"/>
      <c r="AT309" s="18" t="s">
        <v>435</v>
      </c>
      <c r="AU309" s="18" t="s">
        <v>79</v>
      </c>
    </row>
    <row r="310" s="2" customFormat="1" ht="16.5" customHeight="1">
      <c r="A310" s="39"/>
      <c r="B310" s="40"/>
      <c r="C310" s="214" t="s">
        <v>394</v>
      </c>
      <c r="D310" s="214" t="s">
        <v>243</v>
      </c>
      <c r="E310" s="215" t="s">
        <v>8199</v>
      </c>
      <c r="F310" s="216" t="s">
        <v>8200</v>
      </c>
      <c r="G310" s="217" t="s">
        <v>261</v>
      </c>
      <c r="H310" s="218">
        <v>80</v>
      </c>
      <c r="I310" s="219"/>
      <c r="J310" s="220">
        <f>ROUND(I310*H310,2)</f>
        <v>0</v>
      </c>
      <c r="K310" s="216" t="s">
        <v>247</v>
      </c>
      <c r="L310" s="45"/>
      <c r="M310" s="221" t="s">
        <v>19</v>
      </c>
      <c r="N310" s="222" t="s">
        <v>43</v>
      </c>
      <c r="O310" s="85"/>
      <c r="P310" s="223">
        <f>O310*H310</f>
        <v>0</v>
      </c>
      <c r="Q310" s="223">
        <v>0</v>
      </c>
      <c r="R310" s="223">
        <f>Q310*H310</f>
        <v>0</v>
      </c>
      <c r="S310" s="223">
        <v>0</v>
      </c>
      <c r="T310" s="224">
        <f>S310*H310</f>
        <v>0</v>
      </c>
      <c r="U310" s="39"/>
      <c r="V310" s="39"/>
      <c r="W310" s="39"/>
      <c r="X310" s="39"/>
      <c r="Y310" s="39"/>
      <c r="Z310" s="39"/>
      <c r="AA310" s="39"/>
      <c r="AB310" s="39"/>
      <c r="AC310" s="39"/>
      <c r="AD310" s="39"/>
      <c r="AE310" s="39"/>
      <c r="AR310" s="225" t="s">
        <v>248</v>
      </c>
      <c r="AT310" s="225" t="s">
        <v>243</v>
      </c>
      <c r="AU310" s="225" t="s">
        <v>79</v>
      </c>
      <c r="AY310" s="18" t="s">
        <v>240</v>
      </c>
      <c r="BE310" s="226">
        <f>IF(N310="základní",J310,0)</f>
        <v>0</v>
      </c>
      <c r="BF310" s="226">
        <f>IF(N310="snížená",J310,0)</f>
        <v>0</v>
      </c>
      <c r="BG310" s="226">
        <f>IF(N310="zákl. přenesená",J310,0)</f>
        <v>0</v>
      </c>
      <c r="BH310" s="226">
        <f>IF(N310="sníž. přenesená",J310,0)</f>
        <v>0</v>
      </c>
      <c r="BI310" s="226">
        <f>IF(N310="nulová",J310,0)</f>
        <v>0</v>
      </c>
      <c r="BJ310" s="18" t="s">
        <v>79</v>
      </c>
      <c r="BK310" s="226">
        <f>ROUND(I310*H310,2)</f>
        <v>0</v>
      </c>
      <c r="BL310" s="18" t="s">
        <v>248</v>
      </c>
      <c r="BM310" s="225" t="s">
        <v>718</v>
      </c>
    </row>
    <row r="311" s="2" customFormat="1">
      <c r="A311" s="39"/>
      <c r="B311" s="40"/>
      <c r="C311" s="41"/>
      <c r="D311" s="227" t="s">
        <v>435</v>
      </c>
      <c r="E311" s="41"/>
      <c r="F311" s="228" t="s">
        <v>8201</v>
      </c>
      <c r="G311" s="41"/>
      <c r="H311" s="41"/>
      <c r="I311" s="229"/>
      <c r="J311" s="41"/>
      <c r="K311" s="41"/>
      <c r="L311" s="45"/>
      <c r="M311" s="291"/>
      <c r="N311" s="292"/>
      <c r="O311" s="85"/>
      <c r="P311" s="85"/>
      <c r="Q311" s="85"/>
      <c r="R311" s="85"/>
      <c r="S311" s="85"/>
      <c r="T311" s="86"/>
      <c r="U311" s="39"/>
      <c r="V311" s="39"/>
      <c r="W311" s="39"/>
      <c r="X311" s="39"/>
      <c r="Y311" s="39"/>
      <c r="Z311" s="39"/>
      <c r="AA311" s="39"/>
      <c r="AB311" s="39"/>
      <c r="AC311" s="39"/>
      <c r="AD311" s="39"/>
      <c r="AE311" s="39"/>
      <c r="AT311" s="18" t="s">
        <v>435</v>
      </c>
      <c r="AU311" s="18" t="s">
        <v>79</v>
      </c>
    </row>
    <row r="312" s="2" customFormat="1" ht="16.5" customHeight="1">
      <c r="A312" s="39"/>
      <c r="B312" s="40"/>
      <c r="C312" s="214" t="s">
        <v>727</v>
      </c>
      <c r="D312" s="214" t="s">
        <v>243</v>
      </c>
      <c r="E312" s="215" t="s">
        <v>8202</v>
      </c>
      <c r="F312" s="216" t="s">
        <v>8203</v>
      </c>
      <c r="G312" s="217" t="s">
        <v>261</v>
      </c>
      <c r="H312" s="218">
        <v>534</v>
      </c>
      <c r="I312" s="219"/>
      <c r="J312" s="220">
        <f>ROUND(I312*H312,2)</f>
        <v>0</v>
      </c>
      <c r="K312" s="216" t="s">
        <v>247</v>
      </c>
      <c r="L312" s="45"/>
      <c r="M312" s="221" t="s">
        <v>19</v>
      </c>
      <c r="N312" s="222" t="s">
        <v>43</v>
      </c>
      <c r="O312" s="85"/>
      <c r="P312" s="223">
        <f>O312*H312</f>
        <v>0</v>
      </c>
      <c r="Q312" s="223">
        <v>0</v>
      </c>
      <c r="R312" s="223">
        <f>Q312*H312</f>
        <v>0</v>
      </c>
      <c r="S312" s="223">
        <v>0</v>
      </c>
      <c r="T312" s="224">
        <f>S312*H312</f>
        <v>0</v>
      </c>
      <c r="U312" s="39"/>
      <c r="V312" s="39"/>
      <c r="W312" s="39"/>
      <c r="X312" s="39"/>
      <c r="Y312" s="39"/>
      <c r="Z312" s="39"/>
      <c r="AA312" s="39"/>
      <c r="AB312" s="39"/>
      <c r="AC312" s="39"/>
      <c r="AD312" s="39"/>
      <c r="AE312" s="39"/>
      <c r="AR312" s="225" t="s">
        <v>248</v>
      </c>
      <c r="AT312" s="225" t="s">
        <v>243</v>
      </c>
      <c r="AU312" s="225" t="s">
        <v>79</v>
      </c>
      <c r="AY312" s="18" t="s">
        <v>240</v>
      </c>
      <c r="BE312" s="226">
        <f>IF(N312="základní",J312,0)</f>
        <v>0</v>
      </c>
      <c r="BF312" s="226">
        <f>IF(N312="snížená",J312,0)</f>
        <v>0</v>
      </c>
      <c r="BG312" s="226">
        <f>IF(N312="zákl. přenesená",J312,0)</f>
        <v>0</v>
      </c>
      <c r="BH312" s="226">
        <f>IF(N312="sníž. přenesená",J312,0)</f>
        <v>0</v>
      </c>
      <c r="BI312" s="226">
        <f>IF(N312="nulová",J312,0)</f>
        <v>0</v>
      </c>
      <c r="BJ312" s="18" t="s">
        <v>79</v>
      </c>
      <c r="BK312" s="226">
        <f>ROUND(I312*H312,2)</f>
        <v>0</v>
      </c>
      <c r="BL312" s="18" t="s">
        <v>248</v>
      </c>
      <c r="BM312" s="225" t="s">
        <v>722</v>
      </c>
    </row>
    <row r="313" s="2" customFormat="1">
      <c r="A313" s="39"/>
      <c r="B313" s="40"/>
      <c r="C313" s="41"/>
      <c r="D313" s="227" t="s">
        <v>435</v>
      </c>
      <c r="E313" s="41"/>
      <c r="F313" s="228" t="s">
        <v>8204</v>
      </c>
      <c r="G313" s="41"/>
      <c r="H313" s="41"/>
      <c r="I313" s="229"/>
      <c r="J313" s="41"/>
      <c r="K313" s="41"/>
      <c r="L313" s="45"/>
      <c r="M313" s="291"/>
      <c r="N313" s="292"/>
      <c r="O313" s="85"/>
      <c r="P313" s="85"/>
      <c r="Q313" s="85"/>
      <c r="R313" s="85"/>
      <c r="S313" s="85"/>
      <c r="T313" s="86"/>
      <c r="U313" s="39"/>
      <c r="V313" s="39"/>
      <c r="W313" s="39"/>
      <c r="X313" s="39"/>
      <c r="Y313" s="39"/>
      <c r="Z313" s="39"/>
      <c r="AA313" s="39"/>
      <c r="AB313" s="39"/>
      <c r="AC313" s="39"/>
      <c r="AD313" s="39"/>
      <c r="AE313" s="39"/>
      <c r="AT313" s="18" t="s">
        <v>435</v>
      </c>
      <c r="AU313" s="18" t="s">
        <v>79</v>
      </c>
    </row>
    <row r="314" s="2" customFormat="1" ht="16.5" customHeight="1">
      <c r="A314" s="39"/>
      <c r="B314" s="40"/>
      <c r="C314" s="214" t="s">
        <v>400</v>
      </c>
      <c r="D314" s="214" t="s">
        <v>243</v>
      </c>
      <c r="E314" s="215" t="s">
        <v>8205</v>
      </c>
      <c r="F314" s="216" t="s">
        <v>8206</v>
      </c>
      <c r="G314" s="217" t="s">
        <v>261</v>
      </c>
      <c r="H314" s="218">
        <v>383</v>
      </c>
      <c r="I314" s="219"/>
      <c r="J314" s="220">
        <f>ROUND(I314*H314,2)</f>
        <v>0</v>
      </c>
      <c r="K314" s="216" t="s">
        <v>247</v>
      </c>
      <c r="L314" s="45"/>
      <c r="M314" s="221" t="s">
        <v>19</v>
      </c>
      <c r="N314" s="222" t="s">
        <v>43</v>
      </c>
      <c r="O314" s="85"/>
      <c r="P314" s="223">
        <f>O314*H314</f>
        <v>0</v>
      </c>
      <c r="Q314" s="223">
        <v>0</v>
      </c>
      <c r="R314" s="223">
        <f>Q314*H314</f>
        <v>0</v>
      </c>
      <c r="S314" s="223">
        <v>0</v>
      </c>
      <c r="T314" s="224">
        <f>S314*H314</f>
        <v>0</v>
      </c>
      <c r="U314" s="39"/>
      <c r="V314" s="39"/>
      <c r="W314" s="39"/>
      <c r="X314" s="39"/>
      <c r="Y314" s="39"/>
      <c r="Z314" s="39"/>
      <c r="AA314" s="39"/>
      <c r="AB314" s="39"/>
      <c r="AC314" s="39"/>
      <c r="AD314" s="39"/>
      <c r="AE314" s="39"/>
      <c r="AR314" s="225" t="s">
        <v>248</v>
      </c>
      <c r="AT314" s="225" t="s">
        <v>243</v>
      </c>
      <c r="AU314" s="225" t="s">
        <v>79</v>
      </c>
      <c r="AY314" s="18" t="s">
        <v>240</v>
      </c>
      <c r="BE314" s="226">
        <f>IF(N314="základní",J314,0)</f>
        <v>0</v>
      </c>
      <c r="BF314" s="226">
        <f>IF(N314="snížená",J314,0)</f>
        <v>0</v>
      </c>
      <c r="BG314" s="226">
        <f>IF(N314="zákl. přenesená",J314,0)</f>
        <v>0</v>
      </c>
      <c r="BH314" s="226">
        <f>IF(N314="sníž. přenesená",J314,0)</f>
        <v>0</v>
      </c>
      <c r="BI314" s="226">
        <f>IF(N314="nulová",J314,0)</f>
        <v>0</v>
      </c>
      <c r="BJ314" s="18" t="s">
        <v>79</v>
      </c>
      <c r="BK314" s="226">
        <f>ROUND(I314*H314,2)</f>
        <v>0</v>
      </c>
      <c r="BL314" s="18" t="s">
        <v>248</v>
      </c>
      <c r="BM314" s="225" t="s">
        <v>724</v>
      </c>
    </row>
    <row r="315" s="2" customFormat="1">
      <c r="A315" s="39"/>
      <c r="B315" s="40"/>
      <c r="C315" s="41"/>
      <c r="D315" s="227" t="s">
        <v>435</v>
      </c>
      <c r="E315" s="41"/>
      <c r="F315" s="228" t="s">
        <v>8207</v>
      </c>
      <c r="G315" s="41"/>
      <c r="H315" s="41"/>
      <c r="I315" s="229"/>
      <c r="J315" s="41"/>
      <c r="K315" s="41"/>
      <c r="L315" s="45"/>
      <c r="M315" s="291"/>
      <c r="N315" s="292"/>
      <c r="O315" s="85"/>
      <c r="P315" s="85"/>
      <c r="Q315" s="85"/>
      <c r="R315" s="85"/>
      <c r="S315" s="85"/>
      <c r="T315" s="86"/>
      <c r="U315" s="39"/>
      <c r="V315" s="39"/>
      <c r="W315" s="39"/>
      <c r="X315" s="39"/>
      <c r="Y315" s="39"/>
      <c r="Z315" s="39"/>
      <c r="AA315" s="39"/>
      <c r="AB315" s="39"/>
      <c r="AC315" s="39"/>
      <c r="AD315" s="39"/>
      <c r="AE315" s="39"/>
      <c r="AT315" s="18" t="s">
        <v>435</v>
      </c>
      <c r="AU315" s="18" t="s">
        <v>79</v>
      </c>
    </row>
    <row r="316" s="2" customFormat="1" ht="16.5" customHeight="1">
      <c r="A316" s="39"/>
      <c r="B316" s="40"/>
      <c r="C316" s="214" t="s">
        <v>2467</v>
      </c>
      <c r="D316" s="214" t="s">
        <v>243</v>
      </c>
      <c r="E316" s="215" t="s">
        <v>8208</v>
      </c>
      <c r="F316" s="216" t="s">
        <v>8209</v>
      </c>
      <c r="G316" s="217" t="s">
        <v>261</v>
      </c>
      <c r="H316" s="218">
        <v>46</v>
      </c>
      <c r="I316" s="219"/>
      <c r="J316" s="220">
        <f>ROUND(I316*H316,2)</f>
        <v>0</v>
      </c>
      <c r="K316" s="216" t="s">
        <v>247</v>
      </c>
      <c r="L316" s="45"/>
      <c r="M316" s="221" t="s">
        <v>19</v>
      </c>
      <c r="N316" s="222" t="s">
        <v>43</v>
      </c>
      <c r="O316" s="85"/>
      <c r="P316" s="223">
        <f>O316*H316</f>
        <v>0</v>
      </c>
      <c r="Q316" s="223">
        <v>0</v>
      </c>
      <c r="R316" s="223">
        <f>Q316*H316</f>
        <v>0</v>
      </c>
      <c r="S316" s="223">
        <v>0</v>
      </c>
      <c r="T316" s="224">
        <f>S316*H316</f>
        <v>0</v>
      </c>
      <c r="U316" s="39"/>
      <c r="V316" s="39"/>
      <c r="W316" s="39"/>
      <c r="X316" s="39"/>
      <c r="Y316" s="39"/>
      <c r="Z316" s="39"/>
      <c r="AA316" s="39"/>
      <c r="AB316" s="39"/>
      <c r="AC316" s="39"/>
      <c r="AD316" s="39"/>
      <c r="AE316" s="39"/>
      <c r="AR316" s="225" t="s">
        <v>248</v>
      </c>
      <c r="AT316" s="225" t="s">
        <v>243</v>
      </c>
      <c r="AU316" s="225" t="s">
        <v>79</v>
      </c>
      <c r="AY316" s="18" t="s">
        <v>240</v>
      </c>
      <c r="BE316" s="226">
        <f>IF(N316="základní",J316,0)</f>
        <v>0</v>
      </c>
      <c r="BF316" s="226">
        <f>IF(N316="snížená",J316,0)</f>
        <v>0</v>
      </c>
      <c r="BG316" s="226">
        <f>IF(N316="zákl. přenesená",J316,0)</f>
        <v>0</v>
      </c>
      <c r="BH316" s="226">
        <f>IF(N316="sníž. přenesená",J316,0)</f>
        <v>0</v>
      </c>
      <c r="BI316" s="226">
        <f>IF(N316="nulová",J316,0)</f>
        <v>0</v>
      </c>
      <c r="BJ316" s="18" t="s">
        <v>79</v>
      </c>
      <c r="BK316" s="226">
        <f>ROUND(I316*H316,2)</f>
        <v>0</v>
      </c>
      <c r="BL316" s="18" t="s">
        <v>248</v>
      </c>
      <c r="BM316" s="225" t="s">
        <v>731</v>
      </c>
    </row>
    <row r="317" s="2" customFormat="1">
      <c r="A317" s="39"/>
      <c r="B317" s="40"/>
      <c r="C317" s="41"/>
      <c r="D317" s="227" t="s">
        <v>435</v>
      </c>
      <c r="E317" s="41"/>
      <c r="F317" s="228" t="s">
        <v>8210</v>
      </c>
      <c r="G317" s="41"/>
      <c r="H317" s="41"/>
      <c r="I317" s="229"/>
      <c r="J317" s="41"/>
      <c r="K317" s="41"/>
      <c r="L317" s="45"/>
      <c r="M317" s="291"/>
      <c r="N317" s="292"/>
      <c r="O317" s="85"/>
      <c r="P317" s="85"/>
      <c r="Q317" s="85"/>
      <c r="R317" s="85"/>
      <c r="S317" s="85"/>
      <c r="T317" s="86"/>
      <c r="U317" s="39"/>
      <c r="V317" s="39"/>
      <c r="W317" s="39"/>
      <c r="X317" s="39"/>
      <c r="Y317" s="39"/>
      <c r="Z317" s="39"/>
      <c r="AA317" s="39"/>
      <c r="AB317" s="39"/>
      <c r="AC317" s="39"/>
      <c r="AD317" s="39"/>
      <c r="AE317" s="39"/>
      <c r="AT317" s="18" t="s">
        <v>435</v>
      </c>
      <c r="AU317" s="18" t="s">
        <v>79</v>
      </c>
    </row>
    <row r="318" s="2" customFormat="1" ht="16.5" customHeight="1">
      <c r="A318" s="39"/>
      <c r="B318" s="40"/>
      <c r="C318" s="214" t="s">
        <v>403</v>
      </c>
      <c r="D318" s="214" t="s">
        <v>243</v>
      </c>
      <c r="E318" s="215" t="s">
        <v>8211</v>
      </c>
      <c r="F318" s="216" t="s">
        <v>8212</v>
      </c>
      <c r="G318" s="217" t="s">
        <v>261</v>
      </c>
      <c r="H318" s="218">
        <v>55</v>
      </c>
      <c r="I318" s="219"/>
      <c r="J318" s="220">
        <f>ROUND(I318*H318,2)</f>
        <v>0</v>
      </c>
      <c r="K318" s="216" t="s">
        <v>247</v>
      </c>
      <c r="L318" s="45"/>
      <c r="M318" s="221" t="s">
        <v>19</v>
      </c>
      <c r="N318" s="222" t="s">
        <v>43</v>
      </c>
      <c r="O318" s="85"/>
      <c r="P318" s="223">
        <f>O318*H318</f>
        <v>0</v>
      </c>
      <c r="Q318" s="223">
        <v>0</v>
      </c>
      <c r="R318" s="223">
        <f>Q318*H318</f>
        <v>0</v>
      </c>
      <c r="S318" s="223">
        <v>0</v>
      </c>
      <c r="T318" s="224">
        <f>S318*H318</f>
        <v>0</v>
      </c>
      <c r="U318" s="39"/>
      <c r="V318" s="39"/>
      <c r="W318" s="39"/>
      <c r="X318" s="39"/>
      <c r="Y318" s="39"/>
      <c r="Z318" s="39"/>
      <c r="AA318" s="39"/>
      <c r="AB318" s="39"/>
      <c r="AC318" s="39"/>
      <c r="AD318" s="39"/>
      <c r="AE318" s="39"/>
      <c r="AR318" s="225" t="s">
        <v>248</v>
      </c>
      <c r="AT318" s="225" t="s">
        <v>243</v>
      </c>
      <c r="AU318" s="225" t="s">
        <v>79</v>
      </c>
      <c r="AY318" s="18" t="s">
        <v>240</v>
      </c>
      <c r="BE318" s="226">
        <f>IF(N318="základní",J318,0)</f>
        <v>0</v>
      </c>
      <c r="BF318" s="226">
        <f>IF(N318="snížená",J318,0)</f>
        <v>0</v>
      </c>
      <c r="BG318" s="226">
        <f>IF(N318="zákl. přenesená",J318,0)</f>
        <v>0</v>
      </c>
      <c r="BH318" s="226">
        <f>IF(N318="sníž. přenesená",J318,0)</f>
        <v>0</v>
      </c>
      <c r="BI318" s="226">
        <f>IF(N318="nulová",J318,0)</f>
        <v>0</v>
      </c>
      <c r="BJ318" s="18" t="s">
        <v>79</v>
      </c>
      <c r="BK318" s="226">
        <f>ROUND(I318*H318,2)</f>
        <v>0</v>
      </c>
      <c r="BL318" s="18" t="s">
        <v>248</v>
      </c>
      <c r="BM318" s="225" t="s">
        <v>2936</v>
      </c>
    </row>
    <row r="319" s="2" customFormat="1">
      <c r="A319" s="39"/>
      <c r="B319" s="40"/>
      <c r="C319" s="41"/>
      <c r="D319" s="227" t="s">
        <v>435</v>
      </c>
      <c r="E319" s="41"/>
      <c r="F319" s="228" t="s">
        <v>8213</v>
      </c>
      <c r="G319" s="41"/>
      <c r="H319" s="41"/>
      <c r="I319" s="229"/>
      <c r="J319" s="41"/>
      <c r="K319" s="41"/>
      <c r="L319" s="45"/>
      <c r="M319" s="291"/>
      <c r="N319" s="292"/>
      <c r="O319" s="85"/>
      <c r="P319" s="85"/>
      <c r="Q319" s="85"/>
      <c r="R319" s="85"/>
      <c r="S319" s="85"/>
      <c r="T319" s="86"/>
      <c r="U319" s="39"/>
      <c r="V319" s="39"/>
      <c r="W319" s="39"/>
      <c r="X319" s="39"/>
      <c r="Y319" s="39"/>
      <c r="Z319" s="39"/>
      <c r="AA319" s="39"/>
      <c r="AB319" s="39"/>
      <c r="AC319" s="39"/>
      <c r="AD319" s="39"/>
      <c r="AE319" s="39"/>
      <c r="AT319" s="18" t="s">
        <v>435</v>
      </c>
      <c r="AU319" s="18" t="s">
        <v>79</v>
      </c>
    </row>
    <row r="320" s="2" customFormat="1" ht="16.5" customHeight="1">
      <c r="A320" s="39"/>
      <c r="B320" s="40"/>
      <c r="C320" s="214" t="s">
        <v>2476</v>
      </c>
      <c r="D320" s="214" t="s">
        <v>243</v>
      </c>
      <c r="E320" s="215" t="s">
        <v>8214</v>
      </c>
      <c r="F320" s="216" t="s">
        <v>8215</v>
      </c>
      <c r="G320" s="217" t="s">
        <v>261</v>
      </c>
      <c r="H320" s="218">
        <v>55</v>
      </c>
      <c r="I320" s="219"/>
      <c r="J320" s="220">
        <f>ROUND(I320*H320,2)</f>
        <v>0</v>
      </c>
      <c r="K320" s="216" t="s">
        <v>247</v>
      </c>
      <c r="L320" s="45"/>
      <c r="M320" s="221" t="s">
        <v>19</v>
      </c>
      <c r="N320" s="222" t="s">
        <v>43</v>
      </c>
      <c r="O320" s="85"/>
      <c r="P320" s="223">
        <f>O320*H320</f>
        <v>0</v>
      </c>
      <c r="Q320" s="223">
        <v>0</v>
      </c>
      <c r="R320" s="223">
        <f>Q320*H320</f>
        <v>0</v>
      </c>
      <c r="S320" s="223">
        <v>0</v>
      </c>
      <c r="T320" s="224">
        <f>S320*H320</f>
        <v>0</v>
      </c>
      <c r="U320" s="39"/>
      <c r="V320" s="39"/>
      <c r="W320" s="39"/>
      <c r="X320" s="39"/>
      <c r="Y320" s="39"/>
      <c r="Z320" s="39"/>
      <c r="AA320" s="39"/>
      <c r="AB320" s="39"/>
      <c r="AC320" s="39"/>
      <c r="AD320" s="39"/>
      <c r="AE320" s="39"/>
      <c r="AR320" s="225" t="s">
        <v>248</v>
      </c>
      <c r="AT320" s="225" t="s">
        <v>243</v>
      </c>
      <c r="AU320" s="225" t="s">
        <v>79</v>
      </c>
      <c r="AY320" s="18" t="s">
        <v>240</v>
      </c>
      <c r="BE320" s="226">
        <f>IF(N320="základní",J320,0)</f>
        <v>0</v>
      </c>
      <c r="BF320" s="226">
        <f>IF(N320="snížená",J320,0)</f>
        <v>0</v>
      </c>
      <c r="BG320" s="226">
        <f>IF(N320="zákl. přenesená",J320,0)</f>
        <v>0</v>
      </c>
      <c r="BH320" s="226">
        <f>IF(N320="sníž. přenesená",J320,0)</f>
        <v>0</v>
      </c>
      <c r="BI320" s="226">
        <f>IF(N320="nulová",J320,0)</f>
        <v>0</v>
      </c>
      <c r="BJ320" s="18" t="s">
        <v>79</v>
      </c>
      <c r="BK320" s="226">
        <f>ROUND(I320*H320,2)</f>
        <v>0</v>
      </c>
      <c r="BL320" s="18" t="s">
        <v>248</v>
      </c>
      <c r="BM320" s="225" t="s">
        <v>2951</v>
      </c>
    </row>
    <row r="321" s="2" customFormat="1">
      <c r="A321" s="39"/>
      <c r="B321" s="40"/>
      <c r="C321" s="41"/>
      <c r="D321" s="227" t="s">
        <v>435</v>
      </c>
      <c r="E321" s="41"/>
      <c r="F321" s="228" t="s">
        <v>8216</v>
      </c>
      <c r="G321" s="41"/>
      <c r="H321" s="41"/>
      <c r="I321" s="229"/>
      <c r="J321" s="41"/>
      <c r="K321" s="41"/>
      <c r="L321" s="45"/>
      <c r="M321" s="291"/>
      <c r="N321" s="292"/>
      <c r="O321" s="85"/>
      <c r="P321" s="85"/>
      <c r="Q321" s="85"/>
      <c r="R321" s="85"/>
      <c r="S321" s="85"/>
      <c r="T321" s="86"/>
      <c r="U321" s="39"/>
      <c r="V321" s="39"/>
      <c r="W321" s="39"/>
      <c r="X321" s="39"/>
      <c r="Y321" s="39"/>
      <c r="Z321" s="39"/>
      <c r="AA321" s="39"/>
      <c r="AB321" s="39"/>
      <c r="AC321" s="39"/>
      <c r="AD321" s="39"/>
      <c r="AE321" s="39"/>
      <c r="AT321" s="18" t="s">
        <v>435</v>
      </c>
      <c r="AU321" s="18" t="s">
        <v>79</v>
      </c>
    </row>
    <row r="322" s="2" customFormat="1" ht="16.5" customHeight="1">
      <c r="A322" s="39"/>
      <c r="B322" s="40"/>
      <c r="C322" s="214" t="s">
        <v>409</v>
      </c>
      <c r="D322" s="214" t="s">
        <v>243</v>
      </c>
      <c r="E322" s="215" t="s">
        <v>8217</v>
      </c>
      <c r="F322" s="216" t="s">
        <v>8215</v>
      </c>
      <c r="G322" s="217" t="s">
        <v>261</v>
      </c>
      <c r="H322" s="218">
        <v>262</v>
      </c>
      <c r="I322" s="219"/>
      <c r="J322" s="220">
        <f>ROUND(I322*H322,2)</f>
        <v>0</v>
      </c>
      <c r="K322" s="216" t="s">
        <v>247</v>
      </c>
      <c r="L322" s="45"/>
      <c r="M322" s="221" t="s">
        <v>19</v>
      </c>
      <c r="N322" s="222" t="s">
        <v>43</v>
      </c>
      <c r="O322" s="85"/>
      <c r="P322" s="223">
        <f>O322*H322</f>
        <v>0</v>
      </c>
      <c r="Q322" s="223">
        <v>0</v>
      </c>
      <c r="R322" s="223">
        <f>Q322*H322</f>
        <v>0</v>
      </c>
      <c r="S322" s="223">
        <v>0</v>
      </c>
      <c r="T322" s="224">
        <f>S322*H322</f>
        <v>0</v>
      </c>
      <c r="U322" s="39"/>
      <c r="V322" s="39"/>
      <c r="W322" s="39"/>
      <c r="X322" s="39"/>
      <c r="Y322" s="39"/>
      <c r="Z322" s="39"/>
      <c r="AA322" s="39"/>
      <c r="AB322" s="39"/>
      <c r="AC322" s="39"/>
      <c r="AD322" s="39"/>
      <c r="AE322" s="39"/>
      <c r="AR322" s="225" t="s">
        <v>248</v>
      </c>
      <c r="AT322" s="225" t="s">
        <v>243</v>
      </c>
      <c r="AU322" s="225" t="s">
        <v>79</v>
      </c>
      <c r="AY322" s="18" t="s">
        <v>240</v>
      </c>
      <c r="BE322" s="226">
        <f>IF(N322="základní",J322,0)</f>
        <v>0</v>
      </c>
      <c r="BF322" s="226">
        <f>IF(N322="snížená",J322,0)</f>
        <v>0</v>
      </c>
      <c r="BG322" s="226">
        <f>IF(N322="zákl. přenesená",J322,0)</f>
        <v>0</v>
      </c>
      <c r="BH322" s="226">
        <f>IF(N322="sníž. přenesená",J322,0)</f>
        <v>0</v>
      </c>
      <c r="BI322" s="226">
        <f>IF(N322="nulová",J322,0)</f>
        <v>0</v>
      </c>
      <c r="BJ322" s="18" t="s">
        <v>79</v>
      </c>
      <c r="BK322" s="226">
        <f>ROUND(I322*H322,2)</f>
        <v>0</v>
      </c>
      <c r="BL322" s="18" t="s">
        <v>248</v>
      </c>
      <c r="BM322" s="225" t="s">
        <v>2963</v>
      </c>
    </row>
    <row r="323" s="2" customFormat="1">
      <c r="A323" s="39"/>
      <c r="B323" s="40"/>
      <c r="C323" s="41"/>
      <c r="D323" s="227" t="s">
        <v>435</v>
      </c>
      <c r="E323" s="41"/>
      <c r="F323" s="228" t="s">
        <v>8218</v>
      </c>
      <c r="G323" s="41"/>
      <c r="H323" s="41"/>
      <c r="I323" s="229"/>
      <c r="J323" s="41"/>
      <c r="K323" s="41"/>
      <c r="L323" s="45"/>
      <c r="M323" s="291"/>
      <c r="N323" s="292"/>
      <c r="O323" s="85"/>
      <c r="P323" s="85"/>
      <c r="Q323" s="85"/>
      <c r="R323" s="85"/>
      <c r="S323" s="85"/>
      <c r="T323" s="86"/>
      <c r="U323" s="39"/>
      <c r="V323" s="39"/>
      <c r="W323" s="39"/>
      <c r="X323" s="39"/>
      <c r="Y323" s="39"/>
      <c r="Z323" s="39"/>
      <c r="AA323" s="39"/>
      <c r="AB323" s="39"/>
      <c r="AC323" s="39"/>
      <c r="AD323" s="39"/>
      <c r="AE323" s="39"/>
      <c r="AT323" s="18" t="s">
        <v>435</v>
      </c>
      <c r="AU323" s="18" t="s">
        <v>79</v>
      </c>
    </row>
    <row r="324" s="2" customFormat="1" ht="16.5" customHeight="1">
      <c r="A324" s="39"/>
      <c r="B324" s="40"/>
      <c r="C324" s="214" t="s">
        <v>2504</v>
      </c>
      <c r="D324" s="214" t="s">
        <v>243</v>
      </c>
      <c r="E324" s="215" t="s">
        <v>8219</v>
      </c>
      <c r="F324" s="216" t="s">
        <v>8220</v>
      </c>
      <c r="G324" s="217" t="s">
        <v>261</v>
      </c>
      <c r="H324" s="218">
        <v>12</v>
      </c>
      <c r="I324" s="219"/>
      <c r="J324" s="220">
        <f>ROUND(I324*H324,2)</f>
        <v>0</v>
      </c>
      <c r="K324" s="216" t="s">
        <v>247</v>
      </c>
      <c r="L324" s="45"/>
      <c r="M324" s="221" t="s">
        <v>19</v>
      </c>
      <c r="N324" s="222" t="s">
        <v>43</v>
      </c>
      <c r="O324" s="85"/>
      <c r="P324" s="223">
        <f>O324*H324</f>
        <v>0</v>
      </c>
      <c r="Q324" s="223">
        <v>0</v>
      </c>
      <c r="R324" s="223">
        <f>Q324*H324</f>
        <v>0</v>
      </c>
      <c r="S324" s="223">
        <v>0</v>
      </c>
      <c r="T324" s="224">
        <f>S324*H324</f>
        <v>0</v>
      </c>
      <c r="U324" s="39"/>
      <c r="V324" s="39"/>
      <c r="W324" s="39"/>
      <c r="X324" s="39"/>
      <c r="Y324" s="39"/>
      <c r="Z324" s="39"/>
      <c r="AA324" s="39"/>
      <c r="AB324" s="39"/>
      <c r="AC324" s="39"/>
      <c r="AD324" s="39"/>
      <c r="AE324" s="39"/>
      <c r="AR324" s="225" t="s">
        <v>248</v>
      </c>
      <c r="AT324" s="225" t="s">
        <v>243</v>
      </c>
      <c r="AU324" s="225" t="s">
        <v>79</v>
      </c>
      <c r="AY324" s="18" t="s">
        <v>240</v>
      </c>
      <c r="BE324" s="226">
        <f>IF(N324="základní",J324,0)</f>
        <v>0</v>
      </c>
      <c r="BF324" s="226">
        <f>IF(N324="snížená",J324,0)</f>
        <v>0</v>
      </c>
      <c r="BG324" s="226">
        <f>IF(N324="zákl. přenesená",J324,0)</f>
        <v>0</v>
      </c>
      <c r="BH324" s="226">
        <f>IF(N324="sníž. přenesená",J324,0)</f>
        <v>0</v>
      </c>
      <c r="BI324" s="226">
        <f>IF(N324="nulová",J324,0)</f>
        <v>0</v>
      </c>
      <c r="BJ324" s="18" t="s">
        <v>79</v>
      </c>
      <c r="BK324" s="226">
        <f>ROUND(I324*H324,2)</f>
        <v>0</v>
      </c>
      <c r="BL324" s="18" t="s">
        <v>248</v>
      </c>
      <c r="BM324" s="225" t="s">
        <v>2972</v>
      </c>
    </row>
    <row r="325" s="2" customFormat="1">
      <c r="A325" s="39"/>
      <c r="B325" s="40"/>
      <c r="C325" s="41"/>
      <c r="D325" s="227" t="s">
        <v>435</v>
      </c>
      <c r="E325" s="41"/>
      <c r="F325" s="228" t="s">
        <v>8221</v>
      </c>
      <c r="G325" s="41"/>
      <c r="H325" s="41"/>
      <c r="I325" s="229"/>
      <c r="J325" s="41"/>
      <c r="K325" s="41"/>
      <c r="L325" s="45"/>
      <c r="M325" s="291"/>
      <c r="N325" s="292"/>
      <c r="O325" s="85"/>
      <c r="P325" s="85"/>
      <c r="Q325" s="85"/>
      <c r="R325" s="85"/>
      <c r="S325" s="85"/>
      <c r="T325" s="86"/>
      <c r="U325" s="39"/>
      <c r="V325" s="39"/>
      <c r="W325" s="39"/>
      <c r="X325" s="39"/>
      <c r="Y325" s="39"/>
      <c r="Z325" s="39"/>
      <c r="AA325" s="39"/>
      <c r="AB325" s="39"/>
      <c r="AC325" s="39"/>
      <c r="AD325" s="39"/>
      <c r="AE325" s="39"/>
      <c r="AT325" s="18" t="s">
        <v>435</v>
      </c>
      <c r="AU325" s="18" t="s">
        <v>79</v>
      </c>
    </row>
    <row r="326" s="2" customFormat="1" ht="21.75" customHeight="1">
      <c r="A326" s="39"/>
      <c r="B326" s="40"/>
      <c r="C326" s="214" t="s">
        <v>412</v>
      </c>
      <c r="D326" s="214" t="s">
        <v>243</v>
      </c>
      <c r="E326" s="215" t="s">
        <v>8222</v>
      </c>
      <c r="F326" s="216" t="s">
        <v>8223</v>
      </c>
      <c r="G326" s="217" t="s">
        <v>261</v>
      </c>
      <c r="H326" s="218">
        <v>36</v>
      </c>
      <c r="I326" s="219"/>
      <c r="J326" s="220">
        <f>ROUND(I326*H326,2)</f>
        <v>0</v>
      </c>
      <c r="K326" s="216" t="s">
        <v>247</v>
      </c>
      <c r="L326" s="45"/>
      <c r="M326" s="221" t="s">
        <v>19</v>
      </c>
      <c r="N326" s="222" t="s">
        <v>43</v>
      </c>
      <c r="O326" s="85"/>
      <c r="P326" s="223">
        <f>O326*H326</f>
        <v>0</v>
      </c>
      <c r="Q326" s="223">
        <v>0</v>
      </c>
      <c r="R326" s="223">
        <f>Q326*H326</f>
        <v>0</v>
      </c>
      <c r="S326" s="223">
        <v>0</v>
      </c>
      <c r="T326" s="224">
        <f>S326*H326</f>
        <v>0</v>
      </c>
      <c r="U326" s="39"/>
      <c r="V326" s="39"/>
      <c r="W326" s="39"/>
      <c r="X326" s="39"/>
      <c r="Y326" s="39"/>
      <c r="Z326" s="39"/>
      <c r="AA326" s="39"/>
      <c r="AB326" s="39"/>
      <c r="AC326" s="39"/>
      <c r="AD326" s="39"/>
      <c r="AE326" s="39"/>
      <c r="AR326" s="225" t="s">
        <v>248</v>
      </c>
      <c r="AT326" s="225" t="s">
        <v>243</v>
      </c>
      <c r="AU326" s="225" t="s">
        <v>79</v>
      </c>
      <c r="AY326" s="18" t="s">
        <v>240</v>
      </c>
      <c r="BE326" s="226">
        <f>IF(N326="základní",J326,0)</f>
        <v>0</v>
      </c>
      <c r="BF326" s="226">
        <f>IF(N326="snížená",J326,0)</f>
        <v>0</v>
      </c>
      <c r="BG326" s="226">
        <f>IF(N326="zákl. přenesená",J326,0)</f>
        <v>0</v>
      </c>
      <c r="BH326" s="226">
        <f>IF(N326="sníž. přenesená",J326,0)</f>
        <v>0</v>
      </c>
      <c r="BI326" s="226">
        <f>IF(N326="nulová",J326,0)</f>
        <v>0</v>
      </c>
      <c r="BJ326" s="18" t="s">
        <v>79</v>
      </c>
      <c r="BK326" s="226">
        <f>ROUND(I326*H326,2)</f>
        <v>0</v>
      </c>
      <c r="BL326" s="18" t="s">
        <v>248</v>
      </c>
      <c r="BM326" s="225" t="s">
        <v>2982</v>
      </c>
    </row>
    <row r="327" s="2" customFormat="1">
      <c r="A327" s="39"/>
      <c r="B327" s="40"/>
      <c r="C327" s="41"/>
      <c r="D327" s="227" t="s">
        <v>435</v>
      </c>
      <c r="E327" s="41"/>
      <c r="F327" s="228" t="s">
        <v>8224</v>
      </c>
      <c r="G327" s="41"/>
      <c r="H327" s="41"/>
      <c r="I327" s="229"/>
      <c r="J327" s="41"/>
      <c r="K327" s="41"/>
      <c r="L327" s="45"/>
      <c r="M327" s="291"/>
      <c r="N327" s="292"/>
      <c r="O327" s="85"/>
      <c r="P327" s="85"/>
      <c r="Q327" s="85"/>
      <c r="R327" s="85"/>
      <c r="S327" s="85"/>
      <c r="T327" s="86"/>
      <c r="U327" s="39"/>
      <c r="V327" s="39"/>
      <c r="W327" s="39"/>
      <c r="X327" s="39"/>
      <c r="Y327" s="39"/>
      <c r="Z327" s="39"/>
      <c r="AA327" s="39"/>
      <c r="AB327" s="39"/>
      <c r="AC327" s="39"/>
      <c r="AD327" s="39"/>
      <c r="AE327" s="39"/>
      <c r="AT327" s="18" t="s">
        <v>435</v>
      </c>
      <c r="AU327" s="18" t="s">
        <v>79</v>
      </c>
    </row>
    <row r="328" s="2" customFormat="1" ht="21.75" customHeight="1">
      <c r="A328" s="39"/>
      <c r="B328" s="40"/>
      <c r="C328" s="214" t="s">
        <v>2511</v>
      </c>
      <c r="D328" s="214" t="s">
        <v>243</v>
      </c>
      <c r="E328" s="215" t="s">
        <v>8225</v>
      </c>
      <c r="F328" s="216" t="s">
        <v>8226</v>
      </c>
      <c r="G328" s="217" t="s">
        <v>261</v>
      </c>
      <c r="H328" s="218">
        <v>36</v>
      </c>
      <c r="I328" s="219"/>
      <c r="J328" s="220">
        <f>ROUND(I328*H328,2)</f>
        <v>0</v>
      </c>
      <c r="K328" s="216" t="s">
        <v>247</v>
      </c>
      <c r="L328" s="45"/>
      <c r="M328" s="221" t="s">
        <v>19</v>
      </c>
      <c r="N328" s="222" t="s">
        <v>43</v>
      </c>
      <c r="O328" s="85"/>
      <c r="P328" s="223">
        <f>O328*H328</f>
        <v>0</v>
      </c>
      <c r="Q328" s="223">
        <v>0</v>
      </c>
      <c r="R328" s="223">
        <f>Q328*H328</f>
        <v>0</v>
      </c>
      <c r="S328" s="223">
        <v>0</v>
      </c>
      <c r="T328" s="224">
        <f>S328*H328</f>
        <v>0</v>
      </c>
      <c r="U328" s="39"/>
      <c r="V328" s="39"/>
      <c r="W328" s="39"/>
      <c r="X328" s="39"/>
      <c r="Y328" s="39"/>
      <c r="Z328" s="39"/>
      <c r="AA328" s="39"/>
      <c r="AB328" s="39"/>
      <c r="AC328" s="39"/>
      <c r="AD328" s="39"/>
      <c r="AE328" s="39"/>
      <c r="AR328" s="225" t="s">
        <v>248</v>
      </c>
      <c r="AT328" s="225" t="s">
        <v>243</v>
      </c>
      <c r="AU328" s="225" t="s">
        <v>79</v>
      </c>
      <c r="AY328" s="18" t="s">
        <v>240</v>
      </c>
      <c r="BE328" s="226">
        <f>IF(N328="základní",J328,0)</f>
        <v>0</v>
      </c>
      <c r="BF328" s="226">
        <f>IF(N328="snížená",J328,0)</f>
        <v>0</v>
      </c>
      <c r="BG328" s="226">
        <f>IF(N328="zákl. přenesená",J328,0)</f>
        <v>0</v>
      </c>
      <c r="BH328" s="226">
        <f>IF(N328="sníž. přenesená",J328,0)</f>
        <v>0</v>
      </c>
      <c r="BI328" s="226">
        <f>IF(N328="nulová",J328,0)</f>
        <v>0</v>
      </c>
      <c r="BJ328" s="18" t="s">
        <v>79</v>
      </c>
      <c r="BK328" s="226">
        <f>ROUND(I328*H328,2)</f>
        <v>0</v>
      </c>
      <c r="BL328" s="18" t="s">
        <v>248</v>
      </c>
      <c r="BM328" s="225" t="s">
        <v>2991</v>
      </c>
    </row>
    <row r="329" s="2" customFormat="1">
      <c r="A329" s="39"/>
      <c r="B329" s="40"/>
      <c r="C329" s="41"/>
      <c r="D329" s="227" t="s">
        <v>435</v>
      </c>
      <c r="E329" s="41"/>
      <c r="F329" s="228" t="s">
        <v>8227</v>
      </c>
      <c r="G329" s="41"/>
      <c r="H329" s="41"/>
      <c r="I329" s="229"/>
      <c r="J329" s="41"/>
      <c r="K329" s="41"/>
      <c r="L329" s="45"/>
      <c r="M329" s="291"/>
      <c r="N329" s="292"/>
      <c r="O329" s="85"/>
      <c r="P329" s="85"/>
      <c r="Q329" s="85"/>
      <c r="R329" s="85"/>
      <c r="S329" s="85"/>
      <c r="T329" s="86"/>
      <c r="U329" s="39"/>
      <c r="V329" s="39"/>
      <c r="W329" s="39"/>
      <c r="X329" s="39"/>
      <c r="Y329" s="39"/>
      <c r="Z329" s="39"/>
      <c r="AA329" s="39"/>
      <c r="AB329" s="39"/>
      <c r="AC329" s="39"/>
      <c r="AD329" s="39"/>
      <c r="AE329" s="39"/>
      <c r="AT329" s="18" t="s">
        <v>435</v>
      </c>
      <c r="AU329" s="18" t="s">
        <v>79</v>
      </c>
    </row>
    <row r="330" s="2" customFormat="1" ht="21.75" customHeight="1">
      <c r="A330" s="39"/>
      <c r="B330" s="40"/>
      <c r="C330" s="214" t="s">
        <v>417</v>
      </c>
      <c r="D330" s="214" t="s">
        <v>243</v>
      </c>
      <c r="E330" s="215" t="s">
        <v>8228</v>
      </c>
      <c r="F330" s="216" t="s">
        <v>8229</v>
      </c>
      <c r="G330" s="217" t="s">
        <v>261</v>
      </c>
      <c r="H330" s="218">
        <v>36</v>
      </c>
      <c r="I330" s="219"/>
      <c r="J330" s="220">
        <f>ROUND(I330*H330,2)</f>
        <v>0</v>
      </c>
      <c r="K330" s="216" t="s">
        <v>247</v>
      </c>
      <c r="L330" s="45"/>
      <c r="M330" s="221" t="s">
        <v>19</v>
      </c>
      <c r="N330" s="222" t="s">
        <v>43</v>
      </c>
      <c r="O330" s="85"/>
      <c r="P330" s="223">
        <f>O330*H330</f>
        <v>0</v>
      </c>
      <c r="Q330" s="223">
        <v>0</v>
      </c>
      <c r="R330" s="223">
        <f>Q330*H330</f>
        <v>0</v>
      </c>
      <c r="S330" s="223">
        <v>0</v>
      </c>
      <c r="T330" s="224">
        <f>S330*H330</f>
        <v>0</v>
      </c>
      <c r="U330" s="39"/>
      <c r="V330" s="39"/>
      <c r="W330" s="39"/>
      <c r="X330" s="39"/>
      <c r="Y330" s="39"/>
      <c r="Z330" s="39"/>
      <c r="AA330" s="39"/>
      <c r="AB330" s="39"/>
      <c r="AC330" s="39"/>
      <c r="AD330" s="39"/>
      <c r="AE330" s="39"/>
      <c r="AR330" s="225" t="s">
        <v>248</v>
      </c>
      <c r="AT330" s="225" t="s">
        <v>243</v>
      </c>
      <c r="AU330" s="225" t="s">
        <v>79</v>
      </c>
      <c r="AY330" s="18" t="s">
        <v>240</v>
      </c>
      <c r="BE330" s="226">
        <f>IF(N330="základní",J330,0)</f>
        <v>0</v>
      </c>
      <c r="BF330" s="226">
        <f>IF(N330="snížená",J330,0)</f>
        <v>0</v>
      </c>
      <c r="BG330" s="226">
        <f>IF(N330="zákl. přenesená",J330,0)</f>
        <v>0</v>
      </c>
      <c r="BH330" s="226">
        <f>IF(N330="sníž. přenesená",J330,0)</f>
        <v>0</v>
      </c>
      <c r="BI330" s="226">
        <f>IF(N330="nulová",J330,0)</f>
        <v>0</v>
      </c>
      <c r="BJ330" s="18" t="s">
        <v>79</v>
      </c>
      <c r="BK330" s="226">
        <f>ROUND(I330*H330,2)</f>
        <v>0</v>
      </c>
      <c r="BL330" s="18" t="s">
        <v>248</v>
      </c>
      <c r="BM330" s="225" t="s">
        <v>2999</v>
      </c>
    </row>
    <row r="331" s="2" customFormat="1">
      <c r="A331" s="39"/>
      <c r="B331" s="40"/>
      <c r="C331" s="41"/>
      <c r="D331" s="227" t="s">
        <v>435</v>
      </c>
      <c r="E331" s="41"/>
      <c r="F331" s="228" t="s">
        <v>8230</v>
      </c>
      <c r="G331" s="41"/>
      <c r="H331" s="41"/>
      <c r="I331" s="229"/>
      <c r="J331" s="41"/>
      <c r="K331" s="41"/>
      <c r="L331" s="45"/>
      <c r="M331" s="291"/>
      <c r="N331" s="292"/>
      <c r="O331" s="85"/>
      <c r="P331" s="85"/>
      <c r="Q331" s="85"/>
      <c r="R331" s="85"/>
      <c r="S331" s="85"/>
      <c r="T331" s="86"/>
      <c r="U331" s="39"/>
      <c r="V331" s="39"/>
      <c r="W331" s="39"/>
      <c r="X331" s="39"/>
      <c r="Y331" s="39"/>
      <c r="Z331" s="39"/>
      <c r="AA331" s="39"/>
      <c r="AB331" s="39"/>
      <c r="AC331" s="39"/>
      <c r="AD331" s="39"/>
      <c r="AE331" s="39"/>
      <c r="AT331" s="18" t="s">
        <v>435</v>
      </c>
      <c r="AU331" s="18" t="s">
        <v>79</v>
      </c>
    </row>
    <row r="332" s="2" customFormat="1" ht="21.75" customHeight="1">
      <c r="A332" s="39"/>
      <c r="B332" s="40"/>
      <c r="C332" s="214" t="s">
        <v>1648</v>
      </c>
      <c r="D332" s="214" t="s">
        <v>243</v>
      </c>
      <c r="E332" s="215" t="s">
        <v>8231</v>
      </c>
      <c r="F332" s="216" t="s">
        <v>8232</v>
      </c>
      <c r="G332" s="217" t="s">
        <v>261</v>
      </c>
      <c r="H332" s="218">
        <v>1200</v>
      </c>
      <c r="I332" s="219"/>
      <c r="J332" s="220">
        <f>ROUND(I332*H332,2)</f>
        <v>0</v>
      </c>
      <c r="K332" s="216" t="s">
        <v>247</v>
      </c>
      <c r="L332" s="45"/>
      <c r="M332" s="221" t="s">
        <v>19</v>
      </c>
      <c r="N332" s="222" t="s">
        <v>43</v>
      </c>
      <c r="O332" s="85"/>
      <c r="P332" s="223">
        <f>O332*H332</f>
        <v>0</v>
      </c>
      <c r="Q332" s="223">
        <v>0</v>
      </c>
      <c r="R332" s="223">
        <f>Q332*H332</f>
        <v>0</v>
      </c>
      <c r="S332" s="223">
        <v>0</v>
      </c>
      <c r="T332" s="224">
        <f>S332*H332</f>
        <v>0</v>
      </c>
      <c r="U332" s="39"/>
      <c r="V332" s="39"/>
      <c r="W332" s="39"/>
      <c r="X332" s="39"/>
      <c r="Y332" s="39"/>
      <c r="Z332" s="39"/>
      <c r="AA332" s="39"/>
      <c r="AB332" s="39"/>
      <c r="AC332" s="39"/>
      <c r="AD332" s="39"/>
      <c r="AE332" s="39"/>
      <c r="AR332" s="225" t="s">
        <v>248</v>
      </c>
      <c r="AT332" s="225" t="s">
        <v>243</v>
      </c>
      <c r="AU332" s="225" t="s">
        <v>79</v>
      </c>
      <c r="AY332" s="18" t="s">
        <v>240</v>
      </c>
      <c r="BE332" s="226">
        <f>IF(N332="základní",J332,0)</f>
        <v>0</v>
      </c>
      <c r="BF332" s="226">
        <f>IF(N332="snížená",J332,0)</f>
        <v>0</v>
      </c>
      <c r="BG332" s="226">
        <f>IF(N332="zákl. přenesená",J332,0)</f>
        <v>0</v>
      </c>
      <c r="BH332" s="226">
        <f>IF(N332="sníž. přenesená",J332,0)</f>
        <v>0</v>
      </c>
      <c r="BI332" s="226">
        <f>IF(N332="nulová",J332,0)</f>
        <v>0</v>
      </c>
      <c r="BJ332" s="18" t="s">
        <v>79</v>
      </c>
      <c r="BK332" s="226">
        <f>ROUND(I332*H332,2)</f>
        <v>0</v>
      </c>
      <c r="BL332" s="18" t="s">
        <v>248</v>
      </c>
      <c r="BM332" s="225" t="s">
        <v>3008</v>
      </c>
    </row>
    <row r="333" s="2" customFormat="1">
      <c r="A333" s="39"/>
      <c r="B333" s="40"/>
      <c r="C333" s="41"/>
      <c r="D333" s="227" t="s">
        <v>435</v>
      </c>
      <c r="E333" s="41"/>
      <c r="F333" s="228" t="s">
        <v>8233</v>
      </c>
      <c r="G333" s="41"/>
      <c r="H333" s="41"/>
      <c r="I333" s="229"/>
      <c r="J333" s="41"/>
      <c r="K333" s="41"/>
      <c r="L333" s="45"/>
      <c r="M333" s="291"/>
      <c r="N333" s="292"/>
      <c r="O333" s="85"/>
      <c r="P333" s="85"/>
      <c r="Q333" s="85"/>
      <c r="R333" s="85"/>
      <c r="S333" s="85"/>
      <c r="T333" s="86"/>
      <c r="U333" s="39"/>
      <c r="V333" s="39"/>
      <c r="W333" s="39"/>
      <c r="X333" s="39"/>
      <c r="Y333" s="39"/>
      <c r="Z333" s="39"/>
      <c r="AA333" s="39"/>
      <c r="AB333" s="39"/>
      <c r="AC333" s="39"/>
      <c r="AD333" s="39"/>
      <c r="AE333" s="39"/>
      <c r="AT333" s="18" t="s">
        <v>435</v>
      </c>
      <c r="AU333" s="18" t="s">
        <v>79</v>
      </c>
    </row>
    <row r="334" s="2" customFormat="1" ht="16.5" customHeight="1">
      <c r="A334" s="39"/>
      <c r="B334" s="40"/>
      <c r="C334" s="214" t="s">
        <v>420</v>
      </c>
      <c r="D334" s="214" t="s">
        <v>243</v>
      </c>
      <c r="E334" s="215" t="s">
        <v>8234</v>
      </c>
      <c r="F334" s="216" t="s">
        <v>8235</v>
      </c>
      <c r="G334" s="217" t="s">
        <v>282</v>
      </c>
      <c r="H334" s="218">
        <v>1</v>
      </c>
      <c r="I334" s="219"/>
      <c r="J334" s="220">
        <f>ROUND(I334*H334,2)</f>
        <v>0</v>
      </c>
      <c r="K334" s="216" t="s">
        <v>247</v>
      </c>
      <c r="L334" s="45"/>
      <c r="M334" s="221" t="s">
        <v>19</v>
      </c>
      <c r="N334" s="222" t="s">
        <v>43</v>
      </c>
      <c r="O334" s="85"/>
      <c r="P334" s="223">
        <f>O334*H334</f>
        <v>0</v>
      </c>
      <c r="Q334" s="223">
        <v>0</v>
      </c>
      <c r="R334" s="223">
        <f>Q334*H334</f>
        <v>0</v>
      </c>
      <c r="S334" s="223">
        <v>0</v>
      </c>
      <c r="T334" s="224">
        <f>S334*H334</f>
        <v>0</v>
      </c>
      <c r="U334" s="39"/>
      <c r="V334" s="39"/>
      <c r="W334" s="39"/>
      <c r="X334" s="39"/>
      <c r="Y334" s="39"/>
      <c r="Z334" s="39"/>
      <c r="AA334" s="39"/>
      <c r="AB334" s="39"/>
      <c r="AC334" s="39"/>
      <c r="AD334" s="39"/>
      <c r="AE334" s="39"/>
      <c r="AR334" s="225" t="s">
        <v>248</v>
      </c>
      <c r="AT334" s="225" t="s">
        <v>243</v>
      </c>
      <c r="AU334" s="225" t="s">
        <v>79</v>
      </c>
      <c r="AY334" s="18" t="s">
        <v>240</v>
      </c>
      <c r="BE334" s="226">
        <f>IF(N334="základní",J334,0)</f>
        <v>0</v>
      </c>
      <c r="BF334" s="226">
        <f>IF(N334="snížená",J334,0)</f>
        <v>0</v>
      </c>
      <c r="BG334" s="226">
        <f>IF(N334="zákl. přenesená",J334,0)</f>
        <v>0</v>
      </c>
      <c r="BH334" s="226">
        <f>IF(N334="sníž. přenesená",J334,0)</f>
        <v>0</v>
      </c>
      <c r="BI334" s="226">
        <f>IF(N334="nulová",J334,0)</f>
        <v>0</v>
      </c>
      <c r="BJ334" s="18" t="s">
        <v>79</v>
      </c>
      <c r="BK334" s="226">
        <f>ROUND(I334*H334,2)</f>
        <v>0</v>
      </c>
      <c r="BL334" s="18" t="s">
        <v>248</v>
      </c>
      <c r="BM334" s="225" t="s">
        <v>3016</v>
      </c>
    </row>
    <row r="335" s="2" customFormat="1">
      <c r="A335" s="39"/>
      <c r="B335" s="40"/>
      <c r="C335" s="41"/>
      <c r="D335" s="227" t="s">
        <v>435</v>
      </c>
      <c r="E335" s="41"/>
      <c r="F335" s="228" t="s">
        <v>8236</v>
      </c>
      <c r="G335" s="41"/>
      <c r="H335" s="41"/>
      <c r="I335" s="229"/>
      <c r="J335" s="41"/>
      <c r="K335" s="41"/>
      <c r="L335" s="45"/>
      <c r="M335" s="291"/>
      <c r="N335" s="292"/>
      <c r="O335" s="85"/>
      <c r="P335" s="85"/>
      <c r="Q335" s="85"/>
      <c r="R335" s="85"/>
      <c r="S335" s="85"/>
      <c r="T335" s="86"/>
      <c r="U335" s="39"/>
      <c r="V335" s="39"/>
      <c r="W335" s="39"/>
      <c r="X335" s="39"/>
      <c r="Y335" s="39"/>
      <c r="Z335" s="39"/>
      <c r="AA335" s="39"/>
      <c r="AB335" s="39"/>
      <c r="AC335" s="39"/>
      <c r="AD335" s="39"/>
      <c r="AE335" s="39"/>
      <c r="AT335" s="18" t="s">
        <v>435</v>
      </c>
      <c r="AU335" s="18" t="s">
        <v>79</v>
      </c>
    </row>
    <row r="336" s="2" customFormat="1">
      <c r="A336" s="39"/>
      <c r="B336" s="40"/>
      <c r="C336" s="214" t="s">
        <v>2530</v>
      </c>
      <c r="D336" s="214" t="s">
        <v>243</v>
      </c>
      <c r="E336" s="215" t="s">
        <v>8237</v>
      </c>
      <c r="F336" s="216" t="s">
        <v>8238</v>
      </c>
      <c r="G336" s="217" t="s">
        <v>282</v>
      </c>
      <c r="H336" s="218">
        <v>10</v>
      </c>
      <c r="I336" s="219"/>
      <c r="J336" s="220">
        <f>ROUND(I336*H336,2)</f>
        <v>0</v>
      </c>
      <c r="K336" s="216" t="s">
        <v>247</v>
      </c>
      <c r="L336" s="45"/>
      <c r="M336" s="221" t="s">
        <v>19</v>
      </c>
      <c r="N336" s="222" t="s">
        <v>43</v>
      </c>
      <c r="O336" s="85"/>
      <c r="P336" s="223">
        <f>O336*H336</f>
        <v>0</v>
      </c>
      <c r="Q336" s="223">
        <v>0</v>
      </c>
      <c r="R336" s="223">
        <f>Q336*H336</f>
        <v>0</v>
      </c>
      <c r="S336" s="223">
        <v>0</v>
      </c>
      <c r="T336" s="224">
        <f>S336*H336</f>
        <v>0</v>
      </c>
      <c r="U336" s="39"/>
      <c r="V336" s="39"/>
      <c r="W336" s="39"/>
      <c r="X336" s="39"/>
      <c r="Y336" s="39"/>
      <c r="Z336" s="39"/>
      <c r="AA336" s="39"/>
      <c r="AB336" s="39"/>
      <c r="AC336" s="39"/>
      <c r="AD336" s="39"/>
      <c r="AE336" s="39"/>
      <c r="AR336" s="225" t="s">
        <v>248</v>
      </c>
      <c r="AT336" s="225" t="s">
        <v>243</v>
      </c>
      <c r="AU336" s="225" t="s">
        <v>79</v>
      </c>
      <c r="AY336" s="18" t="s">
        <v>240</v>
      </c>
      <c r="BE336" s="226">
        <f>IF(N336="základní",J336,0)</f>
        <v>0</v>
      </c>
      <c r="BF336" s="226">
        <f>IF(N336="snížená",J336,0)</f>
        <v>0</v>
      </c>
      <c r="BG336" s="226">
        <f>IF(N336="zákl. přenesená",J336,0)</f>
        <v>0</v>
      </c>
      <c r="BH336" s="226">
        <f>IF(N336="sníž. přenesená",J336,0)</f>
        <v>0</v>
      </c>
      <c r="BI336" s="226">
        <f>IF(N336="nulová",J336,0)</f>
        <v>0</v>
      </c>
      <c r="BJ336" s="18" t="s">
        <v>79</v>
      </c>
      <c r="BK336" s="226">
        <f>ROUND(I336*H336,2)</f>
        <v>0</v>
      </c>
      <c r="BL336" s="18" t="s">
        <v>248</v>
      </c>
      <c r="BM336" s="225" t="s">
        <v>3026</v>
      </c>
    </row>
    <row r="337" s="2" customFormat="1">
      <c r="A337" s="39"/>
      <c r="B337" s="40"/>
      <c r="C337" s="41"/>
      <c r="D337" s="227" t="s">
        <v>435</v>
      </c>
      <c r="E337" s="41"/>
      <c r="F337" s="228" t="s">
        <v>8239</v>
      </c>
      <c r="G337" s="41"/>
      <c r="H337" s="41"/>
      <c r="I337" s="229"/>
      <c r="J337" s="41"/>
      <c r="K337" s="41"/>
      <c r="L337" s="45"/>
      <c r="M337" s="291"/>
      <c r="N337" s="292"/>
      <c r="O337" s="85"/>
      <c r="P337" s="85"/>
      <c r="Q337" s="85"/>
      <c r="R337" s="85"/>
      <c r="S337" s="85"/>
      <c r="T337" s="86"/>
      <c r="U337" s="39"/>
      <c r="V337" s="39"/>
      <c r="W337" s="39"/>
      <c r="X337" s="39"/>
      <c r="Y337" s="39"/>
      <c r="Z337" s="39"/>
      <c r="AA337" s="39"/>
      <c r="AB337" s="39"/>
      <c r="AC337" s="39"/>
      <c r="AD337" s="39"/>
      <c r="AE337" s="39"/>
      <c r="AT337" s="18" t="s">
        <v>435</v>
      </c>
      <c r="AU337" s="18" t="s">
        <v>79</v>
      </c>
    </row>
    <row r="338" s="2" customFormat="1" ht="16.5" customHeight="1">
      <c r="A338" s="39"/>
      <c r="B338" s="40"/>
      <c r="C338" s="214" t="s">
        <v>424</v>
      </c>
      <c r="D338" s="214" t="s">
        <v>243</v>
      </c>
      <c r="E338" s="215" t="s">
        <v>8240</v>
      </c>
      <c r="F338" s="216" t="s">
        <v>8241</v>
      </c>
      <c r="G338" s="217" t="s">
        <v>282</v>
      </c>
      <c r="H338" s="218">
        <v>6</v>
      </c>
      <c r="I338" s="219"/>
      <c r="J338" s="220">
        <f>ROUND(I338*H338,2)</f>
        <v>0</v>
      </c>
      <c r="K338" s="216" t="s">
        <v>247</v>
      </c>
      <c r="L338" s="45"/>
      <c r="M338" s="221" t="s">
        <v>19</v>
      </c>
      <c r="N338" s="222" t="s">
        <v>43</v>
      </c>
      <c r="O338" s="85"/>
      <c r="P338" s="223">
        <f>O338*H338</f>
        <v>0</v>
      </c>
      <c r="Q338" s="223">
        <v>0</v>
      </c>
      <c r="R338" s="223">
        <f>Q338*H338</f>
        <v>0</v>
      </c>
      <c r="S338" s="223">
        <v>0</v>
      </c>
      <c r="T338" s="224">
        <f>S338*H338</f>
        <v>0</v>
      </c>
      <c r="U338" s="39"/>
      <c r="V338" s="39"/>
      <c r="W338" s="39"/>
      <c r="X338" s="39"/>
      <c r="Y338" s="39"/>
      <c r="Z338" s="39"/>
      <c r="AA338" s="39"/>
      <c r="AB338" s="39"/>
      <c r="AC338" s="39"/>
      <c r="AD338" s="39"/>
      <c r="AE338" s="39"/>
      <c r="AR338" s="225" t="s">
        <v>248</v>
      </c>
      <c r="AT338" s="225" t="s">
        <v>243</v>
      </c>
      <c r="AU338" s="225" t="s">
        <v>79</v>
      </c>
      <c r="AY338" s="18" t="s">
        <v>240</v>
      </c>
      <c r="BE338" s="226">
        <f>IF(N338="základní",J338,0)</f>
        <v>0</v>
      </c>
      <c r="BF338" s="226">
        <f>IF(N338="snížená",J338,0)</f>
        <v>0</v>
      </c>
      <c r="BG338" s="226">
        <f>IF(N338="zákl. přenesená",J338,0)</f>
        <v>0</v>
      </c>
      <c r="BH338" s="226">
        <f>IF(N338="sníž. přenesená",J338,0)</f>
        <v>0</v>
      </c>
      <c r="BI338" s="226">
        <f>IF(N338="nulová",J338,0)</f>
        <v>0</v>
      </c>
      <c r="BJ338" s="18" t="s">
        <v>79</v>
      </c>
      <c r="BK338" s="226">
        <f>ROUND(I338*H338,2)</f>
        <v>0</v>
      </c>
      <c r="BL338" s="18" t="s">
        <v>248</v>
      </c>
      <c r="BM338" s="225" t="s">
        <v>3042</v>
      </c>
    </row>
    <row r="339" s="2" customFormat="1">
      <c r="A339" s="39"/>
      <c r="B339" s="40"/>
      <c r="C339" s="41"/>
      <c r="D339" s="227" t="s">
        <v>435</v>
      </c>
      <c r="E339" s="41"/>
      <c r="F339" s="228" t="s">
        <v>8242</v>
      </c>
      <c r="G339" s="41"/>
      <c r="H339" s="41"/>
      <c r="I339" s="229"/>
      <c r="J339" s="41"/>
      <c r="K339" s="41"/>
      <c r="L339" s="45"/>
      <c r="M339" s="291"/>
      <c r="N339" s="292"/>
      <c r="O339" s="85"/>
      <c r="P339" s="85"/>
      <c r="Q339" s="85"/>
      <c r="R339" s="85"/>
      <c r="S339" s="85"/>
      <c r="T339" s="86"/>
      <c r="U339" s="39"/>
      <c r="V339" s="39"/>
      <c r="W339" s="39"/>
      <c r="X339" s="39"/>
      <c r="Y339" s="39"/>
      <c r="Z339" s="39"/>
      <c r="AA339" s="39"/>
      <c r="AB339" s="39"/>
      <c r="AC339" s="39"/>
      <c r="AD339" s="39"/>
      <c r="AE339" s="39"/>
      <c r="AT339" s="18" t="s">
        <v>435</v>
      </c>
      <c r="AU339" s="18" t="s">
        <v>79</v>
      </c>
    </row>
    <row r="340" s="2" customFormat="1">
      <c r="A340" s="39"/>
      <c r="B340" s="40"/>
      <c r="C340" s="214" t="s">
        <v>2547</v>
      </c>
      <c r="D340" s="214" t="s">
        <v>243</v>
      </c>
      <c r="E340" s="215" t="s">
        <v>8243</v>
      </c>
      <c r="F340" s="216" t="s">
        <v>8244</v>
      </c>
      <c r="G340" s="217" t="s">
        <v>282</v>
      </c>
      <c r="H340" s="218">
        <v>3</v>
      </c>
      <c r="I340" s="219"/>
      <c r="J340" s="220">
        <f>ROUND(I340*H340,2)</f>
        <v>0</v>
      </c>
      <c r="K340" s="216" t="s">
        <v>247</v>
      </c>
      <c r="L340" s="45"/>
      <c r="M340" s="221" t="s">
        <v>19</v>
      </c>
      <c r="N340" s="222" t="s">
        <v>43</v>
      </c>
      <c r="O340" s="85"/>
      <c r="P340" s="223">
        <f>O340*H340</f>
        <v>0</v>
      </c>
      <c r="Q340" s="223">
        <v>0</v>
      </c>
      <c r="R340" s="223">
        <f>Q340*H340</f>
        <v>0</v>
      </c>
      <c r="S340" s="223">
        <v>0</v>
      </c>
      <c r="T340" s="224">
        <f>S340*H340</f>
        <v>0</v>
      </c>
      <c r="U340" s="39"/>
      <c r="V340" s="39"/>
      <c r="W340" s="39"/>
      <c r="X340" s="39"/>
      <c r="Y340" s="39"/>
      <c r="Z340" s="39"/>
      <c r="AA340" s="39"/>
      <c r="AB340" s="39"/>
      <c r="AC340" s="39"/>
      <c r="AD340" s="39"/>
      <c r="AE340" s="39"/>
      <c r="AR340" s="225" t="s">
        <v>248</v>
      </c>
      <c r="AT340" s="225" t="s">
        <v>243</v>
      </c>
      <c r="AU340" s="225" t="s">
        <v>79</v>
      </c>
      <c r="AY340" s="18" t="s">
        <v>240</v>
      </c>
      <c r="BE340" s="226">
        <f>IF(N340="základní",J340,0)</f>
        <v>0</v>
      </c>
      <c r="BF340" s="226">
        <f>IF(N340="snížená",J340,0)</f>
        <v>0</v>
      </c>
      <c r="BG340" s="226">
        <f>IF(N340="zákl. přenesená",J340,0)</f>
        <v>0</v>
      </c>
      <c r="BH340" s="226">
        <f>IF(N340="sníž. přenesená",J340,0)</f>
        <v>0</v>
      </c>
      <c r="BI340" s="226">
        <f>IF(N340="nulová",J340,0)</f>
        <v>0</v>
      </c>
      <c r="BJ340" s="18" t="s">
        <v>79</v>
      </c>
      <c r="BK340" s="226">
        <f>ROUND(I340*H340,2)</f>
        <v>0</v>
      </c>
      <c r="BL340" s="18" t="s">
        <v>248</v>
      </c>
      <c r="BM340" s="225" t="s">
        <v>3053</v>
      </c>
    </row>
    <row r="341" s="2" customFormat="1">
      <c r="A341" s="39"/>
      <c r="B341" s="40"/>
      <c r="C341" s="41"/>
      <c r="D341" s="227" t="s">
        <v>435</v>
      </c>
      <c r="E341" s="41"/>
      <c r="F341" s="228" t="s">
        <v>8245</v>
      </c>
      <c r="G341" s="41"/>
      <c r="H341" s="41"/>
      <c r="I341" s="229"/>
      <c r="J341" s="41"/>
      <c r="K341" s="41"/>
      <c r="L341" s="45"/>
      <c r="M341" s="291"/>
      <c r="N341" s="292"/>
      <c r="O341" s="85"/>
      <c r="P341" s="85"/>
      <c r="Q341" s="85"/>
      <c r="R341" s="85"/>
      <c r="S341" s="85"/>
      <c r="T341" s="86"/>
      <c r="U341" s="39"/>
      <c r="V341" s="39"/>
      <c r="W341" s="39"/>
      <c r="X341" s="39"/>
      <c r="Y341" s="39"/>
      <c r="Z341" s="39"/>
      <c r="AA341" s="39"/>
      <c r="AB341" s="39"/>
      <c r="AC341" s="39"/>
      <c r="AD341" s="39"/>
      <c r="AE341" s="39"/>
      <c r="AT341" s="18" t="s">
        <v>435</v>
      </c>
      <c r="AU341" s="18" t="s">
        <v>79</v>
      </c>
    </row>
    <row r="342" s="2" customFormat="1">
      <c r="A342" s="39"/>
      <c r="B342" s="40"/>
      <c r="C342" s="214" t="s">
        <v>427</v>
      </c>
      <c r="D342" s="214" t="s">
        <v>243</v>
      </c>
      <c r="E342" s="215" t="s">
        <v>8246</v>
      </c>
      <c r="F342" s="216" t="s">
        <v>8247</v>
      </c>
      <c r="G342" s="217" t="s">
        <v>6156</v>
      </c>
      <c r="H342" s="218">
        <v>80</v>
      </c>
      <c r="I342" s="219"/>
      <c r="J342" s="220">
        <f>ROUND(I342*H342,2)</f>
        <v>0</v>
      </c>
      <c r="K342" s="216" t="s">
        <v>247</v>
      </c>
      <c r="L342" s="45"/>
      <c r="M342" s="221" t="s">
        <v>19</v>
      </c>
      <c r="N342" s="222" t="s">
        <v>43</v>
      </c>
      <c r="O342" s="85"/>
      <c r="P342" s="223">
        <f>O342*H342</f>
        <v>0</v>
      </c>
      <c r="Q342" s="223">
        <v>0</v>
      </c>
      <c r="R342" s="223">
        <f>Q342*H342</f>
        <v>0</v>
      </c>
      <c r="S342" s="223">
        <v>0</v>
      </c>
      <c r="T342" s="224">
        <f>S342*H342</f>
        <v>0</v>
      </c>
      <c r="U342" s="39"/>
      <c r="V342" s="39"/>
      <c r="W342" s="39"/>
      <c r="X342" s="39"/>
      <c r="Y342" s="39"/>
      <c r="Z342" s="39"/>
      <c r="AA342" s="39"/>
      <c r="AB342" s="39"/>
      <c r="AC342" s="39"/>
      <c r="AD342" s="39"/>
      <c r="AE342" s="39"/>
      <c r="AR342" s="225" t="s">
        <v>248</v>
      </c>
      <c r="AT342" s="225" t="s">
        <v>243</v>
      </c>
      <c r="AU342" s="225" t="s">
        <v>79</v>
      </c>
      <c r="AY342" s="18" t="s">
        <v>240</v>
      </c>
      <c r="BE342" s="226">
        <f>IF(N342="základní",J342,0)</f>
        <v>0</v>
      </c>
      <c r="BF342" s="226">
        <f>IF(N342="snížená",J342,0)</f>
        <v>0</v>
      </c>
      <c r="BG342" s="226">
        <f>IF(N342="zákl. přenesená",J342,0)</f>
        <v>0</v>
      </c>
      <c r="BH342" s="226">
        <f>IF(N342="sníž. přenesená",J342,0)</f>
        <v>0</v>
      </c>
      <c r="BI342" s="226">
        <f>IF(N342="nulová",J342,0)</f>
        <v>0</v>
      </c>
      <c r="BJ342" s="18" t="s">
        <v>79</v>
      </c>
      <c r="BK342" s="226">
        <f>ROUND(I342*H342,2)</f>
        <v>0</v>
      </c>
      <c r="BL342" s="18" t="s">
        <v>248</v>
      </c>
      <c r="BM342" s="225" t="s">
        <v>3063</v>
      </c>
    </row>
    <row r="343" s="2" customFormat="1">
      <c r="A343" s="39"/>
      <c r="B343" s="40"/>
      <c r="C343" s="41"/>
      <c r="D343" s="227" t="s">
        <v>435</v>
      </c>
      <c r="E343" s="41"/>
      <c r="F343" s="228" t="s">
        <v>8248</v>
      </c>
      <c r="G343" s="41"/>
      <c r="H343" s="41"/>
      <c r="I343" s="229"/>
      <c r="J343" s="41"/>
      <c r="K343" s="41"/>
      <c r="L343" s="45"/>
      <c r="M343" s="291"/>
      <c r="N343" s="292"/>
      <c r="O343" s="85"/>
      <c r="P343" s="85"/>
      <c r="Q343" s="85"/>
      <c r="R343" s="85"/>
      <c r="S343" s="85"/>
      <c r="T343" s="86"/>
      <c r="U343" s="39"/>
      <c r="V343" s="39"/>
      <c r="W343" s="39"/>
      <c r="X343" s="39"/>
      <c r="Y343" s="39"/>
      <c r="Z343" s="39"/>
      <c r="AA343" s="39"/>
      <c r="AB343" s="39"/>
      <c r="AC343" s="39"/>
      <c r="AD343" s="39"/>
      <c r="AE343" s="39"/>
      <c r="AT343" s="18" t="s">
        <v>435</v>
      </c>
      <c r="AU343" s="18" t="s">
        <v>79</v>
      </c>
    </row>
    <row r="344" s="2" customFormat="1" ht="16.5" customHeight="1">
      <c r="A344" s="39"/>
      <c r="B344" s="40"/>
      <c r="C344" s="214" t="s">
        <v>2555</v>
      </c>
      <c r="D344" s="214" t="s">
        <v>243</v>
      </c>
      <c r="E344" s="215" t="s">
        <v>8249</v>
      </c>
      <c r="F344" s="216" t="s">
        <v>8250</v>
      </c>
      <c r="G344" s="217" t="s">
        <v>6156</v>
      </c>
      <c r="H344" s="218">
        <v>16</v>
      </c>
      <c r="I344" s="219"/>
      <c r="J344" s="220">
        <f>ROUND(I344*H344,2)</f>
        <v>0</v>
      </c>
      <c r="K344" s="216" t="s">
        <v>247</v>
      </c>
      <c r="L344" s="45"/>
      <c r="M344" s="221" t="s">
        <v>19</v>
      </c>
      <c r="N344" s="222" t="s">
        <v>43</v>
      </c>
      <c r="O344" s="85"/>
      <c r="P344" s="223">
        <f>O344*H344</f>
        <v>0</v>
      </c>
      <c r="Q344" s="223">
        <v>0</v>
      </c>
      <c r="R344" s="223">
        <f>Q344*H344</f>
        <v>0</v>
      </c>
      <c r="S344" s="223">
        <v>0</v>
      </c>
      <c r="T344" s="224">
        <f>S344*H344</f>
        <v>0</v>
      </c>
      <c r="U344" s="39"/>
      <c r="V344" s="39"/>
      <c r="W344" s="39"/>
      <c r="X344" s="39"/>
      <c r="Y344" s="39"/>
      <c r="Z344" s="39"/>
      <c r="AA344" s="39"/>
      <c r="AB344" s="39"/>
      <c r="AC344" s="39"/>
      <c r="AD344" s="39"/>
      <c r="AE344" s="39"/>
      <c r="AR344" s="225" t="s">
        <v>248</v>
      </c>
      <c r="AT344" s="225" t="s">
        <v>243</v>
      </c>
      <c r="AU344" s="225" t="s">
        <v>79</v>
      </c>
      <c r="AY344" s="18" t="s">
        <v>240</v>
      </c>
      <c r="BE344" s="226">
        <f>IF(N344="základní",J344,0)</f>
        <v>0</v>
      </c>
      <c r="BF344" s="226">
        <f>IF(N344="snížená",J344,0)</f>
        <v>0</v>
      </c>
      <c r="BG344" s="226">
        <f>IF(N344="zákl. přenesená",J344,0)</f>
        <v>0</v>
      </c>
      <c r="BH344" s="226">
        <f>IF(N344="sníž. přenesená",J344,0)</f>
        <v>0</v>
      </c>
      <c r="BI344" s="226">
        <f>IF(N344="nulová",J344,0)</f>
        <v>0</v>
      </c>
      <c r="BJ344" s="18" t="s">
        <v>79</v>
      </c>
      <c r="BK344" s="226">
        <f>ROUND(I344*H344,2)</f>
        <v>0</v>
      </c>
      <c r="BL344" s="18" t="s">
        <v>248</v>
      </c>
      <c r="BM344" s="225" t="s">
        <v>3073</v>
      </c>
    </row>
    <row r="345" s="2" customFormat="1">
      <c r="A345" s="39"/>
      <c r="B345" s="40"/>
      <c r="C345" s="41"/>
      <c r="D345" s="227" t="s">
        <v>435</v>
      </c>
      <c r="E345" s="41"/>
      <c r="F345" s="228" t="s">
        <v>8251</v>
      </c>
      <c r="G345" s="41"/>
      <c r="H345" s="41"/>
      <c r="I345" s="229"/>
      <c r="J345" s="41"/>
      <c r="K345" s="41"/>
      <c r="L345" s="45"/>
      <c r="M345" s="291"/>
      <c r="N345" s="292"/>
      <c r="O345" s="85"/>
      <c r="P345" s="85"/>
      <c r="Q345" s="85"/>
      <c r="R345" s="85"/>
      <c r="S345" s="85"/>
      <c r="T345" s="86"/>
      <c r="U345" s="39"/>
      <c r="V345" s="39"/>
      <c r="W345" s="39"/>
      <c r="X345" s="39"/>
      <c r="Y345" s="39"/>
      <c r="Z345" s="39"/>
      <c r="AA345" s="39"/>
      <c r="AB345" s="39"/>
      <c r="AC345" s="39"/>
      <c r="AD345" s="39"/>
      <c r="AE345" s="39"/>
      <c r="AT345" s="18" t="s">
        <v>435</v>
      </c>
      <c r="AU345" s="18" t="s">
        <v>79</v>
      </c>
    </row>
    <row r="346" s="2" customFormat="1" ht="16.5" customHeight="1">
      <c r="A346" s="39"/>
      <c r="B346" s="40"/>
      <c r="C346" s="214" t="s">
        <v>431</v>
      </c>
      <c r="D346" s="214" t="s">
        <v>243</v>
      </c>
      <c r="E346" s="215" t="s">
        <v>8252</v>
      </c>
      <c r="F346" s="216" t="s">
        <v>8253</v>
      </c>
      <c r="G346" s="217" t="s">
        <v>6156</v>
      </c>
      <c r="H346" s="218">
        <v>48</v>
      </c>
      <c r="I346" s="219"/>
      <c r="J346" s="220">
        <f>ROUND(I346*H346,2)</f>
        <v>0</v>
      </c>
      <c r="K346" s="216" t="s">
        <v>247</v>
      </c>
      <c r="L346" s="45"/>
      <c r="M346" s="221" t="s">
        <v>19</v>
      </c>
      <c r="N346" s="222" t="s">
        <v>43</v>
      </c>
      <c r="O346" s="85"/>
      <c r="P346" s="223">
        <f>O346*H346</f>
        <v>0</v>
      </c>
      <c r="Q346" s="223">
        <v>0</v>
      </c>
      <c r="R346" s="223">
        <f>Q346*H346</f>
        <v>0</v>
      </c>
      <c r="S346" s="223">
        <v>0</v>
      </c>
      <c r="T346" s="224">
        <f>S346*H346</f>
        <v>0</v>
      </c>
      <c r="U346" s="39"/>
      <c r="V346" s="39"/>
      <c r="W346" s="39"/>
      <c r="X346" s="39"/>
      <c r="Y346" s="39"/>
      <c r="Z346" s="39"/>
      <c r="AA346" s="39"/>
      <c r="AB346" s="39"/>
      <c r="AC346" s="39"/>
      <c r="AD346" s="39"/>
      <c r="AE346" s="39"/>
      <c r="AR346" s="225" t="s">
        <v>248</v>
      </c>
      <c r="AT346" s="225" t="s">
        <v>243</v>
      </c>
      <c r="AU346" s="225" t="s">
        <v>79</v>
      </c>
      <c r="AY346" s="18" t="s">
        <v>240</v>
      </c>
      <c r="BE346" s="226">
        <f>IF(N346="základní",J346,0)</f>
        <v>0</v>
      </c>
      <c r="BF346" s="226">
        <f>IF(N346="snížená",J346,0)</f>
        <v>0</v>
      </c>
      <c r="BG346" s="226">
        <f>IF(N346="zákl. přenesená",J346,0)</f>
        <v>0</v>
      </c>
      <c r="BH346" s="226">
        <f>IF(N346="sníž. přenesená",J346,0)</f>
        <v>0</v>
      </c>
      <c r="BI346" s="226">
        <f>IF(N346="nulová",J346,0)</f>
        <v>0</v>
      </c>
      <c r="BJ346" s="18" t="s">
        <v>79</v>
      </c>
      <c r="BK346" s="226">
        <f>ROUND(I346*H346,2)</f>
        <v>0</v>
      </c>
      <c r="BL346" s="18" t="s">
        <v>248</v>
      </c>
      <c r="BM346" s="225" t="s">
        <v>3083</v>
      </c>
    </row>
    <row r="347" s="2" customFormat="1">
      <c r="A347" s="39"/>
      <c r="B347" s="40"/>
      <c r="C347" s="41"/>
      <c r="D347" s="227" t="s">
        <v>435</v>
      </c>
      <c r="E347" s="41"/>
      <c r="F347" s="228" t="s">
        <v>8254</v>
      </c>
      <c r="G347" s="41"/>
      <c r="H347" s="41"/>
      <c r="I347" s="229"/>
      <c r="J347" s="41"/>
      <c r="K347" s="41"/>
      <c r="L347" s="45"/>
      <c r="M347" s="291"/>
      <c r="N347" s="292"/>
      <c r="O347" s="85"/>
      <c r="P347" s="85"/>
      <c r="Q347" s="85"/>
      <c r="R347" s="85"/>
      <c r="S347" s="85"/>
      <c r="T347" s="86"/>
      <c r="U347" s="39"/>
      <c r="V347" s="39"/>
      <c r="W347" s="39"/>
      <c r="X347" s="39"/>
      <c r="Y347" s="39"/>
      <c r="Z347" s="39"/>
      <c r="AA347" s="39"/>
      <c r="AB347" s="39"/>
      <c r="AC347" s="39"/>
      <c r="AD347" s="39"/>
      <c r="AE347" s="39"/>
      <c r="AT347" s="18" t="s">
        <v>435</v>
      </c>
      <c r="AU347" s="18" t="s">
        <v>79</v>
      </c>
    </row>
    <row r="348" s="2" customFormat="1" ht="16.5" customHeight="1">
      <c r="A348" s="39"/>
      <c r="B348" s="40"/>
      <c r="C348" s="214" t="s">
        <v>2564</v>
      </c>
      <c r="D348" s="214" t="s">
        <v>243</v>
      </c>
      <c r="E348" s="215" t="s">
        <v>8255</v>
      </c>
      <c r="F348" s="216" t="s">
        <v>8256</v>
      </c>
      <c r="G348" s="217" t="s">
        <v>6156</v>
      </c>
      <c r="H348" s="218">
        <v>8</v>
      </c>
      <c r="I348" s="219"/>
      <c r="J348" s="220">
        <f>ROUND(I348*H348,2)</f>
        <v>0</v>
      </c>
      <c r="K348" s="216" t="s">
        <v>247</v>
      </c>
      <c r="L348" s="45"/>
      <c r="M348" s="221" t="s">
        <v>19</v>
      </c>
      <c r="N348" s="222" t="s">
        <v>43</v>
      </c>
      <c r="O348" s="85"/>
      <c r="P348" s="223">
        <f>O348*H348</f>
        <v>0</v>
      </c>
      <c r="Q348" s="223">
        <v>0</v>
      </c>
      <c r="R348" s="223">
        <f>Q348*H348</f>
        <v>0</v>
      </c>
      <c r="S348" s="223">
        <v>0</v>
      </c>
      <c r="T348" s="224">
        <f>S348*H348</f>
        <v>0</v>
      </c>
      <c r="U348" s="39"/>
      <c r="V348" s="39"/>
      <c r="W348" s="39"/>
      <c r="X348" s="39"/>
      <c r="Y348" s="39"/>
      <c r="Z348" s="39"/>
      <c r="AA348" s="39"/>
      <c r="AB348" s="39"/>
      <c r="AC348" s="39"/>
      <c r="AD348" s="39"/>
      <c r="AE348" s="39"/>
      <c r="AR348" s="225" t="s">
        <v>248</v>
      </c>
      <c r="AT348" s="225" t="s">
        <v>243</v>
      </c>
      <c r="AU348" s="225" t="s">
        <v>79</v>
      </c>
      <c r="AY348" s="18" t="s">
        <v>240</v>
      </c>
      <c r="BE348" s="226">
        <f>IF(N348="základní",J348,0)</f>
        <v>0</v>
      </c>
      <c r="BF348" s="226">
        <f>IF(N348="snížená",J348,0)</f>
        <v>0</v>
      </c>
      <c r="BG348" s="226">
        <f>IF(N348="zákl. přenesená",J348,0)</f>
        <v>0</v>
      </c>
      <c r="BH348" s="226">
        <f>IF(N348="sníž. přenesená",J348,0)</f>
        <v>0</v>
      </c>
      <c r="BI348" s="226">
        <f>IF(N348="nulová",J348,0)</f>
        <v>0</v>
      </c>
      <c r="BJ348" s="18" t="s">
        <v>79</v>
      </c>
      <c r="BK348" s="226">
        <f>ROUND(I348*H348,2)</f>
        <v>0</v>
      </c>
      <c r="BL348" s="18" t="s">
        <v>248</v>
      </c>
      <c r="BM348" s="225" t="s">
        <v>3093</v>
      </c>
    </row>
    <row r="349" s="2" customFormat="1">
      <c r="A349" s="39"/>
      <c r="B349" s="40"/>
      <c r="C349" s="41"/>
      <c r="D349" s="227" t="s">
        <v>435</v>
      </c>
      <c r="E349" s="41"/>
      <c r="F349" s="228" t="s">
        <v>8257</v>
      </c>
      <c r="G349" s="41"/>
      <c r="H349" s="41"/>
      <c r="I349" s="229"/>
      <c r="J349" s="41"/>
      <c r="K349" s="41"/>
      <c r="L349" s="45"/>
      <c r="M349" s="291"/>
      <c r="N349" s="292"/>
      <c r="O349" s="85"/>
      <c r="P349" s="85"/>
      <c r="Q349" s="85"/>
      <c r="R349" s="85"/>
      <c r="S349" s="85"/>
      <c r="T349" s="86"/>
      <c r="U349" s="39"/>
      <c r="V349" s="39"/>
      <c r="W349" s="39"/>
      <c r="X349" s="39"/>
      <c r="Y349" s="39"/>
      <c r="Z349" s="39"/>
      <c r="AA349" s="39"/>
      <c r="AB349" s="39"/>
      <c r="AC349" s="39"/>
      <c r="AD349" s="39"/>
      <c r="AE349" s="39"/>
      <c r="AT349" s="18" t="s">
        <v>435</v>
      </c>
      <c r="AU349" s="18" t="s">
        <v>79</v>
      </c>
    </row>
    <row r="350" s="12" customFormat="1" ht="25.92" customHeight="1">
      <c r="A350" s="12"/>
      <c r="B350" s="198"/>
      <c r="C350" s="199"/>
      <c r="D350" s="200" t="s">
        <v>71</v>
      </c>
      <c r="E350" s="201" t="s">
        <v>262</v>
      </c>
      <c r="F350" s="201" t="s">
        <v>8258</v>
      </c>
      <c r="G350" s="199"/>
      <c r="H350" s="199"/>
      <c r="I350" s="202"/>
      <c r="J350" s="203">
        <f>BK350</f>
        <v>0</v>
      </c>
      <c r="K350" s="199"/>
      <c r="L350" s="204"/>
      <c r="M350" s="205"/>
      <c r="N350" s="206"/>
      <c r="O350" s="206"/>
      <c r="P350" s="207">
        <f>SUM(P351:P374)</f>
        <v>0</v>
      </c>
      <c r="Q350" s="206"/>
      <c r="R350" s="207">
        <f>SUM(R351:R374)</f>
        <v>0</v>
      </c>
      <c r="S350" s="206"/>
      <c r="T350" s="208">
        <f>SUM(T351:T374)</f>
        <v>0</v>
      </c>
      <c r="U350" s="12"/>
      <c r="V350" s="12"/>
      <c r="W350" s="12"/>
      <c r="X350" s="12"/>
      <c r="Y350" s="12"/>
      <c r="Z350" s="12"/>
      <c r="AA350" s="12"/>
      <c r="AB350" s="12"/>
      <c r="AC350" s="12"/>
      <c r="AD350" s="12"/>
      <c r="AE350" s="12"/>
      <c r="AR350" s="209" t="s">
        <v>79</v>
      </c>
      <c r="AT350" s="210" t="s">
        <v>71</v>
      </c>
      <c r="AU350" s="210" t="s">
        <v>72</v>
      </c>
      <c r="AY350" s="209" t="s">
        <v>240</v>
      </c>
      <c r="BK350" s="211">
        <f>SUM(BK351:BK374)</f>
        <v>0</v>
      </c>
    </row>
    <row r="351" s="2" customFormat="1" ht="33" customHeight="1">
      <c r="A351" s="39"/>
      <c r="B351" s="40"/>
      <c r="C351" s="214" t="s">
        <v>434</v>
      </c>
      <c r="D351" s="214" t="s">
        <v>243</v>
      </c>
      <c r="E351" s="215" t="s">
        <v>8259</v>
      </c>
      <c r="F351" s="216" t="s">
        <v>8260</v>
      </c>
      <c r="G351" s="217" t="s">
        <v>282</v>
      </c>
      <c r="H351" s="218">
        <v>1</v>
      </c>
      <c r="I351" s="219"/>
      <c r="J351" s="220">
        <f>ROUND(I351*H351,2)</f>
        <v>0</v>
      </c>
      <c r="K351" s="216" t="s">
        <v>247</v>
      </c>
      <c r="L351" s="45"/>
      <c r="M351" s="221" t="s">
        <v>19</v>
      </c>
      <c r="N351" s="222" t="s">
        <v>43</v>
      </c>
      <c r="O351" s="85"/>
      <c r="P351" s="223">
        <f>O351*H351</f>
        <v>0</v>
      </c>
      <c r="Q351" s="223">
        <v>0</v>
      </c>
      <c r="R351" s="223">
        <f>Q351*H351</f>
        <v>0</v>
      </c>
      <c r="S351" s="223">
        <v>0</v>
      </c>
      <c r="T351" s="224">
        <f>S351*H351</f>
        <v>0</v>
      </c>
      <c r="U351" s="39"/>
      <c r="V351" s="39"/>
      <c r="W351" s="39"/>
      <c r="X351" s="39"/>
      <c r="Y351" s="39"/>
      <c r="Z351" s="39"/>
      <c r="AA351" s="39"/>
      <c r="AB351" s="39"/>
      <c r="AC351" s="39"/>
      <c r="AD351" s="39"/>
      <c r="AE351" s="39"/>
      <c r="AR351" s="225" t="s">
        <v>248</v>
      </c>
      <c r="AT351" s="225" t="s">
        <v>243</v>
      </c>
      <c r="AU351" s="225" t="s">
        <v>79</v>
      </c>
      <c r="AY351" s="18" t="s">
        <v>240</v>
      </c>
      <c r="BE351" s="226">
        <f>IF(N351="základní",J351,0)</f>
        <v>0</v>
      </c>
      <c r="BF351" s="226">
        <f>IF(N351="snížená",J351,0)</f>
        <v>0</v>
      </c>
      <c r="BG351" s="226">
        <f>IF(N351="zákl. přenesená",J351,0)</f>
        <v>0</v>
      </c>
      <c r="BH351" s="226">
        <f>IF(N351="sníž. přenesená",J351,0)</f>
        <v>0</v>
      </c>
      <c r="BI351" s="226">
        <f>IF(N351="nulová",J351,0)</f>
        <v>0</v>
      </c>
      <c r="BJ351" s="18" t="s">
        <v>79</v>
      </c>
      <c r="BK351" s="226">
        <f>ROUND(I351*H351,2)</f>
        <v>0</v>
      </c>
      <c r="BL351" s="18" t="s">
        <v>248</v>
      </c>
      <c r="BM351" s="225" t="s">
        <v>3103</v>
      </c>
    </row>
    <row r="352" s="2" customFormat="1">
      <c r="A352" s="39"/>
      <c r="B352" s="40"/>
      <c r="C352" s="41"/>
      <c r="D352" s="227" t="s">
        <v>435</v>
      </c>
      <c r="E352" s="41"/>
      <c r="F352" s="228" t="s">
        <v>8261</v>
      </c>
      <c r="G352" s="41"/>
      <c r="H352" s="41"/>
      <c r="I352" s="229"/>
      <c r="J352" s="41"/>
      <c r="K352" s="41"/>
      <c r="L352" s="45"/>
      <c r="M352" s="291"/>
      <c r="N352" s="292"/>
      <c r="O352" s="85"/>
      <c r="P352" s="85"/>
      <c r="Q352" s="85"/>
      <c r="R352" s="85"/>
      <c r="S352" s="85"/>
      <c r="T352" s="86"/>
      <c r="U352" s="39"/>
      <c r="V352" s="39"/>
      <c r="W352" s="39"/>
      <c r="X352" s="39"/>
      <c r="Y352" s="39"/>
      <c r="Z352" s="39"/>
      <c r="AA352" s="39"/>
      <c r="AB352" s="39"/>
      <c r="AC352" s="39"/>
      <c r="AD352" s="39"/>
      <c r="AE352" s="39"/>
      <c r="AT352" s="18" t="s">
        <v>435</v>
      </c>
      <c r="AU352" s="18" t="s">
        <v>79</v>
      </c>
    </row>
    <row r="353" s="2" customFormat="1" ht="16.5" customHeight="1">
      <c r="A353" s="39"/>
      <c r="B353" s="40"/>
      <c r="C353" s="214" t="s">
        <v>2573</v>
      </c>
      <c r="D353" s="214" t="s">
        <v>243</v>
      </c>
      <c r="E353" s="215" t="s">
        <v>8262</v>
      </c>
      <c r="F353" s="216" t="s">
        <v>7983</v>
      </c>
      <c r="G353" s="217" t="s">
        <v>282</v>
      </c>
      <c r="H353" s="218">
        <v>1</v>
      </c>
      <c r="I353" s="219"/>
      <c r="J353" s="220">
        <f>ROUND(I353*H353,2)</f>
        <v>0</v>
      </c>
      <c r="K353" s="216" t="s">
        <v>247</v>
      </c>
      <c r="L353" s="45"/>
      <c r="M353" s="221" t="s">
        <v>19</v>
      </c>
      <c r="N353" s="222" t="s">
        <v>43</v>
      </c>
      <c r="O353" s="85"/>
      <c r="P353" s="223">
        <f>O353*H353</f>
        <v>0</v>
      </c>
      <c r="Q353" s="223">
        <v>0</v>
      </c>
      <c r="R353" s="223">
        <f>Q353*H353</f>
        <v>0</v>
      </c>
      <c r="S353" s="223">
        <v>0</v>
      </c>
      <c r="T353" s="224">
        <f>S353*H353</f>
        <v>0</v>
      </c>
      <c r="U353" s="39"/>
      <c r="V353" s="39"/>
      <c r="W353" s="39"/>
      <c r="X353" s="39"/>
      <c r="Y353" s="39"/>
      <c r="Z353" s="39"/>
      <c r="AA353" s="39"/>
      <c r="AB353" s="39"/>
      <c r="AC353" s="39"/>
      <c r="AD353" s="39"/>
      <c r="AE353" s="39"/>
      <c r="AR353" s="225" t="s">
        <v>248</v>
      </c>
      <c r="AT353" s="225" t="s">
        <v>243</v>
      </c>
      <c r="AU353" s="225" t="s">
        <v>79</v>
      </c>
      <c r="AY353" s="18" t="s">
        <v>240</v>
      </c>
      <c r="BE353" s="226">
        <f>IF(N353="základní",J353,0)</f>
        <v>0</v>
      </c>
      <c r="BF353" s="226">
        <f>IF(N353="snížená",J353,0)</f>
        <v>0</v>
      </c>
      <c r="BG353" s="226">
        <f>IF(N353="zákl. přenesená",J353,0)</f>
        <v>0</v>
      </c>
      <c r="BH353" s="226">
        <f>IF(N353="sníž. přenesená",J353,0)</f>
        <v>0</v>
      </c>
      <c r="BI353" s="226">
        <f>IF(N353="nulová",J353,0)</f>
        <v>0</v>
      </c>
      <c r="BJ353" s="18" t="s">
        <v>79</v>
      </c>
      <c r="BK353" s="226">
        <f>ROUND(I353*H353,2)</f>
        <v>0</v>
      </c>
      <c r="BL353" s="18" t="s">
        <v>248</v>
      </c>
      <c r="BM353" s="225" t="s">
        <v>3116</v>
      </c>
    </row>
    <row r="354" s="2" customFormat="1">
      <c r="A354" s="39"/>
      <c r="B354" s="40"/>
      <c r="C354" s="41"/>
      <c r="D354" s="227" t="s">
        <v>435</v>
      </c>
      <c r="E354" s="41"/>
      <c r="F354" s="228" t="s">
        <v>7978</v>
      </c>
      <c r="G354" s="41"/>
      <c r="H354" s="41"/>
      <c r="I354" s="229"/>
      <c r="J354" s="41"/>
      <c r="K354" s="41"/>
      <c r="L354" s="45"/>
      <c r="M354" s="291"/>
      <c r="N354" s="292"/>
      <c r="O354" s="85"/>
      <c r="P354" s="85"/>
      <c r="Q354" s="85"/>
      <c r="R354" s="85"/>
      <c r="S354" s="85"/>
      <c r="T354" s="86"/>
      <c r="U354" s="39"/>
      <c r="V354" s="39"/>
      <c r="W354" s="39"/>
      <c r="X354" s="39"/>
      <c r="Y354" s="39"/>
      <c r="Z354" s="39"/>
      <c r="AA354" s="39"/>
      <c r="AB354" s="39"/>
      <c r="AC354" s="39"/>
      <c r="AD354" s="39"/>
      <c r="AE354" s="39"/>
      <c r="AT354" s="18" t="s">
        <v>435</v>
      </c>
      <c r="AU354" s="18" t="s">
        <v>79</v>
      </c>
    </row>
    <row r="355" s="2" customFormat="1">
      <c r="A355" s="39"/>
      <c r="B355" s="40"/>
      <c r="C355" s="214" t="s">
        <v>610</v>
      </c>
      <c r="D355" s="214" t="s">
        <v>243</v>
      </c>
      <c r="E355" s="215" t="s">
        <v>8263</v>
      </c>
      <c r="F355" s="216" t="s">
        <v>8264</v>
      </c>
      <c r="G355" s="217" t="s">
        <v>282</v>
      </c>
      <c r="H355" s="218">
        <v>1</v>
      </c>
      <c r="I355" s="219"/>
      <c r="J355" s="220">
        <f>ROUND(I355*H355,2)</f>
        <v>0</v>
      </c>
      <c r="K355" s="216" t="s">
        <v>247</v>
      </c>
      <c r="L355" s="45"/>
      <c r="M355" s="221" t="s">
        <v>19</v>
      </c>
      <c r="N355" s="222" t="s">
        <v>43</v>
      </c>
      <c r="O355" s="85"/>
      <c r="P355" s="223">
        <f>O355*H355</f>
        <v>0</v>
      </c>
      <c r="Q355" s="223">
        <v>0</v>
      </c>
      <c r="R355" s="223">
        <f>Q355*H355</f>
        <v>0</v>
      </c>
      <c r="S355" s="223">
        <v>0</v>
      </c>
      <c r="T355" s="224">
        <f>S355*H355</f>
        <v>0</v>
      </c>
      <c r="U355" s="39"/>
      <c r="V355" s="39"/>
      <c r="W355" s="39"/>
      <c r="X355" s="39"/>
      <c r="Y355" s="39"/>
      <c r="Z355" s="39"/>
      <c r="AA355" s="39"/>
      <c r="AB355" s="39"/>
      <c r="AC355" s="39"/>
      <c r="AD355" s="39"/>
      <c r="AE355" s="39"/>
      <c r="AR355" s="225" t="s">
        <v>248</v>
      </c>
      <c r="AT355" s="225" t="s">
        <v>243</v>
      </c>
      <c r="AU355" s="225" t="s">
        <v>79</v>
      </c>
      <c r="AY355" s="18" t="s">
        <v>240</v>
      </c>
      <c r="BE355" s="226">
        <f>IF(N355="základní",J355,0)</f>
        <v>0</v>
      </c>
      <c r="BF355" s="226">
        <f>IF(N355="snížená",J355,0)</f>
        <v>0</v>
      </c>
      <c r="BG355" s="226">
        <f>IF(N355="zákl. přenesená",J355,0)</f>
        <v>0</v>
      </c>
      <c r="BH355" s="226">
        <f>IF(N355="sníž. přenesená",J355,0)</f>
        <v>0</v>
      </c>
      <c r="BI355" s="226">
        <f>IF(N355="nulová",J355,0)</f>
        <v>0</v>
      </c>
      <c r="BJ355" s="18" t="s">
        <v>79</v>
      </c>
      <c r="BK355" s="226">
        <f>ROUND(I355*H355,2)</f>
        <v>0</v>
      </c>
      <c r="BL355" s="18" t="s">
        <v>248</v>
      </c>
      <c r="BM355" s="225" t="s">
        <v>3126</v>
      </c>
    </row>
    <row r="356" s="2" customFormat="1">
      <c r="A356" s="39"/>
      <c r="B356" s="40"/>
      <c r="C356" s="41"/>
      <c r="D356" s="227" t="s">
        <v>435</v>
      </c>
      <c r="E356" s="41"/>
      <c r="F356" s="228" t="s">
        <v>8265</v>
      </c>
      <c r="G356" s="41"/>
      <c r="H356" s="41"/>
      <c r="I356" s="229"/>
      <c r="J356" s="41"/>
      <c r="K356" s="41"/>
      <c r="L356" s="45"/>
      <c r="M356" s="291"/>
      <c r="N356" s="292"/>
      <c r="O356" s="85"/>
      <c r="P356" s="85"/>
      <c r="Q356" s="85"/>
      <c r="R356" s="85"/>
      <c r="S356" s="85"/>
      <c r="T356" s="86"/>
      <c r="U356" s="39"/>
      <c r="V356" s="39"/>
      <c r="W356" s="39"/>
      <c r="X356" s="39"/>
      <c r="Y356" s="39"/>
      <c r="Z356" s="39"/>
      <c r="AA356" s="39"/>
      <c r="AB356" s="39"/>
      <c r="AC356" s="39"/>
      <c r="AD356" s="39"/>
      <c r="AE356" s="39"/>
      <c r="AT356" s="18" t="s">
        <v>435</v>
      </c>
      <c r="AU356" s="18" t="s">
        <v>79</v>
      </c>
    </row>
    <row r="357" s="2" customFormat="1" ht="16.5" customHeight="1">
      <c r="A357" s="39"/>
      <c r="B357" s="40"/>
      <c r="C357" s="214" t="s">
        <v>2580</v>
      </c>
      <c r="D357" s="214" t="s">
        <v>243</v>
      </c>
      <c r="E357" s="215" t="s">
        <v>8266</v>
      </c>
      <c r="F357" s="216" t="s">
        <v>8045</v>
      </c>
      <c r="G357" s="217" t="s">
        <v>282</v>
      </c>
      <c r="H357" s="218">
        <v>1</v>
      </c>
      <c r="I357" s="219"/>
      <c r="J357" s="220">
        <f>ROUND(I357*H357,2)</f>
        <v>0</v>
      </c>
      <c r="K357" s="216" t="s">
        <v>247</v>
      </c>
      <c r="L357" s="45"/>
      <c r="M357" s="221" t="s">
        <v>19</v>
      </c>
      <c r="N357" s="222" t="s">
        <v>43</v>
      </c>
      <c r="O357" s="85"/>
      <c r="P357" s="223">
        <f>O357*H357</f>
        <v>0</v>
      </c>
      <c r="Q357" s="223">
        <v>0</v>
      </c>
      <c r="R357" s="223">
        <f>Q357*H357</f>
        <v>0</v>
      </c>
      <c r="S357" s="223">
        <v>0</v>
      </c>
      <c r="T357" s="224">
        <f>S357*H357</f>
        <v>0</v>
      </c>
      <c r="U357" s="39"/>
      <c r="V357" s="39"/>
      <c r="W357" s="39"/>
      <c r="X357" s="39"/>
      <c r="Y357" s="39"/>
      <c r="Z357" s="39"/>
      <c r="AA357" s="39"/>
      <c r="AB357" s="39"/>
      <c r="AC357" s="39"/>
      <c r="AD357" s="39"/>
      <c r="AE357" s="39"/>
      <c r="AR357" s="225" t="s">
        <v>248</v>
      </c>
      <c r="AT357" s="225" t="s">
        <v>243</v>
      </c>
      <c r="AU357" s="225" t="s">
        <v>79</v>
      </c>
      <c r="AY357" s="18" t="s">
        <v>240</v>
      </c>
      <c r="BE357" s="226">
        <f>IF(N357="základní",J357,0)</f>
        <v>0</v>
      </c>
      <c r="BF357" s="226">
        <f>IF(N357="snížená",J357,0)</f>
        <v>0</v>
      </c>
      <c r="BG357" s="226">
        <f>IF(N357="zákl. přenesená",J357,0)</f>
        <v>0</v>
      </c>
      <c r="BH357" s="226">
        <f>IF(N357="sníž. přenesená",J357,0)</f>
        <v>0</v>
      </c>
      <c r="BI357" s="226">
        <f>IF(N357="nulová",J357,0)</f>
        <v>0</v>
      </c>
      <c r="BJ357" s="18" t="s">
        <v>79</v>
      </c>
      <c r="BK357" s="226">
        <f>ROUND(I357*H357,2)</f>
        <v>0</v>
      </c>
      <c r="BL357" s="18" t="s">
        <v>248</v>
      </c>
      <c r="BM357" s="225" t="s">
        <v>3135</v>
      </c>
    </row>
    <row r="358" s="2" customFormat="1">
      <c r="A358" s="39"/>
      <c r="B358" s="40"/>
      <c r="C358" s="41"/>
      <c r="D358" s="227" t="s">
        <v>435</v>
      </c>
      <c r="E358" s="41"/>
      <c r="F358" s="228" t="s">
        <v>7978</v>
      </c>
      <c r="G358" s="41"/>
      <c r="H358" s="41"/>
      <c r="I358" s="229"/>
      <c r="J358" s="41"/>
      <c r="K358" s="41"/>
      <c r="L358" s="45"/>
      <c r="M358" s="291"/>
      <c r="N358" s="292"/>
      <c r="O358" s="85"/>
      <c r="P358" s="85"/>
      <c r="Q358" s="85"/>
      <c r="R358" s="85"/>
      <c r="S358" s="85"/>
      <c r="T358" s="86"/>
      <c r="U358" s="39"/>
      <c r="V358" s="39"/>
      <c r="W358" s="39"/>
      <c r="X358" s="39"/>
      <c r="Y358" s="39"/>
      <c r="Z358" s="39"/>
      <c r="AA358" s="39"/>
      <c r="AB358" s="39"/>
      <c r="AC358" s="39"/>
      <c r="AD358" s="39"/>
      <c r="AE358" s="39"/>
      <c r="AT358" s="18" t="s">
        <v>435</v>
      </c>
      <c r="AU358" s="18" t="s">
        <v>79</v>
      </c>
    </row>
    <row r="359" s="2" customFormat="1">
      <c r="A359" s="39"/>
      <c r="B359" s="40"/>
      <c r="C359" s="214" t="s">
        <v>613</v>
      </c>
      <c r="D359" s="214" t="s">
        <v>243</v>
      </c>
      <c r="E359" s="215" t="s">
        <v>8267</v>
      </c>
      <c r="F359" s="216" t="s">
        <v>8268</v>
      </c>
      <c r="G359" s="217" t="s">
        <v>282</v>
      </c>
      <c r="H359" s="218">
        <v>1</v>
      </c>
      <c r="I359" s="219"/>
      <c r="J359" s="220">
        <f>ROUND(I359*H359,2)</f>
        <v>0</v>
      </c>
      <c r="K359" s="216" t="s">
        <v>247</v>
      </c>
      <c r="L359" s="45"/>
      <c r="M359" s="221" t="s">
        <v>19</v>
      </c>
      <c r="N359" s="222" t="s">
        <v>43</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248</v>
      </c>
      <c r="AT359" s="225" t="s">
        <v>243</v>
      </c>
      <c r="AU359" s="225" t="s">
        <v>79</v>
      </c>
      <c r="AY359" s="18" t="s">
        <v>240</v>
      </c>
      <c r="BE359" s="226">
        <f>IF(N359="základní",J359,0)</f>
        <v>0</v>
      </c>
      <c r="BF359" s="226">
        <f>IF(N359="snížená",J359,0)</f>
        <v>0</v>
      </c>
      <c r="BG359" s="226">
        <f>IF(N359="zákl. přenesená",J359,0)</f>
        <v>0</v>
      </c>
      <c r="BH359" s="226">
        <f>IF(N359="sníž. přenesená",J359,0)</f>
        <v>0</v>
      </c>
      <c r="BI359" s="226">
        <f>IF(N359="nulová",J359,0)</f>
        <v>0</v>
      </c>
      <c r="BJ359" s="18" t="s">
        <v>79</v>
      </c>
      <c r="BK359" s="226">
        <f>ROUND(I359*H359,2)</f>
        <v>0</v>
      </c>
      <c r="BL359" s="18" t="s">
        <v>248</v>
      </c>
      <c r="BM359" s="225" t="s">
        <v>3155</v>
      </c>
    </row>
    <row r="360" s="2" customFormat="1">
      <c r="A360" s="39"/>
      <c r="B360" s="40"/>
      <c r="C360" s="41"/>
      <c r="D360" s="227" t="s">
        <v>435</v>
      </c>
      <c r="E360" s="41"/>
      <c r="F360" s="228" t="s">
        <v>8269</v>
      </c>
      <c r="G360" s="41"/>
      <c r="H360" s="41"/>
      <c r="I360" s="229"/>
      <c r="J360" s="41"/>
      <c r="K360" s="41"/>
      <c r="L360" s="45"/>
      <c r="M360" s="291"/>
      <c r="N360" s="292"/>
      <c r="O360" s="85"/>
      <c r="P360" s="85"/>
      <c r="Q360" s="85"/>
      <c r="R360" s="85"/>
      <c r="S360" s="85"/>
      <c r="T360" s="86"/>
      <c r="U360" s="39"/>
      <c r="V360" s="39"/>
      <c r="W360" s="39"/>
      <c r="X360" s="39"/>
      <c r="Y360" s="39"/>
      <c r="Z360" s="39"/>
      <c r="AA360" s="39"/>
      <c r="AB360" s="39"/>
      <c r="AC360" s="39"/>
      <c r="AD360" s="39"/>
      <c r="AE360" s="39"/>
      <c r="AT360" s="18" t="s">
        <v>435</v>
      </c>
      <c r="AU360" s="18" t="s">
        <v>79</v>
      </c>
    </row>
    <row r="361" s="2" customFormat="1" ht="16.5" customHeight="1">
      <c r="A361" s="39"/>
      <c r="B361" s="40"/>
      <c r="C361" s="214" t="s">
        <v>2589</v>
      </c>
      <c r="D361" s="214" t="s">
        <v>243</v>
      </c>
      <c r="E361" s="215" t="s">
        <v>8270</v>
      </c>
      <c r="F361" s="216" t="s">
        <v>8271</v>
      </c>
      <c r="G361" s="217" t="s">
        <v>6156</v>
      </c>
      <c r="H361" s="218">
        <v>1</v>
      </c>
      <c r="I361" s="219"/>
      <c r="J361" s="220">
        <f>ROUND(I361*H361,2)</f>
        <v>0</v>
      </c>
      <c r="K361" s="216" t="s">
        <v>247</v>
      </c>
      <c r="L361" s="45"/>
      <c r="M361" s="221" t="s">
        <v>19</v>
      </c>
      <c r="N361" s="222" t="s">
        <v>43</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248</v>
      </c>
      <c r="AT361" s="225" t="s">
        <v>243</v>
      </c>
      <c r="AU361" s="225" t="s">
        <v>79</v>
      </c>
      <c r="AY361" s="18" t="s">
        <v>240</v>
      </c>
      <c r="BE361" s="226">
        <f>IF(N361="základní",J361,0)</f>
        <v>0</v>
      </c>
      <c r="BF361" s="226">
        <f>IF(N361="snížená",J361,0)</f>
        <v>0</v>
      </c>
      <c r="BG361" s="226">
        <f>IF(N361="zákl. přenesená",J361,0)</f>
        <v>0</v>
      </c>
      <c r="BH361" s="226">
        <f>IF(N361="sníž. přenesená",J361,0)</f>
        <v>0</v>
      </c>
      <c r="BI361" s="226">
        <f>IF(N361="nulová",J361,0)</f>
        <v>0</v>
      </c>
      <c r="BJ361" s="18" t="s">
        <v>79</v>
      </c>
      <c r="BK361" s="226">
        <f>ROUND(I361*H361,2)</f>
        <v>0</v>
      </c>
      <c r="BL361" s="18" t="s">
        <v>248</v>
      </c>
      <c r="BM361" s="225" t="s">
        <v>3166</v>
      </c>
    </row>
    <row r="362" s="2" customFormat="1">
      <c r="A362" s="39"/>
      <c r="B362" s="40"/>
      <c r="C362" s="41"/>
      <c r="D362" s="227" t="s">
        <v>435</v>
      </c>
      <c r="E362" s="41"/>
      <c r="F362" s="228" t="s">
        <v>8269</v>
      </c>
      <c r="G362" s="41"/>
      <c r="H362" s="41"/>
      <c r="I362" s="229"/>
      <c r="J362" s="41"/>
      <c r="K362" s="41"/>
      <c r="L362" s="45"/>
      <c r="M362" s="291"/>
      <c r="N362" s="292"/>
      <c r="O362" s="85"/>
      <c r="P362" s="85"/>
      <c r="Q362" s="85"/>
      <c r="R362" s="85"/>
      <c r="S362" s="85"/>
      <c r="T362" s="86"/>
      <c r="U362" s="39"/>
      <c r="V362" s="39"/>
      <c r="W362" s="39"/>
      <c r="X362" s="39"/>
      <c r="Y362" s="39"/>
      <c r="Z362" s="39"/>
      <c r="AA362" s="39"/>
      <c r="AB362" s="39"/>
      <c r="AC362" s="39"/>
      <c r="AD362" s="39"/>
      <c r="AE362" s="39"/>
      <c r="AT362" s="18" t="s">
        <v>435</v>
      </c>
      <c r="AU362" s="18" t="s">
        <v>79</v>
      </c>
    </row>
    <row r="363" s="2" customFormat="1" ht="16.5" customHeight="1">
      <c r="A363" s="39"/>
      <c r="B363" s="40"/>
      <c r="C363" s="214" t="s">
        <v>616</v>
      </c>
      <c r="D363" s="214" t="s">
        <v>243</v>
      </c>
      <c r="E363" s="215" t="s">
        <v>8272</v>
      </c>
      <c r="F363" s="216" t="s">
        <v>8060</v>
      </c>
      <c r="G363" s="217" t="s">
        <v>6156</v>
      </c>
      <c r="H363" s="218">
        <v>1</v>
      </c>
      <c r="I363" s="219"/>
      <c r="J363" s="220">
        <f>ROUND(I363*H363,2)</f>
        <v>0</v>
      </c>
      <c r="K363" s="216" t="s">
        <v>247</v>
      </c>
      <c r="L363" s="45"/>
      <c r="M363" s="221" t="s">
        <v>19</v>
      </c>
      <c r="N363" s="222" t="s">
        <v>43</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248</v>
      </c>
      <c r="AT363" s="225" t="s">
        <v>243</v>
      </c>
      <c r="AU363" s="225" t="s">
        <v>79</v>
      </c>
      <c r="AY363" s="18" t="s">
        <v>240</v>
      </c>
      <c r="BE363" s="226">
        <f>IF(N363="základní",J363,0)</f>
        <v>0</v>
      </c>
      <c r="BF363" s="226">
        <f>IF(N363="snížená",J363,0)</f>
        <v>0</v>
      </c>
      <c r="BG363" s="226">
        <f>IF(N363="zákl. přenesená",J363,0)</f>
        <v>0</v>
      </c>
      <c r="BH363" s="226">
        <f>IF(N363="sníž. přenesená",J363,0)</f>
        <v>0</v>
      </c>
      <c r="BI363" s="226">
        <f>IF(N363="nulová",J363,0)</f>
        <v>0</v>
      </c>
      <c r="BJ363" s="18" t="s">
        <v>79</v>
      </c>
      <c r="BK363" s="226">
        <f>ROUND(I363*H363,2)</f>
        <v>0</v>
      </c>
      <c r="BL363" s="18" t="s">
        <v>248</v>
      </c>
      <c r="BM363" s="225" t="s">
        <v>3177</v>
      </c>
    </row>
    <row r="364" s="2" customFormat="1">
      <c r="A364" s="39"/>
      <c r="B364" s="40"/>
      <c r="C364" s="41"/>
      <c r="D364" s="227" t="s">
        <v>435</v>
      </c>
      <c r="E364" s="41"/>
      <c r="F364" s="228" t="s">
        <v>8269</v>
      </c>
      <c r="G364" s="41"/>
      <c r="H364" s="41"/>
      <c r="I364" s="229"/>
      <c r="J364" s="41"/>
      <c r="K364" s="41"/>
      <c r="L364" s="45"/>
      <c r="M364" s="291"/>
      <c r="N364" s="292"/>
      <c r="O364" s="85"/>
      <c r="P364" s="85"/>
      <c r="Q364" s="85"/>
      <c r="R364" s="85"/>
      <c r="S364" s="85"/>
      <c r="T364" s="86"/>
      <c r="U364" s="39"/>
      <c r="V364" s="39"/>
      <c r="W364" s="39"/>
      <c r="X364" s="39"/>
      <c r="Y364" s="39"/>
      <c r="Z364" s="39"/>
      <c r="AA364" s="39"/>
      <c r="AB364" s="39"/>
      <c r="AC364" s="39"/>
      <c r="AD364" s="39"/>
      <c r="AE364" s="39"/>
      <c r="AT364" s="18" t="s">
        <v>435</v>
      </c>
      <c r="AU364" s="18" t="s">
        <v>79</v>
      </c>
    </row>
    <row r="365" s="2" customFormat="1" ht="21.75" customHeight="1">
      <c r="A365" s="39"/>
      <c r="B365" s="40"/>
      <c r="C365" s="214" t="s">
        <v>2603</v>
      </c>
      <c r="D365" s="214" t="s">
        <v>243</v>
      </c>
      <c r="E365" s="215" t="s">
        <v>8273</v>
      </c>
      <c r="F365" s="216" t="s">
        <v>8274</v>
      </c>
      <c r="G365" s="217" t="s">
        <v>282</v>
      </c>
      <c r="H365" s="218">
        <v>4</v>
      </c>
      <c r="I365" s="219"/>
      <c r="J365" s="220">
        <f>ROUND(I365*H365,2)</f>
        <v>0</v>
      </c>
      <c r="K365" s="216" t="s">
        <v>247</v>
      </c>
      <c r="L365" s="45"/>
      <c r="M365" s="221" t="s">
        <v>19</v>
      </c>
      <c r="N365" s="222" t="s">
        <v>43</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248</v>
      </c>
      <c r="AT365" s="225" t="s">
        <v>243</v>
      </c>
      <c r="AU365" s="225" t="s">
        <v>79</v>
      </c>
      <c r="AY365" s="18" t="s">
        <v>240</v>
      </c>
      <c r="BE365" s="226">
        <f>IF(N365="základní",J365,0)</f>
        <v>0</v>
      </c>
      <c r="BF365" s="226">
        <f>IF(N365="snížená",J365,0)</f>
        <v>0</v>
      </c>
      <c r="BG365" s="226">
        <f>IF(N365="zákl. přenesená",J365,0)</f>
        <v>0</v>
      </c>
      <c r="BH365" s="226">
        <f>IF(N365="sníž. přenesená",J365,0)</f>
        <v>0</v>
      </c>
      <c r="BI365" s="226">
        <f>IF(N365="nulová",J365,0)</f>
        <v>0</v>
      </c>
      <c r="BJ365" s="18" t="s">
        <v>79</v>
      </c>
      <c r="BK365" s="226">
        <f>ROUND(I365*H365,2)</f>
        <v>0</v>
      </c>
      <c r="BL365" s="18" t="s">
        <v>248</v>
      </c>
      <c r="BM365" s="225" t="s">
        <v>3186</v>
      </c>
    </row>
    <row r="366" s="2" customFormat="1">
      <c r="A366" s="39"/>
      <c r="B366" s="40"/>
      <c r="C366" s="41"/>
      <c r="D366" s="227" t="s">
        <v>435</v>
      </c>
      <c r="E366" s="41"/>
      <c r="F366" s="228" t="s">
        <v>8275</v>
      </c>
      <c r="G366" s="41"/>
      <c r="H366" s="41"/>
      <c r="I366" s="229"/>
      <c r="J366" s="41"/>
      <c r="K366" s="41"/>
      <c r="L366" s="45"/>
      <c r="M366" s="291"/>
      <c r="N366" s="292"/>
      <c r="O366" s="85"/>
      <c r="P366" s="85"/>
      <c r="Q366" s="85"/>
      <c r="R366" s="85"/>
      <c r="S366" s="85"/>
      <c r="T366" s="86"/>
      <c r="U366" s="39"/>
      <c r="V366" s="39"/>
      <c r="W366" s="39"/>
      <c r="X366" s="39"/>
      <c r="Y366" s="39"/>
      <c r="Z366" s="39"/>
      <c r="AA366" s="39"/>
      <c r="AB366" s="39"/>
      <c r="AC366" s="39"/>
      <c r="AD366" s="39"/>
      <c r="AE366" s="39"/>
      <c r="AT366" s="18" t="s">
        <v>435</v>
      </c>
      <c r="AU366" s="18" t="s">
        <v>79</v>
      </c>
    </row>
    <row r="367" s="2" customFormat="1" ht="16.5" customHeight="1">
      <c r="A367" s="39"/>
      <c r="B367" s="40"/>
      <c r="C367" s="214" t="s">
        <v>620</v>
      </c>
      <c r="D367" s="214" t="s">
        <v>243</v>
      </c>
      <c r="E367" s="215" t="s">
        <v>8276</v>
      </c>
      <c r="F367" s="216" t="s">
        <v>8155</v>
      </c>
      <c r="G367" s="217" t="s">
        <v>282</v>
      </c>
      <c r="H367" s="218">
        <v>4</v>
      </c>
      <c r="I367" s="219"/>
      <c r="J367" s="220">
        <f>ROUND(I367*H367,2)</f>
        <v>0</v>
      </c>
      <c r="K367" s="216" t="s">
        <v>247</v>
      </c>
      <c r="L367" s="45"/>
      <c r="M367" s="221" t="s">
        <v>19</v>
      </c>
      <c r="N367" s="222" t="s">
        <v>43</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248</v>
      </c>
      <c r="AT367" s="225" t="s">
        <v>243</v>
      </c>
      <c r="AU367" s="225" t="s">
        <v>79</v>
      </c>
      <c r="AY367" s="18" t="s">
        <v>240</v>
      </c>
      <c r="BE367" s="226">
        <f>IF(N367="základní",J367,0)</f>
        <v>0</v>
      </c>
      <c r="BF367" s="226">
        <f>IF(N367="snížená",J367,0)</f>
        <v>0</v>
      </c>
      <c r="BG367" s="226">
        <f>IF(N367="zákl. přenesená",J367,0)</f>
        <v>0</v>
      </c>
      <c r="BH367" s="226">
        <f>IF(N367="sníž. přenesená",J367,0)</f>
        <v>0</v>
      </c>
      <c r="BI367" s="226">
        <f>IF(N367="nulová",J367,0)</f>
        <v>0</v>
      </c>
      <c r="BJ367" s="18" t="s">
        <v>79</v>
      </c>
      <c r="BK367" s="226">
        <f>ROUND(I367*H367,2)</f>
        <v>0</v>
      </c>
      <c r="BL367" s="18" t="s">
        <v>248</v>
      </c>
      <c r="BM367" s="225" t="s">
        <v>3201</v>
      </c>
    </row>
    <row r="368" s="2" customFormat="1">
      <c r="A368" s="39"/>
      <c r="B368" s="40"/>
      <c r="C368" s="41"/>
      <c r="D368" s="227" t="s">
        <v>435</v>
      </c>
      <c r="E368" s="41"/>
      <c r="F368" s="228" t="s">
        <v>8091</v>
      </c>
      <c r="G368" s="41"/>
      <c r="H368" s="41"/>
      <c r="I368" s="229"/>
      <c r="J368" s="41"/>
      <c r="K368" s="41"/>
      <c r="L368" s="45"/>
      <c r="M368" s="291"/>
      <c r="N368" s="292"/>
      <c r="O368" s="85"/>
      <c r="P368" s="85"/>
      <c r="Q368" s="85"/>
      <c r="R368" s="85"/>
      <c r="S368" s="85"/>
      <c r="T368" s="86"/>
      <c r="U368" s="39"/>
      <c r="V368" s="39"/>
      <c r="W368" s="39"/>
      <c r="X368" s="39"/>
      <c r="Y368" s="39"/>
      <c r="Z368" s="39"/>
      <c r="AA368" s="39"/>
      <c r="AB368" s="39"/>
      <c r="AC368" s="39"/>
      <c r="AD368" s="39"/>
      <c r="AE368" s="39"/>
      <c r="AT368" s="18" t="s">
        <v>435</v>
      </c>
      <c r="AU368" s="18" t="s">
        <v>79</v>
      </c>
    </row>
    <row r="369" s="2" customFormat="1">
      <c r="A369" s="39"/>
      <c r="B369" s="40"/>
      <c r="C369" s="214" t="s">
        <v>2614</v>
      </c>
      <c r="D369" s="214" t="s">
        <v>243</v>
      </c>
      <c r="E369" s="215" t="s">
        <v>8277</v>
      </c>
      <c r="F369" s="216" t="s">
        <v>8278</v>
      </c>
      <c r="G369" s="217" t="s">
        <v>282</v>
      </c>
      <c r="H369" s="218">
        <v>2</v>
      </c>
      <c r="I369" s="219"/>
      <c r="J369" s="220">
        <f>ROUND(I369*H369,2)</f>
        <v>0</v>
      </c>
      <c r="K369" s="216" t="s">
        <v>247</v>
      </c>
      <c r="L369" s="45"/>
      <c r="M369" s="221" t="s">
        <v>19</v>
      </c>
      <c r="N369" s="222" t="s">
        <v>43</v>
      </c>
      <c r="O369" s="85"/>
      <c r="P369" s="223">
        <f>O369*H369</f>
        <v>0</v>
      </c>
      <c r="Q369" s="223">
        <v>0</v>
      </c>
      <c r="R369" s="223">
        <f>Q369*H369</f>
        <v>0</v>
      </c>
      <c r="S369" s="223">
        <v>0</v>
      </c>
      <c r="T369" s="224">
        <f>S369*H369</f>
        <v>0</v>
      </c>
      <c r="U369" s="39"/>
      <c r="V369" s="39"/>
      <c r="W369" s="39"/>
      <c r="X369" s="39"/>
      <c r="Y369" s="39"/>
      <c r="Z369" s="39"/>
      <c r="AA369" s="39"/>
      <c r="AB369" s="39"/>
      <c r="AC369" s="39"/>
      <c r="AD369" s="39"/>
      <c r="AE369" s="39"/>
      <c r="AR369" s="225" t="s">
        <v>248</v>
      </c>
      <c r="AT369" s="225" t="s">
        <v>243</v>
      </c>
      <c r="AU369" s="225" t="s">
        <v>79</v>
      </c>
      <c r="AY369" s="18" t="s">
        <v>240</v>
      </c>
      <c r="BE369" s="226">
        <f>IF(N369="základní",J369,0)</f>
        <v>0</v>
      </c>
      <c r="BF369" s="226">
        <f>IF(N369="snížená",J369,0)</f>
        <v>0</v>
      </c>
      <c r="BG369" s="226">
        <f>IF(N369="zákl. přenesená",J369,0)</f>
        <v>0</v>
      </c>
      <c r="BH369" s="226">
        <f>IF(N369="sníž. přenesená",J369,0)</f>
        <v>0</v>
      </c>
      <c r="BI369" s="226">
        <f>IF(N369="nulová",J369,0)</f>
        <v>0</v>
      </c>
      <c r="BJ369" s="18" t="s">
        <v>79</v>
      </c>
      <c r="BK369" s="226">
        <f>ROUND(I369*H369,2)</f>
        <v>0</v>
      </c>
      <c r="BL369" s="18" t="s">
        <v>248</v>
      </c>
      <c r="BM369" s="225" t="s">
        <v>3215</v>
      </c>
    </row>
    <row r="370" s="2" customFormat="1">
      <c r="A370" s="39"/>
      <c r="B370" s="40"/>
      <c r="C370" s="41"/>
      <c r="D370" s="227" t="s">
        <v>435</v>
      </c>
      <c r="E370" s="41"/>
      <c r="F370" s="228" t="s">
        <v>8279</v>
      </c>
      <c r="G370" s="41"/>
      <c r="H370" s="41"/>
      <c r="I370" s="229"/>
      <c r="J370" s="41"/>
      <c r="K370" s="41"/>
      <c r="L370" s="45"/>
      <c r="M370" s="291"/>
      <c r="N370" s="292"/>
      <c r="O370" s="85"/>
      <c r="P370" s="85"/>
      <c r="Q370" s="85"/>
      <c r="R370" s="85"/>
      <c r="S370" s="85"/>
      <c r="T370" s="86"/>
      <c r="U370" s="39"/>
      <c r="V370" s="39"/>
      <c r="W370" s="39"/>
      <c r="X370" s="39"/>
      <c r="Y370" s="39"/>
      <c r="Z370" s="39"/>
      <c r="AA370" s="39"/>
      <c r="AB370" s="39"/>
      <c r="AC370" s="39"/>
      <c r="AD370" s="39"/>
      <c r="AE370" s="39"/>
      <c r="AT370" s="18" t="s">
        <v>435</v>
      </c>
      <c r="AU370" s="18" t="s">
        <v>79</v>
      </c>
    </row>
    <row r="371" s="2" customFormat="1" ht="16.5" customHeight="1">
      <c r="A371" s="39"/>
      <c r="B371" s="40"/>
      <c r="C371" s="214" t="s">
        <v>625</v>
      </c>
      <c r="D371" s="214" t="s">
        <v>243</v>
      </c>
      <c r="E371" s="215" t="s">
        <v>8280</v>
      </c>
      <c r="F371" s="216" t="s">
        <v>8281</v>
      </c>
      <c r="G371" s="217" t="s">
        <v>282</v>
      </c>
      <c r="H371" s="218">
        <v>2</v>
      </c>
      <c r="I371" s="219"/>
      <c r="J371" s="220">
        <f>ROUND(I371*H371,2)</f>
        <v>0</v>
      </c>
      <c r="K371" s="216" t="s">
        <v>247</v>
      </c>
      <c r="L371" s="45"/>
      <c r="M371" s="221" t="s">
        <v>19</v>
      </c>
      <c r="N371" s="222" t="s">
        <v>43</v>
      </c>
      <c r="O371" s="85"/>
      <c r="P371" s="223">
        <f>O371*H371</f>
        <v>0</v>
      </c>
      <c r="Q371" s="223">
        <v>0</v>
      </c>
      <c r="R371" s="223">
        <f>Q371*H371</f>
        <v>0</v>
      </c>
      <c r="S371" s="223">
        <v>0</v>
      </c>
      <c r="T371" s="224">
        <f>S371*H371</f>
        <v>0</v>
      </c>
      <c r="U371" s="39"/>
      <c r="V371" s="39"/>
      <c r="W371" s="39"/>
      <c r="X371" s="39"/>
      <c r="Y371" s="39"/>
      <c r="Z371" s="39"/>
      <c r="AA371" s="39"/>
      <c r="AB371" s="39"/>
      <c r="AC371" s="39"/>
      <c r="AD371" s="39"/>
      <c r="AE371" s="39"/>
      <c r="AR371" s="225" t="s">
        <v>248</v>
      </c>
      <c r="AT371" s="225" t="s">
        <v>243</v>
      </c>
      <c r="AU371" s="225" t="s">
        <v>79</v>
      </c>
      <c r="AY371" s="18" t="s">
        <v>240</v>
      </c>
      <c r="BE371" s="226">
        <f>IF(N371="základní",J371,0)</f>
        <v>0</v>
      </c>
      <c r="BF371" s="226">
        <f>IF(N371="snížená",J371,0)</f>
        <v>0</v>
      </c>
      <c r="BG371" s="226">
        <f>IF(N371="zákl. přenesená",J371,0)</f>
        <v>0</v>
      </c>
      <c r="BH371" s="226">
        <f>IF(N371="sníž. přenesená",J371,0)</f>
        <v>0</v>
      </c>
      <c r="BI371" s="226">
        <f>IF(N371="nulová",J371,0)</f>
        <v>0</v>
      </c>
      <c r="BJ371" s="18" t="s">
        <v>79</v>
      </c>
      <c r="BK371" s="226">
        <f>ROUND(I371*H371,2)</f>
        <v>0</v>
      </c>
      <c r="BL371" s="18" t="s">
        <v>248</v>
      </c>
      <c r="BM371" s="225" t="s">
        <v>3223</v>
      </c>
    </row>
    <row r="372" s="2" customFormat="1">
      <c r="A372" s="39"/>
      <c r="B372" s="40"/>
      <c r="C372" s="41"/>
      <c r="D372" s="227" t="s">
        <v>435</v>
      </c>
      <c r="E372" s="41"/>
      <c r="F372" s="228" t="s">
        <v>8091</v>
      </c>
      <c r="G372" s="41"/>
      <c r="H372" s="41"/>
      <c r="I372" s="229"/>
      <c r="J372" s="41"/>
      <c r="K372" s="41"/>
      <c r="L372" s="45"/>
      <c r="M372" s="291"/>
      <c r="N372" s="292"/>
      <c r="O372" s="85"/>
      <c r="P372" s="85"/>
      <c r="Q372" s="85"/>
      <c r="R372" s="85"/>
      <c r="S372" s="85"/>
      <c r="T372" s="86"/>
      <c r="U372" s="39"/>
      <c r="V372" s="39"/>
      <c r="W372" s="39"/>
      <c r="X372" s="39"/>
      <c r="Y372" s="39"/>
      <c r="Z372" s="39"/>
      <c r="AA372" s="39"/>
      <c r="AB372" s="39"/>
      <c r="AC372" s="39"/>
      <c r="AD372" s="39"/>
      <c r="AE372" s="39"/>
      <c r="AT372" s="18" t="s">
        <v>435</v>
      </c>
      <c r="AU372" s="18" t="s">
        <v>79</v>
      </c>
    </row>
    <row r="373" s="2" customFormat="1" ht="16.5" customHeight="1">
      <c r="A373" s="39"/>
      <c r="B373" s="40"/>
      <c r="C373" s="214" t="s">
        <v>2625</v>
      </c>
      <c r="D373" s="214" t="s">
        <v>243</v>
      </c>
      <c r="E373" s="215" t="s">
        <v>8282</v>
      </c>
      <c r="F373" s="216" t="s">
        <v>8104</v>
      </c>
      <c r="G373" s="217" t="s">
        <v>282</v>
      </c>
      <c r="H373" s="218">
        <v>6</v>
      </c>
      <c r="I373" s="219"/>
      <c r="J373" s="220">
        <f>ROUND(I373*H373,2)</f>
        <v>0</v>
      </c>
      <c r="K373" s="216" t="s">
        <v>247</v>
      </c>
      <c r="L373" s="45"/>
      <c r="M373" s="221" t="s">
        <v>19</v>
      </c>
      <c r="N373" s="222" t="s">
        <v>43</v>
      </c>
      <c r="O373" s="85"/>
      <c r="P373" s="223">
        <f>O373*H373</f>
        <v>0</v>
      </c>
      <c r="Q373" s="223">
        <v>0</v>
      </c>
      <c r="R373" s="223">
        <f>Q373*H373</f>
        <v>0</v>
      </c>
      <c r="S373" s="223">
        <v>0</v>
      </c>
      <c r="T373" s="224">
        <f>S373*H373</f>
        <v>0</v>
      </c>
      <c r="U373" s="39"/>
      <c r="V373" s="39"/>
      <c r="W373" s="39"/>
      <c r="X373" s="39"/>
      <c r="Y373" s="39"/>
      <c r="Z373" s="39"/>
      <c r="AA373" s="39"/>
      <c r="AB373" s="39"/>
      <c r="AC373" s="39"/>
      <c r="AD373" s="39"/>
      <c r="AE373" s="39"/>
      <c r="AR373" s="225" t="s">
        <v>248</v>
      </c>
      <c r="AT373" s="225" t="s">
        <v>243</v>
      </c>
      <c r="AU373" s="225" t="s">
        <v>79</v>
      </c>
      <c r="AY373" s="18" t="s">
        <v>240</v>
      </c>
      <c r="BE373" s="226">
        <f>IF(N373="základní",J373,0)</f>
        <v>0</v>
      </c>
      <c r="BF373" s="226">
        <f>IF(N373="snížená",J373,0)</f>
        <v>0</v>
      </c>
      <c r="BG373" s="226">
        <f>IF(N373="zákl. přenesená",J373,0)</f>
        <v>0</v>
      </c>
      <c r="BH373" s="226">
        <f>IF(N373="sníž. přenesená",J373,0)</f>
        <v>0</v>
      </c>
      <c r="BI373" s="226">
        <f>IF(N373="nulová",J373,0)</f>
        <v>0</v>
      </c>
      <c r="BJ373" s="18" t="s">
        <v>79</v>
      </c>
      <c r="BK373" s="226">
        <f>ROUND(I373*H373,2)</f>
        <v>0</v>
      </c>
      <c r="BL373" s="18" t="s">
        <v>248</v>
      </c>
      <c r="BM373" s="225" t="s">
        <v>3233</v>
      </c>
    </row>
    <row r="374" s="2" customFormat="1">
      <c r="A374" s="39"/>
      <c r="B374" s="40"/>
      <c r="C374" s="41"/>
      <c r="D374" s="227" t="s">
        <v>435</v>
      </c>
      <c r="E374" s="41"/>
      <c r="F374" s="228" t="s">
        <v>8283</v>
      </c>
      <c r="G374" s="41"/>
      <c r="H374" s="41"/>
      <c r="I374" s="229"/>
      <c r="J374" s="41"/>
      <c r="K374" s="41"/>
      <c r="L374" s="45"/>
      <c r="M374" s="291"/>
      <c r="N374" s="292"/>
      <c r="O374" s="85"/>
      <c r="P374" s="85"/>
      <c r="Q374" s="85"/>
      <c r="R374" s="85"/>
      <c r="S374" s="85"/>
      <c r="T374" s="86"/>
      <c r="U374" s="39"/>
      <c r="V374" s="39"/>
      <c r="W374" s="39"/>
      <c r="X374" s="39"/>
      <c r="Y374" s="39"/>
      <c r="Z374" s="39"/>
      <c r="AA374" s="39"/>
      <c r="AB374" s="39"/>
      <c r="AC374" s="39"/>
      <c r="AD374" s="39"/>
      <c r="AE374" s="39"/>
      <c r="AT374" s="18" t="s">
        <v>435</v>
      </c>
      <c r="AU374" s="18" t="s">
        <v>79</v>
      </c>
    </row>
    <row r="375" s="12" customFormat="1" ht="25.92" customHeight="1">
      <c r="A375" s="12"/>
      <c r="B375" s="198"/>
      <c r="C375" s="199"/>
      <c r="D375" s="200" t="s">
        <v>71</v>
      </c>
      <c r="E375" s="201" t="s">
        <v>279</v>
      </c>
      <c r="F375" s="201" t="s">
        <v>8284</v>
      </c>
      <c r="G375" s="199"/>
      <c r="H375" s="199"/>
      <c r="I375" s="202"/>
      <c r="J375" s="203">
        <f>BK375</f>
        <v>0</v>
      </c>
      <c r="K375" s="199"/>
      <c r="L375" s="204"/>
      <c r="M375" s="205"/>
      <c r="N375" s="206"/>
      <c r="O375" s="206"/>
      <c r="P375" s="207">
        <f>SUM(P376:P395)</f>
        <v>0</v>
      </c>
      <c r="Q375" s="206"/>
      <c r="R375" s="207">
        <f>SUM(R376:R395)</f>
        <v>0</v>
      </c>
      <c r="S375" s="206"/>
      <c r="T375" s="208">
        <f>SUM(T376:T395)</f>
        <v>0</v>
      </c>
      <c r="U375" s="12"/>
      <c r="V375" s="12"/>
      <c r="W375" s="12"/>
      <c r="X375" s="12"/>
      <c r="Y375" s="12"/>
      <c r="Z375" s="12"/>
      <c r="AA375" s="12"/>
      <c r="AB375" s="12"/>
      <c r="AC375" s="12"/>
      <c r="AD375" s="12"/>
      <c r="AE375" s="12"/>
      <c r="AR375" s="209" t="s">
        <v>79</v>
      </c>
      <c r="AT375" s="210" t="s">
        <v>71</v>
      </c>
      <c r="AU375" s="210" t="s">
        <v>72</v>
      </c>
      <c r="AY375" s="209" t="s">
        <v>240</v>
      </c>
      <c r="BK375" s="211">
        <f>SUM(BK376:BK395)</f>
        <v>0</v>
      </c>
    </row>
    <row r="376" s="2" customFormat="1" ht="33" customHeight="1">
      <c r="A376" s="39"/>
      <c r="B376" s="40"/>
      <c r="C376" s="214" t="s">
        <v>629</v>
      </c>
      <c r="D376" s="214" t="s">
        <v>243</v>
      </c>
      <c r="E376" s="215" t="s">
        <v>8285</v>
      </c>
      <c r="F376" s="216" t="s">
        <v>8260</v>
      </c>
      <c r="G376" s="217" t="s">
        <v>282</v>
      </c>
      <c r="H376" s="218">
        <v>1</v>
      </c>
      <c r="I376" s="219"/>
      <c r="J376" s="220">
        <f>ROUND(I376*H376,2)</f>
        <v>0</v>
      </c>
      <c r="K376" s="216" t="s">
        <v>247</v>
      </c>
      <c r="L376" s="45"/>
      <c r="M376" s="221" t="s">
        <v>19</v>
      </c>
      <c r="N376" s="222" t="s">
        <v>43</v>
      </c>
      <c r="O376" s="85"/>
      <c r="P376" s="223">
        <f>O376*H376</f>
        <v>0</v>
      </c>
      <c r="Q376" s="223">
        <v>0</v>
      </c>
      <c r="R376" s="223">
        <f>Q376*H376</f>
        <v>0</v>
      </c>
      <c r="S376" s="223">
        <v>0</v>
      </c>
      <c r="T376" s="224">
        <f>S376*H376</f>
        <v>0</v>
      </c>
      <c r="U376" s="39"/>
      <c r="V376" s="39"/>
      <c r="W376" s="39"/>
      <c r="X376" s="39"/>
      <c r="Y376" s="39"/>
      <c r="Z376" s="39"/>
      <c r="AA376" s="39"/>
      <c r="AB376" s="39"/>
      <c r="AC376" s="39"/>
      <c r="AD376" s="39"/>
      <c r="AE376" s="39"/>
      <c r="AR376" s="225" t="s">
        <v>248</v>
      </c>
      <c r="AT376" s="225" t="s">
        <v>243</v>
      </c>
      <c r="AU376" s="225" t="s">
        <v>79</v>
      </c>
      <c r="AY376" s="18" t="s">
        <v>240</v>
      </c>
      <c r="BE376" s="226">
        <f>IF(N376="základní",J376,0)</f>
        <v>0</v>
      </c>
      <c r="BF376" s="226">
        <f>IF(N376="snížená",J376,0)</f>
        <v>0</v>
      </c>
      <c r="BG376" s="226">
        <f>IF(N376="zákl. přenesená",J376,0)</f>
        <v>0</v>
      </c>
      <c r="BH376" s="226">
        <f>IF(N376="sníž. přenesená",J376,0)</f>
        <v>0</v>
      </c>
      <c r="BI376" s="226">
        <f>IF(N376="nulová",J376,0)</f>
        <v>0</v>
      </c>
      <c r="BJ376" s="18" t="s">
        <v>79</v>
      </c>
      <c r="BK376" s="226">
        <f>ROUND(I376*H376,2)</f>
        <v>0</v>
      </c>
      <c r="BL376" s="18" t="s">
        <v>248</v>
      </c>
      <c r="BM376" s="225" t="s">
        <v>3242</v>
      </c>
    </row>
    <row r="377" s="2" customFormat="1">
      <c r="A377" s="39"/>
      <c r="B377" s="40"/>
      <c r="C377" s="41"/>
      <c r="D377" s="227" t="s">
        <v>435</v>
      </c>
      <c r="E377" s="41"/>
      <c r="F377" s="228" t="s">
        <v>8261</v>
      </c>
      <c r="G377" s="41"/>
      <c r="H377" s="41"/>
      <c r="I377" s="229"/>
      <c r="J377" s="41"/>
      <c r="K377" s="41"/>
      <c r="L377" s="45"/>
      <c r="M377" s="291"/>
      <c r="N377" s="292"/>
      <c r="O377" s="85"/>
      <c r="P377" s="85"/>
      <c r="Q377" s="85"/>
      <c r="R377" s="85"/>
      <c r="S377" s="85"/>
      <c r="T377" s="86"/>
      <c r="U377" s="39"/>
      <c r="V377" s="39"/>
      <c r="W377" s="39"/>
      <c r="X377" s="39"/>
      <c r="Y377" s="39"/>
      <c r="Z377" s="39"/>
      <c r="AA377" s="39"/>
      <c r="AB377" s="39"/>
      <c r="AC377" s="39"/>
      <c r="AD377" s="39"/>
      <c r="AE377" s="39"/>
      <c r="AT377" s="18" t="s">
        <v>435</v>
      </c>
      <c r="AU377" s="18" t="s">
        <v>79</v>
      </c>
    </row>
    <row r="378" s="2" customFormat="1" ht="16.5" customHeight="1">
      <c r="A378" s="39"/>
      <c r="B378" s="40"/>
      <c r="C378" s="214" t="s">
        <v>2635</v>
      </c>
      <c r="D378" s="214" t="s">
        <v>243</v>
      </c>
      <c r="E378" s="215" t="s">
        <v>8286</v>
      </c>
      <c r="F378" s="216" t="s">
        <v>7983</v>
      </c>
      <c r="G378" s="217" t="s">
        <v>282</v>
      </c>
      <c r="H378" s="218">
        <v>1</v>
      </c>
      <c r="I378" s="219"/>
      <c r="J378" s="220">
        <f>ROUND(I378*H378,2)</f>
        <v>0</v>
      </c>
      <c r="K378" s="216" t="s">
        <v>247</v>
      </c>
      <c r="L378" s="45"/>
      <c r="M378" s="221" t="s">
        <v>19</v>
      </c>
      <c r="N378" s="222" t="s">
        <v>43</v>
      </c>
      <c r="O378" s="85"/>
      <c r="P378" s="223">
        <f>O378*H378</f>
        <v>0</v>
      </c>
      <c r="Q378" s="223">
        <v>0</v>
      </c>
      <c r="R378" s="223">
        <f>Q378*H378</f>
        <v>0</v>
      </c>
      <c r="S378" s="223">
        <v>0</v>
      </c>
      <c r="T378" s="224">
        <f>S378*H378</f>
        <v>0</v>
      </c>
      <c r="U378" s="39"/>
      <c r="V378" s="39"/>
      <c r="W378" s="39"/>
      <c r="X378" s="39"/>
      <c r="Y378" s="39"/>
      <c r="Z378" s="39"/>
      <c r="AA378" s="39"/>
      <c r="AB378" s="39"/>
      <c r="AC378" s="39"/>
      <c r="AD378" s="39"/>
      <c r="AE378" s="39"/>
      <c r="AR378" s="225" t="s">
        <v>248</v>
      </c>
      <c r="AT378" s="225" t="s">
        <v>243</v>
      </c>
      <c r="AU378" s="225" t="s">
        <v>79</v>
      </c>
      <c r="AY378" s="18" t="s">
        <v>240</v>
      </c>
      <c r="BE378" s="226">
        <f>IF(N378="základní",J378,0)</f>
        <v>0</v>
      </c>
      <c r="BF378" s="226">
        <f>IF(N378="snížená",J378,0)</f>
        <v>0</v>
      </c>
      <c r="BG378" s="226">
        <f>IF(N378="zákl. přenesená",J378,0)</f>
        <v>0</v>
      </c>
      <c r="BH378" s="226">
        <f>IF(N378="sníž. přenesená",J378,0)</f>
        <v>0</v>
      </c>
      <c r="BI378" s="226">
        <f>IF(N378="nulová",J378,0)</f>
        <v>0</v>
      </c>
      <c r="BJ378" s="18" t="s">
        <v>79</v>
      </c>
      <c r="BK378" s="226">
        <f>ROUND(I378*H378,2)</f>
        <v>0</v>
      </c>
      <c r="BL378" s="18" t="s">
        <v>248</v>
      </c>
      <c r="BM378" s="225" t="s">
        <v>3252</v>
      </c>
    </row>
    <row r="379" s="2" customFormat="1">
      <c r="A379" s="39"/>
      <c r="B379" s="40"/>
      <c r="C379" s="41"/>
      <c r="D379" s="227" t="s">
        <v>435</v>
      </c>
      <c r="E379" s="41"/>
      <c r="F379" s="228" t="s">
        <v>7978</v>
      </c>
      <c r="G379" s="41"/>
      <c r="H379" s="41"/>
      <c r="I379" s="229"/>
      <c r="J379" s="41"/>
      <c r="K379" s="41"/>
      <c r="L379" s="45"/>
      <c r="M379" s="291"/>
      <c r="N379" s="292"/>
      <c r="O379" s="85"/>
      <c r="P379" s="85"/>
      <c r="Q379" s="85"/>
      <c r="R379" s="85"/>
      <c r="S379" s="85"/>
      <c r="T379" s="86"/>
      <c r="U379" s="39"/>
      <c r="V379" s="39"/>
      <c r="W379" s="39"/>
      <c r="X379" s="39"/>
      <c r="Y379" s="39"/>
      <c r="Z379" s="39"/>
      <c r="AA379" s="39"/>
      <c r="AB379" s="39"/>
      <c r="AC379" s="39"/>
      <c r="AD379" s="39"/>
      <c r="AE379" s="39"/>
      <c r="AT379" s="18" t="s">
        <v>435</v>
      </c>
      <c r="AU379" s="18" t="s">
        <v>79</v>
      </c>
    </row>
    <row r="380" s="2" customFormat="1">
      <c r="A380" s="39"/>
      <c r="B380" s="40"/>
      <c r="C380" s="214" t="s">
        <v>632</v>
      </c>
      <c r="D380" s="214" t="s">
        <v>243</v>
      </c>
      <c r="E380" s="215" t="s">
        <v>8287</v>
      </c>
      <c r="F380" s="216" t="s">
        <v>8264</v>
      </c>
      <c r="G380" s="217" t="s">
        <v>282</v>
      </c>
      <c r="H380" s="218">
        <v>1</v>
      </c>
      <c r="I380" s="219"/>
      <c r="J380" s="220">
        <f>ROUND(I380*H380,2)</f>
        <v>0</v>
      </c>
      <c r="K380" s="216" t="s">
        <v>247</v>
      </c>
      <c r="L380" s="45"/>
      <c r="M380" s="221" t="s">
        <v>19</v>
      </c>
      <c r="N380" s="222" t="s">
        <v>43</v>
      </c>
      <c r="O380" s="85"/>
      <c r="P380" s="223">
        <f>O380*H380</f>
        <v>0</v>
      </c>
      <c r="Q380" s="223">
        <v>0</v>
      </c>
      <c r="R380" s="223">
        <f>Q380*H380</f>
        <v>0</v>
      </c>
      <c r="S380" s="223">
        <v>0</v>
      </c>
      <c r="T380" s="224">
        <f>S380*H380</f>
        <v>0</v>
      </c>
      <c r="U380" s="39"/>
      <c r="V380" s="39"/>
      <c r="W380" s="39"/>
      <c r="X380" s="39"/>
      <c r="Y380" s="39"/>
      <c r="Z380" s="39"/>
      <c r="AA380" s="39"/>
      <c r="AB380" s="39"/>
      <c r="AC380" s="39"/>
      <c r="AD380" s="39"/>
      <c r="AE380" s="39"/>
      <c r="AR380" s="225" t="s">
        <v>248</v>
      </c>
      <c r="AT380" s="225" t="s">
        <v>243</v>
      </c>
      <c r="AU380" s="225" t="s">
        <v>79</v>
      </c>
      <c r="AY380" s="18" t="s">
        <v>240</v>
      </c>
      <c r="BE380" s="226">
        <f>IF(N380="základní",J380,0)</f>
        <v>0</v>
      </c>
      <c r="BF380" s="226">
        <f>IF(N380="snížená",J380,0)</f>
        <v>0</v>
      </c>
      <c r="BG380" s="226">
        <f>IF(N380="zákl. přenesená",J380,0)</f>
        <v>0</v>
      </c>
      <c r="BH380" s="226">
        <f>IF(N380="sníž. přenesená",J380,0)</f>
        <v>0</v>
      </c>
      <c r="BI380" s="226">
        <f>IF(N380="nulová",J380,0)</f>
        <v>0</v>
      </c>
      <c r="BJ380" s="18" t="s">
        <v>79</v>
      </c>
      <c r="BK380" s="226">
        <f>ROUND(I380*H380,2)</f>
        <v>0</v>
      </c>
      <c r="BL380" s="18" t="s">
        <v>248</v>
      </c>
      <c r="BM380" s="225" t="s">
        <v>3260</v>
      </c>
    </row>
    <row r="381" s="2" customFormat="1">
      <c r="A381" s="39"/>
      <c r="B381" s="40"/>
      <c r="C381" s="41"/>
      <c r="D381" s="227" t="s">
        <v>435</v>
      </c>
      <c r="E381" s="41"/>
      <c r="F381" s="228" t="s">
        <v>8265</v>
      </c>
      <c r="G381" s="41"/>
      <c r="H381" s="41"/>
      <c r="I381" s="229"/>
      <c r="J381" s="41"/>
      <c r="K381" s="41"/>
      <c r="L381" s="45"/>
      <c r="M381" s="291"/>
      <c r="N381" s="292"/>
      <c r="O381" s="85"/>
      <c r="P381" s="85"/>
      <c r="Q381" s="85"/>
      <c r="R381" s="85"/>
      <c r="S381" s="85"/>
      <c r="T381" s="86"/>
      <c r="U381" s="39"/>
      <c r="V381" s="39"/>
      <c r="W381" s="39"/>
      <c r="X381" s="39"/>
      <c r="Y381" s="39"/>
      <c r="Z381" s="39"/>
      <c r="AA381" s="39"/>
      <c r="AB381" s="39"/>
      <c r="AC381" s="39"/>
      <c r="AD381" s="39"/>
      <c r="AE381" s="39"/>
      <c r="AT381" s="18" t="s">
        <v>435</v>
      </c>
      <c r="AU381" s="18" t="s">
        <v>79</v>
      </c>
    </row>
    <row r="382" s="2" customFormat="1" ht="16.5" customHeight="1">
      <c r="A382" s="39"/>
      <c r="B382" s="40"/>
      <c r="C382" s="214" t="s">
        <v>2648</v>
      </c>
      <c r="D382" s="214" t="s">
        <v>243</v>
      </c>
      <c r="E382" s="215" t="s">
        <v>8288</v>
      </c>
      <c r="F382" s="216" t="s">
        <v>8045</v>
      </c>
      <c r="G382" s="217" t="s">
        <v>282</v>
      </c>
      <c r="H382" s="218">
        <v>1</v>
      </c>
      <c r="I382" s="219"/>
      <c r="J382" s="220">
        <f>ROUND(I382*H382,2)</f>
        <v>0</v>
      </c>
      <c r="K382" s="216" t="s">
        <v>247</v>
      </c>
      <c r="L382" s="45"/>
      <c r="M382" s="221" t="s">
        <v>19</v>
      </c>
      <c r="N382" s="222" t="s">
        <v>43</v>
      </c>
      <c r="O382" s="85"/>
      <c r="P382" s="223">
        <f>O382*H382</f>
        <v>0</v>
      </c>
      <c r="Q382" s="223">
        <v>0</v>
      </c>
      <c r="R382" s="223">
        <f>Q382*H382</f>
        <v>0</v>
      </c>
      <c r="S382" s="223">
        <v>0</v>
      </c>
      <c r="T382" s="224">
        <f>S382*H382</f>
        <v>0</v>
      </c>
      <c r="U382" s="39"/>
      <c r="V382" s="39"/>
      <c r="W382" s="39"/>
      <c r="X382" s="39"/>
      <c r="Y382" s="39"/>
      <c r="Z382" s="39"/>
      <c r="AA382" s="39"/>
      <c r="AB382" s="39"/>
      <c r="AC382" s="39"/>
      <c r="AD382" s="39"/>
      <c r="AE382" s="39"/>
      <c r="AR382" s="225" t="s">
        <v>248</v>
      </c>
      <c r="AT382" s="225" t="s">
        <v>243</v>
      </c>
      <c r="AU382" s="225" t="s">
        <v>79</v>
      </c>
      <c r="AY382" s="18" t="s">
        <v>240</v>
      </c>
      <c r="BE382" s="226">
        <f>IF(N382="základní",J382,0)</f>
        <v>0</v>
      </c>
      <c r="BF382" s="226">
        <f>IF(N382="snížená",J382,0)</f>
        <v>0</v>
      </c>
      <c r="BG382" s="226">
        <f>IF(N382="zákl. přenesená",J382,0)</f>
        <v>0</v>
      </c>
      <c r="BH382" s="226">
        <f>IF(N382="sníž. přenesená",J382,0)</f>
        <v>0</v>
      </c>
      <c r="BI382" s="226">
        <f>IF(N382="nulová",J382,0)</f>
        <v>0</v>
      </c>
      <c r="BJ382" s="18" t="s">
        <v>79</v>
      </c>
      <c r="BK382" s="226">
        <f>ROUND(I382*H382,2)</f>
        <v>0</v>
      </c>
      <c r="BL382" s="18" t="s">
        <v>248</v>
      </c>
      <c r="BM382" s="225" t="s">
        <v>3267</v>
      </c>
    </row>
    <row r="383" s="2" customFormat="1">
      <c r="A383" s="39"/>
      <c r="B383" s="40"/>
      <c r="C383" s="41"/>
      <c r="D383" s="227" t="s">
        <v>435</v>
      </c>
      <c r="E383" s="41"/>
      <c r="F383" s="228" t="s">
        <v>7978</v>
      </c>
      <c r="G383" s="41"/>
      <c r="H383" s="41"/>
      <c r="I383" s="229"/>
      <c r="J383" s="41"/>
      <c r="K383" s="41"/>
      <c r="L383" s="45"/>
      <c r="M383" s="291"/>
      <c r="N383" s="292"/>
      <c r="O383" s="85"/>
      <c r="P383" s="85"/>
      <c r="Q383" s="85"/>
      <c r="R383" s="85"/>
      <c r="S383" s="85"/>
      <c r="T383" s="86"/>
      <c r="U383" s="39"/>
      <c r="V383" s="39"/>
      <c r="W383" s="39"/>
      <c r="X383" s="39"/>
      <c r="Y383" s="39"/>
      <c r="Z383" s="39"/>
      <c r="AA383" s="39"/>
      <c r="AB383" s="39"/>
      <c r="AC383" s="39"/>
      <c r="AD383" s="39"/>
      <c r="AE383" s="39"/>
      <c r="AT383" s="18" t="s">
        <v>435</v>
      </c>
      <c r="AU383" s="18" t="s">
        <v>79</v>
      </c>
    </row>
    <row r="384" s="2" customFormat="1">
      <c r="A384" s="39"/>
      <c r="B384" s="40"/>
      <c r="C384" s="214" t="s">
        <v>636</v>
      </c>
      <c r="D384" s="214" t="s">
        <v>243</v>
      </c>
      <c r="E384" s="215" t="s">
        <v>8289</v>
      </c>
      <c r="F384" s="216" t="s">
        <v>8268</v>
      </c>
      <c r="G384" s="217" t="s">
        <v>282</v>
      </c>
      <c r="H384" s="218">
        <v>1</v>
      </c>
      <c r="I384" s="219"/>
      <c r="J384" s="220">
        <f>ROUND(I384*H384,2)</f>
        <v>0</v>
      </c>
      <c r="K384" s="216" t="s">
        <v>247</v>
      </c>
      <c r="L384" s="45"/>
      <c r="M384" s="221" t="s">
        <v>19</v>
      </c>
      <c r="N384" s="222" t="s">
        <v>43</v>
      </c>
      <c r="O384" s="85"/>
      <c r="P384" s="223">
        <f>O384*H384</f>
        <v>0</v>
      </c>
      <c r="Q384" s="223">
        <v>0</v>
      </c>
      <c r="R384" s="223">
        <f>Q384*H384</f>
        <v>0</v>
      </c>
      <c r="S384" s="223">
        <v>0</v>
      </c>
      <c r="T384" s="224">
        <f>S384*H384</f>
        <v>0</v>
      </c>
      <c r="U384" s="39"/>
      <c r="V384" s="39"/>
      <c r="W384" s="39"/>
      <c r="X384" s="39"/>
      <c r="Y384" s="39"/>
      <c r="Z384" s="39"/>
      <c r="AA384" s="39"/>
      <c r="AB384" s="39"/>
      <c r="AC384" s="39"/>
      <c r="AD384" s="39"/>
      <c r="AE384" s="39"/>
      <c r="AR384" s="225" t="s">
        <v>248</v>
      </c>
      <c r="AT384" s="225" t="s">
        <v>243</v>
      </c>
      <c r="AU384" s="225" t="s">
        <v>79</v>
      </c>
      <c r="AY384" s="18" t="s">
        <v>240</v>
      </c>
      <c r="BE384" s="226">
        <f>IF(N384="základní",J384,0)</f>
        <v>0</v>
      </c>
      <c r="BF384" s="226">
        <f>IF(N384="snížená",J384,0)</f>
        <v>0</v>
      </c>
      <c r="BG384" s="226">
        <f>IF(N384="zákl. přenesená",J384,0)</f>
        <v>0</v>
      </c>
      <c r="BH384" s="226">
        <f>IF(N384="sníž. přenesená",J384,0)</f>
        <v>0</v>
      </c>
      <c r="BI384" s="226">
        <f>IF(N384="nulová",J384,0)</f>
        <v>0</v>
      </c>
      <c r="BJ384" s="18" t="s">
        <v>79</v>
      </c>
      <c r="BK384" s="226">
        <f>ROUND(I384*H384,2)</f>
        <v>0</v>
      </c>
      <c r="BL384" s="18" t="s">
        <v>248</v>
      </c>
      <c r="BM384" s="225" t="s">
        <v>3276</v>
      </c>
    </row>
    <row r="385" s="2" customFormat="1">
      <c r="A385" s="39"/>
      <c r="B385" s="40"/>
      <c r="C385" s="41"/>
      <c r="D385" s="227" t="s">
        <v>435</v>
      </c>
      <c r="E385" s="41"/>
      <c r="F385" s="228" t="s">
        <v>8290</v>
      </c>
      <c r="G385" s="41"/>
      <c r="H385" s="41"/>
      <c r="I385" s="229"/>
      <c r="J385" s="41"/>
      <c r="K385" s="41"/>
      <c r="L385" s="45"/>
      <c r="M385" s="291"/>
      <c r="N385" s="292"/>
      <c r="O385" s="85"/>
      <c r="P385" s="85"/>
      <c r="Q385" s="85"/>
      <c r="R385" s="85"/>
      <c r="S385" s="85"/>
      <c r="T385" s="86"/>
      <c r="U385" s="39"/>
      <c r="V385" s="39"/>
      <c r="W385" s="39"/>
      <c r="X385" s="39"/>
      <c r="Y385" s="39"/>
      <c r="Z385" s="39"/>
      <c r="AA385" s="39"/>
      <c r="AB385" s="39"/>
      <c r="AC385" s="39"/>
      <c r="AD385" s="39"/>
      <c r="AE385" s="39"/>
      <c r="AT385" s="18" t="s">
        <v>435</v>
      </c>
      <c r="AU385" s="18" t="s">
        <v>79</v>
      </c>
    </row>
    <row r="386" s="2" customFormat="1" ht="16.5" customHeight="1">
      <c r="A386" s="39"/>
      <c r="B386" s="40"/>
      <c r="C386" s="214" t="s">
        <v>2656</v>
      </c>
      <c r="D386" s="214" t="s">
        <v>243</v>
      </c>
      <c r="E386" s="215" t="s">
        <v>8291</v>
      </c>
      <c r="F386" s="216" t="s">
        <v>8271</v>
      </c>
      <c r="G386" s="217" t="s">
        <v>6156</v>
      </c>
      <c r="H386" s="218">
        <v>1</v>
      </c>
      <c r="I386" s="219"/>
      <c r="J386" s="220">
        <f>ROUND(I386*H386,2)</f>
        <v>0</v>
      </c>
      <c r="K386" s="216" t="s">
        <v>247</v>
      </c>
      <c r="L386" s="45"/>
      <c r="M386" s="221" t="s">
        <v>19</v>
      </c>
      <c r="N386" s="222" t="s">
        <v>43</v>
      </c>
      <c r="O386" s="85"/>
      <c r="P386" s="223">
        <f>O386*H386</f>
        <v>0</v>
      </c>
      <c r="Q386" s="223">
        <v>0</v>
      </c>
      <c r="R386" s="223">
        <f>Q386*H386</f>
        <v>0</v>
      </c>
      <c r="S386" s="223">
        <v>0</v>
      </c>
      <c r="T386" s="224">
        <f>S386*H386</f>
        <v>0</v>
      </c>
      <c r="U386" s="39"/>
      <c r="V386" s="39"/>
      <c r="W386" s="39"/>
      <c r="X386" s="39"/>
      <c r="Y386" s="39"/>
      <c r="Z386" s="39"/>
      <c r="AA386" s="39"/>
      <c r="AB386" s="39"/>
      <c r="AC386" s="39"/>
      <c r="AD386" s="39"/>
      <c r="AE386" s="39"/>
      <c r="AR386" s="225" t="s">
        <v>248</v>
      </c>
      <c r="AT386" s="225" t="s">
        <v>243</v>
      </c>
      <c r="AU386" s="225" t="s">
        <v>79</v>
      </c>
      <c r="AY386" s="18" t="s">
        <v>240</v>
      </c>
      <c r="BE386" s="226">
        <f>IF(N386="základní",J386,0)</f>
        <v>0</v>
      </c>
      <c r="BF386" s="226">
        <f>IF(N386="snížená",J386,0)</f>
        <v>0</v>
      </c>
      <c r="BG386" s="226">
        <f>IF(N386="zákl. přenesená",J386,0)</f>
        <v>0</v>
      </c>
      <c r="BH386" s="226">
        <f>IF(N386="sníž. přenesená",J386,0)</f>
        <v>0</v>
      </c>
      <c r="BI386" s="226">
        <f>IF(N386="nulová",J386,0)</f>
        <v>0</v>
      </c>
      <c r="BJ386" s="18" t="s">
        <v>79</v>
      </c>
      <c r="BK386" s="226">
        <f>ROUND(I386*H386,2)</f>
        <v>0</v>
      </c>
      <c r="BL386" s="18" t="s">
        <v>248</v>
      </c>
      <c r="BM386" s="225" t="s">
        <v>3286</v>
      </c>
    </row>
    <row r="387" s="2" customFormat="1">
      <c r="A387" s="39"/>
      <c r="B387" s="40"/>
      <c r="C387" s="41"/>
      <c r="D387" s="227" t="s">
        <v>435</v>
      </c>
      <c r="E387" s="41"/>
      <c r="F387" s="228" t="s">
        <v>8290</v>
      </c>
      <c r="G387" s="41"/>
      <c r="H387" s="41"/>
      <c r="I387" s="229"/>
      <c r="J387" s="41"/>
      <c r="K387" s="41"/>
      <c r="L387" s="45"/>
      <c r="M387" s="291"/>
      <c r="N387" s="292"/>
      <c r="O387" s="85"/>
      <c r="P387" s="85"/>
      <c r="Q387" s="85"/>
      <c r="R387" s="85"/>
      <c r="S387" s="85"/>
      <c r="T387" s="86"/>
      <c r="U387" s="39"/>
      <c r="V387" s="39"/>
      <c r="W387" s="39"/>
      <c r="X387" s="39"/>
      <c r="Y387" s="39"/>
      <c r="Z387" s="39"/>
      <c r="AA387" s="39"/>
      <c r="AB387" s="39"/>
      <c r="AC387" s="39"/>
      <c r="AD387" s="39"/>
      <c r="AE387" s="39"/>
      <c r="AT387" s="18" t="s">
        <v>435</v>
      </c>
      <c r="AU387" s="18" t="s">
        <v>79</v>
      </c>
    </row>
    <row r="388" s="2" customFormat="1" ht="16.5" customHeight="1">
      <c r="A388" s="39"/>
      <c r="B388" s="40"/>
      <c r="C388" s="214" t="s">
        <v>639</v>
      </c>
      <c r="D388" s="214" t="s">
        <v>243</v>
      </c>
      <c r="E388" s="215" t="s">
        <v>8292</v>
      </c>
      <c r="F388" s="216" t="s">
        <v>8060</v>
      </c>
      <c r="G388" s="217" t="s">
        <v>6156</v>
      </c>
      <c r="H388" s="218">
        <v>1</v>
      </c>
      <c r="I388" s="219"/>
      <c r="J388" s="220">
        <f>ROUND(I388*H388,2)</f>
        <v>0</v>
      </c>
      <c r="K388" s="216" t="s">
        <v>247</v>
      </c>
      <c r="L388" s="45"/>
      <c r="M388" s="221" t="s">
        <v>19</v>
      </c>
      <c r="N388" s="222" t="s">
        <v>43</v>
      </c>
      <c r="O388" s="85"/>
      <c r="P388" s="223">
        <f>O388*H388</f>
        <v>0</v>
      </c>
      <c r="Q388" s="223">
        <v>0</v>
      </c>
      <c r="R388" s="223">
        <f>Q388*H388</f>
        <v>0</v>
      </c>
      <c r="S388" s="223">
        <v>0</v>
      </c>
      <c r="T388" s="224">
        <f>S388*H388</f>
        <v>0</v>
      </c>
      <c r="U388" s="39"/>
      <c r="V388" s="39"/>
      <c r="W388" s="39"/>
      <c r="X388" s="39"/>
      <c r="Y388" s="39"/>
      <c r="Z388" s="39"/>
      <c r="AA388" s="39"/>
      <c r="AB388" s="39"/>
      <c r="AC388" s="39"/>
      <c r="AD388" s="39"/>
      <c r="AE388" s="39"/>
      <c r="AR388" s="225" t="s">
        <v>248</v>
      </c>
      <c r="AT388" s="225" t="s">
        <v>243</v>
      </c>
      <c r="AU388" s="225" t="s">
        <v>79</v>
      </c>
      <c r="AY388" s="18" t="s">
        <v>240</v>
      </c>
      <c r="BE388" s="226">
        <f>IF(N388="základní",J388,0)</f>
        <v>0</v>
      </c>
      <c r="BF388" s="226">
        <f>IF(N388="snížená",J388,0)</f>
        <v>0</v>
      </c>
      <c r="BG388" s="226">
        <f>IF(N388="zákl. přenesená",J388,0)</f>
        <v>0</v>
      </c>
      <c r="BH388" s="226">
        <f>IF(N388="sníž. přenesená",J388,0)</f>
        <v>0</v>
      </c>
      <c r="BI388" s="226">
        <f>IF(N388="nulová",J388,0)</f>
        <v>0</v>
      </c>
      <c r="BJ388" s="18" t="s">
        <v>79</v>
      </c>
      <c r="BK388" s="226">
        <f>ROUND(I388*H388,2)</f>
        <v>0</v>
      </c>
      <c r="BL388" s="18" t="s">
        <v>248</v>
      </c>
      <c r="BM388" s="225" t="s">
        <v>3298</v>
      </c>
    </row>
    <row r="389" s="2" customFormat="1">
      <c r="A389" s="39"/>
      <c r="B389" s="40"/>
      <c r="C389" s="41"/>
      <c r="D389" s="227" t="s">
        <v>435</v>
      </c>
      <c r="E389" s="41"/>
      <c r="F389" s="228" t="s">
        <v>8290</v>
      </c>
      <c r="G389" s="41"/>
      <c r="H389" s="41"/>
      <c r="I389" s="229"/>
      <c r="J389" s="41"/>
      <c r="K389" s="41"/>
      <c r="L389" s="45"/>
      <c r="M389" s="291"/>
      <c r="N389" s="292"/>
      <c r="O389" s="85"/>
      <c r="P389" s="85"/>
      <c r="Q389" s="85"/>
      <c r="R389" s="85"/>
      <c r="S389" s="85"/>
      <c r="T389" s="86"/>
      <c r="U389" s="39"/>
      <c r="V389" s="39"/>
      <c r="W389" s="39"/>
      <c r="X389" s="39"/>
      <c r="Y389" s="39"/>
      <c r="Z389" s="39"/>
      <c r="AA389" s="39"/>
      <c r="AB389" s="39"/>
      <c r="AC389" s="39"/>
      <c r="AD389" s="39"/>
      <c r="AE389" s="39"/>
      <c r="AT389" s="18" t="s">
        <v>435</v>
      </c>
      <c r="AU389" s="18" t="s">
        <v>79</v>
      </c>
    </row>
    <row r="390" s="2" customFormat="1" ht="21.75" customHeight="1">
      <c r="A390" s="39"/>
      <c r="B390" s="40"/>
      <c r="C390" s="214" t="s">
        <v>2666</v>
      </c>
      <c r="D390" s="214" t="s">
        <v>243</v>
      </c>
      <c r="E390" s="215" t="s">
        <v>8293</v>
      </c>
      <c r="F390" s="216" t="s">
        <v>8274</v>
      </c>
      <c r="G390" s="217" t="s">
        <v>282</v>
      </c>
      <c r="H390" s="218">
        <v>3</v>
      </c>
      <c r="I390" s="219"/>
      <c r="J390" s="220">
        <f>ROUND(I390*H390,2)</f>
        <v>0</v>
      </c>
      <c r="K390" s="216" t="s">
        <v>247</v>
      </c>
      <c r="L390" s="45"/>
      <c r="M390" s="221" t="s">
        <v>19</v>
      </c>
      <c r="N390" s="222" t="s">
        <v>43</v>
      </c>
      <c r="O390" s="85"/>
      <c r="P390" s="223">
        <f>O390*H390</f>
        <v>0</v>
      </c>
      <c r="Q390" s="223">
        <v>0</v>
      </c>
      <c r="R390" s="223">
        <f>Q390*H390</f>
        <v>0</v>
      </c>
      <c r="S390" s="223">
        <v>0</v>
      </c>
      <c r="T390" s="224">
        <f>S390*H390</f>
        <v>0</v>
      </c>
      <c r="U390" s="39"/>
      <c r="V390" s="39"/>
      <c r="W390" s="39"/>
      <c r="X390" s="39"/>
      <c r="Y390" s="39"/>
      <c r="Z390" s="39"/>
      <c r="AA390" s="39"/>
      <c r="AB390" s="39"/>
      <c r="AC390" s="39"/>
      <c r="AD390" s="39"/>
      <c r="AE390" s="39"/>
      <c r="AR390" s="225" t="s">
        <v>248</v>
      </c>
      <c r="AT390" s="225" t="s">
        <v>243</v>
      </c>
      <c r="AU390" s="225" t="s">
        <v>79</v>
      </c>
      <c r="AY390" s="18" t="s">
        <v>240</v>
      </c>
      <c r="BE390" s="226">
        <f>IF(N390="základní",J390,0)</f>
        <v>0</v>
      </c>
      <c r="BF390" s="226">
        <f>IF(N390="snížená",J390,0)</f>
        <v>0</v>
      </c>
      <c r="BG390" s="226">
        <f>IF(N390="zákl. přenesená",J390,0)</f>
        <v>0</v>
      </c>
      <c r="BH390" s="226">
        <f>IF(N390="sníž. přenesená",J390,0)</f>
        <v>0</v>
      </c>
      <c r="BI390" s="226">
        <f>IF(N390="nulová",J390,0)</f>
        <v>0</v>
      </c>
      <c r="BJ390" s="18" t="s">
        <v>79</v>
      </c>
      <c r="BK390" s="226">
        <f>ROUND(I390*H390,2)</f>
        <v>0</v>
      </c>
      <c r="BL390" s="18" t="s">
        <v>248</v>
      </c>
      <c r="BM390" s="225" t="s">
        <v>3310</v>
      </c>
    </row>
    <row r="391" s="2" customFormat="1">
      <c r="A391" s="39"/>
      <c r="B391" s="40"/>
      <c r="C391" s="41"/>
      <c r="D391" s="227" t="s">
        <v>435</v>
      </c>
      <c r="E391" s="41"/>
      <c r="F391" s="228" t="s">
        <v>8294</v>
      </c>
      <c r="G391" s="41"/>
      <c r="H391" s="41"/>
      <c r="I391" s="229"/>
      <c r="J391" s="41"/>
      <c r="K391" s="41"/>
      <c r="L391" s="45"/>
      <c r="M391" s="291"/>
      <c r="N391" s="292"/>
      <c r="O391" s="85"/>
      <c r="P391" s="85"/>
      <c r="Q391" s="85"/>
      <c r="R391" s="85"/>
      <c r="S391" s="85"/>
      <c r="T391" s="86"/>
      <c r="U391" s="39"/>
      <c r="V391" s="39"/>
      <c r="W391" s="39"/>
      <c r="X391" s="39"/>
      <c r="Y391" s="39"/>
      <c r="Z391" s="39"/>
      <c r="AA391" s="39"/>
      <c r="AB391" s="39"/>
      <c r="AC391" s="39"/>
      <c r="AD391" s="39"/>
      <c r="AE391" s="39"/>
      <c r="AT391" s="18" t="s">
        <v>435</v>
      </c>
      <c r="AU391" s="18" t="s">
        <v>79</v>
      </c>
    </row>
    <row r="392" s="2" customFormat="1" ht="16.5" customHeight="1">
      <c r="A392" s="39"/>
      <c r="B392" s="40"/>
      <c r="C392" s="214" t="s">
        <v>643</v>
      </c>
      <c r="D392" s="214" t="s">
        <v>243</v>
      </c>
      <c r="E392" s="215" t="s">
        <v>8295</v>
      </c>
      <c r="F392" s="216" t="s">
        <v>8155</v>
      </c>
      <c r="G392" s="217" t="s">
        <v>282</v>
      </c>
      <c r="H392" s="218">
        <v>3</v>
      </c>
      <c r="I392" s="219"/>
      <c r="J392" s="220">
        <f>ROUND(I392*H392,2)</f>
        <v>0</v>
      </c>
      <c r="K392" s="216" t="s">
        <v>247</v>
      </c>
      <c r="L392" s="45"/>
      <c r="M392" s="221" t="s">
        <v>19</v>
      </c>
      <c r="N392" s="222" t="s">
        <v>43</v>
      </c>
      <c r="O392" s="85"/>
      <c r="P392" s="223">
        <f>O392*H392</f>
        <v>0</v>
      </c>
      <c r="Q392" s="223">
        <v>0</v>
      </c>
      <c r="R392" s="223">
        <f>Q392*H392</f>
        <v>0</v>
      </c>
      <c r="S392" s="223">
        <v>0</v>
      </c>
      <c r="T392" s="224">
        <f>S392*H392</f>
        <v>0</v>
      </c>
      <c r="U392" s="39"/>
      <c r="V392" s="39"/>
      <c r="W392" s="39"/>
      <c r="X392" s="39"/>
      <c r="Y392" s="39"/>
      <c r="Z392" s="39"/>
      <c r="AA392" s="39"/>
      <c r="AB392" s="39"/>
      <c r="AC392" s="39"/>
      <c r="AD392" s="39"/>
      <c r="AE392" s="39"/>
      <c r="AR392" s="225" t="s">
        <v>248</v>
      </c>
      <c r="AT392" s="225" t="s">
        <v>243</v>
      </c>
      <c r="AU392" s="225" t="s">
        <v>79</v>
      </c>
      <c r="AY392" s="18" t="s">
        <v>240</v>
      </c>
      <c r="BE392" s="226">
        <f>IF(N392="základní",J392,0)</f>
        <v>0</v>
      </c>
      <c r="BF392" s="226">
        <f>IF(N392="snížená",J392,0)</f>
        <v>0</v>
      </c>
      <c r="BG392" s="226">
        <f>IF(N392="zákl. přenesená",J392,0)</f>
        <v>0</v>
      </c>
      <c r="BH392" s="226">
        <f>IF(N392="sníž. přenesená",J392,0)</f>
        <v>0</v>
      </c>
      <c r="BI392" s="226">
        <f>IF(N392="nulová",J392,0)</f>
        <v>0</v>
      </c>
      <c r="BJ392" s="18" t="s">
        <v>79</v>
      </c>
      <c r="BK392" s="226">
        <f>ROUND(I392*H392,2)</f>
        <v>0</v>
      </c>
      <c r="BL392" s="18" t="s">
        <v>248</v>
      </c>
      <c r="BM392" s="225" t="s">
        <v>3319</v>
      </c>
    </row>
    <row r="393" s="2" customFormat="1">
      <c r="A393" s="39"/>
      <c r="B393" s="40"/>
      <c r="C393" s="41"/>
      <c r="D393" s="227" t="s">
        <v>435</v>
      </c>
      <c r="E393" s="41"/>
      <c r="F393" s="228" t="s">
        <v>8091</v>
      </c>
      <c r="G393" s="41"/>
      <c r="H393" s="41"/>
      <c r="I393" s="229"/>
      <c r="J393" s="41"/>
      <c r="K393" s="41"/>
      <c r="L393" s="45"/>
      <c r="M393" s="291"/>
      <c r="N393" s="292"/>
      <c r="O393" s="85"/>
      <c r="P393" s="85"/>
      <c r="Q393" s="85"/>
      <c r="R393" s="85"/>
      <c r="S393" s="85"/>
      <c r="T393" s="86"/>
      <c r="U393" s="39"/>
      <c r="V393" s="39"/>
      <c r="W393" s="39"/>
      <c r="X393" s="39"/>
      <c r="Y393" s="39"/>
      <c r="Z393" s="39"/>
      <c r="AA393" s="39"/>
      <c r="AB393" s="39"/>
      <c r="AC393" s="39"/>
      <c r="AD393" s="39"/>
      <c r="AE393" s="39"/>
      <c r="AT393" s="18" t="s">
        <v>435</v>
      </c>
      <c r="AU393" s="18" t="s">
        <v>79</v>
      </c>
    </row>
    <row r="394" s="2" customFormat="1" ht="16.5" customHeight="1">
      <c r="A394" s="39"/>
      <c r="B394" s="40"/>
      <c r="C394" s="214" t="s">
        <v>2673</v>
      </c>
      <c r="D394" s="214" t="s">
        <v>243</v>
      </c>
      <c r="E394" s="215" t="s">
        <v>8296</v>
      </c>
      <c r="F394" s="216" t="s">
        <v>8104</v>
      </c>
      <c r="G394" s="217" t="s">
        <v>282</v>
      </c>
      <c r="H394" s="218">
        <v>8</v>
      </c>
      <c r="I394" s="219"/>
      <c r="J394" s="220">
        <f>ROUND(I394*H394,2)</f>
        <v>0</v>
      </c>
      <c r="K394" s="216" t="s">
        <v>247</v>
      </c>
      <c r="L394" s="45"/>
      <c r="M394" s="221" t="s">
        <v>19</v>
      </c>
      <c r="N394" s="222" t="s">
        <v>43</v>
      </c>
      <c r="O394" s="85"/>
      <c r="P394" s="223">
        <f>O394*H394</f>
        <v>0</v>
      </c>
      <c r="Q394" s="223">
        <v>0</v>
      </c>
      <c r="R394" s="223">
        <f>Q394*H394</f>
        <v>0</v>
      </c>
      <c r="S394" s="223">
        <v>0</v>
      </c>
      <c r="T394" s="224">
        <f>S394*H394</f>
        <v>0</v>
      </c>
      <c r="U394" s="39"/>
      <c r="V394" s="39"/>
      <c r="W394" s="39"/>
      <c r="X394" s="39"/>
      <c r="Y394" s="39"/>
      <c r="Z394" s="39"/>
      <c r="AA394" s="39"/>
      <c r="AB394" s="39"/>
      <c r="AC394" s="39"/>
      <c r="AD394" s="39"/>
      <c r="AE394" s="39"/>
      <c r="AR394" s="225" t="s">
        <v>248</v>
      </c>
      <c r="AT394" s="225" t="s">
        <v>243</v>
      </c>
      <c r="AU394" s="225" t="s">
        <v>79</v>
      </c>
      <c r="AY394" s="18" t="s">
        <v>240</v>
      </c>
      <c r="BE394" s="226">
        <f>IF(N394="základní",J394,0)</f>
        <v>0</v>
      </c>
      <c r="BF394" s="226">
        <f>IF(N394="snížená",J394,0)</f>
        <v>0</v>
      </c>
      <c r="BG394" s="226">
        <f>IF(N394="zákl. přenesená",J394,0)</f>
        <v>0</v>
      </c>
      <c r="BH394" s="226">
        <f>IF(N394="sníž. přenesená",J394,0)</f>
        <v>0</v>
      </c>
      <c r="BI394" s="226">
        <f>IF(N394="nulová",J394,0)</f>
        <v>0</v>
      </c>
      <c r="BJ394" s="18" t="s">
        <v>79</v>
      </c>
      <c r="BK394" s="226">
        <f>ROUND(I394*H394,2)</f>
        <v>0</v>
      </c>
      <c r="BL394" s="18" t="s">
        <v>248</v>
      </c>
      <c r="BM394" s="225" t="s">
        <v>3328</v>
      </c>
    </row>
    <row r="395" s="2" customFormat="1">
      <c r="A395" s="39"/>
      <c r="B395" s="40"/>
      <c r="C395" s="41"/>
      <c r="D395" s="227" t="s">
        <v>435</v>
      </c>
      <c r="E395" s="41"/>
      <c r="F395" s="228" t="s">
        <v>8297</v>
      </c>
      <c r="G395" s="41"/>
      <c r="H395" s="41"/>
      <c r="I395" s="229"/>
      <c r="J395" s="41"/>
      <c r="K395" s="41"/>
      <c r="L395" s="45"/>
      <c r="M395" s="291"/>
      <c r="N395" s="292"/>
      <c r="O395" s="85"/>
      <c r="P395" s="85"/>
      <c r="Q395" s="85"/>
      <c r="R395" s="85"/>
      <c r="S395" s="85"/>
      <c r="T395" s="86"/>
      <c r="U395" s="39"/>
      <c r="V395" s="39"/>
      <c r="W395" s="39"/>
      <c r="X395" s="39"/>
      <c r="Y395" s="39"/>
      <c r="Z395" s="39"/>
      <c r="AA395" s="39"/>
      <c r="AB395" s="39"/>
      <c r="AC395" s="39"/>
      <c r="AD395" s="39"/>
      <c r="AE395" s="39"/>
      <c r="AT395" s="18" t="s">
        <v>435</v>
      </c>
      <c r="AU395" s="18" t="s">
        <v>79</v>
      </c>
    </row>
    <row r="396" s="12" customFormat="1" ht="25.92" customHeight="1">
      <c r="A396" s="12"/>
      <c r="B396" s="198"/>
      <c r="C396" s="199"/>
      <c r="D396" s="200" t="s">
        <v>71</v>
      </c>
      <c r="E396" s="201" t="s">
        <v>8</v>
      </c>
      <c r="F396" s="201" t="s">
        <v>8298</v>
      </c>
      <c r="G396" s="199"/>
      <c r="H396" s="199"/>
      <c r="I396" s="202"/>
      <c r="J396" s="203">
        <f>BK396</f>
        <v>0</v>
      </c>
      <c r="K396" s="199"/>
      <c r="L396" s="204"/>
      <c r="M396" s="205"/>
      <c r="N396" s="206"/>
      <c r="O396" s="206"/>
      <c r="P396" s="207">
        <f>SUM(P397:P416)</f>
        <v>0</v>
      </c>
      <c r="Q396" s="206"/>
      <c r="R396" s="207">
        <f>SUM(R397:R416)</f>
        <v>0</v>
      </c>
      <c r="S396" s="206"/>
      <c r="T396" s="208">
        <f>SUM(T397:T416)</f>
        <v>0</v>
      </c>
      <c r="U396" s="12"/>
      <c r="V396" s="12"/>
      <c r="W396" s="12"/>
      <c r="X396" s="12"/>
      <c r="Y396" s="12"/>
      <c r="Z396" s="12"/>
      <c r="AA396" s="12"/>
      <c r="AB396" s="12"/>
      <c r="AC396" s="12"/>
      <c r="AD396" s="12"/>
      <c r="AE396" s="12"/>
      <c r="AR396" s="209" t="s">
        <v>79</v>
      </c>
      <c r="AT396" s="210" t="s">
        <v>71</v>
      </c>
      <c r="AU396" s="210" t="s">
        <v>72</v>
      </c>
      <c r="AY396" s="209" t="s">
        <v>240</v>
      </c>
      <c r="BK396" s="211">
        <f>SUM(BK397:BK416)</f>
        <v>0</v>
      </c>
    </row>
    <row r="397" s="2" customFormat="1" ht="33" customHeight="1">
      <c r="A397" s="39"/>
      <c r="B397" s="40"/>
      <c r="C397" s="214" t="s">
        <v>646</v>
      </c>
      <c r="D397" s="214" t="s">
        <v>243</v>
      </c>
      <c r="E397" s="215" t="s">
        <v>8299</v>
      </c>
      <c r="F397" s="216" t="s">
        <v>8260</v>
      </c>
      <c r="G397" s="217" t="s">
        <v>282</v>
      </c>
      <c r="H397" s="218">
        <v>1</v>
      </c>
      <c r="I397" s="219"/>
      <c r="J397" s="220">
        <f>ROUND(I397*H397,2)</f>
        <v>0</v>
      </c>
      <c r="K397" s="216" t="s">
        <v>247</v>
      </c>
      <c r="L397" s="45"/>
      <c r="M397" s="221" t="s">
        <v>19</v>
      </c>
      <c r="N397" s="222" t="s">
        <v>43</v>
      </c>
      <c r="O397" s="85"/>
      <c r="P397" s="223">
        <f>O397*H397</f>
        <v>0</v>
      </c>
      <c r="Q397" s="223">
        <v>0</v>
      </c>
      <c r="R397" s="223">
        <f>Q397*H397</f>
        <v>0</v>
      </c>
      <c r="S397" s="223">
        <v>0</v>
      </c>
      <c r="T397" s="224">
        <f>S397*H397</f>
        <v>0</v>
      </c>
      <c r="U397" s="39"/>
      <c r="V397" s="39"/>
      <c r="W397" s="39"/>
      <c r="X397" s="39"/>
      <c r="Y397" s="39"/>
      <c r="Z397" s="39"/>
      <c r="AA397" s="39"/>
      <c r="AB397" s="39"/>
      <c r="AC397" s="39"/>
      <c r="AD397" s="39"/>
      <c r="AE397" s="39"/>
      <c r="AR397" s="225" t="s">
        <v>248</v>
      </c>
      <c r="AT397" s="225" t="s">
        <v>243</v>
      </c>
      <c r="AU397" s="225" t="s">
        <v>79</v>
      </c>
      <c r="AY397" s="18" t="s">
        <v>240</v>
      </c>
      <c r="BE397" s="226">
        <f>IF(N397="základní",J397,0)</f>
        <v>0</v>
      </c>
      <c r="BF397" s="226">
        <f>IF(N397="snížená",J397,0)</f>
        <v>0</v>
      </c>
      <c r="BG397" s="226">
        <f>IF(N397="zákl. přenesená",J397,0)</f>
        <v>0</v>
      </c>
      <c r="BH397" s="226">
        <f>IF(N397="sníž. přenesená",J397,0)</f>
        <v>0</v>
      </c>
      <c r="BI397" s="226">
        <f>IF(N397="nulová",J397,0)</f>
        <v>0</v>
      </c>
      <c r="BJ397" s="18" t="s">
        <v>79</v>
      </c>
      <c r="BK397" s="226">
        <f>ROUND(I397*H397,2)</f>
        <v>0</v>
      </c>
      <c r="BL397" s="18" t="s">
        <v>248</v>
      </c>
      <c r="BM397" s="225" t="s">
        <v>3339</v>
      </c>
    </row>
    <row r="398" s="2" customFormat="1">
      <c r="A398" s="39"/>
      <c r="B398" s="40"/>
      <c r="C398" s="41"/>
      <c r="D398" s="227" t="s">
        <v>435</v>
      </c>
      <c r="E398" s="41"/>
      <c r="F398" s="228" t="s">
        <v>8261</v>
      </c>
      <c r="G398" s="41"/>
      <c r="H398" s="41"/>
      <c r="I398" s="229"/>
      <c r="J398" s="41"/>
      <c r="K398" s="41"/>
      <c r="L398" s="45"/>
      <c r="M398" s="291"/>
      <c r="N398" s="292"/>
      <c r="O398" s="85"/>
      <c r="P398" s="85"/>
      <c r="Q398" s="85"/>
      <c r="R398" s="85"/>
      <c r="S398" s="85"/>
      <c r="T398" s="86"/>
      <c r="U398" s="39"/>
      <c r="V398" s="39"/>
      <c r="W398" s="39"/>
      <c r="X398" s="39"/>
      <c r="Y398" s="39"/>
      <c r="Z398" s="39"/>
      <c r="AA398" s="39"/>
      <c r="AB398" s="39"/>
      <c r="AC398" s="39"/>
      <c r="AD398" s="39"/>
      <c r="AE398" s="39"/>
      <c r="AT398" s="18" t="s">
        <v>435</v>
      </c>
      <c r="AU398" s="18" t="s">
        <v>79</v>
      </c>
    </row>
    <row r="399" s="2" customFormat="1" ht="16.5" customHeight="1">
      <c r="A399" s="39"/>
      <c r="B399" s="40"/>
      <c r="C399" s="214" t="s">
        <v>2680</v>
      </c>
      <c r="D399" s="214" t="s">
        <v>243</v>
      </c>
      <c r="E399" s="215" t="s">
        <v>8300</v>
      </c>
      <c r="F399" s="216" t="s">
        <v>7983</v>
      </c>
      <c r="G399" s="217" t="s">
        <v>282</v>
      </c>
      <c r="H399" s="218">
        <v>1</v>
      </c>
      <c r="I399" s="219"/>
      <c r="J399" s="220">
        <f>ROUND(I399*H399,2)</f>
        <v>0</v>
      </c>
      <c r="K399" s="216" t="s">
        <v>247</v>
      </c>
      <c r="L399" s="45"/>
      <c r="M399" s="221" t="s">
        <v>19</v>
      </c>
      <c r="N399" s="222" t="s">
        <v>43</v>
      </c>
      <c r="O399" s="85"/>
      <c r="P399" s="223">
        <f>O399*H399</f>
        <v>0</v>
      </c>
      <c r="Q399" s="223">
        <v>0</v>
      </c>
      <c r="R399" s="223">
        <f>Q399*H399</f>
        <v>0</v>
      </c>
      <c r="S399" s="223">
        <v>0</v>
      </c>
      <c r="T399" s="224">
        <f>S399*H399</f>
        <v>0</v>
      </c>
      <c r="U399" s="39"/>
      <c r="V399" s="39"/>
      <c r="W399" s="39"/>
      <c r="X399" s="39"/>
      <c r="Y399" s="39"/>
      <c r="Z399" s="39"/>
      <c r="AA399" s="39"/>
      <c r="AB399" s="39"/>
      <c r="AC399" s="39"/>
      <c r="AD399" s="39"/>
      <c r="AE399" s="39"/>
      <c r="AR399" s="225" t="s">
        <v>248</v>
      </c>
      <c r="AT399" s="225" t="s">
        <v>243</v>
      </c>
      <c r="AU399" s="225" t="s">
        <v>79</v>
      </c>
      <c r="AY399" s="18" t="s">
        <v>240</v>
      </c>
      <c r="BE399" s="226">
        <f>IF(N399="základní",J399,0)</f>
        <v>0</v>
      </c>
      <c r="BF399" s="226">
        <f>IF(N399="snížená",J399,0)</f>
        <v>0</v>
      </c>
      <c r="BG399" s="226">
        <f>IF(N399="zákl. přenesená",J399,0)</f>
        <v>0</v>
      </c>
      <c r="BH399" s="226">
        <f>IF(N399="sníž. přenesená",J399,0)</f>
        <v>0</v>
      </c>
      <c r="BI399" s="226">
        <f>IF(N399="nulová",J399,0)</f>
        <v>0</v>
      </c>
      <c r="BJ399" s="18" t="s">
        <v>79</v>
      </c>
      <c r="BK399" s="226">
        <f>ROUND(I399*H399,2)</f>
        <v>0</v>
      </c>
      <c r="BL399" s="18" t="s">
        <v>248</v>
      </c>
      <c r="BM399" s="225" t="s">
        <v>3350</v>
      </c>
    </row>
    <row r="400" s="2" customFormat="1">
      <c r="A400" s="39"/>
      <c r="B400" s="40"/>
      <c r="C400" s="41"/>
      <c r="D400" s="227" t="s">
        <v>435</v>
      </c>
      <c r="E400" s="41"/>
      <c r="F400" s="228" t="s">
        <v>7978</v>
      </c>
      <c r="G400" s="41"/>
      <c r="H400" s="41"/>
      <c r="I400" s="229"/>
      <c r="J400" s="41"/>
      <c r="K400" s="41"/>
      <c r="L400" s="45"/>
      <c r="M400" s="291"/>
      <c r="N400" s="292"/>
      <c r="O400" s="85"/>
      <c r="P400" s="85"/>
      <c r="Q400" s="85"/>
      <c r="R400" s="85"/>
      <c r="S400" s="85"/>
      <c r="T400" s="86"/>
      <c r="U400" s="39"/>
      <c r="V400" s="39"/>
      <c r="W400" s="39"/>
      <c r="X400" s="39"/>
      <c r="Y400" s="39"/>
      <c r="Z400" s="39"/>
      <c r="AA400" s="39"/>
      <c r="AB400" s="39"/>
      <c r="AC400" s="39"/>
      <c r="AD400" s="39"/>
      <c r="AE400" s="39"/>
      <c r="AT400" s="18" t="s">
        <v>435</v>
      </c>
      <c r="AU400" s="18" t="s">
        <v>79</v>
      </c>
    </row>
    <row r="401" s="2" customFormat="1">
      <c r="A401" s="39"/>
      <c r="B401" s="40"/>
      <c r="C401" s="214" t="s">
        <v>650</v>
      </c>
      <c r="D401" s="214" t="s">
        <v>243</v>
      </c>
      <c r="E401" s="215" t="s">
        <v>8301</v>
      </c>
      <c r="F401" s="216" t="s">
        <v>8264</v>
      </c>
      <c r="G401" s="217" t="s">
        <v>282</v>
      </c>
      <c r="H401" s="218">
        <v>1</v>
      </c>
      <c r="I401" s="219"/>
      <c r="J401" s="220">
        <f>ROUND(I401*H401,2)</f>
        <v>0</v>
      </c>
      <c r="K401" s="216" t="s">
        <v>247</v>
      </c>
      <c r="L401" s="45"/>
      <c r="M401" s="221" t="s">
        <v>19</v>
      </c>
      <c r="N401" s="222" t="s">
        <v>43</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248</v>
      </c>
      <c r="AT401" s="225" t="s">
        <v>243</v>
      </c>
      <c r="AU401" s="225" t="s">
        <v>79</v>
      </c>
      <c r="AY401" s="18" t="s">
        <v>240</v>
      </c>
      <c r="BE401" s="226">
        <f>IF(N401="základní",J401,0)</f>
        <v>0</v>
      </c>
      <c r="BF401" s="226">
        <f>IF(N401="snížená",J401,0)</f>
        <v>0</v>
      </c>
      <c r="BG401" s="226">
        <f>IF(N401="zákl. přenesená",J401,0)</f>
        <v>0</v>
      </c>
      <c r="BH401" s="226">
        <f>IF(N401="sníž. přenesená",J401,0)</f>
        <v>0</v>
      </c>
      <c r="BI401" s="226">
        <f>IF(N401="nulová",J401,0)</f>
        <v>0</v>
      </c>
      <c r="BJ401" s="18" t="s">
        <v>79</v>
      </c>
      <c r="BK401" s="226">
        <f>ROUND(I401*H401,2)</f>
        <v>0</v>
      </c>
      <c r="BL401" s="18" t="s">
        <v>248</v>
      </c>
      <c r="BM401" s="225" t="s">
        <v>3363</v>
      </c>
    </row>
    <row r="402" s="2" customFormat="1">
      <c r="A402" s="39"/>
      <c r="B402" s="40"/>
      <c r="C402" s="41"/>
      <c r="D402" s="227" t="s">
        <v>435</v>
      </c>
      <c r="E402" s="41"/>
      <c r="F402" s="228" t="s">
        <v>8265</v>
      </c>
      <c r="G402" s="41"/>
      <c r="H402" s="41"/>
      <c r="I402" s="229"/>
      <c r="J402" s="41"/>
      <c r="K402" s="41"/>
      <c r="L402" s="45"/>
      <c r="M402" s="291"/>
      <c r="N402" s="292"/>
      <c r="O402" s="85"/>
      <c r="P402" s="85"/>
      <c r="Q402" s="85"/>
      <c r="R402" s="85"/>
      <c r="S402" s="85"/>
      <c r="T402" s="86"/>
      <c r="U402" s="39"/>
      <c r="V402" s="39"/>
      <c r="W402" s="39"/>
      <c r="X402" s="39"/>
      <c r="Y402" s="39"/>
      <c r="Z402" s="39"/>
      <c r="AA402" s="39"/>
      <c r="AB402" s="39"/>
      <c r="AC402" s="39"/>
      <c r="AD402" s="39"/>
      <c r="AE402" s="39"/>
      <c r="AT402" s="18" t="s">
        <v>435</v>
      </c>
      <c r="AU402" s="18" t="s">
        <v>79</v>
      </c>
    </row>
    <row r="403" s="2" customFormat="1" ht="16.5" customHeight="1">
      <c r="A403" s="39"/>
      <c r="B403" s="40"/>
      <c r="C403" s="214" t="s">
        <v>2692</v>
      </c>
      <c r="D403" s="214" t="s">
        <v>243</v>
      </c>
      <c r="E403" s="215" t="s">
        <v>8302</v>
      </c>
      <c r="F403" s="216" t="s">
        <v>8045</v>
      </c>
      <c r="G403" s="217" t="s">
        <v>282</v>
      </c>
      <c r="H403" s="218">
        <v>1</v>
      </c>
      <c r="I403" s="219"/>
      <c r="J403" s="220">
        <f>ROUND(I403*H403,2)</f>
        <v>0</v>
      </c>
      <c r="K403" s="216" t="s">
        <v>247</v>
      </c>
      <c r="L403" s="45"/>
      <c r="M403" s="221" t="s">
        <v>19</v>
      </c>
      <c r="N403" s="222" t="s">
        <v>43</v>
      </c>
      <c r="O403" s="85"/>
      <c r="P403" s="223">
        <f>O403*H403</f>
        <v>0</v>
      </c>
      <c r="Q403" s="223">
        <v>0</v>
      </c>
      <c r="R403" s="223">
        <f>Q403*H403</f>
        <v>0</v>
      </c>
      <c r="S403" s="223">
        <v>0</v>
      </c>
      <c r="T403" s="224">
        <f>S403*H403</f>
        <v>0</v>
      </c>
      <c r="U403" s="39"/>
      <c r="V403" s="39"/>
      <c r="W403" s="39"/>
      <c r="X403" s="39"/>
      <c r="Y403" s="39"/>
      <c r="Z403" s="39"/>
      <c r="AA403" s="39"/>
      <c r="AB403" s="39"/>
      <c r="AC403" s="39"/>
      <c r="AD403" s="39"/>
      <c r="AE403" s="39"/>
      <c r="AR403" s="225" t="s">
        <v>248</v>
      </c>
      <c r="AT403" s="225" t="s">
        <v>243</v>
      </c>
      <c r="AU403" s="225" t="s">
        <v>79</v>
      </c>
      <c r="AY403" s="18" t="s">
        <v>240</v>
      </c>
      <c r="BE403" s="226">
        <f>IF(N403="základní",J403,0)</f>
        <v>0</v>
      </c>
      <c r="BF403" s="226">
        <f>IF(N403="snížená",J403,0)</f>
        <v>0</v>
      </c>
      <c r="BG403" s="226">
        <f>IF(N403="zákl. přenesená",J403,0)</f>
        <v>0</v>
      </c>
      <c r="BH403" s="226">
        <f>IF(N403="sníž. přenesená",J403,0)</f>
        <v>0</v>
      </c>
      <c r="BI403" s="226">
        <f>IF(N403="nulová",J403,0)</f>
        <v>0</v>
      </c>
      <c r="BJ403" s="18" t="s">
        <v>79</v>
      </c>
      <c r="BK403" s="226">
        <f>ROUND(I403*H403,2)</f>
        <v>0</v>
      </c>
      <c r="BL403" s="18" t="s">
        <v>248</v>
      </c>
      <c r="BM403" s="225" t="s">
        <v>3373</v>
      </c>
    </row>
    <row r="404" s="2" customFormat="1">
      <c r="A404" s="39"/>
      <c r="B404" s="40"/>
      <c r="C404" s="41"/>
      <c r="D404" s="227" t="s">
        <v>435</v>
      </c>
      <c r="E404" s="41"/>
      <c r="F404" s="228" t="s">
        <v>7978</v>
      </c>
      <c r="G404" s="41"/>
      <c r="H404" s="41"/>
      <c r="I404" s="229"/>
      <c r="J404" s="41"/>
      <c r="K404" s="41"/>
      <c r="L404" s="45"/>
      <c r="M404" s="291"/>
      <c r="N404" s="292"/>
      <c r="O404" s="85"/>
      <c r="P404" s="85"/>
      <c r="Q404" s="85"/>
      <c r="R404" s="85"/>
      <c r="S404" s="85"/>
      <c r="T404" s="86"/>
      <c r="U404" s="39"/>
      <c r="V404" s="39"/>
      <c r="W404" s="39"/>
      <c r="X404" s="39"/>
      <c r="Y404" s="39"/>
      <c r="Z404" s="39"/>
      <c r="AA404" s="39"/>
      <c r="AB404" s="39"/>
      <c r="AC404" s="39"/>
      <c r="AD404" s="39"/>
      <c r="AE404" s="39"/>
      <c r="AT404" s="18" t="s">
        <v>435</v>
      </c>
      <c r="AU404" s="18" t="s">
        <v>79</v>
      </c>
    </row>
    <row r="405" s="2" customFormat="1">
      <c r="A405" s="39"/>
      <c r="B405" s="40"/>
      <c r="C405" s="214" t="s">
        <v>654</v>
      </c>
      <c r="D405" s="214" t="s">
        <v>243</v>
      </c>
      <c r="E405" s="215" t="s">
        <v>8303</v>
      </c>
      <c r="F405" s="216" t="s">
        <v>8268</v>
      </c>
      <c r="G405" s="217" t="s">
        <v>282</v>
      </c>
      <c r="H405" s="218">
        <v>1</v>
      </c>
      <c r="I405" s="219"/>
      <c r="J405" s="220">
        <f>ROUND(I405*H405,2)</f>
        <v>0</v>
      </c>
      <c r="K405" s="216" t="s">
        <v>247</v>
      </c>
      <c r="L405" s="45"/>
      <c r="M405" s="221" t="s">
        <v>19</v>
      </c>
      <c r="N405" s="222" t="s">
        <v>43</v>
      </c>
      <c r="O405" s="85"/>
      <c r="P405" s="223">
        <f>O405*H405</f>
        <v>0</v>
      </c>
      <c r="Q405" s="223">
        <v>0</v>
      </c>
      <c r="R405" s="223">
        <f>Q405*H405</f>
        <v>0</v>
      </c>
      <c r="S405" s="223">
        <v>0</v>
      </c>
      <c r="T405" s="224">
        <f>S405*H405</f>
        <v>0</v>
      </c>
      <c r="U405" s="39"/>
      <c r="V405" s="39"/>
      <c r="W405" s="39"/>
      <c r="X405" s="39"/>
      <c r="Y405" s="39"/>
      <c r="Z405" s="39"/>
      <c r="AA405" s="39"/>
      <c r="AB405" s="39"/>
      <c r="AC405" s="39"/>
      <c r="AD405" s="39"/>
      <c r="AE405" s="39"/>
      <c r="AR405" s="225" t="s">
        <v>248</v>
      </c>
      <c r="AT405" s="225" t="s">
        <v>243</v>
      </c>
      <c r="AU405" s="225" t="s">
        <v>79</v>
      </c>
      <c r="AY405" s="18" t="s">
        <v>240</v>
      </c>
      <c r="BE405" s="226">
        <f>IF(N405="základní",J405,0)</f>
        <v>0</v>
      </c>
      <c r="BF405" s="226">
        <f>IF(N405="snížená",J405,0)</f>
        <v>0</v>
      </c>
      <c r="BG405" s="226">
        <f>IF(N405="zákl. přenesená",J405,0)</f>
        <v>0</v>
      </c>
      <c r="BH405" s="226">
        <f>IF(N405="sníž. přenesená",J405,0)</f>
        <v>0</v>
      </c>
      <c r="BI405" s="226">
        <f>IF(N405="nulová",J405,0)</f>
        <v>0</v>
      </c>
      <c r="BJ405" s="18" t="s">
        <v>79</v>
      </c>
      <c r="BK405" s="226">
        <f>ROUND(I405*H405,2)</f>
        <v>0</v>
      </c>
      <c r="BL405" s="18" t="s">
        <v>248</v>
      </c>
      <c r="BM405" s="225" t="s">
        <v>3384</v>
      </c>
    </row>
    <row r="406" s="2" customFormat="1">
      <c r="A406" s="39"/>
      <c r="B406" s="40"/>
      <c r="C406" s="41"/>
      <c r="D406" s="227" t="s">
        <v>435</v>
      </c>
      <c r="E406" s="41"/>
      <c r="F406" s="228" t="s">
        <v>8304</v>
      </c>
      <c r="G406" s="41"/>
      <c r="H406" s="41"/>
      <c r="I406" s="229"/>
      <c r="J406" s="41"/>
      <c r="K406" s="41"/>
      <c r="L406" s="45"/>
      <c r="M406" s="291"/>
      <c r="N406" s="292"/>
      <c r="O406" s="85"/>
      <c r="P406" s="85"/>
      <c r="Q406" s="85"/>
      <c r="R406" s="85"/>
      <c r="S406" s="85"/>
      <c r="T406" s="86"/>
      <c r="U406" s="39"/>
      <c r="V406" s="39"/>
      <c r="W406" s="39"/>
      <c r="X406" s="39"/>
      <c r="Y406" s="39"/>
      <c r="Z406" s="39"/>
      <c r="AA406" s="39"/>
      <c r="AB406" s="39"/>
      <c r="AC406" s="39"/>
      <c r="AD406" s="39"/>
      <c r="AE406" s="39"/>
      <c r="AT406" s="18" t="s">
        <v>435</v>
      </c>
      <c r="AU406" s="18" t="s">
        <v>79</v>
      </c>
    </row>
    <row r="407" s="2" customFormat="1" ht="16.5" customHeight="1">
      <c r="A407" s="39"/>
      <c r="B407" s="40"/>
      <c r="C407" s="214" t="s">
        <v>2703</v>
      </c>
      <c r="D407" s="214" t="s">
        <v>243</v>
      </c>
      <c r="E407" s="215" t="s">
        <v>8305</v>
      </c>
      <c r="F407" s="216" t="s">
        <v>8271</v>
      </c>
      <c r="G407" s="217" t="s">
        <v>6156</v>
      </c>
      <c r="H407" s="218">
        <v>1</v>
      </c>
      <c r="I407" s="219"/>
      <c r="J407" s="220">
        <f>ROUND(I407*H407,2)</f>
        <v>0</v>
      </c>
      <c r="K407" s="216" t="s">
        <v>247</v>
      </c>
      <c r="L407" s="45"/>
      <c r="M407" s="221" t="s">
        <v>19</v>
      </c>
      <c r="N407" s="222" t="s">
        <v>43</v>
      </c>
      <c r="O407" s="85"/>
      <c r="P407" s="223">
        <f>O407*H407</f>
        <v>0</v>
      </c>
      <c r="Q407" s="223">
        <v>0</v>
      </c>
      <c r="R407" s="223">
        <f>Q407*H407</f>
        <v>0</v>
      </c>
      <c r="S407" s="223">
        <v>0</v>
      </c>
      <c r="T407" s="224">
        <f>S407*H407</f>
        <v>0</v>
      </c>
      <c r="U407" s="39"/>
      <c r="V407" s="39"/>
      <c r="W407" s="39"/>
      <c r="X407" s="39"/>
      <c r="Y407" s="39"/>
      <c r="Z407" s="39"/>
      <c r="AA407" s="39"/>
      <c r="AB407" s="39"/>
      <c r="AC407" s="39"/>
      <c r="AD407" s="39"/>
      <c r="AE407" s="39"/>
      <c r="AR407" s="225" t="s">
        <v>248</v>
      </c>
      <c r="AT407" s="225" t="s">
        <v>243</v>
      </c>
      <c r="AU407" s="225" t="s">
        <v>79</v>
      </c>
      <c r="AY407" s="18" t="s">
        <v>240</v>
      </c>
      <c r="BE407" s="226">
        <f>IF(N407="základní",J407,0)</f>
        <v>0</v>
      </c>
      <c r="BF407" s="226">
        <f>IF(N407="snížená",J407,0)</f>
        <v>0</v>
      </c>
      <c r="BG407" s="226">
        <f>IF(N407="zákl. přenesená",J407,0)</f>
        <v>0</v>
      </c>
      <c r="BH407" s="226">
        <f>IF(N407="sníž. přenesená",J407,0)</f>
        <v>0</v>
      </c>
      <c r="BI407" s="226">
        <f>IF(N407="nulová",J407,0)</f>
        <v>0</v>
      </c>
      <c r="BJ407" s="18" t="s">
        <v>79</v>
      </c>
      <c r="BK407" s="226">
        <f>ROUND(I407*H407,2)</f>
        <v>0</v>
      </c>
      <c r="BL407" s="18" t="s">
        <v>248</v>
      </c>
      <c r="BM407" s="225" t="s">
        <v>3393</v>
      </c>
    </row>
    <row r="408" s="2" customFormat="1">
      <c r="A408" s="39"/>
      <c r="B408" s="40"/>
      <c r="C408" s="41"/>
      <c r="D408" s="227" t="s">
        <v>435</v>
      </c>
      <c r="E408" s="41"/>
      <c r="F408" s="228" t="s">
        <v>8304</v>
      </c>
      <c r="G408" s="41"/>
      <c r="H408" s="41"/>
      <c r="I408" s="229"/>
      <c r="J408" s="41"/>
      <c r="K408" s="41"/>
      <c r="L408" s="45"/>
      <c r="M408" s="291"/>
      <c r="N408" s="292"/>
      <c r="O408" s="85"/>
      <c r="P408" s="85"/>
      <c r="Q408" s="85"/>
      <c r="R408" s="85"/>
      <c r="S408" s="85"/>
      <c r="T408" s="86"/>
      <c r="U408" s="39"/>
      <c r="V408" s="39"/>
      <c r="W408" s="39"/>
      <c r="X408" s="39"/>
      <c r="Y408" s="39"/>
      <c r="Z408" s="39"/>
      <c r="AA408" s="39"/>
      <c r="AB408" s="39"/>
      <c r="AC408" s="39"/>
      <c r="AD408" s="39"/>
      <c r="AE408" s="39"/>
      <c r="AT408" s="18" t="s">
        <v>435</v>
      </c>
      <c r="AU408" s="18" t="s">
        <v>79</v>
      </c>
    </row>
    <row r="409" s="2" customFormat="1" ht="16.5" customHeight="1">
      <c r="A409" s="39"/>
      <c r="B409" s="40"/>
      <c r="C409" s="214" t="s">
        <v>658</v>
      </c>
      <c r="D409" s="214" t="s">
        <v>243</v>
      </c>
      <c r="E409" s="215" t="s">
        <v>8306</v>
      </c>
      <c r="F409" s="216" t="s">
        <v>8060</v>
      </c>
      <c r="G409" s="217" t="s">
        <v>6156</v>
      </c>
      <c r="H409" s="218">
        <v>1</v>
      </c>
      <c r="I409" s="219"/>
      <c r="J409" s="220">
        <f>ROUND(I409*H409,2)</f>
        <v>0</v>
      </c>
      <c r="K409" s="216" t="s">
        <v>247</v>
      </c>
      <c r="L409" s="45"/>
      <c r="M409" s="221" t="s">
        <v>19</v>
      </c>
      <c r="N409" s="222" t="s">
        <v>43</v>
      </c>
      <c r="O409" s="85"/>
      <c r="P409" s="223">
        <f>O409*H409</f>
        <v>0</v>
      </c>
      <c r="Q409" s="223">
        <v>0</v>
      </c>
      <c r="R409" s="223">
        <f>Q409*H409</f>
        <v>0</v>
      </c>
      <c r="S409" s="223">
        <v>0</v>
      </c>
      <c r="T409" s="224">
        <f>S409*H409</f>
        <v>0</v>
      </c>
      <c r="U409" s="39"/>
      <c r="V409" s="39"/>
      <c r="W409" s="39"/>
      <c r="X409" s="39"/>
      <c r="Y409" s="39"/>
      <c r="Z409" s="39"/>
      <c r="AA409" s="39"/>
      <c r="AB409" s="39"/>
      <c r="AC409" s="39"/>
      <c r="AD409" s="39"/>
      <c r="AE409" s="39"/>
      <c r="AR409" s="225" t="s">
        <v>248</v>
      </c>
      <c r="AT409" s="225" t="s">
        <v>243</v>
      </c>
      <c r="AU409" s="225" t="s">
        <v>79</v>
      </c>
      <c r="AY409" s="18" t="s">
        <v>240</v>
      </c>
      <c r="BE409" s="226">
        <f>IF(N409="základní",J409,0)</f>
        <v>0</v>
      </c>
      <c r="BF409" s="226">
        <f>IF(N409="snížená",J409,0)</f>
        <v>0</v>
      </c>
      <c r="BG409" s="226">
        <f>IF(N409="zákl. přenesená",J409,0)</f>
        <v>0</v>
      </c>
      <c r="BH409" s="226">
        <f>IF(N409="sníž. přenesená",J409,0)</f>
        <v>0</v>
      </c>
      <c r="BI409" s="226">
        <f>IF(N409="nulová",J409,0)</f>
        <v>0</v>
      </c>
      <c r="BJ409" s="18" t="s">
        <v>79</v>
      </c>
      <c r="BK409" s="226">
        <f>ROUND(I409*H409,2)</f>
        <v>0</v>
      </c>
      <c r="BL409" s="18" t="s">
        <v>248</v>
      </c>
      <c r="BM409" s="225" t="s">
        <v>3402</v>
      </c>
    </row>
    <row r="410" s="2" customFormat="1">
      <c r="A410" s="39"/>
      <c r="B410" s="40"/>
      <c r="C410" s="41"/>
      <c r="D410" s="227" t="s">
        <v>435</v>
      </c>
      <c r="E410" s="41"/>
      <c r="F410" s="228" t="s">
        <v>8304</v>
      </c>
      <c r="G410" s="41"/>
      <c r="H410" s="41"/>
      <c r="I410" s="229"/>
      <c r="J410" s="41"/>
      <c r="K410" s="41"/>
      <c r="L410" s="45"/>
      <c r="M410" s="291"/>
      <c r="N410" s="292"/>
      <c r="O410" s="85"/>
      <c r="P410" s="85"/>
      <c r="Q410" s="85"/>
      <c r="R410" s="85"/>
      <c r="S410" s="85"/>
      <c r="T410" s="86"/>
      <c r="U410" s="39"/>
      <c r="V410" s="39"/>
      <c r="W410" s="39"/>
      <c r="X410" s="39"/>
      <c r="Y410" s="39"/>
      <c r="Z410" s="39"/>
      <c r="AA410" s="39"/>
      <c r="AB410" s="39"/>
      <c r="AC410" s="39"/>
      <c r="AD410" s="39"/>
      <c r="AE410" s="39"/>
      <c r="AT410" s="18" t="s">
        <v>435</v>
      </c>
      <c r="AU410" s="18" t="s">
        <v>79</v>
      </c>
    </row>
    <row r="411" s="2" customFormat="1" ht="21.75" customHeight="1">
      <c r="A411" s="39"/>
      <c r="B411" s="40"/>
      <c r="C411" s="214" t="s">
        <v>2741</v>
      </c>
      <c r="D411" s="214" t="s">
        <v>243</v>
      </c>
      <c r="E411" s="215" t="s">
        <v>8307</v>
      </c>
      <c r="F411" s="216" t="s">
        <v>8274</v>
      </c>
      <c r="G411" s="217" t="s">
        <v>282</v>
      </c>
      <c r="H411" s="218">
        <v>1</v>
      </c>
      <c r="I411" s="219"/>
      <c r="J411" s="220">
        <f>ROUND(I411*H411,2)</f>
        <v>0</v>
      </c>
      <c r="K411" s="216" t="s">
        <v>247</v>
      </c>
      <c r="L411" s="45"/>
      <c r="M411" s="221" t="s">
        <v>19</v>
      </c>
      <c r="N411" s="222" t="s">
        <v>43</v>
      </c>
      <c r="O411" s="85"/>
      <c r="P411" s="223">
        <f>O411*H411</f>
        <v>0</v>
      </c>
      <c r="Q411" s="223">
        <v>0</v>
      </c>
      <c r="R411" s="223">
        <f>Q411*H411</f>
        <v>0</v>
      </c>
      <c r="S411" s="223">
        <v>0</v>
      </c>
      <c r="T411" s="224">
        <f>S411*H411</f>
        <v>0</v>
      </c>
      <c r="U411" s="39"/>
      <c r="V411" s="39"/>
      <c r="W411" s="39"/>
      <c r="X411" s="39"/>
      <c r="Y411" s="39"/>
      <c r="Z411" s="39"/>
      <c r="AA411" s="39"/>
      <c r="AB411" s="39"/>
      <c r="AC411" s="39"/>
      <c r="AD411" s="39"/>
      <c r="AE411" s="39"/>
      <c r="AR411" s="225" t="s">
        <v>248</v>
      </c>
      <c r="AT411" s="225" t="s">
        <v>243</v>
      </c>
      <c r="AU411" s="225" t="s">
        <v>79</v>
      </c>
      <c r="AY411" s="18" t="s">
        <v>240</v>
      </c>
      <c r="BE411" s="226">
        <f>IF(N411="základní",J411,0)</f>
        <v>0</v>
      </c>
      <c r="BF411" s="226">
        <f>IF(N411="snížená",J411,0)</f>
        <v>0</v>
      </c>
      <c r="BG411" s="226">
        <f>IF(N411="zákl. přenesená",J411,0)</f>
        <v>0</v>
      </c>
      <c r="BH411" s="226">
        <f>IF(N411="sníž. přenesená",J411,0)</f>
        <v>0</v>
      </c>
      <c r="BI411" s="226">
        <f>IF(N411="nulová",J411,0)</f>
        <v>0</v>
      </c>
      <c r="BJ411" s="18" t="s">
        <v>79</v>
      </c>
      <c r="BK411" s="226">
        <f>ROUND(I411*H411,2)</f>
        <v>0</v>
      </c>
      <c r="BL411" s="18" t="s">
        <v>248</v>
      </c>
      <c r="BM411" s="225" t="s">
        <v>3410</v>
      </c>
    </row>
    <row r="412" s="2" customFormat="1">
      <c r="A412" s="39"/>
      <c r="B412" s="40"/>
      <c r="C412" s="41"/>
      <c r="D412" s="227" t="s">
        <v>435</v>
      </c>
      <c r="E412" s="41"/>
      <c r="F412" s="228" t="s">
        <v>8308</v>
      </c>
      <c r="G412" s="41"/>
      <c r="H412" s="41"/>
      <c r="I412" s="229"/>
      <c r="J412" s="41"/>
      <c r="K412" s="41"/>
      <c r="L412" s="45"/>
      <c r="M412" s="291"/>
      <c r="N412" s="292"/>
      <c r="O412" s="85"/>
      <c r="P412" s="85"/>
      <c r="Q412" s="85"/>
      <c r="R412" s="85"/>
      <c r="S412" s="85"/>
      <c r="T412" s="86"/>
      <c r="U412" s="39"/>
      <c r="V412" s="39"/>
      <c r="W412" s="39"/>
      <c r="X412" s="39"/>
      <c r="Y412" s="39"/>
      <c r="Z412" s="39"/>
      <c r="AA412" s="39"/>
      <c r="AB412" s="39"/>
      <c r="AC412" s="39"/>
      <c r="AD412" s="39"/>
      <c r="AE412" s="39"/>
      <c r="AT412" s="18" t="s">
        <v>435</v>
      </c>
      <c r="AU412" s="18" t="s">
        <v>79</v>
      </c>
    </row>
    <row r="413" s="2" customFormat="1" ht="16.5" customHeight="1">
      <c r="A413" s="39"/>
      <c r="B413" s="40"/>
      <c r="C413" s="214" t="s">
        <v>660</v>
      </c>
      <c r="D413" s="214" t="s">
        <v>243</v>
      </c>
      <c r="E413" s="215" t="s">
        <v>8309</v>
      </c>
      <c r="F413" s="216" t="s">
        <v>8155</v>
      </c>
      <c r="G413" s="217" t="s">
        <v>282</v>
      </c>
      <c r="H413" s="218">
        <v>1</v>
      </c>
      <c r="I413" s="219"/>
      <c r="J413" s="220">
        <f>ROUND(I413*H413,2)</f>
        <v>0</v>
      </c>
      <c r="K413" s="216" t="s">
        <v>247</v>
      </c>
      <c r="L413" s="45"/>
      <c r="M413" s="221" t="s">
        <v>19</v>
      </c>
      <c r="N413" s="222" t="s">
        <v>43</v>
      </c>
      <c r="O413" s="85"/>
      <c r="P413" s="223">
        <f>O413*H413</f>
        <v>0</v>
      </c>
      <c r="Q413" s="223">
        <v>0</v>
      </c>
      <c r="R413" s="223">
        <f>Q413*H413</f>
        <v>0</v>
      </c>
      <c r="S413" s="223">
        <v>0</v>
      </c>
      <c r="T413" s="224">
        <f>S413*H413</f>
        <v>0</v>
      </c>
      <c r="U413" s="39"/>
      <c r="V413" s="39"/>
      <c r="W413" s="39"/>
      <c r="X413" s="39"/>
      <c r="Y413" s="39"/>
      <c r="Z413" s="39"/>
      <c r="AA413" s="39"/>
      <c r="AB413" s="39"/>
      <c r="AC413" s="39"/>
      <c r="AD413" s="39"/>
      <c r="AE413" s="39"/>
      <c r="AR413" s="225" t="s">
        <v>248</v>
      </c>
      <c r="AT413" s="225" t="s">
        <v>243</v>
      </c>
      <c r="AU413" s="225" t="s">
        <v>79</v>
      </c>
      <c r="AY413" s="18" t="s">
        <v>240</v>
      </c>
      <c r="BE413" s="226">
        <f>IF(N413="základní",J413,0)</f>
        <v>0</v>
      </c>
      <c r="BF413" s="226">
        <f>IF(N413="snížená",J413,0)</f>
        <v>0</v>
      </c>
      <c r="BG413" s="226">
        <f>IF(N413="zákl. přenesená",J413,0)</f>
        <v>0</v>
      </c>
      <c r="BH413" s="226">
        <f>IF(N413="sníž. přenesená",J413,0)</f>
        <v>0</v>
      </c>
      <c r="BI413" s="226">
        <f>IF(N413="nulová",J413,0)</f>
        <v>0</v>
      </c>
      <c r="BJ413" s="18" t="s">
        <v>79</v>
      </c>
      <c r="BK413" s="226">
        <f>ROUND(I413*H413,2)</f>
        <v>0</v>
      </c>
      <c r="BL413" s="18" t="s">
        <v>248</v>
      </c>
      <c r="BM413" s="225" t="s">
        <v>3447</v>
      </c>
    </row>
    <row r="414" s="2" customFormat="1">
      <c r="A414" s="39"/>
      <c r="B414" s="40"/>
      <c r="C414" s="41"/>
      <c r="D414" s="227" t="s">
        <v>435</v>
      </c>
      <c r="E414" s="41"/>
      <c r="F414" s="228" t="s">
        <v>8091</v>
      </c>
      <c r="G414" s="41"/>
      <c r="H414" s="41"/>
      <c r="I414" s="229"/>
      <c r="J414" s="41"/>
      <c r="K414" s="41"/>
      <c r="L414" s="45"/>
      <c r="M414" s="291"/>
      <c r="N414" s="292"/>
      <c r="O414" s="85"/>
      <c r="P414" s="85"/>
      <c r="Q414" s="85"/>
      <c r="R414" s="85"/>
      <c r="S414" s="85"/>
      <c r="T414" s="86"/>
      <c r="U414" s="39"/>
      <c r="V414" s="39"/>
      <c r="W414" s="39"/>
      <c r="X414" s="39"/>
      <c r="Y414" s="39"/>
      <c r="Z414" s="39"/>
      <c r="AA414" s="39"/>
      <c r="AB414" s="39"/>
      <c r="AC414" s="39"/>
      <c r="AD414" s="39"/>
      <c r="AE414" s="39"/>
      <c r="AT414" s="18" t="s">
        <v>435</v>
      </c>
      <c r="AU414" s="18" t="s">
        <v>79</v>
      </c>
    </row>
    <row r="415" s="2" customFormat="1" ht="16.5" customHeight="1">
      <c r="A415" s="39"/>
      <c r="B415" s="40"/>
      <c r="C415" s="214" t="s">
        <v>2754</v>
      </c>
      <c r="D415" s="214" t="s">
        <v>243</v>
      </c>
      <c r="E415" s="215" t="s">
        <v>8310</v>
      </c>
      <c r="F415" s="216" t="s">
        <v>8104</v>
      </c>
      <c r="G415" s="217" t="s">
        <v>282</v>
      </c>
      <c r="H415" s="218">
        <v>5</v>
      </c>
      <c r="I415" s="219"/>
      <c r="J415" s="220">
        <f>ROUND(I415*H415,2)</f>
        <v>0</v>
      </c>
      <c r="K415" s="216" t="s">
        <v>247</v>
      </c>
      <c r="L415" s="45"/>
      <c r="M415" s="221" t="s">
        <v>19</v>
      </c>
      <c r="N415" s="222" t="s">
        <v>43</v>
      </c>
      <c r="O415" s="85"/>
      <c r="P415" s="223">
        <f>O415*H415</f>
        <v>0</v>
      </c>
      <c r="Q415" s="223">
        <v>0</v>
      </c>
      <c r="R415" s="223">
        <f>Q415*H415</f>
        <v>0</v>
      </c>
      <c r="S415" s="223">
        <v>0</v>
      </c>
      <c r="T415" s="224">
        <f>S415*H415</f>
        <v>0</v>
      </c>
      <c r="U415" s="39"/>
      <c r="V415" s="39"/>
      <c r="W415" s="39"/>
      <c r="X415" s="39"/>
      <c r="Y415" s="39"/>
      <c r="Z415" s="39"/>
      <c r="AA415" s="39"/>
      <c r="AB415" s="39"/>
      <c r="AC415" s="39"/>
      <c r="AD415" s="39"/>
      <c r="AE415" s="39"/>
      <c r="AR415" s="225" t="s">
        <v>248</v>
      </c>
      <c r="AT415" s="225" t="s">
        <v>243</v>
      </c>
      <c r="AU415" s="225" t="s">
        <v>79</v>
      </c>
      <c r="AY415" s="18" t="s">
        <v>240</v>
      </c>
      <c r="BE415" s="226">
        <f>IF(N415="základní",J415,0)</f>
        <v>0</v>
      </c>
      <c r="BF415" s="226">
        <f>IF(N415="snížená",J415,0)</f>
        <v>0</v>
      </c>
      <c r="BG415" s="226">
        <f>IF(N415="zákl. přenesená",J415,0)</f>
        <v>0</v>
      </c>
      <c r="BH415" s="226">
        <f>IF(N415="sníž. přenesená",J415,0)</f>
        <v>0</v>
      </c>
      <c r="BI415" s="226">
        <f>IF(N415="nulová",J415,0)</f>
        <v>0</v>
      </c>
      <c r="BJ415" s="18" t="s">
        <v>79</v>
      </c>
      <c r="BK415" s="226">
        <f>ROUND(I415*H415,2)</f>
        <v>0</v>
      </c>
      <c r="BL415" s="18" t="s">
        <v>248</v>
      </c>
      <c r="BM415" s="225" t="s">
        <v>3455</v>
      </c>
    </row>
    <row r="416" s="2" customFormat="1">
      <c r="A416" s="39"/>
      <c r="B416" s="40"/>
      <c r="C416" s="41"/>
      <c r="D416" s="227" t="s">
        <v>435</v>
      </c>
      <c r="E416" s="41"/>
      <c r="F416" s="228" t="s">
        <v>8297</v>
      </c>
      <c r="G416" s="41"/>
      <c r="H416" s="41"/>
      <c r="I416" s="229"/>
      <c r="J416" s="41"/>
      <c r="K416" s="41"/>
      <c r="L416" s="45"/>
      <c r="M416" s="291"/>
      <c r="N416" s="292"/>
      <c r="O416" s="85"/>
      <c r="P416" s="85"/>
      <c r="Q416" s="85"/>
      <c r="R416" s="85"/>
      <c r="S416" s="85"/>
      <c r="T416" s="86"/>
      <c r="U416" s="39"/>
      <c r="V416" s="39"/>
      <c r="W416" s="39"/>
      <c r="X416" s="39"/>
      <c r="Y416" s="39"/>
      <c r="Z416" s="39"/>
      <c r="AA416" s="39"/>
      <c r="AB416" s="39"/>
      <c r="AC416" s="39"/>
      <c r="AD416" s="39"/>
      <c r="AE416" s="39"/>
      <c r="AT416" s="18" t="s">
        <v>435</v>
      </c>
      <c r="AU416" s="18" t="s">
        <v>79</v>
      </c>
    </row>
    <row r="417" s="12" customFormat="1" ht="25.92" customHeight="1">
      <c r="A417" s="12"/>
      <c r="B417" s="198"/>
      <c r="C417" s="199"/>
      <c r="D417" s="200" t="s">
        <v>71</v>
      </c>
      <c r="E417" s="201" t="s">
        <v>287</v>
      </c>
      <c r="F417" s="201" t="s">
        <v>8311</v>
      </c>
      <c r="G417" s="199"/>
      <c r="H417" s="199"/>
      <c r="I417" s="202"/>
      <c r="J417" s="203">
        <f>BK417</f>
        <v>0</v>
      </c>
      <c r="K417" s="199"/>
      <c r="L417" s="204"/>
      <c r="M417" s="205"/>
      <c r="N417" s="206"/>
      <c r="O417" s="206"/>
      <c r="P417" s="207">
        <f>SUM(P418:P437)</f>
        <v>0</v>
      </c>
      <c r="Q417" s="206"/>
      <c r="R417" s="207">
        <f>SUM(R418:R437)</f>
        <v>0</v>
      </c>
      <c r="S417" s="206"/>
      <c r="T417" s="208">
        <f>SUM(T418:T437)</f>
        <v>0</v>
      </c>
      <c r="U417" s="12"/>
      <c r="V417" s="12"/>
      <c r="W417" s="12"/>
      <c r="X417" s="12"/>
      <c r="Y417" s="12"/>
      <c r="Z417" s="12"/>
      <c r="AA417" s="12"/>
      <c r="AB417" s="12"/>
      <c r="AC417" s="12"/>
      <c r="AD417" s="12"/>
      <c r="AE417" s="12"/>
      <c r="AR417" s="209" t="s">
        <v>79</v>
      </c>
      <c r="AT417" s="210" t="s">
        <v>71</v>
      </c>
      <c r="AU417" s="210" t="s">
        <v>72</v>
      </c>
      <c r="AY417" s="209" t="s">
        <v>240</v>
      </c>
      <c r="BK417" s="211">
        <f>SUM(BK418:BK437)</f>
        <v>0</v>
      </c>
    </row>
    <row r="418" s="2" customFormat="1" ht="33" customHeight="1">
      <c r="A418" s="39"/>
      <c r="B418" s="40"/>
      <c r="C418" s="214" t="s">
        <v>664</v>
      </c>
      <c r="D418" s="214" t="s">
        <v>243</v>
      </c>
      <c r="E418" s="215" t="s">
        <v>8312</v>
      </c>
      <c r="F418" s="216" t="s">
        <v>8260</v>
      </c>
      <c r="G418" s="217" t="s">
        <v>282</v>
      </c>
      <c r="H418" s="218">
        <v>1</v>
      </c>
      <c r="I418" s="219"/>
      <c r="J418" s="220">
        <f>ROUND(I418*H418,2)</f>
        <v>0</v>
      </c>
      <c r="K418" s="216" t="s">
        <v>247</v>
      </c>
      <c r="L418" s="45"/>
      <c r="M418" s="221" t="s">
        <v>19</v>
      </c>
      <c r="N418" s="222" t="s">
        <v>43</v>
      </c>
      <c r="O418" s="85"/>
      <c r="P418" s="223">
        <f>O418*H418</f>
        <v>0</v>
      </c>
      <c r="Q418" s="223">
        <v>0</v>
      </c>
      <c r="R418" s="223">
        <f>Q418*H418</f>
        <v>0</v>
      </c>
      <c r="S418" s="223">
        <v>0</v>
      </c>
      <c r="T418" s="224">
        <f>S418*H418</f>
        <v>0</v>
      </c>
      <c r="U418" s="39"/>
      <c r="V418" s="39"/>
      <c r="W418" s="39"/>
      <c r="X418" s="39"/>
      <c r="Y418" s="39"/>
      <c r="Z418" s="39"/>
      <c r="AA418" s="39"/>
      <c r="AB418" s="39"/>
      <c r="AC418" s="39"/>
      <c r="AD418" s="39"/>
      <c r="AE418" s="39"/>
      <c r="AR418" s="225" t="s">
        <v>248</v>
      </c>
      <c r="AT418" s="225" t="s">
        <v>243</v>
      </c>
      <c r="AU418" s="225" t="s">
        <v>79</v>
      </c>
      <c r="AY418" s="18" t="s">
        <v>240</v>
      </c>
      <c r="BE418" s="226">
        <f>IF(N418="základní",J418,0)</f>
        <v>0</v>
      </c>
      <c r="BF418" s="226">
        <f>IF(N418="snížená",J418,0)</f>
        <v>0</v>
      </c>
      <c r="BG418" s="226">
        <f>IF(N418="zákl. přenesená",J418,0)</f>
        <v>0</v>
      </c>
      <c r="BH418" s="226">
        <f>IF(N418="sníž. přenesená",J418,0)</f>
        <v>0</v>
      </c>
      <c r="BI418" s="226">
        <f>IF(N418="nulová",J418,0)</f>
        <v>0</v>
      </c>
      <c r="BJ418" s="18" t="s">
        <v>79</v>
      </c>
      <c r="BK418" s="226">
        <f>ROUND(I418*H418,2)</f>
        <v>0</v>
      </c>
      <c r="BL418" s="18" t="s">
        <v>248</v>
      </c>
      <c r="BM418" s="225" t="s">
        <v>3465</v>
      </c>
    </row>
    <row r="419" s="2" customFormat="1">
      <c r="A419" s="39"/>
      <c r="B419" s="40"/>
      <c r="C419" s="41"/>
      <c r="D419" s="227" t="s">
        <v>435</v>
      </c>
      <c r="E419" s="41"/>
      <c r="F419" s="228" t="s">
        <v>8261</v>
      </c>
      <c r="G419" s="41"/>
      <c r="H419" s="41"/>
      <c r="I419" s="229"/>
      <c r="J419" s="41"/>
      <c r="K419" s="41"/>
      <c r="L419" s="45"/>
      <c r="M419" s="291"/>
      <c r="N419" s="292"/>
      <c r="O419" s="85"/>
      <c r="P419" s="85"/>
      <c r="Q419" s="85"/>
      <c r="R419" s="85"/>
      <c r="S419" s="85"/>
      <c r="T419" s="86"/>
      <c r="U419" s="39"/>
      <c r="V419" s="39"/>
      <c r="W419" s="39"/>
      <c r="X419" s="39"/>
      <c r="Y419" s="39"/>
      <c r="Z419" s="39"/>
      <c r="AA419" s="39"/>
      <c r="AB419" s="39"/>
      <c r="AC419" s="39"/>
      <c r="AD419" s="39"/>
      <c r="AE419" s="39"/>
      <c r="AT419" s="18" t="s">
        <v>435</v>
      </c>
      <c r="AU419" s="18" t="s">
        <v>79</v>
      </c>
    </row>
    <row r="420" s="2" customFormat="1" ht="16.5" customHeight="1">
      <c r="A420" s="39"/>
      <c r="B420" s="40"/>
      <c r="C420" s="214" t="s">
        <v>2762</v>
      </c>
      <c r="D420" s="214" t="s">
        <v>243</v>
      </c>
      <c r="E420" s="215" t="s">
        <v>8313</v>
      </c>
      <c r="F420" s="216" t="s">
        <v>7983</v>
      </c>
      <c r="G420" s="217" t="s">
        <v>282</v>
      </c>
      <c r="H420" s="218">
        <v>1</v>
      </c>
      <c r="I420" s="219"/>
      <c r="J420" s="220">
        <f>ROUND(I420*H420,2)</f>
        <v>0</v>
      </c>
      <c r="K420" s="216" t="s">
        <v>247</v>
      </c>
      <c r="L420" s="45"/>
      <c r="M420" s="221" t="s">
        <v>19</v>
      </c>
      <c r="N420" s="222" t="s">
        <v>43</v>
      </c>
      <c r="O420" s="85"/>
      <c r="P420" s="223">
        <f>O420*H420</f>
        <v>0</v>
      </c>
      <c r="Q420" s="223">
        <v>0</v>
      </c>
      <c r="R420" s="223">
        <f>Q420*H420</f>
        <v>0</v>
      </c>
      <c r="S420" s="223">
        <v>0</v>
      </c>
      <c r="T420" s="224">
        <f>S420*H420</f>
        <v>0</v>
      </c>
      <c r="U420" s="39"/>
      <c r="V420" s="39"/>
      <c r="W420" s="39"/>
      <c r="X420" s="39"/>
      <c r="Y420" s="39"/>
      <c r="Z420" s="39"/>
      <c r="AA420" s="39"/>
      <c r="AB420" s="39"/>
      <c r="AC420" s="39"/>
      <c r="AD420" s="39"/>
      <c r="AE420" s="39"/>
      <c r="AR420" s="225" t="s">
        <v>248</v>
      </c>
      <c r="AT420" s="225" t="s">
        <v>243</v>
      </c>
      <c r="AU420" s="225" t="s">
        <v>79</v>
      </c>
      <c r="AY420" s="18" t="s">
        <v>240</v>
      </c>
      <c r="BE420" s="226">
        <f>IF(N420="základní",J420,0)</f>
        <v>0</v>
      </c>
      <c r="BF420" s="226">
        <f>IF(N420="snížená",J420,0)</f>
        <v>0</v>
      </c>
      <c r="BG420" s="226">
        <f>IF(N420="zákl. přenesená",J420,0)</f>
        <v>0</v>
      </c>
      <c r="BH420" s="226">
        <f>IF(N420="sníž. přenesená",J420,0)</f>
        <v>0</v>
      </c>
      <c r="BI420" s="226">
        <f>IF(N420="nulová",J420,0)</f>
        <v>0</v>
      </c>
      <c r="BJ420" s="18" t="s">
        <v>79</v>
      </c>
      <c r="BK420" s="226">
        <f>ROUND(I420*H420,2)</f>
        <v>0</v>
      </c>
      <c r="BL420" s="18" t="s">
        <v>248</v>
      </c>
      <c r="BM420" s="225" t="s">
        <v>3475</v>
      </c>
    </row>
    <row r="421" s="2" customFormat="1">
      <c r="A421" s="39"/>
      <c r="B421" s="40"/>
      <c r="C421" s="41"/>
      <c r="D421" s="227" t="s">
        <v>435</v>
      </c>
      <c r="E421" s="41"/>
      <c r="F421" s="228" t="s">
        <v>7978</v>
      </c>
      <c r="G421" s="41"/>
      <c r="H421" s="41"/>
      <c r="I421" s="229"/>
      <c r="J421" s="41"/>
      <c r="K421" s="41"/>
      <c r="L421" s="45"/>
      <c r="M421" s="291"/>
      <c r="N421" s="292"/>
      <c r="O421" s="85"/>
      <c r="P421" s="85"/>
      <c r="Q421" s="85"/>
      <c r="R421" s="85"/>
      <c r="S421" s="85"/>
      <c r="T421" s="86"/>
      <c r="U421" s="39"/>
      <c r="V421" s="39"/>
      <c r="W421" s="39"/>
      <c r="X421" s="39"/>
      <c r="Y421" s="39"/>
      <c r="Z421" s="39"/>
      <c r="AA421" s="39"/>
      <c r="AB421" s="39"/>
      <c r="AC421" s="39"/>
      <c r="AD421" s="39"/>
      <c r="AE421" s="39"/>
      <c r="AT421" s="18" t="s">
        <v>435</v>
      </c>
      <c r="AU421" s="18" t="s">
        <v>79</v>
      </c>
    </row>
    <row r="422" s="2" customFormat="1">
      <c r="A422" s="39"/>
      <c r="B422" s="40"/>
      <c r="C422" s="214" t="s">
        <v>667</v>
      </c>
      <c r="D422" s="214" t="s">
        <v>243</v>
      </c>
      <c r="E422" s="215" t="s">
        <v>8314</v>
      </c>
      <c r="F422" s="216" t="s">
        <v>8264</v>
      </c>
      <c r="G422" s="217" t="s">
        <v>282</v>
      </c>
      <c r="H422" s="218">
        <v>1</v>
      </c>
      <c r="I422" s="219"/>
      <c r="J422" s="220">
        <f>ROUND(I422*H422,2)</f>
        <v>0</v>
      </c>
      <c r="K422" s="216" t="s">
        <v>247</v>
      </c>
      <c r="L422" s="45"/>
      <c r="M422" s="221" t="s">
        <v>19</v>
      </c>
      <c r="N422" s="222" t="s">
        <v>43</v>
      </c>
      <c r="O422" s="85"/>
      <c r="P422" s="223">
        <f>O422*H422</f>
        <v>0</v>
      </c>
      <c r="Q422" s="223">
        <v>0</v>
      </c>
      <c r="R422" s="223">
        <f>Q422*H422</f>
        <v>0</v>
      </c>
      <c r="S422" s="223">
        <v>0</v>
      </c>
      <c r="T422" s="224">
        <f>S422*H422</f>
        <v>0</v>
      </c>
      <c r="U422" s="39"/>
      <c r="V422" s="39"/>
      <c r="W422" s="39"/>
      <c r="X422" s="39"/>
      <c r="Y422" s="39"/>
      <c r="Z422" s="39"/>
      <c r="AA422" s="39"/>
      <c r="AB422" s="39"/>
      <c r="AC422" s="39"/>
      <c r="AD422" s="39"/>
      <c r="AE422" s="39"/>
      <c r="AR422" s="225" t="s">
        <v>248</v>
      </c>
      <c r="AT422" s="225" t="s">
        <v>243</v>
      </c>
      <c r="AU422" s="225" t="s">
        <v>79</v>
      </c>
      <c r="AY422" s="18" t="s">
        <v>240</v>
      </c>
      <c r="BE422" s="226">
        <f>IF(N422="základní",J422,0)</f>
        <v>0</v>
      </c>
      <c r="BF422" s="226">
        <f>IF(N422="snížená",J422,0)</f>
        <v>0</v>
      </c>
      <c r="BG422" s="226">
        <f>IF(N422="zákl. přenesená",J422,0)</f>
        <v>0</v>
      </c>
      <c r="BH422" s="226">
        <f>IF(N422="sníž. přenesená",J422,0)</f>
        <v>0</v>
      </c>
      <c r="BI422" s="226">
        <f>IF(N422="nulová",J422,0)</f>
        <v>0</v>
      </c>
      <c r="BJ422" s="18" t="s">
        <v>79</v>
      </c>
      <c r="BK422" s="226">
        <f>ROUND(I422*H422,2)</f>
        <v>0</v>
      </c>
      <c r="BL422" s="18" t="s">
        <v>248</v>
      </c>
      <c r="BM422" s="225" t="s">
        <v>3484</v>
      </c>
    </row>
    <row r="423" s="2" customFormat="1">
      <c r="A423" s="39"/>
      <c r="B423" s="40"/>
      <c r="C423" s="41"/>
      <c r="D423" s="227" t="s">
        <v>435</v>
      </c>
      <c r="E423" s="41"/>
      <c r="F423" s="228" t="s">
        <v>8265</v>
      </c>
      <c r="G423" s="41"/>
      <c r="H423" s="41"/>
      <c r="I423" s="229"/>
      <c r="J423" s="41"/>
      <c r="K423" s="41"/>
      <c r="L423" s="45"/>
      <c r="M423" s="291"/>
      <c r="N423" s="292"/>
      <c r="O423" s="85"/>
      <c r="P423" s="85"/>
      <c r="Q423" s="85"/>
      <c r="R423" s="85"/>
      <c r="S423" s="85"/>
      <c r="T423" s="86"/>
      <c r="U423" s="39"/>
      <c r="V423" s="39"/>
      <c r="W423" s="39"/>
      <c r="X423" s="39"/>
      <c r="Y423" s="39"/>
      <c r="Z423" s="39"/>
      <c r="AA423" s="39"/>
      <c r="AB423" s="39"/>
      <c r="AC423" s="39"/>
      <c r="AD423" s="39"/>
      <c r="AE423" s="39"/>
      <c r="AT423" s="18" t="s">
        <v>435</v>
      </c>
      <c r="AU423" s="18" t="s">
        <v>79</v>
      </c>
    </row>
    <row r="424" s="2" customFormat="1" ht="16.5" customHeight="1">
      <c r="A424" s="39"/>
      <c r="B424" s="40"/>
      <c r="C424" s="214" t="s">
        <v>2770</v>
      </c>
      <c r="D424" s="214" t="s">
        <v>243</v>
      </c>
      <c r="E424" s="215" t="s">
        <v>5909</v>
      </c>
      <c r="F424" s="216" t="s">
        <v>8045</v>
      </c>
      <c r="G424" s="217" t="s">
        <v>282</v>
      </c>
      <c r="H424" s="218">
        <v>1</v>
      </c>
      <c r="I424" s="219"/>
      <c r="J424" s="220">
        <f>ROUND(I424*H424,2)</f>
        <v>0</v>
      </c>
      <c r="K424" s="216" t="s">
        <v>247</v>
      </c>
      <c r="L424" s="45"/>
      <c r="M424" s="221" t="s">
        <v>19</v>
      </c>
      <c r="N424" s="222" t="s">
        <v>43</v>
      </c>
      <c r="O424" s="85"/>
      <c r="P424" s="223">
        <f>O424*H424</f>
        <v>0</v>
      </c>
      <c r="Q424" s="223">
        <v>0</v>
      </c>
      <c r="R424" s="223">
        <f>Q424*H424</f>
        <v>0</v>
      </c>
      <c r="S424" s="223">
        <v>0</v>
      </c>
      <c r="T424" s="224">
        <f>S424*H424</f>
        <v>0</v>
      </c>
      <c r="U424" s="39"/>
      <c r="V424" s="39"/>
      <c r="W424" s="39"/>
      <c r="X424" s="39"/>
      <c r="Y424" s="39"/>
      <c r="Z424" s="39"/>
      <c r="AA424" s="39"/>
      <c r="AB424" s="39"/>
      <c r="AC424" s="39"/>
      <c r="AD424" s="39"/>
      <c r="AE424" s="39"/>
      <c r="AR424" s="225" t="s">
        <v>248</v>
      </c>
      <c r="AT424" s="225" t="s">
        <v>243</v>
      </c>
      <c r="AU424" s="225" t="s">
        <v>79</v>
      </c>
      <c r="AY424" s="18" t="s">
        <v>240</v>
      </c>
      <c r="BE424" s="226">
        <f>IF(N424="základní",J424,0)</f>
        <v>0</v>
      </c>
      <c r="BF424" s="226">
        <f>IF(N424="snížená",J424,0)</f>
        <v>0</v>
      </c>
      <c r="BG424" s="226">
        <f>IF(N424="zákl. přenesená",J424,0)</f>
        <v>0</v>
      </c>
      <c r="BH424" s="226">
        <f>IF(N424="sníž. přenesená",J424,0)</f>
        <v>0</v>
      </c>
      <c r="BI424" s="226">
        <f>IF(N424="nulová",J424,0)</f>
        <v>0</v>
      </c>
      <c r="BJ424" s="18" t="s">
        <v>79</v>
      </c>
      <c r="BK424" s="226">
        <f>ROUND(I424*H424,2)</f>
        <v>0</v>
      </c>
      <c r="BL424" s="18" t="s">
        <v>248</v>
      </c>
      <c r="BM424" s="225" t="s">
        <v>3496</v>
      </c>
    </row>
    <row r="425" s="2" customFormat="1">
      <c r="A425" s="39"/>
      <c r="B425" s="40"/>
      <c r="C425" s="41"/>
      <c r="D425" s="227" t="s">
        <v>435</v>
      </c>
      <c r="E425" s="41"/>
      <c r="F425" s="228" t="s">
        <v>7978</v>
      </c>
      <c r="G425" s="41"/>
      <c r="H425" s="41"/>
      <c r="I425" s="229"/>
      <c r="J425" s="41"/>
      <c r="K425" s="41"/>
      <c r="L425" s="45"/>
      <c r="M425" s="291"/>
      <c r="N425" s="292"/>
      <c r="O425" s="85"/>
      <c r="P425" s="85"/>
      <c r="Q425" s="85"/>
      <c r="R425" s="85"/>
      <c r="S425" s="85"/>
      <c r="T425" s="86"/>
      <c r="U425" s="39"/>
      <c r="V425" s="39"/>
      <c r="W425" s="39"/>
      <c r="X425" s="39"/>
      <c r="Y425" s="39"/>
      <c r="Z425" s="39"/>
      <c r="AA425" s="39"/>
      <c r="AB425" s="39"/>
      <c r="AC425" s="39"/>
      <c r="AD425" s="39"/>
      <c r="AE425" s="39"/>
      <c r="AT425" s="18" t="s">
        <v>435</v>
      </c>
      <c r="AU425" s="18" t="s">
        <v>79</v>
      </c>
    </row>
    <row r="426" s="2" customFormat="1">
      <c r="A426" s="39"/>
      <c r="B426" s="40"/>
      <c r="C426" s="214" t="s">
        <v>671</v>
      </c>
      <c r="D426" s="214" t="s">
        <v>243</v>
      </c>
      <c r="E426" s="215" t="s">
        <v>5913</v>
      </c>
      <c r="F426" s="216" t="s">
        <v>8268</v>
      </c>
      <c r="G426" s="217" t="s">
        <v>282</v>
      </c>
      <c r="H426" s="218">
        <v>1</v>
      </c>
      <c r="I426" s="219"/>
      <c r="J426" s="220">
        <f>ROUND(I426*H426,2)</f>
        <v>0</v>
      </c>
      <c r="K426" s="216" t="s">
        <v>247</v>
      </c>
      <c r="L426" s="45"/>
      <c r="M426" s="221" t="s">
        <v>19</v>
      </c>
      <c r="N426" s="222" t="s">
        <v>43</v>
      </c>
      <c r="O426" s="85"/>
      <c r="P426" s="223">
        <f>O426*H426</f>
        <v>0</v>
      </c>
      <c r="Q426" s="223">
        <v>0</v>
      </c>
      <c r="R426" s="223">
        <f>Q426*H426</f>
        <v>0</v>
      </c>
      <c r="S426" s="223">
        <v>0</v>
      </c>
      <c r="T426" s="224">
        <f>S426*H426</f>
        <v>0</v>
      </c>
      <c r="U426" s="39"/>
      <c r="V426" s="39"/>
      <c r="W426" s="39"/>
      <c r="X426" s="39"/>
      <c r="Y426" s="39"/>
      <c r="Z426" s="39"/>
      <c r="AA426" s="39"/>
      <c r="AB426" s="39"/>
      <c r="AC426" s="39"/>
      <c r="AD426" s="39"/>
      <c r="AE426" s="39"/>
      <c r="AR426" s="225" t="s">
        <v>248</v>
      </c>
      <c r="AT426" s="225" t="s">
        <v>243</v>
      </c>
      <c r="AU426" s="225" t="s">
        <v>79</v>
      </c>
      <c r="AY426" s="18" t="s">
        <v>240</v>
      </c>
      <c r="BE426" s="226">
        <f>IF(N426="základní",J426,0)</f>
        <v>0</v>
      </c>
      <c r="BF426" s="226">
        <f>IF(N426="snížená",J426,0)</f>
        <v>0</v>
      </c>
      <c r="BG426" s="226">
        <f>IF(N426="zákl. přenesená",J426,0)</f>
        <v>0</v>
      </c>
      <c r="BH426" s="226">
        <f>IF(N426="sníž. přenesená",J426,0)</f>
        <v>0</v>
      </c>
      <c r="BI426" s="226">
        <f>IF(N426="nulová",J426,0)</f>
        <v>0</v>
      </c>
      <c r="BJ426" s="18" t="s">
        <v>79</v>
      </c>
      <c r="BK426" s="226">
        <f>ROUND(I426*H426,2)</f>
        <v>0</v>
      </c>
      <c r="BL426" s="18" t="s">
        <v>248</v>
      </c>
      <c r="BM426" s="225" t="s">
        <v>3506</v>
      </c>
    </row>
    <row r="427" s="2" customFormat="1">
      <c r="A427" s="39"/>
      <c r="B427" s="40"/>
      <c r="C427" s="41"/>
      <c r="D427" s="227" t="s">
        <v>435</v>
      </c>
      <c r="E427" s="41"/>
      <c r="F427" s="228" t="s">
        <v>8315</v>
      </c>
      <c r="G427" s="41"/>
      <c r="H427" s="41"/>
      <c r="I427" s="229"/>
      <c r="J427" s="41"/>
      <c r="K427" s="41"/>
      <c r="L427" s="45"/>
      <c r="M427" s="291"/>
      <c r="N427" s="292"/>
      <c r="O427" s="85"/>
      <c r="P427" s="85"/>
      <c r="Q427" s="85"/>
      <c r="R427" s="85"/>
      <c r="S427" s="85"/>
      <c r="T427" s="86"/>
      <c r="U427" s="39"/>
      <c r="V427" s="39"/>
      <c r="W427" s="39"/>
      <c r="X427" s="39"/>
      <c r="Y427" s="39"/>
      <c r="Z427" s="39"/>
      <c r="AA427" s="39"/>
      <c r="AB427" s="39"/>
      <c r="AC427" s="39"/>
      <c r="AD427" s="39"/>
      <c r="AE427" s="39"/>
      <c r="AT427" s="18" t="s">
        <v>435</v>
      </c>
      <c r="AU427" s="18" t="s">
        <v>79</v>
      </c>
    </row>
    <row r="428" s="2" customFormat="1" ht="16.5" customHeight="1">
      <c r="A428" s="39"/>
      <c r="B428" s="40"/>
      <c r="C428" s="214" t="s">
        <v>2778</v>
      </c>
      <c r="D428" s="214" t="s">
        <v>243</v>
      </c>
      <c r="E428" s="215" t="s">
        <v>5917</v>
      </c>
      <c r="F428" s="216" t="s">
        <v>8271</v>
      </c>
      <c r="G428" s="217" t="s">
        <v>6156</v>
      </c>
      <c r="H428" s="218">
        <v>1</v>
      </c>
      <c r="I428" s="219"/>
      <c r="J428" s="220">
        <f>ROUND(I428*H428,2)</f>
        <v>0</v>
      </c>
      <c r="K428" s="216" t="s">
        <v>247</v>
      </c>
      <c r="L428" s="45"/>
      <c r="M428" s="221" t="s">
        <v>19</v>
      </c>
      <c r="N428" s="222" t="s">
        <v>43</v>
      </c>
      <c r="O428" s="85"/>
      <c r="P428" s="223">
        <f>O428*H428</f>
        <v>0</v>
      </c>
      <c r="Q428" s="223">
        <v>0</v>
      </c>
      <c r="R428" s="223">
        <f>Q428*H428</f>
        <v>0</v>
      </c>
      <c r="S428" s="223">
        <v>0</v>
      </c>
      <c r="T428" s="224">
        <f>S428*H428</f>
        <v>0</v>
      </c>
      <c r="U428" s="39"/>
      <c r="V428" s="39"/>
      <c r="W428" s="39"/>
      <c r="X428" s="39"/>
      <c r="Y428" s="39"/>
      <c r="Z428" s="39"/>
      <c r="AA428" s="39"/>
      <c r="AB428" s="39"/>
      <c r="AC428" s="39"/>
      <c r="AD428" s="39"/>
      <c r="AE428" s="39"/>
      <c r="AR428" s="225" t="s">
        <v>248</v>
      </c>
      <c r="AT428" s="225" t="s">
        <v>243</v>
      </c>
      <c r="AU428" s="225" t="s">
        <v>79</v>
      </c>
      <c r="AY428" s="18" t="s">
        <v>240</v>
      </c>
      <c r="BE428" s="226">
        <f>IF(N428="základní",J428,0)</f>
        <v>0</v>
      </c>
      <c r="BF428" s="226">
        <f>IF(N428="snížená",J428,0)</f>
        <v>0</v>
      </c>
      <c r="BG428" s="226">
        <f>IF(N428="zákl. přenesená",J428,0)</f>
        <v>0</v>
      </c>
      <c r="BH428" s="226">
        <f>IF(N428="sníž. přenesená",J428,0)</f>
        <v>0</v>
      </c>
      <c r="BI428" s="226">
        <f>IF(N428="nulová",J428,0)</f>
        <v>0</v>
      </c>
      <c r="BJ428" s="18" t="s">
        <v>79</v>
      </c>
      <c r="BK428" s="226">
        <f>ROUND(I428*H428,2)</f>
        <v>0</v>
      </c>
      <c r="BL428" s="18" t="s">
        <v>248</v>
      </c>
      <c r="BM428" s="225" t="s">
        <v>3515</v>
      </c>
    </row>
    <row r="429" s="2" customFormat="1">
      <c r="A429" s="39"/>
      <c r="B429" s="40"/>
      <c r="C429" s="41"/>
      <c r="D429" s="227" t="s">
        <v>435</v>
      </c>
      <c r="E429" s="41"/>
      <c r="F429" s="228" t="s">
        <v>8315</v>
      </c>
      <c r="G429" s="41"/>
      <c r="H429" s="41"/>
      <c r="I429" s="229"/>
      <c r="J429" s="41"/>
      <c r="K429" s="41"/>
      <c r="L429" s="45"/>
      <c r="M429" s="291"/>
      <c r="N429" s="292"/>
      <c r="O429" s="85"/>
      <c r="P429" s="85"/>
      <c r="Q429" s="85"/>
      <c r="R429" s="85"/>
      <c r="S429" s="85"/>
      <c r="T429" s="86"/>
      <c r="U429" s="39"/>
      <c r="V429" s="39"/>
      <c r="W429" s="39"/>
      <c r="X429" s="39"/>
      <c r="Y429" s="39"/>
      <c r="Z429" s="39"/>
      <c r="AA429" s="39"/>
      <c r="AB429" s="39"/>
      <c r="AC429" s="39"/>
      <c r="AD429" s="39"/>
      <c r="AE429" s="39"/>
      <c r="AT429" s="18" t="s">
        <v>435</v>
      </c>
      <c r="AU429" s="18" t="s">
        <v>79</v>
      </c>
    </row>
    <row r="430" s="2" customFormat="1" ht="16.5" customHeight="1">
      <c r="A430" s="39"/>
      <c r="B430" s="40"/>
      <c r="C430" s="214" t="s">
        <v>674</v>
      </c>
      <c r="D430" s="214" t="s">
        <v>243</v>
      </c>
      <c r="E430" s="215" t="s">
        <v>5920</v>
      </c>
      <c r="F430" s="216" t="s">
        <v>8060</v>
      </c>
      <c r="G430" s="217" t="s">
        <v>6156</v>
      </c>
      <c r="H430" s="218">
        <v>1</v>
      </c>
      <c r="I430" s="219"/>
      <c r="J430" s="220">
        <f>ROUND(I430*H430,2)</f>
        <v>0</v>
      </c>
      <c r="K430" s="216" t="s">
        <v>247</v>
      </c>
      <c r="L430" s="45"/>
      <c r="M430" s="221" t="s">
        <v>19</v>
      </c>
      <c r="N430" s="222" t="s">
        <v>43</v>
      </c>
      <c r="O430" s="85"/>
      <c r="P430" s="223">
        <f>O430*H430</f>
        <v>0</v>
      </c>
      <c r="Q430" s="223">
        <v>0</v>
      </c>
      <c r="R430" s="223">
        <f>Q430*H430</f>
        <v>0</v>
      </c>
      <c r="S430" s="223">
        <v>0</v>
      </c>
      <c r="T430" s="224">
        <f>S430*H430</f>
        <v>0</v>
      </c>
      <c r="U430" s="39"/>
      <c r="V430" s="39"/>
      <c r="W430" s="39"/>
      <c r="X430" s="39"/>
      <c r="Y430" s="39"/>
      <c r="Z430" s="39"/>
      <c r="AA430" s="39"/>
      <c r="AB430" s="39"/>
      <c r="AC430" s="39"/>
      <c r="AD430" s="39"/>
      <c r="AE430" s="39"/>
      <c r="AR430" s="225" t="s">
        <v>248</v>
      </c>
      <c r="AT430" s="225" t="s">
        <v>243</v>
      </c>
      <c r="AU430" s="225" t="s">
        <v>79</v>
      </c>
      <c r="AY430" s="18" t="s">
        <v>240</v>
      </c>
      <c r="BE430" s="226">
        <f>IF(N430="základní",J430,0)</f>
        <v>0</v>
      </c>
      <c r="BF430" s="226">
        <f>IF(N430="snížená",J430,0)</f>
        <v>0</v>
      </c>
      <c r="BG430" s="226">
        <f>IF(N430="zákl. přenesená",J430,0)</f>
        <v>0</v>
      </c>
      <c r="BH430" s="226">
        <f>IF(N430="sníž. přenesená",J430,0)</f>
        <v>0</v>
      </c>
      <c r="BI430" s="226">
        <f>IF(N430="nulová",J430,0)</f>
        <v>0</v>
      </c>
      <c r="BJ430" s="18" t="s">
        <v>79</v>
      </c>
      <c r="BK430" s="226">
        <f>ROUND(I430*H430,2)</f>
        <v>0</v>
      </c>
      <c r="BL430" s="18" t="s">
        <v>248</v>
      </c>
      <c r="BM430" s="225" t="s">
        <v>3526</v>
      </c>
    </row>
    <row r="431" s="2" customFormat="1">
      <c r="A431" s="39"/>
      <c r="B431" s="40"/>
      <c r="C431" s="41"/>
      <c r="D431" s="227" t="s">
        <v>435</v>
      </c>
      <c r="E431" s="41"/>
      <c r="F431" s="228" t="s">
        <v>8315</v>
      </c>
      <c r="G431" s="41"/>
      <c r="H431" s="41"/>
      <c r="I431" s="229"/>
      <c r="J431" s="41"/>
      <c r="K431" s="41"/>
      <c r="L431" s="45"/>
      <c r="M431" s="291"/>
      <c r="N431" s="292"/>
      <c r="O431" s="85"/>
      <c r="P431" s="85"/>
      <c r="Q431" s="85"/>
      <c r="R431" s="85"/>
      <c r="S431" s="85"/>
      <c r="T431" s="86"/>
      <c r="U431" s="39"/>
      <c r="V431" s="39"/>
      <c r="W431" s="39"/>
      <c r="X431" s="39"/>
      <c r="Y431" s="39"/>
      <c r="Z431" s="39"/>
      <c r="AA431" s="39"/>
      <c r="AB431" s="39"/>
      <c r="AC431" s="39"/>
      <c r="AD431" s="39"/>
      <c r="AE431" s="39"/>
      <c r="AT431" s="18" t="s">
        <v>435</v>
      </c>
      <c r="AU431" s="18" t="s">
        <v>79</v>
      </c>
    </row>
    <row r="432" s="2" customFormat="1" ht="21.75" customHeight="1">
      <c r="A432" s="39"/>
      <c r="B432" s="40"/>
      <c r="C432" s="214" t="s">
        <v>2787</v>
      </c>
      <c r="D432" s="214" t="s">
        <v>243</v>
      </c>
      <c r="E432" s="215" t="s">
        <v>5922</v>
      </c>
      <c r="F432" s="216" t="s">
        <v>8274</v>
      </c>
      <c r="G432" s="217" t="s">
        <v>282</v>
      </c>
      <c r="H432" s="218">
        <v>3</v>
      </c>
      <c r="I432" s="219"/>
      <c r="J432" s="220">
        <f>ROUND(I432*H432,2)</f>
        <v>0</v>
      </c>
      <c r="K432" s="216" t="s">
        <v>247</v>
      </c>
      <c r="L432" s="45"/>
      <c r="M432" s="221" t="s">
        <v>19</v>
      </c>
      <c r="N432" s="222" t="s">
        <v>43</v>
      </c>
      <c r="O432" s="85"/>
      <c r="P432" s="223">
        <f>O432*H432</f>
        <v>0</v>
      </c>
      <c r="Q432" s="223">
        <v>0</v>
      </c>
      <c r="R432" s="223">
        <f>Q432*H432</f>
        <v>0</v>
      </c>
      <c r="S432" s="223">
        <v>0</v>
      </c>
      <c r="T432" s="224">
        <f>S432*H432</f>
        <v>0</v>
      </c>
      <c r="U432" s="39"/>
      <c r="V432" s="39"/>
      <c r="W432" s="39"/>
      <c r="X432" s="39"/>
      <c r="Y432" s="39"/>
      <c r="Z432" s="39"/>
      <c r="AA432" s="39"/>
      <c r="AB432" s="39"/>
      <c r="AC432" s="39"/>
      <c r="AD432" s="39"/>
      <c r="AE432" s="39"/>
      <c r="AR432" s="225" t="s">
        <v>248</v>
      </c>
      <c r="AT432" s="225" t="s">
        <v>243</v>
      </c>
      <c r="AU432" s="225" t="s">
        <v>79</v>
      </c>
      <c r="AY432" s="18" t="s">
        <v>240</v>
      </c>
      <c r="BE432" s="226">
        <f>IF(N432="základní",J432,0)</f>
        <v>0</v>
      </c>
      <c r="BF432" s="226">
        <f>IF(N432="snížená",J432,0)</f>
        <v>0</v>
      </c>
      <c r="BG432" s="226">
        <f>IF(N432="zákl. přenesená",J432,0)</f>
        <v>0</v>
      </c>
      <c r="BH432" s="226">
        <f>IF(N432="sníž. přenesená",J432,0)</f>
        <v>0</v>
      </c>
      <c r="BI432" s="226">
        <f>IF(N432="nulová",J432,0)</f>
        <v>0</v>
      </c>
      <c r="BJ432" s="18" t="s">
        <v>79</v>
      </c>
      <c r="BK432" s="226">
        <f>ROUND(I432*H432,2)</f>
        <v>0</v>
      </c>
      <c r="BL432" s="18" t="s">
        <v>248</v>
      </c>
      <c r="BM432" s="225" t="s">
        <v>3542</v>
      </c>
    </row>
    <row r="433" s="2" customFormat="1">
      <c r="A433" s="39"/>
      <c r="B433" s="40"/>
      <c r="C433" s="41"/>
      <c r="D433" s="227" t="s">
        <v>435</v>
      </c>
      <c r="E433" s="41"/>
      <c r="F433" s="228" t="s">
        <v>8316</v>
      </c>
      <c r="G433" s="41"/>
      <c r="H433" s="41"/>
      <c r="I433" s="229"/>
      <c r="J433" s="41"/>
      <c r="K433" s="41"/>
      <c r="L433" s="45"/>
      <c r="M433" s="291"/>
      <c r="N433" s="292"/>
      <c r="O433" s="85"/>
      <c r="P433" s="85"/>
      <c r="Q433" s="85"/>
      <c r="R433" s="85"/>
      <c r="S433" s="85"/>
      <c r="T433" s="86"/>
      <c r="U433" s="39"/>
      <c r="V433" s="39"/>
      <c r="W433" s="39"/>
      <c r="X433" s="39"/>
      <c r="Y433" s="39"/>
      <c r="Z433" s="39"/>
      <c r="AA433" s="39"/>
      <c r="AB433" s="39"/>
      <c r="AC433" s="39"/>
      <c r="AD433" s="39"/>
      <c r="AE433" s="39"/>
      <c r="AT433" s="18" t="s">
        <v>435</v>
      </c>
      <c r="AU433" s="18" t="s">
        <v>79</v>
      </c>
    </row>
    <row r="434" s="2" customFormat="1" ht="16.5" customHeight="1">
      <c r="A434" s="39"/>
      <c r="B434" s="40"/>
      <c r="C434" s="214" t="s">
        <v>678</v>
      </c>
      <c r="D434" s="214" t="s">
        <v>243</v>
      </c>
      <c r="E434" s="215" t="s">
        <v>8317</v>
      </c>
      <c r="F434" s="216" t="s">
        <v>8155</v>
      </c>
      <c r="G434" s="217" t="s">
        <v>282</v>
      </c>
      <c r="H434" s="218">
        <v>3</v>
      </c>
      <c r="I434" s="219"/>
      <c r="J434" s="220">
        <f>ROUND(I434*H434,2)</f>
        <v>0</v>
      </c>
      <c r="K434" s="216" t="s">
        <v>247</v>
      </c>
      <c r="L434" s="45"/>
      <c r="M434" s="221" t="s">
        <v>19</v>
      </c>
      <c r="N434" s="222" t="s">
        <v>43</v>
      </c>
      <c r="O434" s="85"/>
      <c r="P434" s="223">
        <f>O434*H434</f>
        <v>0</v>
      </c>
      <c r="Q434" s="223">
        <v>0</v>
      </c>
      <c r="R434" s="223">
        <f>Q434*H434</f>
        <v>0</v>
      </c>
      <c r="S434" s="223">
        <v>0</v>
      </c>
      <c r="T434" s="224">
        <f>S434*H434</f>
        <v>0</v>
      </c>
      <c r="U434" s="39"/>
      <c r="V434" s="39"/>
      <c r="W434" s="39"/>
      <c r="X434" s="39"/>
      <c r="Y434" s="39"/>
      <c r="Z434" s="39"/>
      <c r="AA434" s="39"/>
      <c r="AB434" s="39"/>
      <c r="AC434" s="39"/>
      <c r="AD434" s="39"/>
      <c r="AE434" s="39"/>
      <c r="AR434" s="225" t="s">
        <v>248</v>
      </c>
      <c r="AT434" s="225" t="s">
        <v>243</v>
      </c>
      <c r="AU434" s="225" t="s">
        <v>79</v>
      </c>
      <c r="AY434" s="18" t="s">
        <v>240</v>
      </c>
      <c r="BE434" s="226">
        <f>IF(N434="základní",J434,0)</f>
        <v>0</v>
      </c>
      <c r="BF434" s="226">
        <f>IF(N434="snížená",J434,0)</f>
        <v>0</v>
      </c>
      <c r="BG434" s="226">
        <f>IF(N434="zákl. přenesená",J434,0)</f>
        <v>0</v>
      </c>
      <c r="BH434" s="226">
        <f>IF(N434="sníž. přenesená",J434,0)</f>
        <v>0</v>
      </c>
      <c r="BI434" s="226">
        <f>IF(N434="nulová",J434,0)</f>
        <v>0</v>
      </c>
      <c r="BJ434" s="18" t="s">
        <v>79</v>
      </c>
      <c r="BK434" s="226">
        <f>ROUND(I434*H434,2)</f>
        <v>0</v>
      </c>
      <c r="BL434" s="18" t="s">
        <v>248</v>
      </c>
      <c r="BM434" s="225" t="s">
        <v>3551</v>
      </c>
    </row>
    <row r="435" s="2" customFormat="1">
      <c r="A435" s="39"/>
      <c r="B435" s="40"/>
      <c r="C435" s="41"/>
      <c r="D435" s="227" t="s">
        <v>435</v>
      </c>
      <c r="E435" s="41"/>
      <c r="F435" s="228" t="s">
        <v>8091</v>
      </c>
      <c r="G435" s="41"/>
      <c r="H435" s="41"/>
      <c r="I435" s="229"/>
      <c r="J435" s="41"/>
      <c r="K435" s="41"/>
      <c r="L435" s="45"/>
      <c r="M435" s="291"/>
      <c r="N435" s="292"/>
      <c r="O435" s="85"/>
      <c r="P435" s="85"/>
      <c r="Q435" s="85"/>
      <c r="R435" s="85"/>
      <c r="S435" s="85"/>
      <c r="T435" s="86"/>
      <c r="U435" s="39"/>
      <c r="V435" s="39"/>
      <c r="W435" s="39"/>
      <c r="X435" s="39"/>
      <c r="Y435" s="39"/>
      <c r="Z435" s="39"/>
      <c r="AA435" s="39"/>
      <c r="AB435" s="39"/>
      <c r="AC435" s="39"/>
      <c r="AD435" s="39"/>
      <c r="AE435" s="39"/>
      <c r="AT435" s="18" t="s">
        <v>435</v>
      </c>
      <c r="AU435" s="18" t="s">
        <v>79</v>
      </c>
    </row>
    <row r="436" s="2" customFormat="1" ht="16.5" customHeight="1">
      <c r="A436" s="39"/>
      <c r="B436" s="40"/>
      <c r="C436" s="214" t="s">
        <v>2794</v>
      </c>
      <c r="D436" s="214" t="s">
        <v>243</v>
      </c>
      <c r="E436" s="215" t="s">
        <v>8318</v>
      </c>
      <c r="F436" s="216" t="s">
        <v>8104</v>
      </c>
      <c r="G436" s="217" t="s">
        <v>282</v>
      </c>
      <c r="H436" s="218">
        <v>12</v>
      </c>
      <c r="I436" s="219"/>
      <c r="J436" s="220">
        <f>ROUND(I436*H436,2)</f>
        <v>0</v>
      </c>
      <c r="K436" s="216" t="s">
        <v>247</v>
      </c>
      <c r="L436" s="45"/>
      <c r="M436" s="221" t="s">
        <v>19</v>
      </c>
      <c r="N436" s="222" t="s">
        <v>43</v>
      </c>
      <c r="O436" s="85"/>
      <c r="P436" s="223">
        <f>O436*H436</f>
        <v>0</v>
      </c>
      <c r="Q436" s="223">
        <v>0</v>
      </c>
      <c r="R436" s="223">
        <f>Q436*H436</f>
        <v>0</v>
      </c>
      <c r="S436" s="223">
        <v>0</v>
      </c>
      <c r="T436" s="224">
        <f>S436*H436</f>
        <v>0</v>
      </c>
      <c r="U436" s="39"/>
      <c r="V436" s="39"/>
      <c r="W436" s="39"/>
      <c r="X436" s="39"/>
      <c r="Y436" s="39"/>
      <c r="Z436" s="39"/>
      <c r="AA436" s="39"/>
      <c r="AB436" s="39"/>
      <c r="AC436" s="39"/>
      <c r="AD436" s="39"/>
      <c r="AE436" s="39"/>
      <c r="AR436" s="225" t="s">
        <v>248</v>
      </c>
      <c r="AT436" s="225" t="s">
        <v>243</v>
      </c>
      <c r="AU436" s="225" t="s">
        <v>79</v>
      </c>
      <c r="AY436" s="18" t="s">
        <v>240</v>
      </c>
      <c r="BE436" s="226">
        <f>IF(N436="základní",J436,0)</f>
        <v>0</v>
      </c>
      <c r="BF436" s="226">
        <f>IF(N436="snížená",J436,0)</f>
        <v>0</v>
      </c>
      <c r="BG436" s="226">
        <f>IF(N436="zákl. přenesená",J436,0)</f>
        <v>0</v>
      </c>
      <c r="BH436" s="226">
        <f>IF(N436="sníž. přenesená",J436,0)</f>
        <v>0</v>
      </c>
      <c r="BI436" s="226">
        <f>IF(N436="nulová",J436,0)</f>
        <v>0</v>
      </c>
      <c r="BJ436" s="18" t="s">
        <v>79</v>
      </c>
      <c r="BK436" s="226">
        <f>ROUND(I436*H436,2)</f>
        <v>0</v>
      </c>
      <c r="BL436" s="18" t="s">
        <v>248</v>
      </c>
      <c r="BM436" s="225" t="s">
        <v>3560</v>
      </c>
    </row>
    <row r="437" s="2" customFormat="1">
      <c r="A437" s="39"/>
      <c r="B437" s="40"/>
      <c r="C437" s="41"/>
      <c r="D437" s="227" t="s">
        <v>435</v>
      </c>
      <c r="E437" s="41"/>
      <c r="F437" s="228" t="s">
        <v>8297</v>
      </c>
      <c r="G437" s="41"/>
      <c r="H437" s="41"/>
      <c r="I437" s="229"/>
      <c r="J437" s="41"/>
      <c r="K437" s="41"/>
      <c r="L437" s="45"/>
      <c r="M437" s="291"/>
      <c r="N437" s="292"/>
      <c r="O437" s="85"/>
      <c r="P437" s="85"/>
      <c r="Q437" s="85"/>
      <c r="R437" s="85"/>
      <c r="S437" s="85"/>
      <c r="T437" s="86"/>
      <c r="U437" s="39"/>
      <c r="V437" s="39"/>
      <c r="W437" s="39"/>
      <c r="X437" s="39"/>
      <c r="Y437" s="39"/>
      <c r="Z437" s="39"/>
      <c r="AA437" s="39"/>
      <c r="AB437" s="39"/>
      <c r="AC437" s="39"/>
      <c r="AD437" s="39"/>
      <c r="AE437" s="39"/>
      <c r="AT437" s="18" t="s">
        <v>435</v>
      </c>
      <c r="AU437" s="18" t="s">
        <v>79</v>
      </c>
    </row>
    <row r="438" s="12" customFormat="1" ht="25.92" customHeight="1">
      <c r="A438" s="12"/>
      <c r="B438" s="198"/>
      <c r="C438" s="199"/>
      <c r="D438" s="200" t="s">
        <v>71</v>
      </c>
      <c r="E438" s="201" t="s">
        <v>268</v>
      </c>
      <c r="F438" s="201" t="s">
        <v>8319</v>
      </c>
      <c r="G438" s="199"/>
      <c r="H438" s="199"/>
      <c r="I438" s="202"/>
      <c r="J438" s="203">
        <f>BK438</f>
        <v>0</v>
      </c>
      <c r="K438" s="199"/>
      <c r="L438" s="204"/>
      <c r="M438" s="205"/>
      <c r="N438" s="206"/>
      <c r="O438" s="206"/>
      <c r="P438" s="207">
        <f>SUM(P439:P462)</f>
        <v>0</v>
      </c>
      <c r="Q438" s="206"/>
      <c r="R438" s="207">
        <f>SUM(R439:R462)</f>
        <v>0</v>
      </c>
      <c r="S438" s="206"/>
      <c r="T438" s="208">
        <f>SUM(T439:T462)</f>
        <v>0</v>
      </c>
      <c r="U438" s="12"/>
      <c r="V438" s="12"/>
      <c r="W438" s="12"/>
      <c r="X438" s="12"/>
      <c r="Y438" s="12"/>
      <c r="Z438" s="12"/>
      <c r="AA438" s="12"/>
      <c r="AB438" s="12"/>
      <c r="AC438" s="12"/>
      <c r="AD438" s="12"/>
      <c r="AE438" s="12"/>
      <c r="AR438" s="209" t="s">
        <v>79</v>
      </c>
      <c r="AT438" s="210" t="s">
        <v>71</v>
      </c>
      <c r="AU438" s="210" t="s">
        <v>72</v>
      </c>
      <c r="AY438" s="209" t="s">
        <v>240</v>
      </c>
      <c r="BK438" s="211">
        <f>SUM(BK439:BK462)</f>
        <v>0</v>
      </c>
    </row>
    <row r="439" s="2" customFormat="1" ht="33" customHeight="1">
      <c r="A439" s="39"/>
      <c r="B439" s="40"/>
      <c r="C439" s="214" t="s">
        <v>680</v>
      </c>
      <c r="D439" s="214" t="s">
        <v>243</v>
      </c>
      <c r="E439" s="215" t="s">
        <v>8320</v>
      </c>
      <c r="F439" s="216" t="s">
        <v>8260</v>
      </c>
      <c r="G439" s="217" t="s">
        <v>282</v>
      </c>
      <c r="H439" s="218">
        <v>1</v>
      </c>
      <c r="I439" s="219"/>
      <c r="J439" s="220">
        <f>ROUND(I439*H439,2)</f>
        <v>0</v>
      </c>
      <c r="K439" s="216" t="s">
        <v>247</v>
      </c>
      <c r="L439" s="45"/>
      <c r="M439" s="221" t="s">
        <v>19</v>
      </c>
      <c r="N439" s="222" t="s">
        <v>43</v>
      </c>
      <c r="O439" s="85"/>
      <c r="P439" s="223">
        <f>O439*H439</f>
        <v>0</v>
      </c>
      <c r="Q439" s="223">
        <v>0</v>
      </c>
      <c r="R439" s="223">
        <f>Q439*H439</f>
        <v>0</v>
      </c>
      <c r="S439" s="223">
        <v>0</v>
      </c>
      <c r="T439" s="224">
        <f>S439*H439</f>
        <v>0</v>
      </c>
      <c r="U439" s="39"/>
      <c r="V439" s="39"/>
      <c r="W439" s="39"/>
      <c r="X439" s="39"/>
      <c r="Y439" s="39"/>
      <c r="Z439" s="39"/>
      <c r="AA439" s="39"/>
      <c r="AB439" s="39"/>
      <c r="AC439" s="39"/>
      <c r="AD439" s="39"/>
      <c r="AE439" s="39"/>
      <c r="AR439" s="225" t="s">
        <v>248</v>
      </c>
      <c r="AT439" s="225" t="s">
        <v>243</v>
      </c>
      <c r="AU439" s="225" t="s">
        <v>79</v>
      </c>
      <c r="AY439" s="18" t="s">
        <v>240</v>
      </c>
      <c r="BE439" s="226">
        <f>IF(N439="základní",J439,0)</f>
        <v>0</v>
      </c>
      <c r="BF439" s="226">
        <f>IF(N439="snížená",J439,0)</f>
        <v>0</v>
      </c>
      <c r="BG439" s="226">
        <f>IF(N439="zákl. přenesená",J439,0)</f>
        <v>0</v>
      </c>
      <c r="BH439" s="226">
        <f>IF(N439="sníž. přenesená",J439,0)</f>
        <v>0</v>
      </c>
      <c r="BI439" s="226">
        <f>IF(N439="nulová",J439,0)</f>
        <v>0</v>
      </c>
      <c r="BJ439" s="18" t="s">
        <v>79</v>
      </c>
      <c r="BK439" s="226">
        <f>ROUND(I439*H439,2)</f>
        <v>0</v>
      </c>
      <c r="BL439" s="18" t="s">
        <v>248</v>
      </c>
      <c r="BM439" s="225" t="s">
        <v>3569</v>
      </c>
    </row>
    <row r="440" s="2" customFormat="1">
      <c r="A440" s="39"/>
      <c r="B440" s="40"/>
      <c r="C440" s="41"/>
      <c r="D440" s="227" t="s">
        <v>435</v>
      </c>
      <c r="E440" s="41"/>
      <c r="F440" s="228" t="s">
        <v>8261</v>
      </c>
      <c r="G440" s="41"/>
      <c r="H440" s="41"/>
      <c r="I440" s="229"/>
      <c r="J440" s="41"/>
      <c r="K440" s="41"/>
      <c r="L440" s="45"/>
      <c r="M440" s="291"/>
      <c r="N440" s="292"/>
      <c r="O440" s="85"/>
      <c r="P440" s="85"/>
      <c r="Q440" s="85"/>
      <c r="R440" s="85"/>
      <c r="S440" s="85"/>
      <c r="T440" s="86"/>
      <c r="U440" s="39"/>
      <c r="V440" s="39"/>
      <c r="W440" s="39"/>
      <c r="X440" s="39"/>
      <c r="Y440" s="39"/>
      <c r="Z440" s="39"/>
      <c r="AA440" s="39"/>
      <c r="AB440" s="39"/>
      <c r="AC440" s="39"/>
      <c r="AD440" s="39"/>
      <c r="AE440" s="39"/>
      <c r="AT440" s="18" t="s">
        <v>435</v>
      </c>
      <c r="AU440" s="18" t="s">
        <v>79</v>
      </c>
    </row>
    <row r="441" s="2" customFormat="1" ht="16.5" customHeight="1">
      <c r="A441" s="39"/>
      <c r="B441" s="40"/>
      <c r="C441" s="214" t="s">
        <v>2801</v>
      </c>
      <c r="D441" s="214" t="s">
        <v>243</v>
      </c>
      <c r="E441" s="215" t="s">
        <v>8321</v>
      </c>
      <c r="F441" s="216" t="s">
        <v>7983</v>
      </c>
      <c r="G441" s="217" t="s">
        <v>282</v>
      </c>
      <c r="H441" s="218">
        <v>1</v>
      </c>
      <c r="I441" s="219"/>
      <c r="J441" s="220">
        <f>ROUND(I441*H441,2)</f>
        <v>0</v>
      </c>
      <c r="K441" s="216" t="s">
        <v>247</v>
      </c>
      <c r="L441" s="45"/>
      <c r="M441" s="221" t="s">
        <v>19</v>
      </c>
      <c r="N441" s="222" t="s">
        <v>43</v>
      </c>
      <c r="O441" s="85"/>
      <c r="P441" s="223">
        <f>O441*H441</f>
        <v>0</v>
      </c>
      <c r="Q441" s="223">
        <v>0</v>
      </c>
      <c r="R441" s="223">
        <f>Q441*H441</f>
        <v>0</v>
      </c>
      <c r="S441" s="223">
        <v>0</v>
      </c>
      <c r="T441" s="224">
        <f>S441*H441</f>
        <v>0</v>
      </c>
      <c r="U441" s="39"/>
      <c r="V441" s="39"/>
      <c r="W441" s="39"/>
      <c r="X441" s="39"/>
      <c r="Y441" s="39"/>
      <c r="Z441" s="39"/>
      <c r="AA441" s="39"/>
      <c r="AB441" s="39"/>
      <c r="AC441" s="39"/>
      <c r="AD441" s="39"/>
      <c r="AE441" s="39"/>
      <c r="AR441" s="225" t="s">
        <v>248</v>
      </c>
      <c r="AT441" s="225" t="s">
        <v>243</v>
      </c>
      <c r="AU441" s="225" t="s">
        <v>79</v>
      </c>
      <c r="AY441" s="18" t="s">
        <v>240</v>
      </c>
      <c r="BE441" s="226">
        <f>IF(N441="základní",J441,0)</f>
        <v>0</v>
      </c>
      <c r="BF441" s="226">
        <f>IF(N441="snížená",J441,0)</f>
        <v>0</v>
      </c>
      <c r="BG441" s="226">
        <f>IF(N441="zákl. přenesená",J441,0)</f>
        <v>0</v>
      </c>
      <c r="BH441" s="226">
        <f>IF(N441="sníž. přenesená",J441,0)</f>
        <v>0</v>
      </c>
      <c r="BI441" s="226">
        <f>IF(N441="nulová",J441,0)</f>
        <v>0</v>
      </c>
      <c r="BJ441" s="18" t="s">
        <v>79</v>
      </c>
      <c r="BK441" s="226">
        <f>ROUND(I441*H441,2)</f>
        <v>0</v>
      </c>
      <c r="BL441" s="18" t="s">
        <v>248</v>
      </c>
      <c r="BM441" s="225" t="s">
        <v>3578</v>
      </c>
    </row>
    <row r="442" s="2" customFormat="1">
      <c r="A442" s="39"/>
      <c r="B442" s="40"/>
      <c r="C442" s="41"/>
      <c r="D442" s="227" t="s">
        <v>435</v>
      </c>
      <c r="E442" s="41"/>
      <c r="F442" s="228" t="s">
        <v>7978</v>
      </c>
      <c r="G442" s="41"/>
      <c r="H442" s="41"/>
      <c r="I442" s="229"/>
      <c r="J442" s="41"/>
      <c r="K442" s="41"/>
      <c r="L442" s="45"/>
      <c r="M442" s="291"/>
      <c r="N442" s="292"/>
      <c r="O442" s="85"/>
      <c r="P442" s="85"/>
      <c r="Q442" s="85"/>
      <c r="R442" s="85"/>
      <c r="S442" s="85"/>
      <c r="T442" s="86"/>
      <c r="U442" s="39"/>
      <c r="V442" s="39"/>
      <c r="W442" s="39"/>
      <c r="X442" s="39"/>
      <c r="Y442" s="39"/>
      <c r="Z442" s="39"/>
      <c r="AA442" s="39"/>
      <c r="AB442" s="39"/>
      <c r="AC442" s="39"/>
      <c r="AD442" s="39"/>
      <c r="AE442" s="39"/>
      <c r="AT442" s="18" t="s">
        <v>435</v>
      </c>
      <c r="AU442" s="18" t="s">
        <v>79</v>
      </c>
    </row>
    <row r="443" s="2" customFormat="1">
      <c r="A443" s="39"/>
      <c r="B443" s="40"/>
      <c r="C443" s="214" t="s">
        <v>683</v>
      </c>
      <c r="D443" s="214" t="s">
        <v>243</v>
      </c>
      <c r="E443" s="215" t="s">
        <v>8322</v>
      </c>
      <c r="F443" s="216" t="s">
        <v>8264</v>
      </c>
      <c r="G443" s="217" t="s">
        <v>282</v>
      </c>
      <c r="H443" s="218">
        <v>1</v>
      </c>
      <c r="I443" s="219"/>
      <c r="J443" s="220">
        <f>ROUND(I443*H443,2)</f>
        <v>0</v>
      </c>
      <c r="K443" s="216" t="s">
        <v>247</v>
      </c>
      <c r="L443" s="45"/>
      <c r="M443" s="221" t="s">
        <v>19</v>
      </c>
      <c r="N443" s="222" t="s">
        <v>43</v>
      </c>
      <c r="O443" s="85"/>
      <c r="P443" s="223">
        <f>O443*H443</f>
        <v>0</v>
      </c>
      <c r="Q443" s="223">
        <v>0</v>
      </c>
      <c r="R443" s="223">
        <f>Q443*H443</f>
        <v>0</v>
      </c>
      <c r="S443" s="223">
        <v>0</v>
      </c>
      <c r="T443" s="224">
        <f>S443*H443</f>
        <v>0</v>
      </c>
      <c r="U443" s="39"/>
      <c r="V443" s="39"/>
      <c r="W443" s="39"/>
      <c r="X443" s="39"/>
      <c r="Y443" s="39"/>
      <c r="Z443" s="39"/>
      <c r="AA443" s="39"/>
      <c r="AB443" s="39"/>
      <c r="AC443" s="39"/>
      <c r="AD443" s="39"/>
      <c r="AE443" s="39"/>
      <c r="AR443" s="225" t="s">
        <v>248</v>
      </c>
      <c r="AT443" s="225" t="s">
        <v>243</v>
      </c>
      <c r="AU443" s="225" t="s">
        <v>79</v>
      </c>
      <c r="AY443" s="18" t="s">
        <v>240</v>
      </c>
      <c r="BE443" s="226">
        <f>IF(N443="základní",J443,0)</f>
        <v>0</v>
      </c>
      <c r="BF443" s="226">
        <f>IF(N443="snížená",J443,0)</f>
        <v>0</v>
      </c>
      <c r="BG443" s="226">
        <f>IF(N443="zákl. přenesená",J443,0)</f>
        <v>0</v>
      </c>
      <c r="BH443" s="226">
        <f>IF(N443="sníž. přenesená",J443,0)</f>
        <v>0</v>
      </c>
      <c r="BI443" s="226">
        <f>IF(N443="nulová",J443,0)</f>
        <v>0</v>
      </c>
      <c r="BJ443" s="18" t="s">
        <v>79</v>
      </c>
      <c r="BK443" s="226">
        <f>ROUND(I443*H443,2)</f>
        <v>0</v>
      </c>
      <c r="BL443" s="18" t="s">
        <v>248</v>
      </c>
      <c r="BM443" s="225" t="s">
        <v>3588</v>
      </c>
    </row>
    <row r="444" s="2" customFormat="1">
      <c r="A444" s="39"/>
      <c r="B444" s="40"/>
      <c r="C444" s="41"/>
      <c r="D444" s="227" t="s">
        <v>435</v>
      </c>
      <c r="E444" s="41"/>
      <c r="F444" s="228" t="s">
        <v>8265</v>
      </c>
      <c r="G444" s="41"/>
      <c r="H444" s="41"/>
      <c r="I444" s="229"/>
      <c r="J444" s="41"/>
      <c r="K444" s="41"/>
      <c r="L444" s="45"/>
      <c r="M444" s="291"/>
      <c r="N444" s="292"/>
      <c r="O444" s="85"/>
      <c r="P444" s="85"/>
      <c r="Q444" s="85"/>
      <c r="R444" s="85"/>
      <c r="S444" s="85"/>
      <c r="T444" s="86"/>
      <c r="U444" s="39"/>
      <c r="V444" s="39"/>
      <c r="W444" s="39"/>
      <c r="X444" s="39"/>
      <c r="Y444" s="39"/>
      <c r="Z444" s="39"/>
      <c r="AA444" s="39"/>
      <c r="AB444" s="39"/>
      <c r="AC444" s="39"/>
      <c r="AD444" s="39"/>
      <c r="AE444" s="39"/>
      <c r="AT444" s="18" t="s">
        <v>435</v>
      </c>
      <c r="AU444" s="18" t="s">
        <v>79</v>
      </c>
    </row>
    <row r="445" s="2" customFormat="1" ht="16.5" customHeight="1">
      <c r="A445" s="39"/>
      <c r="B445" s="40"/>
      <c r="C445" s="214" t="s">
        <v>2810</v>
      </c>
      <c r="D445" s="214" t="s">
        <v>243</v>
      </c>
      <c r="E445" s="215" t="s">
        <v>8323</v>
      </c>
      <c r="F445" s="216" t="s">
        <v>8045</v>
      </c>
      <c r="G445" s="217" t="s">
        <v>282</v>
      </c>
      <c r="H445" s="218">
        <v>1</v>
      </c>
      <c r="I445" s="219"/>
      <c r="J445" s="220">
        <f>ROUND(I445*H445,2)</f>
        <v>0</v>
      </c>
      <c r="K445" s="216" t="s">
        <v>247</v>
      </c>
      <c r="L445" s="45"/>
      <c r="M445" s="221" t="s">
        <v>19</v>
      </c>
      <c r="N445" s="222" t="s">
        <v>43</v>
      </c>
      <c r="O445" s="85"/>
      <c r="P445" s="223">
        <f>O445*H445</f>
        <v>0</v>
      </c>
      <c r="Q445" s="223">
        <v>0</v>
      </c>
      <c r="R445" s="223">
        <f>Q445*H445</f>
        <v>0</v>
      </c>
      <c r="S445" s="223">
        <v>0</v>
      </c>
      <c r="T445" s="224">
        <f>S445*H445</f>
        <v>0</v>
      </c>
      <c r="U445" s="39"/>
      <c r="V445" s="39"/>
      <c r="W445" s="39"/>
      <c r="X445" s="39"/>
      <c r="Y445" s="39"/>
      <c r="Z445" s="39"/>
      <c r="AA445" s="39"/>
      <c r="AB445" s="39"/>
      <c r="AC445" s="39"/>
      <c r="AD445" s="39"/>
      <c r="AE445" s="39"/>
      <c r="AR445" s="225" t="s">
        <v>248</v>
      </c>
      <c r="AT445" s="225" t="s">
        <v>243</v>
      </c>
      <c r="AU445" s="225" t="s">
        <v>79</v>
      </c>
      <c r="AY445" s="18" t="s">
        <v>240</v>
      </c>
      <c r="BE445" s="226">
        <f>IF(N445="základní",J445,0)</f>
        <v>0</v>
      </c>
      <c r="BF445" s="226">
        <f>IF(N445="snížená",J445,0)</f>
        <v>0</v>
      </c>
      <c r="BG445" s="226">
        <f>IF(N445="zákl. přenesená",J445,0)</f>
        <v>0</v>
      </c>
      <c r="BH445" s="226">
        <f>IF(N445="sníž. přenesená",J445,0)</f>
        <v>0</v>
      </c>
      <c r="BI445" s="226">
        <f>IF(N445="nulová",J445,0)</f>
        <v>0</v>
      </c>
      <c r="BJ445" s="18" t="s">
        <v>79</v>
      </c>
      <c r="BK445" s="226">
        <f>ROUND(I445*H445,2)</f>
        <v>0</v>
      </c>
      <c r="BL445" s="18" t="s">
        <v>248</v>
      </c>
      <c r="BM445" s="225" t="s">
        <v>3596</v>
      </c>
    </row>
    <row r="446" s="2" customFormat="1">
      <c r="A446" s="39"/>
      <c r="B446" s="40"/>
      <c r="C446" s="41"/>
      <c r="D446" s="227" t="s">
        <v>435</v>
      </c>
      <c r="E446" s="41"/>
      <c r="F446" s="228" t="s">
        <v>7978</v>
      </c>
      <c r="G446" s="41"/>
      <c r="H446" s="41"/>
      <c r="I446" s="229"/>
      <c r="J446" s="41"/>
      <c r="K446" s="41"/>
      <c r="L446" s="45"/>
      <c r="M446" s="291"/>
      <c r="N446" s="292"/>
      <c r="O446" s="85"/>
      <c r="P446" s="85"/>
      <c r="Q446" s="85"/>
      <c r="R446" s="85"/>
      <c r="S446" s="85"/>
      <c r="T446" s="86"/>
      <c r="U446" s="39"/>
      <c r="V446" s="39"/>
      <c r="W446" s="39"/>
      <c r="X446" s="39"/>
      <c r="Y446" s="39"/>
      <c r="Z446" s="39"/>
      <c r="AA446" s="39"/>
      <c r="AB446" s="39"/>
      <c r="AC446" s="39"/>
      <c r="AD446" s="39"/>
      <c r="AE446" s="39"/>
      <c r="AT446" s="18" t="s">
        <v>435</v>
      </c>
      <c r="AU446" s="18" t="s">
        <v>79</v>
      </c>
    </row>
    <row r="447" s="2" customFormat="1">
      <c r="A447" s="39"/>
      <c r="B447" s="40"/>
      <c r="C447" s="214" t="s">
        <v>685</v>
      </c>
      <c r="D447" s="214" t="s">
        <v>243</v>
      </c>
      <c r="E447" s="215" t="s">
        <v>8324</v>
      </c>
      <c r="F447" s="216" t="s">
        <v>8268</v>
      </c>
      <c r="G447" s="217" t="s">
        <v>282</v>
      </c>
      <c r="H447" s="218">
        <v>1</v>
      </c>
      <c r="I447" s="219"/>
      <c r="J447" s="220">
        <f>ROUND(I447*H447,2)</f>
        <v>0</v>
      </c>
      <c r="K447" s="216" t="s">
        <v>247</v>
      </c>
      <c r="L447" s="45"/>
      <c r="M447" s="221" t="s">
        <v>19</v>
      </c>
      <c r="N447" s="222" t="s">
        <v>43</v>
      </c>
      <c r="O447" s="85"/>
      <c r="P447" s="223">
        <f>O447*H447</f>
        <v>0</v>
      </c>
      <c r="Q447" s="223">
        <v>0</v>
      </c>
      <c r="R447" s="223">
        <f>Q447*H447</f>
        <v>0</v>
      </c>
      <c r="S447" s="223">
        <v>0</v>
      </c>
      <c r="T447" s="224">
        <f>S447*H447</f>
        <v>0</v>
      </c>
      <c r="U447" s="39"/>
      <c r="V447" s="39"/>
      <c r="W447" s="39"/>
      <c r="X447" s="39"/>
      <c r="Y447" s="39"/>
      <c r="Z447" s="39"/>
      <c r="AA447" s="39"/>
      <c r="AB447" s="39"/>
      <c r="AC447" s="39"/>
      <c r="AD447" s="39"/>
      <c r="AE447" s="39"/>
      <c r="AR447" s="225" t="s">
        <v>248</v>
      </c>
      <c r="AT447" s="225" t="s">
        <v>243</v>
      </c>
      <c r="AU447" s="225" t="s">
        <v>79</v>
      </c>
      <c r="AY447" s="18" t="s">
        <v>240</v>
      </c>
      <c r="BE447" s="226">
        <f>IF(N447="základní",J447,0)</f>
        <v>0</v>
      </c>
      <c r="BF447" s="226">
        <f>IF(N447="snížená",J447,0)</f>
        <v>0</v>
      </c>
      <c r="BG447" s="226">
        <f>IF(N447="zákl. přenesená",J447,0)</f>
        <v>0</v>
      </c>
      <c r="BH447" s="226">
        <f>IF(N447="sníž. přenesená",J447,0)</f>
        <v>0</v>
      </c>
      <c r="BI447" s="226">
        <f>IF(N447="nulová",J447,0)</f>
        <v>0</v>
      </c>
      <c r="BJ447" s="18" t="s">
        <v>79</v>
      </c>
      <c r="BK447" s="226">
        <f>ROUND(I447*H447,2)</f>
        <v>0</v>
      </c>
      <c r="BL447" s="18" t="s">
        <v>248</v>
      </c>
      <c r="BM447" s="225" t="s">
        <v>3604</v>
      </c>
    </row>
    <row r="448" s="2" customFormat="1">
      <c r="A448" s="39"/>
      <c r="B448" s="40"/>
      <c r="C448" s="41"/>
      <c r="D448" s="227" t="s">
        <v>435</v>
      </c>
      <c r="E448" s="41"/>
      <c r="F448" s="228" t="s">
        <v>8325</v>
      </c>
      <c r="G448" s="41"/>
      <c r="H448" s="41"/>
      <c r="I448" s="229"/>
      <c r="J448" s="41"/>
      <c r="K448" s="41"/>
      <c r="L448" s="45"/>
      <c r="M448" s="291"/>
      <c r="N448" s="292"/>
      <c r="O448" s="85"/>
      <c r="P448" s="85"/>
      <c r="Q448" s="85"/>
      <c r="R448" s="85"/>
      <c r="S448" s="85"/>
      <c r="T448" s="86"/>
      <c r="U448" s="39"/>
      <c r="V448" s="39"/>
      <c r="W448" s="39"/>
      <c r="X448" s="39"/>
      <c r="Y448" s="39"/>
      <c r="Z448" s="39"/>
      <c r="AA448" s="39"/>
      <c r="AB448" s="39"/>
      <c r="AC448" s="39"/>
      <c r="AD448" s="39"/>
      <c r="AE448" s="39"/>
      <c r="AT448" s="18" t="s">
        <v>435</v>
      </c>
      <c r="AU448" s="18" t="s">
        <v>79</v>
      </c>
    </row>
    <row r="449" s="2" customFormat="1" ht="16.5" customHeight="1">
      <c r="A449" s="39"/>
      <c r="B449" s="40"/>
      <c r="C449" s="214" t="s">
        <v>2817</v>
      </c>
      <c r="D449" s="214" t="s">
        <v>243</v>
      </c>
      <c r="E449" s="215" t="s">
        <v>8326</v>
      </c>
      <c r="F449" s="216" t="s">
        <v>8271</v>
      </c>
      <c r="G449" s="217" t="s">
        <v>6156</v>
      </c>
      <c r="H449" s="218">
        <v>1</v>
      </c>
      <c r="I449" s="219"/>
      <c r="J449" s="220">
        <f>ROUND(I449*H449,2)</f>
        <v>0</v>
      </c>
      <c r="K449" s="216" t="s">
        <v>247</v>
      </c>
      <c r="L449" s="45"/>
      <c r="M449" s="221" t="s">
        <v>19</v>
      </c>
      <c r="N449" s="222" t="s">
        <v>43</v>
      </c>
      <c r="O449" s="85"/>
      <c r="P449" s="223">
        <f>O449*H449</f>
        <v>0</v>
      </c>
      <c r="Q449" s="223">
        <v>0</v>
      </c>
      <c r="R449" s="223">
        <f>Q449*H449</f>
        <v>0</v>
      </c>
      <c r="S449" s="223">
        <v>0</v>
      </c>
      <c r="T449" s="224">
        <f>S449*H449</f>
        <v>0</v>
      </c>
      <c r="U449" s="39"/>
      <c r="V449" s="39"/>
      <c r="W449" s="39"/>
      <c r="X449" s="39"/>
      <c r="Y449" s="39"/>
      <c r="Z449" s="39"/>
      <c r="AA449" s="39"/>
      <c r="AB449" s="39"/>
      <c r="AC449" s="39"/>
      <c r="AD449" s="39"/>
      <c r="AE449" s="39"/>
      <c r="AR449" s="225" t="s">
        <v>248</v>
      </c>
      <c r="AT449" s="225" t="s">
        <v>243</v>
      </c>
      <c r="AU449" s="225" t="s">
        <v>79</v>
      </c>
      <c r="AY449" s="18" t="s">
        <v>240</v>
      </c>
      <c r="BE449" s="226">
        <f>IF(N449="základní",J449,0)</f>
        <v>0</v>
      </c>
      <c r="BF449" s="226">
        <f>IF(N449="snížená",J449,0)</f>
        <v>0</v>
      </c>
      <c r="BG449" s="226">
        <f>IF(N449="zákl. přenesená",J449,0)</f>
        <v>0</v>
      </c>
      <c r="BH449" s="226">
        <f>IF(N449="sníž. přenesená",J449,0)</f>
        <v>0</v>
      </c>
      <c r="BI449" s="226">
        <f>IF(N449="nulová",J449,0)</f>
        <v>0</v>
      </c>
      <c r="BJ449" s="18" t="s">
        <v>79</v>
      </c>
      <c r="BK449" s="226">
        <f>ROUND(I449*H449,2)</f>
        <v>0</v>
      </c>
      <c r="BL449" s="18" t="s">
        <v>248</v>
      </c>
      <c r="BM449" s="225" t="s">
        <v>3613</v>
      </c>
    </row>
    <row r="450" s="2" customFormat="1">
      <c r="A450" s="39"/>
      <c r="B450" s="40"/>
      <c r="C450" s="41"/>
      <c r="D450" s="227" t="s">
        <v>435</v>
      </c>
      <c r="E450" s="41"/>
      <c r="F450" s="228" t="s">
        <v>8325</v>
      </c>
      <c r="G450" s="41"/>
      <c r="H450" s="41"/>
      <c r="I450" s="229"/>
      <c r="J450" s="41"/>
      <c r="K450" s="41"/>
      <c r="L450" s="45"/>
      <c r="M450" s="291"/>
      <c r="N450" s="292"/>
      <c r="O450" s="85"/>
      <c r="P450" s="85"/>
      <c r="Q450" s="85"/>
      <c r="R450" s="85"/>
      <c r="S450" s="85"/>
      <c r="T450" s="86"/>
      <c r="U450" s="39"/>
      <c r="V450" s="39"/>
      <c r="W450" s="39"/>
      <c r="X450" s="39"/>
      <c r="Y450" s="39"/>
      <c r="Z450" s="39"/>
      <c r="AA450" s="39"/>
      <c r="AB450" s="39"/>
      <c r="AC450" s="39"/>
      <c r="AD450" s="39"/>
      <c r="AE450" s="39"/>
      <c r="AT450" s="18" t="s">
        <v>435</v>
      </c>
      <c r="AU450" s="18" t="s">
        <v>79</v>
      </c>
    </row>
    <row r="451" s="2" customFormat="1" ht="16.5" customHeight="1">
      <c r="A451" s="39"/>
      <c r="B451" s="40"/>
      <c r="C451" s="214" t="s">
        <v>688</v>
      </c>
      <c r="D451" s="214" t="s">
        <v>243</v>
      </c>
      <c r="E451" s="215" t="s">
        <v>8327</v>
      </c>
      <c r="F451" s="216" t="s">
        <v>8060</v>
      </c>
      <c r="G451" s="217" t="s">
        <v>6156</v>
      </c>
      <c r="H451" s="218">
        <v>1</v>
      </c>
      <c r="I451" s="219"/>
      <c r="J451" s="220">
        <f>ROUND(I451*H451,2)</f>
        <v>0</v>
      </c>
      <c r="K451" s="216" t="s">
        <v>247</v>
      </c>
      <c r="L451" s="45"/>
      <c r="M451" s="221" t="s">
        <v>19</v>
      </c>
      <c r="N451" s="222" t="s">
        <v>43</v>
      </c>
      <c r="O451" s="85"/>
      <c r="P451" s="223">
        <f>O451*H451</f>
        <v>0</v>
      </c>
      <c r="Q451" s="223">
        <v>0</v>
      </c>
      <c r="R451" s="223">
        <f>Q451*H451</f>
        <v>0</v>
      </c>
      <c r="S451" s="223">
        <v>0</v>
      </c>
      <c r="T451" s="224">
        <f>S451*H451</f>
        <v>0</v>
      </c>
      <c r="U451" s="39"/>
      <c r="V451" s="39"/>
      <c r="W451" s="39"/>
      <c r="X451" s="39"/>
      <c r="Y451" s="39"/>
      <c r="Z451" s="39"/>
      <c r="AA451" s="39"/>
      <c r="AB451" s="39"/>
      <c r="AC451" s="39"/>
      <c r="AD451" s="39"/>
      <c r="AE451" s="39"/>
      <c r="AR451" s="225" t="s">
        <v>248</v>
      </c>
      <c r="AT451" s="225" t="s">
        <v>243</v>
      </c>
      <c r="AU451" s="225" t="s">
        <v>79</v>
      </c>
      <c r="AY451" s="18" t="s">
        <v>240</v>
      </c>
      <c r="BE451" s="226">
        <f>IF(N451="základní",J451,0)</f>
        <v>0</v>
      </c>
      <c r="BF451" s="226">
        <f>IF(N451="snížená",J451,0)</f>
        <v>0</v>
      </c>
      <c r="BG451" s="226">
        <f>IF(N451="zákl. přenesená",J451,0)</f>
        <v>0</v>
      </c>
      <c r="BH451" s="226">
        <f>IF(N451="sníž. přenesená",J451,0)</f>
        <v>0</v>
      </c>
      <c r="BI451" s="226">
        <f>IF(N451="nulová",J451,0)</f>
        <v>0</v>
      </c>
      <c r="BJ451" s="18" t="s">
        <v>79</v>
      </c>
      <c r="BK451" s="226">
        <f>ROUND(I451*H451,2)</f>
        <v>0</v>
      </c>
      <c r="BL451" s="18" t="s">
        <v>248</v>
      </c>
      <c r="BM451" s="225" t="s">
        <v>3621</v>
      </c>
    </row>
    <row r="452" s="2" customFormat="1">
      <c r="A452" s="39"/>
      <c r="B452" s="40"/>
      <c r="C452" s="41"/>
      <c r="D452" s="227" t="s">
        <v>435</v>
      </c>
      <c r="E452" s="41"/>
      <c r="F452" s="228" t="s">
        <v>8325</v>
      </c>
      <c r="G452" s="41"/>
      <c r="H452" s="41"/>
      <c r="I452" s="229"/>
      <c r="J452" s="41"/>
      <c r="K452" s="41"/>
      <c r="L452" s="45"/>
      <c r="M452" s="291"/>
      <c r="N452" s="292"/>
      <c r="O452" s="85"/>
      <c r="P452" s="85"/>
      <c r="Q452" s="85"/>
      <c r="R452" s="85"/>
      <c r="S452" s="85"/>
      <c r="T452" s="86"/>
      <c r="U452" s="39"/>
      <c r="V452" s="39"/>
      <c r="W452" s="39"/>
      <c r="X452" s="39"/>
      <c r="Y452" s="39"/>
      <c r="Z452" s="39"/>
      <c r="AA452" s="39"/>
      <c r="AB452" s="39"/>
      <c r="AC452" s="39"/>
      <c r="AD452" s="39"/>
      <c r="AE452" s="39"/>
      <c r="AT452" s="18" t="s">
        <v>435</v>
      </c>
      <c r="AU452" s="18" t="s">
        <v>79</v>
      </c>
    </row>
    <row r="453" s="2" customFormat="1" ht="21.75" customHeight="1">
      <c r="A453" s="39"/>
      <c r="B453" s="40"/>
      <c r="C453" s="214" t="s">
        <v>2825</v>
      </c>
      <c r="D453" s="214" t="s">
        <v>243</v>
      </c>
      <c r="E453" s="215" t="s">
        <v>8328</v>
      </c>
      <c r="F453" s="216" t="s">
        <v>8274</v>
      </c>
      <c r="G453" s="217" t="s">
        <v>282</v>
      </c>
      <c r="H453" s="218">
        <v>2</v>
      </c>
      <c r="I453" s="219"/>
      <c r="J453" s="220">
        <f>ROUND(I453*H453,2)</f>
        <v>0</v>
      </c>
      <c r="K453" s="216" t="s">
        <v>247</v>
      </c>
      <c r="L453" s="45"/>
      <c r="M453" s="221" t="s">
        <v>19</v>
      </c>
      <c r="N453" s="222" t="s">
        <v>43</v>
      </c>
      <c r="O453" s="85"/>
      <c r="P453" s="223">
        <f>O453*H453</f>
        <v>0</v>
      </c>
      <c r="Q453" s="223">
        <v>0</v>
      </c>
      <c r="R453" s="223">
        <f>Q453*H453</f>
        <v>0</v>
      </c>
      <c r="S453" s="223">
        <v>0</v>
      </c>
      <c r="T453" s="224">
        <f>S453*H453</f>
        <v>0</v>
      </c>
      <c r="U453" s="39"/>
      <c r="V453" s="39"/>
      <c r="W453" s="39"/>
      <c r="X453" s="39"/>
      <c r="Y453" s="39"/>
      <c r="Z453" s="39"/>
      <c r="AA453" s="39"/>
      <c r="AB453" s="39"/>
      <c r="AC453" s="39"/>
      <c r="AD453" s="39"/>
      <c r="AE453" s="39"/>
      <c r="AR453" s="225" t="s">
        <v>248</v>
      </c>
      <c r="AT453" s="225" t="s">
        <v>243</v>
      </c>
      <c r="AU453" s="225" t="s">
        <v>79</v>
      </c>
      <c r="AY453" s="18" t="s">
        <v>240</v>
      </c>
      <c r="BE453" s="226">
        <f>IF(N453="základní",J453,0)</f>
        <v>0</v>
      </c>
      <c r="BF453" s="226">
        <f>IF(N453="snížená",J453,0)</f>
        <v>0</v>
      </c>
      <c r="BG453" s="226">
        <f>IF(N453="zákl. přenesená",J453,0)</f>
        <v>0</v>
      </c>
      <c r="BH453" s="226">
        <f>IF(N453="sníž. přenesená",J453,0)</f>
        <v>0</v>
      </c>
      <c r="BI453" s="226">
        <f>IF(N453="nulová",J453,0)</f>
        <v>0</v>
      </c>
      <c r="BJ453" s="18" t="s">
        <v>79</v>
      </c>
      <c r="BK453" s="226">
        <f>ROUND(I453*H453,2)</f>
        <v>0</v>
      </c>
      <c r="BL453" s="18" t="s">
        <v>248</v>
      </c>
      <c r="BM453" s="225" t="s">
        <v>3629</v>
      </c>
    </row>
    <row r="454" s="2" customFormat="1">
      <c r="A454" s="39"/>
      <c r="B454" s="40"/>
      <c r="C454" s="41"/>
      <c r="D454" s="227" t="s">
        <v>435</v>
      </c>
      <c r="E454" s="41"/>
      <c r="F454" s="228" t="s">
        <v>8329</v>
      </c>
      <c r="G454" s="41"/>
      <c r="H454" s="41"/>
      <c r="I454" s="229"/>
      <c r="J454" s="41"/>
      <c r="K454" s="41"/>
      <c r="L454" s="45"/>
      <c r="M454" s="291"/>
      <c r="N454" s="292"/>
      <c r="O454" s="85"/>
      <c r="P454" s="85"/>
      <c r="Q454" s="85"/>
      <c r="R454" s="85"/>
      <c r="S454" s="85"/>
      <c r="T454" s="86"/>
      <c r="U454" s="39"/>
      <c r="V454" s="39"/>
      <c r="W454" s="39"/>
      <c r="X454" s="39"/>
      <c r="Y454" s="39"/>
      <c r="Z454" s="39"/>
      <c r="AA454" s="39"/>
      <c r="AB454" s="39"/>
      <c r="AC454" s="39"/>
      <c r="AD454" s="39"/>
      <c r="AE454" s="39"/>
      <c r="AT454" s="18" t="s">
        <v>435</v>
      </c>
      <c r="AU454" s="18" t="s">
        <v>79</v>
      </c>
    </row>
    <row r="455" s="2" customFormat="1" ht="16.5" customHeight="1">
      <c r="A455" s="39"/>
      <c r="B455" s="40"/>
      <c r="C455" s="214" t="s">
        <v>693</v>
      </c>
      <c r="D455" s="214" t="s">
        <v>243</v>
      </c>
      <c r="E455" s="215" t="s">
        <v>8330</v>
      </c>
      <c r="F455" s="216" t="s">
        <v>8155</v>
      </c>
      <c r="G455" s="217" t="s">
        <v>282</v>
      </c>
      <c r="H455" s="218">
        <v>2</v>
      </c>
      <c r="I455" s="219"/>
      <c r="J455" s="220">
        <f>ROUND(I455*H455,2)</f>
        <v>0</v>
      </c>
      <c r="K455" s="216" t="s">
        <v>247</v>
      </c>
      <c r="L455" s="45"/>
      <c r="M455" s="221" t="s">
        <v>19</v>
      </c>
      <c r="N455" s="222" t="s">
        <v>43</v>
      </c>
      <c r="O455" s="85"/>
      <c r="P455" s="223">
        <f>O455*H455</f>
        <v>0</v>
      </c>
      <c r="Q455" s="223">
        <v>0</v>
      </c>
      <c r="R455" s="223">
        <f>Q455*H455</f>
        <v>0</v>
      </c>
      <c r="S455" s="223">
        <v>0</v>
      </c>
      <c r="T455" s="224">
        <f>S455*H455</f>
        <v>0</v>
      </c>
      <c r="U455" s="39"/>
      <c r="V455" s="39"/>
      <c r="W455" s="39"/>
      <c r="X455" s="39"/>
      <c r="Y455" s="39"/>
      <c r="Z455" s="39"/>
      <c r="AA455" s="39"/>
      <c r="AB455" s="39"/>
      <c r="AC455" s="39"/>
      <c r="AD455" s="39"/>
      <c r="AE455" s="39"/>
      <c r="AR455" s="225" t="s">
        <v>248</v>
      </c>
      <c r="AT455" s="225" t="s">
        <v>243</v>
      </c>
      <c r="AU455" s="225" t="s">
        <v>79</v>
      </c>
      <c r="AY455" s="18" t="s">
        <v>240</v>
      </c>
      <c r="BE455" s="226">
        <f>IF(N455="základní",J455,0)</f>
        <v>0</v>
      </c>
      <c r="BF455" s="226">
        <f>IF(N455="snížená",J455,0)</f>
        <v>0</v>
      </c>
      <c r="BG455" s="226">
        <f>IF(N455="zákl. přenesená",J455,0)</f>
        <v>0</v>
      </c>
      <c r="BH455" s="226">
        <f>IF(N455="sníž. přenesená",J455,0)</f>
        <v>0</v>
      </c>
      <c r="BI455" s="226">
        <f>IF(N455="nulová",J455,0)</f>
        <v>0</v>
      </c>
      <c r="BJ455" s="18" t="s">
        <v>79</v>
      </c>
      <c r="BK455" s="226">
        <f>ROUND(I455*H455,2)</f>
        <v>0</v>
      </c>
      <c r="BL455" s="18" t="s">
        <v>248</v>
      </c>
      <c r="BM455" s="225" t="s">
        <v>3637</v>
      </c>
    </row>
    <row r="456" s="2" customFormat="1">
      <c r="A456" s="39"/>
      <c r="B456" s="40"/>
      <c r="C456" s="41"/>
      <c r="D456" s="227" t="s">
        <v>435</v>
      </c>
      <c r="E456" s="41"/>
      <c r="F456" s="228" t="s">
        <v>8091</v>
      </c>
      <c r="G456" s="41"/>
      <c r="H456" s="41"/>
      <c r="I456" s="229"/>
      <c r="J456" s="41"/>
      <c r="K456" s="41"/>
      <c r="L456" s="45"/>
      <c r="M456" s="291"/>
      <c r="N456" s="292"/>
      <c r="O456" s="85"/>
      <c r="P456" s="85"/>
      <c r="Q456" s="85"/>
      <c r="R456" s="85"/>
      <c r="S456" s="85"/>
      <c r="T456" s="86"/>
      <c r="U456" s="39"/>
      <c r="V456" s="39"/>
      <c r="W456" s="39"/>
      <c r="X456" s="39"/>
      <c r="Y456" s="39"/>
      <c r="Z456" s="39"/>
      <c r="AA456" s="39"/>
      <c r="AB456" s="39"/>
      <c r="AC456" s="39"/>
      <c r="AD456" s="39"/>
      <c r="AE456" s="39"/>
      <c r="AT456" s="18" t="s">
        <v>435</v>
      </c>
      <c r="AU456" s="18" t="s">
        <v>79</v>
      </c>
    </row>
    <row r="457" s="2" customFormat="1">
      <c r="A457" s="39"/>
      <c r="B457" s="40"/>
      <c r="C457" s="214" t="s">
        <v>2833</v>
      </c>
      <c r="D457" s="214" t="s">
        <v>243</v>
      </c>
      <c r="E457" s="215" t="s">
        <v>8331</v>
      </c>
      <c r="F457" s="216" t="s">
        <v>8278</v>
      </c>
      <c r="G457" s="217" t="s">
        <v>282</v>
      </c>
      <c r="H457" s="218">
        <v>2</v>
      </c>
      <c r="I457" s="219"/>
      <c r="J457" s="220">
        <f>ROUND(I457*H457,2)</f>
        <v>0</v>
      </c>
      <c r="K457" s="216" t="s">
        <v>247</v>
      </c>
      <c r="L457" s="45"/>
      <c r="M457" s="221" t="s">
        <v>19</v>
      </c>
      <c r="N457" s="222" t="s">
        <v>43</v>
      </c>
      <c r="O457" s="85"/>
      <c r="P457" s="223">
        <f>O457*H457</f>
        <v>0</v>
      </c>
      <c r="Q457" s="223">
        <v>0</v>
      </c>
      <c r="R457" s="223">
        <f>Q457*H457</f>
        <v>0</v>
      </c>
      <c r="S457" s="223">
        <v>0</v>
      </c>
      <c r="T457" s="224">
        <f>S457*H457</f>
        <v>0</v>
      </c>
      <c r="U457" s="39"/>
      <c r="V457" s="39"/>
      <c r="W457" s="39"/>
      <c r="X457" s="39"/>
      <c r="Y457" s="39"/>
      <c r="Z457" s="39"/>
      <c r="AA457" s="39"/>
      <c r="AB457" s="39"/>
      <c r="AC457" s="39"/>
      <c r="AD457" s="39"/>
      <c r="AE457" s="39"/>
      <c r="AR457" s="225" t="s">
        <v>248</v>
      </c>
      <c r="AT457" s="225" t="s">
        <v>243</v>
      </c>
      <c r="AU457" s="225" t="s">
        <v>79</v>
      </c>
      <c r="AY457" s="18" t="s">
        <v>240</v>
      </c>
      <c r="BE457" s="226">
        <f>IF(N457="základní",J457,0)</f>
        <v>0</v>
      </c>
      <c r="BF457" s="226">
        <f>IF(N457="snížená",J457,0)</f>
        <v>0</v>
      </c>
      <c r="BG457" s="226">
        <f>IF(N457="zákl. přenesená",J457,0)</f>
        <v>0</v>
      </c>
      <c r="BH457" s="226">
        <f>IF(N457="sníž. přenesená",J457,0)</f>
        <v>0</v>
      </c>
      <c r="BI457" s="226">
        <f>IF(N457="nulová",J457,0)</f>
        <v>0</v>
      </c>
      <c r="BJ457" s="18" t="s">
        <v>79</v>
      </c>
      <c r="BK457" s="226">
        <f>ROUND(I457*H457,2)</f>
        <v>0</v>
      </c>
      <c r="BL457" s="18" t="s">
        <v>248</v>
      </c>
      <c r="BM457" s="225" t="s">
        <v>3645</v>
      </c>
    </row>
    <row r="458" s="2" customFormat="1">
      <c r="A458" s="39"/>
      <c r="B458" s="40"/>
      <c r="C458" s="41"/>
      <c r="D458" s="227" t="s">
        <v>435</v>
      </c>
      <c r="E458" s="41"/>
      <c r="F458" s="228" t="s">
        <v>8332</v>
      </c>
      <c r="G458" s="41"/>
      <c r="H458" s="41"/>
      <c r="I458" s="229"/>
      <c r="J458" s="41"/>
      <c r="K458" s="41"/>
      <c r="L458" s="45"/>
      <c r="M458" s="291"/>
      <c r="N458" s="292"/>
      <c r="O458" s="85"/>
      <c r="P458" s="85"/>
      <c r="Q458" s="85"/>
      <c r="R458" s="85"/>
      <c r="S458" s="85"/>
      <c r="T458" s="86"/>
      <c r="U458" s="39"/>
      <c r="V458" s="39"/>
      <c r="W458" s="39"/>
      <c r="X458" s="39"/>
      <c r="Y458" s="39"/>
      <c r="Z458" s="39"/>
      <c r="AA458" s="39"/>
      <c r="AB458" s="39"/>
      <c r="AC458" s="39"/>
      <c r="AD458" s="39"/>
      <c r="AE458" s="39"/>
      <c r="AT458" s="18" t="s">
        <v>435</v>
      </c>
      <c r="AU458" s="18" t="s">
        <v>79</v>
      </c>
    </row>
    <row r="459" s="2" customFormat="1" ht="16.5" customHeight="1">
      <c r="A459" s="39"/>
      <c r="B459" s="40"/>
      <c r="C459" s="214" t="s">
        <v>695</v>
      </c>
      <c r="D459" s="214" t="s">
        <v>243</v>
      </c>
      <c r="E459" s="215" t="s">
        <v>8333</v>
      </c>
      <c r="F459" s="216" t="s">
        <v>8281</v>
      </c>
      <c r="G459" s="217" t="s">
        <v>282</v>
      </c>
      <c r="H459" s="218">
        <v>2</v>
      </c>
      <c r="I459" s="219"/>
      <c r="J459" s="220">
        <f>ROUND(I459*H459,2)</f>
        <v>0</v>
      </c>
      <c r="K459" s="216" t="s">
        <v>247</v>
      </c>
      <c r="L459" s="45"/>
      <c r="M459" s="221" t="s">
        <v>19</v>
      </c>
      <c r="N459" s="222" t="s">
        <v>43</v>
      </c>
      <c r="O459" s="85"/>
      <c r="P459" s="223">
        <f>O459*H459</f>
        <v>0</v>
      </c>
      <c r="Q459" s="223">
        <v>0</v>
      </c>
      <c r="R459" s="223">
        <f>Q459*H459</f>
        <v>0</v>
      </c>
      <c r="S459" s="223">
        <v>0</v>
      </c>
      <c r="T459" s="224">
        <f>S459*H459</f>
        <v>0</v>
      </c>
      <c r="U459" s="39"/>
      <c r="V459" s="39"/>
      <c r="W459" s="39"/>
      <c r="X459" s="39"/>
      <c r="Y459" s="39"/>
      <c r="Z459" s="39"/>
      <c r="AA459" s="39"/>
      <c r="AB459" s="39"/>
      <c r="AC459" s="39"/>
      <c r="AD459" s="39"/>
      <c r="AE459" s="39"/>
      <c r="AR459" s="225" t="s">
        <v>248</v>
      </c>
      <c r="AT459" s="225" t="s">
        <v>243</v>
      </c>
      <c r="AU459" s="225" t="s">
        <v>79</v>
      </c>
      <c r="AY459" s="18" t="s">
        <v>240</v>
      </c>
      <c r="BE459" s="226">
        <f>IF(N459="základní",J459,0)</f>
        <v>0</v>
      </c>
      <c r="BF459" s="226">
        <f>IF(N459="snížená",J459,0)</f>
        <v>0</v>
      </c>
      <c r="BG459" s="226">
        <f>IF(N459="zákl. přenesená",J459,0)</f>
        <v>0</v>
      </c>
      <c r="BH459" s="226">
        <f>IF(N459="sníž. přenesená",J459,0)</f>
        <v>0</v>
      </c>
      <c r="BI459" s="226">
        <f>IF(N459="nulová",J459,0)</f>
        <v>0</v>
      </c>
      <c r="BJ459" s="18" t="s">
        <v>79</v>
      </c>
      <c r="BK459" s="226">
        <f>ROUND(I459*H459,2)</f>
        <v>0</v>
      </c>
      <c r="BL459" s="18" t="s">
        <v>248</v>
      </c>
      <c r="BM459" s="225" t="s">
        <v>3653</v>
      </c>
    </row>
    <row r="460" s="2" customFormat="1">
      <c r="A460" s="39"/>
      <c r="B460" s="40"/>
      <c r="C460" s="41"/>
      <c r="D460" s="227" t="s">
        <v>435</v>
      </c>
      <c r="E460" s="41"/>
      <c r="F460" s="228" t="s">
        <v>8091</v>
      </c>
      <c r="G460" s="41"/>
      <c r="H460" s="41"/>
      <c r="I460" s="229"/>
      <c r="J460" s="41"/>
      <c r="K460" s="41"/>
      <c r="L460" s="45"/>
      <c r="M460" s="291"/>
      <c r="N460" s="292"/>
      <c r="O460" s="85"/>
      <c r="P460" s="85"/>
      <c r="Q460" s="85"/>
      <c r="R460" s="85"/>
      <c r="S460" s="85"/>
      <c r="T460" s="86"/>
      <c r="U460" s="39"/>
      <c r="V460" s="39"/>
      <c r="W460" s="39"/>
      <c r="X460" s="39"/>
      <c r="Y460" s="39"/>
      <c r="Z460" s="39"/>
      <c r="AA460" s="39"/>
      <c r="AB460" s="39"/>
      <c r="AC460" s="39"/>
      <c r="AD460" s="39"/>
      <c r="AE460" s="39"/>
      <c r="AT460" s="18" t="s">
        <v>435</v>
      </c>
      <c r="AU460" s="18" t="s">
        <v>79</v>
      </c>
    </row>
    <row r="461" s="2" customFormat="1" ht="16.5" customHeight="1">
      <c r="A461" s="39"/>
      <c r="B461" s="40"/>
      <c r="C461" s="214" t="s">
        <v>2840</v>
      </c>
      <c r="D461" s="214" t="s">
        <v>243</v>
      </c>
      <c r="E461" s="215" t="s">
        <v>8334</v>
      </c>
      <c r="F461" s="216" t="s">
        <v>8335</v>
      </c>
      <c r="G461" s="217" t="s">
        <v>282</v>
      </c>
      <c r="H461" s="218">
        <v>1</v>
      </c>
      <c r="I461" s="219"/>
      <c r="J461" s="220">
        <f>ROUND(I461*H461,2)</f>
        <v>0</v>
      </c>
      <c r="K461" s="216" t="s">
        <v>247</v>
      </c>
      <c r="L461" s="45"/>
      <c r="M461" s="221" t="s">
        <v>19</v>
      </c>
      <c r="N461" s="222" t="s">
        <v>43</v>
      </c>
      <c r="O461" s="85"/>
      <c r="P461" s="223">
        <f>O461*H461</f>
        <v>0</v>
      </c>
      <c r="Q461" s="223">
        <v>0</v>
      </c>
      <c r="R461" s="223">
        <f>Q461*H461</f>
        <v>0</v>
      </c>
      <c r="S461" s="223">
        <v>0</v>
      </c>
      <c r="T461" s="224">
        <f>S461*H461</f>
        <v>0</v>
      </c>
      <c r="U461" s="39"/>
      <c r="V461" s="39"/>
      <c r="W461" s="39"/>
      <c r="X461" s="39"/>
      <c r="Y461" s="39"/>
      <c r="Z461" s="39"/>
      <c r="AA461" s="39"/>
      <c r="AB461" s="39"/>
      <c r="AC461" s="39"/>
      <c r="AD461" s="39"/>
      <c r="AE461" s="39"/>
      <c r="AR461" s="225" t="s">
        <v>248</v>
      </c>
      <c r="AT461" s="225" t="s">
        <v>243</v>
      </c>
      <c r="AU461" s="225" t="s">
        <v>79</v>
      </c>
      <c r="AY461" s="18" t="s">
        <v>240</v>
      </c>
      <c r="BE461" s="226">
        <f>IF(N461="základní",J461,0)</f>
        <v>0</v>
      </c>
      <c r="BF461" s="226">
        <f>IF(N461="snížená",J461,0)</f>
        <v>0</v>
      </c>
      <c r="BG461" s="226">
        <f>IF(N461="zákl. přenesená",J461,0)</f>
        <v>0</v>
      </c>
      <c r="BH461" s="226">
        <f>IF(N461="sníž. přenesená",J461,0)</f>
        <v>0</v>
      </c>
      <c r="BI461" s="226">
        <f>IF(N461="nulová",J461,0)</f>
        <v>0</v>
      </c>
      <c r="BJ461" s="18" t="s">
        <v>79</v>
      </c>
      <c r="BK461" s="226">
        <f>ROUND(I461*H461,2)</f>
        <v>0</v>
      </c>
      <c r="BL461" s="18" t="s">
        <v>248</v>
      </c>
      <c r="BM461" s="225" t="s">
        <v>3661</v>
      </c>
    </row>
    <row r="462" s="2" customFormat="1">
      <c r="A462" s="39"/>
      <c r="B462" s="40"/>
      <c r="C462" s="41"/>
      <c r="D462" s="227" t="s">
        <v>435</v>
      </c>
      <c r="E462" s="41"/>
      <c r="F462" s="228" t="s">
        <v>8336</v>
      </c>
      <c r="G462" s="41"/>
      <c r="H462" s="41"/>
      <c r="I462" s="229"/>
      <c r="J462" s="41"/>
      <c r="K462" s="41"/>
      <c r="L462" s="45"/>
      <c r="M462" s="291"/>
      <c r="N462" s="292"/>
      <c r="O462" s="85"/>
      <c r="P462" s="85"/>
      <c r="Q462" s="85"/>
      <c r="R462" s="85"/>
      <c r="S462" s="85"/>
      <c r="T462" s="86"/>
      <c r="U462" s="39"/>
      <c r="V462" s="39"/>
      <c r="W462" s="39"/>
      <c r="X462" s="39"/>
      <c r="Y462" s="39"/>
      <c r="Z462" s="39"/>
      <c r="AA462" s="39"/>
      <c r="AB462" s="39"/>
      <c r="AC462" s="39"/>
      <c r="AD462" s="39"/>
      <c r="AE462" s="39"/>
      <c r="AT462" s="18" t="s">
        <v>435</v>
      </c>
      <c r="AU462" s="18" t="s">
        <v>79</v>
      </c>
    </row>
    <row r="463" s="12" customFormat="1" ht="25.92" customHeight="1">
      <c r="A463" s="12"/>
      <c r="B463" s="198"/>
      <c r="C463" s="199"/>
      <c r="D463" s="200" t="s">
        <v>71</v>
      </c>
      <c r="E463" s="201" t="s">
        <v>295</v>
      </c>
      <c r="F463" s="201" t="s">
        <v>8337</v>
      </c>
      <c r="G463" s="199"/>
      <c r="H463" s="199"/>
      <c r="I463" s="202"/>
      <c r="J463" s="203">
        <f>BK463</f>
        <v>0</v>
      </c>
      <c r="K463" s="199"/>
      <c r="L463" s="204"/>
      <c r="M463" s="205"/>
      <c r="N463" s="206"/>
      <c r="O463" s="206"/>
      <c r="P463" s="207">
        <f>SUM(P464:P487)</f>
        <v>0</v>
      </c>
      <c r="Q463" s="206"/>
      <c r="R463" s="207">
        <f>SUM(R464:R487)</f>
        <v>0</v>
      </c>
      <c r="S463" s="206"/>
      <c r="T463" s="208">
        <f>SUM(T464:T487)</f>
        <v>0</v>
      </c>
      <c r="U463" s="12"/>
      <c r="V463" s="12"/>
      <c r="W463" s="12"/>
      <c r="X463" s="12"/>
      <c r="Y463" s="12"/>
      <c r="Z463" s="12"/>
      <c r="AA463" s="12"/>
      <c r="AB463" s="12"/>
      <c r="AC463" s="12"/>
      <c r="AD463" s="12"/>
      <c r="AE463" s="12"/>
      <c r="AR463" s="209" t="s">
        <v>79</v>
      </c>
      <c r="AT463" s="210" t="s">
        <v>71</v>
      </c>
      <c r="AU463" s="210" t="s">
        <v>72</v>
      </c>
      <c r="AY463" s="209" t="s">
        <v>240</v>
      </c>
      <c r="BK463" s="211">
        <f>SUM(BK464:BK487)</f>
        <v>0</v>
      </c>
    </row>
    <row r="464" s="2" customFormat="1" ht="33" customHeight="1">
      <c r="A464" s="39"/>
      <c r="B464" s="40"/>
      <c r="C464" s="214" t="s">
        <v>698</v>
      </c>
      <c r="D464" s="214" t="s">
        <v>243</v>
      </c>
      <c r="E464" s="215" t="s">
        <v>8338</v>
      </c>
      <c r="F464" s="216" t="s">
        <v>8260</v>
      </c>
      <c r="G464" s="217" t="s">
        <v>282</v>
      </c>
      <c r="H464" s="218">
        <v>1</v>
      </c>
      <c r="I464" s="219"/>
      <c r="J464" s="220">
        <f>ROUND(I464*H464,2)</f>
        <v>0</v>
      </c>
      <c r="K464" s="216" t="s">
        <v>247</v>
      </c>
      <c r="L464" s="45"/>
      <c r="M464" s="221" t="s">
        <v>19</v>
      </c>
      <c r="N464" s="222" t="s">
        <v>43</v>
      </c>
      <c r="O464" s="85"/>
      <c r="P464" s="223">
        <f>O464*H464</f>
        <v>0</v>
      </c>
      <c r="Q464" s="223">
        <v>0</v>
      </c>
      <c r="R464" s="223">
        <f>Q464*H464</f>
        <v>0</v>
      </c>
      <c r="S464" s="223">
        <v>0</v>
      </c>
      <c r="T464" s="224">
        <f>S464*H464</f>
        <v>0</v>
      </c>
      <c r="U464" s="39"/>
      <c r="V464" s="39"/>
      <c r="W464" s="39"/>
      <c r="X464" s="39"/>
      <c r="Y464" s="39"/>
      <c r="Z464" s="39"/>
      <c r="AA464" s="39"/>
      <c r="AB464" s="39"/>
      <c r="AC464" s="39"/>
      <c r="AD464" s="39"/>
      <c r="AE464" s="39"/>
      <c r="AR464" s="225" t="s">
        <v>248</v>
      </c>
      <c r="AT464" s="225" t="s">
        <v>243</v>
      </c>
      <c r="AU464" s="225" t="s">
        <v>79</v>
      </c>
      <c r="AY464" s="18" t="s">
        <v>240</v>
      </c>
      <c r="BE464" s="226">
        <f>IF(N464="základní",J464,0)</f>
        <v>0</v>
      </c>
      <c r="BF464" s="226">
        <f>IF(N464="snížená",J464,0)</f>
        <v>0</v>
      </c>
      <c r="BG464" s="226">
        <f>IF(N464="zákl. přenesená",J464,0)</f>
        <v>0</v>
      </c>
      <c r="BH464" s="226">
        <f>IF(N464="sníž. přenesená",J464,0)</f>
        <v>0</v>
      </c>
      <c r="BI464" s="226">
        <f>IF(N464="nulová",J464,0)</f>
        <v>0</v>
      </c>
      <c r="BJ464" s="18" t="s">
        <v>79</v>
      </c>
      <c r="BK464" s="226">
        <f>ROUND(I464*H464,2)</f>
        <v>0</v>
      </c>
      <c r="BL464" s="18" t="s">
        <v>248</v>
      </c>
      <c r="BM464" s="225" t="s">
        <v>3669</v>
      </c>
    </row>
    <row r="465" s="2" customFormat="1">
      <c r="A465" s="39"/>
      <c r="B465" s="40"/>
      <c r="C465" s="41"/>
      <c r="D465" s="227" t="s">
        <v>435</v>
      </c>
      <c r="E465" s="41"/>
      <c r="F465" s="228" t="s">
        <v>8261</v>
      </c>
      <c r="G465" s="41"/>
      <c r="H465" s="41"/>
      <c r="I465" s="229"/>
      <c r="J465" s="41"/>
      <c r="K465" s="41"/>
      <c r="L465" s="45"/>
      <c r="M465" s="291"/>
      <c r="N465" s="292"/>
      <c r="O465" s="85"/>
      <c r="P465" s="85"/>
      <c r="Q465" s="85"/>
      <c r="R465" s="85"/>
      <c r="S465" s="85"/>
      <c r="T465" s="86"/>
      <c r="U465" s="39"/>
      <c r="V465" s="39"/>
      <c r="W465" s="39"/>
      <c r="X465" s="39"/>
      <c r="Y465" s="39"/>
      <c r="Z465" s="39"/>
      <c r="AA465" s="39"/>
      <c r="AB465" s="39"/>
      <c r="AC465" s="39"/>
      <c r="AD465" s="39"/>
      <c r="AE465" s="39"/>
      <c r="AT465" s="18" t="s">
        <v>435</v>
      </c>
      <c r="AU465" s="18" t="s">
        <v>79</v>
      </c>
    </row>
    <row r="466" s="2" customFormat="1" ht="16.5" customHeight="1">
      <c r="A466" s="39"/>
      <c r="B466" s="40"/>
      <c r="C466" s="214" t="s">
        <v>2847</v>
      </c>
      <c r="D466" s="214" t="s">
        <v>243</v>
      </c>
      <c r="E466" s="215" t="s">
        <v>8339</v>
      </c>
      <c r="F466" s="216" t="s">
        <v>7983</v>
      </c>
      <c r="G466" s="217" t="s">
        <v>282</v>
      </c>
      <c r="H466" s="218">
        <v>1</v>
      </c>
      <c r="I466" s="219"/>
      <c r="J466" s="220">
        <f>ROUND(I466*H466,2)</f>
        <v>0</v>
      </c>
      <c r="K466" s="216" t="s">
        <v>247</v>
      </c>
      <c r="L466" s="45"/>
      <c r="M466" s="221" t="s">
        <v>19</v>
      </c>
      <c r="N466" s="222" t="s">
        <v>43</v>
      </c>
      <c r="O466" s="85"/>
      <c r="P466" s="223">
        <f>O466*H466</f>
        <v>0</v>
      </c>
      <c r="Q466" s="223">
        <v>0</v>
      </c>
      <c r="R466" s="223">
        <f>Q466*H466</f>
        <v>0</v>
      </c>
      <c r="S466" s="223">
        <v>0</v>
      </c>
      <c r="T466" s="224">
        <f>S466*H466</f>
        <v>0</v>
      </c>
      <c r="U466" s="39"/>
      <c r="V466" s="39"/>
      <c r="W466" s="39"/>
      <c r="X466" s="39"/>
      <c r="Y466" s="39"/>
      <c r="Z466" s="39"/>
      <c r="AA466" s="39"/>
      <c r="AB466" s="39"/>
      <c r="AC466" s="39"/>
      <c r="AD466" s="39"/>
      <c r="AE466" s="39"/>
      <c r="AR466" s="225" t="s">
        <v>248</v>
      </c>
      <c r="AT466" s="225" t="s">
        <v>243</v>
      </c>
      <c r="AU466" s="225" t="s">
        <v>79</v>
      </c>
      <c r="AY466" s="18" t="s">
        <v>240</v>
      </c>
      <c r="BE466" s="226">
        <f>IF(N466="základní",J466,0)</f>
        <v>0</v>
      </c>
      <c r="BF466" s="226">
        <f>IF(N466="snížená",J466,0)</f>
        <v>0</v>
      </c>
      <c r="BG466" s="226">
        <f>IF(N466="zákl. přenesená",J466,0)</f>
        <v>0</v>
      </c>
      <c r="BH466" s="226">
        <f>IF(N466="sníž. přenesená",J466,0)</f>
        <v>0</v>
      </c>
      <c r="BI466" s="226">
        <f>IF(N466="nulová",J466,0)</f>
        <v>0</v>
      </c>
      <c r="BJ466" s="18" t="s">
        <v>79</v>
      </c>
      <c r="BK466" s="226">
        <f>ROUND(I466*H466,2)</f>
        <v>0</v>
      </c>
      <c r="BL466" s="18" t="s">
        <v>248</v>
      </c>
      <c r="BM466" s="225" t="s">
        <v>3681</v>
      </c>
    </row>
    <row r="467" s="2" customFormat="1">
      <c r="A467" s="39"/>
      <c r="B467" s="40"/>
      <c r="C467" s="41"/>
      <c r="D467" s="227" t="s">
        <v>435</v>
      </c>
      <c r="E467" s="41"/>
      <c r="F467" s="228" t="s">
        <v>7978</v>
      </c>
      <c r="G467" s="41"/>
      <c r="H467" s="41"/>
      <c r="I467" s="229"/>
      <c r="J467" s="41"/>
      <c r="K467" s="41"/>
      <c r="L467" s="45"/>
      <c r="M467" s="291"/>
      <c r="N467" s="292"/>
      <c r="O467" s="85"/>
      <c r="P467" s="85"/>
      <c r="Q467" s="85"/>
      <c r="R467" s="85"/>
      <c r="S467" s="85"/>
      <c r="T467" s="86"/>
      <c r="U467" s="39"/>
      <c r="V467" s="39"/>
      <c r="W467" s="39"/>
      <c r="X467" s="39"/>
      <c r="Y467" s="39"/>
      <c r="Z467" s="39"/>
      <c r="AA467" s="39"/>
      <c r="AB467" s="39"/>
      <c r="AC467" s="39"/>
      <c r="AD467" s="39"/>
      <c r="AE467" s="39"/>
      <c r="AT467" s="18" t="s">
        <v>435</v>
      </c>
      <c r="AU467" s="18" t="s">
        <v>79</v>
      </c>
    </row>
    <row r="468" s="2" customFormat="1">
      <c r="A468" s="39"/>
      <c r="B468" s="40"/>
      <c r="C468" s="214" t="s">
        <v>701</v>
      </c>
      <c r="D468" s="214" t="s">
        <v>243</v>
      </c>
      <c r="E468" s="215" t="s">
        <v>8340</v>
      </c>
      <c r="F468" s="216" t="s">
        <v>8264</v>
      </c>
      <c r="G468" s="217" t="s">
        <v>282</v>
      </c>
      <c r="H468" s="218">
        <v>1</v>
      </c>
      <c r="I468" s="219"/>
      <c r="J468" s="220">
        <f>ROUND(I468*H468,2)</f>
        <v>0</v>
      </c>
      <c r="K468" s="216" t="s">
        <v>247</v>
      </c>
      <c r="L468" s="45"/>
      <c r="M468" s="221" t="s">
        <v>19</v>
      </c>
      <c r="N468" s="222" t="s">
        <v>43</v>
      </c>
      <c r="O468" s="85"/>
      <c r="P468" s="223">
        <f>O468*H468</f>
        <v>0</v>
      </c>
      <c r="Q468" s="223">
        <v>0</v>
      </c>
      <c r="R468" s="223">
        <f>Q468*H468</f>
        <v>0</v>
      </c>
      <c r="S468" s="223">
        <v>0</v>
      </c>
      <c r="T468" s="224">
        <f>S468*H468</f>
        <v>0</v>
      </c>
      <c r="U468" s="39"/>
      <c r="V468" s="39"/>
      <c r="W468" s="39"/>
      <c r="X468" s="39"/>
      <c r="Y468" s="39"/>
      <c r="Z468" s="39"/>
      <c r="AA468" s="39"/>
      <c r="AB468" s="39"/>
      <c r="AC468" s="39"/>
      <c r="AD468" s="39"/>
      <c r="AE468" s="39"/>
      <c r="AR468" s="225" t="s">
        <v>248</v>
      </c>
      <c r="AT468" s="225" t="s">
        <v>243</v>
      </c>
      <c r="AU468" s="225" t="s">
        <v>79</v>
      </c>
      <c r="AY468" s="18" t="s">
        <v>240</v>
      </c>
      <c r="BE468" s="226">
        <f>IF(N468="základní",J468,0)</f>
        <v>0</v>
      </c>
      <c r="BF468" s="226">
        <f>IF(N468="snížená",J468,0)</f>
        <v>0</v>
      </c>
      <c r="BG468" s="226">
        <f>IF(N468="zákl. přenesená",J468,0)</f>
        <v>0</v>
      </c>
      <c r="BH468" s="226">
        <f>IF(N468="sníž. přenesená",J468,0)</f>
        <v>0</v>
      </c>
      <c r="BI468" s="226">
        <f>IF(N468="nulová",J468,0)</f>
        <v>0</v>
      </c>
      <c r="BJ468" s="18" t="s">
        <v>79</v>
      </c>
      <c r="BK468" s="226">
        <f>ROUND(I468*H468,2)</f>
        <v>0</v>
      </c>
      <c r="BL468" s="18" t="s">
        <v>248</v>
      </c>
      <c r="BM468" s="225" t="s">
        <v>3692</v>
      </c>
    </row>
    <row r="469" s="2" customFormat="1">
      <c r="A469" s="39"/>
      <c r="B469" s="40"/>
      <c r="C469" s="41"/>
      <c r="D469" s="227" t="s">
        <v>435</v>
      </c>
      <c r="E469" s="41"/>
      <c r="F469" s="228" t="s">
        <v>8265</v>
      </c>
      <c r="G469" s="41"/>
      <c r="H469" s="41"/>
      <c r="I469" s="229"/>
      <c r="J469" s="41"/>
      <c r="K469" s="41"/>
      <c r="L469" s="45"/>
      <c r="M469" s="291"/>
      <c r="N469" s="292"/>
      <c r="O469" s="85"/>
      <c r="P469" s="85"/>
      <c r="Q469" s="85"/>
      <c r="R469" s="85"/>
      <c r="S469" s="85"/>
      <c r="T469" s="86"/>
      <c r="U469" s="39"/>
      <c r="V469" s="39"/>
      <c r="W469" s="39"/>
      <c r="X469" s="39"/>
      <c r="Y469" s="39"/>
      <c r="Z469" s="39"/>
      <c r="AA469" s="39"/>
      <c r="AB469" s="39"/>
      <c r="AC469" s="39"/>
      <c r="AD469" s="39"/>
      <c r="AE469" s="39"/>
      <c r="AT469" s="18" t="s">
        <v>435</v>
      </c>
      <c r="AU469" s="18" t="s">
        <v>79</v>
      </c>
    </row>
    <row r="470" s="2" customFormat="1" ht="16.5" customHeight="1">
      <c r="A470" s="39"/>
      <c r="B470" s="40"/>
      <c r="C470" s="214" t="s">
        <v>2855</v>
      </c>
      <c r="D470" s="214" t="s">
        <v>243</v>
      </c>
      <c r="E470" s="215" t="s">
        <v>8341</v>
      </c>
      <c r="F470" s="216" t="s">
        <v>8045</v>
      </c>
      <c r="G470" s="217" t="s">
        <v>282</v>
      </c>
      <c r="H470" s="218">
        <v>1</v>
      </c>
      <c r="I470" s="219"/>
      <c r="J470" s="220">
        <f>ROUND(I470*H470,2)</f>
        <v>0</v>
      </c>
      <c r="K470" s="216" t="s">
        <v>247</v>
      </c>
      <c r="L470" s="45"/>
      <c r="M470" s="221" t="s">
        <v>19</v>
      </c>
      <c r="N470" s="222" t="s">
        <v>43</v>
      </c>
      <c r="O470" s="85"/>
      <c r="P470" s="223">
        <f>O470*H470</f>
        <v>0</v>
      </c>
      <c r="Q470" s="223">
        <v>0</v>
      </c>
      <c r="R470" s="223">
        <f>Q470*H470</f>
        <v>0</v>
      </c>
      <c r="S470" s="223">
        <v>0</v>
      </c>
      <c r="T470" s="224">
        <f>S470*H470</f>
        <v>0</v>
      </c>
      <c r="U470" s="39"/>
      <c r="V470" s="39"/>
      <c r="W470" s="39"/>
      <c r="X470" s="39"/>
      <c r="Y470" s="39"/>
      <c r="Z470" s="39"/>
      <c r="AA470" s="39"/>
      <c r="AB470" s="39"/>
      <c r="AC470" s="39"/>
      <c r="AD470" s="39"/>
      <c r="AE470" s="39"/>
      <c r="AR470" s="225" t="s">
        <v>248</v>
      </c>
      <c r="AT470" s="225" t="s">
        <v>243</v>
      </c>
      <c r="AU470" s="225" t="s">
        <v>79</v>
      </c>
      <c r="AY470" s="18" t="s">
        <v>240</v>
      </c>
      <c r="BE470" s="226">
        <f>IF(N470="základní",J470,0)</f>
        <v>0</v>
      </c>
      <c r="BF470" s="226">
        <f>IF(N470="snížená",J470,0)</f>
        <v>0</v>
      </c>
      <c r="BG470" s="226">
        <f>IF(N470="zákl. přenesená",J470,0)</f>
        <v>0</v>
      </c>
      <c r="BH470" s="226">
        <f>IF(N470="sníž. přenesená",J470,0)</f>
        <v>0</v>
      </c>
      <c r="BI470" s="226">
        <f>IF(N470="nulová",J470,0)</f>
        <v>0</v>
      </c>
      <c r="BJ470" s="18" t="s">
        <v>79</v>
      </c>
      <c r="BK470" s="226">
        <f>ROUND(I470*H470,2)</f>
        <v>0</v>
      </c>
      <c r="BL470" s="18" t="s">
        <v>248</v>
      </c>
      <c r="BM470" s="225" t="s">
        <v>3700</v>
      </c>
    </row>
    <row r="471" s="2" customFormat="1">
      <c r="A471" s="39"/>
      <c r="B471" s="40"/>
      <c r="C471" s="41"/>
      <c r="D471" s="227" t="s">
        <v>435</v>
      </c>
      <c r="E471" s="41"/>
      <c r="F471" s="228" t="s">
        <v>7978</v>
      </c>
      <c r="G471" s="41"/>
      <c r="H471" s="41"/>
      <c r="I471" s="229"/>
      <c r="J471" s="41"/>
      <c r="K471" s="41"/>
      <c r="L471" s="45"/>
      <c r="M471" s="291"/>
      <c r="N471" s="292"/>
      <c r="O471" s="85"/>
      <c r="P471" s="85"/>
      <c r="Q471" s="85"/>
      <c r="R471" s="85"/>
      <c r="S471" s="85"/>
      <c r="T471" s="86"/>
      <c r="U471" s="39"/>
      <c r="V471" s="39"/>
      <c r="W471" s="39"/>
      <c r="X471" s="39"/>
      <c r="Y471" s="39"/>
      <c r="Z471" s="39"/>
      <c r="AA471" s="39"/>
      <c r="AB471" s="39"/>
      <c r="AC471" s="39"/>
      <c r="AD471" s="39"/>
      <c r="AE471" s="39"/>
      <c r="AT471" s="18" t="s">
        <v>435</v>
      </c>
      <c r="AU471" s="18" t="s">
        <v>79</v>
      </c>
    </row>
    <row r="472" s="2" customFormat="1">
      <c r="A472" s="39"/>
      <c r="B472" s="40"/>
      <c r="C472" s="214" t="s">
        <v>704</v>
      </c>
      <c r="D472" s="214" t="s">
        <v>243</v>
      </c>
      <c r="E472" s="215" t="s">
        <v>8342</v>
      </c>
      <c r="F472" s="216" t="s">
        <v>8268</v>
      </c>
      <c r="G472" s="217" t="s">
        <v>282</v>
      </c>
      <c r="H472" s="218">
        <v>1</v>
      </c>
      <c r="I472" s="219"/>
      <c r="J472" s="220">
        <f>ROUND(I472*H472,2)</f>
        <v>0</v>
      </c>
      <c r="K472" s="216" t="s">
        <v>247</v>
      </c>
      <c r="L472" s="45"/>
      <c r="M472" s="221" t="s">
        <v>19</v>
      </c>
      <c r="N472" s="222" t="s">
        <v>43</v>
      </c>
      <c r="O472" s="85"/>
      <c r="P472" s="223">
        <f>O472*H472</f>
        <v>0</v>
      </c>
      <c r="Q472" s="223">
        <v>0</v>
      </c>
      <c r="R472" s="223">
        <f>Q472*H472</f>
        <v>0</v>
      </c>
      <c r="S472" s="223">
        <v>0</v>
      </c>
      <c r="T472" s="224">
        <f>S472*H472</f>
        <v>0</v>
      </c>
      <c r="U472" s="39"/>
      <c r="V472" s="39"/>
      <c r="W472" s="39"/>
      <c r="X472" s="39"/>
      <c r="Y472" s="39"/>
      <c r="Z472" s="39"/>
      <c r="AA472" s="39"/>
      <c r="AB472" s="39"/>
      <c r="AC472" s="39"/>
      <c r="AD472" s="39"/>
      <c r="AE472" s="39"/>
      <c r="AR472" s="225" t="s">
        <v>248</v>
      </c>
      <c r="AT472" s="225" t="s">
        <v>243</v>
      </c>
      <c r="AU472" s="225" t="s">
        <v>79</v>
      </c>
      <c r="AY472" s="18" t="s">
        <v>240</v>
      </c>
      <c r="BE472" s="226">
        <f>IF(N472="základní",J472,0)</f>
        <v>0</v>
      </c>
      <c r="BF472" s="226">
        <f>IF(N472="snížená",J472,0)</f>
        <v>0</v>
      </c>
      <c r="BG472" s="226">
        <f>IF(N472="zákl. přenesená",J472,0)</f>
        <v>0</v>
      </c>
      <c r="BH472" s="226">
        <f>IF(N472="sníž. přenesená",J472,0)</f>
        <v>0</v>
      </c>
      <c r="BI472" s="226">
        <f>IF(N472="nulová",J472,0)</f>
        <v>0</v>
      </c>
      <c r="BJ472" s="18" t="s">
        <v>79</v>
      </c>
      <c r="BK472" s="226">
        <f>ROUND(I472*H472,2)</f>
        <v>0</v>
      </c>
      <c r="BL472" s="18" t="s">
        <v>248</v>
      </c>
      <c r="BM472" s="225" t="s">
        <v>3708</v>
      </c>
    </row>
    <row r="473" s="2" customFormat="1">
      <c r="A473" s="39"/>
      <c r="B473" s="40"/>
      <c r="C473" s="41"/>
      <c r="D473" s="227" t="s">
        <v>435</v>
      </c>
      <c r="E473" s="41"/>
      <c r="F473" s="228" t="s">
        <v>8343</v>
      </c>
      <c r="G473" s="41"/>
      <c r="H473" s="41"/>
      <c r="I473" s="229"/>
      <c r="J473" s="41"/>
      <c r="K473" s="41"/>
      <c r="L473" s="45"/>
      <c r="M473" s="291"/>
      <c r="N473" s="292"/>
      <c r="O473" s="85"/>
      <c r="P473" s="85"/>
      <c r="Q473" s="85"/>
      <c r="R473" s="85"/>
      <c r="S473" s="85"/>
      <c r="T473" s="86"/>
      <c r="U473" s="39"/>
      <c r="V473" s="39"/>
      <c r="W473" s="39"/>
      <c r="X473" s="39"/>
      <c r="Y473" s="39"/>
      <c r="Z473" s="39"/>
      <c r="AA473" s="39"/>
      <c r="AB473" s="39"/>
      <c r="AC473" s="39"/>
      <c r="AD473" s="39"/>
      <c r="AE473" s="39"/>
      <c r="AT473" s="18" t="s">
        <v>435</v>
      </c>
      <c r="AU473" s="18" t="s">
        <v>79</v>
      </c>
    </row>
    <row r="474" s="2" customFormat="1" ht="16.5" customHeight="1">
      <c r="A474" s="39"/>
      <c r="B474" s="40"/>
      <c r="C474" s="214" t="s">
        <v>2862</v>
      </c>
      <c r="D474" s="214" t="s">
        <v>243</v>
      </c>
      <c r="E474" s="215" t="s">
        <v>8344</v>
      </c>
      <c r="F474" s="216" t="s">
        <v>8271</v>
      </c>
      <c r="G474" s="217" t="s">
        <v>6156</v>
      </c>
      <c r="H474" s="218">
        <v>1</v>
      </c>
      <c r="I474" s="219"/>
      <c r="J474" s="220">
        <f>ROUND(I474*H474,2)</f>
        <v>0</v>
      </c>
      <c r="K474" s="216" t="s">
        <v>247</v>
      </c>
      <c r="L474" s="45"/>
      <c r="M474" s="221" t="s">
        <v>19</v>
      </c>
      <c r="N474" s="222" t="s">
        <v>43</v>
      </c>
      <c r="O474" s="85"/>
      <c r="P474" s="223">
        <f>O474*H474</f>
        <v>0</v>
      </c>
      <c r="Q474" s="223">
        <v>0</v>
      </c>
      <c r="R474" s="223">
        <f>Q474*H474</f>
        <v>0</v>
      </c>
      <c r="S474" s="223">
        <v>0</v>
      </c>
      <c r="T474" s="224">
        <f>S474*H474</f>
        <v>0</v>
      </c>
      <c r="U474" s="39"/>
      <c r="V474" s="39"/>
      <c r="W474" s="39"/>
      <c r="X474" s="39"/>
      <c r="Y474" s="39"/>
      <c r="Z474" s="39"/>
      <c r="AA474" s="39"/>
      <c r="AB474" s="39"/>
      <c r="AC474" s="39"/>
      <c r="AD474" s="39"/>
      <c r="AE474" s="39"/>
      <c r="AR474" s="225" t="s">
        <v>248</v>
      </c>
      <c r="AT474" s="225" t="s">
        <v>243</v>
      </c>
      <c r="AU474" s="225" t="s">
        <v>79</v>
      </c>
      <c r="AY474" s="18" t="s">
        <v>240</v>
      </c>
      <c r="BE474" s="226">
        <f>IF(N474="základní",J474,0)</f>
        <v>0</v>
      </c>
      <c r="BF474" s="226">
        <f>IF(N474="snížená",J474,0)</f>
        <v>0</v>
      </c>
      <c r="BG474" s="226">
        <f>IF(N474="zákl. přenesená",J474,0)</f>
        <v>0</v>
      </c>
      <c r="BH474" s="226">
        <f>IF(N474="sníž. přenesená",J474,0)</f>
        <v>0</v>
      </c>
      <c r="BI474" s="226">
        <f>IF(N474="nulová",J474,0)</f>
        <v>0</v>
      </c>
      <c r="BJ474" s="18" t="s">
        <v>79</v>
      </c>
      <c r="BK474" s="226">
        <f>ROUND(I474*H474,2)</f>
        <v>0</v>
      </c>
      <c r="BL474" s="18" t="s">
        <v>248</v>
      </c>
      <c r="BM474" s="225" t="s">
        <v>3716</v>
      </c>
    </row>
    <row r="475" s="2" customFormat="1">
      <c r="A475" s="39"/>
      <c r="B475" s="40"/>
      <c r="C475" s="41"/>
      <c r="D475" s="227" t="s">
        <v>435</v>
      </c>
      <c r="E475" s="41"/>
      <c r="F475" s="228" t="s">
        <v>8343</v>
      </c>
      <c r="G475" s="41"/>
      <c r="H475" s="41"/>
      <c r="I475" s="229"/>
      <c r="J475" s="41"/>
      <c r="K475" s="41"/>
      <c r="L475" s="45"/>
      <c r="M475" s="291"/>
      <c r="N475" s="292"/>
      <c r="O475" s="85"/>
      <c r="P475" s="85"/>
      <c r="Q475" s="85"/>
      <c r="R475" s="85"/>
      <c r="S475" s="85"/>
      <c r="T475" s="86"/>
      <c r="U475" s="39"/>
      <c r="V475" s="39"/>
      <c r="W475" s="39"/>
      <c r="X475" s="39"/>
      <c r="Y475" s="39"/>
      <c r="Z475" s="39"/>
      <c r="AA475" s="39"/>
      <c r="AB475" s="39"/>
      <c r="AC475" s="39"/>
      <c r="AD475" s="39"/>
      <c r="AE475" s="39"/>
      <c r="AT475" s="18" t="s">
        <v>435</v>
      </c>
      <c r="AU475" s="18" t="s">
        <v>79</v>
      </c>
    </row>
    <row r="476" s="2" customFormat="1" ht="16.5" customHeight="1">
      <c r="A476" s="39"/>
      <c r="B476" s="40"/>
      <c r="C476" s="214" t="s">
        <v>706</v>
      </c>
      <c r="D476" s="214" t="s">
        <v>243</v>
      </c>
      <c r="E476" s="215" t="s">
        <v>8345</v>
      </c>
      <c r="F476" s="216" t="s">
        <v>8060</v>
      </c>
      <c r="G476" s="217" t="s">
        <v>6156</v>
      </c>
      <c r="H476" s="218">
        <v>1</v>
      </c>
      <c r="I476" s="219"/>
      <c r="J476" s="220">
        <f>ROUND(I476*H476,2)</f>
        <v>0</v>
      </c>
      <c r="K476" s="216" t="s">
        <v>247</v>
      </c>
      <c r="L476" s="45"/>
      <c r="M476" s="221" t="s">
        <v>19</v>
      </c>
      <c r="N476" s="222" t="s">
        <v>43</v>
      </c>
      <c r="O476" s="85"/>
      <c r="P476" s="223">
        <f>O476*H476</f>
        <v>0</v>
      </c>
      <c r="Q476" s="223">
        <v>0</v>
      </c>
      <c r="R476" s="223">
        <f>Q476*H476</f>
        <v>0</v>
      </c>
      <c r="S476" s="223">
        <v>0</v>
      </c>
      <c r="T476" s="224">
        <f>S476*H476</f>
        <v>0</v>
      </c>
      <c r="U476" s="39"/>
      <c r="V476" s="39"/>
      <c r="W476" s="39"/>
      <c r="X476" s="39"/>
      <c r="Y476" s="39"/>
      <c r="Z476" s="39"/>
      <c r="AA476" s="39"/>
      <c r="AB476" s="39"/>
      <c r="AC476" s="39"/>
      <c r="AD476" s="39"/>
      <c r="AE476" s="39"/>
      <c r="AR476" s="225" t="s">
        <v>248</v>
      </c>
      <c r="AT476" s="225" t="s">
        <v>243</v>
      </c>
      <c r="AU476" s="225" t="s">
        <v>79</v>
      </c>
      <c r="AY476" s="18" t="s">
        <v>240</v>
      </c>
      <c r="BE476" s="226">
        <f>IF(N476="základní",J476,0)</f>
        <v>0</v>
      </c>
      <c r="BF476" s="226">
        <f>IF(N476="snížená",J476,0)</f>
        <v>0</v>
      </c>
      <c r="BG476" s="226">
        <f>IF(N476="zákl. přenesená",J476,0)</f>
        <v>0</v>
      </c>
      <c r="BH476" s="226">
        <f>IF(N476="sníž. přenesená",J476,0)</f>
        <v>0</v>
      </c>
      <c r="BI476" s="226">
        <f>IF(N476="nulová",J476,0)</f>
        <v>0</v>
      </c>
      <c r="BJ476" s="18" t="s">
        <v>79</v>
      </c>
      <c r="BK476" s="226">
        <f>ROUND(I476*H476,2)</f>
        <v>0</v>
      </c>
      <c r="BL476" s="18" t="s">
        <v>248</v>
      </c>
      <c r="BM476" s="225" t="s">
        <v>3724</v>
      </c>
    </row>
    <row r="477" s="2" customFormat="1">
      <c r="A477" s="39"/>
      <c r="B477" s="40"/>
      <c r="C477" s="41"/>
      <c r="D477" s="227" t="s">
        <v>435</v>
      </c>
      <c r="E477" s="41"/>
      <c r="F477" s="228" t="s">
        <v>8343</v>
      </c>
      <c r="G477" s="41"/>
      <c r="H477" s="41"/>
      <c r="I477" s="229"/>
      <c r="J477" s="41"/>
      <c r="K477" s="41"/>
      <c r="L477" s="45"/>
      <c r="M477" s="291"/>
      <c r="N477" s="292"/>
      <c r="O477" s="85"/>
      <c r="P477" s="85"/>
      <c r="Q477" s="85"/>
      <c r="R477" s="85"/>
      <c r="S477" s="85"/>
      <c r="T477" s="86"/>
      <c r="U477" s="39"/>
      <c r="V477" s="39"/>
      <c r="W477" s="39"/>
      <c r="X477" s="39"/>
      <c r="Y477" s="39"/>
      <c r="Z477" s="39"/>
      <c r="AA477" s="39"/>
      <c r="AB477" s="39"/>
      <c r="AC477" s="39"/>
      <c r="AD477" s="39"/>
      <c r="AE477" s="39"/>
      <c r="AT477" s="18" t="s">
        <v>435</v>
      </c>
      <c r="AU477" s="18" t="s">
        <v>79</v>
      </c>
    </row>
    <row r="478" s="2" customFormat="1" ht="21.75" customHeight="1">
      <c r="A478" s="39"/>
      <c r="B478" s="40"/>
      <c r="C478" s="214" t="s">
        <v>2870</v>
      </c>
      <c r="D478" s="214" t="s">
        <v>243</v>
      </c>
      <c r="E478" s="215" t="s">
        <v>8346</v>
      </c>
      <c r="F478" s="216" t="s">
        <v>8274</v>
      </c>
      <c r="G478" s="217" t="s">
        <v>282</v>
      </c>
      <c r="H478" s="218">
        <v>4</v>
      </c>
      <c r="I478" s="219"/>
      <c r="J478" s="220">
        <f>ROUND(I478*H478,2)</f>
        <v>0</v>
      </c>
      <c r="K478" s="216" t="s">
        <v>247</v>
      </c>
      <c r="L478" s="45"/>
      <c r="M478" s="221" t="s">
        <v>19</v>
      </c>
      <c r="N478" s="222" t="s">
        <v>43</v>
      </c>
      <c r="O478" s="85"/>
      <c r="P478" s="223">
        <f>O478*H478</f>
        <v>0</v>
      </c>
      <c r="Q478" s="223">
        <v>0</v>
      </c>
      <c r="R478" s="223">
        <f>Q478*H478</f>
        <v>0</v>
      </c>
      <c r="S478" s="223">
        <v>0</v>
      </c>
      <c r="T478" s="224">
        <f>S478*H478</f>
        <v>0</v>
      </c>
      <c r="U478" s="39"/>
      <c r="V478" s="39"/>
      <c r="W478" s="39"/>
      <c r="X478" s="39"/>
      <c r="Y478" s="39"/>
      <c r="Z478" s="39"/>
      <c r="AA478" s="39"/>
      <c r="AB478" s="39"/>
      <c r="AC478" s="39"/>
      <c r="AD478" s="39"/>
      <c r="AE478" s="39"/>
      <c r="AR478" s="225" t="s">
        <v>248</v>
      </c>
      <c r="AT478" s="225" t="s">
        <v>243</v>
      </c>
      <c r="AU478" s="225" t="s">
        <v>79</v>
      </c>
      <c r="AY478" s="18" t="s">
        <v>240</v>
      </c>
      <c r="BE478" s="226">
        <f>IF(N478="základní",J478,0)</f>
        <v>0</v>
      </c>
      <c r="BF478" s="226">
        <f>IF(N478="snížená",J478,0)</f>
        <v>0</v>
      </c>
      <c r="BG478" s="226">
        <f>IF(N478="zákl. přenesená",J478,0)</f>
        <v>0</v>
      </c>
      <c r="BH478" s="226">
        <f>IF(N478="sníž. přenesená",J478,0)</f>
        <v>0</v>
      </c>
      <c r="BI478" s="226">
        <f>IF(N478="nulová",J478,0)</f>
        <v>0</v>
      </c>
      <c r="BJ478" s="18" t="s">
        <v>79</v>
      </c>
      <c r="BK478" s="226">
        <f>ROUND(I478*H478,2)</f>
        <v>0</v>
      </c>
      <c r="BL478" s="18" t="s">
        <v>248</v>
      </c>
      <c r="BM478" s="225" t="s">
        <v>3732</v>
      </c>
    </row>
    <row r="479" s="2" customFormat="1">
      <c r="A479" s="39"/>
      <c r="B479" s="40"/>
      <c r="C479" s="41"/>
      <c r="D479" s="227" t="s">
        <v>435</v>
      </c>
      <c r="E479" s="41"/>
      <c r="F479" s="228" t="s">
        <v>8347</v>
      </c>
      <c r="G479" s="41"/>
      <c r="H479" s="41"/>
      <c r="I479" s="229"/>
      <c r="J479" s="41"/>
      <c r="K479" s="41"/>
      <c r="L479" s="45"/>
      <c r="M479" s="291"/>
      <c r="N479" s="292"/>
      <c r="O479" s="85"/>
      <c r="P479" s="85"/>
      <c r="Q479" s="85"/>
      <c r="R479" s="85"/>
      <c r="S479" s="85"/>
      <c r="T479" s="86"/>
      <c r="U479" s="39"/>
      <c r="V479" s="39"/>
      <c r="W479" s="39"/>
      <c r="X479" s="39"/>
      <c r="Y479" s="39"/>
      <c r="Z479" s="39"/>
      <c r="AA479" s="39"/>
      <c r="AB479" s="39"/>
      <c r="AC479" s="39"/>
      <c r="AD479" s="39"/>
      <c r="AE479" s="39"/>
      <c r="AT479" s="18" t="s">
        <v>435</v>
      </c>
      <c r="AU479" s="18" t="s">
        <v>79</v>
      </c>
    </row>
    <row r="480" s="2" customFormat="1" ht="16.5" customHeight="1">
      <c r="A480" s="39"/>
      <c r="B480" s="40"/>
      <c r="C480" s="214" t="s">
        <v>710</v>
      </c>
      <c r="D480" s="214" t="s">
        <v>243</v>
      </c>
      <c r="E480" s="215" t="s">
        <v>8348</v>
      </c>
      <c r="F480" s="216" t="s">
        <v>8155</v>
      </c>
      <c r="G480" s="217" t="s">
        <v>282</v>
      </c>
      <c r="H480" s="218">
        <v>4</v>
      </c>
      <c r="I480" s="219"/>
      <c r="J480" s="220">
        <f>ROUND(I480*H480,2)</f>
        <v>0</v>
      </c>
      <c r="K480" s="216" t="s">
        <v>247</v>
      </c>
      <c r="L480" s="45"/>
      <c r="M480" s="221" t="s">
        <v>19</v>
      </c>
      <c r="N480" s="222" t="s">
        <v>43</v>
      </c>
      <c r="O480" s="85"/>
      <c r="P480" s="223">
        <f>O480*H480</f>
        <v>0</v>
      </c>
      <c r="Q480" s="223">
        <v>0</v>
      </c>
      <c r="R480" s="223">
        <f>Q480*H480</f>
        <v>0</v>
      </c>
      <c r="S480" s="223">
        <v>0</v>
      </c>
      <c r="T480" s="224">
        <f>S480*H480</f>
        <v>0</v>
      </c>
      <c r="U480" s="39"/>
      <c r="V480" s="39"/>
      <c r="W480" s="39"/>
      <c r="X480" s="39"/>
      <c r="Y480" s="39"/>
      <c r="Z480" s="39"/>
      <c r="AA480" s="39"/>
      <c r="AB480" s="39"/>
      <c r="AC480" s="39"/>
      <c r="AD480" s="39"/>
      <c r="AE480" s="39"/>
      <c r="AR480" s="225" t="s">
        <v>248</v>
      </c>
      <c r="AT480" s="225" t="s">
        <v>243</v>
      </c>
      <c r="AU480" s="225" t="s">
        <v>79</v>
      </c>
      <c r="AY480" s="18" t="s">
        <v>240</v>
      </c>
      <c r="BE480" s="226">
        <f>IF(N480="základní",J480,0)</f>
        <v>0</v>
      </c>
      <c r="BF480" s="226">
        <f>IF(N480="snížená",J480,0)</f>
        <v>0</v>
      </c>
      <c r="BG480" s="226">
        <f>IF(N480="zákl. přenesená",J480,0)</f>
        <v>0</v>
      </c>
      <c r="BH480" s="226">
        <f>IF(N480="sníž. přenesená",J480,0)</f>
        <v>0</v>
      </c>
      <c r="BI480" s="226">
        <f>IF(N480="nulová",J480,0)</f>
        <v>0</v>
      </c>
      <c r="BJ480" s="18" t="s">
        <v>79</v>
      </c>
      <c r="BK480" s="226">
        <f>ROUND(I480*H480,2)</f>
        <v>0</v>
      </c>
      <c r="BL480" s="18" t="s">
        <v>248</v>
      </c>
      <c r="BM480" s="225" t="s">
        <v>3740</v>
      </c>
    </row>
    <row r="481" s="2" customFormat="1">
      <c r="A481" s="39"/>
      <c r="B481" s="40"/>
      <c r="C481" s="41"/>
      <c r="D481" s="227" t="s">
        <v>435</v>
      </c>
      <c r="E481" s="41"/>
      <c r="F481" s="228" t="s">
        <v>8091</v>
      </c>
      <c r="G481" s="41"/>
      <c r="H481" s="41"/>
      <c r="I481" s="229"/>
      <c r="J481" s="41"/>
      <c r="K481" s="41"/>
      <c r="L481" s="45"/>
      <c r="M481" s="291"/>
      <c r="N481" s="292"/>
      <c r="O481" s="85"/>
      <c r="P481" s="85"/>
      <c r="Q481" s="85"/>
      <c r="R481" s="85"/>
      <c r="S481" s="85"/>
      <c r="T481" s="86"/>
      <c r="U481" s="39"/>
      <c r="V481" s="39"/>
      <c r="W481" s="39"/>
      <c r="X481" s="39"/>
      <c r="Y481" s="39"/>
      <c r="Z481" s="39"/>
      <c r="AA481" s="39"/>
      <c r="AB481" s="39"/>
      <c r="AC481" s="39"/>
      <c r="AD481" s="39"/>
      <c r="AE481" s="39"/>
      <c r="AT481" s="18" t="s">
        <v>435</v>
      </c>
      <c r="AU481" s="18" t="s">
        <v>79</v>
      </c>
    </row>
    <row r="482" s="2" customFormat="1">
      <c r="A482" s="39"/>
      <c r="B482" s="40"/>
      <c r="C482" s="214" t="s">
        <v>2878</v>
      </c>
      <c r="D482" s="214" t="s">
        <v>243</v>
      </c>
      <c r="E482" s="215" t="s">
        <v>8349</v>
      </c>
      <c r="F482" s="216" t="s">
        <v>8278</v>
      </c>
      <c r="G482" s="217" t="s">
        <v>282</v>
      </c>
      <c r="H482" s="218">
        <v>2</v>
      </c>
      <c r="I482" s="219"/>
      <c r="J482" s="220">
        <f>ROUND(I482*H482,2)</f>
        <v>0</v>
      </c>
      <c r="K482" s="216" t="s">
        <v>247</v>
      </c>
      <c r="L482" s="45"/>
      <c r="M482" s="221" t="s">
        <v>19</v>
      </c>
      <c r="N482" s="222" t="s">
        <v>43</v>
      </c>
      <c r="O482" s="85"/>
      <c r="P482" s="223">
        <f>O482*H482</f>
        <v>0</v>
      </c>
      <c r="Q482" s="223">
        <v>0</v>
      </c>
      <c r="R482" s="223">
        <f>Q482*H482</f>
        <v>0</v>
      </c>
      <c r="S482" s="223">
        <v>0</v>
      </c>
      <c r="T482" s="224">
        <f>S482*H482</f>
        <v>0</v>
      </c>
      <c r="U482" s="39"/>
      <c r="V482" s="39"/>
      <c r="W482" s="39"/>
      <c r="X482" s="39"/>
      <c r="Y482" s="39"/>
      <c r="Z482" s="39"/>
      <c r="AA482" s="39"/>
      <c r="AB482" s="39"/>
      <c r="AC482" s="39"/>
      <c r="AD482" s="39"/>
      <c r="AE482" s="39"/>
      <c r="AR482" s="225" t="s">
        <v>248</v>
      </c>
      <c r="AT482" s="225" t="s">
        <v>243</v>
      </c>
      <c r="AU482" s="225" t="s">
        <v>79</v>
      </c>
      <c r="AY482" s="18" t="s">
        <v>240</v>
      </c>
      <c r="BE482" s="226">
        <f>IF(N482="základní",J482,0)</f>
        <v>0</v>
      </c>
      <c r="BF482" s="226">
        <f>IF(N482="snížená",J482,0)</f>
        <v>0</v>
      </c>
      <c r="BG482" s="226">
        <f>IF(N482="zákl. přenesená",J482,0)</f>
        <v>0</v>
      </c>
      <c r="BH482" s="226">
        <f>IF(N482="sníž. přenesená",J482,0)</f>
        <v>0</v>
      </c>
      <c r="BI482" s="226">
        <f>IF(N482="nulová",J482,0)</f>
        <v>0</v>
      </c>
      <c r="BJ482" s="18" t="s">
        <v>79</v>
      </c>
      <c r="BK482" s="226">
        <f>ROUND(I482*H482,2)</f>
        <v>0</v>
      </c>
      <c r="BL482" s="18" t="s">
        <v>248</v>
      </c>
      <c r="BM482" s="225" t="s">
        <v>3748</v>
      </c>
    </row>
    <row r="483" s="2" customFormat="1">
      <c r="A483" s="39"/>
      <c r="B483" s="40"/>
      <c r="C483" s="41"/>
      <c r="D483" s="227" t="s">
        <v>435</v>
      </c>
      <c r="E483" s="41"/>
      <c r="F483" s="228" t="s">
        <v>8350</v>
      </c>
      <c r="G483" s="41"/>
      <c r="H483" s="41"/>
      <c r="I483" s="229"/>
      <c r="J483" s="41"/>
      <c r="K483" s="41"/>
      <c r="L483" s="45"/>
      <c r="M483" s="291"/>
      <c r="N483" s="292"/>
      <c r="O483" s="85"/>
      <c r="P483" s="85"/>
      <c r="Q483" s="85"/>
      <c r="R483" s="85"/>
      <c r="S483" s="85"/>
      <c r="T483" s="86"/>
      <c r="U483" s="39"/>
      <c r="V483" s="39"/>
      <c r="W483" s="39"/>
      <c r="X483" s="39"/>
      <c r="Y483" s="39"/>
      <c r="Z483" s="39"/>
      <c r="AA483" s="39"/>
      <c r="AB483" s="39"/>
      <c r="AC483" s="39"/>
      <c r="AD483" s="39"/>
      <c r="AE483" s="39"/>
      <c r="AT483" s="18" t="s">
        <v>435</v>
      </c>
      <c r="AU483" s="18" t="s">
        <v>79</v>
      </c>
    </row>
    <row r="484" s="2" customFormat="1" ht="16.5" customHeight="1">
      <c r="A484" s="39"/>
      <c r="B484" s="40"/>
      <c r="C484" s="214" t="s">
        <v>713</v>
      </c>
      <c r="D484" s="214" t="s">
        <v>243</v>
      </c>
      <c r="E484" s="215" t="s">
        <v>8351</v>
      </c>
      <c r="F484" s="216" t="s">
        <v>8281</v>
      </c>
      <c r="G484" s="217" t="s">
        <v>282</v>
      </c>
      <c r="H484" s="218">
        <v>2</v>
      </c>
      <c r="I484" s="219"/>
      <c r="J484" s="220">
        <f>ROUND(I484*H484,2)</f>
        <v>0</v>
      </c>
      <c r="K484" s="216" t="s">
        <v>247</v>
      </c>
      <c r="L484" s="45"/>
      <c r="M484" s="221" t="s">
        <v>19</v>
      </c>
      <c r="N484" s="222" t="s">
        <v>43</v>
      </c>
      <c r="O484" s="85"/>
      <c r="P484" s="223">
        <f>O484*H484</f>
        <v>0</v>
      </c>
      <c r="Q484" s="223">
        <v>0</v>
      </c>
      <c r="R484" s="223">
        <f>Q484*H484</f>
        <v>0</v>
      </c>
      <c r="S484" s="223">
        <v>0</v>
      </c>
      <c r="T484" s="224">
        <f>S484*H484</f>
        <v>0</v>
      </c>
      <c r="U484" s="39"/>
      <c r="V484" s="39"/>
      <c r="W484" s="39"/>
      <c r="X484" s="39"/>
      <c r="Y484" s="39"/>
      <c r="Z484" s="39"/>
      <c r="AA484" s="39"/>
      <c r="AB484" s="39"/>
      <c r="AC484" s="39"/>
      <c r="AD484" s="39"/>
      <c r="AE484" s="39"/>
      <c r="AR484" s="225" t="s">
        <v>248</v>
      </c>
      <c r="AT484" s="225" t="s">
        <v>243</v>
      </c>
      <c r="AU484" s="225" t="s">
        <v>79</v>
      </c>
      <c r="AY484" s="18" t="s">
        <v>240</v>
      </c>
      <c r="BE484" s="226">
        <f>IF(N484="základní",J484,0)</f>
        <v>0</v>
      </c>
      <c r="BF484" s="226">
        <f>IF(N484="snížená",J484,0)</f>
        <v>0</v>
      </c>
      <c r="BG484" s="226">
        <f>IF(N484="zákl. přenesená",J484,0)</f>
        <v>0</v>
      </c>
      <c r="BH484" s="226">
        <f>IF(N484="sníž. přenesená",J484,0)</f>
        <v>0</v>
      </c>
      <c r="BI484" s="226">
        <f>IF(N484="nulová",J484,0)</f>
        <v>0</v>
      </c>
      <c r="BJ484" s="18" t="s">
        <v>79</v>
      </c>
      <c r="BK484" s="226">
        <f>ROUND(I484*H484,2)</f>
        <v>0</v>
      </c>
      <c r="BL484" s="18" t="s">
        <v>248</v>
      </c>
      <c r="BM484" s="225" t="s">
        <v>3756</v>
      </c>
    </row>
    <row r="485" s="2" customFormat="1">
      <c r="A485" s="39"/>
      <c r="B485" s="40"/>
      <c r="C485" s="41"/>
      <c r="D485" s="227" t="s">
        <v>435</v>
      </c>
      <c r="E485" s="41"/>
      <c r="F485" s="228" t="s">
        <v>8091</v>
      </c>
      <c r="G485" s="41"/>
      <c r="H485" s="41"/>
      <c r="I485" s="229"/>
      <c r="J485" s="41"/>
      <c r="K485" s="41"/>
      <c r="L485" s="45"/>
      <c r="M485" s="291"/>
      <c r="N485" s="292"/>
      <c r="O485" s="85"/>
      <c r="P485" s="85"/>
      <c r="Q485" s="85"/>
      <c r="R485" s="85"/>
      <c r="S485" s="85"/>
      <c r="T485" s="86"/>
      <c r="U485" s="39"/>
      <c r="V485" s="39"/>
      <c r="W485" s="39"/>
      <c r="X485" s="39"/>
      <c r="Y485" s="39"/>
      <c r="Z485" s="39"/>
      <c r="AA485" s="39"/>
      <c r="AB485" s="39"/>
      <c r="AC485" s="39"/>
      <c r="AD485" s="39"/>
      <c r="AE485" s="39"/>
      <c r="AT485" s="18" t="s">
        <v>435</v>
      </c>
      <c r="AU485" s="18" t="s">
        <v>79</v>
      </c>
    </row>
    <row r="486" s="2" customFormat="1" ht="16.5" customHeight="1">
      <c r="A486" s="39"/>
      <c r="B486" s="40"/>
      <c r="C486" s="214" t="s">
        <v>2887</v>
      </c>
      <c r="D486" s="214" t="s">
        <v>243</v>
      </c>
      <c r="E486" s="215" t="s">
        <v>8352</v>
      </c>
      <c r="F486" s="216" t="s">
        <v>8104</v>
      </c>
      <c r="G486" s="217" t="s">
        <v>282</v>
      </c>
      <c r="H486" s="218">
        <v>10</v>
      </c>
      <c r="I486" s="219"/>
      <c r="J486" s="220">
        <f>ROUND(I486*H486,2)</f>
        <v>0</v>
      </c>
      <c r="K486" s="216" t="s">
        <v>247</v>
      </c>
      <c r="L486" s="45"/>
      <c r="M486" s="221" t="s">
        <v>19</v>
      </c>
      <c r="N486" s="222" t="s">
        <v>43</v>
      </c>
      <c r="O486" s="85"/>
      <c r="P486" s="223">
        <f>O486*H486</f>
        <v>0</v>
      </c>
      <c r="Q486" s="223">
        <v>0</v>
      </c>
      <c r="R486" s="223">
        <f>Q486*H486</f>
        <v>0</v>
      </c>
      <c r="S486" s="223">
        <v>0</v>
      </c>
      <c r="T486" s="224">
        <f>S486*H486</f>
        <v>0</v>
      </c>
      <c r="U486" s="39"/>
      <c r="V486" s="39"/>
      <c r="W486" s="39"/>
      <c r="X486" s="39"/>
      <c r="Y486" s="39"/>
      <c r="Z486" s="39"/>
      <c r="AA486" s="39"/>
      <c r="AB486" s="39"/>
      <c r="AC486" s="39"/>
      <c r="AD486" s="39"/>
      <c r="AE486" s="39"/>
      <c r="AR486" s="225" t="s">
        <v>248</v>
      </c>
      <c r="AT486" s="225" t="s">
        <v>243</v>
      </c>
      <c r="AU486" s="225" t="s">
        <v>79</v>
      </c>
      <c r="AY486" s="18" t="s">
        <v>240</v>
      </c>
      <c r="BE486" s="226">
        <f>IF(N486="základní",J486,0)</f>
        <v>0</v>
      </c>
      <c r="BF486" s="226">
        <f>IF(N486="snížená",J486,0)</f>
        <v>0</v>
      </c>
      <c r="BG486" s="226">
        <f>IF(N486="zákl. přenesená",J486,0)</f>
        <v>0</v>
      </c>
      <c r="BH486" s="226">
        <f>IF(N486="sníž. přenesená",J486,0)</f>
        <v>0</v>
      </c>
      <c r="BI486" s="226">
        <f>IF(N486="nulová",J486,0)</f>
        <v>0</v>
      </c>
      <c r="BJ486" s="18" t="s">
        <v>79</v>
      </c>
      <c r="BK486" s="226">
        <f>ROUND(I486*H486,2)</f>
        <v>0</v>
      </c>
      <c r="BL486" s="18" t="s">
        <v>248</v>
      </c>
      <c r="BM486" s="225" t="s">
        <v>3764</v>
      </c>
    </row>
    <row r="487" s="2" customFormat="1">
      <c r="A487" s="39"/>
      <c r="B487" s="40"/>
      <c r="C487" s="41"/>
      <c r="D487" s="227" t="s">
        <v>435</v>
      </c>
      <c r="E487" s="41"/>
      <c r="F487" s="228" t="s">
        <v>8353</v>
      </c>
      <c r="G487" s="41"/>
      <c r="H487" s="41"/>
      <c r="I487" s="229"/>
      <c r="J487" s="41"/>
      <c r="K487" s="41"/>
      <c r="L487" s="45"/>
      <c r="M487" s="291"/>
      <c r="N487" s="292"/>
      <c r="O487" s="85"/>
      <c r="P487" s="85"/>
      <c r="Q487" s="85"/>
      <c r="R487" s="85"/>
      <c r="S487" s="85"/>
      <c r="T487" s="86"/>
      <c r="U487" s="39"/>
      <c r="V487" s="39"/>
      <c r="W487" s="39"/>
      <c r="X487" s="39"/>
      <c r="Y487" s="39"/>
      <c r="Z487" s="39"/>
      <c r="AA487" s="39"/>
      <c r="AB487" s="39"/>
      <c r="AC487" s="39"/>
      <c r="AD487" s="39"/>
      <c r="AE487" s="39"/>
      <c r="AT487" s="18" t="s">
        <v>435</v>
      </c>
      <c r="AU487" s="18" t="s">
        <v>79</v>
      </c>
    </row>
    <row r="488" s="12" customFormat="1" ht="25.92" customHeight="1">
      <c r="A488" s="12"/>
      <c r="B488" s="198"/>
      <c r="C488" s="199"/>
      <c r="D488" s="200" t="s">
        <v>71</v>
      </c>
      <c r="E488" s="201" t="s">
        <v>271</v>
      </c>
      <c r="F488" s="201" t="s">
        <v>8354</v>
      </c>
      <c r="G488" s="199"/>
      <c r="H488" s="199"/>
      <c r="I488" s="202"/>
      <c r="J488" s="203">
        <f>BK488</f>
        <v>0</v>
      </c>
      <c r="K488" s="199"/>
      <c r="L488" s="204"/>
      <c r="M488" s="205"/>
      <c r="N488" s="206"/>
      <c r="O488" s="206"/>
      <c r="P488" s="207">
        <f>SUM(P489:P512)</f>
        <v>0</v>
      </c>
      <c r="Q488" s="206"/>
      <c r="R488" s="207">
        <f>SUM(R489:R512)</f>
        <v>0</v>
      </c>
      <c r="S488" s="206"/>
      <c r="T488" s="208">
        <f>SUM(T489:T512)</f>
        <v>0</v>
      </c>
      <c r="U488" s="12"/>
      <c r="V488" s="12"/>
      <c r="W488" s="12"/>
      <c r="X488" s="12"/>
      <c r="Y488" s="12"/>
      <c r="Z488" s="12"/>
      <c r="AA488" s="12"/>
      <c r="AB488" s="12"/>
      <c r="AC488" s="12"/>
      <c r="AD488" s="12"/>
      <c r="AE488" s="12"/>
      <c r="AR488" s="209" t="s">
        <v>79</v>
      </c>
      <c r="AT488" s="210" t="s">
        <v>71</v>
      </c>
      <c r="AU488" s="210" t="s">
        <v>72</v>
      </c>
      <c r="AY488" s="209" t="s">
        <v>240</v>
      </c>
      <c r="BK488" s="211">
        <f>SUM(BK489:BK512)</f>
        <v>0</v>
      </c>
    </row>
    <row r="489" s="2" customFormat="1" ht="33" customHeight="1">
      <c r="A489" s="39"/>
      <c r="B489" s="40"/>
      <c r="C489" s="214" t="s">
        <v>716</v>
      </c>
      <c r="D489" s="214" t="s">
        <v>243</v>
      </c>
      <c r="E489" s="215" t="s">
        <v>8355</v>
      </c>
      <c r="F489" s="216" t="s">
        <v>8260</v>
      </c>
      <c r="G489" s="217" t="s">
        <v>282</v>
      </c>
      <c r="H489" s="218">
        <v>1</v>
      </c>
      <c r="I489" s="219"/>
      <c r="J489" s="220">
        <f>ROUND(I489*H489,2)</f>
        <v>0</v>
      </c>
      <c r="K489" s="216" t="s">
        <v>247</v>
      </c>
      <c r="L489" s="45"/>
      <c r="M489" s="221" t="s">
        <v>19</v>
      </c>
      <c r="N489" s="222" t="s">
        <v>43</v>
      </c>
      <c r="O489" s="85"/>
      <c r="P489" s="223">
        <f>O489*H489</f>
        <v>0</v>
      </c>
      <c r="Q489" s="223">
        <v>0</v>
      </c>
      <c r="R489" s="223">
        <f>Q489*H489</f>
        <v>0</v>
      </c>
      <c r="S489" s="223">
        <v>0</v>
      </c>
      <c r="T489" s="224">
        <f>S489*H489</f>
        <v>0</v>
      </c>
      <c r="U489" s="39"/>
      <c r="V489" s="39"/>
      <c r="W489" s="39"/>
      <c r="X489" s="39"/>
      <c r="Y489" s="39"/>
      <c r="Z489" s="39"/>
      <c r="AA489" s="39"/>
      <c r="AB489" s="39"/>
      <c r="AC489" s="39"/>
      <c r="AD489" s="39"/>
      <c r="AE489" s="39"/>
      <c r="AR489" s="225" t="s">
        <v>248</v>
      </c>
      <c r="AT489" s="225" t="s">
        <v>243</v>
      </c>
      <c r="AU489" s="225" t="s">
        <v>79</v>
      </c>
      <c r="AY489" s="18" t="s">
        <v>240</v>
      </c>
      <c r="BE489" s="226">
        <f>IF(N489="základní",J489,0)</f>
        <v>0</v>
      </c>
      <c r="BF489" s="226">
        <f>IF(N489="snížená",J489,0)</f>
        <v>0</v>
      </c>
      <c r="BG489" s="226">
        <f>IF(N489="zákl. přenesená",J489,0)</f>
        <v>0</v>
      </c>
      <c r="BH489" s="226">
        <f>IF(N489="sníž. přenesená",J489,0)</f>
        <v>0</v>
      </c>
      <c r="BI489" s="226">
        <f>IF(N489="nulová",J489,0)</f>
        <v>0</v>
      </c>
      <c r="BJ489" s="18" t="s">
        <v>79</v>
      </c>
      <c r="BK489" s="226">
        <f>ROUND(I489*H489,2)</f>
        <v>0</v>
      </c>
      <c r="BL489" s="18" t="s">
        <v>248</v>
      </c>
      <c r="BM489" s="225" t="s">
        <v>3772</v>
      </c>
    </row>
    <row r="490" s="2" customFormat="1">
      <c r="A490" s="39"/>
      <c r="B490" s="40"/>
      <c r="C490" s="41"/>
      <c r="D490" s="227" t="s">
        <v>435</v>
      </c>
      <c r="E490" s="41"/>
      <c r="F490" s="228" t="s">
        <v>8261</v>
      </c>
      <c r="G490" s="41"/>
      <c r="H490" s="41"/>
      <c r="I490" s="229"/>
      <c r="J490" s="41"/>
      <c r="K490" s="41"/>
      <c r="L490" s="45"/>
      <c r="M490" s="291"/>
      <c r="N490" s="292"/>
      <c r="O490" s="85"/>
      <c r="P490" s="85"/>
      <c r="Q490" s="85"/>
      <c r="R490" s="85"/>
      <c r="S490" s="85"/>
      <c r="T490" s="86"/>
      <c r="U490" s="39"/>
      <c r="V490" s="39"/>
      <c r="W490" s="39"/>
      <c r="X490" s="39"/>
      <c r="Y490" s="39"/>
      <c r="Z490" s="39"/>
      <c r="AA490" s="39"/>
      <c r="AB490" s="39"/>
      <c r="AC490" s="39"/>
      <c r="AD490" s="39"/>
      <c r="AE490" s="39"/>
      <c r="AT490" s="18" t="s">
        <v>435</v>
      </c>
      <c r="AU490" s="18" t="s">
        <v>79</v>
      </c>
    </row>
    <row r="491" s="2" customFormat="1" ht="16.5" customHeight="1">
      <c r="A491" s="39"/>
      <c r="B491" s="40"/>
      <c r="C491" s="214" t="s">
        <v>2896</v>
      </c>
      <c r="D491" s="214" t="s">
        <v>243</v>
      </c>
      <c r="E491" s="215" t="s">
        <v>8356</v>
      </c>
      <c r="F491" s="216" t="s">
        <v>7983</v>
      </c>
      <c r="G491" s="217" t="s">
        <v>282</v>
      </c>
      <c r="H491" s="218">
        <v>1</v>
      </c>
      <c r="I491" s="219"/>
      <c r="J491" s="220">
        <f>ROUND(I491*H491,2)</f>
        <v>0</v>
      </c>
      <c r="K491" s="216" t="s">
        <v>247</v>
      </c>
      <c r="L491" s="45"/>
      <c r="M491" s="221" t="s">
        <v>19</v>
      </c>
      <c r="N491" s="222" t="s">
        <v>43</v>
      </c>
      <c r="O491" s="85"/>
      <c r="P491" s="223">
        <f>O491*H491</f>
        <v>0</v>
      </c>
      <c r="Q491" s="223">
        <v>0</v>
      </c>
      <c r="R491" s="223">
        <f>Q491*H491</f>
        <v>0</v>
      </c>
      <c r="S491" s="223">
        <v>0</v>
      </c>
      <c r="T491" s="224">
        <f>S491*H491</f>
        <v>0</v>
      </c>
      <c r="U491" s="39"/>
      <c r="V491" s="39"/>
      <c r="W491" s="39"/>
      <c r="X491" s="39"/>
      <c r="Y491" s="39"/>
      <c r="Z491" s="39"/>
      <c r="AA491" s="39"/>
      <c r="AB491" s="39"/>
      <c r="AC491" s="39"/>
      <c r="AD491" s="39"/>
      <c r="AE491" s="39"/>
      <c r="AR491" s="225" t="s">
        <v>248</v>
      </c>
      <c r="AT491" s="225" t="s">
        <v>243</v>
      </c>
      <c r="AU491" s="225" t="s">
        <v>79</v>
      </c>
      <c r="AY491" s="18" t="s">
        <v>240</v>
      </c>
      <c r="BE491" s="226">
        <f>IF(N491="základní",J491,0)</f>
        <v>0</v>
      </c>
      <c r="BF491" s="226">
        <f>IF(N491="snížená",J491,0)</f>
        <v>0</v>
      </c>
      <c r="BG491" s="226">
        <f>IF(N491="zákl. přenesená",J491,0)</f>
        <v>0</v>
      </c>
      <c r="BH491" s="226">
        <f>IF(N491="sníž. přenesená",J491,0)</f>
        <v>0</v>
      </c>
      <c r="BI491" s="226">
        <f>IF(N491="nulová",J491,0)</f>
        <v>0</v>
      </c>
      <c r="BJ491" s="18" t="s">
        <v>79</v>
      </c>
      <c r="BK491" s="226">
        <f>ROUND(I491*H491,2)</f>
        <v>0</v>
      </c>
      <c r="BL491" s="18" t="s">
        <v>248</v>
      </c>
      <c r="BM491" s="225" t="s">
        <v>3780</v>
      </c>
    </row>
    <row r="492" s="2" customFormat="1">
      <c r="A492" s="39"/>
      <c r="B492" s="40"/>
      <c r="C492" s="41"/>
      <c r="D492" s="227" t="s">
        <v>435</v>
      </c>
      <c r="E492" s="41"/>
      <c r="F492" s="228" t="s">
        <v>7978</v>
      </c>
      <c r="G492" s="41"/>
      <c r="H492" s="41"/>
      <c r="I492" s="229"/>
      <c r="J492" s="41"/>
      <c r="K492" s="41"/>
      <c r="L492" s="45"/>
      <c r="M492" s="291"/>
      <c r="N492" s="292"/>
      <c r="O492" s="85"/>
      <c r="P492" s="85"/>
      <c r="Q492" s="85"/>
      <c r="R492" s="85"/>
      <c r="S492" s="85"/>
      <c r="T492" s="86"/>
      <c r="U492" s="39"/>
      <c r="V492" s="39"/>
      <c r="W492" s="39"/>
      <c r="X492" s="39"/>
      <c r="Y492" s="39"/>
      <c r="Z492" s="39"/>
      <c r="AA492" s="39"/>
      <c r="AB492" s="39"/>
      <c r="AC492" s="39"/>
      <c r="AD492" s="39"/>
      <c r="AE492" s="39"/>
      <c r="AT492" s="18" t="s">
        <v>435</v>
      </c>
      <c r="AU492" s="18" t="s">
        <v>79</v>
      </c>
    </row>
    <row r="493" s="2" customFormat="1">
      <c r="A493" s="39"/>
      <c r="B493" s="40"/>
      <c r="C493" s="214" t="s">
        <v>718</v>
      </c>
      <c r="D493" s="214" t="s">
        <v>243</v>
      </c>
      <c r="E493" s="215" t="s">
        <v>8357</v>
      </c>
      <c r="F493" s="216" t="s">
        <v>8264</v>
      </c>
      <c r="G493" s="217" t="s">
        <v>282</v>
      </c>
      <c r="H493" s="218">
        <v>1</v>
      </c>
      <c r="I493" s="219"/>
      <c r="J493" s="220">
        <f>ROUND(I493*H493,2)</f>
        <v>0</v>
      </c>
      <c r="K493" s="216" t="s">
        <v>247</v>
      </c>
      <c r="L493" s="45"/>
      <c r="M493" s="221" t="s">
        <v>19</v>
      </c>
      <c r="N493" s="222" t="s">
        <v>43</v>
      </c>
      <c r="O493" s="85"/>
      <c r="P493" s="223">
        <f>O493*H493</f>
        <v>0</v>
      </c>
      <c r="Q493" s="223">
        <v>0</v>
      </c>
      <c r="R493" s="223">
        <f>Q493*H493</f>
        <v>0</v>
      </c>
      <c r="S493" s="223">
        <v>0</v>
      </c>
      <c r="T493" s="224">
        <f>S493*H493</f>
        <v>0</v>
      </c>
      <c r="U493" s="39"/>
      <c r="V493" s="39"/>
      <c r="W493" s="39"/>
      <c r="X493" s="39"/>
      <c r="Y493" s="39"/>
      <c r="Z493" s="39"/>
      <c r="AA493" s="39"/>
      <c r="AB493" s="39"/>
      <c r="AC493" s="39"/>
      <c r="AD493" s="39"/>
      <c r="AE493" s="39"/>
      <c r="AR493" s="225" t="s">
        <v>248</v>
      </c>
      <c r="AT493" s="225" t="s">
        <v>243</v>
      </c>
      <c r="AU493" s="225" t="s">
        <v>79</v>
      </c>
      <c r="AY493" s="18" t="s">
        <v>240</v>
      </c>
      <c r="BE493" s="226">
        <f>IF(N493="základní",J493,0)</f>
        <v>0</v>
      </c>
      <c r="BF493" s="226">
        <f>IF(N493="snížená",J493,0)</f>
        <v>0</v>
      </c>
      <c r="BG493" s="226">
        <f>IF(N493="zákl. přenesená",J493,0)</f>
        <v>0</v>
      </c>
      <c r="BH493" s="226">
        <f>IF(N493="sníž. přenesená",J493,0)</f>
        <v>0</v>
      </c>
      <c r="BI493" s="226">
        <f>IF(N493="nulová",J493,0)</f>
        <v>0</v>
      </c>
      <c r="BJ493" s="18" t="s">
        <v>79</v>
      </c>
      <c r="BK493" s="226">
        <f>ROUND(I493*H493,2)</f>
        <v>0</v>
      </c>
      <c r="BL493" s="18" t="s">
        <v>248</v>
      </c>
      <c r="BM493" s="225" t="s">
        <v>3788</v>
      </c>
    </row>
    <row r="494" s="2" customFormat="1">
      <c r="A494" s="39"/>
      <c r="B494" s="40"/>
      <c r="C494" s="41"/>
      <c r="D494" s="227" t="s">
        <v>435</v>
      </c>
      <c r="E494" s="41"/>
      <c r="F494" s="228" t="s">
        <v>8265</v>
      </c>
      <c r="G494" s="41"/>
      <c r="H494" s="41"/>
      <c r="I494" s="229"/>
      <c r="J494" s="41"/>
      <c r="K494" s="41"/>
      <c r="L494" s="45"/>
      <c r="M494" s="291"/>
      <c r="N494" s="292"/>
      <c r="O494" s="85"/>
      <c r="P494" s="85"/>
      <c r="Q494" s="85"/>
      <c r="R494" s="85"/>
      <c r="S494" s="85"/>
      <c r="T494" s="86"/>
      <c r="U494" s="39"/>
      <c r="V494" s="39"/>
      <c r="W494" s="39"/>
      <c r="X494" s="39"/>
      <c r="Y494" s="39"/>
      <c r="Z494" s="39"/>
      <c r="AA494" s="39"/>
      <c r="AB494" s="39"/>
      <c r="AC494" s="39"/>
      <c r="AD494" s="39"/>
      <c r="AE494" s="39"/>
      <c r="AT494" s="18" t="s">
        <v>435</v>
      </c>
      <c r="AU494" s="18" t="s">
        <v>79</v>
      </c>
    </row>
    <row r="495" s="2" customFormat="1" ht="16.5" customHeight="1">
      <c r="A495" s="39"/>
      <c r="B495" s="40"/>
      <c r="C495" s="214" t="s">
        <v>2905</v>
      </c>
      <c r="D495" s="214" t="s">
        <v>243</v>
      </c>
      <c r="E495" s="215" t="s">
        <v>8358</v>
      </c>
      <c r="F495" s="216" t="s">
        <v>8045</v>
      </c>
      <c r="G495" s="217" t="s">
        <v>282</v>
      </c>
      <c r="H495" s="218">
        <v>1</v>
      </c>
      <c r="I495" s="219"/>
      <c r="J495" s="220">
        <f>ROUND(I495*H495,2)</f>
        <v>0</v>
      </c>
      <c r="K495" s="216" t="s">
        <v>247</v>
      </c>
      <c r="L495" s="45"/>
      <c r="M495" s="221" t="s">
        <v>19</v>
      </c>
      <c r="N495" s="222" t="s">
        <v>43</v>
      </c>
      <c r="O495" s="85"/>
      <c r="P495" s="223">
        <f>O495*H495</f>
        <v>0</v>
      </c>
      <c r="Q495" s="223">
        <v>0</v>
      </c>
      <c r="R495" s="223">
        <f>Q495*H495</f>
        <v>0</v>
      </c>
      <c r="S495" s="223">
        <v>0</v>
      </c>
      <c r="T495" s="224">
        <f>S495*H495</f>
        <v>0</v>
      </c>
      <c r="U495" s="39"/>
      <c r="V495" s="39"/>
      <c r="W495" s="39"/>
      <c r="X495" s="39"/>
      <c r="Y495" s="39"/>
      <c r="Z495" s="39"/>
      <c r="AA495" s="39"/>
      <c r="AB495" s="39"/>
      <c r="AC495" s="39"/>
      <c r="AD495" s="39"/>
      <c r="AE495" s="39"/>
      <c r="AR495" s="225" t="s">
        <v>248</v>
      </c>
      <c r="AT495" s="225" t="s">
        <v>243</v>
      </c>
      <c r="AU495" s="225" t="s">
        <v>79</v>
      </c>
      <c r="AY495" s="18" t="s">
        <v>240</v>
      </c>
      <c r="BE495" s="226">
        <f>IF(N495="základní",J495,0)</f>
        <v>0</v>
      </c>
      <c r="BF495" s="226">
        <f>IF(N495="snížená",J495,0)</f>
        <v>0</v>
      </c>
      <c r="BG495" s="226">
        <f>IF(N495="zákl. přenesená",J495,0)</f>
        <v>0</v>
      </c>
      <c r="BH495" s="226">
        <f>IF(N495="sníž. přenesená",J495,0)</f>
        <v>0</v>
      </c>
      <c r="BI495" s="226">
        <f>IF(N495="nulová",J495,0)</f>
        <v>0</v>
      </c>
      <c r="BJ495" s="18" t="s">
        <v>79</v>
      </c>
      <c r="BK495" s="226">
        <f>ROUND(I495*H495,2)</f>
        <v>0</v>
      </c>
      <c r="BL495" s="18" t="s">
        <v>248</v>
      </c>
      <c r="BM495" s="225" t="s">
        <v>3796</v>
      </c>
    </row>
    <row r="496" s="2" customFormat="1">
      <c r="A496" s="39"/>
      <c r="B496" s="40"/>
      <c r="C496" s="41"/>
      <c r="D496" s="227" t="s">
        <v>435</v>
      </c>
      <c r="E496" s="41"/>
      <c r="F496" s="228" t="s">
        <v>7978</v>
      </c>
      <c r="G496" s="41"/>
      <c r="H496" s="41"/>
      <c r="I496" s="229"/>
      <c r="J496" s="41"/>
      <c r="K496" s="41"/>
      <c r="L496" s="45"/>
      <c r="M496" s="291"/>
      <c r="N496" s="292"/>
      <c r="O496" s="85"/>
      <c r="P496" s="85"/>
      <c r="Q496" s="85"/>
      <c r="R496" s="85"/>
      <c r="S496" s="85"/>
      <c r="T496" s="86"/>
      <c r="U496" s="39"/>
      <c r="V496" s="39"/>
      <c r="W496" s="39"/>
      <c r="X496" s="39"/>
      <c r="Y496" s="39"/>
      <c r="Z496" s="39"/>
      <c r="AA496" s="39"/>
      <c r="AB496" s="39"/>
      <c r="AC496" s="39"/>
      <c r="AD496" s="39"/>
      <c r="AE496" s="39"/>
      <c r="AT496" s="18" t="s">
        <v>435</v>
      </c>
      <c r="AU496" s="18" t="s">
        <v>79</v>
      </c>
    </row>
    <row r="497" s="2" customFormat="1">
      <c r="A497" s="39"/>
      <c r="B497" s="40"/>
      <c r="C497" s="214" t="s">
        <v>722</v>
      </c>
      <c r="D497" s="214" t="s">
        <v>243</v>
      </c>
      <c r="E497" s="215" t="s">
        <v>8359</v>
      </c>
      <c r="F497" s="216" t="s">
        <v>8268</v>
      </c>
      <c r="G497" s="217" t="s">
        <v>282</v>
      </c>
      <c r="H497" s="218">
        <v>1</v>
      </c>
      <c r="I497" s="219"/>
      <c r="J497" s="220">
        <f>ROUND(I497*H497,2)</f>
        <v>0</v>
      </c>
      <c r="K497" s="216" t="s">
        <v>247</v>
      </c>
      <c r="L497" s="45"/>
      <c r="M497" s="221" t="s">
        <v>19</v>
      </c>
      <c r="N497" s="222" t="s">
        <v>43</v>
      </c>
      <c r="O497" s="85"/>
      <c r="P497" s="223">
        <f>O497*H497</f>
        <v>0</v>
      </c>
      <c r="Q497" s="223">
        <v>0</v>
      </c>
      <c r="R497" s="223">
        <f>Q497*H497</f>
        <v>0</v>
      </c>
      <c r="S497" s="223">
        <v>0</v>
      </c>
      <c r="T497" s="224">
        <f>S497*H497</f>
        <v>0</v>
      </c>
      <c r="U497" s="39"/>
      <c r="V497" s="39"/>
      <c r="W497" s="39"/>
      <c r="X497" s="39"/>
      <c r="Y497" s="39"/>
      <c r="Z497" s="39"/>
      <c r="AA497" s="39"/>
      <c r="AB497" s="39"/>
      <c r="AC497" s="39"/>
      <c r="AD497" s="39"/>
      <c r="AE497" s="39"/>
      <c r="AR497" s="225" t="s">
        <v>248</v>
      </c>
      <c r="AT497" s="225" t="s">
        <v>243</v>
      </c>
      <c r="AU497" s="225" t="s">
        <v>79</v>
      </c>
      <c r="AY497" s="18" t="s">
        <v>240</v>
      </c>
      <c r="BE497" s="226">
        <f>IF(N497="základní",J497,0)</f>
        <v>0</v>
      </c>
      <c r="BF497" s="226">
        <f>IF(N497="snížená",J497,0)</f>
        <v>0</v>
      </c>
      <c r="BG497" s="226">
        <f>IF(N497="zákl. přenesená",J497,0)</f>
        <v>0</v>
      </c>
      <c r="BH497" s="226">
        <f>IF(N497="sníž. přenesená",J497,0)</f>
        <v>0</v>
      </c>
      <c r="BI497" s="226">
        <f>IF(N497="nulová",J497,0)</f>
        <v>0</v>
      </c>
      <c r="BJ497" s="18" t="s">
        <v>79</v>
      </c>
      <c r="BK497" s="226">
        <f>ROUND(I497*H497,2)</f>
        <v>0</v>
      </c>
      <c r="BL497" s="18" t="s">
        <v>248</v>
      </c>
      <c r="BM497" s="225" t="s">
        <v>3804</v>
      </c>
    </row>
    <row r="498" s="2" customFormat="1">
      <c r="A498" s="39"/>
      <c r="B498" s="40"/>
      <c r="C498" s="41"/>
      <c r="D498" s="227" t="s">
        <v>435</v>
      </c>
      <c r="E498" s="41"/>
      <c r="F498" s="228" t="s">
        <v>8360</v>
      </c>
      <c r="G498" s="41"/>
      <c r="H498" s="41"/>
      <c r="I498" s="229"/>
      <c r="J498" s="41"/>
      <c r="K498" s="41"/>
      <c r="L498" s="45"/>
      <c r="M498" s="291"/>
      <c r="N498" s="292"/>
      <c r="O498" s="85"/>
      <c r="P498" s="85"/>
      <c r="Q498" s="85"/>
      <c r="R498" s="85"/>
      <c r="S498" s="85"/>
      <c r="T498" s="86"/>
      <c r="U498" s="39"/>
      <c r="V498" s="39"/>
      <c r="W498" s="39"/>
      <c r="X498" s="39"/>
      <c r="Y498" s="39"/>
      <c r="Z498" s="39"/>
      <c r="AA498" s="39"/>
      <c r="AB498" s="39"/>
      <c r="AC498" s="39"/>
      <c r="AD498" s="39"/>
      <c r="AE498" s="39"/>
      <c r="AT498" s="18" t="s">
        <v>435</v>
      </c>
      <c r="AU498" s="18" t="s">
        <v>79</v>
      </c>
    </row>
    <row r="499" s="2" customFormat="1" ht="16.5" customHeight="1">
      <c r="A499" s="39"/>
      <c r="B499" s="40"/>
      <c r="C499" s="214" t="s">
        <v>2914</v>
      </c>
      <c r="D499" s="214" t="s">
        <v>243</v>
      </c>
      <c r="E499" s="215" t="s">
        <v>8361</v>
      </c>
      <c r="F499" s="216" t="s">
        <v>8271</v>
      </c>
      <c r="G499" s="217" t="s">
        <v>6156</v>
      </c>
      <c r="H499" s="218">
        <v>1</v>
      </c>
      <c r="I499" s="219"/>
      <c r="J499" s="220">
        <f>ROUND(I499*H499,2)</f>
        <v>0</v>
      </c>
      <c r="K499" s="216" t="s">
        <v>247</v>
      </c>
      <c r="L499" s="45"/>
      <c r="M499" s="221" t="s">
        <v>19</v>
      </c>
      <c r="N499" s="222" t="s">
        <v>43</v>
      </c>
      <c r="O499" s="85"/>
      <c r="P499" s="223">
        <f>O499*H499</f>
        <v>0</v>
      </c>
      <c r="Q499" s="223">
        <v>0</v>
      </c>
      <c r="R499" s="223">
        <f>Q499*H499</f>
        <v>0</v>
      </c>
      <c r="S499" s="223">
        <v>0</v>
      </c>
      <c r="T499" s="224">
        <f>S499*H499</f>
        <v>0</v>
      </c>
      <c r="U499" s="39"/>
      <c r="V499" s="39"/>
      <c r="W499" s="39"/>
      <c r="X499" s="39"/>
      <c r="Y499" s="39"/>
      <c r="Z499" s="39"/>
      <c r="AA499" s="39"/>
      <c r="AB499" s="39"/>
      <c r="AC499" s="39"/>
      <c r="AD499" s="39"/>
      <c r="AE499" s="39"/>
      <c r="AR499" s="225" t="s">
        <v>248</v>
      </c>
      <c r="AT499" s="225" t="s">
        <v>243</v>
      </c>
      <c r="AU499" s="225" t="s">
        <v>79</v>
      </c>
      <c r="AY499" s="18" t="s">
        <v>240</v>
      </c>
      <c r="BE499" s="226">
        <f>IF(N499="základní",J499,0)</f>
        <v>0</v>
      </c>
      <c r="BF499" s="226">
        <f>IF(N499="snížená",J499,0)</f>
        <v>0</v>
      </c>
      <c r="BG499" s="226">
        <f>IF(N499="zákl. přenesená",J499,0)</f>
        <v>0</v>
      </c>
      <c r="BH499" s="226">
        <f>IF(N499="sníž. přenesená",J499,0)</f>
        <v>0</v>
      </c>
      <c r="BI499" s="226">
        <f>IF(N499="nulová",J499,0)</f>
        <v>0</v>
      </c>
      <c r="BJ499" s="18" t="s">
        <v>79</v>
      </c>
      <c r="BK499" s="226">
        <f>ROUND(I499*H499,2)</f>
        <v>0</v>
      </c>
      <c r="BL499" s="18" t="s">
        <v>248</v>
      </c>
      <c r="BM499" s="225" t="s">
        <v>3812</v>
      </c>
    </row>
    <row r="500" s="2" customFormat="1">
      <c r="A500" s="39"/>
      <c r="B500" s="40"/>
      <c r="C500" s="41"/>
      <c r="D500" s="227" t="s">
        <v>435</v>
      </c>
      <c r="E500" s="41"/>
      <c r="F500" s="228" t="s">
        <v>8360</v>
      </c>
      <c r="G500" s="41"/>
      <c r="H500" s="41"/>
      <c r="I500" s="229"/>
      <c r="J500" s="41"/>
      <c r="K500" s="41"/>
      <c r="L500" s="45"/>
      <c r="M500" s="291"/>
      <c r="N500" s="292"/>
      <c r="O500" s="85"/>
      <c r="P500" s="85"/>
      <c r="Q500" s="85"/>
      <c r="R500" s="85"/>
      <c r="S500" s="85"/>
      <c r="T500" s="86"/>
      <c r="U500" s="39"/>
      <c r="V500" s="39"/>
      <c r="W500" s="39"/>
      <c r="X500" s="39"/>
      <c r="Y500" s="39"/>
      <c r="Z500" s="39"/>
      <c r="AA500" s="39"/>
      <c r="AB500" s="39"/>
      <c r="AC500" s="39"/>
      <c r="AD500" s="39"/>
      <c r="AE500" s="39"/>
      <c r="AT500" s="18" t="s">
        <v>435</v>
      </c>
      <c r="AU500" s="18" t="s">
        <v>79</v>
      </c>
    </row>
    <row r="501" s="2" customFormat="1" ht="16.5" customHeight="1">
      <c r="A501" s="39"/>
      <c r="B501" s="40"/>
      <c r="C501" s="214" t="s">
        <v>724</v>
      </c>
      <c r="D501" s="214" t="s">
        <v>243</v>
      </c>
      <c r="E501" s="215" t="s">
        <v>8362</v>
      </c>
      <c r="F501" s="216" t="s">
        <v>8060</v>
      </c>
      <c r="G501" s="217" t="s">
        <v>6156</v>
      </c>
      <c r="H501" s="218">
        <v>1</v>
      </c>
      <c r="I501" s="219"/>
      <c r="J501" s="220">
        <f>ROUND(I501*H501,2)</f>
        <v>0</v>
      </c>
      <c r="K501" s="216" t="s">
        <v>247</v>
      </c>
      <c r="L501" s="45"/>
      <c r="M501" s="221" t="s">
        <v>19</v>
      </c>
      <c r="N501" s="222" t="s">
        <v>43</v>
      </c>
      <c r="O501" s="85"/>
      <c r="P501" s="223">
        <f>O501*H501</f>
        <v>0</v>
      </c>
      <c r="Q501" s="223">
        <v>0</v>
      </c>
      <c r="R501" s="223">
        <f>Q501*H501</f>
        <v>0</v>
      </c>
      <c r="S501" s="223">
        <v>0</v>
      </c>
      <c r="T501" s="224">
        <f>S501*H501</f>
        <v>0</v>
      </c>
      <c r="U501" s="39"/>
      <c r="V501" s="39"/>
      <c r="W501" s="39"/>
      <c r="X501" s="39"/>
      <c r="Y501" s="39"/>
      <c r="Z501" s="39"/>
      <c r="AA501" s="39"/>
      <c r="AB501" s="39"/>
      <c r="AC501" s="39"/>
      <c r="AD501" s="39"/>
      <c r="AE501" s="39"/>
      <c r="AR501" s="225" t="s">
        <v>248</v>
      </c>
      <c r="AT501" s="225" t="s">
        <v>243</v>
      </c>
      <c r="AU501" s="225" t="s">
        <v>79</v>
      </c>
      <c r="AY501" s="18" t="s">
        <v>240</v>
      </c>
      <c r="BE501" s="226">
        <f>IF(N501="základní",J501,0)</f>
        <v>0</v>
      </c>
      <c r="BF501" s="226">
        <f>IF(N501="snížená",J501,0)</f>
        <v>0</v>
      </c>
      <c r="BG501" s="226">
        <f>IF(N501="zákl. přenesená",J501,0)</f>
        <v>0</v>
      </c>
      <c r="BH501" s="226">
        <f>IF(N501="sníž. přenesená",J501,0)</f>
        <v>0</v>
      </c>
      <c r="BI501" s="226">
        <f>IF(N501="nulová",J501,0)</f>
        <v>0</v>
      </c>
      <c r="BJ501" s="18" t="s">
        <v>79</v>
      </c>
      <c r="BK501" s="226">
        <f>ROUND(I501*H501,2)</f>
        <v>0</v>
      </c>
      <c r="BL501" s="18" t="s">
        <v>248</v>
      </c>
      <c r="BM501" s="225" t="s">
        <v>3820</v>
      </c>
    </row>
    <row r="502" s="2" customFormat="1">
      <c r="A502" s="39"/>
      <c r="B502" s="40"/>
      <c r="C502" s="41"/>
      <c r="D502" s="227" t="s">
        <v>435</v>
      </c>
      <c r="E502" s="41"/>
      <c r="F502" s="228" t="s">
        <v>8360</v>
      </c>
      <c r="G502" s="41"/>
      <c r="H502" s="41"/>
      <c r="I502" s="229"/>
      <c r="J502" s="41"/>
      <c r="K502" s="41"/>
      <c r="L502" s="45"/>
      <c r="M502" s="291"/>
      <c r="N502" s="292"/>
      <c r="O502" s="85"/>
      <c r="P502" s="85"/>
      <c r="Q502" s="85"/>
      <c r="R502" s="85"/>
      <c r="S502" s="85"/>
      <c r="T502" s="86"/>
      <c r="U502" s="39"/>
      <c r="V502" s="39"/>
      <c r="W502" s="39"/>
      <c r="X502" s="39"/>
      <c r="Y502" s="39"/>
      <c r="Z502" s="39"/>
      <c r="AA502" s="39"/>
      <c r="AB502" s="39"/>
      <c r="AC502" s="39"/>
      <c r="AD502" s="39"/>
      <c r="AE502" s="39"/>
      <c r="AT502" s="18" t="s">
        <v>435</v>
      </c>
      <c r="AU502" s="18" t="s">
        <v>79</v>
      </c>
    </row>
    <row r="503" s="2" customFormat="1" ht="21.75" customHeight="1">
      <c r="A503" s="39"/>
      <c r="B503" s="40"/>
      <c r="C503" s="214" t="s">
        <v>2922</v>
      </c>
      <c r="D503" s="214" t="s">
        <v>243</v>
      </c>
      <c r="E503" s="215" t="s">
        <v>8363</v>
      </c>
      <c r="F503" s="216" t="s">
        <v>8274</v>
      </c>
      <c r="G503" s="217" t="s">
        <v>282</v>
      </c>
      <c r="H503" s="218">
        <v>4</v>
      </c>
      <c r="I503" s="219"/>
      <c r="J503" s="220">
        <f>ROUND(I503*H503,2)</f>
        <v>0</v>
      </c>
      <c r="K503" s="216" t="s">
        <v>247</v>
      </c>
      <c r="L503" s="45"/>
      <c r="M503" s="221" t="s">
        <v>19</v>
      </c>
      <c r="N503" s="222" t="s">
        <v>43</v>
      </c>
      <c r="O503" s="85"/>
      <c r="P503" s="223">
        <f>O503*H503</f>
        <v>0</v>
      </c>
      <c r="Q503" s="223">
        <v>0</v>
      </c>
      <c r="R503" s="223">
        <f>Q503*H503</f>
        <v>0</v>
      </c>
      <c r="S503" s="223">
        <v>0</v>
      </c>
      <c r="T503" s="224">
        <f>S503*H503</f>
        <v>0</v>
      </c>
      <c r="U503" s="39"/>
      <c r="V503" s="39"/>
      <c r="W503" s="39"/>
      <c r="X503" s="39"/>
      <c r="Y503" s="39"/>
      <c r="Z503" s="39"/>
      <c r="AA503" s="39"/>
      <c r="AB503" s="39"/>
      <c r="AC503" s="39"/>
      <c r="AD503" s="39"/>
      <c r="AE503" s="39"/>
      <c r="AR503" s="225" t="s">
        <v>248</v>
      </c>
      <c r="AT503" s="225" t="s">
        <v>243</v>
      </c>
      <c r="AU503" s="225" t="s">
        <v>79</v>
      </c>
      <c r="AY503" s="18" t="s">
        <v>240</v>
      </c>
      <c r="BE503" s="226">
        <f>IF(N503="základní",J503,0)</f>
        <v>0</v>
      </c>
      <c r="BF503" s="226">
        <f>IF(N503="snížená",J503,0)</f>
        <v>0</v>
      </c>
      <c r="BG503" s="226">
        <f>IF(N503="zákl. přenesená",J503,0)</f>
        <v>0</v>
      </c>
      <c r="BH503" s="226">
        <f>IF(N503="sníž. přenesená",J503,0)</f>
        <v>0</v>
      </c>
      <c r="BI503" s="226">
        <f>IF(N503="nulová",J503,0)</f>
        <v>0</v>
      </c>
      <c r="BJ503" s="18" t="s">
        <v>79</v>
      </c>
      <c r="BK503" s="226">
        <f>ROUND(I503*H503,2)</f>
        <v>0</v>
      </c>
      <c r="BL503" s="18" t="s">
        <v>248</v>
      </c>
      <c r="BM503" s="225" t="s">
        <v>3828</v>
      </c>
    </row>
    <row r="504" s="2" customFormat="1">
      <c r="A504" s="39"/>
      <c r="B504" s="40"/>
      <c r="C504" s="41"/>
      <c r="D504" s="227" t="s">
        <v>435</v>
      </c>
      <c r="E504" s="41"/>
      <c r="F504" s="228" t="s">
        <v>8364</v>
      </c>
      <c r="G504" s="41"/>
      <c r="H504" s="41"/>
      <c r="I504" s="229"/>
      <c r="J504" s="41"/>
      <c r="K504" s="41"/>
      <c r="L504" s="45"/>
      <c r="M504" s="291"/>
      <c r="N504" s="292"/>
      <c r="O504" s="85"/>
      <c r="P504" s="85"/>
      <c r="Q504" s="85"/>
      <c r="R504" s="85"/>
      <c r="S504" s="85"/>
      <c r="T504" s="86"/>
      <c r="U504" s="39"/>
      <c r="V504" s="39"/>
      <c r="W504" s="39"/>
      <c r="X504" s="39"/>
      <c r="Y504" s="39"/>
      <c r="Z504" s="39"/>
      <c r="AA504" s="39"/>
      <c r="AB504" s="39"/>
      <c r="AC504" s="39"/>
      <c r="AD504" s="39"/>
      <c r="AE504" s="39"/>
      <c r="AT504" s="18" t="s">
        <v>435</v>
      </c>
      <c r="AU504" s="18" t="s">
        <v>79</v>
      </c>
    </row>
    <row r="505" s="2" customFormat="1" ht="16.5" customHeight="1">
      <c r="A505" s="39"/>
      <c r="B505" s="40"/>
      <c r="C505" s="214" t="s">
        <v>731</v>
      </c>
      <c r="D505" s="214" t="s">
        <v>243</v>
      </c>
      <c r="E505" s="215" t="s">
        <v>8365</v>
      </c>
      <c r="F505" s="216" t="s">
        <v>8155</v>
      </c>
      <c r="G505" s="217" t="s">
        <v>282</v>
      </c>
      <c r="H505" s="218">
        <v>4</v>
      </c>
      <c r="I505" s="219"/>
      <c r="J505" s="220">
        <f>ROUND(I505*H505,2)</f>
        <v>0</v>
      </c>
      <c r="K505" s="216" t="s">
        <v>247</v>
      </c>
      <c r="L505" s="45"/>
      <c r="M505" s="221" t="s">
        <v>19</v>
      </c>
      <c r="N505" s="222" t="s">
        <v>43</v>
      </c>
      <c r="O505" s="85"/>
      <c r="P505" s="223">
        <f>O505*H505</f>
        <v>0</v>
      </c>
      <c r="Q505" s="223">
        <v>0</v>
      </c>
      <c r="R505" s="223">
        <f>Q505*H505</f>
        <v>0</v>
      </c>
      <c r="S505" s="223">
        <v>0</v>
      </c>
      <c r="T505" s="224">
        <f>S505*H505</f>
        <v>0</v>
      </c>
      <c r="U505" s="39"/>
      <c r="V505" s="39"/>
      <c r="W505" s="39"/>
      <c r="X505" s="39"/>
      <c r="Y505" s="39"/>
      <c r="Z505" s="39"/>
      <c r="AA505" s="39"/>
      <c r="AB505" s="39"/>
      <c r="AC505" s="39"/>
      <c r="AD505" s="39"/>
      <c r="AE505" s="39"/>
      <c r="AR505" s="225" t="s">
        <v>248</v>
      </c>
      <c r="AT505" s="225" t="s">
        <v>243</v>
      </c>
      <c r="AU505" s="225" t="s">
        <v>79</v>
      </c>
      <c r="AY505" s="18" t="s">
        <v>240</v>
      </c>
      <c r="BE505" s="226">
        <f>IF(N505="základní",J505,0)</f>
        <v>0</v>
      </c>
      <c r="BF505" s="226">
        <f>IF(N505="snížená",J505,0)</f>
        <v>0</v>
      </c>
      <c r="BG505" s="226">
        <f>IF(N505="zákl. přenesená",J505,0)</f>
        <v>0</v>
      </c>
      <c r="BH505" s="226">
        <f>IF(N505="sníž. přenesená",J505,0)</f>
        <v>0</v>
      </c>
      <c r="BI505" s="226">
        <f>IF(N505="nulová",J505,0)</f>
        <v>0</v>
      </c>
      <c r="BJ505" s="18" t="s">
        <v>79</v>
      </c>
      <c r="BK505" s="226">
        <f>ROUND(I505*H505,2)</f>
        <v>0</v>
      </c>
      <c r="BL505" s="18" t="s">
        <v>248</v>
      </c>
      <c r="BM505" s="225" t="s">
        <v>3836</v>
      </c>
    </row>
    <row r="506" s="2" customFormat="1">
      <c r="A506" s="39"/>
      <c r="B506" s="40"/>
      <c r="C506" s="41"/>
      <c r="D506" s="227" t="s">
        <v>435</v>
      </c>
      <c r="E506" s="41"/>
      <c r="F506" s="228" t="s">
        <v>8091</v>
      </c>
      <c r="G506" s="41"/>
      <c r="H506" s="41"/>
      <c r="I506" s="229"/>
      <c r="J506" s="41"/>
      <c r="K506" s="41"/>
      <c r="L506" s="45"/>
      <c r="M506" s="291"/>
      <c r="N506" s="292"/>
      <c r="O506" s="85"/>
      <c r="P506" s="85"/>
      <c r="Q506" s="85"/>
      <c r="R506" s="85"/>
      <c r="S506" s="85"/>
      <c r="T506" s="86"/>
      <c r="U506" s="39"/>
      <c r="V506" s="39"/>
      <c r="W506" s="39"/>
      <c r="X506" s="39"/>
      <c r="Y506" s="39"/>
      <c r="Z506" s="39"/>
      <c r="AA506" s="39"/>
      <c r="AB506" s="39"/>
      <c r="AC506" s="39"/>
      <c r="AD506" s="39"/>
      <c r="AE506" s="39"/>
      <c r="AT506" s="18" t="s">
        <v>435</v>
      </c>
      <c r="AU506" s="18" t="s">
        <v>79</v>
      </c>
    </row>
    <row r="507" s="2" customFormat="1">
      <c r="A507" s="39"/>
      <c r="B507" s="40"/>
      <c r="C507" s="214" t="s">
        <v>2931</v>
      </c>
      <c r="D507" s="214" t="s">
        <v>243</v>
      </c>
      <c r="E507" s="215" t="s">
        <v>8366</v>
      </c>
      <c r="F507" s="216" t="s">
        <v>8278</v>
      </c>
      <c r="G507" s="217" t="s">
        <v>282</v>
      </c>
      <c r="H507" s="218">
        <v>3</v>
      </c>
      <c r="I507" s="219"/>
      <c r="J507" s="220">
        <f>ROUND(I507*H507,2)</f>
        <v>0</v>
      </c>
      <c r="K507" s="216" t="s">
        <v>247</v>
      </c>
      <c r="L507" s="45"/>
      <c r="M507" s="221" t="s">
        <v>19</v>
      </c>
      <c r="N507" s="222" t="s">
        <v>43</v>
      </c>
      <c r="O507" s="85"/>
      <c r="P507" s="223">
        <f>O507*H507</f>
        <v>0</v>
      </c>
      <c r="Q507" s="223">
        <v>0</v>
      </c>
      <c r="R507" s="223">
        <f>Q507*H507</f>
        <v>0</v>
      </c>
      <c r="S507" s="223">
        <v>0</v>
      </c>
      <c r="T507" s="224">
        <f>S507*H507</f>
        <v>0</v>
      </c>
      <c r="U507" s="39"/>
      <c r="V507" s="39"/>
      <c r="W507" s="39"/>
      <c r="X507" s="39"/>
      <c r="Y507" s="39"/>
      <c r="Z507" s="39"/>
      <c r="AA507" s="39"/>
      <c r="AB507" s="39"/>
      <c r="AC507" s="39"/>
      <c r="AD507" s="39"/>
      <c r="AE507" s="39"/>
      <c r="AR507" s="225" t="s">
        <v>248</v>
      </c>
      <c r="AT507" s="225" t="s">
        <v>243</v>
      </c>
      <c r="AU507" s="225" t="s">
        <v>79</v>
      </c>
      <c r="AY507" s="18" t="s">
        <v>240</v>
      </c>
      <c r="BE507" s="226">
        <f>IF(N507="základní",J507,0)</f>
        <v>0</v>
      </c>
      <c r="BF507" s="226">
        <f>IF(N507="snížená",J507,0)</f>
        <v>0</v>
      </c>
      <c r="BG507" s="226">
        <f>IF(N507="zákl. přenesená",J507,0)</f>
        <v>0</v>
      </c>
      <c r="BH507" s="226">
        <f>IF(N507="sníž. přenesená",J507,0)</f>
        <v>0</v>
      </c>
      <c r="BI507" s="226">
        <f>IF(N507="nulová",J507,0)</f>
        <v>0</v>
      </c>
      <c r="BJ507" s="18" t="s">
        <v>79</v>
      </c>
      <c r="BK507" s="226">
        <f>ROUND(I507*H507,2)</f>
        <v>0</v>
      </c>
      <c r="BL507" s="18" t="s">
        <v>248</v>
      </c>
      <c r="BM507" s="225" t="s">
        <v>3844</v>
      </c>
    </row>
    <row r="508" s="2" customFormat="1">
      <c r="A508" s="39"/>
      <c r="B508" s="40"/>
      <c r="C508" s="41"/>
      <c r="D508" s="227" t="s">
        <v>435</v>
      </c>
      <c r="E508" s="41"/>
      <c r="F508" s="228" t="s">
        <v>8367</v>
      </c>
      <c r="G508" s="41"/>
      <c r="H508" s="41"/>
      <c r="I508" s="229"/>
      <c r="J508" s="41"/>
      <c r="K508" s="41"/>
      <c r="L508" s="45"/>
      <c r="M508" s="291"/>
      <c r="N508" s="292"/>
      <c r="O508" s="85"/>
      <c r="P508" s="85"/>
      <c r="Q508" s="85"/>
      <c r="R508" s="85"/>
      <c r="S508" s="85"/>
      <c r="T508" s="86"/>
      <c r="U508" s="39"/>
      <c r="V508" s="39"/>
      <c r="W508" s="39"/>
      <c r="X508" s="39"/>
      <c r="Y508" s="39"/>
      <c r="Z508" s="39"/>
      <c r="AA508" s="39"/>
      <c r="AB508" s="39"/>
      <c r="AC508" s="39"/>
      <c r="AD508" s="39"/>
      <c r="AE508" s="39"/>
      <c r="AT508" s="18" t="s">
        <v>435</v>
      </c>
      <c r="AU508" s="18" t="s">
        <v>79</v>
      </c>
    </row>
    <row r="509" s="2" customFormat="1" ht="16.5" customHeight="1">
      <c r="A509" s="39"/>
      <c r="B509" s="40"/>
      <c r="C509" s="214" t="s">
        <v>2936</v>
      </c>
      <c r="D509" s="214" t="s">
        <v>243</v>
      </c>
      <c r="E509" s="215" t="s">
        <v>8368</v>
      </c>
      <c r="F509" s="216" t="s">
        <v>8281</v>
      </c>
      <c r="G509" s="217" t="s">
        <v>282</v>
      </c>
      <c r="H509" s="218">
        <v>3</v>
      </c>
      <c r="I509" s="219"/>
      <c r="J509" s="220">
        <f>ROUND(I509*H509,2)</f>
        <v>0</v>
      </c>
      <c r="K509" s="216" t="s">
        <v>247</v>
      </c>
      <c r="L509" s="45"/>
      <c r="M509" s="221" t="s">
        <v>19</v>
      </c>
      <c r="N509" s="222" t="s">
        <v>43</v>
      </c>
      <c r="O509" s="85"/>
      <c r="P509" s="223">
        <f>O509*H509</f>
        <v>0</v>
      </c>
      <c r="Q509" s="223">
        <v>0</v>
      </c>
      <c r="R509" s="223">
        <f>Q509*H509</f>
        <v>0</v>
      </c>
      <c r="S509" s="223">
        <v>0</v>
      </c>
      <c r="T509" s="224">
        <f>S509*H509</f>
        <v>0</v>
      </c>
      <c r="U509" s="39"/>
      <c r="V509" s="39"/>
      <c r="W509" s="39"/>
      <c r="X509" s="39"/>
      <c r="Y509" s="39"/>
      <c r="Z509" s="39"/>
      <c r="AA509" s="39"/>
      <c r="AB509" s="39"/>
      <c r="AC509" s="39"/>
      <c r="AD509" s="39"/>
      <c r="AE509" s="39"/>
      <c r="AR509" s="225" t="s">
        <v>248</v>
      </c>
      <c r="AT509" s="225" t="s">
        <v>243</v>
      </c>
      <c r="AU509" s="225" t="s">
        <v>79</v>
      </c>
      <c r="AY509" s="18" t="s">
        <v>240</v>
      </c>
      <c r="BE509" s="226">
        <f>IF(N509="základní",J509,0)</f>
        <v>0</v>
      </c>
      <c r="BF509" s="226">
        <f>IF(N509="snížená",J509,0)</f>
        <v>0</v>
      </c>
      <c r="BG509" s="226">
        <f>IF(N509="zákl. přenesená",J509,0)</f>
        <v>0</v>
      </c>
      <c r="BH509" s="226">
        <f>IF(N509="sníž. přenesená",J509,0)</f>
        <v>0</v>
      </c>
      <c r="BI509" s="226">
        <f>IF(N509="nulová",J509,0)</f>
        <v>0</v>
      </c>
      <c r="BJ509" s="18" t="s">
        <v>79</v>
      </c>
      <c r="BK509" s="226">
        <f>ROUND(I509*H509,2)</f>
        <v>0</v>
      </c>
      <c r="BL509" s="18" t="s">
        <v>248</v>
      </c>
      <c r="BM509" s="225" t="s">
        <v>3852</v>
      </c>
    </row>
    <row r="510" s="2" customFormat="1">
      <c r="A510" s="39"/>
      <c r="B510" s="40"/>
      <c r="C510" s="41"/>
      <c r="D510" s="227" t="s">
        <v>435</v>
      </c>
      <c r="E510" s="41"/>
      <c r="F510" s="228" t="s">
        <v>8091</v>
      </c>
      <c r="G510" s="41"/>
      <c r="H510" s="41"/>
      <c r="I510" s="229"/>
      <c r="J510" s="41"/>
      <c r="K510" s="41"/>
      <c r="L510" s="45"/>
      <c r="M510" s="291"/>
      <c r="N510" s="292"/>
      <c r="O510" s="85"/>
      <c r="P510" s="85"/>
      <c r="Q510" s="85"/>
      <c r="R510" s="85"/>
      <c r="S510" s="85"/>
      <c r="T510" s="86"/>
      <c r="U510" s="39"/>
      <c r="V510" s="39"/>
      <c r="W510" s="39"/>
      <c r="X510" s="39"/>
      <c r="Y510" s="39"/>
      <c r="Z510" s="39"/>
      <c r="AA510" s="39"/>
      <c r="AB510" s="39"/>
      <c r="AC510" s="39"/>
      <c r="AD510" s="39"/>
      <c r="AE510" s="39"/>
      <c r="AT510" s="18" t="s">
        <v>435</v>
      </c>
      <c r="AU510" s="18" t="s">
        <v>79</v>
      </c>
    </row>
    <row r="511" s="2" customFormat="1" ht="16.5" customHeight="1">
      <c r="A511" s="39"/>
      <c r="B511" s="40"/>
      <c r="C511" s="214" t="s">
        <v>2946</v>
      </c>
      <c r="D511" s="214" t="s">
        <v>243</v>
      </c>
      <c r="E511" s="215" t="s">
        <v>8369</v>
      </c>
      <c r="F511" s="216" t="s">
        <v>8104</v>
      </c>
      <c r="G511" s="217" t="s">
        <v>282</v>
      </c>
      <c r="H511" s="218">
        <v>10</v>
      </c>
      <c r="I511" s="219"/>
      <c r="J511" s="220">
        <f>ROUND(I511*H511,2)</f>
        <v>0</v>
      </c>
      <c r="K511" s="216" t="s">
        <v>247</v>
      </c>
      <c r="L511" s="45"/>
      <c r="M511" s="221" t="s">
        <v>19</v>
      </c>
      <c r="N511" s="222" t="s">
        <v>43</v>
      </c>
      <c r="O511" s="85"/>
      <c r="P511" s="223">
        <f>O511*H511</f>
        <v>0</v>
      </c>
      <c r="Q511" s="223">
        <v>0</v>
      </c>
      <c r="R511" s="223">
        <f>Q511*H511</f>
        <v>0</v>
      </c>
      <c r="S511" s="223">
        <v>0</v>
      </c>
      <c r="T511" s="224">
        <f>S511*H511</f>
        <v>0</v>
      </c>
      <c r="U511" s="39"/>
      <c r="V511" s="39"/>
      <c r="W511" s="39"/>
      <c r="X511" s="39"/>
      <c r="Y511" s="39"/>
      <c r="Z511" s="39"/>
      <c r="AA511" s="39"/>
      <c r="AB511" s="39"/>
      <c r="AC511" s="39"/>
      <c r="AD511" s="39"/>
      <c r="AE511" s="39"/>
      <c r="AR511" s="225" t="s">
        <v>248</v>
      </c>
      <c r="AT511" s="225" t="s">
        <v>243</v>
      </c>
      <c r="AU511" s="225" t="s">
        <v>79</v>
      </c>
      <c r="AY511" s="18" t="s">
        <v>240</v>
      </c>
      <c r="BE511" s="226">
        <f>IF(N511="základní",J511,0)</f>
        <v>0</v>
      </c>
      <c r="BF511" s="226">
        <f>IF(N511="snížená",J511,0)</f>
        <v>0</v>
      </c>
      <c r="BG511" s="226">
        <f>IF(N511="zákl. přenesená",J511,0)</f>
        <v>0</v>
      </c>
      <c r="BH511" s="226">
        <f>IF(N511="sníž. přenesená",J511,0)</f>
        <v>0</v>
      </c>
      <c r="BI511" s="226">
        <f>IF(N511="nulová",J511,0)</f>
        <v>0</v>
      </c>
      <c r="BJ511" s="18" t="s">
        <v>79</v>
      </c>
      <c r="BK511" s="226">
        <f>ROUND(I511*H511,2)</f>
        <v>0</v>
      </c>
      <c r="BL511" s="18" t="s">
        <v>248</v>
      </c>
      <c r="BM511" s="225" t="s">
        <v>3860</v>
      </c>
    </row>
    <row r="512" s="2" customFormat="1">
      <c r="A512" s="39"/>
      <c r="B512" s="40"/>
      <c r="C512" s="41"/>
      <c r="D512" s="227" t="s">
        <v>435</v>
      </c>
      <c r="E512" s="41"/>
      <c r="F512" s="228" t="s">
        <v>8370</v>
      </c>
      <c r="G512" s="41"/>
      <c r="H512" s="41"/>
      <c r="I512" s="229"/>
      <c r="J512" s="41"/>
      <c r="K512" s="41"/>
      <c r="L512" s="45"/>
      <c r="M512" s="291"/>
      <c r="N512" s="292"/>
      <c r="O512" s="85"/>
      <c r="P512" s="85"/>
      <c r="Q512" s="85"/>
      <c r="R512" s="85"/>
      <c r="S512" s="85"/>
      <c r="T512" s="86"/>
      <c r="U512" s="39"/>
      <c r="V512" s="39"/>
      <c r="W512" s="39"/>
      <c r="X512" s="39"/>
      <c r="Y512" s="39"/>
      <c r="Z512" s="39"/>
      <c r="AA512" s="39"/>
      <c r="AB512" s="39"/>
      <c r="AC512" s="39"/>
      <c r="AD512" s="39"/>
      <c r="AE512" s="39"/>
      <c r="AT512" s="18" t="s">
        <v>435</v>
      </c>
      <c r="AU512" s="18" t="s">
        <v>79</v>
      </c>
    </row>
    <row r="513" s="12" customFormat="1" ht="25.92" customHeight="1">
      <c r="A513" s="12"/>
      <c r="B513" s="198"/>
      <c r="C513" s="199"/>
      <c r="D513" s="200" t="s">
        <v>71</v>
      </c>
      <c r="E513" s="201" t="s">
        <v>304</v>
      </c>
      <c r="F513" s="201" t="s">
        <v>8371</v>
      </c>
      <c r="G513" s="199"/>
      <c r="H513" s="199"/>
      <c r="I513" s="202"/>
      <c r="J513" s="203">
        <f>BK513</f>
        <v>0</v>
      </c>
      <c r="K513" s="199"/>
      <c r="L513" s="204"/>
      <c r="M513" s="205"/>
      <c r="N513" s="206"/>
      <c r="O513" s="206"/>
      <c r="P513" s="207">
        <f>SUM(P514:P537)</f>
        <v>0</v>
      </c>
      <c r="Q513" s="206"/>
      <c r="R513" s="207">
        <f>SUM(R514:R537)</f>
        <v>0</v>
      </c>
      <c r="S513" s="206"/>
      <c r="T513" s="208">
        <f>SUM(T514:T537)</f>
        <v>0</v>
      </c>
      <c r="U513" s="12"/>
      <c r="V513" s="12"/>
      <c r="W513" s="12"/>
      <c r="X513" s="12"/>
      <c r="Y513" s="12"/>
      <c r="Z513" s="12"/>
      <c r="AA513" s="12"/>
      <c r="AB513" s="12"/>
      <c r="AC513" s="12"/>
      <c r="AD513" s="12"/>
      <c r="AE513" s="12"/>
      <c r="AR513" s="209" t="s">
        <v>79</v>
      </c>
      <c r="AT513" s="210" t="s">
        <v>71</v>
      </c>
      <c r="AU513" s="210" t="s">
        <v>72</v>
      </c>
      <c r="AY513" s="209" t="s">
        <v>240</v>
      </c>
      <c r="BK513" s="211">
        <f>SUM(BK514:BK537)</f>
        <v>0</v>
      </c>
    </row>
    <row r="514" s="2" customFormat="1" ht="33" customHeight="1">
      <c r="A514" s="39"/>
      <c r="B514" s="40"/>
      <c r="C514" s="214" t="s">
        <v>2951</v>
      </c>
      <c r="D514" s="214" t="s">
        <v>243</v>
      </c>
      <c r="E514" s="215" t="s">
        <v>8372</v>
      </c>
      <c r="F514" s="216" t="s">
        <v>8373</v>
      </c>
      <c r="G514" s="217" t="s">
        <v>261</v>
      </c>
      <c r="H514" s="218">
        <v>235</v>
      </c>
      <c r="I514" s="219"/>
      <c r="J514" s="220">
        <f>ROUND(I514*H514,2)</f>
        <v>0</v>
      </c>
      <c r="K514" s="216" t="s">
        <v>247</v>
      </c>
      <c r="L514" s="45"/>
      <c r="M514" s="221" t="s">
        <v>19</v>
      </c>
      <c r="N514" s="222" t="s">
        <v>43</v>
      </c>
      <c r="O514" s="85"/>
      <c r="P514" s="223">
        <f>O514*H514</f>
        <v>0</v>
      </c>
      <c r="Q514" s="223">
        <v>0</v>
      </c>
      <c r="R514" s="223">
        <f>Q514*H514</f>
        <v>0</v>
      </c>
      <c r="S514" s="223">
        <v>0</v>
      </c>
      <c r="T514" s="224">
        <f>S514*H514</f>
        <v>0</v>
      </c>
      <c r="U514" s="39"/>
      <c r="V514" s="39"/>
      <c r="W514" s="39"/>
      <c r="X514" s="39"/>
      <c r="Y514" s="39"/>
      <c r="Z514" s="39"/>
      <c r="AA514" s="39"/>
      <c r="AB514" s="39"/>
      <c r="AC514" s="39"/>
      <c r="AD514" s="39"/>
      <c r="AE514" s="39"/>
      <c r="AR514" s="225" t="s">
        <v>248</v>
      </c>
      <c r="AT514" s="225" t="s">
        <v>243</v>
      </c>
      <c r="AU514" s="225" t="s">
        <v>79</v>
      </c>
      <c r="AY514" s="18" t="s">
        <v>240</v>
      </c>
      <c r="BE514" s="226">
        <f>IF(N514="základní",J514,0)</f>
        <v>0</v>
      </c>
      <c r="BF514" s="226">
        <f>IF(N514="snížená",J514,0)</f>
        <v>0</v>
      </c>
      <c r="BG514" s="226">
        <f>IF(N514="zákl. přenesená",J514,0)</f>
        <v>0</v>
      </c>
      <c r="BH514" s="226">
        <f>IF(N514="sníž. přenesená",J514,0)</f>
        <v>0</v>
      </c>
      <c r="BI514" s="226">
        <f>IF(N514="nulová",J514,0)</f>
        <v>0</v>
      </c>
      <c r="BJ514" s="18" t="s">
        <v>79</v>
      </c>
      <c r="BK514" s="226">
        <f>ROUND(I514*H514,2)</f>
        <v>0</v>
      </c>
      <c r="BL514" s="18" t="s">
        <v>248</v>
      </c>
      <c r="BM514" s="225" t="s">
        <v>3868</v>
      </c>
    </row>
    <row r="515" s="2" customFormat="1">
      <c r="A515" s="39"/>
      <c r="B515" s="40"/>
      <c r="C515" s="41"/>
      <c r="D515" s="227" t="s">
        <v>435</v>
      </c>
      <c r="E515" s="41"/>
      <c r="F515" s="228" t="s">
        <v>8374</v>
      </c>
      <c r="G515" s="41"/>
      <c r="H515" s="41"/>
      <c r="I515" s="229"/>
      <c r="J515" s="41"/>
      <c r="K515" s="41"/>
      <c r="L515" s="45"/>
      <c r="M515" s="291"/>
      <c r="N515" s="292"/>
      <c r="O515" s="85"/>
      <c r="P515" s="85"/>
      <c r="Q515" s="85"/>
      <c r="R515" s="85"/>
      <c r="S515" s="85"/>
      <c r="T515" s="86"/>
      <c r="U515" s="39"/>
      <c r="V515" s="39"/>
      <c r="W515" s="39"/>
      <c r="X515" s="39"/>
      <c r="Y515" s="39"/>
      <c r="Z515" s="39"/>
      <c r="AA515" s="39"/>
      <c r="AB515" s="39"/>
      <c r="AC515" s="39"/>
      <c r="AD515" s="39"/>
      <c r="AE515" s="39"/>
      <c r="AT515" s="18" t="s">
        <v>435</v>
      </c>
      <c r="AU515" s="18" t="s">
        <v>79</v>
      </c>
    </row>
    <row r="516" s="2" customFormat="1">
      <c r="A516" s="39"/>
      <c r="B516" s="40"/>
      <c r="C516" s="214" t="s">
        <v>2958</v>
      </c>
      <c r="D516" s="214" t="s">
        <v>243</v>
      </c>
      <c r="E516" s="215" t="s">
        <v>8375</v>
      </c>
      <c r="F516" s="216" t="s">
        <v>8376</v>
      </c>
      <c r="G516" s="217" t="s">
        <v>261</v>
      </c>
      <c r="H516" s="218">
        <v>690</v>
      </c>
      <c r="I516" s="219"/>
      <c r="J516" s="220">
        <f>ROUND(I516*H516,2)</f>
        <v>0</v>
      </c>
      <c r="K516" s="216" t="s">
        <v>247</v>
      </c>
      <c r="L516" s="45"/>
      <c r="M516" s="221" t="s">
        <v>19</v>
      </c>
      <c r="N516" s="222" t="s">
        <v>43</v>
      </c>
      <c r="O516" s="85"/>
      <c r="P516" s="223">
        <f>O516*H516</f>
        <v>0</v>
      </c>
      <c r="Q516" s="223">
        <v>0</v>
      </c>
      <c r="R516" s="223">
        <f>Q516*H516</f>
        <v>0</v>
      </c>
      <c r="S516" s="223">
        <v>0</v>
      </c>
      <c r="T516" s="224">
        <f>S516*H516</f>
        <v>0</v>
      </c>
      <c r="U516" s="39"/>
      <c r="V516" s="39"/>
      <c r="W516" s="39"/>
      <c r="X516" s="39"/>
      <c r="Y516" s="39"/>
      <c r="Z516" s="39"/>
      <c r="AA516" s="39"/>
      <c r="AB516" s="39"/>
      <c r="AC516" s="39"/>
      <c r="AD516" s="39"/>
      <c r="AE516" s="39"/>
      <c r="AR516" s="225" t="s">
        <v>248</v>
      </c>
      <c r="AT516" s="225" t="s">
        <v>243</v>
      </c>
      <c r="AU516" s="225" t="s">
        <v>79</v>
      </c>
      <c r="AY516" s="18" t="s">
        <v>240</v>
      </c>
      <c r="BE516" s="226">
        <f>IF(N516="základní",J516,0)</f>
        <v>0</v>
      </c>
      <c r="BF516" s="226">
        <f>IF(N516="snížená",J516,0)</f>
        <v>0</v>
      </c>
      <c r="BG516" s="226">
        <f>IF(N516="zákl. přenesená",J516,0)</f>
        <v>0</v>
      </c>
      <c r="BH516" s="226">
        <f>IF(N516="sníž. přenesená",J516,0)</f>
        <v>0</v>
      </c>
      <c r="BI516" s="226">
        <f>IF(N516="nulová",J516,0)</f>
        <v>0</v>
      </c>
      <c r="BJ516" s="18" t="s">
        <v>79</v>
      </c>
      <c r="BK516" s="226">
        <f>ROUND(I516*H516,2)</f>
        <v>0</v>
      </c>
      <c r="BL516" s="18" t="s">
        <v>248</v>
      </c>
      <c r="BM516" s="225" t="s">
        <v>3876</v>
      </c>
    </row>
    <row r="517" s="2" customFormat="1">
      <c r="A517" s="39"/>
      <c r="B517" s="40"/>
      <c r="C517" s="41"/>
      <c r="D517" s="227" t="s">
        <v>435</v>
      </c>
      <c r="E517" s="41"/>
      <c r="F517" s="228" t="s">
        <v>8377</v>
      </c>
      <c r="G517" s="41"/>
      <c r="H517" s="41"/>
      <c r="I517" s="229"/>
      <c r="J517" s="41"/>
      <c r="K517" s="41"/>
      <c r="L517" s="45"/>
      <c r="M517" s="291"/>
      <c r="N517" s="292"/>
      <c r="O517" s="85"/>
      <c r="P517" s="85"/>
      <c r="Q517" s="85"/>
      <c r="R517" s="85"/>
      <c r="S517" s="85"/>
      <c r="T517" s="86"/>
      <c r="U517" s="39"/>
      <c r="V517" s="39"/>
      <c r="W517" s="39"/>
      <c r="X517" s="39"/>
      <c r="Y517" s="39"/>
      <c r="Z517" s="39"/>
      <c r="AA517" s="39"/>
      <c r="AB517" s="39"/>
      <c r="AC517" s="39"/>
      <c r="AD517" s="39"/>
      <c r="AE517" s="39"/>
      <c r="AT517" s="18" t="s">
        <v>435</v>
      </c>
      <c r="AU517" s="18" t="s">
        <v>79</v>
      </c>
    </row>
    <row r="518" s="2" customFormat="1" ht="16.5" customHeight="1">
      <c r="A518" s="39"/>
      <c r="B518" s="40"/>
      <c r="C518" s="214" t="s">
        <v>2963</v>
      </c>
      <c r="D518" s="214" t="s">
        <v>243</v>
      </c>
      <c r="E518" s="215" t="s">
        <v>8378</v>
      </c>
      <c r="F518" s="216" t="s">
        <v>8203</v>
      </c>
      <c r="G518" s="217" t="s">
        <v>261</v>
      </c>
      <c r="H518" s="218">
        <v>105</v>
      </c>
      <c r="I518" s="219"/>
      <c r="J518" s="220">
        <f>ROUND(I518*H518,2)</f>
        <v>0</v>
      </c>
      <c r="K518" s="216" t="s">
        <v>247</v>
      </c>
      <c r="L518" s="45"/>
      <c r="M518" s="221" t="s">
        <v>19</v>
      </c>
      <c r="N518" s="222" t="s">
        <v>43</v>
      </c>
      <c r="O518" s="85"/>
      <c r="P518" s="223">
        <f>O518*H518</f>
        <v>0</v>
      </c>
      <c r="Q518" s="223">
        <v>0</v>
      </c>
      <c r="R518" s="223">
        <f>Q518*H518</f>
        <v>0</v>
      </c>
      <c r="S518" s="223">
        <v>0</v>
      </c>
      <c r="T518" s="224">
        <f>S518*H518</f>
        <v>0</v>
      </c>
      <c r="U518" s="39"/>
      <c r="V518" s="39"/>
      <c r="W518" s="39"/>
      <c r="X518" s="39"/>
      <c r="Y518" s="39"/>
      <c r="Z518" s="39"/>
      <c r="AA518" s="39"/>
      <c r="AB518" s="39"/>
      <c r="AC518" s="39"/>
      <c r="AD518" s="39"/>
      <c r="AE518" s="39"/>
      <c r="AR518" s="225" t="s">
        <v>248</v>
      </c>
      <c r="AT518" s="225" t="s">
        <v>243</v>
      </c>
      <c r="AU518" s="225" t="s">
        <v>79</v>
      </c>
      <c r="AY518" s="18" t="s">
        <v>240</v>
      </c>
      <c r="BE518" s="226">
        <f>IF(N518="základní",J518,0)</f>
        <v>0</v>
      </c>
      <c r="BF518" s="226">
        <f>IF(N518="snížená",J518,0)</f>
        <v>0</v>
      </c>
      <c r="BG518" s="226">
        <f>IF(N518="zákl. přenesená",J518,0)</f>
        <v>0</v>
      </c>
      <c r="BH518" s="226">
        <f>IF(N518="sníž. přenesená",J518,0)</f>
        <v>0</v>
      </c>
      <c r="BI518" s="226">
        <f>IF(N518="nulová",J518,0)</f>
        <v>0</v>
      </c>
      <c r="BJ518" s="18" t="s">
        <v>79</v>
      </c>
      <c r="BK518" s="226">
        <f>ROUND(I518*H518,2)</f>
        <v>0</v>
      </c>
      <c r="BL518" s="18" t="s">
        <v>248</v>
      </c>
      <c r="BM518" s="225" t="s">
        <v>3884</v>
      </c>
    </row>
    <row r="519" s="2" customFormat="1">
      <c r="A519" s="39"/>
      <c r="B519" s="40"/>
      <c r="C519" s="41"/>
      <c r="D519" s="227" t="s">
        <v>435</v>
      </c>
      <c r="E519" s="41"/>
      <c r="F519" s="228" t="s">
        <v>8379</v>
      </c>
      <c r="G519" s="41"/>
      <c r="H519" s="41"/>
      <c r="I519" s="229"/>
      <c r="J519" s="41"/>
      <c r="K519" s="41"/>
      <c r="L519" s="45"/>
      <c r="M519" s="291"/>
      <c r="N519" s="292"/>
      <c r="O519" s="85"/>
      <c r="P519" s="85"/>
      <c r="Q519" s="85"/>
      <c r="R519" s="85"/>
      <c r="S519" s="85"/>
      <c r="T519" s="86"/>
      <c r="U519" s="39"/>
      <c r="V519" s="39"/>
      <c r="W519" s="39"/>
      <c r="X519" s="39"/>
      <c r="Y519" s="39"/>
      <c r="Z519" s="39"/>
      <c r="AA519" s="39"/>
      <c r="AB519" s="39"/>
      <c r="AC519" s="39"/>
      <c r="AD519" s="39"/>
      <c r="AE519" s="39"/>
      <c r="AT519" s="18" t="s">
        <v>435</v>
      </c>
      <c r="AU519" s="18" t="s">
        <v>79</v>
      </c>
    </row>
    <row r="520" s="2" customFormat="1" ht="16.5" customHeight="1">
      <c r="A520" s="39"/>
      <c r="B520" s="40"/>
      <c r="C520" s="214" t="s">
        <v>2968</v>
      </c>
      <c r="D520" s="214" t="s">
        <v>243</v>
      </c>
      <c r="E520" s="215" t="s">
        <v>8380</v>
      </c>
      <c r="F520" s="216" t="s">
        <v>8381</v>
      </c>
      <c r="G520" s="217" t="s">
        <v>261</v>
      </c>
      <c r="H520" s="218">
        <v>104</v>
      </c>
      <c r="I520" s="219"/>
      <c r="J520" s="220">
        <f>ROUND(I520*H520,2)</f>
        <v>0</v>
      </c>
      <c r="K520" s="216" t="s">
        <v>247</v>
      </c>
      <c r="L520" s="45"/>
      <c r="M520" s="221" t="s">
        <v>19</v>
      </c>
      <c r="N520" s="222" t="s">
        <v>43</v>
      </c>
      <c r="O520" s="85"/>
      <c r="P520" s="223">
        <f>O520*H520</f>
        <v>0</v>
      </c>
      <c r="Q520" s="223">
        <v>0</v>
      </c>
      <c r="R520" s="223">
        <f>Q520*H520</f>
        <v>0</v>
      </c>
      <c r="S520" s="223">
        <v>0</v>
      </c>
      <c r="T520" s="224">
        <f>S520*H520</f>
        <v>0</v>
      </c>
      <c r="U520" s="39"/>
      <c r="V520" s="39"/>
      <c r="W520" s="39"/>
      <c r="X520" s="39"/>
      <c r="Y520" s="39"/>
      <c r="Z520" s="39"/>
      <c r="AA520" s="39"/>
      <c r="AB520" s="39"/>
      <c r="AC520" s="39"/>
      <c r="AD520" s="39"/>
      <c r="AE520" s="39"/>
      <c r="AR520" s="225" t="s">
        <v>248</v>
      </c>
      <c r="AT520" s="225" t="s">
        <v>243</v>
      </c>
      <c r="AU520" s="225" t="s">
        <v>79</v>
      </c>
      <c r="AY520" s="18" t="s">
        <v>240</v>
      </c>
      <c r="BE520" s="226">
        <f>IF(N520="základní",J520,0)</f>
        <v>0</v>
      </c>
      <c r="BF520" s="226">
        <f>IF(N520="snížená",J520,0)</f>
        <v>0</v>
      </c>
      <c r="BG520" s="226">
        <f>IF(N520="zákl. přenesená",J520,0)</f>
        <v>0</v>
      </c>
      <c r="BH520" s="226">
        <f>IF(N520="sníž. přenesená",J520,0)</f>
        <v>0</v>
      </c>
      <c r="BI520" s="226">
        <f>IF(N520="nulová",J520,0)</f>
        <v>0</v>
      </c>
      <c r="BJ520" s="18" t="s">
        <v>79</v>
      </c>
      <c r="BK520" s="226">
        <f>ROUND(I520*H520,2)</f>
        <v>0</v>
      </c>
      <c r="BL520" s="18" t="s">
        <v>248</v>
      </c>
      <c r="BM520" s="225" t="s">
        <v>3892</v>
      </c>
    </row>
    <row r="521" s="2" customFormat="1">
      <c r="A521" s="39"/>
      <c r="B521" s="40"/>
      <c r="C521" s="41"/>
      <c r="D521" s="227" t="s">
        <v>435</v>
      </c>
      <c r="E521" s="41"/>
      <c r="F521" s="228" t="s">
        <v>8382</v>
      </c>
      <c r="G521" s="41"/>
      <c r="H521" s="41"/>
      <c r="I521" s="229"/>
      <c r="J521" s="41"/>
      <c r="K521" s="41"/>
      <c r="L521" s="45"/>
      <c r="M521" s="291"/>
      <c r="N521" s="292"/>
      <c r="O521" s="85"/>
      <c r="P521" s="85"/>
      <c r="Q521" s="85"/>
      <c r="R521" s="85"/>
      <c r="S521" s="85"/>
      <c r="T521" s="86"/>
      <c r="U521" s="39"/>
      <c r="V521" s="39"/>
      <c r="W521" s="39"/>
      <c r="X521" s="39"/>
      <c r="Y521" s="39"/>
      <c r="Z521" s="39"/>
      <c r="AA521" s="39"/>
      <c r="AB521" s="39"/>
      <c r="AC521" s="39"/>
      <c r="AD521" s="39"/>
      <c r="AE521" s="39"/>
      <c r="AT521" s="18" t="s">
        <v>435</v>
      </c>
      <c r="AU521" s="18" t="s">
        <v>79</v>
      </c>
    </row>
    <row r="522" s="2" customFormat="1" ht="21.75" customHeight="1">
      <c r="A522" s="39"/>
      <c r="B522" s="40"/>
      <c r="C522" s="214" t="s">
        <v>2972</v>
      </c>
      <c r="D522" s="214" t="s">
        <v>243</v>
      </c>
      <c r="E522" s="215" t="s">
        <v>8383</v>
      </c>
      <c r="F522" s="216" t="s">
        <v>8232</v>
      </c>
      <c r="G522" s="217" t="s">
        <v>261</v>
      </c>
      <c r="H522" s="218">
        <v>800</v>
      </c>
      <c r="I522" s="219"/>
      <c r="J522" s="220">
        <f>ROUND(I522*H522,2)</f>
        <v>0</v>
      </c>
      <c r="K522" s="216" t="s">
        <v>247</v>
      </c>
      <c r="L522" s="45"/>
      <c r="M522" s="221" t="s">
        <v>19</v>
      </c>
      <c r="N522" s="222" t="s">
        <v>43</v>
      </c>
      <c r="O522" s="85"/>
      <c r="P522" s="223">
        <f>O522*H522</f>
        <v>0</v>
      </c>
      <c r="Q522" s="223">
        <v>0</v>
      </c>
      <c r="R522" s="223">
        <f>Q522*H522</f>
        <v>0</v>
      </c>
      <c r="S522" s="223">
        <v>0</v>
      </c>
      <c r="T522" s="224">
        <f>S522*H522</f>
        <v>0</v>
      </c>
      <c r="U522" s="39"/>
      <c r="V522" s="39"/>
      <c r="W522" s="39"/>
      <c r="X522" s="39"/>
      <c r="Y522" s="39"/>
      <c r="Z522" s="39"/>
      <c r="AA522" s="39"/>
      <c r="AB522" s="39"/>
      <c r="AC522" s="39"/>
      <c r="AD522" s="39"/>
      <c r="AE522" s="39"/>
      <c r="AR522" s="225" t="s">
        <v>248</v>
      </c>
      <c r="AT522" s="225" t="s">
        <v>243</v>
      </c>
      <c r="AU522" s="225" t="s">
        <v>79</v>
      </c>
      <c r="AY522" s="18" t="s">
        <v>240</v>
      </c>
      <c r="BE522" s="226">
        <f>IF(N522="základní",J522,0)</f>
        <v>0</v>
      </c>
      <c r="BF522" s="226">
        <f>IF(N522="snížená",J522,0)</f>
        <v>0</v>
      </c>
      <c r="BG522" s="226">
        <f>IF(N522="zákl. přenesená",J522,0)</f>
        <v>0</v>
      </c>
      <c r="BH522" s="226">
        <f>IF(N522="sníž. přenesená",J522,0)</f>
        <v>0</v>
      </c>
      <c r="BI522" s="226">
        <f>IF(N522="nulová",J522,0)</f>
        <v>0</v>
      </c>
      <c r="BJ522" s="18" t="s">
        <v>79</v>
      </c>
      <c r="BK522" s="226">
        <f>ROUND(I522*H522,2)</f>
        <v>0</v>
      </c>
      <c r="BL522" s="18" t="s">
        <v>248</v>
      </c>
      <c r="BM522" s="225" t="s">
        <v>3900</v>
      </c>
    </row>
    <row r="523" s="2" customFormat="1">
      <c r="A523" s="39"/>
      <c r="B523" s="40"/>
      <c r="C523" s="41"/>
      <c r="D523" s="227" t="s">
        <v>435</v>
      </c>
      <c r="E523" s="41"/>
      <c r="F523" s="228" t="s">
        <v>8384</v>
      </c>
      <c r="G523" s="41"/>
      <c r="H523" s="41"/>
      <c r="I523" s="229"/>
      <c r="J523" s="41"/>
      <c r="K523" s="41"/>
      <c r="L523" s="45"/>
      <c r="M523" s="291"/>
      <c r="N523" s="292"/>
      <c r="O523" s="85"/>
      <c r="P523" s="85"/>
      <c r="Q523" s="85"/>
      <c r="R523" s="85"/>
      <c r="S523" s="85"/>
      <c r="T523" s="86"/>
      <c r="U523" s="39"/>
      <c r="V523" s="39"/>
      <c r="W523" s="39"/>
      <c r="X523" s="39"/>
      <c r="Y523" s="39"/>
      <c r="Z523" s="39"/>
      <c r="AA523" s="39"/>
      <c r="AB523" s="39"/>
      <c r="AC523" s="39"/>
      <c r="AD523" s="39"/>
      <c r="AE523" s="39"/>
      <c r="AT523" s="18" t="s">
        <v>435</v>
      </c>
      <c r="AU523" s="18" t="s">
        <v>79</v>
      </c>
    </row>
    <row r="524" s="2" customFormat="1" ht="16.5" customHeight="1">
      <c r="A524" s="39"/>
      <c r="B524" s="40"/>
      <c r="C524" s="214" t="s">
        <v>2977</v>
      </c>
      <c r="D524" s="214" t="s">
        <v>243</v>
      </c>
      <c r="E524" s="215" t="s">
        <v>8385</v>
      </c>
      <c r="F524" s="216" t="s">
        <v>8235</v>
      </c>
      <c r="G524" s="217" t="s">
        <v>282</v>
      </c>
      <c r="H524" s="218">
        <v>1</v>
      </c>
      <c r="I524" s="219"/>
      <c r="J524" s="220">
        <f>ROUND(I524*H524,2)</f>
        <v>0</v>
      </c>
      <c r="K524" s="216" t="s">
        <v>247</v>
      </c>
      <c r="L524" s="45"/>
      <c r="M524" s="221" t="s">
        <v>19</v>
      </c>
      <c r="N524" s="222" t="s">
        <v>43</v>
      </c>
      <c r="O524" s="85"/>
      <c r="P524" s="223">
        <f>O524*H524</f>
        <v>0</v>
      </c>
      <c r="Q524" s="223">
        <v>0</v>
      </c>
      <c r="R524" s="223">
        <f>Q524*H524</f>
        <v>0</v>
      </c>
      <c r="S524" s="223">
        <v>0</v>
      </c>
      <c r="T524" s="224">
        <f>S524*H524</f>
        <v>0</v>
      </c>
      <c r="U524" s="39"/>
      <c r="V524" s="39"/>
      <c r="W524" s="39"/>
      <c r="X524" s="39"/>
      <c r="Y524" s="39"/>
      <c r="Z524" s="39"/>
      <c r="AA524" s="39"/>
      <c r="AB524" s="39"/>
      <c r="AC524" s="39"/>
      <c r="AD524" s="39"/>
      <c r="AE524" s="39"/>
      <c r="AR524" s="225" t="s">
        <v>248</v>
      </c>
      <c r="AT524" s="225" t="s">
        <v>243</v>
      </c>
      <c r="AU524" s="225" t="s">
        <v>79</v>
      </c>
      <c r="AY524" s="18" t="s">
        <v>240</v>
      </c>
      <c r="BE524" s="226">
        <f>IF(N524="základní",J524,0)</f>
        <v>0</v>
      </c>
      <c r="BF524" s="226">
        <f>IF(N524="snížená",J524,0)</f>
        <v>0</v>
      </c>
      <c r="BG524" s="226">
        <f>IF(N524="zákl. přenesená",J524,0)</f>
        <v>0</v>
      </c>
      <c r="BH524" s="226">
        <f>IF(N524="sníž. přenesená",J524,0)</f>
        <v>0</v>
      </c>
      <c r="BI524" s="226">
        <f>IF(N524="nulová",J524,0)</f>
        <v>0</v>
      </c>
      <c r="BJ524" s="18" t="s">
        <v>79</v>
      </c>
      <c r="BK524" s="226">
        <f>ROUND(I524*H524,2)</f>
        <v>0</v>
      </c>
      <c r="BL524" s="18" t="s">
        <v>248</v>
      </c>
      <c r="BM524" s="225" t="s">
        <v>3908</v>
      </c>
    </row>
    <row r="525" s="2" customFormat="1">
      <c r="A525" s="39"/>
      <c r="B525" s="40"/>
      <c r="C525" s="41"/>
      <c r="D525" s="227" t="s">
        <v>435</v>
      </c>
      <c r="E525" s="41"/>
      <c r="F525" s="228" t="s">
        <v>8386</v>
      </c>
      <c r="G525" s="41"/>
      <c r="H525" s="41"/>
      <c r="I525" s="229"/>
      <c r="J525" s="41"/>
      <c r="K525" s="41"/>
      <c r="L525" s="45"/>
      <c r="M525" s="291"/>
      <c r="N525" s="292"/>
      <c r="O525" s="85"/>
      <c r="P525" s="85"/>
      <c r="Q525" s="85"/>
      <c r="R525" s="85"/>
      <c r="S525" s="85"/>
      <c r="T525" s="86"/>
      <c r="U525" s="39"/>
      <c r="V525" s="39"/>
      <c r="W525" s="39"/>
      <c r="X525" s="39"/>
      <c r="Y525" s="39"/>
      <c r="Z525" s="39"/>
      <c r="AA525" s="39"/>
      <c r="AB525" s="39"/>
      <c r="AC525" s="39"/>
      <c r="AD525" s="39"/>
      <c r="AE525" s="39"/>
      <c r="AT525" s="18" t="s">
        <v>435</v>
      </c>
      <c r="AU525" s="18" t="s">
        <v>79</v>
      </c>
    </row>
    <row r="526" s="2" customFormat="1">
      <c r="A526" s="39"/>
      <c r="B526" s="40"/>
      <c r="C526" s="214" t="s">
        <v>2982</v>
      </c>
      <c r="D526" s="214" t="s">
        <v>243</v>
      </c>
      <c r="E526" s="215" t="s">
        <v>8387</v>
      </c>
      <c r="F526" s="216" t="s">
        <v>8238</v>
      </c>
      <c r="G526" s="217" t="s">
        <v>282</v>
      </c>
      <c r="H526" s="218">
        <v>4</v>
      </c>
      <c r="I526" s="219"/>
      <c r="J526" s="220">
        <f>ROUND(I526*H526,2)</f>
        <v>0</v>
      </c>
      <c r="K526" s="216" t="s">
        <v>247</v>
      </c>
      <c r="L526" s="45"/>
      <c r="M526" s="221" t="s">
        <v>19</v>
      </c>
      <c r="N526" s="222" t="s">
        <v>43</v>
      </c>
      <c r="O526" s="85"/>
      <c r="P526" s="223">
        <f>O526*H526</f>
        <v>0</v>
      </c>
      <c r="Q526" s="223">
        <v>0</v>
      </c>
      <c r="R526" s="223">
        <f>Q526*H526</f>
        <v>0</v>
      </c>
      <c r="S526" s="223">
        <v>0</v>
      </c>
      <c r="T526" s="224">
        <f>S526*H526</f>
        <v>0</v>
      </c>
      <c r="U526" s="39"/>
      <c r="V526" s="39"/>
      <c r="W526" s="39"/>
      <c r="X526" s="39"/>
      <c r="Y526" s="39"/>
      <c r="Z526" s="39"/>
      <c r="AA526" s="39"/>
      <c r="AB526" s="39"/>
      <c r="AC526" s="39"/>
      <c r="AD526" s="39"/>
      <c r="AE526" s="39"/>
      <c r="AR526" s="225" t="s">
        <v>248</v>
      </c>
      <c r="AT526" s="225" t="s">
        <v>243</v>
      </c>
      <c r="AU526" s="225" t="s">
        <v>79</v>
      </c>
      <c r="AY526" s="18" t="s">
        <v>240</v>
      </c>
      <c r="BE526" s="226">
        <f>IF(N526="základní",J526,0)</f>
        <v>0</v>
      </c>
      <c r="BF526" s="226">
        <f>IF(N526="snížená",J526,0)</f>
        <v>0</v>
      </c>
      <c r="BG526" s="226">
        <f>IF(N526="zákl. přenesená",J526,0)</f>
        <v>0</v>
      </c>
      <c r="BH526" s="226">
        <f>IF(N526="sníž. přenesená",J526,0)</f>
        <v>0</v>
      </c>
      <c r="BI526" s="226">
        <f>IF(N526="nulová",J526,0)</f>
        <v>0</v>
      </c>
      <c r="BJ526" s="18" t="s">
        <v>79</v>
      </c>
      <c r="BK526" s="226">
        <f>ROUND(I526*H526,2)</f>
        <v>0</v>
      </c>
      <c r="BL526" s="18" t="s">
        <v>248</v>
      </c>
      <c r="BM526" s="225" t="s">
        <v>3916</v>
      </c>
    </row>
    <row r="527" s="2" customFormat="1">
      <c r="A527" s="39"/>
      <c r="B527" s="40"/>
      <c r="C527" s="41"/>
      <c r="D527" s="227" t="s">
        <v>435</v>
      </c>
      <c r="E527" s="41"/>
      <c r="F527" s="228" t="s">
        <v>8388</v>
      </c>
      <c r="G527" s="41"/>
      <c r="H527" s="41"/>
      <c r="I527" s="229"/>
      <c r="J527" s="41"/>
      <c r="K527" s="41"/>
      <c r="L527" s="45"/>
      <c r="M527" s="291"/>
      <c r="N527" s="292"/>
      <c r="O527" s="85"/>
      <c r="P527" s="85"/>
      <c r="Q527" s="85"/>
      <c r="R527" s="85"/>
      <c r="S527" s="85"/>
      <c r="T527" s="86"/>
      <c r="U527" s="39"/>
      <c r="V527" s="39"/>
      <c r="W527" s="39"/>
      <c r="X527" s="39"/>
      <c r="Y527" s="39"/>
      <c r="Z527" s="39"/>
      <c r="AA527" s="39"/>
      <c r="AB527" s="39"/>
      <c r="AC527" s="39"/>
      <c r="AD527" s="39"/>
      <c r="AE527" s="39"/>
      <c r="AT527" s="18" t="s">
        <v>435</v>
      </c>
      <c r="AU527" s="18" t="s">
        <v>79</v>
      </c>
    </row>
    <row r="528" s="2" customFormat="1">
      <c r="A528" s="39"/>
      <c r="B528" s="40"/>
      <c r="C528" s="214" t="s">
        <v>2986</v>
      </c>
      <c r="D528" s="214" t="s">
        <v>243</v>
      </c>
      <c r="E528" s="215" t="s">
        <v>8389</v>
      </c>
      <c r="F528" s="216" t="s">
        <v>8244</v>
      </c>
      <c r="G528" s="217" t="s">
        <v>282</v>
      </c>
      <c r="H528" s="218">
        <v>1</v>
      </c>
      <c r="I528" s="219"/>
      <c r="J528" s="220">
        <f>ROUND(I528*H528,2)</f>
        <v>0</v>
      </c>
      <c r="K528" s="216" t="s">
        <v>247</v>
      </c>
      <c r="L528" s="45"/>
      <c r="M528" s="221" t="s">
        <v>19</v>
      </c>
      <c r="N528" s="222" t="s">
        <v>43</v>
      </c>
      <c r="O528" s="85"/>
      <c r="P528" s="223">
        <f>O528*H528</f>
        <v>0</v>
      </c>
      <c r="Q528" s="223">
        <v>0</v>
      </c>
      <c r="R528" s="223">
        <f>Q528*H528</f>
        <v>0</v>
      </c>
      <c r="S528" s="223">
        <v>0</v>
      </c>
      <c r="T528" s="224">
        <f>S528*H528</f>
        <v>0</v>
      </c>
      <c r="U528" s="39"/>
      <c r="V528" s="39"/>
      <c r="W528" s="39"/>
      <c r="X528" s="39"/>
      <c r="Y528" s="39"/>
      <c r="Z528" s="39"/>
      <c r="AA528" s="39"/>
      <c r="AB528" s="39"/>
      <c r="AC528" s="39"/>
      <c r="AD528" s="39"/>
      <c r="AE528" s="39"/>
      <c r="AR528" s="225" t="s">
        <v>248</v>
      </c>
      <c r="AT528" s="225" t="s">
        <v>243</v>
      </c>
      <c r="AU528" s="225" t="s">
        <v>79</v>
      </c>
      <c r="AY528" s="18" t="s">
        <v>240</v>
      </c>
      <c r="BE528" s="226">
        <f>IF(N528="základní",J528,0)</f>
        <v>0</v>
      </c>
      <c r="BF528" s="226">
        <f>IF(N528="snížená",J528,0)</f>
        <v>0</v>
      </c>
      <c r="BG528" s="226">
        <f>IF(N528="zákl. přenesená",J528,0)</f>
        <v>0</v>
      </c>
      <c r="BH528" s="226">
        <f>IF(N528="sníž. přenesená",J528,0)</f>
        <v>0</v>
      </c>
      <c r="BI528" s="226">
        <f>IF(N528="nulová",J528,0)</f>
        <v>0</v>
      </c>
      <c r="BJ528" s="18" t="s">
        <v>79</v>
      </c>
      <c r="BK528" s="226">
        <f>ROUND(I528*H528,2)</f>
        <v>0</v>
      </c>
      <c r="BL528" s="18" t="s">
        <v>248</v>
      </c>
      <c r="BM528" s="225" t="s">
        <v>3924</v>
      </c>
    </row>
    <row r="529" s="2" customFormat="1">
      <c r="A529" s="39"/>
      <c r="B529" s="40"/>
      <c r="C529" s="41"/>
      <c r="D529" s="227" t="s">
        <v>435</v>
      </c>
      <c r="E529" s="41"/>
      <c r="F529" s="228" t="s">
        <v>8390</v>
      </c>
      <c r="G529" s="41"/>
      <c r="H529" s="41"/>
      <c r="I529" s="229"/>
      <c r="J529" s="41"/>
      <c r="K529" s="41"/>
      <c r="L529" s="45"/>
      <c r="M529" s="291"/>
      <c r="N529" s="292"/>
      <c r="O529" s="85"/>
      <c r="P529" s="85"/>
      <c r="Q529" s="85"/>
      <c r="R529" s="85"/>
      <c r="S529" s="85"/>
      <c r="T529" s="86"/>
      <c r="U529" s="39"/>
      <c r="V529" s="39"/>
      <c r="W529" s="39"/>
      <c r="X529" s="39"/>
      <c r="Y529" s="39"/>
      <c r="Z529" s="39"/>
      <c r="AA529" s="39"/>
      <c r="AB529" s="39"/>
      <c r="AC529" s="39"/>
      <c r="AD529" s="39"/>
      <c r="AE529" s="39"/>
      <c r="AT529" s="18" t="s">
        <v>435</v>
      </c>
      <c r="AU529" s="18" t="s">
        <v>79</v>
      </c>
    </row>
    <row r="530" s="2" customFormat="1">
      <c r="A530" s="39"/>
      <c r="B530" s="40"/>
      <c r="C530" s="214" t="s">
        <v>2991</v>
      </c>
      <c r="D530" s="214" t="s">
        <v>243</v>
      </c>
      <c r="E530" s="215" t="s">
        <v>8391</v>
      </c>
      <c r="F530" s="216" t="s">
        <v>8247</v>
      </c>
      <c r="G530" s="217" t="s">
        <v>6156</v>
      </c>
      <c r="H530" s="218">
        <v>120</v>
      </c>
      <c r="I530" s="219"/>
      <c r="J530" s="220">
        <f>ROUND(I530*H530,2)</f>
        <v>0</v>
      </c>
      <c r="K530" s="216" t="s">
        <v>247</v>
      </c>
      <c r="L530" s="45"/>
      <c r="M530" s="221" t="s">
        <v>19</v>
      </c>
      <c r="N530" s="222" t="s">
        <v>43</v>
      </c>
      <c r="O530" s="85"/>
      <c r="P530" s="223">
        <f>O530*H530</f>
        <v>0</v>
      </c>
      <c r="Q530" s="223">
        <v>0</v>
      </c>
      <c r="R530" s="223">
        <f>Q530*H530</f>
        <v>0</v>
      </c>
      <c r="S530" s="223">
        <v>0</v>
      </c>
      <c r="T530" s="224">
        <f>S530*H530</f>
        <v>0</v>
      </c>
      <c r="U530" s="39"/>
      <c r="V530" s="39"/>
      <c r="W530" s="39"/>
      <c r="X530" s="39"/>
      <c r="Y530" s="39"/>
      <c r="Z530" s="39"/>
      <c r="AA530" s="39"/>
      <c r="AB530" s="39"/>
      <c r="AC530" s="39"/>
      <c r="AD530" s="39"/>
      <c r="AE530" s="39"/>
      <c r="AR530" s="225" t="s">
        <v>248</v>
      </c>
      <c r="AT530" s="225" t="s">
        <v>243</v>
      </c>
      <c r="AU530" s="225" t="s">
        <v>79</v>
      </c>
      <c r="AY530" s="18" t="s">
        <v>240</v>
      </c>
      <c r="BE530" s="226">
        <f>IF(N530="základní",J530,0)</f>
        <v>0</v>
      </c>
      <c r="BF530" s="226">
        <f>IF(N530="snížená",J530,0)</f>
        <v>0</v>
      </c>
      <c r="BG530" s="226">
        <f>IF(N530="zákl. přenesená",J530,0)</f>
        <v>0</v>
      </c>
      <c r="BH530" s="226">
        <f>IF(N530="sníž. přenesená",J530,0)</f>
        <v>0</v>
      </c>
      <c r="BI530" s="226">
        <f>IF(N530="nulová",J530,0)</f>
        <v>0</v>
      </c>
      <c r="BJ530" s="18" t="s">
        <v>79</v>
      </c>
      <c r="BK530" s="226">
        <f>ROUND(I530*H530,2)</f>
        <v>0</v>
      </c>
      <c r="BL530" s="18" t="s">
        <v>248</v>
      </c>
      <c r="BM530" s="225" t="s">
        <v>3932</v>
      </c>
    </row>
    <row r="531" s="2" customFormat="1">
      <c r="A531" s="39"/>
      <c r="B531" s="40"/>
      <c r="C531" s="41"/>
      <c r="D531" s="227" t="s">
        <v>435</v>
      </c>
      <c r="E531" s="41"/>
      <c r="F531" s="228" t="s">
        <v>8392</v>
      </c>
      <c r="G531" s="41"/>
      <c r="H531" s="41"/>
      <c r="I531" s="229"/>
      <c r="J531" s="41"/>
      <c r="K531" s="41"/>
      <c r="L531" s="45"/>
      <c r="M531" s="291"/>
      <c r="N531" s="292"/>
      <c r="O531" s="85"/>
      <c r="P531" s="85"/>
      <c r="Q531" s="85"/>
      <c r="R531" s="85"/>
      <c r="S531" s="85"/>
      <c r="T531" s="86"/>
      <c r="U531" s="39"/>
      <c r="V531" s="39"/>
      <c r="W531" s="39"/>
      <c r="X531" s="39"/>
      <c r="Y531" s="39"/>
      <c r="Z531" s="39"/>
      <c r="AA531" s="39"/>
      <c r="AB531" s="39"/>
      <c r="AC531" s="39"/>
      <c r="AD531" s="39"/>
      <c r="AE531" s="39"/>
      <c r="AT531" s="18" t="s">
        <v>435</v>
      </c>
      <c r="AU531" s="18" t="s">
        <v>79</v>
      </c>
    </row>
    <row r="532" s="2" customFormat="1" ht="16.5" customHeight="1">
      <c r="A532" s="39"/>
      <c r="B532" s="40"/>
      <c r="C532" s="214" t="s">
        <v>2995</v>
      </c>
      <c r="D532" s="214" t="s">
        <v>243</v>
      </c>
      <c r="E532" s="215" t="s">
        <v>8393</v>
      </c>
      <c r="F532" s="216" t="s">
        <v>8250</v>
      </c>
      <c r="G532" s="217" t="s">
        <v>6156</v>
      </c>
      <c r="H532" s="218">
        <v>16</v>
      </c>
      <c r="I532" s="219"/>
      <c r="J532" s="220">
        <f>ROUND(I532*H532,2)</f>
        <v>0</v>
      </c>
      <c r="K532" s="216" t="s">
        <v>247</v>
      </c>
      <c r="L532" s="45"/>
      <c r="M532" s="221" t="s">
        <v>19</v>
      </c>
      <c r="N532" s="222" t="s">
        <v>43</v>
      </c>
      <c r="O532" s="85"/>
      <c r="P532" s="223">
        <f>O532*H532</f>
        <v>0</v>
      </c>
      <c r="Q532" s="223">
        <v>0</v>
      </c>
      <c r="R532" s="223">
        <f>Q532*H532</f>
        <v>0</v>
      </c>
      <c r="S532" s="223">
        <v>0</v>
      </c>
      <c r="T532" s="224">
        <f>S532*H532</f>
        <v>0</v>
      </c>
      <c r="U532" s="39"/>
      <c r="V532" s="39"/>
      <c r="W532" s="39"/>
      <c r="X532" s="39"/>
      <c r="Y532" s="39"/>
      <c r="Z532" s="39"/>
      <c r="AA532" s="39"/>
      <c r="AB532" s="39"/>
      <c r="AC532" s="39"/>
      <c r="AD532" s="39"/>
      <c r="AE532" s="39"/>
      <c r="AR532" s="225" t="s">
        <v>248</v>
      </c>
      <c r="AT532" s="225" t="s">
        <v>243</v>
      </c>
      <c r="AU532" s="225" t="s">
        <v>79</v>
      </c>
      <c r="AY532" s="18" t="s">
        <v>240</v>
      </c>
      <c r="BE532" s="226">
        <f>IF(N532="základní",J532,0)</f>
        <v>0</v>
      </c>
      <c r="BF532" s="226">
        <f>IF(N532="snížená",J532,0)</f>
        <v>0</v>
      </c>
      <c r="BG532" s="226">
        <f>IF(N532="zákl. přenesená",J532,0)</f>
        <v>0</v>
      </c>
      <c r="BH532" s="226">
        <f>IF(N532="sníž. přenesená",J532,0)</f>
        <v>0</v>
      </c>
      <c r="BI532" s="226">
        <f>IF(N532="nulová",J532,0)</f>
        <v>0</v>
      </c>
      <c r="BJ532" s="18" t="s">
        <v>79</v>
      </c>
      <c r="BK532" s="226">
        <f>ROUND(I532*H532,2)</f>
        <v>0</v>
      </c>
      <c r="BL532" s="18" t="s">
        <v>248</v>
      </c>
      <c r="BM532" s="225" t="s">
        <v>3940</v>
      </c>
    </row>
    <row r="533" s="2" customFormat="1">
      <c r="A533" s="39"/>
      <c r="B533" s="40"/>
      <c r="C533" s="41"/>
      <c r="D533" s="227" t="s">
        <v>435</v>
      </c>
      <c r="E533" s="41"/>
      <c r="F533" s="228" t="s">
        <v>8394</v>
      </c>
      <c r="G533" s="41"/>
      <c r="H533" s="41"/>
      <c r="I533" s="229"/>
      <c r="J533" s="41"/>
      <c r="K533" s="41"/>
      <c r="L533" s="45"/>
      <c r="M533" s="291"/>
      <c r="N533" s="292"/>
      <c r="O533" s="85"/>
      <c r="P533" s="85"/>
      <c r="Q533" s="85"/>
      <c r="R533" s="85"/>
      <c r="S533" s="85"/>
      <c r="T533" s="86"/>
      <c r="U533" s="39"/>
      <c r="V533" s="39"/>
      <c r="W533" s="39"/>
      <c r="X533" s="39"/>
      <c r="Y533" s="39"/>
      <c r="Z533" s="39"/>
      <c r="AA533" s="39"/>
      <c r="AB533" s="39"/>
      <c r="AC533" s="39"/>
      <c r="AD533" s="39"/>
      <c r="AE533" s="39"/>
      <c r="AT533" s="18" t="s">
        <v>435</v>
      </c>
      <c r="AU533" s="18" t="s">
        <v>79</v>
      </c>
    </row>
    <row r="534" s="2" customFormat="1" ht="16.5" customHeight="1">
      <c r="A534" s="39"/>
      <c r="B534" s="40"/>
      <c r="C534" s="214" t="s">
        <v>2999</v>
      </c>
      <c r="D534" s="214" t="s">
        <v>243</v>
      </c>
      <c r="E534" s="215" t="s">
        <v>8395</v>
      </c>
      <c r="F534" s="216" t="s">
        <v>8253</v>
      </c>
      <c r="G534" s="217" t="s">
        <v>6156</v>
      </c>
      <c r="H534" s="218">
        <v>24</v>
      </c>
      <c r="I534" s="219"/>
      <c r="J534" s="220">
        <f>ROUND(I534*H534,2)</f>
        <v>0</v>
      </c>
      <c r="K534" s="216" t="s">
        <v>247</v>
      </c>
      <c r="L534" s="45"/>
      <c r="M534" s="221" t="s">
        <v>19</v>
      </c>
      <c r="N534" s="222" t="s">
        <v>43</v>
      </c>
      <c r="O534" s="85"/>
      <c r="P534" s="223">
        <f>O534*H534</f>
        <v>0</v>
      </c>
      <c r="Q534" s="223">
        <v>0</v>
      </c>
      <c r="R534" s="223">
        <f>Q534*H534</f>
        <v>0</v>
      </c>
      <c r="S534" s="223">
        <v>0</v>
      </c>
      <c r="T534" s="224">
        <f>S534*H534</f>
        <v>0</v>
      </c>
      <c r="U534" s="39"/>
      <c r="V534" s="39"/>
      <c r="W534" s="39"/>
      <c r="X534" s="39"/>
      <c r="Y534" s="39"/>
      <c r="Z534" s="39"/>
      <c r="AA534" s="39"/>
      <c r="AB534" s="39"/>
      <c r="AC534" s="39"/>
      <c r="AD534" s="39"/>
      <c r="AE534" s="39"/>
      <c r="AR534" s="225" t="s">
        <v>248</v>
      </c>
      <c r="AT534" s="225" t="s">
        <v>243</v>
      </c>
      <c r="AU534" s="225" t="s">
        <v>79</v>
      </c>
      <c r="AY534" s="18" t="s">
        <v>240</v>
      </c>
      <c r="BE534" s="226">
        <f>IF(N534="základní",J534,0)</f>
        <v>0</v>
      </c>
      <c r="BF534" s="226">
        <f>IF(N534="snížená",J534,0)</f>
        <v>0</v>
      </c>
      <c r="BG534" s="226">
        <f>IF(N534="zákl. přenesená",J534,0)</f>
        <v>0</v>
      </c>
      <c r="BH534" s="226">
        <f>IF(N534="sníž. přenesená",J534,0)</f>
        <v>0</v>
      </c>
      <c r="BI534" s="226">
        <f>IF(N534="nulová",J534,0)</f>
        <v>0</v>
      </c>
      <c r="BJ534" s="18" t="s">
        <v>79</v>
      </c>
      <c r="BK534" s="226">
        <f>ROUND(I534*H534,2)</f>
        <v>0</v>
      </c>
      <c r="BL534" s="18" t="s">
        <v>248</v>
      </c>
      <c r="BM534" s="225" t="s">
        <v>3948</v>
      </c>
    </row>
    <row r="535" s="2" customFormat="1">
      <c r="A535" s="39"/>
      <c r="B535" s="40"/>
      <c r="C535" s="41"/>
      <c r="D535" s="227" t="s">
        <v>435</v>
      </c>
      <c r="E535" s="41"/>
      <c r="F535" s="228" t="s">
        <v>8396</v>
      </c>
      <c r="G535" s="41"/>
      <c r="H535" s="41"/>
      <c r="I535" s="229"/>
      <c r="J535" s="41"/>
      <c r="K535" s="41"/>
      <c r="L535" s="45"/>
      <c r="M535" s="291"/>
      <c r="N535" s="292"/>
      <c r="O535" s="85"/>
      <c r="P535" s="85"/>
      <c r="Q535" s="85"/>
      <c r="R535" s="85"/>
      <c r="S535" s="85"/>
      <c r="T535" s="86"/>
      <c r="U535" s="39"/>
      <c r="V535" s="39"/>
      <c r="W535" s="39"/>
      <c r="X535" s="39"/>
      <c r="Y535" s="39"/>
      <c r="Z535" s="39"/>
      <c r="AA535" s="39"/>
      <c r="AB535" s="39"/>
      <c r="AC535" s="39"/>
      <c r="AD535" s="39"/>
      <c r="AE535" s="39"/>
      <c r="AT535" s="18" t="s">
        <v>435</v>
      </c>
      <c r="AU535" s="18" t="s">
        <v>79</v>
      </c>
    </row>
    <row r="536" s="2" customFormat="1" ht="16.5" customHeight="1">
      <c r="A536" s="39"/>
      <c r="B536" s="40"/>
      <c r="C536" s="214" t="s">
        <v>3003</v>
      </c>
      <c r="D536" s="214" t="s">
        <v>243</v>
      </c>
      <c r="E536" s="215" t="s">
        <v>8397</v>
      </c>
      <c r="F536" s="216" t="s">
        <v>8256</v>
      </c>
      <c r="G536" s="217" t="s">
        <v>6156</v>
      </c>
      <c r="H536" s="218">
        <v>16</v>
      </c>
      <c r="I536" s="219"/>
      <c r="J536" s="220">
        <f>ROUND(I536*H536,2)</f>
        <v>0</v>
      </c>
      <c r="K536" s="216" t="s">
        <v>247</v>
      </c>
      <c r="L536" s="45"/>
      <c r="M536" s="221" t="s">
        <v>19</v>
      </c>
      <c r="N536" s="222" t="s">
        <v>43</v>
      </c>
      <c r="O536" s="85"/>
      <c r="P536" s="223">
        <f>O536*H536</f>
        <v>0</v>
      </c>
      <c r="Q536" s="223">
        <v>0</v>
      </c>
      <c r="R536" s="223">
        <f>Q536*H536</f>
        <v>0</v>
      </c>
      <c r="S536" s="223">
        <v>0</v>
      </c>
      <c r="T536" s="224">
        <f>S536*H536</f>
        <v>0</v>
      </c>
      <c r="U536" s="39"/>
      <c r="V536" s="39"/>
      <c r="W536" s="39"/>
      <c r="X536" s="39"/>
      <c r="Y536" s="39"/>
      <c r="Z536" s="39"/>
      <c r="AA536" s="39"/>
      <c r="AB536" s="39"/>
      <c r="AC536" s="39"/>
      <c r="AD536" s="39"/>
      <c r="AE536" s="39"/>
      <c r="AR536" s="225" t="s">
        <v>248</v>
      </c>
      <c r="AT536" s="225" t="s">
        <v>243</v>
      </c>
      <c r="AU536" s="225" t="s">
        <v>79</v>
      </c>
      <c r="AY536" s="18" t="s">
        <v>240</v>
      </c>
      <c r="BE536" s="226">
        <f>IF(N536="základní",J536,0)</f>
        <v>0</v>
      </c>
      <c r="BF536" s="226">
        <f>IF(N536="snížená",J536,0)</f>
        <v>0</v>
      </c>
      <c r="BG536" s="226">
        <f>IF(N536="zákl. přenesená",J536,0)</f>
        <v>0</v>
      </c>
      <c r="BH536" s="226">
        <f>IF(N536="sníž. přenesená",J536,0)</f>
        <v>0</v>
      </c>
      <c r="BI536" s="226">
        <f>IF(N536="nulová",J536,0)</f>
        <v>0</v>
      </c>
      <c r="BJ536" s="18" t="s">
        <v>79</v>
      </c>
      <c r="BK536" s="226">
        <f>ROUND(I536*H536,2)</f>
        <v>0</v>
      </c>
      <c r="BL536" s="18" t="s">
        <v>248</v>
      </c>
      <c r="BM536" s="225" t="s">
        <v>3956</v>
      </c>
    </row>
    <row r="537" s="2" customFormat="1">
      <c r="A537" s="39"/>
      <c r="B537" s="40"/>
      <c r="C537" s="41"/>
      <c r="D537" s="227" t="s">
        <v>435</v>
      </c>
      <c r="E537" s="41"/>
      <c r="F537" s="228" t="s">
        <v>8398</v>
      </c>
      <c r="G537" s="41"/>
      <c r="H537" s="41"/>
      <c r="I537" s="229"/>
      <c r="J537" s="41"/>
      <c r="K537" s="41"/>
      <c r="L537" s="45"/>
      <c r="M537" s="291"/>
      <c r="N537" s="292"/>
      <c r="O537" s="85"/>
      <c r="P537" s="85"/>
      <c r="Q537" s="85"/>
      <c r="R537" s="85"/>
      <c r="S537" s="85"/>
      <c r="T537" s="86"/>
      <c r="U537" s="39"/>
      <c r="V537" s="39"/>
      <c r="W537" s="39"/>
      <c r="X537" s="39"/>
      <c r="Y537" s="39"/>
      <c r="Z537" s="39"/>
      <c r="AA537" s="39"/>
      <c r="AB537" s="39"/>
      <c r="AC537" s="39"/>
      <c r="AD537" s="39"/>
      <c r="AE537" s="39"/>
      <c r="AT537" s="18" t="s">
        <v>435</v>
      </c>
      <c r="AU537" s="18" t="s">
        <v>79</v>
      </c>
    </row>
    <row r="538" s="12" customFormat="1" ht="25.92" customHeight="1">
      <c r="A538" s="12"/>
      <c r="B538" s="198"/>
      <c r="C538" s="199"/>
      <c r="D538" s="200" t="s">
        <v>71</v>
      </c>
      <c r="E538" s="201" t="s">
        <v>275</v>
      </c>
      <c r="F538" s="201" t="s">
        <v>8399</v>
      </c>
      <c r="G538" s="199"/>
      <c r="H538" s="199"/>
      <c r="I538" s="202"/>
      <c r="J538" s="203">
        <f>BK538</f>
        <v>0</v>
      </c>
      <c r="K538" s="199"/>
      <c r="L538" s="204"/>
      <c r="M538" s="205"/>
      <c r="N538" s="206"/>
      <c r="O538" s="206"/>
      <c r="P538" s="207">
        <f>SUM(P539:P618)</f>
        <v>0</v>
      </c>
      <c r="Q538" s="206"/>
      <c r="R538" s="207">
        <f>SUM(R539:R618)</f>
        <v>0</v>
      </c>
      <c r="S538" s="206"/>
      <c r="T538" s="208">
        <f>SUM(T539:T618)</f>
        <v>0</v>
      </c>
      <c r="U538" s="12"/>
      <c r="V538" s="12"/>
      <c r="W538" s="12"/>
      <c r="X538" s="12"/>
      <c r="Y538" s="12"/>
      <c r="Z538" s="12"/>
      <c r="AA538" s="12"/>
      <c r="AB538" s="12"/>
      <c r="AC538" s="12"/>
      <c r="AD538" s="12"/>
      <c r="AE538" s="12"/>
      <c r="AR538" s="209" t="s">
        <v>79</v>
      </c>
      <c r="AT538" s="210" t="s">
        <v>71</v>
      </c>
      <c r="AU538" s="210" t="s">
        <v>72</v>
      </c>
      <c r="AY538" s="209" t="s">
        <v>240</v>
      </c>
      <c r="BK538" s="211">
        <f>SUM(BK539:BK618)</f>
        <v>0</v>
      </c>
    </row>
    <row r="539" s="2" customFormat="1">
      <c r="A539" s="39"/>
      <c r="B539" s="40"/>
      <c r="C539" s="214" t="s">
        <v>3008</v>
      </c>
      <c r="D539" s="214" t="s">
        <v>243</v>
      </c>
      <c r="E539" s="215" t="s">
        <v>8400</v>
      </c>
      <c r="F539" s="216" t="s">
        <v>7974</v>
      </c>
      <c r="G539" s="217" t="s">
        <v>282</v>
      </c>
      <c r="H539" s="218">
        <v>1</v>
      </c>
      <c r="I539" s="219"/>
      <c r="J539" s="220">
        <f>ROUND(I539*H539,2)</f>
        <v>0</v>
      </c>
      <c r="K539" s="216" t="s">
        <v>247</v>
      </c>
      <c r="L539" s="45"/>
      <c r="M539" s="221" t="s">
        <v>19</v>
      </c>
      <c r="N539" s="222" t="s">
        <v>43</v>
      </c>
      <c r="O539" s="85"/>
      <c r="P539" s="223">
        <f>O539*H539</f>
        <v>0</v>
      </c>
      <c r="Q539" s="223">
        <v>0</v>
      </c>
      <c r="R539" s="223">
        <f>Q539*H539</f>
        <v>0</v>
      </c>
      <c r="S539" s="223">
        <v>0</v>
      </c>
      <c r="T539" s="224">
        <f>S539*H539</f>
        <v>0</v>
      </c>
      <c r="U539" s="39"/>
      <c r="V539" s="39"/>
      <c r="W539" s="39"/>
      <c r="X539" s="39"/>
      <c r="Y539" s="39"/>
      <c r="Z539" s="39"/>
      <c r="AA539" s="39"/>
      <c r="AB539" s="39"/>
      <c r="AC539" s="39"/>
      <c r="AD539" s="39"/>
      <c r="AE539" s="39"/>
      <c r="AR539" s="225" t="s">
        <v>248</v>
      </c>
      <c r="AT539" s="225" t="s">
        <v>243</v>
      </c>
      <c r="AU539" s="225" t="s">
        <v>79</v>
      </c>
      <c r="AY539" s="18" t="s">
        <v>240</v>
      </c>
      <c r="BE539" s="226">
        <f>IF(N539="základní",J539,0)</f>
        <v>0</v>
      </c>
      <c r="BF539" s="226">
        <f>IF(N539="snížená",J539,0)</f>
        <v>0</v>
      </c>
      <c r="BG539" s="226">
        <f>IF(N539="zákl. přenesená",J539,0)</f>
        <v>0</v>
      </c>
      <c r="BH539" s="226">
        <f>IF(N539="sníž. přenesená",J539,0)</f>
        <v>0</v>
      </c>
      <c r="BI539" s="226">
        <f>IF(N539="nulová",J539,0)</f>
        <v>0</v>
      </c>
      <c r="BJ539" s="18" t="s">
        <v>79</v>
      </c>
      <c r="BK539" s="226">
        <f>ROUND(I539*H539,2)</f>
        <v>0</v>
      </c>
      <c r="BL539" s="18" t="s">
        <v>248</v>
      </c>
      <c r="BM539" s="225" t="s">
        <v>3964</v>
      </c>
    </row>
    <row r="540" s="2" customFormat="1">
      <c r="A540" s="39"/>
      <c r="B540" s="40"/>
      <c r="C540" s="41"/>
      <c r="D540" s="227" t="s">
        <v>435</v>
      </c>
      <c r="E540" s="41"/>
      <c r="F540" s="228" t="s">
        <v>7975</v>
      </c>
      <c r="G540" s="41"/>
      <c r="H540" s="41"/>
      <c r="I540" s="229"/>
      <c r="J540" s="41"/>
      <c r="K540" s="41"/>
      <c r="L540" s="45"/>
      <c r="M540" s="291"/>
      <c r="N540" s="292"/>
      <c r="O540" s="85"/>
      <c r="P540" s="85"/>
      <c r="Q540" s="85"/>
      <c r="R540" s="85"/>
      <c r="S540" s="85"/>
      <c r="T540" s="86"/>
      <c r="U540" s="39"/>
      <c r="V540" s="39"/>
      <c r="W540" s="39"/>
      <c r="X540" s="39"/>
      <c r="Y540" s="39"/>
      <c r="Z540" s="39"/>
      <c r="AA540" s="39"/>
      <c r="AB540" s="39"/>
      <c r="AC540" s="39"/>
      <c r="AD540" s="39"/>
      <c r="AE540" s="39"/>
      <c r="AT540" s="18" t="s">
        <v>435</v>
      </c>
      <c r="AU540" s="18" t="s">
        <v>79</v>
      </c>
    </row>
    <row r="541" s="2" customFormat="1" ht="16.5" customHeight="1">
      <c r="A541" s="39"/>
      <c r="B541" s="40"/>
      <c r="C541" s="214" t="s">
        <v>3012</v>
      </c>
      <c r="D541" s="214" t="s">
        <v>243</v>
      </c>
      <c r="E541" s="215" t="s">
        <v>8401</v>
      </c>
      <c r="F541" s="216" t="s">
        <v>7977</v>
      </c>
      <c r="G541" s="217" t="s">
        <v>282</v>
      </c>
      <c r="H541" s="218">
        <v>1</v>
      </c>
      <c r="I541" s="219"/>
      <c r="J541" s="220">
        <f>ROUND(I541*H541,2)</f>
        <v>0</v>
      </c>
      <c r="K541" s="216" t="s">
        <v>247</v>
      </c>
      <c r="L541" s="45"/>
      <c r="M541" s="221" t="s">
        <v>19</v>
      </c>
      <c r="N541" s="222" t="s">
        <v>43</v>
      </c>
      <c r="O541" s="85"/>
      <c r="P541" s="223">
        <f>O541*H541</f>
        <v>0</v>
      </c>
      <c r="Q541" s="223">
        <v>0</v>
      </c>
      <c r="R541" s="223">
        <f>Q541*H541</f>
        <v>0</v>
      </c>
      <c r="S541" s="223">
        <v>0</v>
      </c>
      <c r="T541" s="224">
        <f>S541*H541</f>
        <v>0</v>
      </c>
      <c r="U541" s="39"/>
      <c r="V541" s="39"/>
      <c r="W541" s="39"/>
      <c r="X541" s="39"/>
      <c r="Y541" s="39"/>
      <c r="Z541" s="39"/>
      <c r="AA541" s="39"/>
      <c r="AB541" s="39"/>
      <c r="AC541" s="39"/>
      <c r="AD541" s="39"/>
      <c r="AE541" s="39"/>
      <c r="AR541" s="225" t="s">
        <v>248</v>
      </c>
      <c r="AT541" s="225" t="s">
        <v>243</v>
      </c>
      <c r="AU541" s="225" t="s">
        <v>79</v>
      </c>
      <c r="AY541" s="18" t="s">
        <v>240</v>
      </c>
      <c r="BE541" s="226">
        <f>IF(N541="základní",J541,0)</f>
        <v>0</v>
      </c>
      <c r="BF541" s="226">
        <f>IF(N541="snížená",J541,0)</f>
        <v>0</v>
      </c>
      <c r="BG541" s="226">
        <f>IF(N541="zákl. přenesená",J541,0)</f>
        <v>0</v>
      </c>
      <c r="BH541" s="226">
        <f>IF(N541="sníž. přenesená",J541,0)</f>
        <v>0</v>
      </c>
      <c r="BI541" s="226">
        <f>IF(N541="nulová",J541,0)</f>
        <v>0</v>
      </c>
      <c r="BJ541" s="18" t="s">
        <v>79</v>
      </c>
      <c r="BK541" s="226">
        <f>ROUND(I541*H541,2)</f>
        <v>0</v>
      </c>
      <c r="BL541" s="18" t="s">
        <v>248</v>
      </c>
      <c r="BM541" s="225" t="s">
        <v>3972</v>
      </c>
    </row>
    <row r="542" s="2" customFormat="1">
      <c r="A542" s="39"/>
      <c r="B542" s="40"/>
      <c r="C542" s="41"/>
      <c r="D542" s="227" t="s">
        <v>435</v>
      </c>
      <c r="E542" s="41"/>
      <c r="F542" s="228" t="s">
        <v>7978</v>
      </c>
      <c r="G542" s="41"/>
      <c r="H542" s="41"/>
      <c r="I542" s="229"/>
      <c r="J542" s="41"/>
      <c r="K542" s="41"/>
      <c r="L542" s="45"/>
      <c r="M542" s="291"/>
      <c r="N542" s="292"/>
      <c r="O542" s="85"/>
      <c r="P542" s="85"/>
      <c r="Q542" s="85"/>
      <c r="R542" s="85"/>
      <c r="S542" s="85"/>
      <c r="T542" s="86"/>
      <c r="U542" s="39"/>
      <c r="V542" s="39"/>
      <c r="W542" s="39"/>
      <c r="X542" s="39"/>
      <c r="Y542" s="39"/>
      <c r="Z542" s="39"/>
      <c r="AA542" s="39"/>
      <c r="AB542" s="39"/>
      <c r="AC542" s="39"/>
      <c r="AD542" s="39"/>
      <c r="AE542" s="39"/>
      <c r="AT542" s="18" t="s">
        <v>435</v>
      </c>
      <c r="AU542" s="18" t="s">
        <v>79</v>
      </c>
    </row>
    <row r="543" s="2" customFormat="1">
      <c r="A543" s="39"/>
      <c r="B543" s="40"/>
      <c r="C543" s="214" t="s">
        <v>3016</v>
      </c>
      <c r="D543" s="214" t="s">
        <v>243</v>
      </c>
      <c r="E543" s="215" t="s">
        <v>8402</v>
      </c>
      <c r="F543" s="216" t="s">
        <v>8403</v>
      </c>
      <c r="G543" s="217" t="s">
        <v>282</v>
      </c>
      <c r="H543" s="218">
        <v>1</v>
      </c>
      <c r="I543" s="219"/>
      <c r="J543" s="220">
        <f>ROUND(I543*H543,2)</f>
        <v>0</v>
      </c>
      <c r="K543" s="216" t="s">
        <v>247</v>
      </c>
      <c r="L543" s="45"/>
      <c r="M543" s="221" t="s">
        <v>19</v>
      </c>
      <c r="N543" s="222" t="s">
        <v>43</v>
      </c>
      <c r="O543" s="85"/>
      <c r="P543" s="223">
        <f>O543*H543</f>
        <v>0</v>
      </c>
      <c r="Q543" s="223">
        <v>0</v>
      </c>
      <c r="R543" s="223">
        <f>Q543*H543</f>
        <v>0</v>
      </c>
      <c r="S543" s="223">
        <v>0</v>
      </c>
      <c r="T543" s="224">
        <f>S543*H543</f>
        <v>0</v>
      </c>
      <c r="U543" s="39"/>
      <c r="V543" s="39"/>
      <c r="W543" s="39"/>
      <c r="X543" s="39"/>
      <c r="Y543" s="39"/>
      <c r="Z543" s="39"/>
      <c r="AA543" s="39"/>
      <c r="AB543" s="39"/>
      <c r="AC543" s="39"/>
      <c r="AD543" s="39"/>
      <c r="AE543" s="39"/>
      <c r="AR543" s="225" t="s">
        <v>248</v>
      </c>
      <c r="AT543" s="225" t="s">
        <v>243</v>
      </c>
      <c r="AU543" s="225" t="s">
        <v>79</v>
      </c>
      <c r="AY543" s="18" t="s">
        <v>240</v>
      </c>
      <c r="BE543" s="226">
        <f>IF(N543="základní",J543,0)</f>
        <v>0</v>
      </c>
      <c r="BF543" s="226">
        <f>IF(N543="snížená",J543,0)</f>
        <v>0</v>
      </c>
      <c r="BG543" s="226">
        <f>IF(N543="zákl. přenesená",J543,0)</f>
        <v>0</v>
      </c>
      <c r="BH543" s="226">
        <f>IF(N543="sníž. přenesená",J543,0)</f>
        <v>0</v>
      </c>
      <c r="BI543" s="226">
        <f>IF(N543="nulová",J543,0)</f>
        <v>0</v>
      </c>
      <c r="BJ543" s="18" t="s">
        <v>79</v>
      </c>
      <c r="BK543" s="226">
        <f>ROUND(I543*H543,2)</f>
        <v>0</v>
      </c>
      <c r="BL543" s="18" t="s">
        <v>248</v>
      </c>
      <c r="BM543" s="225" t="s">
        <v>3980</v>
      </c>
    </row>
    <row r="544" s="2" customFormat="1">
      <c r="A544" s="39"/>
      <c r="B544" s="40"/>
      <c r="C544" s="41"/>
      <c r="D544" s="227" t="s">
        <v>435</v>
      </c>
      <c r="E544" s="41"/>
      <c r="F544" s="228" t="s">
        <v>8404</v>
      </c>
      <c r="G544" s="41"/>
      <c r="H544" s="41"/>
      <c r="I544" s="229"/>
      <c r="J544" s="41"/>
      <c r="K544" s="41"/>
      <c r="L544" s="45"/>
      <c r="M544" s="291"/>
      <c r="N544" s="292"/>
      <c r="O544" s="85"/>
      <c r="P544" s="85"/>
      <c r="Q544" s="85"/>
      <c r="R544" s="85"/>
      <c r="S544" s="85"/>
      <c r="T544" s="86"/>
      <c r="U544" s="39"/>
      <c r="V544" s="39"/>
      <c r="W544" s="39"/>
      <c r="X544" s="39"/>
      <c r="Y544" s="39"/>
      <c r="Z544" s="39"/>
      <c r="AA544" s="39"/>
      <c r="AB544" s="39"/>
      <c r="AC544" s="39"/>
      <c r="AD544" s="39"/>
      <c r="AE544" s="39"/>
      <c r="AT544" s="18" t="s">
        <v>435</v>
      </c>
      <c r="AU544" s="18" t="s">
        <v>79</v>
      </c>
    </row>
    <row r="545" s="2" customFormat="1" ht="16.5" customHeight="1">
      <c r="A545" s="39"/>
      <c r="B545" s="40"/>
      <c r="C545" s="214" t="s">
        <v>3021</v>
      </c>
      <c r="D545" s="214" t="s">
        <v>243</v>
      </c>
      <c r="E545" s="215" t="s">
        <v>8405</v>
      </c>
      <c r="F545" s="216" t="s">
        <v>7983</v>
      </c>
      <c r="G545" s="217" t="s">
        <v>282</v>
      </c>
      <c r="H545" s="218">
        <v>1</v>
      </c>
      <c r="I545" s="219"/>
      <c r="J545" s="220">
        <f>ROUND(I545*H545,2)</f>
        <v>0</v>
      </c>
      <c r="K545" s="216" t="s">
        <v>247</v>
      </c>
      <c r="L545" s="45"/>
      <c r="M545" s="221" t="s">
        <v>19</v>
      </c>
      <c r="N545" s="222" t="s">
        <v>43</v>
      </c>
      <c r="O545" s="85"/>
      <c r="P545" s="223">
        <f>O545*H545</f>
        <v>0</v>
      </c>
      <c r="Q545" s="223">
        <v>0</v>
      </c>
      <c r="R545" s="223">
        <f>Q545*H545</f>
        <v>0</v>
      </c>
      <c r="S545" s="223">
        <v>0</v>
      </c>
      <c r="T545" s="224">
        <f>S545*H545</f>
        <v>0</v>
      </c>
      <c r="U545" s="39"/>
      <c r="V545" s="39"/>
      <c r="W545" s="39"/>
      <c r="X545" s="39"/>
      <c r="Y545" s="39"/>
      <c r="Z545" s="39"/>
      <c r="AA545" s="39"/>
      <c r="AB545" s="39"/>
      <c r="AC545" s="39"/>
      <c r="AD545" s="39"/>
      <c r="AE545" s="39"/>
      <c r="AR545" s="225" t="s">
        <v>248</v>
      </c>
      <c r="AT545" s="225" t="s">
        <v>243</v>
      </c>
      <c r="AU545" s="225" t="s">
        <v>79</v>
      </c>
      <c r="AY545" s="18" t="s">
        <v>240</v>
      </c>
      <c r="BE545" s="226">
        <f>IF(N545="základní",J545,0)</f>
        <v>0</v>
      </c>
      <c r="BF545" s="226">
        <f>IF(N545="snížená",J545,0)</f>
        <v>0</v>
      </c>
      <c r="BG545" s="226">
        <f>IF(N545="zákl. přenesená",J545,0)</f>
        <v>0</v>
      </c>
      <c r="BH545" s="226">
        <f>IF(N545="sníž. přenesená",J545,0)</f>
        <v>0</v>
      </c>
      <c r="BI545" s="226">
        <f>IF(N545="nulová",J545,0)</f>
        <v>0</v>
      </c>
      <c r="BJ545" s="18" t="s">
        <v>79</v>
      </c>
      <c r="BK545" s="226">
        <f>ROUND(I545*H545,2)</f>
        <v>0</v>
      </c>
      <c r="BL545" s="18" t="s">
        <v>248</v>
      </c>
      <c r="BM545" s="225" t="s">
        <v>3988</v>
      </c>
    </row>
    <row r="546" s="2" customFormat="1">
      <c r="A546" s="39"/>
      <c r="B546" s="40"/>
      <c r="C546" s="41"/>
      <c r="D546" s="227" t="s">
        <v>435</v>
      </c>
      <c r="E546" s="41"/>
      <c r="F546" s="228" t="s">
        <v>7978</v>
      </c>
      <c r="G546" s="41"/>
      <c r="H546" s="41"/>
      <c r="I546" s="229"/>
      <c r="J546" s="41"/>
      <c r="K546" s="41"/>
      <c r="L546" s="45"/>
      <c r="M546" s="291"/>
      <c r="N546" s="292"/>
      <c r="O546" s="85"/>
      <c r="P546" s="85"/>
      <c r="Q546" s="85"/>
      <c r="R546" s="85"/>
      <c r="S546" s="85"/>
      <c r="T546" s="86"/>
      <c r="U546" s="39"/>
      <c r="V546" s="39"/>
      <c r="W546" s="39"/>
      <c r="X546" s="39"/>
      <c r="Y546" s="39"/>
      <c r="Z546" s="39"/>
      <c r="AA546" s="39"/>
      <c r="AB546" s="39"/>
      <c r="AC546" s="39"/>
      <c r="AD546" s="39"/>
      <c r="AE546" s="39"/>
      <c r="AT546" s="18" t="s">
        <v>435</v>
      </c>
      <c r="AU546" s="18" t="s">
        <v>79</v>
      </c>
    </row>
    <row r="547" s="2" customFormat="1">
      <c r="A547" s="39"/>
      <c r="B547" s="40"/>
      <c r="C547" s="214" t="s">
        <v>3026</v>
      </c>
      <c r="D547" s="214" t="s">
        <v>243</v>
      </c>
      <c r="E547" s="215" t="s">
        <v>8406</v>
      </c>
      <c r="F547" s="216" t="s">
        <v>7980</v>
      </c>
      <c r="G547" s="217" t="s">
        <v>282</v>
      </c>
      <c r="H547" s="218">
        <v>1</v>
      </c>
      <c r="I547" s="219"/>
      <c r="J547" s="220">
        <f>ROUND(I547*H547,2)</f>
        <v>0</v>
      </c>
      <c r="K547" s="216" t="s">
        <v>247</v>
      </c>
      <c r="L547" s="45"/>
      <c r="M547" s="221" t="s">
        <v>19</v>
      </c>
      <c r="N547" s="222" t="s">
        <v>43</v>
      </c>
      <c r="O547" s="85"/>
      <c r="P547" s="223">
        <f>O547*H547</f>
        <v>0</v>
      </c>
      <c r="Q547" s="223">
        <v>0</v>
      </c>
      <c r="R547" s="223">
        <f>Q547*H547</f>
        <v>0</v>
      </c>
      <c r="S547" s="223">
        <v>0</v>
      </c>
      <c r="T547" s="224">
        <f>S547*H547</f>
        <v>0</v>
      </c>
      <c r="U547" s="39"/>
      <c r="V547" s="39"/>
      <c r="W547" s="39"/>
      <c r="X547" s="39"/>
      <c r="Y547" s="39"/>
      <c r="Z547" s="39"/>
      <c r="AA547" s="39"/>
      <c r="AB547" s="39"/>
      <c r="AC547" s="39"/>
      <c r="AD547" s="39"/>
      <c r="AE547" s="39"/>
      <c r="AR547" s="225" t="s">
        <v>248</v>
      </c>
      <c r="AT547" s="225" t="s">
        <v>243</v>
      </c>
      <c r="AU547" s="225" t="s">
        <v>79</v>
      </c>
      <c r="AY547" s="18" t="s">
        <v>240</v>
      </c>
      <c r="BE547" s="226">
        <f>IF(N547="základní",J547,0)</f>
        <v>0</v>
      </c>
      <c r="BF547" s="226">
        <f>IF(N547="snížená",J547,0)</f>
        <v>0</v>
      </c>
      <c r="BG547" s="226">
        <f>IF(N547="zákl. přenesená",J547,0)</f>
        <v>0</v>
      </c>
      <c r="BH547" s="226">
        <f>IF(N547="sníž. přenesená",J547,0)</f>
        <v>0</v>
      </c>
      <c r="BI547" s="226">
        <f>IF(N547="nulová",J547,0)</f>
        <v>0</v>
      </c>
      <c r="BJ547" s="18" t="s">
        <v>79</v>
      </c>
      <c r="BK547" s="226">
        <f>ROUND(I547*H547,2)</f>
        <v>0</v>
      </c>
      <c r="BL547" s="18" t="s">
        <v>248</v>
      </c>
      <c r="BM547" s="225" t="s">
        <v>3996</v>
      </c>
    </row>
    <row r="548" s="2" customFormat="1">
      <c r="A548" s="39"/>
      <c r="B548" s="40"/>
      <c r="C548" s="41"/>
      <c r="D548" s="227" t="s">
        <v>435</v>
      </c>
      <c r="E548" s="41"/>
      <c r="F548" s="228" t="s">
        <v>8407</v>
      </c>
      <c r="G548" s="41"/>
      <c r="H548" s="41"/>
      <c r="I548" s="229"/>
      <c r="J548" s="41"/>
      <c r="K548" s="41"/>
      <c r="L548" s="45"/>
      <c r="M548" s="291"/>
      <c r="N548" s="292"/>
      <c r="O548" s="85"/>
      <c r="P548" s="85"/>
      <c r="Q548" s="85"/>
      <c r="R548" s="85"/>
      <c r="S548" s="85"/>
      <c r="T548" s="86"/>
      <c r="U548" s="39"/>
      <c r="V548" s="39"/>
      <c r="W548" s="39"/>
      <c r="X548" s="39"/>
      <c r="Y548" s="39"/>
      <c r="Z548" s="39"/>
      <c r="AA548" s="39"/>
      <c r="AB548" s="39"/>
      <c r="AC548" s="39"/>
      <c r="AD548" s="39"/>
      <c r="AE548" s="39"/>
      <c r="AT548" s="18" t="s">
        <v>435</v>
      </c>
      <c r="AU548" s="18" t="s">
        <v>79</v>
      </c>
    </row>
    <row r="549" s="2" customFormat="1" ht="16.5" customHeight="1">
      <c r="A549" s="39"/>
      <c r="B549" s="40"/>
      <c r="C549" s="214" t="s">
        <v>3037</v>
      </c>
      <c r="D549" s="214" t="s">
        <v>243</v>
      </c>
      <c r="E549" s="215" t="s">
        <v>8408</v>
      </c>
      <c r="F549" s="216" t="s">
        <v>7983</v>
      </c>
      <c r="G549" s="217" t="s">
        <v>282</v>
      </c>
      <c r="H549" s="218">
        <v>1</v>
      </c>
      <c r="I549" s="219"/>
      <c r="J549" s="220">
        <f>ROUND(I549*H549,2)</f>
        <v>0</v>
      </c>
      <c r="K549" s="216" t="s">
        <v>247</v>
      </c>
      <c r="L549" s="45"/>
      <c r="M549" s="221" t="s">
        <v>19</v>
      </c>
      <c r="N549" s="222" t="s">
        <v>43</v>
      </c>
      <c r="O549" s="85"/>
      <c r="P549" s="223">
        <f>O549*H549</f>
        <v>0</v>
      </c>
      <c r="Q549" s="223">
        <v>0</v>
      </c>
      <c r="R549" s="223">
        <f>Q549*H549</f>
        <v>0</v>
      </c>
      <c r="S549" s="223">
        <v>0</v>
      </c>
      <c r="T549" s="224">
        <f>S549*H549</f>
        <v>0</v>
      </c>
      <c r="U549" s="39"/>
      <c r="V549" s="39"/>
      <c r="W549" s="39"/>
      <c r="X549" s="39"/>
      <c r="Y549" s="39"/>
      <c r="Z549" s="39"/>
      <c r="AA549" s="39"/>
      <c r="AB549" s="39"/>
      <c r="AC549" s="39"/>
      <c r="AD549" s="39"/>
      <c r="AE549" s="39"/>
      <c r="AR549" s="225" t="s">
        <v>248</v>
      </c>
      <c r="AT549" s="225" t="s">
        <v>243</v>
      </c>
      <c r="AU549" s="225" t="s">
        <v>79</v>
      </c>
      <c r="AY549" s="18" t="s">
        <v>240</v>
      </c>
      <c r="BE549" s="226">
        <f>IF(N549="základní",J549,0)</f>
        <v>0</v>
      </c>
      <c r="BF549" s="226">
        <f>IF(N549="snížená",J549,0)</f>
        <v>0</v>
      </c>
      <c r="BG549" s="226">
        <f>IF(N549="zákl. přenesená",J549,0)</f>
        <v>0</v>
      </c>
      <c r="BH549" s="226">
        <f>IF(N549="sníž. přenesená",J549,0)</f>
        <v>0</v>
      </c>
      <c r="BI549" s="226">
        <f>IF(N549="nulová",J549,0)</f>
        <v>0</v>
      </c>
      <c r="BJ549" s="18" t="s">
        <v>79</v>
      </c>
      <c r="BK549" s="226">
        <f>ROUND(I549*H549,2)</f>
        <v>0</v>
      </c>
      <c r="BL549" s="18" t="s">
        <v>248</v>
      </c>
      <c r="BM549" s="225" t="s">
        <v>4004</v>
      </c>
    </row>
    <row r="550" s="2" customFormat="1">
      <c r="A550" s="39"/>
      <c r="B550" s="40"/>
      <c r="C550" s="41"/>
      <c r="D550" s="227" t="s">
        <v>435</v>
      </c>
      <c r="E550" s="41"/>
      <c r="F550" s="228" t="s">
        <v>7978</v>
      </c>
      <c r="G550" s="41"/>
      <c r="H550" s="41"/>
      <c r="I550" s="229"/>
      <c r="J550" s="41"/>
      <c r="K550" s="41"/>
      <c r="L550" s="45"/>
      <c r="M550" s="291"/>
      <c r="N550" s="292"/>
      <c r="O550" s="85"/>
      <c r="P550" s="85"/>
      <c r="Q550" s="85"/>
      <c r="R550" s="85"/>
      <c r="S550" s="85"/>
      <c r="T550" s="86"/>
      <c r="U550" s="39"/>
      <c r="V550" s="39"/>
      <c r="W550" s="39"/>
      <c r="X550" s="39"/>
      <c r="Y550" s="39"/>
      <c r="Z550" s="39"/>
      <c r="AA550" s="39"/>
      <c r="AB550" s="39"/>
      <c r="AC550" s="39"/>
      <c r="AD550" s="39"/>
      <c r="AE550" s="39"/>
      <c r="AT550" s="18" t="s">
        <v>435</v>
      </c>
      <c r="AU550" s="18" t="s">
        <v>79</v>
      </c>
    </row>
    <row r="551" s="2" customFormat="1" ht="33" customHeight="1">
      <c r="A551" s="39"/>
      <c r="B551" s="40"/>
      <c r="C551" s="214" t="s">
        <v>3042</v>
      </c>
      <c r="D551" s="214" t="s">
        <v>243</v>
      </c>
      <c r="E551" s="215" t="s">
        <v>8409</v>
      </c>
      <c r="F551" s="216" t="s">
        <v>7985</v>
      </c>
      <c r="G551" s="217" t="s">
        <v>282</v>
      </c>
      <c r="H551" s="218">
        <v>3</v>
      </c>
      <c r="I551" s="219"/>
      <c r="J551" s="220">
        <f>ROUND(I551*H551,2)</f>
        <v>0</v>
      </c>
      <c r="K551" s="216" t="s">
        <v>247</v>
      </c>
      <c r="L551" s="45"/>
      <c r="M551" s="221" t="s">
        <v>19</v>
      </c>
      <c r="N551" s="222" t="s">
        <v>43</v>
      </c>
      <c r="O551" s="85"/>
      <c r="P551" s="223">
        <f>O551*H551</f>
        <v>0</v>
      </c>
      <c r="Q551" s="223">
        <v>0</v>
      </c>
      <c r="R551" s="223">
        <f>Q551*H551</f>
        <v>0</v>
      </c>
      <c r="S551" s="223">
        <v>0</v>
      </c>
      <c r="T551" s="224">
        <f>S551*H551</f>
        <v>0</v>
      </c>
      <c r="U551" s="39"/>
      <c r="V551" s="39"/>
      <c r="W551" s="39"/>
      <c r="X551" s="39"/>
      <c r="Y551" s="39"/>
      <c r="Z551" s="39"/>
      <c r="AA551" s="39"/>
      <c r="AB551" s="39"/>
      <c r="AC551" s="39"/>
      <c r="AD551" s="39"/>
      <c r="AE551" s="39"/>
      <c r="AR551" s="225" t="s">
        <v>248</v>
      </c>
      <c r="AT551" s="225" t="s">
        <v>243</v>
      </c>
      <c r="AU551" s="225" t="s">
        <v>79</v>
      </c>
      <c r="AY551" s="18" t="s">
        <v>240</v>
      </c>
      <c r="BE551" s="226">
        <f>IF(N551="základní",J551,0)</f>
        <v>0</v>
      </c>
      <c r="BF551" s="226">
        <f>IF(N551="snížená",J551,0)</f>
        <v>0</v>
      </c>
      <c r="BG551" s="226">
        <f>IF(N551="zákl. přenesená",J551,0)</f>
        <v>0</v>
      </c>
      <c r="BH551" s="226">
        <f>IF(N551="sníž. přenesená",J551,0)</f>
        <v>0</v>
      </c>
      <c r="BI551" s="226">
        <f>IF(N551="nulová",J551,0)</f>
        <v>0</v>
      </c>
      <c r="BJ551" s="18" t="s">
        <v>79</v>
      </c>
      <c r="BK551" s="226">
        <f>ROUND(I551*H551,2)</f>
        <v>0</v>
      </c>
      <c r="BL551" s="18" t="s">
        <v>248</v>
      </c>
      <c r="BM551" s="225" t="s">
        <v>4012</v>
      </c>
    </row>
    <row r="552" s="2" customFormat="1">
      <c r="A552" s="39"/>
      <c r="B552" s="40"/>
      <c r="C552" s="41"/>
      <c r="D552" s="227" t="s">
        <v>435</v>
      </c>
      <c r="E552" s="41"/>
      <c r="F552" s="228" t="s">
        <v>8410</v>
      </c>
      <c r="G552" s="41"/>
      <c r="H552" s="41"/>
      <c r="I552" s="229"/>
      <c r="J552" s="41"/>
      <c r="K552" s="41"/>
      <c r="L552" s="45"/>
      <c r="M552" s="291"/>
      <c r="N552" s="292"/>
      <c r="O552" s="85"/>
      <c r="P552" s="85"/>
      <c r="Q552" s="85"/>
      <c r="R552" s="85"/>
      <c r="S552" s="85"/>
      <c r="T552" s="86"/>
      <c r="U552" s="39"/>
      <c r="V552" s="39"/>
      <c r="W552" s="39"/>
      <c r="X552" s="39"/>
      <c r="Y552" s="39"/>
      <c r="Z552" s="39"/>
      <c r="AA552" s="39"/>
      <c r="AB552" s="39"/>
      <c r="AC552" s="39"/>
      <c r="AD552" s="39"/>
      <c r="AE552" s="39"/>
      <c r="AT552" s="18" t="s">
        <v>435</v>
      </c>
      <c r="AU552" s="18" t="s">
        <v>79</v>
      </c>
    </row>
    <row r="553" s="2" customFormat="1" ht="16.5" customHeight="1">
      <c r="A553" s="39"/>
      <c r="B553" s="40"/>
      <c r="C553" s="214" t="s">
        <v>3047</v>
      </c>
      <c r="D553" s="214" t="s">
        <v>243</v>
      </c>
      <c r="E553" s="215" t="s">
        <v>8411</v>
      </c>
      <c r="F553" s="216" t="s">
        <v>7983</v>
      </c>
      <c r="G553" s="217" t="s">
        <v>282</v>
      </c>
      <c r="H553" s="218">
        <v>3</v>
      </c>
      <c r="I553" s="219"/>
      <c r="J553" s="220">
        <f>ROUND(I553*H553,2)</f>
        <v>0</v>
      </c>
      <c r="K553" s="216" t="s">
        <v>247</v>
      </c>
      <c r="L553" s="45"/>
      <c r="M553" s="221" t="s">
        <v>19</v>
      </c>
      <c r="N553" s="222" t="s">
        <v>43</v>
      </c>
      <c r="O553" s="85"/>
      <c r="P553" s="223">
        <f>O553*H553</f>
        <v>0</v>
      </c>
      <c r="Q553" s="223">
        <v>0</v>
      </c>
      <c r="R553" s="223">
        <f>Q553*H553</f>
        <v>0</v>
      </c>
      <c r="S553" s="223">
        <v>0</v>
      </c>
      <c r="T553" s="224">
        <f>S553*H553</f>
        <v>0</v>
      </c>
      <c r="U553" s="39"/>
      <c r="V553" s="39"/>
      <c r="W553" s="39"/>
      <c r="X553" s="39"/>
      <c r="Y553" s="39"/>
      <c r="Z553" s="39"/>
      <c r="AA553" s="39"/>
      <c r="AB553" s="39"/>
      <c r="AC553" s="39"/>
      <c r="AD553" s="39"/>
      <c r="AE553" s="39"/>
      <c r="AR553" s="225" t="s">
        <v>248</v>
      </c>
      <c r="AT553" s="225" t="s">
        <v>243</v>
      </c>
      <c r="AU553" s="225" t="s">
        <v>79</v>
      </c>
      <c r="AY553" s="18" t="s">
        <v>240</v>
      </c>
      <c r="BE553" s="226">
        <f>IF(N553="základní",J553,0)</f>
        <v>0</v>
      </c>
      <c r="BF553" s="226">
        <f>IF(N553="snížená",J553,0)</f>
        <v>0</v>
      </c>
      <c r="BG553" s="226">
        <f>IF(N553="zákl. přenesená",J553,0)</f>
        <v>0</v>
      </c>
      <c r="BH553" s="226">
        <f>IF(N553="sníž. přenesená",J553,0)</f>
        <v>0</v>
      </c>
      <c r="BI553" s="226">
        <f>IF(N553="nulová",J553,0)</f>
        <v>0</v>
      </c>
      <c r="BJ553" s="18" t="s">
        <v>79</v>
      </c>
      <c r="BK553" s="226">
        <f>ROUND(I553*H553,2)</f>
        <v>0</v>
      </c>
      <c r="BL553" s="18" t="s">
        <v>248</v>
      </c>
      <c r="BM553" s="225" t="s">
        <v>4020</v>
      </c>
    </row>
    <row r="554" s="2" customFormat="1">
      <c r="A554" s="39"/>
      <c r="B554" s="40"/>
      <c r="C554" s="41"/>
      <c r="D554" s="227" t="s">
        <v>435</v>
      </c>
      <c r="E554" s="41"/>
      <c r="F554" s="228" t="s">
        <v>7978</v>
      </c>
      <c r="G554" s="41"/>
      <c r="H554" s="41"/>
      <c r="I554" s="229"/>
      <c r="J554" s="41"/>
      <c r="K554" s="41"/>
      <c r="L554" s="45"/>
      <c r="M554" s="291"/>
      <c r="N554" s="292"/>
      <c r="O554" s="85"/>
      <c r="P554" s="85"/>
      <c r="Q554" s="85"/>
      <c r="R554" s="85"/>
      <c r="S554" s="85"/>
      <c r="T554" s="86"/>
      <c r="U554" s="39"/>
      <c r="V554" s="39"/>
      <c r="W554" s="39"/>
      <c r="X554" s="39"/>
      <c r="Y554" s="39"/>
      <c r="Z554" s="39"/>
      <c r="AA554" s="39"/>
      <c r="AB554" s="39"/>
      <c r="AC554" s="39"/>
      <c r="AD554" s="39"/>
      <c r="AE554" s="39"/>
      <c r="AT554" s="18" t="s">
        <v>435</v>
      </c>
      <c r="AU554" s="18" t="s">
        <v>79</v>
      </c>
    </row>
    <row r="555" s="2" customFormat="1">
      <c r="A555" s="39"/>
      <c r="B555" s="40"/>
      <c r="C555" s="214" t="s">
        <v>3053</v>
      </c>
      <c r="D555" s="214" t="s">
        <v>243</v>
      </c>
      <c r="E555" s="215" t="s">
        <v>8412</v>
      </c>
      <c r="F555" s="216" t="s">
        <v>8413</v>
      </c>
      <c r="G555" s="217" t="s">
        <v>282</v>
      </c>
      <c r="H555" s="218">
        <v>2</v>
      </c>
      <c r="I555" s="219"/>
      <c r="J555" s="220">
        <f>ROUND(I555*H555,2)</f>
        <v>0</v>
      </c>
      <c r="K555" s="216" t="s">
        <v>247</v>
      </c>
      <c r="L555" s="45"/>
      <c r="M555" s="221" t="s">
        <v>19</v>
      </c>
      <c r="N555" s="222" t="s">
        <v>43</v>
      </c>
      <c r="O555" s="85"/>
      <c r="P555" s="223">
        <f>O555*H555</f>
        <v>0</v>
      </c>
      <c r="Q555" s="223">
        <v>0</v>
      </c>
      <c r="R555" s="223">
        <f>Q555*H555</f>
        <v>0</v>
      </c>
      <c r="S555" s="223">
        <v>0</v>
      </c>
      <c r="T555" s="224">
        <f>S555*H555</f>
        <v>0</v>
      </c>
      <c r="U555" s="39"/>
      <c r="V555" s="39"/>
      <c r="W555" s="39"/>
      <c r="X555" s="39"/>
      <c r="Y555" s="39"/>
      <c r="Z555" s="39"/>
      <c r="AA555" s="39"/>
      <c r="AB555" s="39"/>
      <c r="AC555" s="39"/>
      <c r="AD555" s="39"/>
      <c r="AE555" s="39"/>
      <c r="AR555" s="225" t="s">
        <v>248</v>
      </c>
      <c r="AT555" s="225" t="s">
        <v>243</v>
      </c>
      <c r="AU555" s="225" t="s">
        <v>79</v>
      </c>
      <c r="AY555" s="18" t="s">
        <v>240</v>
      </c>
      <c r="BE555" s="226">
        <f>IF(N555="základní",J555,0)</f>
        <v>0</v>
      </c>
      <c r="BF555" s="226">
        <f>IF(N555="snížená",J555,0)</f>
        <v>0</v>
      </c>
      <c r="BG555" s="226">
        <f>IF(N555="zákl. přenesená",J555,0)</f>
        <v>0</v>
      </c>
      <c r="BH555" s="226">
        <f>IF(N555="sníž. přenesená",J555,0)</f>
        <v>0</v>
      </c>
      <c r="BI555" s="226">
        <f>IF(N555="nulová",J555,0)</f>
        <v>0</v>
      </c>
      <c r="BJ555" s="18" t="s">
        <v>79</v>
      </c>
      <c r="BK555" s="226">
        <f>ROUND(I555*H555,2)</f>
        <v>0</v>
      </c>
      <c r="BL555" s="18" t="s">
        <v>248</v>
      </c>
      <c r="BM555" s="225" t="s">
        <v>4028</v>
      </c>
    </row>
    <row r="556" s="2" customFormat="1">
      <c r="A556" s="39"/>
      <c r="B556" s="40"/>
      <c r="C556" s="41"/>
      <c r="D556" s="227" t="s">
        <v>435</v>
      </c>
      <c r="E556" s="41"/>
      <c r="F556" s="228" t="s">
        <v>8414</v>
      </c>
      <c r="G556" s="41"/>
      <c r="H556" s="41"/>
      <c r="I556" s="229"/>
      <c r="J556" s="41"/>
      <c r="K556" s="41"/>
      <c r="L556" s="45"/>
      <c r="M556" s="291"/>
      <c r="N556" s="292"/>
      <c r="O556" s="85"/>
      <c r="P556" s="85"/>
      <c r="Q556" s="85"/>
      <c r="R556" s="85"/>
      <c r="S556" s="85"/>
      <c r="T556" s="86"/>
      <c r="U556" s="39"/>
      <c r="V556" s="39"/>
      <c r="W556" s="39"/>
      <c r="X556" s="39"/>
      <c r="Y556" s="39"/>
      <c r="Z556" s="39"/>
      <c r="AA556" s="39"/>
      <c r="AB556" s="39"/>
      <c r="AC556" s="39"/>
      <c r="AD556" s="39"/>
      <c r="AE556" s="39"/>
      <c r="AT556" s="18" t="s">
        <v>435</v>
      </c>
      <c r="AU556" s="18" t="s">
        <v>79</v>
      </c>
    </row>
    <row r="557" s="2" customFormat="1" ht="16.5" customHeight="1">
      <c r="A557" s="39"/>
      <c r="B557" s="40"/>
      <c r="C557" s="214" t="s">
        <v>3059</v>
      </c>
      <c r="D557" s="214" t="s">
        <v>243</v>
      </c>
      <c r="E557" s="215" t="s">
        <v>8415</v>
      </c>
      <c r="F557" s="216" t="s">
        <v>7983</v>
      </c>
      <c r="G557" s="217" t="s">
        <v>282</v>
      </c>
      <c r="H557" s="218">
        <v>2</v>
      </c>
      <c r="I557" s="219"/>
      <c r="J557" s="220">
        <f>ROUND(I557*H557,2)</f>
        <v>0</v>
      </c>
      <c r="K557" s="216" t="s">
        <v>247</v>
      </c>
      <c r="L557" s="45"/>
      <c r="M557" s="221" t="s">
        <v>19</v>
      </c>
      <c r="N557" s="222" t="s">
        <v>43</v>
      </c>
      <c r="O557" s="85"/>
      <c r="P557" s="223">
        <f>O557*H557</f>
        <v>0</v>
      </c>
      <c r="Q557" s="223">
        <v>0</v>
      </c>
      <c r="R557" s="223">
        <f>Q557*H557</f>
        <v>0</v>
      </c>
      <c r="S557" s="223">
        <v>0</v>
      </c>
      <c r="T557" s="224">
        <f>S557*H557</f>
        <v>0</v>
      </c>
      <c r="U557" s="39"/>
      <c r="V557" s="39"/>
      <c r="W557" s="39"/>
      <c r="X557" s="39"/>
      <c r="Y557" s="39"/>
      <c r="Z557" s="39"/>
      <c r="AA557" s="39"/>
      <c r="AB557" s="39"/>
      <c r="AC557" s="39"/>
      <c r="AD557" s="39"/>
      <c r="AE557" s="39"/>
      <c r="AR557" s="225" t="s">
        <v>248</v>
      </c>
      <c r="AT557" s="225" t="s">
        <v>243</v>
      </c>
      <c r="AU557" s="225" t="s">
        <v>79</v>
      </c>
      <c r="AY557" s="18" t="s">
        <v>240</v>
      </c>
      <c r="BE557" s="226">
        <f>IF(N557="základní",J557,0)</f>
        <v>0</v>
      </c>
      <c r="BF557" s="226">
        <f>IF(N557="snížená",J557,0)</f>
        <v>0</v>
      </c>
      <c r="BG557" s="226">
        <f>IF(N557="zákl. přenesená",J557,0)</f>
        <v>0</v>
      </c>
      <c r="BH557" s="226">
        <f>IF(N557="sníž. přenesená",J557,0)</f>
        <v>0</v>
      </c>
      <c r="BI557" s="226">
        <f>IF(N557="nulová",J557,0)</f>
        <v>0</v>
      </c>
      <c r="BJ557" s="18" t="s">
        <v>79</v>
      </c>
      <c r="BK557" s="226">
        <f>ROUND(I557*H557,2)</f>
        <v>0</v>
      </c>
      <c r="BL557" s="18" t="s">
        <v>248</v>
      </c>
      <c r="BM557" s="225" t="s">
        <v>4036</v>
      </c>
    </row>
    <row r="558" s="2" customFormat="1">
      <c r="A558" s="39"/>
      <c r="B558" s="40"/>
      <c r="C558" s="41"/>
      <c r="D558" s="227" t="s">
        <v>435</v>
      </c>
      <c r="E558" s="41"/>
      <c r="F558" s="228" t="s">
        <v>7978</v>
      </c>
      <c r="G558" s="41"/>
      <c r="H558" s="41"/>
      <c r="I558" s="229"/>
      <c r="J558" s="41"/>
      <c r="K558" s="41"/>
      <c r="L558" s="45"/>
      <c r="M558" s="291"/>
      <c r="N558" s="292"/>
      <c r="O558" s="85"/>
      <c r="P558" s="85"/>
      <c r="Q558" s="85"/>
      <c r="R558" s="85"/>
      <c r="S558" s="85"/>
      <c r="T558" s="86"/>
      <c r="U558" s="39"/>
      <c r="V558" s="39"/>
      <c r="W558" s="39"/>
      <c r="X558" s="39"/>
      <c r="Y558" s="39"/>
      <c r="Z558" s="39"/>
      <c r="AA558" s="39"/>
      <c r="AB558" s="39"/>
      <c r="AC558" s="39"/>
      <c r="AD558" s="39"/>
      <c r="AE558" s="39"/>
      <c r="AT558" s="18" t="s">
        <v>435</v>
      </c>
      <c r="AU558" s="18" t="s">
        <v>79</v>
      </c>
    </row>
    <row r="559" s="2" customFormat="1">
      <c r="A559" s="39"/>
      <c r="B559" s="40"/>
      <c r="C559" s="214" t="s">
        <v>3063</v>
      </c>
      <c r="D559" s="214" t="s">
        <v>243</v>
      </c>
      <c r="E559" s="215" t="s">
        <v>8416</v>
      </c>
      <c r="F559" s="216" t="s">
        <v>7993</v>
      </c>
      <c r="G559" s="217" t="s">
        <v>282</v>
      </c>
      <c r="H559" s="218">
        <v>6</v>
      </c>
      <c r="I559" s="219"/>
      <c r="J559" s="220">
        <f>ROUND(I559*H559,2)</f>
        <v>0</v>
      </c>
      <c r="K559" s="216" t="s">
        <v>247</v>
      </c>
      <c r="L559" s="45"/>
      <c r="M559" s="221" t="s">
        <v>19</v>
      </c>
      <c r="N559" s="222" t="s">
        <v>43</v>
      </c>
      <c r="O559" s="85"/>
      <c r="P559" s="223">
        <f>O559*H559</f>
        <v>0</v>
      </c>
      <c r="Q559" s="223">
        <v>0</v>
      </c>
      <c r="R559" s="223">
        <f>Q559*H559</f>
        <v>0</v>
      </c>
      <c r="S559" s="223">
        <v>0</v>
      </c>
      <c r="T559" s="224">
        <f>S559*H559</f>
        <v>0</v>
      </c>
      <c r="U559" s="39"/>
      <c r="V559" s="39"/>
      <c r="W559" s="39"/>
      <c r="X559" s="39"/>
      <c r="Y559" s="39"/>
      <c r="Z559" s="39"/>
      <c r="AA559" s="39"/>
      <c r="AB559" s="39"/>
      <c r="AC559" s="39"/>
      <c r="AD559" s="39"/>
      <c r="AE559" s="39"/>
      <c r="AR559" s="225" t="s">
        <v>248</v>
      </c>
      <c r="AT559" s="225" t="s">
        <v>243</v>
      </c>
      <c r="AU559" s="225" t="s">
        <v>79</v>
      </c>
      <c r="AY559" s="18" t="s">
        <v>240</v>
      </c>
      <c r="BE559" s="226">
        <f>IF(N559="základní",J559,0)</f>
        <v>0</v>
      </c>
      <c r="BF559" s="226">
        <f>IF(N559="snížená",J559,0)</f>
        <v>0</v>
      </c>
      <c r="BG559" s="226">
        <f>IF(N559="zákl. přenesená",J559,0)</f>
        <v>0</v>
      </c>
      <c r="BH559" s="226">
        <f>IF(N559="sníž. přenesená",J559,0)</f>
        <v>0</v>
      </c>
      <c r="BI559" s="226">
        <f>IF(N559="nulová",J559,0)</f>
        <v>0</v>
      </c>
      <c r="BJ559" s="18" t="s">
        <v>79</v>
      </c>
      <c r="BK559" s="226">
        <f>ROUND(I559*H559,2)</f>
        <v>0</v>
      </c>
      <c r="BL559" s="18" t="s">
        <v>248</v>
      </c>
      <c r="BM559" s="225" t="s">
        <v>4044</v>
      </c>
    </row>
    <row r="560" s="2" customFormat="1">
      <c r="A560" s="39"/>
      <c r="B560" s="40"/>
      <c r="C560" s="41"/>
      <c r="D560" s="227" t="s">
        <v>435</v>
      </c>
      <c r="E560" s="41"/>
      <c r="F560" s="228" t="s">
        <v>8417</v>
      </c>
      <c r="G560" s="41"/>
      <c r="H560" s="41"/>
      <c r="I560" s="229"/>
      <c r="J560" s="41"/>
      <c r="K560" s="41"/>
      <c r="L560" s="45"/>
      <c r="M560" s="291"/>
      <c r="N560" s="292"/>
      <c r="O560" s="85"/>
      <c r="P560" s="85"/>
      <c r="Q560" s="85"/>
      <c r="R560" s="85"/>
      <c r="S560" s="85"/>
      <c r="T560" s="86"/>
      <c r="U560" s="39"/>
      <c r="V560" s="39"/>
      <c r="W560" s="39"/>
      <c r="X560" s="39"/>
      <c r="Y560" s="39"/>
      <c r="Z560" s="39"/>
      <c r="AA560" s="39"/>
      <c r="AB560" s="39"/>
      <c r="AC560" s="39"/>
      <c r="AD560" s="39"/>
      <c r="AE560" s="39"/>
      <c r="AT560" s="18" t="s">
        <v>435</v>
      </c>
      <c r="AU560" s="18" t="s">
        <v>79</v>
      </c>
    </row>
    <row r="561" s="2" customFormat="1" ht="16.5" customHeight="1">
      <c r="A561" s="39"/>
      <c r="B561" s="40"/>
      <c r="C561" s="214" t="s">
        <v>3068</v>
      </c>
      <c r="D561" s="214" t="s">
        <v>243</v>
      </c>
      <c r="E561" s="215" t="s">
        <v>8418</v>
      </c>
      <c r="F561" s="216" t="s">
        <v>7983</v>
      </c>
      <c r="G561" s="217" t="s">
        <v>282</v>
      </c>
      <c r="H561" s="218">
        <v>6</v>
      </c>
      <c r="I561" s="219"/>
      <c r="J561" s="220">
        <f>ROUND(I561*H561,2)</f>
        <v>0</v>
      </c>
      <c r="K561" s="216" t="s">
        <v>247</v>
      </c>
      <c r="L561" s="45"/>
      <c r="M561" s="221" t="s">
        <v>19</v>
      </c>
      <c r="N561" s="222" t="s">
        <v>43</v>
      </c>
      <c r="O561" s="85"/>
      <c r="P561" s="223">
        <f>O561*H561</f>
        <v>0</v>
      </c>
      <c r="Q561" s="223">
        <v>0</v>
      </c>
      <c r="R561" s="223">
        <f>Q561*H561</f>
        <v>0</v>
      </c>
      <c r="S561" s="223">
        <v>0</v>
      </c>
      <c r="T561" s="224">
        <f>S561*H561</f>
        <v>0</v>
      </c>
      <c r="U561" s="39"/>
      <c r="V561" s="39"/>
      <c r="W561" s="39"/>
      <c r="X561" s="39"/>
      <c r="Y561" s="39"/>
      <c r="Z561" s="39"/>
      <c r="AA561" s="39"/>
      <c r="AB561" s="39"/>
      <c r="AC561" s="39"/>
      <c r="AD561" s="39"/>
      <c r="AE561" s="39"/>
      <c r="AR561" s="225" t="s">
        <v>248</v>
      </c>
      <c r="AT561" s="225" t="s">
        <v>243</v>
      </c>
      <c r="AU561" s="225" t="s">
        <v>79</v>
      </c>
      <c r="AY561" s="18" t="s">
        <v>240</v>
      </c>
      <c r="BE561" s="226">
        <f>IF(N561="základní",J561,0)</f>
        <v>0</v>
      </c>
      <c r="BF561" s="226">
        <f>IF(N561="snížená",J561,0)</f>
        <v>0</v>
      </c>
      <c r="BG561" s="226">
        <f>IF(N561="zákl. přenesená",J561,0)</f>
        <v>0</v>
      </c>
      <c r="BH561" s="226">
        <f>IF(N561="sníž. přenesená",J561,0)</f>
        <v>0</v>
      </c>
      <c r="BI561" s="226">
        <f>IF(N561="nulová",J561,0)</f>
        <v>0</v>
      </c>
      <c r="BJ561" s="18" t="s">
        <v>79</v>
      </c>
      <c r="BK561" s="226">
        <f>ROUND(I561*H561,2)</f>
        <v>0</v>
      </c>
      <c r="BL561" s="18" t="s">
        <v>248</v>
      </c>
      <c r="BM561" s="225" t="s">
        <v>4052</v>
      </c>
    </row>
    <row r="562" s="2" customFormat="1">
      <c r="A562" s="39"/>
      <c r="B562" s="40"/>
      <c r="C562" s="41"/>
      <c r="D562" s="227" t="s">
        <v>435</v>
      </c>
      <c r="E562" s="41"/>
      <c r="F562" s="228" t="s">
        <v>7978</v>
      </c>
      <c r="G562" s="41"/>
      <c r="H562" s="41"/>
      <c r="I562" s="229"/>
      <c r="J562" s="41"/>
      <c r="K562" s="41"/>
      <c r="L562" s="45"/>
      <c r="M562" s="291"/>
      <c r="N562" s="292"/>
      <c r="O562" s="85"/>
      <c r="P562" s="85"/>
      <c r="Q562" s="85"/>
      <c r="R562" s="85"/>
      <c r="S562" s="85"/>
      <c r="T562" s="86"/>
      <c r="U562" s="39"/>
      <c r="V562" s="39"/>
      <c r="W562" s="39"/>
      <c r="X562" s="39"/>
      <c r="Y562" s="39"/>
      <c r="Z562" s="39"/>
      <c r="AA562" s="39"/>
      <c r="AB562" s="39"/>
      <c r="AC562" s="39"/>
      <c r="AD562" s="39"/>
      <c r="AE562" s="39"/>
      <c r="AT562" s="18" t="s">
        <v>435</v>
      </c>
      <c r="AU562" s="18" t="s">
        <v>79</v>
      </c>
    </row>
    <row r="563" s="2" customFormat="1">
      <c r="A563" s="39"/>
      <c r="B563" s="40"/>
      <c r="C563" s="214" t="s">
        <v>3073</v>
      </c>
      <c r="D563" s="214" t="s">
        <v>243</v>
      </c>
      <c r="E563" s="215" t="s">
        <v>8419</v>
      </c>
      <c r="F563" s="216" t="s">
        <v>8001</v>
      </c>
      <c r="G563" s="217" t="s">
        <v>282</v>
      </c>
      <c r="H563" s="218">
        <v>7</v>
      </c>
      <c r="I563" s="219"/>
      <c r="J563" s="220">
        <f>ROUND(I563*H563,2)</f>
        <v>0</v>
      </c>
      <c r="K563" s="216" t="s">
        <v>247</v>
      </c>
      <c r="L563" s="45"/>
      <c r="M563" s="221" t="s">
        <v>19</v>
      </c>
      <c r="N563" s="222" t="s">
        <v>43</v>
      </c>
      <c r="O563" s="85"/>
      <c r="P563" s="223">
        <f>O563*H563</f>
        <v>0</v>
      </c>
      <c r="Q563" s="223">
        <v>0</v>
      </c>
      <c r="R563" s="223">
        <f>Q563*H563</f>
        <v>0</v>
      </c>
      <c r="S563" s="223">
        <v>0</v>
      </c>
      <c r="T563" s="224">
        <f>S563*H563</f>
        <v>0</v>
      </c>
      <c r="U563" s="39"/>
      <c r="V563" s="39"/>
      <c r="W563" s="39"/>
      <c r="X563" s="39"/>
      <c r="Y563" s="39"/>
      <c r="Z563" s="39"/>
      <c r="AA563" s="39"/>
      <c r="AB563" s="39"/>
      <c r="AC563" s="39"/>
      <c r="AD563" s="39"/>
      <c r="AE563" s="39"/>
      <c r="AR563" s="225" t="s">
        <v>248</v>
      </c>
      <c r="AT563" s="225" t="s">
        <v>243</v>
      </c>
      <c r="AU563" s="225" t="s">
        <v>79</v>
      </c>
      <c r="AY563" s="18" t="s">
        <v>240</v>
      </c>
      <c r="BE563" s="226">
        <f>IF(N563="základní",J563,0)</f>
        <v>0</v>
      </c>
      <c r="BF563" s="226">
        <f>IF(N563="snížená",J563,0)</f>
        <v>0</v>
      </c>
      <c r="BG563" s="226">
        <f>IF(N563="zákl. přenesená",J563,0)</f>
        <v>0</v>
      </c>
      <c r="BH563" s="226">
        <f>IF(N563="sníž. přenesená",J563,0)</f>
        <v>0</v>
      </c>
      <c r="BI563" s="226">
        <f>IF(N563="nulová",J563,0)</f>
        <v>0</v>
      </c>
      <c r="BJ563" s="18" t="s">
        <v>79</v>
      </c>
      <c r="BK563" s="226">
        <f>ROUND(I563*H563,2)</f>
        <v>0</v>
      </c>
      <c r="BL563" s="18" t="s">
        <v>248</v>
      </c>
      <c r="BM563" s="225" t="s">
        <v>4060</v>
      </c>
    </row>
    <row r="564" s="2" customFormat="1">
      <c r="A564" s="39"/>
      <c r="B564" s="40"/>
      <c r="C564" s="41"/>
      <c r="D564" s="227" t="s">
        <v>435</v>
      </c>
      <c r="E564" s="41"/>
      <c r="F564" s="228" t="s">
        <v>8420</v>
      </c>
      <c r="G564" s="41"/>
      <c r="H564" s="41"/>
      <c r="I564" s="229"/>
      <c r="J564" s="41"/>
      <c r="K564" s="41"/>
      <c r="L564" s="45"/>
      <c r="M564" s="291"/>
      <c r="N564" s="292"/>
      <c r="O564" s="85"/>
      <c r="P564" s="85"/>
      <c r="Q564" s="85"/>
      <c r="R564" s="85"/>
      <c r="S564" s="85"/>
      <c r="T564" s="86"/>
      <c r="U564" s="39"/>
      <c r="V564" s="39"/>
      <c r="W564" s="39"/>
      <c r="X564" s="39"/>
      <c r="Y564" s="39"/>
      <c r="Z564" s="39"/>
      <c r="AA564" s="39"/>
      <c r="AB564" s="39"/>
      <c r="AC564" s="39"/>
      <c r="AD564" s="39"/>
      <c r="AE564" s="39"/>
      <c r="AT564" s="18" t="s">
        <v>435</v>
      </c>
      <c r="AU564" s="18" t="s">
        <v>79</v>
      </c>
    </row>
    <row r="565" s="2" customFormat="1" ht="16.5" customHeight="1">
      <c r="A565" s="39"/>
      <c r="B565" s="40"/>
      <c r="C565" s="214" t="s">
        <v>3078</v>
      </c>
      <c r="D565" s="214" t="s">
        <v>243</v>
      </c>
      <c r="E565" s="215" t="s">
        <v>8421</v>
      </c>
      <c r="F565" s="216" t="s">
        <v>7983</v>
      </c>
      <c r="G565" s="217" t="s">
        <v>282</v>
      </c>
      <c r="H565" s="218">
        <v>7</v>
      </c>
      <c r="I565" s="219"/>
      <c r="J565" s="220">
        <f>ROUND(I565*H565,2)</f>
        <v>0</v>
      </c>
      <c r="K565" s="216" t="s">
        <v>247</v>
      </c>
      <c r="L565" s="45"/>
      <c r="M565" s="221" t="s">
        <v>19</v>
      </c>
      <c r="N565" s="222" t="s">
        <v>43</v>
      </c>
      <c r="O565" s="85"/>
      <c r="P565" s="223">
        <f>O565*H565</f>
        <v>0</v>
      </c>
      <c r="Q565" s="223">
        <v>0</v>
      </c>
      <c r="R565" s="223">
        <f>Q565*H565</f>
        <v>0</v>
      </c>
      <c r="S565" s="223">
        <v>0</v>
      </c>
      <c r="T565" s="224">
        <f>S565*H565</f>
        <v>0</v>
      </c>
      <c r="U565" s="39"/>
      <c r="V565" s="39"/>
      <c r="W565" s="39"/>
      <c r="X565" s="39"/>
      <c r="Y565" s="39"/>
      <c r="Z565" s="39"/>
      <c r="AA565" s="39"/>
      <c r="AB565" s="39"/>
      <c r="AC565" s="39"/>
      <c r="AD565" s="39"/>
      <c r="AE565" s="39"/>
      <c r="AR565" s="225" t="s">
        <v>248</v>
      </c>
      <c r="AT565" s="225" t="s">
        <v>243</v>
      </c>
      <c r="AU565" s="225" t="s">
        <v>79</v>
      </c>
      <c r="AY565" s="18" t="s">
        <v>240</v>
      </c>
      <c r="BE565" s="226">
        <f>IF(N565="základní",J565,0)</f>
        <v>0</v>
      </c>
      <c r="BF565" s="226">
        <f>IF(N565="snížená",J565,0)</f>
        <v>0</v>
      </c>
      <c r="BG565" s="226">
        <f>IF(N565="zákl. přenesená",J565,0)</f>
        <v>0</v>
      </c>
      <c r="BH565" s="226">
        <f>IF(N565="sníž. přenesená",J565,0)</f>
        <v>0</v>
      </c>
      <c r="BI565" s="226">
        <f>IF(N565="nulová",J565,0)</f>
        <v>0</v>
      </c>
      <c r="BJ565" s="18" t="s">
        <v>79</v>
      </c>
      <c r="BK565" s="226">
        <f>ROUND(I565*H565,2)</f>
        <v>0</v>
      </c>
      <c r="BL565" s="18" t="s">
        <v>248</v>
      </c>
      <c r="BM565" s="225" t="s">
        <v>4068</v>
      </c>
    </row>
    <row r="566" s="2" customFormat="1">
      <c r="A566" s="39"/>
      <c r="B566" s="40"/>
      <c r="C566" s="41"/>
      <c r="D566" s="227" t="s">
        <v>435</v>
      </c>
      <c r="E566" s="41"/>
      <c r="F566" s="228" t="s">
        <v>7978</v>
      </c>
      <c r="G566" s="41"/>
      <c r="H566" s="41"/>
      <c r="I566" s="229"/>
      <c r="J566" s="41"/>
      <c r="K566" s="41"/>
      <c r="L566" s="45"/>
      <c r="M566" s="291"/>
      <c r="N566" s="292"/>
      <c r="O566" s="85"/>
      <c r="P566" s="85"/>
      <c r="Q566" s="85"/>
      <c r="R566" s="85"/>
      <c r="S566" s="85"/>
      <c r="T566" s="86"/>
      <c r="U566" s="39"/>
      <c r="V566" s="39"/>
      <c r="W566" s="39"/>
      <c r="X566" s="39"/>
      <c r="Y566" s="39"/>
      <c r="Z566" s="39"/>
      <c r="AA566" s="39"/>
      <c r="AB566" s="39"/>
      <c r="AC566" s="39"/>
      <c r="AD566" s="39"/>
      <c r="AE566" s="39"/>
      <c r="AT566" s="18" t="s">
        <v>435</v>
      </c>
      <c r="AU566" s="18" t="s">
        <v>79</v>
      </c>
    </row>
    <row r="567" s="2" customFormat="1">
      <c r="A567" s="39"/>
      <c r="B567" s="40"/>
      <c r="C567" s="214" t="s">
        <v>3083</v>
      </c>
      <c r="D567" s="214" t="s">
        <v>243</v>
      </c>
      <c r="E567" s="215" t="s">
        <v>8422</v>
      </c>
      <c r="F567" s="216" t="s">
        <v>8005</v>
      </c>
      <c r="G567" s="217" t="s">
        <v>282</v>
      </c>
      <c r="H567" s="218">
        <v>3</v>
      </c>
      <c r="I567" s="219"/>
      <c r="J567" s="220">
        <f>ROUND(I567*H567,2)</f>
        <v>0</v>
      </c>
      <c r="K567" s="216" t="s">
        <v>247</v>
      </c>
      <c r="L567" s="45"/>
      <c r="M567" s="221" t="s">
        <v>19</v>
      </c>
      <c r="N567" s="222" t="s">
        <v>43</v>
      </c>
      <c r="O567" s="85"/>
      <c r="P567" s="223">
        <f>O567*H567</f>
        <v>0</v>
      </c>
      <c r="Q567" s="223">
        <v>0</v>
      </c>
      <c r="R567" s="223">
        <f>Q567*H567</f>
        <v>0</v>
      </c>
      <c r="S567" s="223">
        <v>0</v>
      </c>
      <c r="T567" s="224">
        <f>S567*H567</f>
        <v>0</v>
      </c>
      <c r="U567" s="39"/>
      <c r="V567" s="39"/>
      <c r="W567" s="39"/>
      <c r="X567" s="39"/>
      <c r="Y567" s="39"/>
      <c r="Z567" s="39"/>
      <c r="AA567" s="39"/>
      <c r="AB567" s="39"/>
      <c r="AC567" s="39"/>
      <c r="AD567" s="39"/>
      <c r="AE567" s="39"/>
      <c r="AR567" s="225" t="s">
        <v>248</v>
      </c>
      <c r="AT567" s="225" t="s">
        <v>243</v>
      </c>
      <c r="AU567" s="225" t="s">
        <v>79</v>
      </c>
      <c r="AY567" s="18" t="s">
        <v>240</v>
      </c>
      <c r="BE567" s="226">
        <f>IF(N567="základní",J567,0)</f>
        <v>0</v>
      </c>
      <c r="BF567" s="226">
        <f>IF(N567="snížená",J567,0)</f>
        <v>0</v>
      </c>
      <c r="BG567" s="226">
        <f>IF(N567="zákl. přenesená",J567,0)</f>
        <v>0</v>
      </c>
      <c r="BH567" s="226">
        <f>IF(N567="sníž. přenesená",J567,0)</f>
        <v>0</v>
      </c>
      <c r="BI567" s="226">
        <f>IF(N567="nulová",J567,0)</f>
        <v>0</v>
      </c>
      <c r="BJ567" s="18" t="s">
        <v>79</v>
      </c>
      <c r="BK567" s="226">
        <f>ROUND(I567*H567,2)</f>
        <v>0</v>
      </c>
      <c r="BL567" s="18" t="s">
        <v>248</v>
      </c>
      <c r="BM567" s="225" t="s">
        <v>4076</v>
      </c>
    </row>
    <row r="568" s="2" customFormat="1">
      <c r="A568" s="39"/>
      <c r="B568" s="40"/>
      <c r="C568" s="41"/>
      <c r="D568" s="227" t="s">
        <v>435</v>
      </c>
      <c r="E568" s="41"/>
      <c r="F568" s="228" t="s">
        <v>8423</v>
      </c>
      <c r="G568" s="41"/>
      <c r="H568" s="41"/>
      <c r="I568" s="229"/>
      <c r="J568" s="41"/>
      <c r="K568" s="41"/>
      <c r="L568" s="45"/>
      <c r="M568" s="291"/>
      <c r="N568" s="292"/>
      <c r="O568" s="85"/>
      <c r="P568" s="85"/>
      <c r="Q568" s="85"/>
      <c r="R568" s="85"/>
      <c r="S568" s="85"/>
      <c r="T568" s="86"/>
      <c r="U568" s="39"/>
      <c r="V568" s="39"/>
      <c r="W568" s="39"/>
      <c r="X568" s="39"/>
      <c r="Y568" s="39"/>
      <c r="Z568" s="39"/>
      <c r="AA568" s="39"/>
      <c r="AB568" s="39"/>
      <c r="AC568" s="39"/>
      <c r="AD568" s="39"/>
      <c r="AE568" s="39"/>
      <c r="AT568" s="18" t="s">
        <v>435</v>
      </c>
      <c r="AU568" s="18" t="s">
        <v>79</v>
      </c>
    </row>
    <row r="569" s="2" customFormat="1" ht="16.5" customHeight="1">
      <c r="A569" s="39"/>
      <c r="B569" s="40"/>
      <c r="C569" s="214" t="s">
        <v>3088</v>
      </c>
      <c r="D569" s="214" t="s">
        <v>243</v>
      </c>
      <c r="E569" s="215" t="s">
        <v>8424</v>
      </c>
      <c r="F569" s="216" t="s">
        <v>7983</v>
      </c>
      <c r="G569" s="217" t="s">
        <v>282</v>
      </c>
      <c r="H569" s="218">
        <v>3</v>
      </c>
      <c r="I569" s="219"/>
      <c r="J569" s="220">
        <f>ROUND(I569*H569,2)</f>
        <v>0</v>
      </c>
      <c r="K569" s="216" t="s">
        <v>247</v>
      </c>
      <c r="L569" s="45"/>
      <c r="M569" s="221" t="s">
        <v>19</v>
      </c>
      <c r="N569" s="222" t="s">
        <v>43</v>
      </c>
      <c r="O569" s="85"/>
      <c r="P569" s="223">
        <f>O569*H569</f>
        <v>0</v>
      </c>
      <c r="Q569" s="223">
        <v>0</v>
      </c>
      <c r="R569" s="223">
        <f>Q569*H569</f>
        <v>0</v>
      </c>
      <c r="S569" s="223">
        <v>0</v>
      </c>
      <c r="T569" s="224">
        <f>S569*H569</f>
        <v>0</v>
      </c>
      <c r="U569" s="39"/>
      <c r="V569" s="39"/>
      <c r="W569" s="39"/>
      <c r="X569" s="39"/>
      <c r="Y569" s="39"/>
      <c r="Z569" s="39"/>
      <c r="AA569" s="39"/>
      <c r="AB569" s="39"/>
      <c r="AC569" s="39"/>
      <c r="AD569" s="39"/>
      <c r="AE569" s="39"/>
      <c r="AR569" s="225" t="s">
        <v>248</v>
      </c>
      <c r="AT569" s="225" t="s">
        <v>243</v>
      </c>
      <c r="AU569" s="225" t="s">
        <v>79</v>
      </c>
      <c r="AY569" s="18" t="s">
        <v>240</v>
      </c>
      <c r="BE569" s="226">
        <f>IF(N569="základní",J569,0)</f>
        <v>0</v>
      </c>
      <c r="BF569" s="226">
        <f>IF(N569="snížená",J569,0)</f>
        <v>0</v>
      </c>
      <c r="BG569" s="226">
        <f>IF(N569="zákl. přenesená",J569,0)</f>
        <v>0</v>
      </c>
      <c r="BH569" s="226">
        <f>IF(N569="sníž. přenesená",J569,0)</f>
        <v>0</v>
      </c>
      <c r="BI569" s="226">
        <f>IF(N569="nulová",J569,0)</f>
        <v>0</v>
      </c>
      <c r="BJ569" s="18" t="s">
        <v>79</v>
      </c>
      <c r="BK569" s="226">
        <f>ROUND(I569*H569,2)</f>
        <v>0</v>
      </c>
      <c r="BL569" s="18" t="s">
        <v>248</v>
      </c>
      <c r="BM569" s="225" t="s">
        <v>4084</v>
      </c>
    </row>
    <row r="570" s="2" customFormat="1">
      <c r="A570" s="39"/>
      <c r="B570" s="40"/>
      <c r="C570" s="41"/>
      <c r="D570" s="227" t="s">
        <v>435</v>
      </c>
      <c r="E570" s="41"/>
      <c r="F570" s="228" t="s">
        <v>7978</v>
      </c>
      <c r="G570" s="41"/>
      <c r="H570" s="41"/>
      <c r="I570" s="229"/>
      <c r="J570" s="41"/>
      <c r="K570" s="41"/>
      <c r="L570" s="45"/>
      <c r="M570" s="291"/>
      <c r="N570" s="292"/>
      <c r="O570" s="85"/>
      <c r="P570" s="85"/>
      <c r="Q570" s="85"/>
      <c r="R570" s="85"/>
      <c r="S570" s="85"/>
      <c r="T570" s="86"/>
      <c r="U570" s="39"/>
      <c r="V570" s="39"/>
      <c r="W570" s="39"/>
      <c r="X570" s="39"/>
      <c r="Y570" s="39"/>
      <c r="Z570" s="39"/>
      <c r="AA570" s="39"/>
      <c r="AB570" s="39"/>
      <c r="AC570" s="39"/>
      <c r="AD570" s="39"/>
      <c r="AE570" s="39"/>
      <c r="AT570" s="18" t="s">
        <v>435</v>
      </c>
      <c r="AU570" s="18" t="s">
        <v>79</v>
      </c>
    </row>
    <row r="571" s="2" customFormat="1">
      <c r="A571" s="39"/>
      <c r="B571" s="40"/>
      <c r="C571" s="214" t="s">
        <v>3093</v>
      </c>
      <c r="D571" s="214" t="s">
        <v>243</v>
      </c>
      <c r="E571" s="215" t="s">
        <v>8425</v>
      </c>
      <c r="F571" s="216" t="s">
        <v>8426</v>
      </c>
      <c r="G571" s="217" t="s">
        <v>282</v>
      </c>
      <c r="H571" s="218">
        <v>1</v>
      </c>
      <c r="I571" s="219"/>
      <c r="J571" s="220">
        <f>ROUND(I571*H571,2)</f>
        <v>0</v>
      </c>
      <c r="K571" s="216" t="s">
        <v>247</v>
      </c>
      <c r="L571" s="45"/>
      <c r="M571" s="221" t="s">
        <v>19</v>
      </c>
      <c r="N571" s="222" t="s">
        <v>43</v>
      </c>
      <c r="O571" s="85"/>
      <c r="P571" s="223">
        <f>O571*H571</f>
        <v>0</v>
      </c>
      <c r="Q571" s="223">
        <v>0</v>
      </c>
      <c r="R571" s="223">
        <f>Q571*H571</f>
        <v>0</v>
      </c>
      <c r="S571" s="223">
        <v>0</v>
      </c>
      <c r="T571" s="224">
        <f>S571*H571</f>
        <v>0</v>
      </c>
      <c r="U571" s="39"/>
      <c r="V571" s="39"/>
      <c r="W571" s="39"/>
      <c r="X571" s="39"/>
      <c r="Y571" s="39"/>
      <c r="Z571" s="39"/>
      <c r="AA571" s="39"/>
      <c r="AB571" s="39"/>
      <c r="AC571" s="39"/>
      <c r="AD571" s="39"/>
      <c r="AE571" s="39"/>
      <c r="AR571" s="225" t="s">
        <v>248</v>
      </c>
      <c r="AT571" s="225" t="s">
        <v>243</v>
      </c>
      <c r="AU571" s="225" t="s">
        <v>79</v>
      </c>
      <c r="AY571" s="18" t="s">
        <v>240</v>
      </c>
      <c r="BE571" s="226">
        <f>IF(N571="základní",J571,0)</f>
        <v>0</v>
      </c>
      <c r="BF571" s="226">
        <f>IF(N571="snížená",J571,0)</f>
        <v>0</v>
      </c>
      <c r="BG571" s="226">
        <f>IF(N571="zákl. přenesená",J571,0)</f>
        <v>0</v>
      </c>
      <c r="BH571" s="226">
        <f>IF(N571="sníž. přenesená",J571,0)</f>
        <v>0</v>
      </c>
      <c r="BI571" s="226">
        <f>IF(N571="nulová",J571,0)</f>
        <v>0</v>
      </c>
      <c r="BJ571" s="18" t="s">
        <v>79</v>
      </c>
      <c r="BK571" s="226">
        <f>ROUND(I571*H571,2)</f>
        <v>0</v>
      </c>
      <c r="BL571" s="18" t="s">
        <v>248</v>
      </c>
      <c r="BM571" s="225" t="s">
        <v>4092</v>
      </c>
    </row>
    <row r="572" s="2" customFormat="1">
      <c r="A572" s="39"/>
      <c r="B572" s="40"/>
      <c r="C572" s="41"/>
      <c r="D572" s="227" t="s">
        <v>435</v>
      </c>
      <c r="E572" s="41"/>
      <c r="F572" s="228" t="s">
        <v>8427</v>
      </c>
      <c r="G572" s="41"/>
      <c r="H572" s="41"/>
      <c r="I572" s="229"/>
      <c r="J572" s="41"/>
      <c r="K572" s="41"/>
      <c r="L572" s="45"/>
      <c r="M572" s="291"/>
      <c r="N572" s="292"/>
      <c r="O572" s="85"/>
      <c r="P572" s="85"/>
      <c r="Q572" s="85"/>
      <c r="R572" s="85"/>
      <c r="S572" s="85"/>
      <c r="T572" s="86"/>
      <c r="U572" s="39"/>
      <c r="V572" s="39"/>
      <c r="W572" s="39"/>
      <c r="X572" s="39"/>
      <c r="Y572" s="39"/>
      <c r="Z572" s="39"/>
      <c r="AA572" s="39"/>
      <c r="AB572" s="39"/>
      <c r="AC572" s="39"/>
      <c r="AD572" s="39"/>
      <c r="AE572" s="39"/>
      <c r="AT572" s="18" t="s">
        <v>435</v>
      </c>
      <c r="AU572" s="18" t="s">
        <v>79</v>
      </c>
    </row>
    <row r="573" s="2" customFormat="1" ht="16.5" customHeight="1">
      <c r="A573" s="39"/>
      <c r="B573" s="40"/>
      <c r="C573" s="214" t="s">
        <v>3097</v>
      </c>
      <c r="D573" s="214" t="s">
        <v>243</v>
      </c>
      <c r="E573" s="215" t="s">
        <v>8428</v>
      </c>
      <c r="F573" s="216" t="s">
        <v>7983</v>
      </c>
      <c r="G573" s="217" t="s">
        <v>282</v>
      </c>
      <c r="H573" s="218">
        <v>1</v>
      </c>
      <c r="I573" s="219"/>
      <c r="J573" s="220">
        <f>ROUND(I573*H573,2)</f>
        <v>0</v>
      </c>
      <c r="K573" s="216" t="s">
        <v>247</v>
      </c>
      <c r="L573" s="45"/>
      <c r="M573" s="221" t="s">
        <v>19</v>
      </c>
      <c r="N573" s="222" t="s">
        <v>43</v>
      </c>
      <c r="O573" s="85"/>
      <c r="P573" s="223">
        <f>O573*H573</f>
        <v>0</v>
      </c>
      <c r="Q573" s="223">
        <v>0</v>
      </c>
      <c r="R573" s="223">
        <f>Q573*H573</f>
        <v>0</v>
      </c>
      <c r="S573" s="223">
        <v>0</v>
      </c>
      <c r="T573" s="224">
        <f>S573*H573</f>
        <v>0</v>
      </c>
      <c r="U573" s="39"/>
      <c r="V573" s="39"/>
      <c r="W573" s="39"/>
      <c r="X573" s="39"/>
      <c r="Y573" s="39"/>
      <c r="Z573" s="39"/>
      <c r="AA573" s="39"/>
      <c r="AB573" s="39"/>
      <c r="AC573" s="39"/>
      <c r="AD573" s="39"/>
      <c r="AE573" s="39"/>
      <c r="AR573" s="225" t="s">
        <v>248</v>
      </c>
      <c r="AT573" s="225" t="s">
        <v>243</v>
      </c>
      <c r="AU573" s="225" t="s">
        <v>79</v>
      </c>
      <c r="AY573" s="18" t="s">
        <v>240</v>
      </c>
      <c r="BE573" s="226">
        <f>IF(N573="základní",J573,0)</f>
        <v>0</v>
      </c>
      <c r="BF573" s="226">
        <f>IF(N573="snížená",J573,0)</f>
        <v>0</v>
      </c>
      <c r="BG573" s="226">
        <f>IF(N573="zákl. přenesená",J573,0)</f>
        <v>0</v>
      </c>
      <c r="BH573" s="226">
        <f>IF(N573="sníž. přenesená",J573,0)</f>
        <v>0</v>
      </c>
      <c r="BI573" s="226">
        <f>IF(N573="nulová",J573,0)</f>
        <v>0</v>
      </c>
      <c r="BJ573" s="18" t="s">
        <v>79</v>
      </c>
      <c r="BK573" s="226">
        <f>ROUND(I573*H573,2)</f>
        <v>0</v>
      </c>
      <c r="BL573" s="18" t="s">
        <v>248</v>
      </c>
      <c r="BM573" s="225" t="s">
        <v>4100</v>
      </c>
    </row>
    <row r="574" s="2" customFormat="1">
      <c r="A574" s="39"/>
      <c r="B574" s="40"/>
      <c r="C574" s="41"/>
      <c r="D574" s="227" t="s">
        <v>435</v>
      </c>
      <c r="E574" s="41"/>
      <c r="F574" s="228" t="s">
        <v>7978</v>
      </c>
      <c r="G574" s="41"/>
      <c r="H574" s="41"/>
      <c r="I574" s="229"/>
      <c r="J574" s="41"/>
      <c r="K574" s="41"/>
      <c r="L574" s="45"/>
      <c r="M574" s="291"/>
      <c r="N574" s="292"/>
      <c r="O574" s="85"/>
      <c r="P574" s="85"/>
      <c r="Q574" s="85"/>
      <c r="R574" s="85"/>
      <c r="S574" s="85"/>
      <c r="T574" s="86"/>
      <c r="U574" s="39"/>
      <c r="V574" s="39"/>
      <c r="W574" s="39"/>
      <c r="X574" s="39"/>
      <c r="Y574" s="39"/>
      <c r="Z574" s="39"/>
      <c r="AA574" s="39"/>
      <c r="AB574" s="39"/>
      <c r="AC574" s="39"/>
      <c r="AD574" s="39"/>
      <c r="AE574" s="39"/>
      <c r="AT574" s="18" t="s">
        <v>435</v>
      </c>
      <c r="AU574" s="18" t="s">
        <v>79</v>
      </c>
    </row>
    <row r="575" s="2" customFormat="1">
      <c r="A575" s="39"/>
      <c r="B575" s="40"/>
      <c r="C575" s="214" t="s">
        <v>3103</v>
      </c>
      <c r="D575" s="214" t="s">
        <v>243</v>
      </c>
      <c r="E575" s="215" t="s">
        <v>8429</v>
      </c>
      <c r="F575" s="216" t="s">
        <v>8013</v>
      </c>
      <c r="G575" s="217" t="s">
        <v>282</v>
      </c>
      <c r="H575" s="218">
        <v>1</v>
      </c>
      <c r="I575" s="219"/>
      <c r="J575" s="220">
        <f>ROUND(I575*H575,2)</f>
        <v>0</v>
      </c>
      <c r="K575" s="216" t="s">
        <v>247</v>
      </c>
      <c r="L575" s="45"/>
      <c r="M575" s="221" t="s">
        <v>19</v>
      </c>
      <c r="N575" s="222" t="s">
        <v>43</v>
      </c>
      <c r="O575" s="85"/>
      <c r="P575" s="223">
        <f>O575*H575</f>
        <v>0</v>
      </c>
      <c r="Q575" s="223">
        <v>0</v>
      </c>
      <c r="R575" s="223">
        <f>Q575*H575</f>
        <v>0</v>
      </c>
      <c r="S575" s="223">
        <v>0</v>
      </c>
      <c r="T575" s="224">
        <f>S575*H575</f>
        <v>0</v>
      </c>
      <c r="U575" s="39"/>
      <c r="V575" s="39"/>
      <c r="W575" s="39"/>
      <c r="X575" s="39"/>
      <c r="Y575" s="39"/>
      <c r="Z575" s="39"/>
      <c r="AA575" s="39"/>
      <c r="AB575" s="39"/>
      <c r="AC575" s="39"/>
      <c r="AD575" s="39"/>
      <c r="AE575" s="39"/>
      <c r="AR575" s="225" t="s">
        <v>248</v>
      </c>
      <c r="AT575" s="225" t="s">
        <v>243</v>
      </c>
      <c r="AU575" s="225" t="s">
        <v>79</v>
      </c>
      <c r="AY575" s="18" t="s">
        <v>240</v>
      </c>
      <c r="BE575" s="226">
        <f>IF(N575="základní",J575,0)</f>
        <v>0</v>
      </c>
      <c r="BF575" s="226">
        <f>IF(N575="snížená",J575,0)</f>
        <v>0</v>
      </c>
      <c r="BG575" s="226">
        <f>IF(N575="zákl. přenesená",J575,0)</f>
        <v>0</v>
      </c>
      <c r="BH575" s="226">
        <f>IF(N575="sníž. přenesená",J575,0)</f>
        <v>0</v>
      </c>
      <c r="BI575" s="226">
        <f>IF(N575="nulová",J575,0)</f>
        <v>0</v>
      </c>
      <c r="BJ575" s="18" t="s">
        <v>79</v>
      </c>
      <c r="BK575" s="226">
        <f>ROUND(I575*H575,2)</f>
        <v>0</v>
      </c>
      <c r="BL575" s="18" t="s">
        <v>248</v>
      </c>
      <c r="BM575" s="225" t="s">
        <v>4108</v>
      </c>
    </row>
    <row r="576" s="2" customFormat="1">
      <c r="A576" s="39"/>
      <c r="B576" s="40"/>
      <c r="C576" s="41"/>
      <c r="D576" s="227" t="s">
        <v>435</v>
      </c>
      <c r="E576" s="41"/>
      <c r="F576" s="228" t="s">
        <v>8430</v>
      </c>
      <c r="G576" s="41"/>
      <c r="H576" s="41"/>
      <c r="I576" s="229"/>
      <c r="J576" s="41"/>
      <c r="K576" s="41"/>
      <c r="L576" s="45"/>
      <c r="M576" s="291"/>
      <c r="N576" s="292"/>
      <c r="O576" s="85"/>
      <c r="P576" s="85"/>
      <c r="Q576" s="85"/>
      <c r="R576" s="85"/>
      <c r="S576" s="85"/>
      <c r="T576" s="86"/>
      <c r="U576" s="39"/>
      <c r="V576" s="39"/>
      <c r="W576" s="39"/>
      <c r="X576" s="39"/>
      <c r="Y576" s="39"/>
      <c r="Z576" s="39"/>
      <c r="AA576" s="39"/>
      <c r="AB576" s="39"/>
      <c r="AC576" s="39"/>
      <c r="AD576" s="39"/>
      <c r="AE576" s="39"/>
      <c r="AT576" s="18" t="s">
        <v>435</v>
      </c>
      <c r="AU576" s="18" t="s">
        <v>79</v>
      </c>
    </row>
    <row r="577" s="2" customFormat="1" ht="16.5" customHeight="1">
      <c r="A577" s="39"/>
      <c r="B577" s="40"/>
      <c r="C577" s="214" t="s">
        <v>3112</v>
      </c>
      <c r="D577" s="214" t="s">
        <v>243</v>
      </c>
      <c r="E577" s="215" t="s">
        <v>8431</v>
      </c>
      <c r="F577" s="216" t="s">
        <v>7983</v>
      </c>
      <c r="G577" s="217" t="s">
        <v>282</v>
      </c>
      <c r="H577" s="218">
        <v>1</v>
      </c>
      <c r="I577" s="219"/>
      <c r="J577" s="220">
        <f>ROUND(I577*H577,2)</f>
        <v>0</v>
      </c>
      <c r="K577" s="216" t="s">
        <v>247</v>
      </c>
      <c r="L577" s="45"/>
      <c r="M577" s="221" t="s">
        <v>19</v>
      </c>
      <c r="N577" s="222" t="s">
        <v>43</v>
      </c>
      <c r="O577" s="85"/>
      <c r="P577" s="223">
        <f>O577*H577</f>
        <v>0</v>
      </c>
      <c r="Q577" s="223">
        <v>0</v>
      </c>
      <c r="R577" s="223">
        <f>Q577*H577</f>
        <v>0</v>
      </c>
      <c r="S577" s="223">
        <v>0</v>
      </c>
      <c r="T577" s="224">
        <f>S577*H577</f>
        <v>0</v>
      </c>
      <c r="U577" s="39"/>
      <c r="V577" s="39"/>
      <c r="W577" s="39"/>
      <c r="X577" s="39"/>
      <c r="Y577" s="39"/>
      <c r="Z577" s="39"/>
      <c r="AA577" s="39"/>
      <c r="AB577" s="39"/>
      <c r="AC577" s="39"/>
      <c r="AD577" s="39"/>
      <c r="AE577" s="39"/>
      <c r="AR577" s="225" t="s">
        <v>248</v>
      </c>
      <c r="AT577" s="225" t="s">
        <v>243</v>
      </c>
      <c r="AU577" s="225" t="s">
        <v>79</v>
      </c>
      <c r="AY577" s="18" t="s">
        <v>240</v>
      </c>
      <c r="BE577" s="226">
        <f>IF(N577="základní",J577,0)</f>
        <v>0</v>
      </c>
      <c r="BF577" s="226">
        <f>IF(N577="snížená",J577,0)</f>
        <v>0</v>
      </c>
      <c r="BG577" s="226">
        <f>IF(N577="zákl. přenesená",J577,0)</f>
        <v>0</v>
      </c>
      <c r="BH577" s="226">
        <f>IF(N577="sníž. přenesená",J577,0)</f>
        <v>0</v>
      </c>
      <c r="BI577" s="226">
        <f>IF(N577="nulová",J577,0)</f>
        <v>0</v>
      </c>
      <c r="BJ577" s="18" t="s">
        <v>79</v>
      </c>
      <c r="BK577" s="226">
        <f>ROUND(I577*H577,2)</f>
        <v>0</v>
      </c>
      <c r="BL577" s="18" t="s">
        <v>248</v>
      </c>
      <c r="BM577" s="225" t="s">
        <v>4116</v>
      </c>
    </row>
    <row r="578" s="2" customFormat="1">
      <c r="A578" s="39"/>
      <c r="B578" s="40"/>
      <c r="C578" s="41"/>
      <c r="D578" s="227" t="s">
        <v>435</v>
      </c>
      <c r="E578" s="41"/>
      <c r="F578" s="228" t="s">
        <v>7978</v>
      </c>
      <c r="G578" s="41"/>
      <c r="H578" s="41"/>
      <c r="I578" s="229"/>
      <c r="J578" s="41"/>
      <c r="K578" s="41"/>
      <c r="L578" s="45"/>
      <c r="M578" s="291"/>
      <c r="N578" s="292"/>
      <c r="O578" s="85"/>
      <c r="P578" s="85"/>
      <c r="Q578" s="85"/>
      <c r="R578" s="85"/>
      <c r="S578" s="85"/>
      <c r="T578" s="86"/>
      <c r="U578" s="39"/>
      <c r="V578" s="39"/>
      <c r="W578" s="39"/>
      <c r="X578" s="39"/>
      <c r="Y578" s="39"/>
      <c r="Z578" s="39"/>
      <c r="AA578" s="39"/>
      <c r="AB578" s="39"/>
      <c r="AC578" s="39"/>
      <c r="AD578" s="39"/>
      <c r="AE578" s="39"/>
      <c r="AT578" s="18" t="s">
        <v>435</v>
      </c>
      <c r="AU578" s="18" t="s">
        <v>79</v>
      </c>
    </row>
    <row r="579" s="2" customFormat="1">
      <c r="A579" s="39"/>
      <c r="B579" s="40"/>
      <c r="C579" s="214" t="s">
        <v>3116</v>
      </c>
      <c r="D579" s="214" t="s">
        <v>243</v>
      </c>
      <c r="E579" s="215" t="s">
        <v>8432</v>
      </c>
      <c r="F579" s="216" t="s">
        <v>8017</v>
      </c>
      <c r="G579" s="217" t="s">
        <v>282</v>
      </c>
      <c r="H579" s="218">
        <v>1</v>
      </c>
      <c r="I579" s="219"/>
      <c r="J579" s="220">
        <f>ROUND(I579*H579,2)</f>
        <v>0</v>
      </c>
      <c r="K579" s="216" t="s">
        <v>247</v>
      </c>
      <c r="L579" s="45"/>
      <c r="M579" s="221" t="s">
        <v>19</v>
      </c>
      <c r="N579" s="222" t="s">
        <v>43</v>
      </c>
      <c r="O579" s="85"/>
      <c r="P579" s="223">
        <f>O579*H579</f>
        <v>0</v>
      </c>
      <c r="Q579" s="223">
        <v>0</v>
      </c>
      <c r="R579" s="223">
        <f>Q579*H579</f>
        <v>0</v>
      </c>
      <c r="S579" s="223">
        <v>0</v>
      </c>
      <c r="T579" s="224">
        <f>S579*H579</f>
        <v>0</v>
      </c>
      <c r="U579" s="39"/>
      <c r="V579" s="39"/>
      <c r="W579" s="39"/>
      <c r="X579" s="39"/>
      <c r="Y579" s="39"/>
      <c r="Z579" s="39"/>
      <c r="AA579" s="39"/>
      <c r="AB579" s="39"/>
      <c r="AC579" s="39"/>
      <c r="AD579" s="39"/>
      <c r="AE579" s="39"/>
      <c r="AR579" s="225" t="s">
        <v>248</v>
      </c>
      <c r="AT579" s="225" t="s">
        <v>243</v>
      </c>
      <c r="AU579" s="225" t="s">
        <v>79</v>
      </c>
      <c r="AY579" s="18" t="s">
        <v>240</v>
      </c>
      <c r="BE579" s="226">
        <f>IF(N579="základní",J579,0)</f>
        <v>0</v>
      </c>
      <c r="BF579" s="226">
        <f>IF(N579="snížená",J579,0)</f>
        <v>0</v>
      </c>
      <c r="BG579" s="226">
        <f>IF(N579="zákl. přenesená",J579,0)</f>
        <v>0</v>
      </c>
      <c r="BH579" s="226">
        <f>IF(N579="sníž. přenesená",J579,0)</f>
        <v>0</v>
      </c>
      <c r="BI579" s="226">
        <f>IF(N579="nulová",J579,0)</f>
        <v>0</v>
      </c>
      <c r="BJ579" s="18" t="s">
        <v>79</v>
      </c>
      <c r="BK579" s="226">
        <f>ROUND(I579*H579,2)</f>
        <v>0</v>
      </c>
      <c r="BL579" s="18" t="s">
        <v>248</v>
      </c>
      <c r="BM579" s="225" t="s">
        <v>4124</v>
      </c>
    </row>
    <row r="580" s="2" customFormat="1">
      <c r="A580" s="39"/>
      <c r="B580" s="40"/>
      <c r="C580" s="41"/>
      <c r="D580" s="227" t="s">
        <v>435</v>
      </c>
      <c r="E580" s="41"/>
      <c r="F580" s="228" t="s">
        <v>8433</v>
      </c>
      <c r="G580" s="41"/>
      <c r="H580" s="41"/>
      <c r="I580" s="229"/>
      <c r="J580" s="41"/>
      <c r="K580" s="41"/>
      <c r="L580" s="45"/>
      <c r="M580" s="291"/>
      <c r="N580" s="292"/>
      <c r="O580" s="85"/>
      <c r="P580" s="85"/>
      <c r="Q580" s="85"/>
      <c r="R580" s="85"/>
      <c r="S580" s="85"/>
      <c r="T580" s="86"/>
      <c r="U580" s="39"/>
      <c r="V580" s="39"/>
      <c r="W580" s="39"/>
      <c r="X580" s="39"/>
      <c r="Y580" s="39"/>
      <c r="Z580" s="39"/>
      <c r="AA580" s="39"/>
      <c r="AB580" s="39"/>
      <c r="AC580" s="39"/>
      <c r="AD580" s="39"/>
      <c r="AE580" s="39"/>
      <c r="AT580" s="18" t="s">
        <v>435</v>
      </c>
      <c r="AU580" s="18" t="s">
        <v>79</v>
      </c>
    </row>
    <row r="581" s="2" customFormat="1" ht="16.5" customHeight="1">
      <c r="A581" s="39"/>
      <c r="B581" s="40"/>
      <c r="C581" s="214" t="s">
        <v>3120</v>
      </c>
      <c r="D581" s="214" t="s">
        <v>243</v>
      </c>
      <c r="E581" s="215" t="s">
        <v>8434</v>
      </c>
      <c r="F581" s="216" t="s">
        <v>7983</v>
      </c>
      <c r="G581" s="217" t="s">
        <v>282</v>
      </c>
      <c r="H581" s="218">
        <v>1</v>
      </c>
      <c r="I581" s="219"/>
      <c r="J581" s="220">
        <f>ROUND(I581*H581,2)</f>
        <v>0</v>
      </c>
      <c r="K581" s="216" t="s">
        <v>247</v>
      </c>
      <c r="L581" s="45"/>
      <c r="M581" s="221" t="s">
        <v>19</v>
      </c>
      <c r="N581" s="222" t="s">
        <v>43</v>
      </c>
      <c r="O581" s="85"/>
      <c r="P581" s="223">
        <f>O581*H581</f>
        <v>0</v>
      </c>
      <c r="Q581" s="223">
        <v>0</v>
      </c>
      <c r="R581" s="223">
        <f>Q581*H581</f>
        <v>0</v>
      </c>
      <c r="S581" s="223">
        <v>0</v>
      </c>
      <c r="T581" s="224">
        <f>S581*H581</f>
        <v>0</v>
      </c>
      <c r="U581" s="39"/>
      <c r="V581" s="39"/>
      <c r="W581" s="39"/>
      <c r="X581" s="39"/>
      <c r="Y581" s="39"/>
      <c r="Z581" s="39"/>
      <c r="AA581" s="39"/>
      <c r="AB581" s="39"/>
      <c r="AC581" s="39"/>
      <c r="AD581" s="39"/>
      <c r="AE581" s="39"/>
      <c r="AR581" s="225" t="s">
        <v>248</v>
      </c>
      <c r="AT581" s="225" t="s">
        <v>243</v>
      </c>
      <c r="AU581" s="225" t="s">
        <v>79</v>
      </c>
      <c r="AY581" s="18" t="s">
        <v>240</v>
      </c>
      <c r="BE581" s="226">
        <f>IF(N581="základní",J581,0)</f>
        <v>0</v>
      </c>
      <c r="BF581" s="226">
        <f>IF(N581="snížená",J581,0)</f>
        <v>0</v>
      </c>
      <c r="BG581" s="226">
        <f>IF(N581="zákl. přenesená",J581,0)</f>
        <v>0</v>
      </c>
      <c r="BH581" s="226">
        <f>IF(N581="sníž. přenesená",J581,0)</f>
        <v>0</v>
      </c>
      <c r="BI581" s="226">
        <f>IF(N581="nulová",J581,0)</f>
        <v>0</v>
      </c>
      <c r="BJ581" s="18" t="s">
        <v>79</v>
      </c>
      <c r="BK581" s="226">
        <f>ROUND(I581*H581,2)</f>
        <v>0</v>
      </c>
      <c r="BL581" s="18" t="s">
        <v>248</v>
      </c>
      <c r="BM581" s="225" t="s">
        <v>4132</v>
      </c>
    </row>
    <row r="582" s="2" customFormat="1">
      <c r="A582" s="39"/>
      <c r="B582" s="40"/>
      <c r="C582" s="41"/>
      <c r="D582" s="227" t="s">
        <v>435</v>
      </c>
      <c r="E582" s="41"/>
      <c r="F582" s="228" t="s">
        <v>7978</v>
      </c>
      <c r="G582" s="41"/>
      <c r="H582" s="41"/>
      <c r="I582" s="229"/>
      <c r="J582" s="41"/>
      <c r="K582" s="41"/>
      <c r="L582" s="45"/>
      <c r="M582" s="291"/>
      <c r="N582" s="292"/>
      <c r="O582" s="85"/>
      <c r="P582" s="85"/>
      <c r="Q582" s="85"/>
      <c r="R582" s="85"/>
      <c r="S582" s="85"/>
      <c r="T582" s="86"/>
      <c r="U582" s="39"/>
      <c r="V582" s="39"/>
      <c r="W582" s="39"/>
      <c r="X582" s="39"/>
      <c r="Y582" s="39"/>
      <c r="Z582" s="39"/>
      <c r="AA582" s="39"/>
      <c r="AB582" s="39"/>
      <c r="AC582" s="39"/>
      <c r="AD582" s="39"/>
      <c r="AE582" s="39"/>
      <c r="AT582" s="18" t="s">
        <v>435</v>
      </c>
      <c r="AU582" s="18" t="s">
        <v>79</v>
      </c>
    </row>
    <row r="583" s="2" customFormat="1">
      <c r="A583" s="39"/>
      <c r="B583" s="40"/>
      <c r="C583" s="214" t="s">
        <v>3126</v>
      </c>
      <c r="D583" s="214" t="s">
        <v>243</v>
      </c>
      <c r="E583" s="215" t="s">
        <v>8435</v>
      </c>
      <c r="F583" s="216" t="s">
        <v>8021</v>
      </c>
      <c r="G583" s="217" t="s">
        <v>282</v>
      </c>
      <c r="H583" s="218">
        <v>1</v>
      </c>
      <c r="I583" s="219"/>
      <c r="J583" s="220">
        <f>ROUND(I583*H583,2)</f>
        <v>0</v>
      </c>
      <c r="K583" s="216" t="s">
        <v>247</v>
      </c>
      <c r="L583" s="45"/>
      <c r="M583" s="221" t="s">
        <v>19</v>
      </c>
      <c r="N583" s="222" t="s">
        <v>43</v>
      </c>
      <c r="O583" s="85"/>
      <c r="P583" s="223">
        <f>O583*H583</f>
        <v>0</v>
      </c>
      <c r="Q583" s="223">
        <v>0</v>
      </c>
      <c r="R583" s="223">
        <f>Q583*H583</f>
        <v>0</v>
      </c>
      <c r="S583" s="223">
        <v>0</v>
      </c>
      <c r="T583" s="224">
        <f>S583*H583</f>
        <v>0</v>
      </c>
      <c r="U583" s="39"/>
      <c r="V583" s="39"/>
      <c r="W583" s="39"/>
      <c r="X583" s="39"/>
      <c r="Y583" s="39"/>
      <c r="Z583" s="39"/>
      <c r="AA583" s="39"/>
      <c r="AB583" s="39"/>
      <c r="AC583" s="39"/>
      <c r="AD583" s="39"/>
      <c r="AE583" s="39"/>
      <c r="AR583" s="225" t="s">
        <v>248</v>
      </c>
      <c r="AT583" s="225" t="s">
        <v>243</v>
      </c>
      <c r="AU583" s="225" t="s">
        <v>79</v>
      </c>
      <c r="AY583" s="18" t="s">
        <v>240</v>
      </c>
      <c r="BE583" s="226">
        <f>IF(N583="základní",J583,0)</f>
        <v>0</v>
      </c>
      <c r="BF583" s="226">
        <f>IF(N583="snížená",J583,0)</f>
        <v>0</v>
      </c>
      <c r="BG583" s="226">
        <f>IF(N583="zákl. přenesená",J583,0)</f>
        <v>0</v>
      </c>
      <c r="BH583" s="226">
        <f>IF(N583="sníž. přenesená",J583,0)</f>
        <v>0</v>
      </c>
      <c r="BI583" s="226">
        <f>IF(N583="nulová",J583,0)</f>
        <v>0</v>
      </c>
      <c r="BJ583" s="18" t="s">
        <v>79</v>
      </c>
      <c r="BK583" s="226">
        <f>ROUND(I583*H583,2)</f>
        <v>0</v>
      </c>
      <c r="BL583" s="18" t="s">
        <v>248</v>
      </c>
      <c r="BM583" s="225" t="s">
        <v>4140</v>
      </c>
    </row>
    <row r="584" s="2" customFormat="1">
      <c r="A584" s="39"/>
      <c r="B584" s="40"/>
      <c r="C584" s="41"/>
      <c r="D584" s="227" t="s">
        <v>435</v>
      </c>
      <c r="E584" s="41"/>
      <c r="F584" s="228" t="s">
        <v>8022</v>
      </c>
      <c r="G584" s="41"/>
      <c r="H584" s="41"/>
      <c r="I584" s="229"/>
      <c r="J584" s="41"/>
      <c r="K584" s="41"/>
      <c r="L584" s="45"/>
      <c r="M584" s="291"/>
      <c r="N584" s="292"/>
      <c r="O584" s="85"/>
      <c r="P584" s="85"/>
      <c r="Q584" s="85"/>
      <c r="R584" s="85"/>
      <c r="S584" s="85"/>
      <c r="T584" s="86"/>
      <c r="U584" s="39"/>
      <c r="V584" s="39"/>
      <c r="W584" s="39"/>
      <c r="X584" s="39"/>
      <c r="Y584" s="39"/>
      <c r="Z584" s="39"/>
      <c r="AA584" s="39"/>
      <c r="AB584" s="39"/>
      <c r="AC584" s="39"/>
      <c r="AD584" s="39"/>
      <c r="AE584" s="39"/>
      <c r="AT584" s="18" t="s">
        <v>435</v>
      </c>
      <c r="AU584" s="18" t="s">
        <v>79</v>
      </c>
    </row>
    <row r="585" s="2" customFormat="1" ht="16.5" customHeight="1">
      <c r="A585" s="39"/>
      <c r="B585" s="40"/>
      <c r="C585" s="214" t="s">
        <v>3130</v>
      </c>
      <c r="D585" s="214" t="s">
        <v>243</v>
      </c>
      <c r="E585" s="215" t="s">
        <v>8436</v>
      </c>
      <c r="F585" s="216" t="s">
        <v>8024</v>
      </c>
      <c r="G585" s="217" t="s">
        <v>282</v>
      </c>
      <c r="H585" s="218">
        <v>1</v>
      </c>
      <c r="I585" s="219"/>
      <c r="J585" s="220">
        <f>ROUND(I585*H585,2)</f>
        <v>0</v>
      </c>
      <c r="K585" s="216" t="s">
        <v>247</v>
      </c>
      <c r="L585" s="45"/>
      <c r="M585" s="221" t="s">
        <v>19</v>
      </c>
      <c r="N585" s="222" t="s">
        <v>43</v>
      </c>
      <c r="O585" s="85"/>
      <c r="P585" s="223">
        <f>O585*H585</f>
        <v>0</v>
      </c>
      <c r="Q585" s="223">
        <v>0</v>
      </c>
      <c r="R585" s="223">
        <f>Q585*H585</f>
        <v>0</v>
      </c>
      <c r="S585" s="223">
        <v>0</v>
      </c>
      <c r="T585" s="224">
        <f>S585*H585</f>
        <v>0</v>
      </c>
      <c r="U585" s="39"/>
      <c r="V585" s="39"/>
      <c r="W585" s="39"/>
      <c r="X585" s="39"/>
      <c r="Y585" s="39"/>
      <c r="Z585" s="39"/>
      <c r="AA585" s="39"/>
      <c r="AB585" s="39"/>
      <c r="AC585" s="39"/>
      <c r="AD585" s="39"/>
      <c r="AE585" s="39"/>
      <c r="AR585" s="225" t="s">
        <v>248</v>
      </c>
      <c r="AT585" s="225" t="s">
        <v>243</v>
      </c>
      <c r="AU585" s="225" t="s">
        <v>79</v>
      </c>
      <c r="AY585" s="18" t="s">
        <v>240</v>
      </c>
      <c r="BE585" s="226">
        <f>IF(N585="základní",J585,0)</f>
        <v>0</v>
      </c>
      <c r="BF585" s="226">
        <f>IF(N585="snížená",J585,0)</f>
        <v>0</v>
      </c>
      <c r="BG585" s="226">
        <f>IF(N585="zákl. přenesená",J585,0)</f>
        <v>0</v>
      </c>
      <c r="BH585" s="226">
        <f>IF(N585="sníž. přenesená",J585,0)</f>
        <v>0</v>
      </c>
      <c r="BI585" s="226">
        <f>IF(N585="nulová",J585,0)</f>
        <v>0</v>
      </c>
      <c r="BJ585" s="18" t="s">
        <v>79</v>
      </c>
      <c r="BK585" s="226">
        <f>ROUND(I585*H585,2)</f>
        <v>0</v>
      </c>
      <c r="BL585" s="18" t="s">
        <v>248</v>
      </c>
      <c r="BM585" s="225" t="s">
        <v>4148</v>
      </c>
    </row>
    <row r="586" s="2" customFormat="1">
      <c r="A586" s="39"/>
      <c r="B586" s="40"/>
      <c r="C586" s="41"/>
      <c r="D586" s="227" t="s">
        <v>435</v>
      </c>
      <c r="E586" s="41"/>
      <c r="F586" s="228" t="s">
        <v>8025</v>
      </c>
      <c r="G586" s="41"/>
      <c r="H586" s="41"/>
      <c r="I586" s="229"/>
      <c r="J586" s="41"/>
      <c r="K586" s="41"/>
      <c r="L586" s="45"/>
      <c r="M586" s="291"/>
      <c r="N586" s="292"/>
      <c r="O586" s="85"/>
      <c r="P586" s="85"/>
      <c r="Q586" s="85"/>
      <c r="R586" s="85"/>
      <c r="S586" s="85"/>
      <c r="T586" s="86"/>
      <c r="U586" s="39"/>
      <c r="V586" s="39"/>
      <c r="W586" s="39"/>
      <c r="X586" s="39"/>
      <c r="Y586" s="39"/>
      <c r="Z586" s="39"/>
      <c r="AA586" s="39"/>
      <c r="AB586" s="39"/>
      <c r="AC586" s="39"/>
      <c r="AD586" s="39"/>
      <c r="AE586" s="39"/>
      <c r="AT586" s="18" t="s">
        <v>435</v>
      </c>
      <c r="AU586" s="18" t="s">
        <v>79</v>
      </c>
    </row>
    <row r="587" s="2" customFormat="1">
      <c r="A587" s="39"/>
      <c r="B587" s="40"/>
      <c r="C587" s="214" t="s">
        <v>3135</v>
      </c>
      <c r="D587" s="214" t="s">
        <v>243</v>
      </c>
      <c r="E587" s="215" t="s">
        <v>8437</v>
      </c>
      <c r="F587" s="216" t="s">
        <v>8027</v>
      </c>
      <c r="G587" s="217" t="s">
        <v>282</v>
      </c>
      <c r="H587" s="218">
        <v>1</v>
      </c>
      <c r="I587" s="219"/>
      <c r="J587" s="220">
        <f>ROUND(I587*H587,2)</f>
        <v>0</v>
      </c>
      <c r="K587" s="216" t="s">
        <v>247</v>
      </c>
      <c r="L587" s="45"/>
      <c r="M587" s="221" t="s">
        <v>19</v>
      </c>
      <c r="N587" s="222" t="s">
        <v>43</v>
      </c>
      <c r="O587" s="85"/>
      <c r="P587" s="223">
        <f>O587*H587</f>
        <v>0</v>
      </c>
      <c r="Q587" s="223">
        <v>0</v>
      </c>
      <c r="R587" s="223">
        <f>Q587*H587</f>
        <v>0</v>
      </c>
      <c r="S587" s="223">
        <v>0</v>
      </c>
      <c r="T587" s="224">
        <f>S587*H587</f>
        <v>0</v>
      </c>
      <c r="U587" s="39"/>
      <c r="V587" s="39"/>
      <c r="W587" s="39"/>
      <c r="X587" s="39"/>
      <c r="Y587" s="39"/>
      <c r="Z587" s="39"/>
      <c r="AA587" s="39"/>
      <c r="AB587" s="39"/>
      <c r="AC587" s="39"/>
      <c r="AD587" s="39"/>
      <c r="AE587" s="39"/>
      <c r="AR587" s="225" t="s">
        <v>248</v>
      </c>
      <c r="AT587" s="225" t="s">
        <v>243</v>
      </c>
      <c r="AU587" s="225" t="s">
        <v>79</v>
      </c>
      <c r="AY587" s="18" t="s">
        <v>240</v>
      </c>
      <c r="BE587" s="226">
        <f>IF(N587="základní",J587,0)</f>
        <v>0</v>
      </c>
      <c r="BF587" s="226">
        <f>IF(N587="snížená",J587,0)</f>
        <v>0</v>
      </c>
      <c r="BG587" s="226">
        <f>IF(N587="zákl. přenesená",J587,0)</f>
        <v>0</v>
      </c>
      <c r="BH587" s="226">
        <f>IF(N587="sníž. přenesená",J587,0)</f>
        <v>0</v>
      </c>
      <c r="BI587" s="226">
        <f>IF(N587="nulová",J587,0)</f>
        <v>0</v>
      </c>
      <c r="BJ587" s="18" t="s">
        <v>79</v>
      </c>
      <c r="BK587" s="226">
        <f>ROUND(I587*H587,2)</f>
        <v>0</v>
      </c>
      <c r="BL587" s="18" t="s">
        <v>248</v>
      </c>
      <c r="BM587" s="225" t="s">
        <v>4156</v>
      </c>
    </row>
    <row r="588" s="2" customFormat="1">
      <c r="A588" s="39"/>
      <c r="B588" s="40"/>
      <c r="C588" s="41"/>
      <c r="D588" s="227" t="s">
        <v>435</v>
      </c>
      <c r="E588" s="41"/>
      <c r="F588" s="228" t="s">
        <v>8028</v>
      </c>
      <c r="G588" s="41"/>
      <c r="H588" s="41"/>
      <c r="I588" s="229"/>
      <c r="J588" s="41"/>
      <c r="K588" s="41"/>
      <c r="L588" s="45"/>
      <c r="M588" s="291"/>
      <c r="N588" s="292"/>
      <c r="O588" s="85"/>
      <c r="P588" s="85"/>
      <c r="Q588" s="85"/>
      <c r="R588" s="85"/>
      <c r="S588" s="85"/>
      <c r="T588" s="86"/>
      <c r="U588" s="39"/>
      <c r="V588" s="39"/>
      <c r="W588" s="39"/>
      <c r="X588" s="39"/>
      <c r="Y588" s="39"/>
      <c r="Z588" s="39"/>
      <c r="AA588" s="39"/>
      <c r="AB588" s="39"/>
      <c r="AC588" s="39"/>
      <c r="AD588" s="39"/>
      <c r="AE588" s="39"/>
      <c r="AT588" s="18" t="s">
        <v>435</v>
      </c>
      <c r="AU588" s="18" t="s">
        <v>79</v>
      </c>
    </row>
    <row r="589" s="2" customFormat="1" ht="16.5" customHeight="1">
      <c r="A589" s="39"/>
      <c r="B589" s="40"/>
      <c r="C589" s="214" t="s">
        <v>3139</v>
      </c>
      <c r="D589" s="214" t="s">
        <v>243</v>
      </c>
      <c r="E589" s="215" t="s">
        <v>8438</v>
      </c>
      <c r="F589" s="216" t="s">
        <v>8030</v>
      </c>
      <c r="G589" s="217" t="s">
        <v>282</v>
      </c>
      <c r="H589" s="218">
        <v>1</v>
      </c>
      <c r="I589" s="219"/>
      <c r="J589" s="220">
        <f>ROUND(I589*H589,2)</f>
        <v>0</v>
      </c>
      <c r="K589" s="216" t="s">
        <v>247</v>
      </c>
      <c r="L589" s="45"/>
      <c r="M589" s="221" t="s">
        <v>19</v>
      </c>
      <c r="N589" s="222" t="s">
        <v>43</v>
      </c>
      <c r="O589" s="85"/>
      <c r="P589" s="223">
        <f>O589*H589</f>
        <v>0</v>
      </c>
      <c r="Q589" s="223">
        <v>0</v>
      </c>
      <c r="R589" s="223">
        <f>Q589*H589</f>
        <v>0</v>
      </c>
      <c r="S589" s="223">
        <v>0</v>
      </c>
      <c r="T589" s="224">
        <f>S589*H589</f>
        <v>0</v>
      </c>
      <c r="U589" s="39"/>
      <c r="V589" s="39"/>
      <c r="W589" s="39"/>
      <c r="X589" s="39"/>
      <c r="Y589" s="39"/>
      <c r="Z589" s="39"/>
      <c r="AA589" s="39"/>
      <c r="AB589" s="39"/>
      <c r="AC589" s="39"/>
      <c r="AD589" s="39"/>
      <c r="AE589" s="39"/>
      <c r="AR589" s="225" t="s">
        <v>248</v>
      </c>
      <c r="AT589" s="225" t="s">
        <v>243</v>
      </c>
      <c r="AU589" s="225" t="s">
        <v>79</v>
      </c>
      <c r="AY589" s="18" t="s">
        <v>240</v>
      </c>
      <c r="BE589" s="226">
        <f>IF(N589="základní",J589,0)</f>
        <v>0</v>
      </c>
      <c r="BF589" s="226">
        <f>IF(N589="snížená",J589,0)</f>
        <v>0</v>
      </c>
      <c r="BG589" s="226">
        <f>IF(N589="zákl. přenesená",J589,0)</f>
        <v>0</v>
      </c>
      <c r="BH589" s="226">
        <f>IF(N589="sníž. přenesená",J589,0)</f>
        <v>0</v>
      </c>
      <c r="BI589" s="226">
        <f>IF(N589="nulová",J589,0)</f>
        <v>0</v>
      </c>
      <c r="BJ589" s="18" t="s">
        <v>79</v>
      </c>
      <c r="BK589" s="226">
        <f>ROUND(I589*H589,2)</f>
        <v>0</v>
      </c>
      <c r="BL589" s="18" t="s">
        <v>248</v>
      </c>
      <c r="BM589" s="225" t="s">
        <v>4164</v>
      </c>
    </row>
    <row r="590" s="2" customFormat="1">
      <c r="A590" s="39"/>
      <c r="B590" s="40"/>
      <c r="C590" s="41"/>
      <c r="D590" s="227" t="s">
        <v>435</v>
      </c>
      <c r="E590" s="41"/>
      <c r="F590" s="228" t="s">
        <v>7978</v>
      </c>
      <c r="G590" s="41"/>
      <c r="H590" s="41"/>
      <c r="I590" s="229"/>
      <c r="J590" s="41"/>
      <c r="K590" s="41"/>
      <c r="L590" s="45"/>
      <c r="M590" s="291"/>
      <c r="N590" s="292"/>
      <c r="O590" s="85"/>
      <c r="P590" s="85"/>
      <c r="Q590" s="85"/>
      <c r="R590" s="85"/>
      <c r="S590" s="85"/>
      <c r="T590" s="86"/>
      <c r="U590" s="39"/>
      <c r="V590" s="39"/>
      <c r="W590" s="39"/>
      <c r="X590" s="39"/>
      <c r="Y590" s="39"/>
      <c r="Z590" s="39"/>
      <c r="AA590" s="39"/>
      <c r="AB590" s="39"/>
      <c r="AC590" s="39"/>
      <c r="AD590" s="39"/>
      <c r="AE590" s="39"/>
      <c r="AT590" s="18" t="s">
        <v>435</v>
      </c>
      <c r="AU590" s="18" t="s">
        <v>79</v>
      </c>
    </row>
    <row r="591" s="2" customFormat="1" ht="21.75" customHeight="1">
      <c r="A591" s="39"/>
      <c r="B591" s="40"/>
      <c r="C591" s="214" t="s">
        <v>3155</v>
      </c>
      <c r="D591" s="214" t="s">
        <v>243</v>
      </c>
      <c r="E591" s="215" t="s">
        <v>8439</v>
      </c>
      <c r="F591" s="216" t="s">
        <v>8032</v>
      </c>
      <c r="G591" s="217" t="s">
        <v>282</v>
      </c>
      <c r="H591" s="218">
        <v>1</v>
      </c>
      <c r="I591" s="219"/>
      <c r="J591" s="220">
        <f>ROUND(I591*H591,2)</f>
        <v>0</v>
      </c>
      <c r="K591" s="216" t="s">
        <v>247</v>
      </c>
      <c r="L591" s="45"/>
      <c r="M591" s="221" t="s">
        <v>19</v>
      </c>
      <c r="N591" s="222" t="s">
        <v>43</v>
      </c>
      <c r="O591" s="85"/>
      <c r="P591" s="223">
        <f>O591*H591</f>
        <v>0</v>
      </c>
      <c r="Q591" s="223">
        <v>0</v>
      </c>
      <c r="R591" s="223">
        <f>Q591*H591</f>
        <v>0</v>
      </c>
      <c r="S591" s="223">
        <v>0</v>
      </c>
      <c r="T591" s="224">
        <f>S591*H591</f>
        <v>0</v>
      </c>
      <c r="U591" s="39"/>
      <c r="V591" s="39"/>
      <c r="W591" s="39"/>
      <c r="X591" s="39"/>
      <c r="Y591" s="39"/>
      <c r="Z591" s="39"/>
      <c r="AA591" s="39"/>
      <c r="AB591" s="39"/>
      <c r="AC591" s="39"/>
      <c r="AD591" s="39"/>
      <c r="AE591" s="39"/>
      <c r="AR591" s="225" t="s">
        <v>248</v>
      </c>
      <c r="AT591" s="225" t="s">
        <v>243</v>
      </c>
      <c r="AU591" s="225" t="s">
        <v>79</v>
      </c>
      <c r="AY591" s="18" t="s">
        <v>240</v>
      </c>
      <c r="BE591" s="226">
        <f>IF(N591="základní",J591,0)</f>
        <v>0</v>
      </c>
      <c r="BF591" s="226">
        <f>IF(N591="snížená",J591,0)</f>
        <v>0</v>
      </c>
      <c r="BG591" s="226">
        <f>IF(N591="zákl. přenesená",J591,0)</f>
        <v>0</v>
      </c>
      <c r="BH591" s="226">
        <f>IF(N591="sníž. přenesená",J591,0)</f>
        <v>0</v>
      </c>
      <c r="BI591" s="226">
        <f>IF(N591="nulová",J591,0)</f>
        <v>0</v>
      </c>
      <c r="BJ591" s="18" t="s">
        <v>79</v>
      </c>
      <c r="BK591" s="226">
        <f>ROUND(I591*H591,2)</f>
        <v>0</v>
      </c>
      <c r="BL591" s="18" t="s">
        <v>248</v>
      </c>
      <c r="BM591" s="225" t="s">
        <v>4172</v>
      </c>
    </row>
    <row r="592" s="2" customFormat="1">
      <c r="A592" s="39"/>
      <c r="B592" s="40"/>
      <c r="C592" s="41"/>
      <c r="D592" s="227" t="s">
        <v>435</v>
      </c>
      <c r="E592" s="41"/>
      <c r="F592" s="228" t="s">
        <v>8033</v>
      </c>
      <c r="G592" s="41"/>
      <c r="H592" s="41"/>
      <c r="I592" s="229"/>
      <c r="J592" s="41"/>
      <c r="K592" s="41"/>
      <c r="L592" s="45"/>
      <c r="M592" s="291"/>
      <c r="N592" s="292"/>
      <c r="O592" s="85"/>
      <c r="P592" s="85"/>
      <c r="Q592" s="85"/>
      <c r="R592" s="85"/>
      <c r="S592" s="85"/>
      <c r="T592" s="86"/>
      <c r="U592" s="39"/>
      <c r="V592" s="39"/>
      <c r="W592" s="39"/>
      <c r="X592" s="39"/>
      <c r="Y592" s="39"/>
      <c r="Z592" s="39"/>
      <c r="AA592" s="39"/>
      <c r="AB592" s="39"/>
      <c r="AC592" s="39"/>
      <c r="AD592" s="39"/>
      <c r="AE592" s="39"/>
      <c r="AT592" s="18" t="s">
        <v>435</v>
      </c>
      <c r="AU592" s="18" t="s">
        <v>79</v>
      </c>
    </row>
    <row r="593" s="2" customFormat="1" ht="16.5" customHeight="1">
      <c r="A593" s="39"/>
      <c r="B593" s="40"/>
      <c r="C593" s="214" t="s">
        <v>3160</v>
      </c>
      <c r="D593" s="214" t="s">
        <v>243</v>
      </c>
      <c r="E593" s="215" t="s">
        <v>8440</v>
      </c>
      <c r="F593" s="216" t="s">
        <v>8035</v>
      </c>
      <c r="G593" s="217" t="s">
        <v>282</v>
      </c>
      <c r="H593" s="218">
        <v>1</v>
      </c>
      <c r="I593" s="219"/>
      <c r="J593" s="220">
        <f>ROUND(I593*H593,2)</f>
        <v>0</v>
      </c>
      <c r="K593" s="216" t="s">
        <v>247</v>
      </c>
      <c r="L593" s="45"/>
      <c r="M593" s="221" t="s">
        <v>19</v>
      </c>
      <c r="N593" s="222" t="s">
        <v>43</v>
      </c>
      <c r="O593" s="85"/>
      <c r="P593" s="223">
        <f>O593*H593</f>
        <v>0</v>
      </c>
      <c r="Q593" s="223">
        <v>0</v>
      </c>
      <c r="R593" s="223">
        <f>Q593*H593</f>
        <v>0</v>
      </c>
      <c r="S593" s="223">
        <v>0</v>
      </c>
      <c r="T593" s="224">
        <f>S593*H593</f>
        <v>0</v>
      </c>
      <c r="U593" s="39"/>
      <c r="V593" s="39"/>
      <c r="W593" s="39"/>
      <c r="X593" s="39"/>
      <c r="Y593" s="39"/>
      <c r="Z593" s="39"/>
      <c r="AA593" s="39"/>
      <c r="AB593" s="39"/>
      <c r="AC593" s="39"/>
      <c r="AD593" s="39"/>
      <c r="AE593" s="39"/>
      <c r="AR593" s="225" t="s">
        <v>248</v>
      </c>
      <c r="AT593" s="225" t="s">
        <v>243</v>
      </c>
      <c r="AU593" s="225" t="s">
        <v>79</v>
      </c>
      <c r="AY593" s="18" t="s">
        <v>240</v>
      </c>
      <c r="BE593" s="226">
        <f>IF(N593="základní",J593,0)</f>
        <v>0</v>
      </c>
      <c r="BF593" s="226">
        <f>IF(N593="snížená",J593,0)</f>
        <v>0</v>
      </c>
      <c r="BG593" s="226">
        <f>IF(N593="zákl. přenesená",J593,0)</f>
        <v>0</v>
      </c>
      <c r="BH593" s="226">
        <f>IF(N593="sníž. přenesená",J593,0)</f>
        <v>0</v>
      </c>
      <c r="BI593" s="226">
        <f>IF(N593="nulová",J593,0)</f>
        <v>0</v>
      </c>
      <c r="BJ593" s="18" t="s">
        <v>79</v>
      </c>
      <c r="BK593" s="226">
        <f>ROUND(I593*H593,2)</f>
        <v>0</v>
      </c>
      <c r="BL593" s="18" t="s">
        <v>248</v>
      </c>
      <c r="BM593" s="225" t="s">
        <v>4180</v>
      </c>
    </row>
    <row r="594" s="2" customFormat="1">
      <c r="A594" s="39"/>
      <c r="B594" s="40"/>
      <c r="C594" s="41"/>
      <c r="D594" s="227" t="s">
        <v>435</v>
      </c>
      <c r="E594" s="41"/>
      <c r="F594" s="228" t="s">
        <v>7978</v>
      </c>
      <c r="G594" s="41"/>
      <c r="H594" s="41"/>
      <c r="I594" s="229"/>
      <c r="J594" s="41"/>
      <c r="K594" s="41"/>
      <c r="L594" s="45"/>
      <c r="M594" s="291"/>
      <c r="N594" s="292"/>
      <c r="O594" s="85"/>
      <c r="P594" s="85"/>
      <c r="Q594" s="85"/>
      <c r="R594" s="85"/>
      <c r="S594" s="85"/>
      <c r="T594" s="86"/>
      <c r="U594" s="39"/>
      <c r="V594" s="39"/>
      <c r="W594" s="39"/>
      <c r="X594" s="39"/>
      <c r="Y594" s="39"/>
      <c r="Z594" s="39"/>
      <c r="AA594" s="39"/>
      <c r="AB594" s="39"/>
      <c r="AC594" s="39"/>
      <c r="AD594" s="39"/>
      <c r="AE594" s="39"/>
      <c r="AT594" s="18" t="s">
        <v>435</v>
      </c>
      <c r="AU594" s="18" t="s">
        <v>79</v>
      </c>
    </row>
    <row r="595" s="2" customFormat="1" ht="21.75" customHeight="1">
      <c r="A595" s="39"/>
      <c r="B595" s="40"/>
      <c r="C595" s="214" t="s">
        <v>3166</v>
      </c>
      <c r="D595" s="214" t="s">
        <v>243</v>
      </c>
      <c r="E595" s="215" t="s">
        <v>8441</v>
      </c>
      <c r="F595" s="216" t="s">
        <v>8037</v>
      </c>
      <c r="G595" s="217" t="s">
        <v>282</v>
      </c>
      <c r="H595" s="218">
        <v>1</v>
      </c>
      <c r="I595" s="219"/>
      <c r="J595" s="220">
        <f>ROUND(I595*H595,2)</f>
        <v>0</v>
      </c>
      <c r="K595" s="216" t="s">
        <v>247</v>
      </c>
      <c r="L595" s="45"/>
      <c r="M595" s="221" t="s">
        <v>19</v>
      </c>
      <c r="N595" s="222" t="s">
        <v>43</v>
      </c>
      <c r="O595" s="85"/>
      <c r="P595" s="223">
        <f>O595*H595</f>
        <v>0</v>
      </c>
      <c r="Q595" s="223">
        <v>0</v>
      </c>
      <c r="R595" s="223">
        <f>Q595*H595</f>
        <v>0</v>
      </c>
      <c r="S595" s="223">
        <v>0</v>
      </c>
      <c r="T595" s="224">
        <f>S595*H595</f>
        <v>0</v>
      </c>
      <c r="U595" s="39"/>
      <c r="V595" s="39"/>
      <c r="W595" s="39"/>
      <c r="X595" s="39"/>
      <c r="Y595" s="39"/>
      <c r="Z595" s="39"/>
      <c r="AA595" s="39"/>
      <c r="AB595" s="39"/>
      <c r="AC595" s="39"/>
      <c r="AD595" s="39"/>
      <c r="AE595" s="39"/>
      <c r="AR595" s="225" t="s">
        <v>248</v>
      </c>
      <c r="AT595" s="225" t="s">
        <v>243</v>
      </c>
      <c r="AU595" s="225" t="s">
        <v>79</v>
      </c>
      <c r="AY595" s="18" t="s">
        <v>240</v>
      </c>
      <c r="BE595" s="226">
        <f>IF(N595="základní",J595,0)</f>
        <v>0</v>
      </c>
      <c r="BF595" s="226">
        <f>IF(N595="snížená",J595,0)</f>
        <v>0</v>
      </c>
      <c r="BG595" s="226">
        <f>IF(N595="zákl. přenesená",J595,0)</f>
        <v>0</v>
      </c>
      <c r="BH595" s="226">
        <f>IF(N595="sníž. přenesená",J595,0)</f>
        <v>0</v>
      </c>
      <c r="BI595" s="226">
        <f>IF(N595="nulová",J595,0)</f>
        <v>0</v>
      </c>
      <c r="BJ595" s="18" t="s">
        <v>79</v>
      </c>
      <c r="BK595" s="226">
        <f>ROUND(I595*H595,2)</f>
        <v>0</v>
      </c>
      <c r="BL595" s="18" t="s">
        <v>248</v>
      </c>
      <c r="BM595" s="225" t="s">
        <v>4188</v>
      </c>
    </row>
    <row r="596" s="2" customFormat="1">
      <c r="A596" s="39"/>
      <c r="B596" s="40"/>
      <c r="C596" s="41"/>
      <c r="D596" s="227" t="s">
        <v>435</v>
      </c>
      <c r="E596" s="41"/>
      <c r="F596" s="228" t="s">
        <v>8038</v>
      </c>
      <c r="G596" s="41"/>
      <c r="H596" s="41"/>
      <c r="I596" s="229"/>
      <c r="J596" s="41"/>
      <c r="K596" s="41"/>
      <c r="L596" s="45"/>
      <c r="M596" s="291"/>
      <c r="N596" s="292"/>
      <c r="O596" s="85"/>
      <c r="P596" s="85"/>
      <c r="Q596" s="85"/>
      <c r="R596" s="85"/>
      <c r="S596" s="85"/>
      <c r="T596" s="86"/>
      <c r="U596" s="39"/>
      <c r="V596" s="39"/>
      <c r="W596" s="39"/>
      <c r="X596" s="39"/>
      <c r="Y596" s="39"/>
      <c r="Z596" s="39"/>
      <c r="AA596" s="39"/>
      <c r="AB596" s="39"/>
      <c r="AC596" s="39"/>
      <c r="AD596" s="39"/>
      <c r="AE596" s="39"/>
      <c r="AT596" s="18" t="s">
        <v>435</v>
      </c>
      <c r="AU596" s="18" t="s">
        <v>79</v>
      </c>
    </row>
    <row r="597" s="2" customFormat="1" ht="16.5" customHeight="1">
      <c r="A597" s="39"/>
      <c r="B597" s="40"/>
      <c r="C597" s="214" t="s">
        <v>3172</v>
      </c>
      <c r="D597" s="214" t="s">
        <v>243</v>
      </c>
      <c r="E597" s="215" t="s">
        <v>8442</v>
      </c>
      <c r="F597" s="216" t="s">
        <v>8040</v>
      </c>
      <c r="G597" s="217" t="s">
        <v>282</v>
      </c>
      <c r="H597" s="218">
        <v>1</v>
      </c>
      <c r="I597" s="219"/>
      <c r="J597" s="220">
        <f>ROUND(I597*H597,2)</f>
        <v>0</v>
      </c>
      <c r="K597" s="216" t="s">
        <v>247</v>
      </c>
      <c r="L597" s="45"/>
      <c r="M597" s="221" t="s">
        <v>19</v>
      </c>
      <c r="N597" s="222" t="s">
        <v>43</v>
      </c>
      <c r="O597" s="85"/>
      <c r="P597" s="223">
        <f>O597*H597</f>
        <v>0</v>
      </c>
      <c r="Q597" s="223">
        <v>0</v>
      </c>
      <c r="R597" s="223">
        <f>Q597*H597</f>
        <v>0</v>
      </c>
      <c r="S597" s="223">
        <v>0</v>
      </c>
      <c r="T597" s="224">
        <f>S597*H597</f>
        <v>0</v>
      </c>
      <c r="U597" s="39"/>
      <c r="V597" s="39"/>
      <c r="W597" s="39"/>
      <c r="X597" s="39"/>
      <c r="Y597" s="39"/>
      <c r="Z597" s="39"/>
      <c r="AA597" s="39"/>
      <c r="AB597" s="39"/>
      <c r="AC597" s="39"/>
      <c r="AD597" s="39"/>
      <c r="AE597" s="39"/>
      <c r="AR597" s="225" t="s">
        <v>248</v>
      </c>
      <c r="AT597" s="225" t="s">
        <v>243</v>
      </c>
      <c r="AU597" s="225" t="s">
        <v>79</v>
      </c>
      <c r="AY597" s="18" t="s">
        <v>240</v>
      </c>
      <c r="BE597" s="226">
        <f>IF(N597="základní",J597,0)</f>
        <v>0</v>
      </c>
      <c r="BF597" s="226">
        <f>IF(N597="snížená",J597,0)</f>
        <v>0</v>
      </c>
      <c r="BG597" s="226">
        <f>IF(N597="zákl. přenesená",J597,0)</f>
        <v>0</v>
      </c>
      <c r="BH597" s="226">
        <f>IF(N597="sníž. přenesená",J597,0)</f>
        <v>0</v>
      </c>
      <c r="BI597" s="226">
        <f>IF(N597="nulová",J597,0)</f>
        <v>0</v>
      </c>
      <c r="BJ597" s="18" t="s">
        <v>79</v>
      </c>
      <c r="BK597" s="226">
        <f>ROUND(I597*H597,2)</f>
        <v>0</v>
      </c>
      <c r="BL597" s="18" t="s">
        <v>248</v>
      </c>
      <c r="BM597" s="225" t="s">
        <v>4196</v>
      </c>
    </row>
    <row r="598" s="2" customFormat="1">
      <c r="A598" s="39"/>
      <c r="B598" s="40"/>
      <c r="C598" s="41"/>
      <c r="D598" s="227" t="s">
        <v>435</v>
      </c>
      <c r="E598" s="41"/>
      <c r="F598" s="228" t="s">
        <v>7978</v>
      </c>
      <c r="G598" s="41"/>
      <c r="H598" s="41"/>
      <c r="I598" s="229"/>
      <c r="J598" s="41"/>
      <c r="K598" s="41"/>
      <c r="L598" s="45"/>
      <c r="M598" s="291"/>
      <c r="N598" s="292"/>
      <c r="O598" s="85"/>
      <c r="P598" s="85"/>
      <c r="Q598" s="85"/>
      <c r="R598" s="85"/>
      <c r="S598" s="85"/>
      <c r="T598" s="86"/>
      <c r="U598" s="39"/>
      <c r="V598" s="39"/>
      <c r="W598" s="39"/>
      <c r="X598" s="39"/>
      <c r="Y598" s="39"/>
      <c r="Z598" s="39"/>
      <c r="AA598" s="39"/>
      <c r="AB598" s="39"/>
      <c r="AC598" s="39"/>
      <c r="AD598" s="39"/>
      <c r="AE598" s="39"/>
      <c r="AT598" s="18" t="s">
        <v>435</v>
      </c>
      <c r="AU598" s="18" t="s">
        <v>79</v>
      </c>
    </row>
    <row r="599" s="2" customFormat="1" ht="16.5" customHeight="1">
      <c r="A599" s="39"/>
      <c r="B599" s="40"/>
      <c r="C599" s="214" t="s">
        <v>3177</v>
      </c>
      <c r="D599" s="214" t="s">
        <v>243</v>
      </c>
      <c r="E599" s="215" t="s">
        <v>8443</v>
      </c>
      <c r="F599" s="216" t="s">
        <v>8042</v>
      </c>
      <c r="G599" s="217" t="s">
        <v>282</v>
      </c>
      <c r="H599" s="218">
        <v>1</v>
      </c>
      <c r="I599" s="219"/>
      <c r="J599" s="220">
        <f>ROUND(I599*H599,2)</f>
        <v>0</v>
      </c>
      <c r="K599" s="216" t="s">
        <v>247</v>
      </c>
      <c r="L599" s="45"/>
      <c r="M599" s="221" t="s">
        <v>19</v>
      </c>
      <c r="N599" s="222" t="s">
        <v>43</v>
      </c>
      <c r="O599" s="85"/>
      <c r="P599" s="223">
        <f>O599*H599</f>
        <v>0</v>
      </c>
      <c r="Q599" s="223">
        <v>0</v>
      </c>
      <c r="R599" s="223">
        <f>Q599*H599</f>
        <v>0</v>
      </c>
      <c r="S599" s="223">
        <v>0</v>
      </c>
      <c r="T599" s="224">
        <f>S599*H599</f>
        <v>0</v>
      </c>
      <c r="U599" s="39"/>
      <c r="V599" s="39"/>
      <c r="W599" s="39"/>
      <c r="X599" s="39"/>
      <c r="Y599" s="39"/>
      <c r="Z599" s="39"/>
      <c r="AA599" s="39"/>
      <c r="AB599" s="39"/>
      <c r="AC599" s="39"/>
      <c r="AD599" s="39"/>
      <c r="AE599" s="39"/>
      <c r="AR599" s="225" t="s">
        <v>248</v>
      </c>
      <c r="AT599" s="225" t="s">
        <v>243</v>
      </c>
      <c r="AU599" s="225" t="s">
        <v>79</v>
      </c>
      <c r="AY599" s="18" t="s">
        <v>240</v>
      </c>
      <c r="BE599" s="226">
        <f>IF(N599="základní",J599,0)</f>
        <v>0</v>
      </c>
      <c r="BF599" s="226">
        <f>IF(N599="snížená",J599,0)</f>
        <v>0</v>
      </c>
      <c r="BG599" s="226">
        <f>IF(N599="zákl. přenesená",J599,0)</f>
        <v>0</v>
      </c>
      <c r="BH599" s="226">
        <f>IF(N599="sníž. přenesená",J599,0)</f>
        <v>0</v>
      </c>
      <c r="BI599" s="226">
        <f>IF(N599="nulová",J599,0)</f>
        <v>0</v>
      </c>
      <c r="BJ599" s="18" t="s">
        <v>79</v>
      </c>
      <c r="BK599" s="226">
        <f>ROUND(I599*H599,2)</f>
        <v>0</v>
      </c>
      <c r="BL599" s="18" t="s">
        <v>248</v>
      </c>
      <c r="BM599" s="225" t="s">
        <v>4204</v>
      </c>
    </row>
    <row r="600" s="2" customFormat="1">
      <c r="A600" s="39"/>
      <c r="B600" s="40"/>
      <c r="C600" s="41"/>
      <c r="D600" s="227" t="s">
        <v>435</v>
      </c>
      <c r="E600" s="41"/>
      <c r="F600" s="228" t="s">
        <v>8043</v>
      </c>
      <c r="G600" s="41"/>
      <c r="H600" s="41"/>
      <c r="I600" s="229"/>
      <c r="J600" s="41"/>
      <c r="K600" s="41"/>
      <c r="L600" s="45"/>
      <c r="M600" s="291"/>
      <c r="N600" s="292"/>
      <c r="O600" s="85"/>
      <c r="P600" s="85"/>
      <c r="Q600" s="85"/>
      <c r="R600" s="85"/>
      <c r="S600" s="85"/>
      <c r="T600" s="86"/>
      <c r="U600" s="39"/>
      <c r="V600" s="39"/>
      <c r="W600" s="39"/>
      <c r="X600" s="39"/>
      <c r="Y600" s="39"/>
      <c r="Z600" s="39"/>
      <c r="AA600" s="39"/>
      <c r="AB600" s="39"/>
      <c r="AC600" s="39"/>
      <c r="AD600" s="39"/>
      <c r="AE600" s="39"/>
      <c r="AT600" s="18" t="s">
        <v>435</v>
      </c>
      <c r="AU600" s="18" t="s">
        <v>79</v>
      </c>
    </row>
    <row r="601" s="2" customFormat="1" ht="16.5" customHeight="1">
      <c r="A601" s="39"/>
      <c r="B601" s="40"/>
      <c r="C601" s="214" t="s">
        <v>3182</v>
      </c>
      <c r="D601" s="214" t="s">
        <v>243</v>
      </c>
      <c r="E601" s="215" t="s">
        <v>8444</v>
      </c>
      <c r="F601" s="216" t="s">
        <v>8045</v>
      </c>
      <c r="G601" s="217" t="s">
        <v>282</v>
      </c>
      <c r="H601" s="218">
        <v>1</v>
      </c>
      <c r="I601" s="219"/>
      <c r="J601" s="220">
        <f>ROUND(I601*H601,2)</f>
        <v>0</v>
      </c>
      <c r="K601" s="216" t="s">
        <v>247</v>
      </c>
      <c r="L601" s="45"/>
      <c r="M601" s="221" t="s">
        <v>19</v>
      </c>
      <c r="N601" s="222" t="s">
        <v>43</v>
      </c>
      <c r="O601" s="85"/>
      <c r="P601" s="223">
        <f>O601*H601</f>
        <v>0</v>
      </c>
      <c r="Q601" s="223">
        <v>0</v>
      </c>
      <c r="R601" s="223">
        <f>Q601*H601</f>
        <v>0</v>
      </c>
      <c r="S601" s="223">
        <v>0</v>
      </c>
      <c r="T601" s="224">
        <f>S601*H601</f>
        <v>0</v>
      </c>
      <c r="U601" s="39"/>
      <c r="V601" s="39"/>
      <c r="W601" s="39"/>
      <c r="X601" s="39"/>
      <c r="Y601" s="39"/>
      <c r="Z601" s="39"/>
      <c r="AA601" s="39"/>
      <c r="AB601" s="39"/>
      <c r="AC601" s="39"/>
      <c r="AD601" s="39"/>
      <c r="AE601" s="39"/>
      <c r="AR601" s="225" t="s">
        <v>248</v>
      </c>
      <c r="AT601" s="225" t="s">
        <v>243</v>
      </c>
      <c r="AU601" s="225" t="s">
        <v>79</v>
      </c>
      <c r="AY601" s="18" t="s">
        <v>240</v>
      </c>
      <c r="BE601" s="226">
        <f>IF(N601="základní",J601,0)</f>
        <v>0</v>
      </c>
      <c r="BF601" s="226">
        <f>IF(N601="snížená",J601,0)</f>
        <v>0</v>
      </c>
      <c r="BG601" s="226">
        <f>IF(N601="zákl. přenesená",J601,0)</f>
        <v>0</v>
      </c>
      <c r="BH601" s="226">
        <f>IF(N601="sníž. přenesená",J601,0)</f>
        <v>0</v>
      </c>
      <c r="BI601" s="226">
        <f>IF(N601="nulová",J601,0)</f>
        <v>0</v>
      </c>
      <c r="BJ601" s="18" t="s">
        <v>79</v>
      </c>
      <c r="BK601" s="226">
        <f>ROUND(I601*H601,2)</f>
        <v>0</v>
      </c>
      <c r="BL601" s="18" t="s">
        <v>248</v>
      </c>
      <c r="BM601" s="225" t="s">
        <v>4212</v>
      </c>
    </row>
    <row r="602" s="2" customFormat="1">
      <c r="A602" s="39"/>
      <c r="B602" s="40"/>
      <c r="C602" s="41"/>
      <c r="D602" s="227" t="s">
        <v>435</v>
      </c>
      <c r="E602" s="41"/>
      <c r="F602" s="228" t="s">
        <v>7978</v>
      </c>
      <c r="G602" s="41"/>
      <c r="H602" s="41"/>
      <c r="I602" s="229"/>
      <c r="J602" s="41"/>
      <c r="K602" s="41"/>
      <c r="L602" s="45"/>
      <c r="M602" s="291"/>
      <c r="N602" s="292"/>
      <c r="O602" s="85"/>
      <c r="P602" s="85"/>
      <c r="Q602" s="85"/>
      <c r="R602" s="85"/>
      <c r="S602" s="85"/>
      <c r="T602" s="86"/>
      <c r="U602" s="39"/>
      <c r="V602" s="39"/>
      <c r="W602" s="39"/>
      <c r="X602" s="39"/>
      <c r="Y602" s="39"/>
      <c r="Z602" s="39"/>
      <c r="AA602" s="39"/>
      <c r="AB602" s="39"/>
      <c r="AC602" s="39"/>
      <c r="AD602" s="39"/>
      <c r="AE602" s="39"/>
      <c r="AT602" s="18" t="s">
        <v>435</v>
      </c>
      <c r="AU602" s="18" t="s">
        <v>79</v>
      </c>
    </row>
    <row r="603" s="2" customFormat="1" ht="21.75" customHeight="1">
      <c r="A603" s="39"/>
      <c r="B603" s="40"/>
      <c r="C603" s="214" t="s">
        <v>3186</v>
      </c>
      <c r="D603" s="214" t="s">
        <v>243</v>
      </c>
      <c r="E603" s="215" t="s">
        <v>8445</v>
      </c>
      <c r="F603" s="216" t="s">
        <v>8051</v>
      </c>
      <c r="G603" s="217" t="s">
        <v>282</v>
      </c>
      <c r="H603" s="218">
        <v>2</v>
      </c>
      <c r="I603" s="219"/>
      <c r="J603" s="220">
        <f>ROUND(I603*H603,2)</f>
        <v>0</v>
      </c>
      <c r="K603" s="216" t="s">
        <v>247</v>
      </c>
      <c r="L603" s="45"/>
      <c r="M603" s="221" t="s">
        <v>19</v>
      </c>
      <c r="N603" s="222" t="s">
        <v>43</v>
      </c>
      <c r="O603" s="85"/>
      <c r="P603" s="223">
        <f>O603*H603</f>
        <v>0</v>
      </c>
      <c r="Q603" s="223">
        <v>0</v>
      </c>
      <c r="R603" s="223">
        <f>Q603*H603</f>
        <v>0</v>
      </c>
      <c r="S603" s="223">
        <v>0</v>
      </c>
      <c r="T603" s="224">
        <f>S603*H603</f>
        <v>0</v>
      </c>
      <c r="U603" s="39"/>
      <c r="V603" s="39"/>
      <c r="W603" s="39"/>
      <c r="X603" s="39"/>
      <c r="Y603" s="39"/>
      <c r="Z603" s="39"/>
      <c r="AA603" s="39"/>
      <c r="AB603" s="39"/>
      <c r="AC603" s="39"/>
      <c r="AD603" s="39"/>
      <c r="AE603" s="39"/>
      <c r="AR603" s="225" t="s">
        <v>248</v>
      </c>
      <c r="AT603" s="225" t="s">
        <v>243</v>
      </c>
      <c r="AU603" s="225" t="s">
        <v>79</v>
      </c>
      <c r="AY603" s="18" t="s">
        <v>240</v>
      </c>
      <c r="BE603" s="226">
        <f>IF(N603="základní",J603,0)</f>
        <v>0</v>
      </c>
      <c r="BF603" s="226">
        <f>IF(N603="snížená",J603,0)</f>
        <v>0</v>
      </c>
      <c r="BG603" s="226">
        <f>IF(N603="zákl. přenesená",J603,0)</f>
        <v>0</v>
      </c>
      <c r="BH603" s="226">
        <f>IF(N603="sníž. přenesená",J603,0)</f>
        <v>0</v>
      </c>
      <c r="BI603" s="226">
        <f>IF(N603="nulová",J603,0)</f>
        <v>0</v>
      </c>
      <c r="BJ603" s="18" t="s">
        <v>79</v>
      </c>
      <c r="BK603" s="226">
        <f>ROUND(I603*H603,2)</f>
        <v>0</v>
      </c>
      <c r="BL603" s="18" t="s">
        <v>248</v>
      </c>
      <c r="BM603" s="225" t="s">
        <v>4220</v>
      </c>
    </row>
    <row r="604" s="2" customFormat="1">
      <c r="A604" s="39"/>
      <c r="B604" s="40"/>
      <c r="C604" s="41"/>
      <c r="D604" s="227" t="s">
        <v>435</v>
      </c>
      <c r="E604" s="41"/>
      <c r="F604" s="228" t="s">
        <v>8446</v>
      </c>
      <c r="G604" s="41"/>
      <c r="H604" s="41"/>
      <c r="I604" s="229"/>
      <c r="J604" s="41"/>
      <c r="K604" s="41"/>
      <c r="L604" s="45"/>
      <c r="M604" s="291"/>
      <c r="N604" s="292"/>
      <c r="O604" s="85"/>
      <c r="P604" s="85"/>
      <c r="Q604" s="85"/>
      <c r="R604" s="85"/>
      <c r="S604" s="85"/>
      <c r="T604" s="86"/>
      <c r="U604" s="39"/>
      <c r="V604" s="39"/>
      <c r="W604" s="39"/>
      <c r="X604" s="39"/>
      <c r="Y604" s="39"/>
      <c r="Z604" s="39"/>
      <c r="AA604" s="39"/>
      <c r="AB604" s="39"/>
      <c r="AC604" s="39"/>
      <c r="AD604" s="39"/>
      <c r="AE604" s="39"/>
      <c r="AT604" s="18" t="s">
        <v>435</v>
      </c>
      <c r="AU604" s="18" t="s">
        <v>79</v>
      </c>
    </row>
    <row r="605" s="2" customFormat="1" ht="16.5" customHeight="1">
      <c r="A605" s="39"/>
      <c r="B605" s="40"/>
      <c r="C605" s="214" t="s">
        <v>3191</v>
      </c>
      <c r="D605" s="214" t="s">
        <v>243</v>
      </c>
      <c r="E605" s="215" t="s">
        <v>8447</v>
      </c>
      <c r="F605" s="216" t="s">
        <v>8045</v>
      </c>
      <c r="G605" s="217" t="s">
        <v>282</v>
      </c>
      <c r="H605" s="218">
        <v>1</v>
      </c>
      <c r="I605" s="219"/>
      <c r="J605" s="220">
        <f>ROUND(I605*H605,2)</f>
        <v>0</v>
      </c>
      <c r="K605" s="216" t="s">
        <v>247</v>
      </c>
      <c r="L605" s="45"/>
      <c r="M605" s="221" t="s">
        <v>19</v>
      </c>
      <c r="N605" s="222" t="s">
        <v>43</v>
      </c>
      <c r="O605" s="85"/>
      <c r="P605" s="223">
        <f>O605*H605</f>
        <v>0</v>
      </c>
      <c r="Q605" s="223">
        <v>0</v>
      </c>
      <c r="R605" s="223">
        <f>Q605*H605</f>
        <v>0</v>
      </c>
      <c r="S605" s="223">
        <v>0</v>
      </c>
      <c r="T605" s="224">
        <f>S605*H605</f>
        <v>0</v>
      </c>
      <c r="U605" s="39"/>
      <c r="V605" s="39"/>
      <c r="W605" s="39"/>
      <c r="X605" s="39"/>
      <c r="Y605" s="39"/>
      <c r="Z605" s="39"/>
      <c r="AA605" s="39"/>
      <c r="AB605" s="39"/>
      <c r="AC605" s="39"/>
      <c r="AD605" s="39"/>
      <c r="AE605" s="39"/>
      <c r="AR605" s="225" t="s">
        <v>248</v>
      </c>
      <c r="AT605" s="225" t="s">
        <v>243</v>
      </c>
      <c r="AU605" s="225" t="s">
        <v>79</v>
      </c>
      <c r="AY605" s="18" t="s">
        <v>240</v>
      </c>
      <c r="BE605" s="226">
        <f>IF(N605="základní",J605,0)</f>
        <v>0</v>
      </c>
      <c r="BF605" s="226">
        <f>IF(N605="snížená",J605,0)</f>
        <v>0</v>
      </c>
      <c r="BG605" s="226">
        <f>IF(N605="zákl. přenesená",J605,0)</f>
        <v>0</v>
      </c>
      <c r="BH605" s="226">
        <f>IF(N605="sníž. přenesená",J605,0)</f>
        <v>0</v>
      </c>
      <c r="BI605" s="226">
        <f>IF(N605="nulová",J605,0)</f>
        <v>0</v>
      </c>
      <c r="BJ605" s="18" t="s">
        <v>79</v>
      </c>
      <c r="BK605" s="226">
        <f>ROUND(I605*H605,2)</f>
        <v>0</v>
      </c>
      <c r="BL605" s="18" t="s">
        <v>248</v>
      </c>
      <c r="BM605" s="225" t="s">
        <v>4228</v>
      </c>
    </row>
    <row r="606" s="2" customFormat="1">
      <c r="A606" s="39"/>
      <c r="B606" s="40"/>
      <c r="C606" s="41"/>
      <c r="D606" s="227" t="s">
        <v>435</v>
      </c>
      <c r="E606" s="41"/>
      <c r="F606" s="228" t="s">
        <v>7978</v>
      </c>
      <c r="G606" s="41"/>
      <c r="H606" s="41"/>
      <c r="I606" s="229"/>
      <c r="J606" s="41"/>
      <c r="K606" s="41"/>
      <c r="L606" s="45"/>
      <c r="M606" s="291"/>
      <c r="N606" s="292"/>
      <c r="O606" s="85"/>
      <c r="P606" s="85"/>
      <c r="Q606" s="85"/>
      <c r="R606" s="85"/>
      <c r="S606" s="85"/>
      <c r="T606" s="86"/>
      <c r="U606" s="39"/>
      <c r="V606" s="39"/>
      <c r="W606" s="39"/>
      <c r="X606" s="39"/>
      <c r="Y606" s="39"/>
      <c r="Z606" s="39"/>
      <c r="AA606" s="39"/>
      <c r="AB606" s="39"/>
      <c r="AC606" s="39"/>
      <c r="AD606" s="39"/>
      <c r="AE606" s="39"/>
      <c r="AT606" s="18" t="s">
        <v>435</v>
      </c>
      <c r="AU606" s="18" t="s">
        <v>79</v>
      </c>
    </row>
    <row r="607" s="2" customFormat="1" ht="168" customHeight="1">
      <c r="A607" s="39"/>
      <c r="B607" s="40"/>
      <c r="C607" s="214" t="s">
        <v>3201</v>
      </c>
      <c r="D607" s="214" t="s">
        <v>243</v>
      </c>
      <c r="E607" s="215" t="s">
        <v>8448</v>
      </c>
      <c r="F607" s="216" t="s">
        <v>8449</v>
      </c>
      <c r="G607" s="217" t="s">
        <v>282</v>
      </c>
      <c r="H607" s="218">
        <v>1</v>
      </c>
      <c r="I607" s="219"/>
      <c r="J607" s="220">
        <f>ROUND(I607*H607,2)</f>
        <v>0</v>
      </c>
      <c r="K607" s="216" t="s">
        <v>247</v>
      </c>
      <c r="L607" s="45"/>
      <c r="M607" s="221" t="s">
        <v>19</v>
      </c>
      <c r="N607" s="222" t="s">
        <v>43</v>
      </c>
      <c r="O607" s="85"/>
      <c r="P607" s="223">
        <f>O607*H607</f>
        <v>0</v>
      </c>
      <c r="Q607" s="223">
        <v>0</v>
      </c>
      <c r="R607" s="223">
        <f>Q607*H607</f>
        <v>0</v>
      </c>
      <c r="S607" s="223">
        <v>0</v>
      </c>
      <c r="T607" s="224">
        <f>S607*H607</f>
        <v>0</v>
      </c>
      <c r="U607" s="39"/>
      <c r="V607" s="39"/>
      <c r="W607" s="39"/>
      <c r="X607" s="39"/>
      <c r="Y607" s="39"/>
      <c r="Z607" s="39"/>
      <c r="AA607" s="39"/>
      <c r="AB607" s="39"/>
      <c r="AC607" s="39"/>
      <c r="AD607" s="39"/>
      <c r="AE607" s="39"/>
      <c r="AR607" s="225" t="s">
        <v>248</v>
      </c>
      <c r="AT607" s="225" t="s">
        <v>243</v>
      </c>
      <c r="AU607" s="225" t="s">
        <v>79</v>
      </c>
      <c r="AY607" s="18" t="s">
        <v>240</v>
      </c>
      <c r="BE607" s="226">
        <f>IF(N607="základní",J607,0)</f>
        <v>0</v>
      </c>
      <c r="BF607" s="226">
        <f>IF(N607="snížená",J607,0)</f>
        <v>0</v>
      </c>
      <c r="BG607" s="226">
        <f>IF(N607="zákl. přenesená",J607,0)</f>
        <v>0</v>
      </c>
      <c r="BH607" s="226">
        <f>IF(N607="sníž. přenesená",J607,0)</f>
        <v>0</v>
      </c>
      <c r="BI607" s="226">
        <f>IF(N607="nulová",J607,0)</f>
        <v>0</v>
      </c>
      <c r="BJ607" s="18" t="s">
        <v>79</v>
      </c>
      <c r="BK607" s="226">
        <f>ROUND(I607*H607,2)</f>
        <v>0</v>
      </c>
      <c r="BL607" s="18" t="s">
        <v>248</v>
      </c>
      <c r="BM607" s="225" t="s">
        <v>4236</v>
      </c>
    </row>
    <row r="608" s="2" customFormat="1">
      <c r="A608" s="39"/>
      <c r="B608" s="40"/>
      <c r="C608" s="41"/>
      <c r="D608" s="227" t="s">
        <v>435</v>
      </c>
      <c r="E608" s="41"/>
      <c r="F608" s="228" t="s">
        <v>8450</v>
      </c>
      <c r="G608" s="41"/>
      <c r="H608" s="41"/>
      <c r="I608" s="229"/>
      <c r="J608" s="41"/>
      <c r="K608" s="41"/>
      <c r="L608" s="45"/>
      <c r="M608" s="291"/>
      <c r="N608" s="292"/>
      <c r="O608" s="85"/>
      <c r="P608" s="85"/>
      <c r="Q608" s="85"/>
      <c r="R608" s="85"/>
      <c r="S608" s="85"/>
      <c r="T608" s="86"/>
      <c r="U608" s="39"/>
      <c r="V608" s="39"/>
      <c r="W608" s="39"/>
      <c r="X608" s="39"/>
      <c r="Y608" s="39"/>
      <c r="Z608" s="39"/>
      <c r="AA608" s="39"/>
      <c r="AB608" s="39"/>
      <c r="AC608" s="39"/>
      <c r="AD608" s="39"/>
      <c r="AE608" s="39"/>
      <c r="AT608" s="18" t="s">
        <v>435</v>
      </c>
      <c r="AU608" s="18" t="s">
        <v>79</v>
      </c>
    </row>
    <row r="609" s="2" customFormat="1" ht="21.75" customHeight="1">
      <c r="A609" s="39"/>
      <c r="B609" s="40"/>
      <c r="C609" s="214" t="s">
        <v>3207</v>
      </c>
      <c r="D609" s="214" t="s">
        <v>243</v>
      </c>
      <c r="E609" s="215" t="s">
        <v>8451</v>
      </c>
      <c r="F609" s="216" t="s">
        <v>8058</v>
      </c>
      <c r="G609" s="217" t="s">
        <v>6156</v>
      </c>
      <c r="H609" s="218">
        <v>16</v>
      </c>
      <c r="I609" s="219"/>
      <c r="J609" s="220">
        <f>ROUND(I609*H609,2)</f>
        <v>0</v>
      </c>
      <c r="K609" s="216" t="s">
        <v>247</v>
      </c>
      <c r="L609" s="45"/>
      <c r="M609" s="221" t="s">
        <v>19</v>
      </c>
      <c r="N609" s="222" t="s">
        <v>43</v>
      </c>
      <c r="O609" s="85"/>
      <c r="P609" s="223">
        <f>O609*H609</f>
        <v>0</v>
      </c>
      <c r="Q609" s="223">
        <v>0</v>
      </c>
      <c r="R609" s="223">
        <f>Q609*H609</f>
        <v>0</v>
      </c>
      <c r="S609" s="223">
        <v>0</v>
      </c>
      <c r="T609" s="224">
        <f>S609*H609</f>
        <v>0</v>
      </c>
      <c r="U609" s="39"/>
      <c r="V609" s="39"/>
      <c r="W609" s="39"/>
      <c r="X609" s="39"/>
      <c r="Y609" s="39"/>
      <c r="Z609" s="39"/>
      <c r="AA609" s="39"/>
      <c r="AB609" s="39"/>
      <c r="AC609" s="39"/>
      <c r="AD609" s="39"/>
      <c r="AE609" s="39"/>
      <c r="AR609" s="225" t="s">
        <v>248</v>
      </c>
      <c r="AT609" s="225" t="s">
        <v>243</v>
      </c>
      <c r="AU609" s="225" t="s">
        <v>79</v>
      </c>
      <c r="AY609" s="18" t="s">
        <v>240</v>
      </c>
      <c r="BE609" s="226">
        <f>IF(N609="základní",J609,0)</f>
        <v>0</v>
      </c>
      <c r="BF609" s="226">
        <f>IF(N609="snížená",J609,0)</f>
        <v>0</v>
      </c>
      <c r="BG609" s="226">
        <f>IF(N609="zákl. přenesená",J609,0)</f>
        <v>0</v>
      </c>
      <c r="BH609" s="226">
        <f>IF(N609="sníž. přenesená",J609,0)</f>
        <v>0</v>
      </c>
      <c r="BI609" s="226">
        <f>IF(N609="nulová",J609,0)</f>
        <v>0</v>
      </c>
      <c r="BJ609" s="18" t="s">
        <v>79</v>
      </c>
      <c r="BK609" s="226">
        <f>ROUND(I609*H609,2)</f>
        <v>0</v>
      </c>
      <c r="BL609" s="18" t="s">
        <v>248</v>
      </c>
      <c r="BM609" s="225" t="s">
        <v>4244</v>
      </c>
    </row>
    <row r="610" s="2" customFormat="1">
      <c r="A610" s="39"/>
      <c r="B610" s="40"/>
      <c r="C610" s="41"/>
      <c r="D610" s="227" t="s">
        <v>435</v>
      </c>
      <c r="E610" s="41"/>
      <c r="F610" s="228" t="s">
        <v>8450</v>
      </c>
      <c r="G610" s="41"/>
      <c r="H610" s="41"/>
      <c r="I610" s="229"/>
      <c r="J610" s="41"/>
      <c r="K610" s="41"/>
      <c r="L610" s="45"/>
      <c r="M610" s="291"/>
      <c r="N610" s="292"/>
      <c r="O610" s="85"/>
      <c r="P610" s="85"/>
      <c r="Q610" s="85"/>
      <c r="R610" s="85"/>
      <c r="S610" s="85"/>
      <c r="T610" s="86"/>
      <c r="U610" s="39"/>
      <c r="V610" s="39"/>
      <c r="W610" s="39"/>
      <c r="X610" s="39"/>
      <c r="Y610" s="39"/>
      <c r="Z610" s="39"/>
      <c r="AA610" s="39"/>
      <c r="AB610" s="39"/>
      <c r="AC610" s="39"/>
      <c r="AD610" s="39"/>
      <c r="AE610" s="39"/>
      <c r="AT610" s="18" t="s">
        <v>435</v>
      </c>
      <c r="AU610" s="18" t="s">
        <v>79</v>
      </c>
    </row>
    <row r="611" s="2" customFormat="1" ht="16.5" customHeight="1">
      <c r="A611" s="39"/>
      <c r="B611" s="40"/>
      <c r="C611" s="214" t="s">
        <v>3215</v>
      </c>
      <c r="D611" s="214" t="s">
        <v>243</v>
      </c>
      <c r="E611" s="215" t="s">
        <v>8452</v>
      </c>
      <c r="F611" s="216" t="s">
        <v>8060</v>
      </c>
      <c r="G611" s="217" t="s">
        <v>6156</v>
      </c>
      <c r="H611" s="218">
        <v>8</v>
      </c>
      <c r="I611" s="219"/>
      <c r="J611" s="220">
        <f>ROUND(I611*H611,2)</f>
        <v>0</v>
      </c>
      <c r="K611" s="216" t="s">
        <v>247</v>
      </c>
      <c r="L611" s="45"/>
      <c r="M611" s="221" t="s">
        <v>19</v>
      </c>
      <c r="N611" s="222" t="s">
        <v>43</v>
      </c>
      <c r="O611" s="85"/>
      <c r="P611" s="223">
        <f>O611*H611</f>
        <v>0</v>
      </c>
      <c r="Q611" s="223">
        <v>0</v>
      </c>
      <c r="R611" s="223">
        <f>Q611*H611</f>
        <v>0</v>
      </c>
      <c r="S611" s="223">
        <v>0</v>
      </c>
      <c r="T611" s="224">
        <f>S611*H611</f>
        <v>0</v>
      </c>
      <c r="U611" s="39"/>
      <c r="V611" s="39"/>
      <c r="W611" s="39"/>
      <c r="X611" s="39"/>
      <c r="Y611" s="39"/>
      <c r="Z611" s="39"/>
      <c r="AA611" s="39"/>
      <c r="AB611" s="39"/>
      <c r="AC611" s="39"/>
      <c r="AD611" s="39"/>
      <c r="AE611" s="39"/>
      <c r="AR611" s="225" t="s">
        <v>248</v>
      </c>
      <c r="AT611" s="225" t="s">
        <v>243</v>
      </c>
      <c r="AU611" s="225" t="s">
        <v>79</v>
      </c>
      <c r="AY611" s="18" t="s">
        <v>240</v>
      </c>
      <c r="BE611" s="226">
        <f>IF(N611="základní",J611,0)</f>
        <v>0</v>
      </c>
      <c r="BF611" s="226">
        <f>IF(N611="snížená",J611,0)</f>
        <v>0</v>
      </c>
      <c r="BG611" s="226">
        <f>IF(N611="zákl. přenesená",J611,0)</f>
        <v>0</v>
      </c>
      <c r="BH611" s="226">
        <f>IF(N611="sníž. přenesená",J611,0)</f>
        <v>0</v>
      </c>
      <c r="BI611" s="226">
        <f>IF(N611="nulová",J611,0)</f>
        <v>0</v>
      </c>
      <c r="BJ611" s="18" t="s">
        <v>79</v>
      </c>
      <c r="BK611" s="226">
        <f>ROUND(I611*H611,2)</f>
        <v>0</v>
      </c>
      <c r="BL611" s="18" t="s">
        <v>248</v>
      </c>
      <c r="BM611" s="225" t="s">
        <v>4252</v>
      </c>
    </row>
    <row r="612" s="2" customFormat="1">
      <c r="A612" s="39"/>
      <c r="B612" s="40"/>
      <c r="C612" s="41"/>
      <c r="D612" s="227" t="s">
        <v>435</v>
      </c>
      <c r="E612" s="41"/>
      <c r="F612" s="228" t="s">
        <v>8450</v>
      </c>
      <c r="G612" s="41"/>
      <c r="H612" s="41"/>
      <c r="I612" s="229"/>
      <c r="J612" s="41"/>
      <c r="K612" s="41"/>
      <c r="L612" s="45"/>
      <c r="M612" s="291"/>
      <c r="N612" s="292"/>
      <c r="O612" s="85"/>
      <c r="P612" s="85"/>
      <c r="Q612" s="85"/>
      <c r="R612" s="85"/>
      <c r="S612" s="85"/>
      <c r="T612" s="86"/>
      <c r="U612" s="39"/>
      <c r="V612" s="39"/>
      <c r="W612" s="39"/>
      <c r="X612" s="39"/>
      <c r="Y612" s="39"/>
      <c r="Z612" s="39"/>
      <c r="AA612" s="39"/>
      <c r="AB612" s="39"/>
      <c r="AC612" s="39"/>
      <c r="AD612" s="39"/>
      <c r="AE612" s="39"/>
      <c r="AT612" s="18" t="s">
        <v>435</v>
      </c>
      <c r="AU612" s="18" t="s">
        <v>79</v>
      </c>
    </row>
    <row r="613" s="2" customFormat="1">
      <c r="A613" s="39"/>
      <c r="B613" s="40"/>
      <c r="C613" s="214" t="s">
        <v>3220</v>
      </c>
      <c r="D613" s="214" t="s">
        <v>243</v>
      </c>
      <c r="E613" s="215" t="s">
        <v>8453</v>
      </c>
      <c r="F613" s="216" t="s">
        <v>8062</v>
      </c>
      <c r="G613" s="217" t="s">
        <v>6156</v>
      </c>
      <c r="H613" s="218">
        <v>48</v>
      </c>
      <c r="I613" s="219"/>
      <c r="J613" s="220">
        <f>ROUND(I613*H613,2)</f>
        <v>0</v>
      </c>
      <c r="K613" s="216" t="s">
        <v>247</v>
      </c>
      <c r="L613" s="45"/>
      <c r="M613" s="221" t="s">
        <v>19</v>
      </c>
      <c r="N613" s="222" t="s">
        <v>43</v>
      </c>
      <c r="O613" s="85"/>
      <c r="P613" s="223">
        <f>O613*H613</f>
        <v>0</v>
      </c>
      <c r="Q613" s="223">
        <v>0</v>
      </c>
      <c r="R613" s="223">
        <f>Q613*H613</f>
        <v>0</v>
      </c>
      <c r="S613" s="223">
        <v>0</v>
      </c>
      <c r="T613" s="224">
        <f>S613*H613</f>
        <v>0</v>
      </c>
      <c r="U613" s="39"/>
      <c r="V613" s="39"/>
      <c r="W613" s="39"/>
      <c r="X613" s="39"/>
      <c r="Y613" s="39"/>
      <c r="Z613" s="39"/>
      <c r="AA613" s="39"/>
      <c r="AB613" s="39"/>
      <c r="AC613" s="39"/>
      <c r="AD613" s="39"/>
      <c r="AE613" s="39"/>
      <c r="AR613" s="225" t="s">
        <v>248</v>
      </c>
      <c r="AT613" s="225" t="s">
        <v>243</v>
      </c>
      <c r="AU613" s="225" t="s">
        <v>79</v>
      </c>
      <c r="AY613" s="18" t="s">
        <v>240</v>
      </c>
      <c r="BE613" s="226">
        <f>IF(N613="základní",J613,0)</f>
        <v>0</v>
      </c>
      <c r="BF613" s="226">
        <f>IF(N613="snížená",J613,0)</f>
        <v>0</v>
      </c>
      <c r="BG613" s="226">
        <f>IF(N613="zákl. přenesená",J613,0)</f>
        <v>0</v>
      </c>
      <c r="BH613" s="226">
        <f>IF(N613="sníž. přenesená",J613,0)</f>
        <v>0</v>
      </c>
      <c r="BI613" s="226">
        <f>IF(N613="nulová",J613,0)</f>
        <v>0</v>
      </c>
      <c r="BJ613" s="18" t="s">
        <v>79</v>
      </c>
      <c r="BK613" s="226">
        <f>ROUND(I613*H613,2)</f>
        <v>0</v>
      </c>
      <c r="BL613" s="18" t="s">
        <v>248</v>
      </c>
      <c r="BM613" s="225" t="s">
        <v>4260</v>
      </c>
    </row>
    <row r="614" s="2" customFormat="1">
      <c r="A614" s="39"/>
      <c r="B614" s="40"/>
      <c r="C614" s="41"/>
      <c r="D614" s="227" t="s">
        <v>435</v>
      </c>
      <c r="E614" s="41"/>
      <c r="F614" s="228" t="s">
        <v>8022</v>
      </c>
      <c r="G614" s="41"/>
      <c r="H614" s="41"/>
      <c r="I614" s="229"/>
      <c r="J614" s="41"/>
      <c r="K614" s="41"/>
      <c r="L614" s="45"/>
      <c r="M614" s="291"/>
      <c r="N614" s="292"/>
      <c r="O614" s="85"/>
      <c r="P614" s="85"/>
      <c r="Q614" s="85"/>
      <c r="R614" s="85"/>
      <c r="S614" s="85"/>
      <c r="T614" s="86"/>
      <c r="U614" s="39"/>
      <c r="V614" s="39"/>
      <c r="W614" s="39"/>
      <c r="X614" s="39"/>
      <c r="Y614" s="39"/>
      <c r="Z614" s="39"/>
      <c r="AA614" s="39"/>
      <c r="AB614" s="39"/>
      <c r="AC614" s="39"/>
      <c r="AD614" s="39"/>
      <c r="AE614" s="39"/>
      <c r="AT614" s="18" t="s">
        <v>435</v>
      </c>
      <c r="AU614" s="18" t="s">
        <v>79</v>
      </c>
    </row>
    <row r="615" s="2" customFormat="1">
      <c r="A615" s="39"/>
      <c r="B615" s="40"/>
      <c r="C615" s="214" t="s">
        <v>3223</v>
      </c>
      <c r="D615" s="214" t="s">
        <v>243</v>
      </c>
      <c r="E615" s="215" t="s">
        <v>8454</v>
      </c>
      <c r="F615" s="216" t="s">
        <v>8455</v>
      </c>
      <c r="G615" s="217" t="s">
        <v>8065</v>
      </c>
      <c r="H615" s="218">
        <v>212</v>
      </c>
      <c r="I615" s="219"/>
      <c r="J615" s="220">
        <f>ROUND(I615*H615,2)</f>
        <v>0</v>
      </c>
      <c r="K615" s="216" t="s">
        <v>247</v>
      </c>
      <c r="L615" s="45"/>
      <c r="M615" s="221" t="s">
        <v>19</v>
      </c>
      <c r="N615" s="222" t="s">
        <v>43</v>
      </c>
      <c r="O615" s="85"/>
      <c r="P615" s="223">
        <f>O615*H615</f>
        <v>0</v>
      </c>
      <c r="Q615" s="223">
        <v>0</v>
      </c>
      <c r="R615" s="223">
        <f>Q615*H615</f>
        <v>0</v>
      </c>
      <c r="S615" s="223">
        <v>0</v>
      </c>
      <c r="T615" s="224">
        <f>S615*H615</f>
        <v>0</v>
      </c>
      <c r="U615" s="39"/>
      <c r="V615" s="39"/>
      <c r="W615" s="39"/>
      <c r="X615" s="39"/>
      <c r="Y615" s="39"/>
      <c r="Z615" s="39"/>
      <c r="AA615" s="39"/>
      <c r="AB615" s="39"/>
      <c r="AC615" s="39"/>
      <c r="AD615" s="39"/>
      <c r="AE615" s="39"/>
      <c r="AR615" s="225" t="s">
        <v>248</v>
      </c>
      <c r="AT615" s="225" t="s">
        <v>243</v>
      </c>
      <c r="AU615" s="225" t="s">
        <v>79</v>
      </c>
      <c r="AY615" s="18" t="s">
        <v>240</v>
      </c>
      <c r="BE615" s="226">
        <f>IF(N615="základní",J615,0)</f>
        <v>0</v>
      </c>
      <c r="BF615" s="226">
        <f>IF(N615="snížená",J615,0)</f>
        <v>0</v>
      </c>
      <c r="BG615" s="226">
        <f>IF(N615="zákl. přenesená",J615,0)</f>
        <v>0</v>
      </c>
      <c r="BH615" s="226">
        <f>IF(N615="sníž. přenesená",J615,0)</f>
        <v>0</v>
      </c>
      <c r="BI615" s="226">
        <f>IF(N615="nulová",J615,0)</f>
        <v>0</v>
      </c>
      <c r="BJ615" s="18" t="s">
        <v>79</v>
      </c>
      <c r="BK615" s="226">
        <f>ROUND(I615*H615,2)</f>
        <v>0</v>
      </c>
      <c r="BL615" s="18" t="s">
        <v>248</v>
      </c>
      <c r="BM615" s="225" t="s">
        <v>4268</v>
      </c>
    </row>
    <row r="616" s="2" customFormat="1">
      <c r="A616" s="39"/>
      <c r="B616" s="40"/>
      <c r="C616" s="41"/>
      <c r="D616" s="227" t="s">
        <v>435</v>
      </c>
      <c r="E616" s="41"/>
      <c r="F616" s="228" t="s">
        <v>8456</v>
      </c>
      <c r="G616" s="41"/>
      <c r="H616" s="41"/>
      <c r="I616" s="229"/>
      <c r="J616" s="41"/>
      <c r="K616" s="41"/>
      <c r="L616" s="45"/>
      <c r="M616" s="291"/>
      <c r="N616" s="292"/>
      <c r="O616" s="85"/>
      <c r="P616" s="85"/>
      <c r="Q616" s="85"/>
      <c r="R616" s="85"/>
      <c r="S616" s="85"/>
      <c r="T616" s="86"/>
      <c r="U616" s="39"/>
      <c r="V616" s="39"/>
      <c r="W616" s="39"/>
      <c r="X616" s="39"/>
      <c r="Y616" s="39"/>
      <c r="Z616" s="39"/>
      <c r="AA616" s="39"/>
      <c r="AB616" s="39"/>
      <c r="AC616" s="39"/>
      <c r="AD616" s="39"/>
      <c r="AE616" s="39"/>
      <c r="AT616" s="18" t="s">
        <v>435</v>
      </c>
      <c r="AU616" s="18" t="s">
        <v>79</v>
      </c>
    </row>
    <row r="617" s="2" customFormat="1">
      <c r="A617" s="39"/>
      <c r="B617" s="40"/>
      <c r="C617" s="214" t="s">
        <v>3227</v>
      </c>
      <c r="D617" s="214" t="s">
        <v>243</v>
      </c>
      <c r="E617" s="215" t="s">
        <v>8457</v>
      </c>
      <c r="F617" s="216" t="s">
        <v>8458</v>
      </c>
      <c r="G617" s="217" t="s">
        <v>8065</v>
      </c>
      <c r="H617" s="218">
        <v>18</v>
      </c>
      <c r="I617" s="219"/>
      <c r="J617" s="220">
        <f>ROUND(I617*H617,2)</f>
        <v>0</v>
      </c>
      <c r="K617" s="216" t="s">
        <v>247</v>
      </c>
      <c r="L617" s="45"/>
      <c r="M617" s="221" t="s">
        <v>19</v>
      </c>
      <c r="N617" s="222" t="s">
        <v>43</v>
      </c>
      <c r="O617" s="85"/>
      <c r="P617" s="223">
        <f>O617*H617</f>
        <v>0</v>
      </c>
      <c r="Q617" s="223">
        <v>0</v>
      </c>
      <c r="R617" s="223">
        <f>Q617*H617</f>
        <v>0</v>
      </c>
      <c r="S617" s="223">
        <v>0</v>
      </c>
      <c r="T617" s="224">
        <f>S617*H617</f>
        <v>0</v>
      </c>
      <c r="U617" s="39"/>
      <c r="V617" s="39"/>
      <c r="W617" s="39"/>
      <c r="X617" s="39"/>
      <c r="Y617" s="39"/>
      <c r="Z617" s="39"/>
      <c r="AA617" s="39"/>
      <c r="AB617" s="39"/>
      <c r="AC617" s="39"/>
      <c r="AD617" s="39"/>
      <c r="AE617" s="39"/>
      <c r="AR617" s="225" t="s">
        <v>248</v>
      </c>
      <c r="AT617" s="225" t="s">
        <v>243</v>
      </c>
      <c r="AU617" s="225" t="s">
        <v>79</v>
      </c>
      <c r="AY617" s="18" t="s">
        <v>240</v>
      </c>
      <c r="BE617" s="226">
        <f>IF(N617="základní",J617,0)</f>
        <v>0</v>
      </c>
      <c r="BF617" s="226">
        <f>IF(N617="snížená",J617,0)</f>
        <v>0</v>
      </c>
      <c r="BG617" s="226">
        <f>IF(N617="zákl. přenesená",J617,0)</f>
        <v>0</v>
      </c>
      <c r="BH617" s="226">
        <f>IF(N617="sníž. přenesená",J617,0)</f>
        <v>0</v>
      </c>
      <c r="BI617" s="226">
        <f>IF(N617="nulová",J617,0)</f>
        <v>0</v>
      </c>
      <c r="BJ617" s="18" t="s">
        <v>79</v>
      </c>
      <c r="BK617" s="226">
        <f>ROUND(I617*H617,2)</f>
        <v>0</v>
      </c>
      <c r="BL617" s="18" t="s">
        <v>248</v>
      </c>
      <c r="BM617" s="225" t="s">
        <v>4276</v>
      </c>
    </row>
    <row r="618" s="2" customFormat="1">
      <c r="A618" s="39"/>
      <c r="B618" s="40"/>
      <c r="C618" s="41"/>
      <c r="D618" s="227" t="s">
        <v>435</v>
      </c>
      <c r="E618" s="41"/>
      <c r="F618" s="228" t="s">
        <v>8459</v>
      </c>
      <c r="G618" s="41"/>
      <c r="H618" s="41"/>
      <c r="I618" s="229"/>
      <c r="J618" s="41"/>
      <c r="K618" s="41"/>
      <c r="L618" s="45"/>
      <c r="M618" s="291"/>
      <c r="N618" s="292"/>
      <c r="O618" s="85"/>
      <c r="P618" s="85"/>
      <c r="Q618" s="85"/>
      <c r="R618" s="85"/>
      <c r="S618" s="85"/>
      <c r="T618" s="86"/>
      <c r="U618" s="39"/>
      <c r="V618" s="39"/>
      <c r="W618" s="39"/>
      <c r="X618" s="39"/>
      <c r="Y618" s="39"/>
      <c r="Z618" s="39"/>
      <c r="AA618" s="39"/>
      <c r="AB618" s="39"/>
      <c r="AC618" s="39"/>
      <c r="AD618" s="39"/>
      <c r="AE618" s="39"/>
      <c r="AT618" s="18" t="s">
        <v>435</v>
      </c>
      <c r="AU618" s="18" t="s">
        <v>79</v>
      </c>
    </row>
    <row r="619" s="12" customFormat="1" ht="25.92" customHeight="1">
      <c r="A619" s="12"/>
      <c r="B619" s="198"/>
      <c r="C619" s="199"/>
      <c r="D619" s="200" t="s">
        <v>71</v>
      </c>
      <c r="E619" s="201" t="s">
        <v>309</v>
      </c>
      <c r="F619" s="201" t="s">
        <v>8460</v>
      </c>
      <c r="G619" s="199"/>
      <c r="H619" s="199"/>
      <c r="I619" s="202"/>
      <c r="J619" s="203">
        <f>BK619</f>
        <v>0</v>
      </c>
      <c r="K619" s="199"/>
      <c r="L619" s="204"/>
      <c r="M619" s="205"/>
      <c r="N619" s="206"/>
      <c r="O619" s="206"/>
      <c r="P619" s="207">
        <f>SUM(P620:P647)</f>
        <v>0</v>
      </c>
      <c r="Q619" s="206"/>
      <c r="R619" s="207">
        <f>SUM(R620:R647)</f>
        <v>0</v>
      </c>
      <c r="S619" s="206"/>
      <c r="T619" s="208">
        <f>SUM(T620:T647)</f>
        <v>0</v>
      </c>
      <c r="U619" s="12"/>
      <c r="V619" s="12"/>
      <c r="W619" s="12"/>
      <c r="X619" s="12"/>
      <c r="Y619" s="12"/>
      <c r="Z619" s="12"/>
      <c r="AA619" s="12"/>
      <c r="AB619" s="12"/>
      <c r="AC619" s="12"/>
      <c r="AD619" s="12"/>
      <c r="AE619" s="12"/>
      <c r="AR619" s="209" t="s">
        <v>79</v>
      </c>
      <c r="AT619" s="210" t="s">
        <v>71</v>
      </c>
      <c r="AU619" s="210" t="s">
        <v>72</v>
      </c>
      <c r="AY619" s="209" t="s">
        <v>240</v>
      </c>
      <c r="BK619" s="211">
        <f>SUM(BK620:BK647)</f>
        <v>0</v>
      </c>
    </row>
    <row r="620" s="2" customFormat="1">
      <c r="A620" s="39"/>
      <c r="B620" s="40"/>
      <c r="C620" s="214" t="s">
        <v>3233</v>
      </c>
      <c r="D620" s="214" t="s">
        <v>243</v>
      </c>
      <c r="E620" s="215" t="s">
        <v>8461</v>
      </c>
      <c r="F620" s="216" t="s">
        <v>8462</v>
      </c>
      <c r="G620" s="217" t="s">
        <v>282</v>
      </c>
      <c r="H620" s="218">
        <v>2</v>
      </c>
      <c r="I620" s="219"/>
      <c r="J620" s="220">
        <f>ROUND(I620*H620,2)</f>
        <v>0</v>
      </c>
      <c r="K620" s="216" t="s">
        <v>247</v>
      </c>
      <c r="L620" s="45"/>
      <c r="M620" s="221" t="s">
        <v>19</v>
      </c>
      <c r="N620" s="222" t="s">
        <v>43</v>
      </c>
      <c r="O620" s="85"/>
      <c r="P620" s="223">
        <f>O620*H620</f>
        <v>0</v>
      </c>
      <c r="Q620" s="223">
        <v>0</v>
      </c>
      <c r="R620" s="223">
        <f>Q620*H620</f>
        <v>0</v>
      </c>
      <c r="S620" s="223">
        <v>0</v>
      </c>
      <c r="T620" s="224">
        <f>S620*H620</f>
        <v>0</v>
      </c>
      <c r="U620" s="39"/>
      <c r="V620" s="39"/>
      <c r="W620" s="39"/>
      <c r="X620" s="39"/>
      <c r="Y620" s="39"/>
      <c r="Z620" s="39"/>
      <c r="AA620" s="39"/>
      <c r="AB620" s="39"/>
      <c r="AC620" s="39"/>
      <c r="AD620" s="39"/>
      <c r="AE620" s="39"/>
      <c r="AR620" s="225" t="s">
        <v>248</v>
      </c>
      <c r="AT620" s="225" t="s">
        <v>243</v>
      </c>
      <c r="AU620" s="225" t="s">
        <v>79</v>
      </c>
      <c r="AY620" s="18" t="s">
        <v>240</v>
      </c>
      <c r="BE620" s="226">
        <f>IF(N620="základní",J620,0)</f>
        <v>0</v>
      </c>
      <c r="BF620" s="226">
        <f>IF(N620="snížená",J620,0)</f>
        <v>0</v>
      </c>
      <c r="BG620" s="226">
        <f>IF(N620="zákl. přenesená",J620,0)</f>
        <v>0</v>
      </c>
      <c r="BH620" s="226">
        <f>IF(N620="sníž. přenesená",J620,0)</f>
        <v>0</v>
      </c>
      <c r="BI620" s="226">
        <f>IF(N620="nulová",J620,0)</f>
        <v>0</v>
      </c>
      <c r="BJ620" s="18" t="s">
        <v>79</v>
      </c>
      <c r="BK620" s="226">
        <f>ROUND(I620*H620,2)</f>
        <v>0</v>
      </c>
      <c r="BL620" s="18" t="s">
        <v>248</v>
      </c>
      <c r="BM620" s="225" t="s">
        <v>4284</v>
      </c>
    </row>
    <row r="621" s="2" customFormat="1">
      <c r="A621" s="39"/>
      <c r="B621" s="40"/>
      <c r="C621" s="41"/>
      <c r="D621" s="227" t="s">
        <v>435</v>
      </c>
      <c r="E621" s="41"/>
      <c r="F621" s="228" t="s">
        <v>8463</v>
      </c>
      <c r="G621" s="41"/>
      <c r="H621" s="41"/>
      <c r="I621" s="229"/>
      <c r="J621" s="41"/>
      <c r="K621" s="41"/>
      <c r="L621" s="45"/>
      <c r="M621" s="291"/>
      <c r="N621" s="292"/>
      <c r="O621" s="85"/>
      <c r="P621" s="85"/>
      <c r="Q621" s="85"/>
      <c r="R621" s="85"/>
      <c r="S621" s="85"/>
      <c r="T621" s="86"/>
      <c r="U621" s="39"/>
      <c r="V621" s="39"/>
      <c r="W621" s="39"/>
      <c r="X621" s="39"/>
      <c r="Y621" s="39"/>
      <c r="Z621" s="39"/>
      <c r="AA621" s="39"/>
      <c r="AB621" s="39"/>
      <c r="AC621" s="39"/>
      <c r="AD621" s="39"/>
      <c r="AE621" s="39"/>
      <c r="AT621" s="18" t="s">
        <v>435</v>
      </c>
      <c r="AU621" s="18" t="s">
        <v>79</v>
      </c>
    </row>
    <row r="622" s="2" customFormat="1" ht="16.5" customHeight="1">
      <c r="A622" s="39"/>
      <c r="B622" s="40"/>
      <c r="C622" s="214" t="s">
        <v>3236</v>
      </c>
      <c r="D622" s="214" t="s">
        <v>243</v>
      </c>
      <c r="E622" s="215" t="s">
        <v>8464</v>
      </c>
      <c r="F622" s="216" t="s">
        <v>8155</v>
      </c>
      <c r="G622" s="217" t="s">
        <v>282</v>
      </c>
      <c r="H622" s="218">
        <v>2</v>
      </c>
      <c r="I622" s="219"/>
      <c r="J622" s="220">
        <f>ROUND(I622*H622,2)</f>
        <v>0</v>
      </c>
      <c r="K622" s="216" t="s">
        <v>247</v>
      </c>
      <c r="L622" s="45"/>
      <c r="M622" s="221" t="s">
        <v>19</v>
      </c>
      <c r="N622" s="222" t="s">
        <v>43</v>
      </c>
      <c r="O622" s="85"/>
      <c r="P622" s="223">
        <f>O622*H622</f>
        <v>0</v>
      </c>
      <c r="Q622" s="223">
        <v>0</v>
      </c>
      <c r="R622" s="223">
        <f>Q622*H622</f>
        <v>0</v>
      </c>
      <c r="S622" s="223">
        <v>0</v>
      </c>
      <c r="T622" s="224">
        <f>S622*H622</f>
        <v>0</v>
      </c>
      <c r="U622" s="39"/>
      <c r="V622" s="39"/>
      <c r="W622" s="39"/>
      <c r="X622" s="39"/>
      <c r="Y622" s="39"/>
      <c r="Z622" s="39"/>
      <c r="AA622" s="39"/>
      <c r="AB622" s="39"/>
      <c r="AC622" s="39"/>
      <c r="AD622" s="39"/>
      <c r="AE622" s="39"/>
      <c r="AR622" s="225" t="s">
        <v>248</v>
      </c>
      <c r="AT622" s="225" t="s">
        <v>243</v>
      </c>
      <c r="AU622" s="225" t="s">
        <v>79</v>
      </c>
      <c r="AY622" s="18" t="s">
        <v>240</v>
      </c>
      <c r="BE622" s="226">
        <f>IF(N622="základní",J622,0)</f>
        <v>0</v>
      </c>
      <c r="BF622" s="226">
        <f>IF(N622="snížená",J622,0)</f>
        <v>0</v>
      </c>
      <c r="BG622" s="226">
        <f>IF(N622="zákl. přenesená",J622,0)</f>
        <v>0</v>
      </c>
      <c r="BH622" s="226">
        <f>IF(N622="sníž. přenesená",J622,0)</f>
        <v>0</v>
      </c>
      <c r="BI622" s="226">
        <f>IF(N622="nulová",J622,0)</f>
        <v>0</v>
      </c>
      <c r="BJ622" s="18" t="s">
        <v>79</v>
      </c>
      <c r="BK622" s="226">
        <f>ROUND(I622*H622,2)</f>
        <v>0</v>
      </c>
      <c r="BL622" s="18" t="s">
        <v>248</v>
      </c>
      <c r="BM622" s="225" t="s">
        <v>4292</v>
      </c>
    </row>
    <row r="623" s="2" customFormat="1">
      <c r="A623" s="39"/>
      <c r="B623" s="40"/>
      <c r="C623" s="41"/>
      <c r="D623" s="227" t="s">
        <v>435</v>
      </c>
      <c r="E623" s="41"/>
      <c r="F623" s="228" t="s">
        <v>8091</v>
      </c>
      <c r="G623" s="41"/>
      <c r="H623" s="41"/>
      <c r="I623" s="229"/>
      <c r="J623" s="41"/>
      <c r="K623" s="41"/>
      <c r="L623" s="45"/>
      <c r="M623" s="291"/>
      <c r="N623" s="292"/>
      <c r="O623" s="85"/>
      <c r="P623" s="85"/>
      <c r="Q623" s="85"/>
      <c r="R623" s="85"/>
      <c r="S623" s="85"/>
      <c r="T623" s="86"/>
      <c r="U623" s="39"/>
      <c r="V623" s="39"/>
      <c r="W623" s="39"/>
      <c r="X623" s="39"/>
      <c r="Y623" s="39"/>
      <c r="Z623" s="39"/>
      <c r="AA623" s="39"/>
      <c r="AB623" s="39"/>
      <c r="AC623" s="39"/>
      <c r="AD623" s="39"/>
      <c r="AE623" s="39"/>
      <c r="AT623" s="18" t="s">
        <v>435</v>
      </c>
      <c r="AU623" s="18" t="s">
        <v>79</v>
      </c>
    </row>
    <row r="624" s="2" customFormat="1">
      <c r="A624" s="39"/>
      <c r="B624" s="40"/>
      <c r="C624" s="214" t="s">
        <v>3242</v>
      </c>
      <c r="D624" s="214" t="s">
        <v>243</v>
      </c>
      <c r="E624" s="215" t="s">
        <v>8465</v>
      </c>
      <c r="F624" s="216" t="s">
        <v>8462</v>
      </c>
      <c r="G624" s="217" t="s">
        <v>282</v>
      </c>
      <c r="H624" s="218">
        <v>2</v>
      </c>
      <c r="I624" s="219"/>
      <c r="J624" s="220">
        <f>ROUND(I624*H624,2)</f>
        <v>0</v>
      </c>
      <c r="K624" s="216" t="s">
        <v>247</v>
      </c>
      <c r="L624" s="45"/>
      <c r="M624" s="221" t="s">
        <v>19</v>
      </c>
      <c r="N624" s="222" t="s">
        <v>43</v>
      </c>
      <c r="O624" s="85"/>
      <c r="P624" s="223">
        <f>O624*H624</f>
        <v>0</v>
      </c>
      <c r="Q624" s="223">
        <v>0</v>
      </c>
      <c r="R624" s="223">
        <f>Q624*H624</f>
        <v>0</v>
      </c>
      <c r="S624" s="223">
        <v>0</v>
      </c>
      <c r="T624" s="224">
        <f>S624*H624</f>
        <v>0</v>
      </c>
      <c r="U624" s="39"/>
      <c r="V624" s="39"/>
      <c r="W624" s="39"/>
      <c r="X624" s="39"/>
      <c r="Y624" s="39"/>
      <c r="Z624" s="39"/>
      <c r="AA624" s="39"/>
      <c r="AB624" s="39"/>
      <c r="AC624" s="39"/>
      <c r="AD624" s="39"/>
      <c r="AE624" s="39"/>
      <c r="AR624" s="225" t="s">
        <v>248</v>
      </c>
      <c r="AT624" s="225" t="s">
        <v>243</v>
      </c>
      <c r="AU624" s="225" t="s">
        <v>79</v>
      </c>
      <c r="AY624" s="18" t="s">
        <v>240</v>
      </c>
      <c r="BE624" s="226">
        <f>IF(N624="základní",J624,0)</f>
        <v>0</v>
      </c>
      <c r="BF624" s="226">
        <f>IF(N624="snížená",J624,0)</f>
        <v>0</v>
      </c>
      <c r="BG624" s="226">
        <f>IF(N624="zákl. přenesená",J624,0)</f>
        <v>0</v>
      </c>
      <c r="BH624" s="226">
        <f>IF(N624="sníž. přenesená",J624,0)</f>
        <v>0</v>
      </c>
      <c r="BI624" s="226">
        <f>IF(N624="nulová",J624,0)</f>
        <v>0</v>
      </c>
      <c r="BJ624" s="18" t="s">
        <v>79</v>
      </c>
      <c r="BK624" s="226">
        <f>ROUND(I624*H624,2)</f>
        <v>0</v>
      </c>
      <c r="BL624" s="18" t="s">
        <v>248</v>
      </c>
      <c r="BM624" s="225" t="s">
        <v>4300</v>
      </c>
    </row>
    <row r="625" s="2" customFormat="1">
      <c r="A625" s="39"/>
      <c r="B625" s="40"/>
      <c r="C625" s="41"/>
      <c r="D625" s="227" t="s">
        <v>435</v>
      </c>
      <c r="E625" s="41"/>
      <c r="F625" s="228" t="s">
        <v>8466</v>
      </c>
      <c r="G625" s="41"/>
      <c r="H625" s="41"/>
      <c r="I625" s="229"/>
      <c r="J625" s="41"/>
      <c r="K625" s="41"/>
      <c r="L625" s="45"/>
      <c r="M625" s="291"/>
      <c r="N625" s="292"/>
      <c r="O625" s="85"/>
      <c r="P625" s="85"/>
      <c r="Q625" s="85"/>
      <c r="R625" s="85"/>
      <c r="S625" s="85"/>
      <c r="T625" s="86"/>
      <c r="U625" s="39"/>
      <c r="V625" s="39"/>
      <c r="W625" s="39"/>
      <c r="X625" s="39"/>
      <c r="Y625" s="39"/>
      <c r="Z625" s="39"/>
      <c r="AA625" s="39"/>
      <c r="AB625" s="39"/>
      <c r="AC625" s="39"/>
      <c r="AD625" s="39"/>
      <c r="AE625" s="39"/>
      <c r="AT625" s="18" t="s">
        <v>435</v>
      </c>
      <c r="AU625" s="18" t="s">
        <v>79</v>
      </c>
    </row>
    <row r="626" s="2" customFormat="1" ht="16.5" customHeight="1">
      <c r="A626" s="39"/>
      <c r="B626" s="40"/>
      <c r="C626" s="214" t="s">
        <v>3247</v>
      </c>
      <c r="D626" s="214" t="s">
        <v>243</v>
      </c>
      <c r="E626" s="215" t="s">
        <v>8467</v>
      </c>
      <c r="F626" s="216" t="s">
        <v>8155</v>
      </c>
      <c r="G626" s="217" t="s">
        <v>282</v>
      </c>
      <c r="H626" s="218">
        <v>2</v>
      </c>
      <c r="I626" s="219"/>
      <c r="J626" s="220">
        <f>ROUND(I626*H626,2)</f>
        <v>0</v>
      </c>
      <c r="K626" s="216" t="s">
        <v>247</v>
      </c>
      <c r="L626" s="45"/>
      <c r="M626" s="221" t="s">
        <v>19</v>
      </c>
      <c r="N626" s="222" t="s">
        <v>43</v>
      </c>
      <c r="O626" s="85"/>
      <c r="P626" s="223">
        <f>O626*H626</f>
        <v>0</v>
      </c>
      <c r="Q626" s="223">
        <v>0</v>
      </c>
      <c r="R626" s="223">
        <f>Q626*H626</f>
        <v>0</v>
      </c>
      <c r="S626" s="223">
        <v>0</v>
      </c>
      <c r="T626" s="224">
        <f>S626*H626</f>
        <v>0</v>
      </c>
      <c r="U626" s="39"/>
      <c r="V626" s="39"/>
      <c r="W626" s="39"/>
      <c r="X626" s="39"/>
      <c r="Y626" s="39"/>
      <c r="Z626" s="39"/>
      <c r="AA626" s="39"/>
      <c r="AB626" s="39"/>
      <c r="AC626" s="39"/>
      <c r="AD626" s="39"/>
      <c r="AE626" s="39"/>
      <c r="AR626" s="225" t="s">
        <v>248</v>
      </c>
      <c r="AT626" s="225" t="s">
        <v>243</v>
      </c>
      <c r="AU626" s="225" t="s">
        <v>79</v>
      </c>
      <c r="AY626" s="18" t="s">
        <v>240</v>
      </c>
      <c r="BE626" s="226">
        <f>IF(N626="základní",J626,0)</f>
        <v>0</v>
      </c>
      <c r="BF626" s="226">
        <f>IF(N626="snížená",J626,0)</f>
        <v>0</v>
      </c>
      <c r="BG626" s="226">
        <f>IF(N626="zákl. přenesená",J626,0)</f>
        <v>0</v>
      </c>
      <c r="BH626" s="226">
        <f>IF(N626="sníž. přenesená",J626,0)</f>
        <v>0</v>
      </c>
      <c r="BI626" s="226">
        <f>IF(N626="nulová",J626,0)</f>
        <v>0</v>
      </c>
      <c r="BJ626" s="18" t="s">
        <v>79</v>
      </c>
      <c r="BK626" s="226">
        <f>ROUND(I626*H626,2)</f>
        <v>0</v>
      </c>
      <c r="BL626" s="18" t="s">
        <v>248</v>
      </c>
      <c r="BM626" s="225" t="s">
        <v>4308</v>
      </c>
    </row>
    <row r="627" s="2" customFormat="1">
      <c r="A627" s="39"/>
      <c r="B627" s="40"/>
      <c r="C627" s="41"/>
      <c r="D627" s="227" t="s">
        <v>435</v>
      </c>
      <c r="E627" s="41"/>
      <c r="F627" s="228" t="s">
        <v>8091</v>
      </c>
      <c r="G627" s="41"/>
      <c r="H627" s="41"/>
      <c r="I627" s="229"/>
      <c r="J627" s="41"/>
      <c r="K627" s="41"/>
      <c r="L627" s="45"/>
      <c r="M627" s="291"/>
      <c r="N627" s="292"/>
      <c r="O627" s="85"/>
      <c r="P627" s="85"/>
      <c r="Q627" s="85"/>
      <c r="R627" s="85"/>
      <c r="S627" s="85"/>
      <c r="T627" s="86"/>
      <c r="U627" s="39"/>
      <c r="V627" s="39"/>
      <c r="W627" s="39"/>
      <c r="X627" s="39"/>
      <c r="Y627" s="39"/>
      <c r="Z627" s="39"/>
      <c r="AA627" s="39"/>
      <c r="AB627" s="39"/>
      <c r="AC627" s="39"/>
      <c r="AD627" s="39"/>
      <c r="AE627" s="39"/>
      <c r="AT627" s="18" t="s">
        <v>435</v>
      </c>
      <c r="AU627" s="18" t="s">
        <v>79</v>
      </c>
    </row>
    <row r="628" s="2" customFormat="1">
      <c r="A628" s="39"/>
      <c r="B628" s="40"/>
      <c r="C628" s="214" t="s">
        <v>3252</v>
      </c>
      <c r="D628" s="214" t="s">
        <v>243</v>
      </c>
      <c r="E628" s="215" t="s">
        <v>8468</v>
      </c>
      <c r="F628" s="216" t="s">
        <v>8462</v>
      </c>
      <c r="G628" s="217" t="s">
        <v>282</v>
      </c>
      <c r="H628" s="218">
        <v>2</v>
      </c>
      <c r="I628" s="219"/>
      <c r="J628" s="220">
        <f>ROUND(I628*H628,2)</f>
        <v>0</v>
      </c>
      <c r="K628" s="216" t="s">
        <v>247</v>
      </c>
      <c r="L628" s="45"/>
      <c r="M628" s="221" t="s">
        <v>19</v>
      </c>
      <c r="N628" s="222" t="s">
        <v>43</v>
      </c>
      <c r="O628" s="85"/>
      <c r="P628" s="223">
        <f>O628*H628</f>
        <v>0</v>
      </c>
      <c r="Q628" s="223">
        <v>0</v>
      </c>
      <c r="R628" s="223">
        <f>Q628*H628</f>
        <v>0</v>
      </c>
      <c r="S628" s="223">
        <v>0</v>
      </c>
      <c r="T628" s="224">
        <f>S628*H628</f>
        <v>0</v>
      </c>
      <c r="U628" s="39"/>
      <c r="V628" s="39"/>
      <c r="W628" s="39"/>
      <c r="X628" s="39"/>
      <c r="Y628" s="39"/>
      <c r="Z628" s="39"/>
      <c r="AA628" s="39"/>
      <c r="AB628" s="39"/>
      <c r="AC628" s="39"/>
      <c r="AD628" s="39"/>
      <c r="AE628" s="39"/>
      <c r="AR628" s="225" t="s">
        <v>248</v>
      </c>
      <c r="AT628" s="225" t="s">
        <v>243</v>
      </c>
      <c r="AU628" s="225" t="s">
        <v>79</v>
      </c>
      <c r="AY628" s="18" t="s">
        <v>240</v>
      </c>
      <c r="BE628" s="226">
        <f>IF(N628="základní",J628,0)</f>
        <v>0</v>
      </c>
      <c r="BF628" s="226">
        <f>IF(N628="snížená",J628,0)</f>
        <v>0</v>
      </c>
      <c r="BG628" s="226">
        <f>IF(N628="zákl. přenesená",J628,0)</f>
        <v>0</v>
      </c>
      <c r="BH628" s="226">
        <f>IF(N628="sníž. přenesená",J628,0)</f>
        <v>0</v>
      </c>
      <c r="BI628" s="226">
        <f>IF(N628="nulová",J628,0)</f>
        <v>0</v>
      </c>
      <c r="BJ628" s="18" t="s">
        <v>79</v>
      </c>
      <c r="BK628" s="226">
        <f>ROUND(I628*H628,2)</f>
        <v>0</v>
      </c>
      <c r="BL628" s="18" t="s">
        <v>248</v>
      </c>
      <c r="BM628" s="225" t="s">
        <v>4317</v>
      </c>
    </row>
    <row r="629" s="2" customFormat="1">
      <c r="A629" s="39"/>
      <c r="B629" s="40"/>
      <c r="C629" s="41"/>
      <c r="D629" s="227" t="s">
        <v>435</v>
      </c>
      <c r="E629" s="41"/>
      <c r="F629" s="228" t="s">
        <v>8469</v>
      </c>
      <c r="G629" s="41"/>
      <c r="H629" s="41"/>
      <c r="I629" s="229"/>
      <c r="J629" s="41"/>
      <c r="K629" s="41"/>
      <c r="L629" s="45"/>
      <c r="M629" s="291"/>
      <c r="N629" s="292"/>
      <c r="O629" s="85"/>
      <c r="P629" s="85"/>
      <c r="Q629" s="85"/>
      <c r="R629" s="85"/>
      <c r="S629" s="85"/>
      <c r="T629" s="86"/>
      <c r="U629" s="39"/>
      <c r="V629" s="39"/>
      <c r="W629" s="39"/>
      <c r="X629" s="39"/>
      <c r="Y629" s="39"/>
      <c r="Z629" s="39"/>
      <c r="AA629" s="39"/>
      <c r="AB629" s="39"/>
      <c r="AC629" s="39"/>
      <c r="AD629" s="39"/>
      <c r="AE629" s="39"/>
      <c r="AT629" s="18" t="s">
        <v>435</v>
      </c>
      <c r="AU629" s="18" t="s">
        <v>79</v>
      </c>
    </row>
    <row r="630" s="2" customFormat="1" ht="16.5" customHeight="1">
      <c r="A630" s="39"/>
      <c r="B630" s="40"/>
      <c r="C630" s="214" t="s">
        <v>3257</v>
      </c>
      <c r="D630" s="214" t="s">
        <v>243</v>
      </c>
      <c r="E630" s="215" t="s">
        <v>8470</v>
      </c>
      <c r="F630" s="216" t="s">
        <v>8155</v>
      </c>
      <c r="G630" s="217" t="s">
        <v>282</v>
      </c>
      <c r="H630" s="218">
        <v>2</v>
      </c>
      <c r="I630" s="219"/>
      <c r="J630" s="220">
        <f>ROUND(I630*H630,2)</f>
        <v>0</v>
      </c>
      <c r="K630" s="216" t="s">
        <v>247</v>
      </c>
      <c r="L630" s="45"/>
      <c r="M630" s="221" t="s">
        <v>19</v>
      </c>
      <c r="N630" s="222" t="s">
        <v>43</v>
      </c>
      <c r="O630" s="85"/>
      <c r="P630" s="223">
        <f>O630*H630</f>
        <v>0</v>
      </c>
      <c r="Q630" s="223">
        <v>0</v>
      </c>
      <c r="R630" s="223">
        <f>Q630*H630</f>
        <v>0</v>
      </c>
      <c r="S630" s="223">
        <v>0</v>
      </c>
      <c r="T630" s="224">
        <f>S630*H630</f>
        <v>0</v>
      </c>
      <c r="U630" s="39"/>
      <c r="V630" s="39"/>
      <c r="W630" s="39"/>
      <c r="X630" s="39"/>
      <c r="Y630" s="39"/>
      <c r="Z630" s="39"/>
      <c r="AA630" s="39"/>
      <c r="AB630" s="39"/>
      <c r="AC630" s="39"/>
      <c r="AD630" s="39"/>
      <c r="AE630" s="39"/>
      <c r="AR630" s="225" t="s">
        <v>248</v>
      </c>
      <c r="AT630" s="225" t="s">
        <v>243</v>
      </c>
      <c r="AU630" s="225" t="s">
        <v>79</v>
      </c>
      <c r="AY630" s="18" t="s">
        <v>240</v>
      </c>
      <c r="BE630" s="226">
        <f>IF(N630="základní",J630,0)</f>
        <v>0</v>
      </c>
      <c r="BF630" s="226">
        <f>IF(N630="snížená",J630,0)</f>
        <v>0</v>
      </c>
      <c r="BG630" s="226">
        <f>IF(N630="zákl. přenesená",J630,0)</f>
        <v>0</v>
      </c>
      <c r="BH630" s="226">
        <f>IF(N630="sníž. přenesená",J630,0)</f>
        <v>0</v>
      </c>
      <c r="BI630" s="226">
        <f>IF(N630="nulová",J630,0)</f>
        <v>0</v>
      </c>
      <c r="BJ630" s="18" t="s">
        <v>79</v>
      </c>
      <c r="BK630" s="226">
        <f>ROUND(I630*H630,2)</f>
        <v>0</v>
      </c>
      <c r="BL630" s="18" t="s">
        <v>248</v>
      </c>
      <c r="BM630" s="225" t="s">
        <v>4327</v>
      </c>
    </row>
    <row r="631" s="2" customFormat="1">
      <c r="A631" s="39"/>
      <c r="B631" s="40"/>
      <c r="C631" s="41"/>
      <c r="D631" s="227" t="s">
        <v>435</v>
      </c>
      <c r="E631" s="41"/>
      <c r="F631" s="228" t="s">
        <v>8091</v>
      </c>
      <c r="G631" s="41"/>
      <c r="H631" s="41"/>
      <c r="I631" s="229"/>
      <c r="J631" s="41"/>
      <c r="K631" s="41"/>
      <c r="L631" s="45"/>
      <c r="M631" s="291"/>
      <c r="N631" s="292"/>
      <c r="O631" s="85"/>
      <c r="P631" s="85"/>
      <c r="Q631" s="85"/>
      <c r="R631" s="85"/>
      <c r="S631" s="85"/>
      <c r="T631" s="86"/>
      <c r="U631" s="39"/>
      <c r="V631" s="39"/>
      <c r="W631" s="39"/>
      <c r="X631" s="39"/>
      <c r="Y631" s="39"/>
      <c r="Z631" s="39"/>
      <c r="AA631" s="39"/>
      <c r="AB631" s="39"/>
      <c r="AC631" s="39"/>
      <c r="AD631" s="39"/>
      <c r="AE631" s="39"/>
      <c r="AT631" s="18" t="s">
        <v>435</v>
      </c>
      <c r="AU631" s="18" t="s">
        <v>79</v>
      </c>
    </row>
    <row r="632" s="2" customFormat="1">
      <c r="A632" s="39"/>
      <c r="B632" s="40"/>
      <c r="C632" s="214" t="s">
        <v>3260</v>
      </c>
      <c r="D632" s="214" t="s">
        <v>243</v>
      </c>
      <c r="E632" s="215" t="s">
        <v>8471</v>
      </c>
      <c r="F632" s="216" t="s">
        <v>8472</v>
      </c>
      <c r="G632" s="217" t="s">
        <v>282</v>
      </c>
      <c r="H632" s="218">
        <v>1</v>
      </c>
      <c r="I632" s="219"/>
      <c r="J632" s="220">
        <f>ROUND(I632*H632,2)</f>
        <v>0</v>
      </c>
      <c r="K632" s="216" t="s">
        <v>247</v>
      </c>
      <c r="L632" s="45"/>
      <c r="M632" s="221" t="s">
        <v>19</v>
      </c>
      <c r="N632" s="222" t="s">
        <v>43</v>
      </c>
      <c r="O632" s="85"/>
      <c r="P632" s="223">
        <f>O632*H632</f>
        <v>0</v>
      </c>
      <c r="Q632" s="223">
        <v>0</v>
      </c>
      <c r="R632" s="223">
        <f>Q632*H632</f>
        <v>0</v>
      </c>
      <c r="S632" s="223">
        <v>0</v>
      </c>
      <c r="T632" s="224">
        <f>S632*H632</f>
        <v>0</v>
      </c>
      <c r="U632" s="39"/>
      <c r="V632" s="39"/>
      <c r="W632" s="39"/>
      <c r="X632" s="39"/>
      <c r="Y632" s="39"/>
      <c r="Z632" s="39"/>
      <c r="AA632" s="39"/>
      <c r="AB632" s="39"/>
      <c r="AC632" s="39"/>
      <c r="AD632" s="39"/>
      <c r="AE632" s="39"/>
      <c r="AR632" s="225" t="s">
        <v>248</v>
      </c>
      <c r="AT632" s="225" t="s">
        <v>243</v>
      </c>
      <c r="AU632" s="225" t="s">
        <v>79</v>
      </c>
      <c r="AY632" s="18" t="s">
        <v>240</v>
      </c>
      <c r="BE632" s="226">
        <f>IF(N632="základní",J632,0)</f>
        <v>0</v>
      </c>
      <c r="BF632" s="226">
        <f>IF(N632="snížená",J632,0)</f>
        <v>0</v>
      </c>
      <c r="BG632" s="226">
        <f>IF(N632="zákl. přenesená",J632,0)</f>
        <v>0</v>
      </c>
      <c r="BH632" s="226">
        <f>IF(N632="sníž. přenesená",J632,0)</f>
        <v>0</v>
      </c>
      <c r="BI632" s="226">
        <f>IF(N632="nulová",J632,0)</f>
        <v>0</v>
      </c>
      <c r="BJ632" s="18" t="s">
        <v>79</v>
      </c>
      <c r="BK632" s="226">
        <f>ROUND(I632*H632,2)</f>
        <v>0</v>
      </c>
      <c r="BL632" s="18" t="s">
        <v>248</v>
      </c>
      <c r="BM632" s="225" t="s">
        <v>4335</v>
      </c>
    </row>
    <row r="633" s="2" customFormat="1">
      <c r="A633" s="39"/>
      <c r="B633" s="40"/>
      <c r="C633" s="41"/>
      <c r="D633" s="227" t="s">
        <v>435</v>
      </c>
      <c r="E633" s="41"/>
      <c r="F633" s="228" t="s">
        <v>8473</v>
      </c>
      <c r="G633" s="41"/>
      <c r="H633" s="41"/>
      <c r="I633" s="229"/>
      <c r="J633" s="41"/>
      <c r="K633" s="41"/>
      <c r="L633" s="45"/>
      <c r="M633" s="291"/>
      <c r="N633" s="292"/>
      <c r="O633" s="85"/>
      <c r="P633" s="85"/>
      <c r="Q633" s="85"/>
      <c r="R633" s="85"/>
      <c r="S633" s="85"/>
      <c r="T633" s="86"/>
      <c r="U633" s="39"/>
      <c r="V633" s="39"/>
      <c r="W633" s="39"/>
      <c r="X633" s="39"/>
      <c r="Y633" s="39"/>
      <c r="Z633" s="39"/>
      <c r="AA633" s="39"/>
      <c r="AB633" s="39"/>
      <c r="AC633" s="39"/>
      <c r="AD633" s="39"/>
      <c r="AE633" s="39"/>
      <c r="AT633" s="18" t="s">
        <v>435</v>
      </c>
      <c r="AU633" s="18" t="s">
        <v>79</v>
      </c>
    </row>
    <row r="634" s="2" customFormat="1" ht="16.5" customHeight="1">
      <c r="A634" s="39"/>
      <c r="B634" s="40"/>
      <c r="C634" s="214" t="s">
        <v>3263</v>
      </c>
      <c r="D634" s="214" t="s">
        <v>243</v>
      </c>
      <c r="E634" s="215" t="s">
        <v>8474</v>
      </c>
      <c r="F634" s="216" t="s">
        <v>8475</v>
      </c>
      <c r="G634" s="217" t="s">
        <v>282</v>
      </c>
      <c r="H634" s="218">
        <v>1</v>
      </c>
      <c r="I634" s="219"/>
      <c r="J634" s="220">
        <f>ROUND(I634*H634,2)</f>
        <v>0</v>
      </c>
      <c r="K634" s="216" t="s">
        <v>247</v>
      </c>
      <c r="L634" s="45"/>
      <c r="M634" s="221" t="s">
        <v>19</v>
      </c>
      <c r="N634" s="222" t="s">
        <v>43</v>
      </c>
      <c r="O634" s="85"/>
      <c r="P634" s="223">
        <f>O634*H634</f>
        <v>0</v>
      </c>
      <c r="Q634" s="223">
        <v>0</v>
      </c>
      <c r="R634" s="223">
        <f>Q634*H634</f>
        <v>0</v>
      </c>
      <c r="S634" s="223">
        <v>0</v>
      </c>
      <c r="T634" s="224">
        <f>S634*H634</f>
        <v>0</v>
      </c>
      <c r="U634" s="39"/>
      <c r="V634" s="39"/>
      <c r="W634" s="39"/>
      <c r="X634" s="39"/>
      <c r="Y634" s="39"/>
      <c r="Z634" s="39"/>
      <c r="AA634" s="39"/>
      <c r="AB634" s="39"/>
      <c r="AC634" s="39"/>
      <c r="AD634" s="39"/>
      <c r="AE634" s="39"/>
      <c r="AR634" s="225" t="s">
        <v>248</v>
      </c>
      <c r="AT634" s="225" t="s">
        <v>243</v>
      </c>
      <c r="AU634" s="225" t="s">
        <v>79</v>
      </c>
      <c r="AY634" s="18" t="s">
        <v>240</v>
      </c>
      <c r="BE634" s="226">
        <f>IF(N634="základní",J634,0)</f>
        <v>0</v>
      </c>
      <c r="BF634" s="226">
        <f>IF(N634="snížená",J634,0)</f>
        <v>0</v>
      </c>
      <c r="BG634" s="226">
        <f>IF(N634="zákl. přenesená",J634,0)</f>
        <v>0</v>
      </c>
      <c r="BH634" s="226">
        <f>IF(N634="sníž. přenesená",J634,0)</f>
        <v>0</v>
      </c>
      <c r="BI634" s="226">
        <f>IF(N634="nulová",J634,0)</f>
        <v>0</v>
      </c>
      <c r="BJ634" s="18" t="s">
        <v>79</v>
      </c>
      <c r="BK634" s="226">
        <f>ROUND(I634*H634,2)</f>
        <v>0</v>
      </c>
      <c r="BL634" s="18" t="s">
        <v>248</v>
      </c>
      <c r="BM634" s="225" t="s">
        <v>4343</v>
      </c>
    </row>
    <row r="635" s="2" customFormat="1">
      <c r="A635" s="39"/>
      <c r="B635" s="40"/>
      <c r="C635" s="41"/>
      <c r="D635" s="227" t="s">
        <v>435</v>
      </c>
      <c r="E635" s="41"/>
      <c r="F635" s="228" t="s">
        <v>8091</v>
      </c>
      <c r="G635" s="41"/>
      <c r="H635" s="41"/>
      <c r="I635" s="229"/>
      <c r="J635" s="41"/>
      <c r="K635" s="41"/>
      <c r="L635" s="45"/>
      <c r="M635" s="291"/>
      <c r="N635" s="292"/>
      <c r="O635" s="85"/>
      <c r="P635" s="85"/>
      <c r="Q635" s="85"/>
      <c r="R635" s="85"/>
      <c r="S635" s="85"/>
      <c r="T635" s="86"/>
      <c r="U635" s="39"/>
      <c r="V635" s="39"/>
      <c r="W635" s="39"/>
      <c r="X635" s="39"/>
      <c r="Y635" s="39"/>
      <c r="Z635" s="39"/>
      <c r="AA635" s="39"/>
      <c r="AB635" s="39"/>
      <c r="AC635" s="39"/>
      <c r="AD635" s="39"/>
      <c r="AE635" s="39"/>
      <c r="AT635" s="18" t="s">
        <v>435</v>
      </c>
      <c r="AU635" s="18" t="s">
        <v>79</v>
      </c>
    </row>
    <row r="636" s="2" customFormat="1">
      <c r="A636" s="39"/>
      <c r="B636" s="40"/>
      <c r="C636" s="214" t="s">
        <v>3267</v>
      </c>
      <c r="D636" s="214" t="s">
        <v>243</v>
      </c>
      <c r="E636" s="215" t="s">
        <v>8476</v>
      </c>
      <c r="F636" s="216" t="s">
        <v>8472</v>
      </c>
      <c r="G636" s="217" t="s">
        <v>282</v>
      </c>
      <c r="H636" s="218">
        <v>1</v>
      </c>
      <c r="I636" s="219"/>
      <c r="J636" s="220">
        <f>ROUND(I636*H636,2)</f>
        <v>0</v>
      </c>
      <c r="K636" s="216" t="s">
        <v>247</v>
      </c>
      <c r="L636" s="45"/>
      <c r="M636" s="221" t="s">
        <v>19</v>
      </c>
      <c r="N636" s="222" t="s">
        <v>43</v>
      </c>
      <c r="O636" s="85"/>
      <c r="P636" s="223">
        <f>O636*H636</f>
        <v>0</v>
      </c>
      <c r="Q636" s="223">
        <v>0</v>
      </c>
      <c r="R636" s="223">
        <f>Q636*H636</f>
        <v>0</v>
      </c>
      <c r="S636" s="223">
        <v>0</v>
      </c>
      <c r="T636" s="224">
        <f>S636*H636</f>
        <v>0</v>
      </c>
      <c r="U636" s="39"/>
      <c r="V636" s="39"/>
      <c r="W636" s="39"/>
      <c r="X636" s="39"/>
      <c r="Y636" s="39"/>
      <c r="Z636" s="39"/>
      <c r="AA636" s="39"/>
      <c r="AB636" s="39"/>
      <c r="AC636" s="39"/>
      <c r="AD636" s="39"/>
      <c r="AE636" s="39"/>
      <c r="AR636" s="225" t="s">
        <v>248</v>
      </c>
      <c r="AT636" s="225" t="s">
        <v>243</v>
      </c>
      <c r="AU636" s="225" t="s">
        <v>79</v>
      </c>
      <c r="AY636" s="18" t="s">
        <v>240</v>
      </c>
      <c r="BE636" s="226">
        <f>IF(N636="základní",J636,0)</f>
        <v>0</v>
      </c>
      <c r="BF636" s="226">
        <f>IF(N636="snížená",J636,0)</f>
        <v>0</v>
      </c>
      <c r="BG636" s="226">
        <f>IF(N636="zákl. přenesená",J636,0)</f>
        <v>0</v>
      </c>
      <c r="BH636" s="226">
        <f>IF(N636="sníž. přenesená",J636,0)</f>
        <v>0</v>
      </c>
      <c r="BI636" s="226">
        <f>IF(N636="nulová",J636,0)</f>
        <v>0</v>
      </c>
      <c r="BJ636" s="18" t="s">
        <v>79</v>
      </c>
      <c r="BK636" s="226">
        <f>ROUND(I636*H636,2)</f>
        <v>0</v>
      </c>
      <c r="BL636" s="18" t="s">
        <v>248</v>
      </c>
      <c r="BM636" s="225" t="s">
        <v>4351</v>
      </c>
    </row>
    <row r="637" s="2" customFormat="1">
      <c r="A637" s="39"/>
      <c r="B637" s="40"/>
      <c r="C637" s="41"/>
      <c r="D637" s="227" t="s">
        <v>435</v>
      </c>
      <c r="E637" s="41"/>
      <c r="F637" s="228" t="s">
        <v>8477</v>
      </c>
      <c r="G637" s="41"/>
      <c r="H637" s="41"/>
      <c r="I637" s="229"/>
      <c r="J637" s="41"/>
      <c r="K637" s="41"/>
      <c r="L637" s="45"/>
      <c r="M637" s="291"/>
      <c r="N637" s="292"/>
      <c r="O637" s="85"/>
      <c r="P637" s="85"/>
      <c r="Q637" s="85"/>
      <c r="R637" s="85"/>
      <c r="S637" s="85"/>
      <c r="T637" s="86"/>
      <c r="U637" s="39"/>
      <c r="V637" s="39"/>
      <c r="W637" s="39"/>
      <c r="X637" s="39"/>
      <c r="Y637" s="39"/>
      <c r="Z637" s="39"/>
      <c r="AA637" s="39"/>
      <c r="AB637" s="39"/>
      <c r="AC637" s="39"/>
      <c r="AD637" s="39"/>
      <c r="AE637" s="39"/>
      <c r="AT637" s="18" t="s">
        <v>435</v>
      </c>
      <c r="AU637" s="18" t="s">
        <v>79</v>
      </c>
    </row>
    <row r="638" s="2" customFormat="1" ht="16.5" customHeight="1">
      <c r="A638" s="39"/>
      <c r="B638" s="40"/>
      <c r="C638" s="214" t="s">
        <v>3272</v>
      </c>
      <c r="D638" s="214" t="s">
        <v>243</v>
      </c>
      <c r="E638" s="215" t="s">
        <v>8478</v>
      </c>
      <c r="F638" s="216" t="s">
        <v>8475</v>
      </c>
      <c r="G638" s="217" t="s">
        <v>282</v>
      </c>
      <c r="H638" s="218">
        <v>1</v>
      </c>
      <c r="I638" s="219"/>
      <c r="J638" s="220">
        <f>ROUND(I638*H638,2)</f>
        <v>0</v>
      </c>
      <c r="K638" s="216" t="s">
        <v>247</v>
      </c>
      <c r="L638" s="45"/>
      <c r="M638" s="221" t="s">
        <v>19</v>
      </c>
      <c r="N638" s="222" t="s">
        <v>43</v>
      </c>
      <c r="O638" s="85"/>
      <c r="P638" s="223">
        <f>O638*H638</f>
        <v>0</v>
      </c>
      <c r="Q638" s="223">
        <v>0</v>
      </c>
      <c r="R638" s="223">
        <f>Q638*H638</f>
        <v>0</v>
      </c>
      <c r="S638" s="223">
        <v>0</v>
      </c>
      <c r="T638" s="224">
        <f>S638*H638</f>
        <v>0</v>
      </c>
      <c r="U638" s="39"/>
      <c r="V638" s="39"/>
      <c r="W638" s="39"/>
      <c r="X638" s="39"/>
      <c r="Y638" s="39"/>
      <c r="Z638" s="39"/>
      <c r="AA638" s="39"/>
      <c r="AB638" s="39"/>
      <c r="AC638" s="39"/>
      <c r="AD638" s="39"/>
      <c r="AE638" s="39"/>
      <c r="AR638" s="225" t="s">
        <v>248</v>
      </c>
      <c r="AT638" s="225" t="s">
        <v>243</v>
      </c>
      <c r="AU638" s="225" t="s">
        <v>79</v>
      </c>
      <c r="AY638" s="18" t="s">
        <v>240</v>
      </c>
      <c r="BE638" s="226">
        <f>IF(N638="základní",J638,0)</f>
        <v>0</v>
      </c>
      <c r="BF638" s="226">
        <f>IF(N638="snížená",J638,0)</f>
        <v>0</v>
      </c>
      <c r="BG638" s="226">
        <f>IF(N638="zákl. přenesená",J638,0)</f>
        <v>0</v>
      </c>
      <c r="BH638" s="226">
        <f>IF(N638="sníž. přenesená",J638,0)</f>
        <v>0</v>
      </c>
      <c r="BI638" s="226">
        <f>IF(N638="nulová",J638,0)</f>
        <v>0</v>
      </c>
      <c r="BJ638" s="18" t="s">
        <v>79</v>
      </c>
      <c r="BK638" s="226">
        <f>ROUND(I638*H638,2)</f>
        <v>0</v>
      </c>
      <c r="BL638" s="18" t="s">
        <v>248</v>
      </c>
      <c r="BM638" s="225" t="s">
        <v>4360</v>
      </c>
    </row>
    <row r="639" s="2" customFormat="1">
      <c r="A639" s="39"/>
      <c r="B639" s="40"/>
      <c r="C639" s="41"/>
      <c r="D639" s="227" t="s">
        <v>435</v>
      </c>
      <c r="E639" s="41"/>
      <c r="F639" s="228" t="s">
        <v>8091</v>
      </c>
      <c r="G639" s="41"/>
      <c r="H639" s="41"/>
      <c r="I639" s="229"/>
      <c r="J639" s="41"/>
      <c r="K639" s="41"/>
      <c r="L639" s="45"/>
      <c r="M639" s="291"/>
      <c r="N639" s="292"/>
      <c r="O639" s="85"/>
      <c r="P639" s="85"/>
      <c r="Q639" s="85"/>
      <c r="R639" s="85"/>
      <c r="S639" s="85"/>
      <c r="T639" s="86"/>
      <c r="U639" s="39"/>
      <c r="V639" s="39"/>
      <c r="W639" s="39"/>
      <c r="X639" s="39"/>
      <c r="Y639" s="39"/>
      <c r="Z639" s="39"/>
      <c r="AA639" s="39"/>
      <c r="AB639" s="39"/>
      <c r="AC639" s="39"/>
      <c r="AD639" s="39"/>
      <c r="AE639" s="39"/>
      <c r="AT639" s="18" t="s">
        <v>435</v>
      </c>
      <c r="AU639" s="18" t="s">
        <v>79</v>
      </c>
    </row>
    <row r="640" s="2" customFormat="1">
      <c r="A640" s="39"/>
      <c r="B640" s="40"/>
      <c r="C640" s="214" t="s">
        <v>3276</v>
      </c>
      <c r="D640" s="214" t="s">
        <v>243</v>
      </c>
      <c r="E640" s="215" t="s">
        <v>8479</v>
      </c>
      <c r="F640" s="216" t="s">
        <v>8472</v>
      </c>
      <c r="G640" s="217" t="s">
        <v>282</v>
      </c>
      <c r="H640" s="218">
        <v>1</v>
      </c>
      <c r="I640" s="219"/>
      <c r="J640" s="220">
        <f>ROUND(I640*H640,2)</f>
        <v>0</v>
      </c>
      <c r="K640" s="216" t="s">
        <v>247</v>
      </c>
      <c r="L640" s="45"/>
      <c r="M640" s="221" t="s">
        <v>19</v>
      </c>
      <c r="N640" s="222" t="s">
        <v>43</v>
      </c>
      <c r="O640" s="85"/>
      <c r="P640" s="223">
        <f>O640*H640</f>
        <v>0</v>
      </c>
      <c r="Q640" s="223">
        <v>0</v>
      </c>
      <c r="R640" s="223">
        <f>Q640*H640</f>
        <v>0</v>
      </c>
      <c r="S640" s="223">
        <v>0</v>
      </c>
      <c r="T640" s="224">
        <f>S640*H640</f>
        <v>0</v>
      </c>
      <c r="U640" s="39"/>
      <c r="V640" s="39"/>
      <c r="W640" s="39"/>
      <c r="X640" s="39"/>
      <c r="Y640" s="39"/>
      <c r="Z640" s="39"/>
      <c r="AA640" s="39"/>
      <c r="AB640" s="39"/>
      <c r="AC640" s="39"/>
      <c r="AD640" s="39"/>
      <c r="AE640" s="39"/>
      <c r="AR640" s="225" t="s">
        <v>248</v>
      </c>
      <c r="AT640" s="225" t="s">
        <v>243</v>
      </c>
      <c r="AU640" s="225" t="s">
        <v>79</v>
      </c>
      <c r="AY640" s="18" t="s">
        <v>240</v>
      </c>
      <c r="BE640" s="226">
        <f>IF(N640="základní",J640,0)</f>
        <v>0</v>
      </c>
      <c r="BF640" s="226">
        <f>IF(N640="snížená",J640,0)</f>
        <v>0</v>
      </c>
      <c r="BG640" s="226">
        <f>IF(N640="zákl. přenesená",J640,0)</f>
        <v>0</v>
      </c>
      <c r="BH640" s="226">
        <f>IF(N640="sníž. přenesená",J640,0)</f>
        <v>0</v>
      </c>
      <c r="BI640" s="226">
        <f>IF(N640="nulová",J640,0)</f>
        <v>0</v>
      </c>
      <c r="BJ640" s="18" t="s">
        <v>79</v>
      </c>
      <c r="BK640" s="226">
        <f>ROUND(I640*H640,2)</f>
        <v>0</v>
      </c>
      <c r="BL640" s="18" t="s">
        <v>248</v>
      </c>
      <c r="BM640" s="225" t="s">
        <v>4368</v>
      </c>
    </row>
    <row r="641" s="2" customFormat="1">
      <c r="A641" s="39"/>
      <c r="B641" s="40"/>
      <c r="C641" s="41"/>
      <c r="D641" s="227" t="s">
        <v>435</v>
      </c>
      <c r="E641" s="41"/>
      <c r="F641" s="228" t="s">
        <v>8480</v>
      </c>
      <c r="G641" s="41"/>
      <c r="H641" s="41"/>
      <c r="I641" s="229"/>
      <c r="J641" s="41"/>
      <c r="K641" s="41"/>
      <c r="L641" s="45"/>
      <c r="M641" s="291"/>
      <c r="N641" s="292"/>
      <c r="O641" s="85"/>
      <c r="P641" s="85"/>
      <c r="Q641" s="85"/>
      <c r="R641" s="85"/>
      <c r="S641" s="85"/>
      <c r="T641" s="86"/>
      <c r="U641" s="39"/>
      <c r="V641" s="39"/>
      <c r="W641" s="39"/>
      <c r="X641" s="39"/>
      <c r="Y641" s="39"/>
      <c r="Z641" s="39"/>
      <c r="AA641" s="39"/>
      <c r="AB641" s="39"/>
      <c r="AC641" s="39"/>
      <c r="AD641" s="39"/>
      <c r="AE641" s="39"/>
      <c r="AT641" s="18" t="s">
        <v>435</v>
      </c>
      <c r="AU641" s="18" t="s">
        <v>79</v>
      </c>
    </row>
    <row r="642" s="2" customFormat="1" ht="16.5" customHeight="1">
      <c r="A642" s="39"/>
      <c r="B642" s="40"/>
      <c r="C642" s="214" t="s">
        <v>3281</v>
      </c>
      <c r="D642" s="214" t="s">
        <v>243</v>
      </c>
      <c r="E642" s="215" t="s">
        <v>8481</v>
      </c>
      <c r="F642" s="216" t="s">
        <v>8475</v>
      </c>
      <c r="G642" s="217" t="s">
        <v>282</v>
      </c>
      <c r="H642" s="218">
        <v>1</v>
      </c>
      <c r="I642" s="219"/>
      <c r="J642" s="220">
        <f>ROUND(I642*H642,2)</f>
        <v>0</v>
      </c>
      <c r="K642" s="216" t="s">
        <v>247</v>
      </c>
      <c r="L642" s="45"/>
      <c r="M642" s="221" t="s">
        <v>19</v>
      </c>
      <c r="N642" s="222" t="s">
        <v>43</v>
      </c>
      <c r="O642" s="85"/>
      <c r="P642" s="223">
        <f>O642*H642</f>
        <v>0</v>
      </c>
      <c r="Q642" s="223">
        <v>0</v>
      </c>
      <c r="R642" s="223">
        <f>Q642*H642</f>
        <v>0</v>
      </c>
      <c r="S642" s="223">
        <v>0</v>
      </c>
      <c r="T642" s="224">
        <f>S642*H642</f>
        <v>0</v>
      </c>
      <c r="U642" s="39"/>
      <c r="V642" s="39"/>
      <c r="W642" s="39"/>
      <c r="X642" s="39"/>
      <c r="Y642" s="39"/>
      <c r="Z642" s="39"/>
      <c r="AA642" s="39"/>
      <c r="AB642" s="39"/>
      <c r="AC642" s="39"/>
      <c r="AD642" s="39"/>
      <c r="AE642" s="39"/>
      <c r="AR642" s="225" t="s">
        <v>248</v>
      </c>
      <c r="AT642" s="225" t="s">
        <v>243</v>
      </c>
      <c r="AU642" s="225" t="s">
        <v>79</v>
      </c>
      <c r="AY642" s="18" t="s">
        <v>240</v>
      </c>
      <c r="BE642" s="226">
        <f>IF(N642="základní",J642,0)</f>
        <v>0</v>
      </c>
      <c r="BF642" s="226">
        <f>IF(N642="snížená",J642,0)</f>
        <v>0</v>
      </c>
      <c r="BG642" s="226">
        <f>IF(N642="zákl. přenesená",J642,0)</f>
        <v>0</v>
      </c>
      <c r="BH642" s="226">
        <f>IF(N642="sníž. přenesená",J642,0)</f>
        <v>0</v>
      </c>
      <c r="BI642" s="226">
        <f>IF(N642="nulová",J642,0)</f>
        <v>0</v>
      </c>
      <c r="BJ642" s="18" t="s">
        <v>79</v>
      </c>
      <c r="BK642" s="226">
        <f>ROUND(I642*H642,2)</f>
        <v>0</v>
      </c>
      <c r="BL642" s="18" t="s">
        <v>248</v>
      </c>
      <c r="BM642" s="225" t="s">
        <v>4376</v>
      </c>
    </row>
    <row r="643" s="2" customFormat="1">
      <c r="A643" s="39"/>
      <c r="B643" s="40"/>
      <c r="C643" s="41"/>
      <c r="D643" s="227" t="s">
        <v>435</v>
      </c>
      <c r="E643" s="41"/>
      <c r="F643" s="228" t="s">
        <v>8091</v>
      </c>
      <c r="G643" s="41"/>
      <c r="H643" s="41"/>
      <c r="I643" s="229"/>
      <c r="J643" s="41"/>
      <c r="K643" s="41"/>
      <c r="L643" s="45"/>
      <c r="M643" s="291"/>
      <c r="N643" s="292"/>
      <c r="O643" s="85"/>
      <c r="P643" s="85"/>
      <c r="Q643" s="85"/>
      <c r="R643" s="85"/>
      <c r="S643" s="85"/>
      <c r="T643" s="86"/>
      <c r="U643" s="39"/>
      <c r="V643" s="39"/>
      <c r="W643" s="39"/>
      <c r="X643" s="39"/>
      <c r="Y643" s="39"/>
      <c r="Z643" s="39"/>
      <c r="AA643" s="39"/>
      <c r="AB643" s="39"/>
      <c r="AC643" s="39"/>
      <c r="AD643" s="39"/>
      <c r="AE643" s="39"/>
      <c r="AT643" s="18" t="s">
        <v>435</v>
      </c>
      <c r="AU643" s="18" t="s">
        <v>79</v>
      </c>
    </row>
    <row r="644" s="2" customFormat="1">
      <c r="A644" s="39"/>
      <c r="B644" s="40"/>
      <c r="C644" s="214" t="s">
        <v>3286</v>
      </c>
      <c r="D644" s="214" t="s">
        <v>243</v>
      </c>
      <c r="E644" s="215" t="s">
        <v>8482</v>
      </c>
      <c r="F644" s="216" t="s">
        <v>8157</v>
      </c>
      <c r="G644" s="217" t="s">
        <v>282</v>
      </c>
      <c r="H644" s="218">
        <v>6</v>
      </c>
      <c r="I644" s="219"/>
      <c r="J644" s="220">
        <f>ROUND(I644*H644,2)</f>
        <v>0</v>
      </c>
      <c r="K644" s="216" t="s">
        <v>247</v>
      </c>
      <c r="L644" s="45"/>
      <c r="M644" s="221" t="s">
        <v>19</v>
      </c>
      <c r="N644" s="222" t="s">
        <v>43</v>
      </c>
      <c r="O644" s="85"/>
      <c r="P644" s="223">
        <f>O644*H644</f>
        <v>0</v>
      </c>
      <c r="Q644" s="223">
        <v>0</v>
      </c>
      <c r="R644" s="223">
        <f>Q644*H644</f>
        <v>0</v>
      </c>
      <c r="S644" s="223">
        <v>0</v>
      </c>
      <c r="T644" s="224">
        <f>S644*H644</f>
        <v>0</v>
      </c>
      <c r="U644" s="39"/>
      <c r="V644" s="39"/>
      <c r="W644" s="39"/>
      <c r="X644" s="39"/>
      <c r="Y644" s="39"/>
      <c r="Z644" s="39"/>
      <c r="AA644" s="39"/>
      <c r="AB644" s="39"/>
      <c r="AC644" s="39"/>
      <c r="AD644" s="39"/>
      <c r="AE644" s="39"/>
      <c r="AR644" s="225" t="s">
        <v>248</v>
      </c>
      <c r="AT644" s="225" t="s">
        <v>243</v>
      </c>
      <c r="AU644" s="225" t="s">
        <v>79</v>
      </c>
      <c r="AY644" s="18" t="s">
        <v>240</v>
      </c>
      <c r="BE644" s="226">
        <f>IF(N644="základní",J644,0)</f>
        <v>0</v>
      </c>
      <c r="BF644" s="226">
        <f>IF(N644="snížená",J644,0)</f>
        <v>0</v>
      </c>
      <c r="BG644" s="226">
        <f>IF(N644="zákl. přenesená",J644,0)</f>
        <v>0</v>
      </c>
      <c r="BH644" s="226">
        <f>IF(N644="sníž. přenesená",J644,0)</f>
        <v>0</v>
      </c>
      <c r="BI644" s="226">
        <f>IF(N644="nulová",J644,0)</f>
        <v>0</v>
      </c>
      <c r="BJ644" s="18" t="s">
        <v>79</v>
      </c>
      <c r="BK644" s="226">
        <f>ROUND(I644*H644,2)</f>
        <v>0</v>
      </c>
      <c r="BL644" s="18" t="s">
        <v>248</v>
      </c>
      <c r="BM644" s="225" t="s">
        <v>4384</v>
      </c>
    </row>
    <row r="645" s="2" customFormat="1">
      <c r="A645" s="39"/>
      <c r="B645" s="40"/>
      <c r="C645" s="41"/>
      <c r="D645" s="227" t="s">
        <v>435</v>
      </c>
      <c r="E645" s="41"/>
      <c r="F645" s="228" t="s">
        <v>8483</v>
      </c>
      <c r="G645" s="41"/>
      <c r="H645" s="41"/>
      <c r="I645" s="229"/>
      <c r="J645" s="41"/>
      <c r="K645" s="41"/>
      <c r="L645" s="45"/>
      <c r="M645" s="291"/>
      <c r="N645" s="292"/>
      <c r="O645" s="85"/>
      <c r="P645" s="85"/>
      <c r="Q645" s="85"/>
      <c r="R645" s="85"/>
      <c r="S645" s="85"/>
      <c r="T645" s="86"/>
      <c r="U645" s="39"/>
      <c r="V645" s="39"/>
      <c r="W645" s="39"/>
      <c r="X645" s="39"/>
      <c r="Y645" s="39"/>
      <c r="Z645" s="39"/>
      <c r="AA645" s="39"/>
      <c r="AB645" s="39"/>
      <c r="AC645" s="39"/>
      <c r="AD645" s="39"/>
      <c r="AE645" s="39"/>
      <c r="AT645" s="18" t="s">
        <v>435</v>
      </c>
      <c r="AU645" s="18" t="s">
        <v>79</v>
      </c>
    </row>
    <row r="646" s="2" customFormat="1" ht="16.5" customHeight="1">
      <c r="A646" s="39"/>
      <c r="B646" s="40"/>
      <c r="C646" s="214" t="s">
        <v>3293</v>
      </c>
      <c r="D646" s="214" t="s">
        <v>243</v>
      </c>
      <c r="E646" s="215" t="s">
        <v>8484</v>
      </c>
      <c r="F646" s="216" t="s">
        <v>8160</v>
      </c>
      <c r="G646" s="217" t="s">
        <v>282</v>
      </c>
      <c r="H646" s="218">
        <v>6</v>
      </c>
      <c r="I646" s="219"/>
      <c r="J646" s="220">
        <f>ROUND(I646*H646,2)</f>
        <v>0</v>
      </c>
      <c r="K646" s="216" t="s">
        <v>247</v>
      </c>
      <c r="L646" s="45"/>
      <c r="M646" s="221" t="s">
        <v>19</v>
      </c>
      <c r="N646" s="222" t="s">
        <v>43</v>
      </c>
      <c r="O646" s="85"/>
      <c r="P646" s="223">
        <f>O646*H646</f>
        <v>0</v>
      </c>
      <c r="Q646" s="223">
        <v>0</v>
      </c>
      <c r="R646" s="223">
        <f>Q646*H646</f>
        <v>0</v>
      </c>
      <c r="S646" s="223">
        <v>0</v>
      </c>
      <c r="T646" s="224">
        <f>S646*H646</f>
        <v>0</v>
      </c>
      <c r="U646" s="39"/>
      <c r="V646" s="39"/>
      <c r="W646" s="39"/>
      <c r="X646" s="39"/>
      <c r="Y646" s="39"/>
      <c r="Z646" s="39"/>
      <c r="AA646" s="39"/>
      <c r="AB646" s="39"/>
      <c r="AC646" s="39"/>
      <c r="AD646" s="39"/>
      <c r="AE646" s="39"/>
      <c r="AR646" s="225" t="s">
        <v>248</v>
      </c>
      <c r="AT646" s="225" t="s">
        <v>243</v>
      </c>
      <c r="AU646" s="225" t="s">
        <v>79</v>
      </c>
      <c r="AY646" s="18" t="s">
        <v>240</v>
      </c>
      <c r="BE646" s="226">
        <f>IF(N646="základní",J646,0)</f>
        <v>0</v>
      </c>
      <c r="BF646" s="226">
        <f>IF(N646="snížená",J646,0)</f>
        <v>0</v>
      </c>
      <c r="BG646" s="226">
        <f>IF(N646="zákl. přenesená",J646,0)</f>
        <v>0</v>
      </c>
      <c r="BH646" s="226">
        <f>IF(N646="sníž. přenesená",J646,0)</f>
        <v>0</v>
      </c>
      <c r="BI646" s="226">
        <f>IF(N646="nulová",J646,0)</f>
        <v>0</v>
      </c>
      <c r="BJ646" s="18" t="s">
        <v>79</v>
      </c>
      <c r="BK646" s="226">
        <f>ROUND(I646*H646,2)</f>
        <v>0</v>
      </c>
      <c r="BL646" s="18" t="s">
        <v>248</v>
      </c>
      <c r="BM646" s="225" t="s">
        <v>4392</v>
      </c>
    </row>
    <row r="647" s="2" customFormat="1">
      <c r="A647" s="39"/>
      <c r="B647" s="40"/>
      <c r="C647" s="41"/>
      <c r="D647" s="227" t="s">
        <v>435</v>
      </c>
      <c r="E647" s="41"/>
      <c r="F647" s="228" t="s">
        <v>8485</v>
      </c>
      <c r="G647" s="41"/>
      <c r="H647" s="41"/>
      <c r="I647" s="229"/>
      <c r="J647" s="41"/>
      <c r="K647" s="41"/>
      <c r="L647" s="45"/>
      <c r="M647" s="291"/>
      <c r="N647" s="292"/>
      <c r="O647" s="85"/>
      <c r="P647" s="85"/>
      <c r="Q647" s="85"/>
      <c r="R647" s="85"/>
      <c r="S647" s="85"/>
      <c r="T647" s="86"/>
      <c r="U647" s="39"/>
      <c r="V647" s="39"/>
      <c r="W647" s="39"/>
      <c r="X647" s="39"/>
      <c r="Y647" s="39"/>
      <c r="Z647" s="39"/>
      <c r="AA647" s="39"/>
      <c r="AB647" s="39"/>
      <c r="AC647" s="39"/>
      <c r="AD647" s="39"/>
      <c r="AE647" s="39"/>
      <c r="AT647" s="18" t="s">
        <v>435</v>
      </c>
      <c r="AU647" s="18" t="s">
        <v>79</v>
      </c>
    </row>
    <row r="648" s="12" customFormat="1" ht="25.92" customHeight="1">
      <c r="A648" s="12"/>
      <c r="B648" s="198"/>
      <c r="C648" s="199"/>
      <c r="D648" s="200" t="s">
        <v>71</v>
      </c>
      <c r="E648" s="201" t="s">
        <v>278</v>
      </c>
      <c r="F648" s="201" t="s">
        <v>8486</v>
      </c>
      <c r="G648" s="199"/>
      <c r="H648" s="199"/>
      <c r="I648" s="202"/>
      <c r="J648" s="203">
        <f>BK648</f>
        <v>0</v>
      </c>
      <c r="K648" s="199"/>
      <c r="L648" s="204"/>
      <c r="M648" s="205"/>
      <c r="N648" s="206"/>
      <c r="O648" s="206"/>
      <c r="P648" s="207">
        <f>SUM(P649:P660)</f>
        <v>0</v>
      </c>
      <c r="Q648" s="206"/>
      <c r="R648" s="207">
        <f>SUM(R649:R660)</f>
        <v>0</v>
      </c>
      <c r="S648" s="206"/>
      <c r="T648" s="208">
        <f>SUM(T649:T660)</f>
        <v>0</v>
      </c>
      <c r="U648" s="12"/>
      <c r="V648" s="12"/>
      <c r="W648" s="12"/>
      <c r="X648" s="12"/>
      <c r="Y648" s="12"/>
      <c r="Z648" s="12"/>
      <c r="AA648" s="12"/>
      <c r="AB648" s="12"/>
      <c r="AC648" s="12"/>
      <c r="AD648" s="12"/>
      <c r="AE648" s="12"/>
      <c r="AR648" s="209" t="s">
        <v>79</v>
      </c>
      <c r="AT648" s="210" t="s">
        <v>71</v>
      </c>
      <c r="AU648" s="210" t="s">
        <v>72</v>
      </c>
      <c r="AY648" s="209" t="s">
        <v>240</v>
      </c>
      <c r="BK648" s="211">
        <f>SUM(BK649:BK660)</f>
        <v>0</v>
      </c>
    </row>
    <row r="649" s="2" customFormat="1">
      <c r="A649" s="39"/>
      <c r="B649" s="40"/>
      <c r="C649" s="214" t="s">
        <v>3298</v>
      </c>
      <c r="D649" s="214" t="s">
        <v>243</v>
      </c>
      <c r="E649" s="215" t="s">
        <v>8487</v>
      </c>
      <c r="F649" s="216" t="s">
        <v>8462</v>
      </c>
      <c r="G649" s="217" t="s">
        <v>282</v>
      </c>
      <c r="H649" s="218">
        <v>2</v>
      </c>
      <c r="I649" s="219"/>
      <c r="J649" s="220">
        <f>ROUND(I649*H649,2)</f>
        <v>0</v>
      </c>
      <c r="K649" s="216" t="s">
        <v>247</v>
      </c>
      <c r="L649" s="45"/>
      <c r="M649" s="221" t="s">
        <v>19</v>
      </c>
      <c r="N649" s="222" t="s">
        <v>43</v>
      </c>
      <c r="O649" s="85"/>
      <c r="P649" s="223">
        <f>O649*H649</f>
        <v>0</v>
      </c>
      <c r="Q649" s="223">
        <v>0</v>
      </c>
      <c r="R649" s="223">
        <f>Q649*H649</f>
        <v>0</v>
      </c>
      <c r="S649" s="223">
        <v>0</v>
      </c>
      <c r="T649" s="224">
        <f>S649*H649</f>
        <v>0</v>
      </c>
      <c r="U649" s="39"/>
      <c r="V649" s="39"/>
      <c r="W649" s="39"/>
      <c r="X649" s="39"/>
      <c r="Y649" s="39"/>
      <c r="Z649" s="39"/>
      <c r="AA649" s="39"/>
      <c r="AB649" s="39"/>
      <c r="AC649" s="39"/>
      <c r="AD649" s="39"/>
      <c r="AE649" s="39"/>
      <c r="AR649" s="225" t="s">
        <v>248</v>
      </c>
      <c r="AT649" s="225" t="s">
        <v>243</v>
      </c>
      <c r="AU649" s="225" t="s">
        <v>79</v>
      </c>
      <c r="AY649" s="18" t="s">
        <v>240</v>
      </c>
      <c r="BE649" s="226">
        <f>IF(N649="základní",J649,0)</f>
        <v>0</v>
      </c>
      <c r="BF649" s="226">
        <f>IF(N649="snížená",J649,0)</f>
        <v>0</v>
      </c>
      <c r="BG649" s="226">
        <f>IF(N649="zákl. přenesená",J649,0)</f>
        <v>0</v>
      </c>
      <c r="BH649" s="226">
        <f>IF(N649="sníž. přenesená",J649,0)</f>
        <v>0</v>
      </c>
      <c r="BI649" s="226">
        <f>IF(N649="nulová",J649,0)</f>
        <v>0</v>
      </c>
      <c r="BJ649" s="18" t="s">
        <v>79</v>
      </c>
      <c r="BK649" s="226">
        <f>ROUND(I649*H649,2)</f>
        <v>0</v>
      </c>
      <c r="BL649" s="18" t="s">
        <v>248</v>
      </c>
      <c r="BM649" s="225" t="s">
        <v>4400</v>
      </c>
    </row>
    <row r="650" s="2" customFormat="1">
      <c r="A650" s="39"/>
      <c r="B650" s="40"/>
      <c r="C650" s="41"/>
      <c r="D650" s="227" t="s">
        <v>435</v>
      </c>
      <c r="E650" s="41"/>
      <c r="F650" s="228" t="s">
        <v>8488</v>
      </c>
      <c r="G650" s="41"/>
      <c r="H650" s="41"/>
      <c r="I650" s="229"/>
      <c r="J650" s="41"/>
      <c r="K650" s="41"/>
      <c r="L650" s="45"/>
      <c r="M650" s="291"/>
      <c r="N650" s="292"/>
      <c r="O650" s="85"/>
      <c r="P650" s="85"/>
      <c r="Q650" s="85"/>
      <c r="R650" s="85"/>
      <c r="S650" s="85"/>
      <c r="T650" s="86"/>
      <c r="U650" s="39"/>
      <c r="V650" s="39"/>
      <c r="W650" s="39"/>
      <c r="X650" s="39"/>
      <c r="Y650" s="39"/>
      <c r="Z650" s="39"/>
      <c r="AA650" s="39"/>
      <c r="AB650" s="39"/>
      <c r="AC650" s="39"/>
      <c r="AD650" s="39"/>
      <c r="AE650" s="39"/>
      <c r="AT650" s="18" t="s">
        <v>435</v>
      </c>
      <c r="AU650" s="18" t="s">
        <v>79</v>
      </c>
    </row>
    <row r="651" s="2" customFormat="1" ht="16.5" customHeight="1">
      <c r="A651" s="39"/>
      <c r="B651" s="40"/>
      <c r="C651" s="214" t="s">
        <v>3306</v>
      </c>
      <c r="D651" s="214" t="s">
        <v>243</v>
      </c>
      <c r="E651" s="215" t="s">
        <v>8489</v>
      </c>
      <c r="F651" s="216" t="s">
        <v>8155</v>
      </c>
      <c r="G651" s="217" t="s">
        <v>282</v>
      </c>
      <c r="H651" s="218">
        <v>2</v>
      </c>
      <c r="I651" s="219"/>
      <c r="J651" s="220">
        <f>ROUND(I651*H651,2)</f>
        <v>0</v>
      </c>
      <c r="K651" s="216" t="s">
        <v>247</v>
      </c>
      <c r="L651" s="45"/>
      <c r="M651" s="221" t="s">
        <v>19</v>
      </c>
      <c r="N651" s="222" t="s">
        <v>43</v>
      </c>
      <c r="O651" s="85"/>
      <c r="P651" s="223">
        <f>O651*H651</f>
        <v>0</v>
      </c>
      <c r="Q651" s="223">
        <v>0</v>
      </c>
      <c r="R651" s="223">
        <f>Q651*H651</f>
        <v>0</v>
      </c>
      <c r="S651" s="223">
        <v>0</v>
      </c>
      <c r="T651" s="224">
        <f>S651*H651</f>
        <v>0</v>
      </c>
      <c r="U651" s="39"/>
      <c r="V651" s="39"/>
      <c r="W651" s="39"/>
      <c r="X651" s="39"/>
      <c r="Y651" s="39"/>
      <c r="Z651" s="39"/>
      <c r="AA651" s="39"/>
      <c r="AB651" s="39"/>
      <c r="AC651" s="39"/>
      <c r="AD651" s="39"/>
      <c r="AE651" s="39"/>
      <c r="AR651" s="225" t="s">
        <v>248</v>
      </c>
      <c r="AT651" s="225" t="s">
        <v>243</v>
      </c>
      <c r="AU651" s="225" t="s">
        <v>79</v>
      </c>
      <c r="AY651" s="18" t="s">
        <v>240</v>
      </c>
      <c r="BE651" s="226">
        <f>IF(N651="základní",J651,0)</f>
        <v>0</v>
      </c>
      <c r="BF651" s="226">
        <f>IF(N651="snížená",J651,0)</f>
        <v>0</v>
      </c>
      <c r="BG651" s="226">
        <f>IF(N651="zákl. přenesená",J651,0)</f>
        <v>0</v>
      </c>
      <c r="BH651" s="226">
        <f>IF(N651="sníž. přenesená",J651,0)</f>
        <v>0</v>
      </c>
      <c r="BI651" s="226">
        <f>IF(N651="nulová",J651,0)</f>
        <v>0</v>
      </c>
      <c r="BJ651" s="18" t="s">
        <v>79</v>
      </c>
      <c r="BK651" s="226">
        <f>ROUND(I651*H651,2)</f>
        <v>0</v>
      </c>
      <c r="BL651" s="18" t="s">
        <v>248</v>
      </c>
      <c r="BM651" s="225" t="s">
        <v>4408</v>
      </c>
    </row>
    <row r="652" s="2" customFormat="1">
      <c r="A652" s="39"/>
      <c r="B652" s="40"/>
      <c r="C652" s="41"/>
      <c r="D652" s="227" t="s">
        <v>435</v>
      </c>
      <c r="E652" s="41"/>
      <c r="F652" s="228" t="s">
        <v>8091</v>
      </c>
      <c r="G652" s="41"/>
      <c r="H652" s="41"/>
      <c r="I652" s="229"/>
      <c r="J652" s="41"/>
      <c r="K652" s="41"/>
      <c r="L652" s="45"/>
      <c r="M652" s="291"/>
      <c r="N652" s="292"/>
      <c r="O652" s="85"/>
      <c r="P652" s="85"/>
      <c r="Q652" s="85"/>
      <c r="R652" s="85"/>
      <c r="S652" s="85"/>
      <c r="T652" s="86"/>
      <c r="U652" s="39"/>
      <c r="V652" s="39"/>
      <c r="W652" s="39"/>
      <c r="X652" s="39"/>
      <c r="Y652" s="39"/>
      <c r="Z652" s="39"/>
      <c r="AA652" s="39"/>
      <c r="AB652" s="39"/>
      <c r="AC652" s="39"/>
      <c r="AD652" s="39"/>
      <c r="AE652" s="39"/>
      <c r="AT652" s="18" t="s">
        <v>435</v>
      </c>
      <c r="AU652" s="18" t="s">
        <v>79</v>
      </c>
    </row>
    <row r="653" s="2" customFormat="1">
      <c r="A653" s="39"/>
      <c r="B653" s="40"/>
      <c r="C653" s="214" t="s">
        <v>3310</v>
      </c>
      <c r="D653" s="214" t="s">
        <v>243</v>
      </c>
      <c r="E653" s="215" t="s">
        <v>8490</v>
      </c>
      <c r="F653" s="216" t="s">
        <v>8472</v>
      </c>
      <c r="G653" s="217" t="s">
        <v>282</v>
      </c>
      <c r="H653" s="218">
        <v>1</v>
      </c>
      <c r="I653" s="219"/>
      <c r="J653" s="220">
        <f>ROUND(I653*H653,2)</f>
        <v>0</v>
      </c>
      <c r="K653" s="216" t="s">
        <v>247</v>
      </c>
      <c r="L653" s="45"/>
      <c r="M653" s="221" t="s">
        <v>19</v>
      </c>
      <c r="N653" s="222" t="s">
        <v>43</v>
      </c>
      <c r="O653" s="85"/>
      <c r="P653" s="223">
        <f>O653*H653</f>
        <v>0</v>
      </c>
      <c r="Q653" s="223">
        <v>0</v>
      </c>
      <c r="R653" s="223">
        <f>Q653*H653</f>
        <v>0</v>
      </c>
      <c r="S653" s="223">
        <v>0</v>
      </c>
      <c r="T653" s="224">
        <f>S653*H653</f>
        <v>0</v>
      </c>
      <c r="U653" s="39"/>
      <c r="V653" s="39"/>
      <c r="W653" s="39"/>
      <c r="X653" s="39"/>
      <c r="Y653" s="39"/>
      <c r="Z653" s="39"/>
      <c r="AA653" s="39"/>
      <c r="AB653" s="39"/>
      <c r="AC653" s="39"/>
      <c r="AD653" s="39"/>
      <c r="AE653" s="39"/>
      <c r="AR653" s="225" t="s">
        <v>248</v>
      </c>
      <c r="AT653" s="225" t="s">
        <v>243</v>
      </c>
      <c r="AU653" s="225" t="s">
        <v>79</v>
      </c>
      <c r="AY653" s="18" t="s">
        <v>240</v>
      </c>
      <c r="BE653" s="226">
        <f>IF(N653="základní",J653,0)</f>
        <v>0</v>
      </c>
      <c r="BF653" s="226">
        <f>IF(N653="snížená",J653,0)</f>
        <v>0</v>
      </c>
      <c r="BG653" s="226">
        <f>IF(N653="zákl. přenesená",J653,0)</f>
        <v>0</v>
      </c>
      <c r="BH653" s="226">
        <f>IF(N653="sníž. přenesená",J653,0)</f>
        <v>0</v>
      </c>
      <c r="BI653" s="226">
        <f>IF(N653="nulová",J653,0)</f>
        <v>0</v>
      </c>
      <c r="BJ653" s="18" t="s">
        <v>79</v>
      </c>
      <c r="BK653" s="226">
        <f>ROUND(I653*H653,2)</f>
        <v>0</v>
      </c>
      <c r="BL653" s="18" t="s">
        <v>248</v>
      </c>
      <c r="BM653" s="225" t="s">
        <v>4416</v>
      </c>
    </row>
    <row r="654" s="2" customFormat="1">
      <c r="A654" s="39"/>
      <c r="B654" s="40"/>
      <c r="C654" s="41"/>
      <c r="D654" s="227" t="s">
        <v>435</v>
      </c>
      <c r="E654" s="41"/>
      <c r="F654" s="228" t="s">
        <v>8473</v>
      </c>
      <c r="G654" s="41"/>
      <c r="H654" s="41"/>
      <c r="I654" s="229"/>
      <c r="J654" s="41"/>
      <c r="K654" s="41"/>
      <c r="L654" s="45"/>
      <c r="M654" s="291"/>
      <c r="N654" s="292"/>
      <c r="O654" s="85"/>
      <c r="P654" s="85"/>
      <c r="Q654" s="85"/>
      <c r="R654" s="85"/>
      <c r="S654" s="85"/>
      <c r="T654" s="86"/>
      <c r="U654" s="39"/>
      <c r="V654" s="39"/>
      <c r="W654" s="39"/>
      <c r="X654" s="39"/>
      <c r="Y654" s="39"/>
      <c r="Z654" s="39"/>
      <c r="AA654" s="39"/>
      <c r="AB654" s="39"/>
      <c r="AC654" s="39"/>
      <c r="AD654" s="39"/>
      <c r="AE654" s="39"/>
      <c r="AT654" s="18" t="s">
        <v>435</v>
      </c>
      <c r="AU654" s="18" t="s">
        <v>79</v>
      </c>
    </row>
    <row r="655" s="2" customFormat="1" ht="16.5" customHeight="1">
      <c r="A655" s="39"/>
      <c r="B655" s="40"/>
      <c r="C655" s="214" t="s">
        <v>3314</v>
      </c>
      <c r="D655" s="214" t="s">
        <v>243</v>
      </c>
      <c r="E655" s="215" t="s">
        <v>8491</v>
      </c>
      <c r="F655" s="216" t="s">
        <v>8475</v>
      </c>
      <c r="G655" s="217" t="s">
        <v>282</v>
      </c>
      <c r="H655" s="218">
        <v>1</v>
      </c>
      <c r="I655" s="219"/>
      <c r="J655" s="220">
        <f>ROUND(I655*H655,2)</f>
        <v>0</v>
      </c>
      <c r="K655" s="216" t="s">
        <v>247</v>
      </c>
      <c r="L655" s="45"/>
      <c r="M655" s="221" t="s">
        <v>19</v>
      </c>
      <c r="N655" s="222" t="s">
        <v>43</v>
      </c>
      <c r="O655" s="85"/>
      <c r="P655" s="223">
        <f>O655*H655</f>
        <v>0</v>
      </c>
      <c r="Q655" s="223">
        <v>0</v>
      </c>
      <c r="R655" s="223">
        <f>Q655*H655</f>
        <v>0</v>
      </c>
      <c r="S655" s="223">
        <v>0</v>
      </c>
      <c r="T655" s="224">
        <f>S655*H655</f>
        <v>0</v>
      </c>
      <c r="U655" s="39"/>
      <c r="V655" s="39"/>
      <c r="W655" s="39"/>
      <c r="X655" s="39"/>
      <c r="Y655" s="39"/>
      <c r="Z655" s="39"/>
      <c r="AA655" s="39"/>
      <c r="AB655" s="39"/>
      <c r="AC655" s="39"/>
      <c r="AD655" s="39"/>
      <c r="AE655" s="39"/>
      <c r="AR655" s="225" t="s">
        <v>248</v>
      </c>
      <c r="AT655" s="225" t="s">
        <v>243</v>
      </c>
      <c r="AU655" s="225" t="s">
        <v>79</v>
      </c>
      <c r="AY655" s="18" t="s">
        <v>240</v>
      </c>
      <c r="BE655" s="226">
        <f>IF(N655="základní",J655,0)</f>
        <v>0</v>
      </c>
      <c r="BF655" s="226">
        <f>IF(N655="snížená",J655,0)</f>
        <v>0</v>
      </c>
      <c r="BG655" s="226">
        <f>IF(N655="zákl. přenesená",J655,0)</f>
        <v>0</v>
      </c>
      <c r="BH655" s="226">
        <f>IF(N655="sníž. přenesená",J655,0)</f>
        <v>0</v>
      </c>
      <c r="BI655" s="226">
        <f>IF(N655="nulová",J655,0)</f>
        <v>0</v>
      </c>
      <c r="BJ655" s="18" t="s">
        <v>79</v>
      </c>
      <c r="BK655" s="226">
        <f>ROUND(I655*H655,2)</f>
        <v>0</v>
      </c>
      <c r="BL655" s="18" t="s">
        <v>248</v>
      </c>
      <c r="BM655" s="225" t="s">
        <v>4424</v>
      </c>
    </row>
    <row r="656" s="2" customFormat="1">
      <c r="A656" s="39"/>
      <c r="B656" s="40"/>
      <c r="C656" s="41"/>
      <c r="D656" s="227" t="s">
        <v>435</v>
      </c>
      <c r="E656" s="41"/>
      <c r="F656" s="228" t="s">
        <v>8091</v>
      </c>
      <c r="G656" s="41"/>
      <c r="H656" s="41"/>
      <c r="I656" s="229"/>
      <c r="J656" s="41"/>
      <c r="K656" s="41"/>
      <c r="L656" s="45"/>
      <c r="M656" s="291"/>
      <c r="N656" s="292"/>
      <c r="O656" s="85"/>
      <c r="P656" s="85"/>
      <c r="Q656" s="85"/>
      <c r="R656" s="85"/>
      <c r="S656" s="85"/>
      <c r="T656" s="86"/>
      <c r="U656" s="39"/>
      <c r="V656" s="39"/>
      <c r="W656" s="39"/>
      <c r="X656" s="39"/>
      <c r="Y656" s="39"/>
      <c r="Z656" s="39"/>
      <c r="AA656" s="39"/>
      <c r="AB656" s="39"/>
      <c r="AC656" s="39"/>
      <c r="AD656" s="39"/>
      <c r="AE656" s="39"/>
      <c r="AT656" s="18" t="s">
        <v>435</v>
      </c>
      <c r="AU656" s="18" t="s">
        <v>79</v>
      </c>
    </row>
    <row r="657" s="2" customFormat="1">
      <c r="A657" s="39"/>
      <c r="B657" s="40"/>
      <c r="C657" s="214" t="s">
        <v>3319</v>
      </c>
      <c r="D657" s="214" t="s">
        <v>243</v>
      </c>
      <c r="E657" s="215" t="s">
        <v>8492</v>
      </c>
      <c r="F657" s="216" t="s">
        <v>8157</v>
      </c>
      <c r="G657" s="217" t="s">
        <v>282</v>
      </c>
      <c r="H657" s="218">
        <v>2</v>
      </c>
      <c r="I657" s="219"/>
      <c r="J657" s="220">
        <f>ROUND(I657*H657,2)</f>
        <v>0</v>
      </c>
      <c r="K657" s="216" t="s">
        <v>247</v>
      </c>
      <c r="L657" s="45"/>
      <c r="M657" s="221" t="s">
        <v>19</v>
      </c>
      <c r="N657" s="222" t="s">
        <v>43</v>
      </c>
      <c r="O657" s="85"/>
      <c r="P657" s="223">
        <f>O657*H657</f>
        <v>0</v>
      </c>
      <c r="Q657" s="223">
        <v>0</v>
      </c>
      <c r="R657" s="223">
        <f>Q657*H657</f>
        <v>0</v>
      </c>
      <c r="S657" s="223">
        <v>0</v>
      </c>
      <c r="T657" s="224">
        <f>S657*H657</f>
        <v>0</v>
      </c>
      <c r="U657" s="39"/>
      <c r="V657" s="39"/>
      <c r="W657" s="39"/>
      <c r="X657" s="39"/>
      <c r="Y657" s="39"/>
      <c r="Z657" s="39"/>
      <c r="AA657" s="39"/>
      <c r="AB657" s="39"/>
      <c r="AC657" s="39"/>
      <c r="AD657" s="39"/>
      <c r="AE657" s="39"/>
      <c r="AR657" s="225" t="s">
        <v>248</v>
      </c>
      <c r="AT657" s="225" t="s">
        <v>243</v>
      </c>
      <c r="AU657" s="225" t="s">
        <v>79</v>
      </c>
      <c r="AY657" s="18" t="s">
        <v>240</v>
      </c>
      <c r="BE657" s="226">
        <f>IF(N657="základní",J657,0)</f>
        <v>0</v>
      </c>
      <c r="BF657" s="226">
        <f>IF(N657="snížená",J657,0)</f>
        <v>0</v>
      </c>
      <c r="BG657" s="226">
        <f>IF(N657="zákl. přenesená",J657,0)</f>
        <v>0</v>
      </c>
      <c r="BH657" s="226">
        <f>IF(N657="sníž. přenesená",J657,0)</f>
        <v>0</v>
      </c>
      <c r="BI657" s="226">
        <f>IF(N657="nulová",J657,0)</f>
        <v>0</v>
      </c>
      <c r="BJ657" s="18" t="s">
        <v>79</v>
      </c>
      <c r="BK657" s="226">
        <f>ROUND(I657*H657,2)</f>
        <v>0</v>
      </c>
      <c r="BL657" s="18" t="s">
        <v>248</v>
      </c>
      <c r="BM657" s="225" t="s">
        <v>1722</v>
      </c>
    </row>
    <row r="658" s="2" customFormat="1">
      <c r="A658" s="39"/>
      <c r="B658" s="40"/>
      <c r="C658" s="41"/>
      <c r="D658" s="227" t="s">
        <v>435</v>
      </c>
      <c r="E658" s="41"/>
      <c r="F658" s="228" t="s">
        <v>8493</v>
      </c>
      <c r="G658" s="41"/>
      <c r="H658" s="41"/>
      <c r="I658" s="229"/>
      <c r="J658" s="41"/>
      <c r="K658" s="41"/>
      <c r="L658" s="45"/>
      <c r="M658" s="291"/>
      <c r="N658" s="292"/>
      <c r="O658" s="85"/>
      <c r="P658" s="85"/>
      <c r="Q658" s="85"/>
      <c r="R658" s="85"/>
      <c r="S658" s="85"/>
      <c r="T658" s="86"/>
      <c r="U658" s="39"/>
      <c r="V658" s="39"/>
      <c r="W658" s="39"/>
      <c r="X658" s="39"/>
      <c r="Y658" s="39"/>
      <c r="Z658" s="39"/>
      <c r="AA658" s="39"/>
      <c r="AB658" s="39"/>
      <c r="AC658" s="39"/>
      <c r="AD658" s="39"/>
      <c r="AE658" s="39"/>
      <c r="AT658" s="18" t="s">
        <v>435</v>
      </c>
      <c r="AU658" s="18" t="s">
        <v>79</v>
      </c>
    </row>
    <row r="659" s="2" customFormat="1" ht="16.5" customHeight="1">
      <c r="A659" s="39"/>
      <c r="B659" s="40"/>
      <c r="C659" s="214" t="s">
        <v>3326</v>
      </c>
      <c r="D659" s="214" t="s">
        <v>243</v>
      </c>
      <c r="E659" s="215" t="s">
        <v>8494</v>
      </c>
      <c r="F659" s="216" t="s">
        <v>8160</v>
      </c>
      <c r="G659" s="217" t="s">
        <v>282</v>
      </c>
      <c r="H659" s="218">
        <v>2</v>
      </c>
      <c r="I659" s="219"/>
      <c r="J659" s="220">
        <f>ROUND(I659*H659,2)</f>
        <v>0</v>
      </c>
      <c r="K659" s="216" t="s">
        <v>247</v>
      </c>
      <c r="L659" s="45"/>
      <c r="M659" s="221" t="s">
        <v>19</v>
      </c>
      <c r="N659" s="222" t="s">
        <v>43</v>
      </c>
      <c r="O659" s="85"/>
      <c r="P659" s="223">
        <f>O659*H659</f>
        <v>0</v>
      </c>
      <c r="Q659" s="223">
        <v>0</v>
      </c>
      <c r="R659" s="223">
        <f>Q659*H659</f>
        <v>0</v>
      </c>
      <c r="S659" s="223">
        <v>0</v>
      </c>
      <c r="T659" s="224">
        <f>S659*H659</f>
        <v>0</v>
      </c>
      <c r="U659" s="39"/>
      <c r="V659" s="39"/>
      <c r="W659" s="39"/>
      <c r="X659" s="39"/>
      <c r="Y659" s="39"/>
      <c r="Z659" s="39"/>
      <c r="AA659" s="39"/>
      <c r="AB659" s="39"/>
      <c r="AC659" s="39"/>
      <c r="AD659" s="39"/>
      <c r="AE659" s="39"/>
      <c r="AR659" s="225" t="s">
        <v>248</v>
      </c>
      <c r="AT659" s="225" t="s">
        <v>243</v>
      </c>
      <c r="AU659" s="225" t="s">
        <v>79</v>
      </c>
      <c r="AY659" s="18" t="s">
        <v>240</v>
      </c>
      <c r="BE659" s="226">
        <f>IF(N659="základní",J659,0)</f>
        <v>0</v>
      </c>
      <c r="BF659" s="226">
        <f>IF(N659="snížená",J659,0)</f>
        <v>0</v>
      </c>
      <c r="BG659" s="226">
        <f>IF(N659="zákl. přenesená",J659,0)</f>
        <v>0</v>
      </c>
      <c r="BH659" s="226">
        <f>IF(N659="sníž. přenesená",J659,0)</f>
        <v>0</v>
      </c>
      <c r="BI659" s="226">
        <f>IF(N659="nulová",J659,0)</f>
        <v>0</v>
      </c>
      <c r="BJ659" s="18" t="s">
        <v>79</v>
      </c>
      <c r="BK659" s="226">
        <f>ROUND(I659*H659,2)</f>
        <v>0</v>
      </c>
      <c r="BL659" s="18" t="s">
        <v>248</v>
      </c>
      <c r="BM659" s="225" t="s">
        <v>4439</v>
      </c>
    </row>
    <row r="660" s="2" customFormat="1">
      <c r="A660" s="39"/>
      <c r="B660" s="40"/>
      <c r="C660" s="41"/>
      <c r="D660" s="227" t="s">
        <v>435</v>
      </c>
      <c r="E660" s="41"/>
      <c r="F660" s="228" t="s">
        <v>8495</v>
      </c>
      <c r="G660" s="41"/>
      <c r="H660" s="41"/>
      <c r="I660" s="229"/>
      <c r="J660" s="41"/>
      <c r="K660" s="41"/>
      <c r="L660" s="45"/>
      <c r="M660" s="291"/>
      <c r="N660" s="292"/>
      <c r="O660" s="85"/>
      <c r="P660" s="85"/>
      <c r="Q660" s="85"/>
      <c r="R660" s="85"/>
      <c r="S660" s="85"/>
      <c r="T660" s="86"/>
      <c r="U660" s="39"/>
      <c r="V660" s="39"/>
      <c r="W660" s="39"/>
      <c r="X660" s="39"/>
      <c r="Y660" s="39"/>
      <c r="Z660" s="39"/>
      <c r="AA660" s="39"/>
      <c r="AB660" s="39"/>
      <c r="AC660" s="39"/>
      <c r="AD660" s="39"/>
      <c r="AE660" s="39"/>
      <c r="AT660" s="18" t="s">
        <v>435</v>
      </c>
      <c r="AU660" s="18" t="s">
        <v>79</v>
      </c>
    </row>
    <row r="661" s="12" customFormat="1" ht="25.92" customHeight="1">
      <c r="A661" s="12"/>
      <c r="B661" s="198"/>
      <c r="C661" s="199"/>
      <c r="D661" s="200" t="s">
        <v>71</v>
      </c>
      <c r="E661" s="201" t="s">
        <v>7</v>
      </c>
      <c r="F661" s="201" t="s">
        <v>8496</v>
      </c>
      <c r="G661" s="199"/>
      <c r="H661" s="199"/>
      <c r="I661" s="202"/>
      <c r="J661" s="203">
        <f>BK661</f>
        <v>0</v>
      </c>
      <c r="K661" s="199"/>
      <c r="L661" s="204"/>
      <c r="M661" s="205"/>
      <c r="N661" s="206"/>
      <c r="O661" s="206"/>
      <c r="P661" s="207">
        <f>SUM(P662:P681)</f>
        <v>0</v>
      </c>
      <c r="Q661" s="206"/>
      <c r="R661" s="207">
        <f>SUM(R662:R681)</f>
        <v>0</v>
      </c>
      <c r="S661" s="206"/>
      <c r="T661" s="208">
        <f>SUM(T662:T681)</f>
        <v>0</v>
      </c>
      <c r="U661" s="12"/>
      <c r="V661" s="12"/>
      <c r="W661" s="12"/>
      <c r="X661" s="12"/>
      <c r="Y661" s="12"/>
      <c r="Z661" s="12"/>
      <c r="AA661" s="12"/>
      <c r="AB661" s="12"/>
      <c r="AC661" s="12"/>
      <c r="AD661" s="12"/>
      <c r="AE661" s="12"/>
      <c r="AR661" s="209" t="s">
        <v>79</v>
      </c>
      <c r="AT661" s="210" t="s">
        <v>71</v>
      </c>
      <c r="AU661" s="210" t="s">
        <v>72</v>
      </c>
      <c r="AY661" s="209" t="s">
        <v>240</v>
      </c>
      <c r="BK661" s="211">
        <f>SUM(BK662:BK681)</f>
        <v>0</v>
      </c>
    </row>
    <row r="662" s="2" customFormat="1">
      <c r="A662" s="39"/>
      <c r="B662" s="40"/>
      <c r="C662" s="214" t="s">
        <v>3328</v>
      </c>
      <c r="D662" s="214" t="s">
        <v>243</v>
      </c>
      <c r="E662" s="215" t="s">
        <v>8497</v>
      </c>
      <c r="F662" s="216" t="s">
        <v>8498</v>
      </c>
      <c r="G662" s="217" t="s">
        <v>282</v>
      </c>
      <c r="H662" s="218">
        <v>1</v>
      </c>
      <c r="I662" s="219"/>
      <c r="J662" s="220">
        <f>ROUND(I662*H662,2)</f>
        <v>0</v>
      </c>
      <c r="K662" s="216" t="s">
        <v>247</v>
      </c>
      <c r="L662" s="45"/>
      <c r="M662" s="221" t="s">
        <v>19</v>
      </c>
      <c r="N662" s="222" t="s">
        <v>43</v>
      </c>
      <c r="O662" s="85"/>
      <c r="P662" s="223">
        <f>O662*H662</f>
        <v>0</v>
      </c>
      <c r="Q662" s="223">
        <v>0</v>
      </c>
      <c r="R662" s="223">
        <f>Q662*H662</f>
        <v>0</v>
      </c>
      <c r="S662" s="223">
        <v>0</v>
      </c>
      <c r="T662" s="224">
        <f>S662*H662</f>
        <v>0</v>
      </c>
      <c r="U662" s="39"/>
      <c r="V662" s="39"/>
      <c r="W662" s="39"/>
      <c r="X662" s="39"/>
      <c r="Y662" s="39"/>
      <c r="Z662" s="39"/>
      <c r="AA662" s="39"/>
      <c r="AB662" s="39"/>
      <c r="AC662" s="39"/>
      <c r="AD662" s="39"/>
      <c r="AE662" s="39"/>
      <c r="AR662" s="225" t="s">
        <v>248</v>
      </c>
      <c r="AT662" s="225" t="s">
        <v>243</v>
      </c>
      <c r="AU662" s="225" t="s">
        <v>79</v>
      </c>
      <c r="AY662" s="18" t="s">
        <v>240</v>
      </c>
      <c r="BE662" s="226">
        <f>IF(N662="základní",J662,0)</f>
        <v>0</v>
      </c>
      <c r="BF662" s="226">
        <f>IF(N662="snížená",J662,0)</f>
        <v>0</v>
      </c>
      <c r="BG662" s="226">
        <f>IF(N662="zákl. přenesená",J662,0)</f>
        <v>0</v>
      </c>
      <c r="BH662" s="226">
        <f>IF(N662="sníž. přenesená",J662,0)</f>
        <v>0</v>
      </c>
      <c r="BI662" s="226">
        <f>IF(N662="nulová",J662,0)</f>
        <v>0</v>
      </c>
      <c r="BJ662" s="18" t="s">
        <v>79</v>
      </c>
      <c r="BK662" s="226">
        <f>ROUND(I662*H662,2)</f>
        <v>0</v>
      </c>
      <c r="BL662" s="18" t="s">
        <v>248</v>
      </c>
      <c r="BM662" s="225" t="s">
        <v>4447</v>
      </c>
    </row>
    <row r="663" s="2" customFormat="1">
      <c r="A663" s="39"/>
      <c r="B663" s="40"/>
      <c r="C663" s="41"/>
      <c r="D663" s="227" t="s">
        <v>435</v>
      </c>
      <c r="E663" s="41"/>
      <c r="F663" s="228" t="s">
        <v>8499</v>
      </c>
      <c r="G663" s="41"/>
      <c r="H663" s="41"/>
      <c r="I663" s="229"/>
      <c r="J663" s="41"/>
      <c r="K663" s="41"/>
      <c r="L663" s="45"/>
      <c r="M663" s="291"/>
      <c r="N663" s="292"/>
      <c r="O663" s="85"/>
      <c r="P663" s="85"/>
      <c r="Q663" s="85"/>
      <c r="R663" s="85"/>
      <c r="S663" s="85"/>
      <c r="T663" s="86"/>
      <c r="U663" s="39"/>
      <c r="V663" s="39"/>
      <c r="W663" s="39"/>
      <c r="X663" s="39"/>
      <c r="Y663" s="39"/>
      <c r="Z663" s="39"/>
      <c r="AA663" s="39"/>
      <c r="AB663" s="39"/>
      <c r="AC663" s="39"/>
      <c r="AD663" s="39"/>
      <c r="AE663" s="39"/>
      <c r="AT663" s="18" t="s">
        <v>435</v>
      </c>
      <c r="AU663" s="18" t="s">
        <v>79</v>
      </c>
    </row>
    <row r="664" s="2" customFormat="1" ht="16.5" customHeight="1">
      <c r="A664" s="39"/>
      <c r="B664" s="40"/>
      <c r="C664" s="214" t="s">
        <v>3334</v>
      </c>
      <c r="D664" s="214" t="s">
        <v>243</v>
      </c>
      <c r="E664" s="215" t="s">
        <v>8500</v>
      </c>
      <c r="F664" s="216" t="s">
        <v>8024</v>
      </c>
      <c r="G664" s="217" t="s">
        <v>282</v>
      </c>
      <c r="H664" s="218">
        <v>1</v>
      </c>
      <c r="I664" s="219"/>
      <c r="J664" s="220">
        <f>ROUND(I664*H664,2)</f>
        <v>0</v>
      </c>
      <c r="K664" s="216" t="s">
        <v>247</v>
      </c>
      <c r="L664" s="45"/>
      <c r="M664" s="221" t="s">
        <v>19</v>
      </c>
      <c r="N664" s="222" t="s">
        <v>43</v>
      </c>
      <c r="O664" s="85"/>
      <c r="P664" s="223">
        <f>O664*H664</f>
        <v>0</v>
      </c>
      <c r="Q664" s="223">
        <v>0</v>
      </c>
      <c r="R664" s="223">
        <f>Q664*H664</f>
        <v>0</v>
      </c>
      <c r="S664" s="223">
        <v>0</v>
      </c>
      <c r="T664" s="224">
        <f>S664*H664</f>
        <v>0</v>
      </c>
      <c r="U664" s="39"/>
      <c r="V664" s="39"/>
      <c r="W664" s="39"/>
      <c r="X664" s="39"/>
      <c r="Y664" s="39"/>
      <c r="Z664" s="39"/>
      <c r="AA664" s="39"/>
      <c r="AB664" s="39"/>
      <c r="AC664" s="39"/>
      <c r="AD664" s="39"/>
      <c r="AE664" s="39"/>
      <c r="AR664" s="225" t="s">
        <v>248</v>
      </c>
      <c r="AT664" s="225" t="s">
        <v>243</v>
      </c>
      <c r="AU664" s="225" t="s">
        <v>79</v>
      </c>
      <c r="AY664" s="18" t="s">
        <v>240</v>
      </c>
      <c r="BE664" s="226">
        <f>IF(N664="základní",J664,0)</f>
        <v>0</v>
      </c>
      <c r="BF664" s="226">
        <f>IF(N664="snížená",J664,0)</f>
        <v>0</v>
      </c>
      <c r="BG664" s="226">
        <f>IF(N664="zákl. přenesená",J664,0)</f>
        <v>0</v>
      </c>
      <c r="BH664" s="226">
        <f>IF(N664="sníž. přenesená",J664,0)</f>
        <v>0</v>
      </c>
      <c r="BI664" s="226">
        <f>IF(N664="nulová",J664,0)</f>
        <v>0</v>
      </c>
      <c r="BJ664" s="18" t="s">
        <v>79</v>
      </c>
      <c r="BK664" s="226">
        <f>ROUND(I664*H664,2)</f>
        <v>0</v>
      </c>
      <c r="BL664" s="18" t="s">
        <v>248</v>
      </c>
      <c r="BM664" s="225" t="s">
        <v>4455</v>
      </c>
    </row>
    <row r="665" s="2" customFormat="1">
      <c r="A665" s="39"/>
      <c r="B665" s="40"/>
      <c r="C665" s="41"/>
      <c r="D665" s="227" t="s">
        <v>435</v>
      </c>
      <c r="E665" s="41"/>
      <c r="F665" s="228" t="s">
        <v>8025</v>
      </c>
      <c r="G665" s="41"/>
      <c r="H665" s="41"/>
      <c r="I665" s="229"/>
      <c r="J665" s="41"/>
      <c r="K665" s="41"/>
      <c r="L665" s="45"/>
      <c r="M665" s="291"/>
      <c r="N665" s="292"/>
      <c r="O665" s="85"/>
      <c r="P665" s="85"/>
      <c r="Q665" s="85"/>
      <c r="R665" s="85"/>
      <c r="S665" s="85"/>
      <c r="T665" s="86"/>
      <c r="U665" s="39"/>
      <c r="V665" s="39"/>
      <c r="W665" s="39"/>
      <c r="X665" s="39"/>
      <c r="Y665" s="39"/>
      <c r="Z665" s="39"/>
      <c r="AA665" s="39"/>
      <c r="AB665" s="39"/>
      <c r="AC665" s="39"/>
      <c r="AD665" s="39"/>
      <c r="AE665" s="39"/>
      <c r="AT665" s="18" t="s">
        <v>435</v>
      </c>
      <c r="AU665" s="18" t="s">
        <v>79</v>
      </c>
    </row>
    <row r="666" s="2" customFormat="1">
      <c r="A666" s="39"/>
      <c r="B666" s="40"/>
      <c r="C666" s="214" t="s">
        <v>3339</v>
      </c>
      <c r="D666" s="214" t="s">
        <v>243</v>
      </c>
      <c r="E666" s="215" t="s">
        <v>8501</v>
      </c>
      <c r="F666" s="216" t="s">
        <v>8462</v>
      </c>
      <c r="G666" s="217" t="s">
        <v>282</v>
      </c>
      <c r="H666" s="218">
        <v>3</v>
      </c>
      <c r="I666" s="219"/>
      <c r="J666" s="220">
        <f>ROUND(I666*H666,2)</f>
        <v>0</v>
      </c>
      <c r="K666" s="216" t="s">
        <v>247</v>
      </c>
      <c r="L666" s="45"/>
      <c r="M666" s="221" t="s">
        <v>19</v>
      </c>
      <c r="N666" s="222" t="s">
        <v>43</v>
      </c>
      <c r="O666" s="85"/>
      <c r="P666" s="223">
        <f>O666*H666</f>
        <v>0</v>
      </c>
      <c r="Q666" s="223">
        <v>0</v>
      </c>
      <c r="R666" s="223">
        <f>Q666*H666</f>
        <v>0</v>
      </c>
      <c r="S666" s="223">
        <v>0</v>
      </c>
      <c r="T666" s="224">
        <f>S666*H666</f>
        <v>0</v>
      </c>
      <c r="U666" s="39"/>
      <c r="V666" s="39"/>
      <c r="W666" s="39"/>
      <c r="X666" s="39"/>
      <c r="Y666" s="39"/>
      <c r="Z666" s="39"/>
      <c r="AA666" s="39"/>
      <c r="AB666" s="39"/>
      <c r="AC666" s="39"/>
      <c r="AD666" s="39"/>
      <c r="AE666" s="39"/>
      <c r="AR666" s="225" t="s">
        <v>248</v>
      </c>
      <c r="AT666" s="225" t="s">
        <v>243</v>
      </c>
      <c r="AU666" s="225" t="s">
        <v>79</v>
      </c>
      <c r="AY666" s="18" t="s">
        <v>240</v>
      </c>
      <c r="BE666" s="226">
        <f>IF(N666="základní",J666,0)</f>
        <v>0</v>
      </c>
      <c r="BF666" s="226">
        <f>IF(N666="snížená",J666,0)</f>
        <v>0</v>
      </c>
      <c r="BG666" s="226">
        <f>IF(N666="zákl. přenesená",J666,0)</f>
        <v>0</v>
      </c>
      <c r="BH666" s="226">
        <f>IF(N666="sníž. přenesená",J666,0)</f>
        <v>0</v>
      </c>
      <c r="BI666" s="226">
        <f>IF(N666="nulová",J666,0)</f>
        <v>0</v>
      </c>
      <c r="BJ666" s="18" t="s">
        <v>79</v>
      </c>
      <c r="BK666" s="226">
        <f>ROUND(I666*H666,2)</f>
        <v>0</v>
      </c>
      <c r="BL666" s="18" t="s">
        <v>248</v>
      </c>
      <c r="BM666" s="225" t="s">
        <v>4465</v>
      </c>
    </row>
    <row r="667" s="2" customFormat="1">
      <c r="A667" s="39"/>
      <c r="B667" s="40"/>
      <c r="C667" s="41"/>
      <c r="D667" s="227" t="s">
        <v>435</v>
      </c>
      <c r="E667" s="41"/>
      <c r="F667" s="228" t="s">
        <v>8502</v>
      </c>
      <c r="G667" s="41"/>
      <c r="H667" s="41"/>
      <c r="I667" s="229"/>
      <c r="J667" s="41"/>
      <c r="K667" s="41"/>
      <c r="L667" s="45"/>
      <c r="M667" s="291"/>
      <c r="N667" s="292"/>
      <c r="O667" s="85"/>
      <c r="P667" s="85"/>
      <c r="Q667" s="85"/>
      <c r="R667" s="85"/>
      <c r="S667" s="85"/>
      <c r="T667" s="86"/>
      <c r="U667" s="39"/>
      <c r="V667" s="39"/>
      <c r="W667" s="39"/>
      <c r="X667" s="39"/>
      <c r="Y667" s="39"/>
      <c r="Z667" s="39"/>
      <c r="AA667" s="39"/>
      <c r="AB667" s="39"/>
      <c r="AC667" s="39"/>
      <c r="AD667" s="39"/>
      <c r="AE667" s="39"/>
      <c r="AT667" s="18" t="s">
        <v>435</v>
      </c>
      <c r="AU667" s="18" t="s">
        <v>79</v>
      </c>
    </row>
    <row r="668" s="2" customFormat="1" ht="16.5" customHeight="1">
      <c r="A668" s="39"/>
      <c r="B668" s="40"/>
      <c r="C668" s="214" t="s">
        <v>3344</v>
      </c>
      <c r="D668" s="214" t="s">
        <v>243</v>
      </c>
      <c r="E668" s="215" t="s">
        <v>8503</v>
      </c>
      <c r="F668" s="216" t="s">
        <v>8155</v>
      </c>
      <c r="G668" s="217" t="s">
        <v>282</v>
      </c>
      <c r="H668" s="218">
        <v>3</v>
      </c>
      <c r="I668" s="219"/>
      <c r="J668" s="220">
        <f>ROUND(I668*H668,2)</f>
        <v>0</v>
      </c>
      <c r="K668" s="216" t="s">
        <v>247</v>
      </c>
      <c r="L668" s="45"/>
      <c r="M668" s="221" t="s">
        <v>19</v>
      </c>
      <c r="N668" s="222" t="s">
        <v>43</v>
      </c>
      <c r="O668" s="85"/>
      <c r="P668" s="223">
        <f>O668*H668</f>
        <v>0</v>
      </c>
      <c r="Q668" s="223">
        <v>0</v>
      </c>
      <c r="R668" s="223">
        <f>Q668*H668</f>
        <v>0</v>
      </c>
      <c r="S668" s="223">
        <v>0</v>
      </c>
      <c r="T668" s="224">
        <f>S668*H668</f>
        <v>0</v>
      </c>
      <c r="U668" s="39"/>
      <c r="V668" s="39"/>
      <c r="W668" s="39"/>
      <c r="X668" s="39"/>
      <c r="Y668" s="39"/>
      <c r="Z668" s="39"/>
      <c r="AA668" s="39"/>
      <c r="AB668" s="39"/>
      <c r="AC668" s="39"/>
      <c r="AD668" s="39"/>
      <c r="AE668" s="39"/>
      <c r="AR668" s="225" t="s">
        <v>248</v>
      </c>
      <c r="AT668" s="225" t="s">
        <v>243</v>
      </c>
      <c r="AU668" s="225" t="s">
        <v>79</v>
      </c>
      <c r="AY668" s="18" t="s">
        <v>240</v>
      </c>
      <c r="BE668" s="226">
        <f>IF(N668="základní",J668,0)</f>
        <v>0</v>
      </c>
      <c r="BF668" s="226">
        <f>IF(N668="snížená",J668,0)</f>
        <v>0</v>
      </c>
      <c r="BG668" s="226">
        <f>IF(N668="zákl. přenesená",J668,0)</f>
        <v>0</v>
      </c>
      <c r="BH668" s="226">
        <f>IF(N668="sníž. přenesená",J668,0)</f>
        <v>0</v>
      </c>
      <c r="BI668" s="226">
        <f>IF(N668="nulová",J668,0)</f>
        <v>0</v>
      </c>
      <c r="BJ668" s="18" t="s">
        <v>79</v>
      </c>
      <c r="BK668" s="226">
        <f>ROUND(I668*H668,2)</f>
        <v>0</v>
      </c>
      <c r="BL668" s="18" t="s">
        <v>248</v>
      </c>
      <c r="BM668" s="225" t="s">
        <v>4473</v>
      </c>
    </row>
    <row r="669" s="2" customFormat="1">
      <c r="A669" s="39"/>
      <c r="B669" s="40"/>
      <c r="C669" s="41"/>
      <c r="D669" s="227" t="s">
        <v>435</v>
      </c>
      <c r="E669" s="41"/>
      <c r="F669" s="228" t="s">
        <v>8091</v>
      </c>
      <c r="G669" s="41"/>
      <c r="H669" s="41"/>
      <c r="I669" s="229"/>
      <c r="J669" s="41"/>
      <c r="K669" s="41"/>
      <c r="L669" s="45"/>
      <c r="M669" s="291"/>
      <c r="N669" s="292"/>
      <c r="O669" s="85"/>
      <c r="P669" s="85"/>
      <c r="Q669" s="85"/>
      <c r="R669" s="85"/>
      <c r="S669" s="85"/>
      <c r="T669" s="86"/>
      <c r="U669" s="39"/>
      <c r="V669" s="39"/>
      <c r="W669" s="39"/>
      <c r="X669" s="39"/>
      <c r="Y669" s="39"/>
      <c r="Z669" s="39"/>
      <c r="AA669" s="39"/>
      <c r="AB669" s="39"/>
      <c r="AC669" s="39"/>
      <c r="AD669" s="39"/>
      <c r="AE669" s="39"/>
      <c r="AT669" s="18" t="s">
        <v>435</v>
      </c>
      <c r="AU669" s="18" t="s">
        <v>79</v>
      </c>
    </row>
    <row r="670" s="2" customFormat="1">
      <c r="A670" s="39"/>
      <c r="B670" s="40"/>
      <c r="C670" s="214" t="s">
        <v>3350</v>
      </c>
      <c r="D670" s="214" t="s">
        <v>243</v>
      </c>
      <c r="E670" s="215" t="s">
        <v>8504</v>
      </c>
      <c r="F670" s="216" t="s">
        <v>8462</v>
      </c>
      <c r="G670" s="217" t="s">
        <v>282</v>
      </c>
      <c r="H670" s="218">
        <v>2</v>
      </c>
      <c r="I670" s="219"/>
      <c r="J670" s="220">
        <f>ROUND(I670*H670,2)</f>
        <v>0</v>
      </c>
      <c r="K670" s="216" t="s">
        <v>247</v>
      </c>
      <c r="L670" s="45"/>
      <c r="M670" s="221" t="s">
        <v>19</v>
      </c>
      <c r="N670" s="222" t="s">
        <v>43</v>
      </c>
      <c r="O670" s="85"/>
      <c r="P670" s="223">
        <f>O670*H670</f>
        <v>0</v>
      </c>
      <c r="Q670" s="223">
        <v>0</v>
      </c>
      <c r="R670" s="223">
        <f>Q670*H670</f>
        <v>0</v>
      </c>
      <c r="S670" s="223">
        <v>0</v>
      </c>
      <c r="T670" s="224">
        <f>S670*H670</f>
        <v>0</v>
      </c>
      <c r="U670" s="39"/>
      <c r="V670" s="39"/>
      <c r="W670" s="39"/>
      <c r="X670" s="39"/>
      <c r="Y670" s="39"/>
      <c r="Z670" s="39"/>
      <c r="AA670" s="39"/>
      <c r="AB670" s="39"/>
      <c r="AC670" s="39"/>
      <c r="AD670" s="39"/>
      <c r="AE670" s="39"/>
      <c r="AR670" s="225" t="s">
        <v>248</v>
      </c>
      <c r="AT670" s="225" t="s">
        <v>243</v>
      </c>
      <c r="AU670" s="225" t="s">
        <v>79</v>
      </c>
      <c r="AY670" s="18" t="s">
        <v>240</v>
      </c>
      <c r="BE670" s="226">
        <f>IF(N670="základní",J670,0)</f>
        <v>0</v>
      </c>
      <c r="BF670" s="226">
        <f>IF(N670="snížená",J670,0)</f>
        <v>0</v>
      </c>
      <c r="BG670" s="226">
        <f>IF(N670="zákl. přenesená",J670,0)</f>
        <v>0</v>
      </c>
      <c r="BH670" s="226">
        <f>IF(N670="sníž. přenesená",J670,0)</f>
        <v>0</v>
      </c>
      <c r="BI670" s="226">
        <f>IF(N670="nulová",J670,0)</f>
        <v>0</v>
      </c>
      <c r="BJ670" s="18" t="s">
        <v>79</v>
      </c>
      <c r="BK670" s="226">
        <f>ROUND(I670*H670,2)</f>
        <v>0</v>
      </c>
      <c r="BL670" s="18" t="s">
        <v>248</v>
      </c>
      <c r="BM670" s="225" t="s">
        <v>4482</v>
      </c>
    </row>
    <row r="671" s="2" customFormat="1">
      <c r="A671" s="39"/>
      <c r="B671" s="40"/>
      <c r="C671" s="41"/>
      <c r="D671" s="227" t="s">
        <v>435</v>
      </c>
      <c r="E671" s="41"/>
      <c r="F671" s="228" t="s">
        <v>8505</v>
      </c>
      <c r="G671" s="41"/>
      <c r="H671" s="41"/>
      <c r="I671" s="229"/>
      <c r="J671" s="41"/>
      <c r="K671" s="41"/>
      <c r="L671" s="45"/>
      <c r="M671" s="291"/>
      <c r="N671" s="292"/>
      <c r="O671" s="85"/>
      <c r="P671" s="85"/>
      <c r="Q671" s="85"/>
      <c r="R671" s="85"/>
      <c r="S671" s="85"/>
      <c r="T671" s="86"/>
      <c r="U671" s="39"/>
      <c r="V671" s="39"/>
      <c r="W671" s="39"/>
      <c r="X671" s="39"/>
      <c r="Y671" s="39"/>
      <c r="Z671" s="39"/>
      <c r="AA671" s="39"/>
      <c r="AB671" s="39"/>
      <c r="AC671" s="39"/>
      <c r="AD671" s="39"/>
      <c r="AE671" s="39"/>
      <c r="AT671" s="18" t="s">
        <v>435</v>
      </c>
      <c r="AU671" s="18" t="s">
        <v>79</v>
      </c>
    </row>
    <row r="672" s="2" customFormat="1" ht="16.5" customHeight="1">
      <c r="A672" s="39"/>
      <c r="B672" s="40"/>
      <c r="C672" s="214" t="s">
        <v>3358</v>
      </c>
      <c r="D672" s="214" t="s">
        <v>243</v>
      </c>
      <c r="E672" s="215" t="s">
        <v>8506</v>
      </c>
      <c r="F672" s="216" t="s">
        <v>8155</v>
      </c>
      <c r="G672" s="217" t="s">
        <v>282</v>
      </c>
      <c r="H672" s="218">
        <v>2</v>
      </c>
      <c r="I672" s="219"/>
      <c r="J672" s="220">
        <f>ROUND(I672*H672,2)</f>
        <v>0</v>
      </c>
      <c r="K672" s="216" t="s">
        <v>247</v>
      </c>
      <c r="L672" s="45"/>
      <c r="M672" s="221" t="s">
        <v>19</v>
      </c>
      <c r="N672" s="222" t="s">
        <v>43</v>
      </c>
      <c r="O672" s="85"/>
      <c r="P672" s="223">
        <f>O672*H672</f>
        <v>0</v>
      </c>
      <c r="Q672" s="223">
        <v>0</v>
      </c>
      <c r="R672" s="223">
        <f>Q672*H672</f>
        <v>0</v>
      </c>
      <c r="S672" s="223">
        <v>0</v>
      </c>
      <c r="T672" s="224">
        <f>S672*H672</f>
        <v>0</v>
      </c>
      <c r="U672" s="39"/>
      <c r="V672" s="39"/>
      <c r="W672" s="39"/>
      <c r="X672" s="39"/>
      <c r="Y672" s="39"/>
      <c r="Z672" s="39"/>
      <c r="AA672" s="39"/>
      <c r="AB672" s="39"/>
      <c r="AC672" s="39"/>
      <c r="AD672" s="39"/>
      <c r="AE672" s="39"/>
      <c r="AR672" s="225" t="s">
        <v>248</v>
      </c>
      <c r="AT672" s="225" t="s">
        <v>243</v>
      </c>
      <c r="AU672" s="225" t="s">
        <v>79</v>
      </c>
      <c r="AY672" s="18" t="s">
        <v>240</v>
      </c>
      <c r="BE672" s="226">
        <f>IF(N672="základní",J672,0)</f>
        <v>0</v>
      </c>
      <c r="BF672" s="226">
        <f>IF(N672="snížená",J672,0)</f>
        <v>0</v>
      </c>
      <c r="BG672" s="226">
        <f>IF(N672="zákl. přenesená",J672,0)</f>
        <v>0</v>
      </c>
      <c r="BH672" s="226">
        <f>IF(N672="sníž. přenesená",J672,0)</f>
        <v>0</v>
      </c>
      <c r="BI672" s="226">
        <f>IF(N672="nulová",J672,0)</f>
        <v>0</v>
      </c>
      <c r="BJ672" s="18" t="s">
        <v>79</v>
      </c>
      <c r="BK672" s="226">
        <f>ROUND(I672*H672,2)</f>
        <v>0</v>
      </c>
      <c r="BL672" s="18" t="s">
        <v>248</v>
      </c>
      <c r="BM672" s="225" t="s">
        <v>4493</v>
      </c>
    </row>
    <row r="673" s="2" customFormat="1">
      <c r="A673" s="39"/>
      <c r="B673" s="40"/>
      <c r="C673" s="41"/>
      <c r="D673" s="227" t="s">
        <v>435</v>
      </c>
      <c r="E673" s="41"/>
      <c r="F673" s="228" t="s">
        <v>8091</v>
      </c>
      <c r="G673" s="41"/>
      <c r="H673" s="41"/>
      <c r="I673" s="229"/>
      <c r="J673" s="41"/>
      <c r="K673" s="41"/>
      <c r="L673" s="45"/>
      <c r="M673" s="291"/>
      <c r="N673" s="292"/>
      <c r="O673" s="85"/>
      <c r="P673" s="85"/>
      <c r="Q673" s="85"/>
      <c r="R673" s="85"/>
      <c r="S673" s="85"/>
      <c r="T673" s="86"/>
      <c r="U673" s="39"/>
      <c r="V673" s="39"/>
      <c r="W673" s="39"/>
      <c r="X673" s="39"/>
      <c r="Y673" s="39"/>
      <c r="Z673" s="39"/>
      <c r="AA673" s="39"/>
      <c r="AB673" s="39"/>
      <c r="AC673" s="39"/>
      <c r="AD673" s="39"/>
      <c r="AE673" s="39"/>
      <c r="AT673" s="18" t="s">
        <v>435</v>
      </c>
      <c r="AU673" s="18" t="s">
        <v>79</v>
      </c>
    </row>
    <row r="674" s="2" customFormat="1">
      <c r="A674" s="39"/>
      <c r="B674" s="40"/>
      <c r="C674" s="214" t="s">
        <v>3363</v>
      </c>
      <c r="D674" s="214" t="s">
        <v>243</v>
      </c>
      <c r="E674" s="215" t="s">
        <v>8507</v>
      </c>
      <c r="F674" s="216" t="s">
        <v>8472</v>
      </c>
      <c r="G674" s="217" t="s">
        <v>282</v>
      </c>
      <c r="H674" s="218">
        <v>1</v>
      </c>
      <c r="I674" s="219"/>
      <c r="J674" s="220">
        <f>ROUND(I674*H674,2)</f>
        <v>0</v>
      </c>
      <c r="K674" s="216" t="s">
        <v>247</v>
      </c>
      <c r="L674" s="45"/>
      <c r="M674" s="221" t="s">
        <v>19</v>
      </c>
      <c r="N674" s="222" t="s">
        <v>43</v>
      </c>
      <c r="O674" s="85"/>
      <c r="P674" s="223">
        <f>O674*H674</f>
        <v>0</v>
      </c>
      <c r="Q674" s="223">
        <v>0</v>
      </c>
      <c r="R674" s="223">
        <f>Q674*H674</f>
        <v>0</v>
      </c>
      <c r="S674" s="223">
        <v>0</v>
      </c>
      <c r="T674" s="224">
        <f>S674*H674</f>
        <v>0</v>
      </c>
      <c r="U674" s="39"/>
      <c r="V674" s="39"/>
      <c r="W674" s="39"/>
      <c r="X674" s="39"/>
      <c r="Y674" s="39"/>
      <c r="Z674" s="39"/>
      <c r="AA674" s="39"/>
      <c r="AB674" s="39"/>
      <c r="AC674" s="39"/>
      <c r="AD674" s="39"/>
      <c r="AE674" s="39"/>
      <c r="AR674" s="225" t="s">
        <v>248</v>
      </c>
      <c r="AT674" s="225" t="s">
        <v>243</v>
      </c>
      <c r="AU674" s="225" t="s">
        <v>79</v>
      </c>
      <c r="AY674" s="18" t="s">
        <v>240</v>
      </c>
      <c r="BE674" s="226">
        <f>IF(N674="základní",J674,0)</f>
        <v>0</v>
      </c>
      <c r="BF674" s="226">
        <f>IF(N674="snížená",J674,0)</f>
        <v>0</v>
      </c>
      <c r="BG674" s="226">
        <f>IF(N674="zákl. přenesená",J674,0)</f>
        <v>0</v>
      </c>
      <c r="BH674" s="226">
        <f>IF(N674="sníž. přenesená",J674,0)</f>
        <v>0</v>
      </c>
      <c r="BI674" s="226">
        <f>IF(N674="nulová",J674,0)</f>
        <v>0</v>
      </c>
      <c r="BJ674" s="18" t="s">
        <v>79</v>
      </c>
      <c r="BK674" s="226">
        <f>ROUND(I674*H674,2)</f>
        <v>0</v>
      </c>
      <c r="BL674" s="18" t="s">
        <v>248</v>
      </c>
      <c r="BM674" s="225" t="s">
        <v>4504</v>
      </c>
    </row>
    <row r="675" s="2" customFormat="1">
      <c r="A675" s="39"/>
      <c r="B675" s="40"/>
      <c r="C675" s="41"/>
      <c r="D675" s="227" t="s">
        <v>435</v>
      </c>
      <c r="E675" s="41"/>
      <c r="F675" s="228" t="s">
        <v>8508</v>
      </c>
      <c r="G675" s="41"/>
      <c r="H675" s="41"/>
      <c r="I675" s="229"/>
      <c r="J675" s="41"/>
      <c r="K675" s="41"/>
      <c r="L675" s="45"/>
      <c r="M675" s="291"/>
      <c r="N675" s="292"/>
      <c r="O675" s="85"/>
      <c r="P675" s="85"/>
      <c r="Q675" s="85"/>
      <c r="R675" s="85"/>
      <c r="S675" s="85"/>
      <c r="T675" s="86"/>
      <c r="U675" s="39"/>
      <c r="V675" s="39"/>
      <c r="W675" s="39"/>
      <c r="X675" s="39"/>
      <c r="Y675" s="39"/>
      <c r="Z675" s="39"/>
      <c r="AA675" s="39"/>
      <c r="AB675" s="39"/>
      <c r="AC675" s="39"/>
      <c r="AD675" s="39"/>
      <c r="AE675" s="39"/>
      <c r="AT675" s="18" t="s">
        <v>435</v>
      </c>
      <c r="AU675" s="18" t="s">
        <v>79</v>
      </c>
    </row>
    <row r="676" s="2" customFormat="1" ht="16.5" customHeight="1">
      <c r="A676" s="39"/>
      <c r="B676" s="40"/>
      <c r="C676" s="214" t="s">
        <v>3368</v>
      </c>
      <c r="D676" s="214" t="s">
        <v>243</v>
      </c>
      <c r="E676" s="215" t="s">
        <v>8509</v>
      </c>
      <c r="F676" s="216" t="s">
        <v>8475</v>
      </c>
      <c r="G676" s="217" t="s">
        <v>282</v>
      </c>
      <c r="H676" s="218">
        <v>1</v>
      </c>
      <c r="I676" s="219"/>
      <c r="J676" s="220">
        <f>ROUND(I676*H676,2)</f>
        <v>0</v>
      </c>
      <c r="K676" s="216" t="s">
        <v>247</v>
      </c>
      <c r="L676" s="45"/>
      <c r="M676" s="221" t="s">
        <v>19</v>
      </c>
      <c r="N676" s="222" t="s">
        <v>43</v>
      </c>
      <c r="O676" s="85"/>
      <c r="P676" s="223">
        <f>O676*H676</f>
        <v>0</v>
      </c>
      <c r="Q676" s="223">
        <v>0</v>
      </c>
      <c r="R676" s="223">
        <f>Q676*H676</f>
        <v>0</v>
      </c>
      <c r="S676" s="223">
        <v>0</v>
      </c>
      <c r="T676" s="224">
        <f>S676*H676</f>
        <v>0</v>
      </c>
      <c r="U676" s="39"/>
      <c r="V676" s="39"/>
      <c r="W676" s="39"/>
      <c r="X676" s="39"/>
      <c r="Y676" s="39"/>
      <c r="Z676" s="39"/>
      <c r="AA676" s="39"/>
      <c r="AB676" s="39"/>
      <c r="AC676" s="39"/>
      <c r="AD676" s="39"/>
      <c r="AE676" s="39"/>
      <c r="AR676" s="225" t="s">
        <v>248</v>
      </c>
      <c r="AT676" s="225" t="s">
        <v>243</v>
      </c>
      <c r="AU676" s="225" t="s">
        <v>79</v>
      </c>
      <c r="AY676" s="18" t="s">
        <v>240</v>
      </c>
      <c r="BE676" s="226">
        <f>IF(N676="základní",J676,0)</f>
        <v>0</v>
      </c>
      <c r="BF676" s="226">
        <f>IF(N676="snížená",J676,0)</f>
        <v>0</v>
      </c>
      <c r="BG676" s="226">
        <f>IF(N676="zákl. přenesená",J676,0)</f>
        <v>0</v>
      </c>
      <c r="BH676" s="226">
        <f>IF(N676="sníž. přenesená",J676,0)</f>
        <v>0</v>
      </c>
      <c r="BI676" s="226">
        <f>IF(N676="nulová",J676,0)</f>
        <v>0</v>
      </c>
      <c r="BJ676" s="18" t="s">
        <v>79</v>
      </c>
      <c r="BK676" s="226">
        <f>ROUND(I676*H676,2)</f>
        <v>0</v>
      </c>
      <c r="BL676" s="18" t="s">
        <v>248</v>
      </c>
      <c r="BM676" s="225" t="s">
        <v>4517</v>
      </c>
    </row>
    <row r="677" s="2" customFormat="1">
      <c r="A677" s="39"/>
      <c r="B677" s="40"/>
      <c r="C677" s="41"/>
      <c r="D677" s="227" t="s">
        <v>435</v>
      </c>
      <c r="E677" s="41"/>
      <c r="F677" s="228" t="s">
        <v>8091</v>
      </c>
      <c r="G677" s="41"/>
      <c r="H677" s="41"/>
      <c r="I677" s="229"/>
      <c r="J677" s="41"/>
      <c r="K677" s="41"/>
      <c r="L677" s="45"/>
      <c r="M677" s="291"/>
      <c r="N677" s="292"/>
      <c r="O677" s="85"/>
      <c r="P677" s="85"/>
      <c r="Q677" s="85"/>
      <c r="R677" s="85"/>
      <c r="S677" s="85"/>
      <c r="T677" s="86"/>
      <c r="U677" s="39"/>
      <c r="V677" s="39"/>
      <c r="W677" s="39"/>
      <c r="X677" s="39"/>
      <c r="Y677" s="39"/>
      <c r="Z677" s="39"/>
      <c r="AA677" s="39"/>
      <c r="AB677" s="39"/>
      <c r="AC677" s="39"/>
      <c r="AD677" s="39"/>
      <c r="AE677" s="39"/>
      <c r="AT677" s="18" t="s">
        <v>435</v>
      </c>
      <c r="AU677" s="18" t="s">
        <v>79</v>
      </c>
    </row>
    <row r="678" s="2" customFormat="1">
      <c r="A678" s="39"/>
      <c r="B678" s="40"/>
      <c r="C678" s="214" t="s">
        <v>3373</v>
      </c>
      <c r="D678" s="214" t="s">
        <v>243</v>
      </c>
      <c r="E678" s="215" t="s">
        <v>8510</v>
      </c>
      <c r="F678" s="216" t="s">
        <v>8157</v>
      </c>
      <c r="G678" s="217" t="s">
        <v>282</v>
      </c>
      <c r="H678" s="218">
        <v>4</v>
      </c>
      <c r="I678" s="219"/>
      <c r="J678" s="220">
        <f>ROUND(I678*H678,2)</f>
        <v>0</v>
      </c>
      <c r="K678" s="216" t="s">
        <v>247</v>
      </c>
      <c r="L678" s="45"/>
      <c r="M678" s="221" t="s">
        <v>19</v>
      </c>
      <c r="N678" s="222" t="s">
        <v>43</v>
      </c>
      <c r="O678" s="85"/>
      <c r="P678" s="223">
        <f>O678*H678</f>
        <v>0</v>
      </c>
      <c r="Q678" s="223">
        <v>0</v>
      </c>
      <c r="R678" s="223">
        <f>Q678*H678</f>
        <v>0</v>
      </c>
      <c r="S678" s="223">
        <v>0</v>
      </c>
      <c r="T678" s="224">
        <f>S678*H678</f>
        <v>0</v>
      </c>
      <c r="U678" s="39"/>
      <c r="V678" s="39"/>
      <c r="W678" s="39"/>
      <c r="X678" s="39"/>
      <c r="Y678" s="39"/>
      <c r="Z678" s="39"/>
      <c r="AA678" s="39"/>
      <c r="AB678" s="39"/>
      <c r="AC678" s="39"/>
      <c r="AD678" s="39"/>
      <c r="AE678" s="39"/>
      <c r="AR678" s="225" t="s">
        <v>248</v>
      </c>
      <c r="AT678" s="225" t="s">
        <v>243</v>
      </c>
      <c r="AU678" s="225" t="s">
        <v>79</v>
      </c>
      <c r="AY678" s="18" t="s">
        <v>240</v>
      </c>
      <c r="BE678" s="226">
        <f>IF(N678="základní",J678,0)</f>
        <v>0</v>
      </c>
      <c r="BF678" s="226">
        <f>IF(N678="snížená",J678,0)</f>
        <v>0</v>
      </c>
      <c r="BG678" s="226">
        <f>IF(N678="zákl. přenesená",J678,0)</f>
        <v>0</v>
      </c>
      <c r="BH678" s="226">
        <f>IF(N678="sníž. přenesená",J678,0)</f>
        <v>0</v>
      </c>
      <c r="BI678" s="226">
        <f>IF(N678="nulová",J678,0)</f>
        <v>0</v>
      </c>
      <c r="BJ678" s="18" t="s">
        <v>79</v>
      </c>
      <c r="BK678" s="226">
        <f>ROUND(I678*H678,2)</f>
        <v>0</v>
      </c>
      <c r="BL678" s="18" t="s">
        <v>248</v>
      </c>
      <c r="BM678" s="225" t="s">
        <v>4528</v>
      </c>
    </row>
    <row r="679" s="2" customFormat="1">
      <c r="A679" s="39"/>
      <c r="B679" s="40"/>
      <c r="C679" s="41"/>
      <c r="D679" s="227" t="s">
        <v>435</v>
      </c>
      <c r="E679" s="41"/>
      <c r="F679" s="228" t="s">
        <v>8511</v>
      </c>
      <c r="G679" s="41"/>
      <c r="H679" s="41"/>
      <c r="I679" s="229"/>
      <c r="J679" s="41"/>
      <c r="K679" s="41"/>
      <c r="L679" s="45"/>
      <c r="M679" s="291"/>
      <c r="N679" s="292"/>
      <c r="O679" s="85"/>
      <c r="P679" s="85"/>
      <c r="Q679" s="85"/>
      <c r="R679" s="85"/>
      <c r="S679" s="85"/>
      <c r="T679" s="86"/>
      <c r="U679" s="39"/>
      <c r="V679" s="39"/>
      <c r="W679" s="39"/>
      <c r="X679" s="39"/>
      <c r="Y679" s="39"/>
      <c r="Z679" s="39"/>
      <c r="AA679" s="39"/>
      <c r="AB679" s="39"/>
      <c r="AC679" s="39"/>
      <c r="AD679" s="39"/>
      <c r="AE679" s="39"/>
      <c r="AT679" s="18" t="s">
        <v>435</v>
      </c>
      <c r="AU679" s="18" t="s">
        <v>79</v>
      </c>
    </row>
    <row r="680" s="2" customFormat="1" ht="16.5" customHeight="1">
      <c r="A680" s="39"/>
      <c r="B680" s="40"/>
      <c r="C680" s="214" t="s">
        <v>3378</v>
      </c>
      <c r="D680" s="214" t="s">
        <v>243</v>
      </c>
      <c r="E680" s="215" t="s">
        <v>8512</v>
      </c>
      <c r="F680" s="216" t="s">
        <v>8160</v>
      </c>
      <c r="G680" s="217" t="s">
        <v>282</v>
      </c>
      <c r="H680" s="218">
        <v>4</v>
      </c>
      <c r="I680" s="219"/>
      <c r="J680" s="220">
        <f>ROUND(I680*H680,2)</f>
        <v>0</v>
      </c>
      <c r="K680" s="216" t="s">
        <v>247</v>
      </c>
      <c r="L680" s="45"/>
      <c r="M680" s="221" t="s">
        <v>19</v>
      </c>
      <c r="N680" s="222" t="s">
        <v>43</v>
      </c>
      <c r="O680" s="85"/>
      <c r="P680" s="223">
        <f>O680*H680</f>
        <v>0</v>
      </c>
      <c r="Q680" s="223">
        <v>0</v>
      </c>
      <c r="R680" s="223">
        <f>Q680*H680</f>
        <v>0</v>
      </c>
      <c r="S680" s="223">
        <v>0</v>
      </c>
      <c r="T680" s="224">
        <f>S680*H680</f>
        <v>0</v>
      </c>
      <c r="U680" s="39"/>
      <c r="V680" s="39"/>
      <c r="W680" s="39"/>
      <c r="X680" s="39"/>
      <c r="Y680" s="39"/>
      <c r="Z680" s="39"/>
      <c r="AA680" s="39"/>
      <c r="AB680" s="39"/>
      <c r="AC680" s="39"/>
      <c r="AD680" s="39"/>
      <c r="AE680" s="39"/>
      <c r="AR680" s="225" t="s">
        <v>248</v>
      </c>
      <c r="AT680" s="225" t="s">
        <v>243</v>
      </c>
      <c r="AU680" s="225" t="s">
        <v>79</v>
      </c>
      <c r="AY680" s="18" t="s">
        <v>240</v>
      </c>
      <c r="BE680" s="226">
        <f>IF(N680="základní",J680,0)</f>
        <v>0</v>
      </c>
      <c r="BF680" s="226">
        <f>IF(N680="snížená",J680,0)</f>
        <v>0</v>
      </c>
      <c r="BG680" s="226">
        <f>IF(N680="zákl. přenesená",J680,0)</f>
        <v>0</v>
      </c>
      <c r="BH680" s="226">
        <f>IF(N680="sníž. přenesená",J680,0)</f>
        <v>0</v>
      </c>
      <c r="BI680" s="226">
        <f>IF(N680="nulová",J680,0)</f>
        <v>0</v>
      </c>
      <c r="BJ680" s="18" t="s">
        <v>79</v>
      </c>
      <c r="BK680" s="226">
        <f>ROUND(I680*H680,2)</f>
        <v>0</v>
      </c>
      <c r="BL680" s="18" t="s">
        <v>248</v>
      </c>
      <c r="BM680" s="225" t="s">
        <v>4536</v>
      </c>
    </row>
    <row r="681" s="2" customFormat="1">
      <c r="A681" s="39"/>
      <c r="B681" s="40"/>
      <c r="C681" s="41"/>
      <c r="D681" s="227" t="s">
        <v>435</v>
      </c>
      <c r="E681" s="41"/>
      <c r="F681" s="228" t="s">
        <v>8513</v>
      </c>
      <c r="G681" s="41"/>
      <c r="H681" s="41"/>
      <c r="I681" s="229"/>
      <c r="J681" s="41"/>
      <c r="K681" s="41"/>
      <c r="L681" s="45"/>
      <c r="M681" s="291"/>
      <c r="N681" s="292"/>
      <c r="O681" s="85"/>
      <c r="P681" s="85"/>
      <c r="Q681" s="85"/>
      <c r="R681" s="85"/>
      <c r="S681" s="85"/>
      <c r="T681" s="86"/>
      <c r="U681" s="39"/>
      <c r="V681" s="39"/>
      <c r="W681" s="39"/>
      <c r="X681" s="39"/>
      <c r="Y681" s="39"/>
      <c r="Z681" s="39"/>
      <c r="AA681" s="39"/>
      <c r="AB681" s="39"/>
      <c r="AC681" s="39"/>
      <c r="AD681" s="39"/>
      <c r="AE681" s="39"/>
      <c r="AT681" s="18" t="s">
        <v>435</v>
      </c>
      <c r="AU681" s="18" t="s">
        <v>79</v>
      </c>
    </row>
    <row r="682" s="12" customFormat="1" ht="25.92" customHeight="1">
      <c r="A682" s="12"/>
      <c r="B682" s="198"/>
      <c r="C682" s="199"/>
      <c r="D682" s="200" t="s">
        <v>71</v>
      </c>
      <c r="E682" s="201" t="s">
        <v>283</v>
      </c>
      <c r="F682" s="201" t="s">
        <v>8514</v>
      </c>
      <c r="G682" s="199"/>
      <c r="H682" s="199"/>
      <c r="I682" s="202"/>
      <c r="J682" s="203">
        <f>BK682</f>
        <v>0</v>
      </c>
      <c r="K682" s="199"/>
      <c r="L682" s="204"/>
      <c r="M682" s="205"/>
      <c r="N682" s="206"/>
      <c r="O682" s="206"/>
      <c r="P682" s="207">
        <f>SUM(P683:P694)</f>
        <v>0</v>
      </c>
      <c r="Q682" s="206"/>
      <c r="R682" s="207">
        <f>SUM(R683:R694)</f>
        <v>0</v>
      </c>
      <c r="S682" s="206"/>
      <c r="T682" s="208">
        <f>SUM(T683:T694)</f>
        <v>0</v>
      </c>
      <c r="U682" s="12"/>
      <c r="V682" s="12"/>
      <c r="W682" s="12"/>
      <c r="X682" s="12"/>
      <c r="Y682" s="12"/>
      <c r="Z682" s="12"/>
      <c r="AA682" s="12"/>
      <c r="AB682" s="12"/>
      <c r="AC682" s="12"/>
      <c r="AD682" s="12"/>
      <c r="AE682" s="12"/>
      <c r="AR682" s="209" t="s">
        <v>79</v>
      </c>
      <c r="AT682" s="210" t="s">
        <v>71</v>
      </c>
      <c r="AU682" s="210" t="s">
        <v>72</v>
      </c>
      <c r="AY682" s="209" t="s">
        <v>240</v>
      </c>
      <c r="BK682" s="211">
        <f>SUM(BK683:BK694)</f>
        <v>0</v>
      </c>
    </row>
    <row r="683" s="2" customFormat="1">
      <c r="A683" s="39"/>
      <c r="B683" s="40"/>
      <c r="C683" s="214" t="s">
        <v>3384</v>
      </c>
      <c r="D683" s="214" t="s">
        <v>243</v>
      </c>
      <c r="E683" s="215" t="s">
        <v>8515</v>
      </c>
      <c r="F683" s="216" t="s">
        <v>8462</v>
      </c>
      <c r="G683" s="217" t="s">
        <v>282</v>
      </c>
      <c r="H683" s="218">
        <v>2</v>
      </c>
      <c r="I683" s="219"/>
      <c r="J683" s="220">
        <f>ROUND(I683*H683,2)</f>
        <v>0</v>
      </c>
      <c r="K683" s="216" t="s">
        <v>247</v>
      </c>
      <c r="L683" s="45"/>
      <c r="M683" s="221" t="s">
        <v>19</v>
      </c>
      <c r="N683" s="222" t="s">
        <v>43</v>
      </c>
      <c r="O683" s="85"/>
      <c r="P683" s="223">
        <f>O683*H683</f>
        <v>0</v>
      </c>
      <c r="Q683" s="223">
        <v>0</v>
      </c>
      <c r="R683" s="223">
        <f>Q683*H683</f>
        <v>0</v>
      </c>
      <c r="S683" s="223">
        <v>0</v>
      </c>
      <c r="T683" s="224">
        <f>S683*H683</f>
        <v>0</v>
      </c>
      <c r="U683" s="39"/>
      <c r="V683" s="39"/>
      <c r="W683" s="39"/>
      <c r="X683" s="39"/>
      <c r="Y683" s="39"/>
      <c r="Z683" s="39"/>
      <c r="AA683" s="39"/>
      <c r="AB683" s="39"/>
      <c r="AC683" s="39"/>
      <c r="AD683" s="39"/>
      <c r="AE683" s="39"/>
      <c r="AR683" s="225" t="s">
        <v>248</v>
      </c>
      <c r="AT683" s="225" t="s">
        <v>243</v>
      </c>
      <c r="AU683" s="225" t="s">
        <v>79</v>
      </c>
      <c r="AY683" s="18" t="s">
        <v>240</v>
      </c>
      <c r="BE683" s="226">
        <f>IF(N683="základní",J683,0)</f>
        <v>0</v>
      </c>
      <c r="BF683" s="226">
        <f>IF(N683="snížená",J683,0)</f>
        <v>0</v>
      </c>
      <c r="BG683" s="226">
        <f>IF(N683="zákl. přenesená",J683,0)</f>
        <v>0</v>
      </c>
      <c r="BH683" s="226">
        <f>IF(N683="sníž. přenesená",J683,0)</f>
        <v>0</v>
      </c>
      <c r="BI683" s="226">
        <f>IF(N683="nulová",J683,0)</f>
        <v>0</v>
      </c>
      <c r="BJ683" s="18" t="s">
        <v>79</v>
      </c>
      <c r="BK683" s="226">
        <f>ROUND(I683*H683,2)</f>
        <v>0</v>
      </c>
      <c r="BL683" s="18" t="s">
        <v>248</v>
      </c>
      <c r="BM683" s="225" t="s">
        <v>4544</v>
      </c>
    </row>
    <row r="684" s="2" customFormat="1">
      <c r="A684" s="39"/>
      <c r="B684" s="40"/>
      <c r="C684" s="41"/>
      <c r="D684" s="227" t="s">
        <v>435</v>
      </c>
      <c r="E684" s="41"/>
      <c r="F684" s="228" t="s">
        <v>8516</v>
      </c>
      <c r="G684" s="41"/>
      <c r="H684" s="41"/>
      <c r="I684" s="229"/>
      <c r="J684" s="41"/>
      <c r="K684" s="41"/>
      <c r="L684" s="45"/>
      <c r="M684" s="291"/>
      <c r="N684" s="292"/>
      <c r="O684" s="85"/>
      <c r="P684" s="85"/>
      <c r="Q684" s="85"/>
      <c r="R684" s="85"/>
      <c r="S684" s="85"/>
      <c r="T684" s="86"/>
      <c r="U684" s="39"/>
      <c r="V684" s="39"/>
      <c r="W684" s="39"/>
      <c r="X684" s="39"/>
      <c r="Y684" s="39"/>
      <c r="Z684" s="39"/>
      <c r="AA684" s="39"/>
      <c r="AB684" s="39"/>
      <c r="AC684" s="39"/>
      <c r="AD684" s="39"/>
      <c r="AE684" s="39"/>
      <c r="AT684" s="18" t="s">
        <v>435</v>
      </c>
      <c r="AU684" s="18" t="s">
        <v>79</v>
      </c>
    </row>
    <row r="685" s="2" customFormat="1" ht="16.5" customHeight="1">
      <c r="A685" s="39"/>
      <c r="B685" s="40"/>
      <c r="C685" s="214" t="s">
        <v>3389</v>
      </c>
      <c r="D685" s="214" t="s">
        <v>243</v>
      </c>
      <c r="E685" s="215" t="s">
        <v>8517</v>
      </c>
      <c r="F685" s="216" t="s">
        <v>8155</v>
      </c>
      <c r="G685" s="217" t="s">
        <v>282</v>
      </c>
      <c r="H685" s="218">
        <v>2</v>
      </c>
      <c r="I685" s="219"/>
      <c r="J685" s="220">
        <f>ROUND(I685*H685,2)</f>
        <v>0</v>
      </c>
      <c r="K685" s="216" t="s">
        <v>247</v>
      </c>
      <c r="L685" s="45"/>
      <c r="M685" s="221" t="s">
        <v>19</v>
      </c>
      <c r="N685" s="222" t="s">
        <v>43</v>
      </c>
      <c r="O685" s="85"/>
      <c r="P685" s="223">
        <f>O685*H685</f>
        <v>0</v>
      </c>
      <c r="Q685" s="223">
        <v>0</v>
      </c>
      <c r="R685" s="223">
        <f>Q685*H685</f>
        <v>0</v>
      </c>
      <c r="S685" s="223">
        <v>0</v>
      </c>
      <c r="T685" s="224">
        <f>S685*H685</f>
        <v>0</v>
      </c>
      <c r="U685" s="39"/>
      <c r="V685" s="39"/>
      <c r="W685" s="39"/>
      <c r="X685" s="39"/>
      <c r="Y685" s="39"/>
      <c r="Z685" s="39"/>
      <c r="AA685" s="39"/>
      <c r="AB685" s="39"/>
      <c r="AC685" s="39"/>
      <c r="AD685" s="39"/>
      <c r="AE685" s="39"/>
      <c r="AR685" s="225" t="s">
        <v>248</v>
      </c>
      <c r="AT685" s="225" t="s">
        <v>243</v>
      </c>
      <c r="AU685" s="225" t="s">
        <v>79</v>
      </c>
      <c r="AY685" s="18" t="s">
        <v>240</v>
      </c>
      <c r="BE685" s="226">
        <f>IF(N685="základní",J685,0)</f>
        <v>0</v>
      </c>
      <c r="BF685" s="226">
        <f>IF(N685="snížená",J685,0)</f>
        <v>0</v>
      </c>
      <c r="BG685" s="226">
        <f>IF(N685="zákl. přenesená",J685,0)</f>
        <v>0</v>
      </c>
      <c r="BH685" s="226">
        <f>IF(N685="sníž. přenesená",J685,0)</f>
        <v>0</v>
      </c>
      <c r="BI685" s="226">
        <f>IF(N685="nulová",J685,0)</f>
        <v>0</v>
      </c>
      <c r="BJ685" s="18" t="s">
        <v>79</v>
      </c>
      <c r="BK685" s="226">
        <f>ROUND(I685*H685,2)</f>
        <v>0</v>
      </c>
      <c r="BL685" s="18" t="s">
        <v>248</v>
      </c>
      <c r="BM685" s="225" t="s">
        <v>4553</v>
      </c>
    </row>
    <row r="686" s="2" customFormat="1">
      <c r="A686" s="39"/>
      <c r="B686" s="40"/>
      <c r="C686" s="41"/>
      <c r="D686" s="227" t="s">
        <v>435</v>
      </c>
      <c r="E686" s="41"/>
      <c r="F686" s="228" t="s">
        <v>8091</v>
      </c>
      <c r="G686" s="41"/>
      <c r="H686" s="41"/>
      <c r="I686" s="229"/>
      <c r="J686" s="41"/>
      <c r="K686" s="41"/>
      <c r="L686" s="45"/>
      <c r="M686" s="291"/>
      <c r="N686" s="292"/>
      <c r="O686" s="85"/>
      <c r="P686" s="85"/>
      <c r="Q686" s="85"/>
      <c r="R686" s="85"/>
      <c r="S686" s="85"/>
      <c r="T686" s="86"/>
      <c r="U686" s="39"/>
      <c r="V686" s="39"/>
      <c r="W686" s="39"/>
      <c r="X686" s="39"/>
      <c r="Y686" s="39"/>
      <c r="Z686" s="39"/>
      <c r="AA686" s="39"/>
      <c r="AB686" s="39"/>
      <c r="AC686" s="39"/>
      <c r="AD686" s="39"/>
      <c r="AE686" s="39"/>
      <c r="AT686" s="18" t="s">
        <v>435</v>
      </c>
      <c r="AU686" s="18" t="s">
        <v>79</v>
      </c>
    </row>
    <row r="687" s="2" customFormat="1">
      <c r="A687" s="39"/>
      <c r="B687" s="40"/>
      <c r="C687" s="214" t="s">
        <v>3393</v>
      </c>
      <c r="D687" s="214" t="s">
        <v>243</v>
      </c>
      <c r="E687" s="215" t="s">
        <v>8518</v>
      </c>
      <c r="F687" s="216" t="s">
        <v>8472</v>
      </c>
      <c r="G687" s="217" t="s">
        <v>282</v>
      </c>
      <c r="H687" s="218">
        <v>1</v>
      </c>
      <c r="I687" s="219"/>
      <c r="J687" s="220">
        <f>ROUND(I687*H687,2)</f>
        <v>0</v>
      </c>
      <c r="K687" s="216" t="s">
        <v>247</v>
      </c>
      <c r="L687" s="45"/>
      <c r="M687" s="221" t="s">
        <v>19</v>
      </c>
      <c r="N687" s="222" t="s">
        <v>43</v>
      </c>
      <c r="O687" s="85"/>
      <c r="P687" s="223">
        <f>O687*H687</f>
        <v>0</v>
      </c>
      <c r="Q687" s="223">
        <v>0</v>
      </c>
      <c r="R687" s="223">
        <f>Q687*H687</f>
        <v>0</v>
      </c>
      <c r="S687" s="223">
        <v>0</v>
      </c>
      <c r="T687" s="224">
        <f>S687*H687</f>
        <v>0</v>
      </c>
      <c r="U687" s="39"/>
      <c r="V687" s="39"/>
      <c r="W687" s="39"/>
      <c r="X687" s="39"/>
      <c r="Y687" s="39"/>
      <c r="Z687" s="39"/>
      <c r="AA687" s="39"/>
      <c r="AB687" s="39"/>
      <c r="AC687" s="39"/>
      <c r="AD687" s="39"/>
      <c r="AE687" s="39"/>
      <c r="AR687" s="225" t="s">
        <v>248</v>
      </c>
      <c r="AT687" s="225" t="s">
        <v>243</v>
      </c>
      <c r="AU687" s="225" t="s">
        <v>79</v>
      </c>
      <c r="AY687" s="18" t="s">
        <v>240</v>
      </c>
      <c r="BE687" s="226">
        <f>IF(N687="základní",J687,0)</f>
        <v>0</v>
      </c>
      <c r="BF687" s="226">
        <f>IF(N687="snížená",J687,0)</f>
        <v>0</v>
      </c>
      <c r="BG687" s="226">
        <f>IF(N687="zákl. přenesená",J687,0)</f>
        <v>0</v>
      </c>
      <c r="BH687" s="226">
        <f>IF(N687="sníž. přenesená",J687,0)</f>
        <v>0</v>
      </c>
      <c r="BI687" s="226">
        <f>IF(N687="nulová",J687,0)</f>
        <v>0</v>
      </c>
      <c r="BJ687" s="18" t="s">
        <v>79</v>
      </c>
      <c r="BK687" s="226">
        <f>ROUND(I687*H687,2)</f>
        <v>0</v>
      </c>
      <c r="BL687" s="18" t="s">
        <v>248</v>
      </c>
      <c r="BM687" s="225" t="s">
        <v>4563</v>
      </c>
    </row>
    <row r="688" s="2" customFormat="1">
      <c r="A688" s="39"/>
      <c r="B688" s="40"/>
      <c r="C688" s="41"/>
      <c r="D688" s="227" t="s">
        <v>435</v>
      </c>
      <c r="E688" s="41"/>
      <c r="F688" s="228" t="s">
        <v>8519</v>
      </c>
      <c r="G688" s="41"/>
      <c r="H688" s="41"/>
      <c r="I688" s="229"/>
      <c r="J688" s="41"/>
      <c r="K688" s="41"/>
      <c r="L688" s="45"/>
      <c r="M688" s="291"/>
      <c r="N688" s="292"/>
      <c r="O688" s="85"/>
      <c r="P688" s="85"/>
      <c r="Q688" s="85"/>
      <c r="R688" s="85"/>
      <c r="S688" s="85"/>
      <c r="T688" s="86"/>
      <c r="U688" s="39"/>
      <c r="V688" s="39"/>
      <c r="W688" s="39"/>
      <c r="X688" s="39"/>
      <c r="Y688" s="39"/>
      <c r="Z688" s="39"/>
      <c r="AA688" s="39"/>
      <c r="AB688" s="39"/>
      <c r="AC688" s="39"/>
      <c r="AD688" s="39"/>
      <c r="AE688" s="39"/>
      <c r="AT688" s="18" t="s">
        <v>435</v>
      </c>
      <c r="AU688" s="18" t="s">
        <v>79</v>
      </c>
    </row>
    <row r="689" s="2" customFormat="1" ht="16.5" customHeight="1">
      <c r="A689" s="39"/>
      <c r="B689" s="40"/>
      <c r="C689" s="214" t="s">
        <v>3397</v>
      </c>
      <c r="D689" s="214" t="s">
        <v>243</v>
      </c>
      <c r="E689" s="215" t="s">
        <v>8520</v>
      </c>
      <c r="F689" s="216" t="s">
        <v>8475</v>
      </c>
      <c r="G689" s="217" t="s">
        <v>282</v>
      </c>
      <c r="H689" s="218">
        <v>1</v>
      </c>
      <c r="I689" s="219"/>
      <c r="J689" s="220">
        <f>ROUND(I689*H689,2)</f>
        <v>0</v>
      </c>
      <c r="K689" s="216" t="s">
        <v>247</v>
      </c>
      <c r="L689" s="45"/>
      <c r="M689" s="221" t="s">
        <v>19</v>
      </c>
      <c r="N689" s="222" t="s">
        <v>43</v>
      </c>
      <c r="O689" s="85"/>
      <c r="P689" s="223">
        <f>O689*H689</f>
        <v>0</v>
      </c>
      <c r="Q689" s="223">
        <v>0</v>
      </c>
      <c r="R689" s="223">
        <f>Q689*H689</f>
        <v>0</v>
      </c>
      <c r="S689" s="223">
        <v>0</v>
      </c>
      <c r="T689" s="224">
        <f>S689*H689</f>
        <v>0</v>
      </c>
      <c r="U689" s="39"/>
      <c r="V689" s="39"/>
      <c r="W689" s="39"/>
      <c r="X689" s="39"/>
      <c r="Y689" s="39"/>
      <c r="Z689" s="39"/>
      <c r="AA689" s="39"/>
      <c r="AB689" s="39"/>
      <c r="AC689" s="39"/>
      <c r="AD689" s="39"/>
      <c r="AE689" s="39"/>
      <c r="AR689" s="225" t="s">
        <v>248</v>
      </c>
      <c r="AT689" s="225" t="s">
        <v>243</v>
      </c>
      <c r="AU689" s="225" t="s">
        <v>79</v>
      </c>
      <c r="AY689" s="18" t="s">
        <v>240</v>
      </c>
      <c r="BE689" s="226">
        <f>IF(N689="základní",J689,0)</f>
        <v>0</v>
      </c>
      <c r="BF689" s="226">
        <f>IF(N689="snížená",J689,0)</f>
        <v>0</v>
      </c>
      <c r="BG689" s="226">
        <f>IF(N689="zákl. přenesená",J689,0)</f>
        <v>0</v>
      </c>
      <c r="BH689" s="226">
        <f>IF(N689="sníž. přenesená",J689,0)</f>
        <v>0</v>
      </c>
      <c r="BI689" s="226">
        <f>IF(N689="nulová",J689,0)</f>
        <v>0</v>
      </c>
      <c r="BJ689" s="18" t="s">
        <v>79</v>
      </c>
      <c r="BK689" s="226">
        <f>ROUND(I689*H689,2)</f>
        <v>0</v>
      </c>
      <c r="BL689" s="18" t="s">
        <v>248</v>
      </c>
      <c r="BM689" s="225" t="s">
        <v>4572</v>
      </c>
    </row>
    <row r="690" s="2" customFormat="1">
      <c r="A690" s="39"/>
      <c r="B690" s="40"/>
      <c r="C690" s="41"/>
      <c r="D690" s="227" t="s">
        <v>435</v>
      </c>
      <c r="E690" s="41"/>
      <c r="F690" s="228" t="s">
        <v>8091</v>
      </c>
      <c r="G690" s="41"/>
      <c r="H690" s="41"/>
      <c r="I690" s="229"/>
      <c r="J690" s="41"/>
      <c r="K690" s="41"/>
      <c r="L690" s="45"/>
      <c r="M690" s="291"/>
      <c r="N690" s="292"/>
      <c r="O690" s="85"/>
      <c r="P690" s="85"/>
      <c r="Q690" s="85"/>
      <c r="R690" s="85"/>
      <c r="S690" s="85"/>
      <c r="T690" s="86"/>
      <c r="U690" s="39"/>
      <c r="V690" s="39"/>
      <c r="W690" s="39"/>
      <c r="X690" s="39"/>
      <c r="Y690" s="39"/>
      <c r="Z690" s="39"/>
      <c r="AA690" s="39"/>
      <c r="AB690" s="39"/>
      <c r="AC690" s="39"/>
      <c r="AD690" s="39"/>
      <c r="AE690" s="39"/>
      <c r="AT690" s="18" t="s">
        <v>435</v>
      </c>
      <c r="AU690" s="18" t="s">
        <v>79</v>
      </c>
    </row>
    <row r="691" s="2" customFormat="1">
      <c r="A691" s="39"/>
      <c r="B691" s="40"/>
      <c r="C691" s="214" t="s">
        <v>3402</v>
      </c>
      <c r="D691" s="214" t="s">
        <v>243</v>
      </c>
      <c r="E691" s="215" t="s">
        <v>8521</v>
      </c>
      <c r="F691" s="216" t="s">
        <v>8157</v>
      </c>
      <c r="G691" s="217" t="s">
        <v>282</v>
      </c>
      <c r="H691" s="218">
        <v>2</v>
      </c>
      <c r="I691" s="219"/>
      <c r="J691" s="220">
        <f>ROUND(I691*H691,2)</f>
        <v>0</v>
      </c>
      <c r="K691" s="216" t="s">
        <v>247</v>
      </c>
      <c r="L691" s="45"/>
      <c r="M691" s="221" t="s">
        <v>19</v>
      </c>
      <c r="N691" s="222" t="s">
        <v>43</v>
      </c>
      <c r="O691" s="85"/>
      <c r="P691" s="223">
        <f>O691*H691</f>
        <v>0</v>
      </c>
      <c r="Q691" s="223">
        <v>0</v>
      </c>
      <c r="R691" s="223">
        <f>Q691*H691</f>
        <v>0</v>
      </c>
      <c r="S691" s="223">
        <v>0</v>
      </c>
      <c r="T691" s="224">
        <f>S691*H691</f>
        <v>0</v>
      </c>
      <c r="U691" s="39"/>
      <c r="V691" s="39"/>
      <c r="W691" s="39"/>
      <c r="X691" s="39"/>
      <c r="Y691" s="39"/>
      <c r="Z691" s="39"/>
      <c r="AA691" s="39"/>
      <c r="AB691" s="39"/>
      <c r="AC691" s="39"/>
      <c r="AD691" s="39"/>
      <c r="AE691" s="39"/>
      <c r="AR691" s="225" t="s">
        <v>248</v>
      </c>
      <c r="AT691" s="225" t="s">
        <v>243</v>
      </c>
      <c r="AU691" s="225" t="s">
        <v>79</v>
      </c>
      <c r="AY691" s="18" t="s">
        <v>240</v>
      </c>
      <c r="BE691" s="226">
        <f>IF(N691="základní",J691,0)</f>
        <v>0</v>
      </c>
      <c r="BF691" s="226">
        <f>IF(N691="snížená",J691,0)</f>
        <v>0</v>
      </c>
      <c r="BG691" s="226">
        <f>IF(N691="zákl. přenesená",J691,0)</f>
        <v>0</v>
      </c>
      <c r="BH691" s="226">
        <f>IF(N691="sníž. přenesená",J691,0)</f>
        <v>0</v>
      </c>
      <c r="BI691" s="226">
        <f>IF(N691="nulová",J691,0)</f>
        <v>0</v>
      </c>
      <c r="BJ691" s="18" t="s">
        <v>79</v>
      </c>
      <c r="BK691" s="226">
        <f>ROUND(I691*H691,2)</f>
        <v>0</v>
      </c>
      <c r="BL691" s="18" t="s">
        <v>248</v>
      </c>
      <c r="BM691" s="225" t="s">
        <v>4584</v>
      </c>
    </row>
    <row r="692" s="2" customFormat="1">
      <c r="A692" s="39"/>
      <c r="B692" s="40"/>
      <c r="C692" s="41"/>
      <c r="D692" s="227" t="s">
        <v>435</v>
      </c>
      <c r="E692" s="41"/>
      <c r="F692" s="228" t="s">
        <v>8522</v>
      </c>
      <c r="G692" s="41"/>
      <c r="H692" s="41"/>
      <c r="I692" s="229"/>
      <c r="J692" s="41"/>
      <c r="K692" s="41"/>
      <c r="L692" s="45"/>
      <c r="M692" s="291"/>
      <c r="N692" s="292"/>
      <c r="O692" s="85"/>
      <c r="P692" s="85"/>
      <c r="Q692" s="85"/>
      <c r="R692" s="85"/>
      <c r="S692" s="85"/>
      <c r="T692" s="86"/>
      <c r="U692" s="39"/>
      <c r="V692" s="39"/>
      <c r="W692" s="39"/>
      <c r="X692" s="39"/>
      <c r="Y692" s="39"/>
      <c r="Z692" s="39"/>
      <c r="AA692" s="39"/>
      <c r="AB692" s="39"/>
      <c r="AC692" s="39"/>
      <c r="AD692" s="39"/>
      <c r="AE692" s="39"/>
      <c r="AT692" s="18" t="s">
        <v>435</v>
      </c>
      <c r="AU692" s="18" t="s">
        <v>79</v>
      </c>
    </row>
    <row r="693" s="2" customFormat="1" ht="16.5" customHeight="1">
      <c r="A693" s="39"/>
      <c r="B693" s="40"/>
      <c r="C693" s="214" t="s">
        <v>3406</v>
      </c>
      <c r="D693" s="214" t="s">
        <v>243</v>
      </c>
      <c r="E693" s="215" t="s">
        <v>8523</v>
      </c>
      <c r="F693" s="216" t="s">
        <v>8160</v>
      </c>
      <c r="G693" s="217" t="s">
        <v>282</v>
      </c>
      <c r="H693" s="218">
        <v>2</v>
      </c>
      <c r="I693" s="219"/>
      <c r="J693" s="220">
        <f>ROUND(I693*H693,2)</f>
        <v>0</v>
      </c>
      <c r="K693" s="216" t="s">
        <v>247</v>
      </c>
      <c r="L693" s="45"/>
      <c r="M693" s="221" t="s">
        <v>19</v>
      </c>
      <c r="N693" s="222" t="s">
        <v>43</v>
      </c>
      <c r="O693" s="85"/>
      <c r="P693" s="223">
        <f>O693*H693</f>
        <v>0</v>
      </c>
      <c r="Q693" s="223">
        <v>0</v>
      </c>
      <c r="R693" s="223">
        <f>Q693*H693</f>
        <v>0</v>
      </c>
      <c r="S693" s="223">
        <v>0</v>
      </c>
      <c r="T693" s="224">
        <f>S693*H693</f>
        <v>0</v>
      </c>
      <c r="U693" s="39"/>
      <c r="V693" s="39"/>
      <c r="W693" s="39"/>
      <c r="X693" s="39"/>
      <c r="Y693" s="39"/>
      <c r="Z693" s="39"/>
      <c r="AA693" s="39"/>
      <c r="AB693" s="39"/>
      <c r="AC693" s="39"/>
      <c r="AD693" s="39"/>
      <c r="AE693" s="39"/>
      <c r="AR693" s="225" t="s">
        <v>248</v>
      </c>
      <c r="AT693" s="225" t="s">
        <v>243</v>
      </c>
      <c r="AU693" s="225" t="s">
        <v>79</v>
      </c>
      <c r="AY693" s="18" t="s">
        <v>240</v>
      </c>
      <c r="BE693" s="226">
        <f>IF(N693="základní",J693,0)</f>
        <v>0</v>
      </c>
      <c r="BF693" s="226">
        <f>IF(N693="snížená",J693,0)</f>
        <v>0</v>
      </c>
      <c r="BG693" s="226">
        <f>IF(N693="zákl. přenesená",J693,0)</f>
        <v>0</v>
      </c>
      <c r="BH693" s="226">
        <f>IF(N693="sníž. přenesená",J693,0)</f>
        <v>0</v>
      </c>
      <c r="BI693" s="226">
        <f>IF(N693="nulová",J693,0)</f>
        <v>0</v>
      </c>
      <c r="BJ693" s="18" t="s">
        <v>79</v>
      </c>
      <c r="BK693" s="226">
        <f>ROUND(I693*H693,2)</f>
        <v>0</v>
      </c>
      <c r="BL693" s="18" t="s">
        <v>248</v>
      </c>
      <c r="BM693" s="225" t="s">
        <v>4595</v>
      </c>
    </row>
    <row r="694" s="2" customFormat="1">
      <c r="A694" s="39"/>
      <c r="B694" s="40"/>
      <c r="C694" s="41"/>
      <c r="D694" s="227" t="s">
        <v>435</v>
      </c>
      <c r="E694" s="41"/>
      <c r="F694" s="228" t="s">
        <v>8524</v>
      </c>
      <c r="G694" s="41"/>
      <c r="H694" s="41"/>
      <c r="I694" s="229"/>
      <c r="J694" s="41"/>
      <c r="K694" s="41"/>
      <c r="L694" s="45"/>
      <c r="M694" s="291"/>
      <c r="N694" s="292"/>
      <c r="O694" s="85"/>
      <c r="P694" s="85"/>
      <c r="Q694" s="85"/>
      <c r="R694" s="85"/>
      <c r="S694" s="85"/>
      <c r="T694" s="86"/>
      <c r="U694" s="39"/>
      <c r="V694" s="39"/>
      <c r="W694" s="39"/>
      <c r="X694" s="39"/>
      <c r="Y694" s="39"/>
      <c r="Z694" s="39"/>
      <c r="AA694" s="39"/>
      <c r="AB694" s="39"/>
      <c r="AC694" s="39"/>
      <c r="AD694" s="39"/>
      <c r="AE694" s="39"/>
      <c r="AT694" s="18" t="s">
        <v>435</v>
      </c>
      <c r="AU694" s="18" t="s">
        <v>79</v>
      </c>
    </row>
    <row r="695" s="12" customFormat="1" ht="25.92" customHeight="1">
      <c r="A695" s="12"/>
      <c r="B695" s="198"/>
      <c r="C695" s="199"/>
      <c r="D695" s="200" t="s">
        <v>71</v>
      </c>
      <c r="E695" s="201" t="s">
        <v>318</v>
      </c>
      <c r="F695" s="201" t="s">
        <v>8525</v>
      </c>
      <c r="G695" s="199"/>
      <c r="H695" s="199"/>
      <c r="I695" s="202"/>
      <c r="J695" s="203">
        <f>BK695</f>
        <v>0</v>
      </c>
      <c r="K695" s="199"/>
      <c r="L695" s="204"/>
      <c r="M695" s="205"/>
      <c r="N695" s="206"/>
      <c r="O695" s="206"/>
      <c r="P695" s="207">
        <f>SUM(P696:P715)</f>
        <v>0</v>
      </c>
      <c r="Q695" s="206"/>
      <c r="R695" s="207">
        <f>SUM(R696:R715)</f>
        <v>0</v>
      </c>
      <c r="S695" s="206"/>
      <c r="T695" s="208">
        <f>SUM(T696:T715)</f>
        <v>0</v>
      </c>
      <c r="U695" s="12"/>
      <c r="V695" s="12"/>
      <c r="W695" s="12"/>
      <c r="X695" s="12"/>
      <c r="Y695" s="12"/>
      <c r="Z695" s="12"/>
      <c r="AA695" s="12"/>
      <c r="AB695" s="12"/>
      <c r="AC695" s="12"/>
      <c r="AD695" s="12"/>
      <c r="AE695" s="12"/>
      <c r="AR695" s="209" t="s">
        <v>79</v>
      </c>
      <c r="AT695" s="210" t="s">
        <v>71</v>
      </c>
      <c r="AU695" s="210" t="s">
        <v>72</v>
      </c>
      <c r="AY695" s="209" t="s">
        <v>240</v>
      </c>
      <c r="BK695" s="211">
        <f>SUM(BK696:BK715)</f>
        <v>0</v>
      </c>
    </row>
    <row r="696" s="2" customFormat="1">
      <c r="A696" s="39"/>
      <c r="B696" s="40"/>
      <c r="C696" s="214" t="s">
        <v>3410</v>
      </c>
      <c r="D696" s="214" t="s">
        <v>243</v>
      </c>
      <c r="E696" s="215" t="s">
        <v>6113</v>
      </c>
      <c r="F696" s="216" t="s">
        <v>8498</v>
      </c>
      <c r="G696" s="217" t="s">
        <v>282</v>
      </c>
      <c r="H696" s="218">
        <v>1</v>
      </c>
      <c r="I696" s="219"/>
      <c r="J696" s="220">
        <f>ROUND(I696*H696,2)</f>
        <v>0</v>
      </c>
      <c r="K696" s="216" t="s">
        <v>247</v>
      </c>
      <c r="L696" s="45"/>
      <c r="M696" s="221" t="s">
        <v>19</v>
      </c>
      <c r="N696" s="222" t="s">
        <v>43</v>
      </c>
      <c r="O696" s="85"/>
      <c r="P696" s="223">
        <f>O696*H696</f>
        <v>0</v>
      </c>
      <c r="Q696" s="223">
        <v>0</v>
      </c>
      <c r="R696" s="223">
        <f>Q696*H696</f>
        <v>0</v>
      </c>
      <c r="S696" s="223">
        <v>0</v>
      </c>
      <c r="T696" s="224">
        <f>S696*H696</f>
        <v>0</v>
      </c>
      <c r="U696" s="39"/>
      <c r="V696" s="39"/>
      <c r="W696" s="39"/>
      <c r="X696" s="39"/>
      <c r="Y696" s="39"/>
      <c r="Z696" s="39"/>
      <c r="AA696" s="39"/>
      <c r="AB696" s="39"/>
      <c r="AC696" s="39"/>
      <c r="AD696" s="39"/>
      <c r="AE696" s="39"/>
      <c r="AR696" s="225" t="s">
        <v>248</v>
      </c>
      <c r="AT696" s="225" t="s">
        <v>243</v>
      </c>
      <c r="AU696" s="225" t="s">
        <v>79</v>
      </c>
      <c r="AY696" s="18" t="s">
        <v>240</v>
      </c>
      <c r="BE696" s="226">
        <f>IF(N696="základní",J696,0)</f>
        <v>0</v>
      </c>
      <c r="BF696" s="226">
        <f>IF(N696="snížená",J696,0)</f>
        <v>0</v>
      </c>
      <c r="BG696" s="226">
        <f>IF(N696="zákl. přenesená",J696,0)</f>
        <v>0</v>
      </c>
      <c r="BH696" s="226">
        <f>IF(N696="sníž. přenesená",J696,0)</f>
        <v>0</v>
      </c>
      <c r="BI696" s="226">
        <f>IF(N696="nulová",J696,0)</f>
        <v>0</v>
      </c>
      <c r="BJ696" s="18" t="s">
        <v>79</v>
      </c>
      <c r="BK696" s="226">
        <f>ROUND(I696*H696,2)</f>
        <v>0</v>
      </c>
      <c r="BL696" s="18" t="s">
        <v>248</v>
      </c>
      <c r="BM696" s="225" t="s">
        <v>4605</v>
      </c>
    </row>
    <row r="697" s="2" customFormat="1">
      <c r="A697" s="39"/>
      <c r="B697" s="40"/>
      <c r="C697" s="41"/>
      <c r="D697" s="227" t="s">
        <v>435</v>
      </c>
      <c r="E697" s="41"/>
      <c r="F697" s="228" t="s">
        <v>8526</v>
      </c>
      <c r="G697" s="41"/>
      <c r="H697" s="41"/>
      <c r="I697" s="229"/>
      <c r="J697" s="41"/>
      <c r="K697" s="41"/>
      <c r="L697" s="45"/>
      <c r="M697" s="291"/>
      <c r="N697" s="292"/>
      <c r="O697" s="85"/>
      <c r="P697" s="85"/>
      <c r="Q697" s="85"/>
      <c r="R697" s="85"/>
      <c r="S697" s="85"/>
      <c r="T697" s="86"/>
      <c r="U697" s="39"/>
      <c r="V697" s="39"/>
      <c r="W697" s="39"/>
      <c r="X697" s="39"/>
      <c r="Y697" s="39"/>
      <c r="Z697" s="39"/>
      <c r="AA697" s="39"/>
      <c r="AB697" s="39"/>
      <c r="AC697" s="39"/>
      <c r="AD697" s="39"/>
      <c r="AE697" s="39"/>
      <c r="AT697" s="18" t="s">
        <v>435</v>
      </c>
      <c r="AU697" s="18" t="s">
        <v>79</v>
      </c>
    </row>
    <row r="698" s="2" customFormat="1" ht="16.5" customHeight="1">
      <c r="A698" s="39"/>
      <c r="B698" s="40"/>
      <c r="C698" s="214" t="s">
        <v>3414</v>
      </c>
      <c r="D698" s="214" t="s">
        <v>243</v>
      </c>
      <c r="E698" s="215" t="s">
        <v>6116</v>
      </c>
      <c r="F698" s="216" t="s">
        <v>8024</v>
      </c>
      <c r="G698" s="217" t="s">
        <v>282</v>
      </c>
      <c r="H698" s="218">
        <v>1</v>
      </c>
      <c r="I698" s="219"/>
      <c r="J698" s="220">
        <f>ROUND(I698*H698,2)</f>
        <v>0</v>
      </c>
      <c r="K698" s="216" t="s">
        <v>247</v>
      </c>
      <c r="L698" s="45"/>
      <c r="M698" s="221" t="s">
        <v>19</v>
      </c>
      <c r="N698" s="222" t="s">
        <v>43</v>
      </c>
      <c r="O698" s="85"/>
      <c r="P698" s="223">
        <f>O698*H698</f>
        <v>0</v>
      </c>
      <c r="Q698" s="223">
        <v>0</v>
      </c>
      <c r="R698" s="223">
        <f>Q698*H698</f>
        <v>0</v>
      </c>
      <c r="S698" s="223">
        <v>0</v>
      </c>
      <c r="T698" s="224">
        <f>S698*H698</f>
        <v>0</v>
      </c>
      <c r="U698" s="39"/>
      <c r="V698" s="39"/>
      <c r="W698" s="39"/>
      <c r="X698" s="39"/>
      <c r="Y698" s="39"/>
      <c r="Z698" s="39"/>
      <c r="AA698" s="39"/>
      <c r="AB698" s="39"/>
      <c r="AC698" s="39"/>
      <c r="AD698" s="39"/>
      <c r="AE698" s="39"/>
      <c r="AR698" s="225" t="s">
        <v>248</v>
      </c>
      <c r="AT698" s="225" t="s">
        <v>243</v>
      </c>
      <c r="AU698" s="225" t="s">
        <v>79</v>
      </c>
      <c r="AY698" s="18" t="s">
        <v>240</v>
      </c>
      <c r="BE698" s="226">
        <f>IF(N698="základní",J698,0)</f>
        <v>0</v>
      </c>
      <c r="BF698" s="226">
        <f>IF(N698="snížená",J698,0)</f>
        <v>0</v>
      </c>
      <c r="BG698" s="226">
        <f>IF(N698="zákl. přenesená",J698,0)</f>
        <v>0</v>
      </c>
      <c r="BH698" s="226">
        <f>IF(N698="sníž. přenesená",J698,0)</f>
        <v>0</v>
      </c>
      <c r="BI698" s="226">
        <f>IF(N698="nulová",J698,0)</f>
        <v>0</v>
      </c>
      <c r="BJ698" s="18" t="s">
        <v>79</v>
      </c>
      <c r="BK698" s="226">
        <f>ROUND(I698*H698,2)</f>
        <v>0</v>
      </c>
      <c r="BL698" s="18" t="s">
        <v>248</v>
      </c>
      <c r="BM698" s="225" t="s">
        <v>4615</v>
      </c>
    </row>
    <row r="699" s="2" customFormat="1">
      <c r="A699" s="39"/>
      <c r="B699" s="40"/>
      <c r="C699" s="41"/>
      <c r="D699" s="227" t="s">
        <v>435</v>
      </c>
      <c r="E699" s="41"/>
      <c r="F699" s="228" t="s">
        <v>8025</v>
      </c>
      <c r="G699" s="41"/>
      <c r="H699" s="41"/>
      <c r="I699" s="229"/>
      <c r="J699" s="41"/>
      <c r="K699" s="41"/>
      <c r="L699" s="45"/>
      <c r="M699" s="291"/>
      <c r="N699" s="292"/>
      <c r="O699" s="85"/>
      <c r="P699" s="85"/>
      <c r="Q699" s="85"/>
      <c r="R699" s="85"/>
      <c r="S699" s="85"/>
      <c r="T699" s="86"/>
      <c r="U699" s="39"/>
      <c r="V699" s="39"/>
      <c r="W699" s="39"/>
      <c r="X699" s="39"/>
      <c r="Y699" s="39"/>
      <c r="Z699" s="39"/>
      <c r="AA699" s="39"/>
      <c r="AB699" s="39"/>
      <c r="AC699" s="39"/>
      <c r="AD699" s="39"/>
      <c r="AE699" s="39"/>
      <c r="AT699" s="18" t="s">
        <v>435</v>
      </c>
      <c r="AU699" s="18" t="s">
        <v>79</v>
      </c>
    </row>
    <row r="700" s="2" customFormat="1">
      <c r="A700" s="39"/>
      <c r="B700" s="40"/>
      <c r="C700" s="214" t="s">
        <v>3447</v>
      </c>
      <c r="D700" s="214" t="s">
        <v>243</v>
      </c>
      <c r="E700" s="215" t="s">
        <v>6118</v>
      </c>
      <c r="F700" s="216" t="s">
        <v>8462</v>
      </c>
      <c r="G700" s="217" t="s">
        <v>282</v>
      </c>
      <c r="H700" s="218">
        <v>2</v>
      </c>
      <c r="I700" s="219"/>
      <c r="J700" s="220">
        <f>ROUND(I700*H700,2)</f>
        <v>0</v>
      </c>
      <c r="K700" s="216" t="s">
        <v>247</v>
      </c>
      <c r="L700" s="45"/>
      <c r="M700" s="221" t="s">
        <v>19</v>
      </c>
      <c r="N700" s="222" t="s">
        <v>43</v>
      </c>
      <c r="O700" s="85"/>
      <c r="P700" s="223">
        <f>O700*H700</f>
        <v>0</v>
      </c>
      <c r="Q700" s="223">
        <v>0</v>
      </c>
      <c r="R700" s="223">
        <f>Q700*H700</f>
        <v>0</v>
      </c>
      <c r="S700" s="223">
        <v>0</v>
      </c>
      <c r="T700" s="224">
        <f>S700*H700</f>
        <v>0</v>
      </c>
      <c r="U700" s="39"/>
      <c r="V700" s="39"/>
      <c r="W700" s="39"/>
      <c r="X700" s="39"/>
      <c r="Y700" s="39"/>
      <c r="Z700" s="39"/>
      <c r="AA700" s="39"/>
      <c r="AB700" s="39"/>
      <c r="AC700" s="39"/>
      <c r="AD700" s="39"/>
      <c r="AE700" s="39"/>
      <c r="AR700" s="225" t="s">
        <v>248</v>
      </c>
      <c r="AT700" s="225" t="s">
        <v>243</v>
      </c>
      <c r="AU700" s="225" t="s">
        <v>79</v>
      </c>
      <c r="AY700" s="18" t="s">
        <v>240</v>
      </c>
      <c r="BE700" s="226">
        <f>IF(N700="základní",J700,0)</f>
        <v>0</v>
      </c>
      <c r="BF700" s="226">
        <f>IF(N700="snížená",J700,0)</f>
        <v>0</v>
      </c>
      <c r="BG700" s="226">
        <f>IF(N700="zákl. přenesená",J700,0)</f>
        <v>0</v>
      </c>
      <c r="BH700" s="226">
        <f>IF(N700="sníž. přenesená",J700,0)</f>
        <v>0</v>
      </c>
      <c r="BI700" s="226">
        <f>IF(N700="nulová",J700,0)</f>
        <v>0</v>
      </c>
      <c r="BJ700" s="18" t="s">
        <v>79</v>
      </c>
      <c r="BK700" s="226">
        <f>ROUND(I700*H700,2)</f>
        <v>0</v>
      </c>
      <c r="BL700" s="18" t="s">
        <v>248</v>
      </c>
      <c r="BM700" s="225" t="s">
        <v>4626</v>
      </c>
    </row>
    <row r="701" s="2" customFormat="1">
      <c r="A701" s="39"/>
      <c r="B701" s="40"/>
      <c r="C701" s="41"/>
      <c r="D701" s="227" t="s">
        <v>435</v>
      </c>
      <c r="E701" s="41"/>
      <c r="F701" s="228" t="s">
        <v>8527</v>
      </c>
      <c r="G701" s="41"/>
      <c r="H701" s="41"/>
      <c r="I701" s="229"/>
      <c r="J701" s="41"/>
      <c r="K701" s="41"/>
      <c r="L701" s="45"/>
      <c r="M701" s="291"/>
      <c r="N701" s="292"/>
      <c r="O701" s="85"/>
      <c r="P701" s="85"/>
      <c r="Q701" s="85"/>
      <c r="R701" s="85"/>
      <c r="S701" s="85"/>
      <c r="T701" s="86"/>
      <c r="U701" s="39"/>
      <c r="V701" s="39"/>
      <c r="W701" s="39"/>
      <c r="X701" s="39"/>
      <c r="Y701" s="39"/>
      <c r="Z701" s="39"/>
      <c r="AA701" s="39"/>
      <c r="AB701" s="39"/>
      <c r="AC701" s="39"/>
      <c r="AD701" s="39"/>
      <c r="AE701" s="39"/>
      <c r="AT701" s="18" t="s">
        <v>435</v>
      </c>
      <c r="AU701" s="18" t="s">
        <v>79</v>
      </c>
    </row>
    <row r="702" s="2" customFormat="1" ht="16.5" customHeight="1">
      <c r="A702" s="39"/>
      <c r="B702" s="40"/>
      <c r="C702" s="214" t="s">
        <v>3451</v>
      </c>
      <c r="D702" s="214" t="s">
        <v>243</v>
      </c>
      <c r="E702" s="215" t="s">
        <v>6120</v>
      </c>
      <c r="F702" s="216" t="s">
        <v>8155</v>
      </c>
      <c r="G702" s="217" t="s">
        <v>282</v>
      </c>
      <c r="H702" s="218">
        <v>2</v>
      </c>
      <c r="I702" s="219"/>
      <c r="J702" s="220">
        <f>ROUND(I702*H702,2)</f>
        <v>0</v>
      </c>
      <c r="K702" s="216" t="s">
        <v>247</v>
      </c>
      <c r="L702" s="45"/>
      <c r="M702" s="221" t="s">
        <v>19</v>
      </c>
      <c r="N702" s="222" t="s">
        <v>43</v>
      </c>
      <c r="O702" s="85"/>
      <c r="P702" s="223">
        <f>O702*H702</f>
        <v>0</v>
      </c>
      <c r="Q702" s="223">
        <v>0</v>
      </c>
      <c r="R702" s="223">
        <f>Q702*H702</f>
        <v>0</v>
      </c>
      <c r="S702" s="223">
        <v>0</v>
      </c>
      <c r="T702" s="224">
        <f>S702*H702</f>
        <v>0</v>
      </c>
      <c r="U702" s="39"/>
      <c r="V702" s="39"/>
      <c r="W702" s="39"/>
      <c r="X702" s="39"/>
      <c r="Y702" s="39"/>
      <c r="Z702" s="39"/>
      <c r="AA702" s="39"/>
      <c r="AB702" s="39"/>
      <c r="AC702" s="39"/>
      <c r="AD702" s="39"/>
      <c r="AE702" s="39"/>
      <c r="AR702" s="225" t="s">
        <v>248</v>
      </c>
      <c r="AT702" s="225" t="s">
        <v>243</v>
      </c>
      <c r="AU702" s="225" t="s">
        <v>79</v>
      </c>
      <c r="AY702" s="18" t="s">
        <v>240</v>
      </c>
      <c r="BE702" s="226">
        <f>IF(N702="základní",J702,0)</f>
        <v>0</v>
      </c>
      <c r="BF702" s="226">
        <f>IF(N702="snížená",J702,0)</f>
        <v>0</v>
      </c>
      <c r="BG702" s="226">
        <f>IF(N702="zákl. přenesená",J702,0)</f>
        <v>0</v>
      </c>
      <c r="BH702" s="226">
        <f>IF(N702="sníž. přenesená",J702,0)</f>
        <v>0</v>
      </c>
      <c r="BI702" s="226">
        <f>IF(N702="nulová",J702,0)</f>
        <v>0</v>
      </c>
      <c r="BJ702" s="18" t="s">
        <v>79</v>
      </c>
      <c r="BK702" s="226">
        <f>ROUND(I702*H702,2)</f>
        <v>0</v>
      </c>
      <c r="BL702" s="18" t="s">
        <v>248</v>
      </c>
      <c r="BM702" s="225" t="s">
        <v>4638</v>
      </c>
    </row>
    <row r="703" s="2" customFormat="1">
      <c r="A703" s="39"/>
      <c r="B703" s="40"/>
      <c r="C703" s="41"/>
      <c r="D703" s="227" t="s">
        <v>435</v>
      </c>
      <c r="E703" s="41"/>
      <c r="F703" s="228" t="s">
        <v>8091</v>
      </c>
      <c r="G703" s="41"/>
      <c r="H703" s="41"/>
      <c r="I703" s="229"/>
      <c r="J703" s="41"/>
      <c r="K703" s="41"/>
      <c r="L703" s="45"/>
      <c r="M703" s="291"/>
      <c r="N703" s="292"/>
      <c r="O703" s="85"/>
      <c r="P703" s="85"/>
      <c r="Q703" s="85"/>
      <c r="R703" s="85"/>
      <c r="S703" s="85"/>
      <c r="T703" s="86"/>
      <c r="U703" s="39"/>
      <c r="V703" s="39"/>
      <c r="W703" s="39"/>
      <c r="X703" s="39"/>
      <c r="Y703" s="39"/>
      <c r="Z703" s="39"/>
      <c r="AA703" s="39"/>
      <c r="AB703" s="39"/>
      <c r="AC703" s="39"/>
      <c r="AD703" s="39"/>
      <c r="AE703" s="39"/>
      <c r="AT703" s="18" t="s">
        <v>435</v>
      </c>
      <c r="AU703" s="18" t="s">
        <v>79</v>
      </c>
    </row>
    <row r="704" s="2" customFormat="1">
      <c r="A704" s="39"/>
      <c r="B704" s="40"/>
      <c r="C704" s="214" t="s">
        <v>3455</v>
      </c>
      <c r="D704" s="214" t="s">
        <v>243</v>
      </c>
      <c r="E704" s="215" t="s">
        <v>6122</v>
      </c>
      <c r="F704" s="216" t="s">
        <v>8472</v>
      </c>
      <c r="G704" s="217" t="s">
        <v>282</v>
      </c>
      <c r="H704" s="218">
        <v>1</v>
      </c>
      <c r="I704" s="219"/>
      <c r="J704" s="220">
        <f>ROUND(I704*H704,2)</f>
        <v>0</v>
      </c>
      <c r="K704" s="216" t="s">
        <v>247</v>
      </c>
      <c r="L704" s="45"/>
      <c r="M704" s="221" t="s">
        <v>19</v>
      </c>
      <c r="N704" s="222" t="s">
        <v>43</v>
      </c>
      <c r="O704" s="85"/>
      <c r="P704" s="223">
        <f>O704*H704</f>
        <v>0</v>
      </c>
      <c r="Q704" s="223">
        <v>0</v>
      </c>
      <c r="R704" s="223">
        <f>Q704*H704</f>
        <v>0</v>
      </c>
      <c r="S704" s="223">
        <v>0</v>
      </c>
      <c r="T704" s="224">
        <f>S704*H704</f>
        <v>0</v>
      </c>
      <c r="U704" s="39"/>
      <c r="V704" s="39"/>
      <c r="W704" s="39"/>
      <c r="X704" s="39"/>
      <c r="Y704" s="39"/>
      <c r="Z704" s="39"/>
      <c r="AA704" s="39"/>
      <c r="AB704" s="39"/>
      <c r="AC704" s="39"/>
      <c r="AD704" s="39"/>
      <c r="AE704" s="39"/>
      <c r="AR704" s="225" t="s">
        <v>248</v>
      </c>
      <c r="AT704" s="225" t="s">
        <v>243</v>
      </c>
      <c r="AU704" s="225" t="s">
        <v>79</v>
      </c>
      <c r="AY704" s="18" t="s">
        <v>240</v>
      </c>
      <c r="BE704" s="226">
        <f>IF(N704="základní",J704,0)</f>
        <v>0</v>
      </c>
      <c r="BF704" s="226">
        <f>IF(N704="snížená",J704,0)</f>
        <v>0</v>
      </c>
      <c r="BG704" s="226">
        <f>IF(N704="zákl. přenesená",J704,0)</f>
        <v>0</v>
      </c>
      <c r="BH704" s="226">
        <f>IF(N704="sníž. přenesená",J704,0)</f>
        <v>0</v>
      </c>
      <c r="BI704" s="226">
        <f>IF(N704="nulová",J704,0)</f>
        <v>0</v>
      </c>
      <c r="BJ704" s="18" t="s">
        <v>79</v>
      </c>
      <c r="BK704" s="226">
        <f>ROUND(I704*H704,2)</f>
        <v>0</v>
      </c>
      <c r="BL704" s="18" t="s">
        <v>248</v>
      </c>
      <c r="BM704" s="225" t="s">
        <v>4651</v>
      </c>
    </row>
    <row r="705" s="2" customFormat="1">
      <c r="A705" s="39"/>
      <c r="B705" s="40"/>
      <c r="C705" s="41"/>
      <c r="D705" s="227" t="s">
        <v>435</v>
      </c>
      <c r="E705" s="41"/>
      <c r="F705" s="228" t="s">
        <v>8528</v>
      </c>
      <c r="G705" s="41"/>
      <c r="H705" s="41"/>
      <c r="I705" s="229"/>
      <c r="J705" s="41"/>
      <c r="K705" s="41"/>
      <c r="L705" s="45"/>
      <c r="M705" s="291"/>
      <c r="N705" s="292"/>
      <c r="O705" s="85"/>
      <c r="P705" s="85"/>
      <c r="Q705" s="85"/>
      <c r="R705" s="85"/>
      <c r="S705" s="85"/>
      <c r="T705" s="86"/>
      <c r="U705" s="39"/>
      <c r="V705" s="39"/>
      <c r="W705" s="39"/>
      <c r="X705" s="39"/>
      <c r="Y705" s="39"/>
      <c r="Z705" s="39"/>
      <c r="AA705" s="39"/>
      <c r="AB705" s="39"/>
      <c r="AC705" s="39"/>
      <c r="AD705" s="39"/>
      <c r="AE705" s="39"/>
      <c r="AT705" s="18" t="s">
        <v>435</v>
      </c>
      <c r="AU705" s="18" t="s">
        <v>79</v>
      </c>
    </row>
    <row r="706" s="2" customFormat="1" ht="16.5" customHeight="1">
      <c r="A706" s="39"/>
      <c r="B706" s="40"/>
      <c r="C706" s="214" t="s">
        <v>3461</v>
      </c>
      <c r="D706" s="214" t="s">
        <v>243</v>
      </c>
      <c r="E706" s="215" t="s">
        <v>6124</v>
      </c>
      <c r="F706" s="216" t="s">
        <v>8475</v>
      </c>
      <c r="G706" s="217" t="s">
        <v>282</v>
      </c>
      <c r="H706" s="218">
        <v>1</v>
      </c>
      <c r="I706" s="219"/>
      <c r="J706" s="220">
        <f>ROUND(I706*H706,2)</f>
        <v>0</v>
      </c>
      <c r="K706" s="216" t="s">
        <v>247</v>
      </c>
      <c r="L706" s="45"/>
      <c r="M706" s="221" t="s">
        <v>19</v>
      </c>
      <c r="N706" s="222" t="s">
        <v>43</v>
      </c>
      <c r="O706" s="85"/>
      <c r="P706" s="223">
        <f>O706*H706</f>
        <v>0</v>
      </c>
      <c r="Q706" s="223">
        <v>0</v>
      </c>
      <c r="R706" s="223">
        <f>Q706*H706</f>
        <v>0</v>
      </c>
      <c r="S706" s="223">
        <v>0</v>
      </c>
      <c r="T706" s="224">
        <f>S706*H706</f>
        <v>0</v>
      </c>
      <c r="U706" s="39"/>
      <c r="V706" s="39"/>
      <c r="W706" s="39"/>
      <c r="X706" s="39"/>
      <c r="Y706" s="39"/>
      <c r="Z706" s="39"/>
      <c r="AA706" s="39"/>
      <c r="AB706" s="39"/>
      <c r="AC706" s="39"/>
      <c r="AD706" s="39"/>
      <c r="AE706" s="39"/>
      <c r="AR706" s="225" t="s">
        <v>248</v>
      </c>
      <c r="AT706" s="225" t="s">
        <v>243</v>
      </c>
      <c r="AU706" s="225" t="s">
        <v>79</v>
      </c>
      <c r="AY706" s="18" t="s">
        <v>240</v>
      </c>
      <c r="BE706" s="226">
        <f>IF(N706="základní",J706,0)</f>
        <v>0</v>
      </c>
      <c r="BF706" s="226">
        <f>IF(N706="snížená",J706,0)</f>
        <v>0</v>
      </c>
      <c r="BG706" s="226">
        <f>IF(N706="zákl. přenesená",J706,0)</f>
        <v>0</v>
      </c>
      <c r="BH706" s="226">
        <f>IF(N706="sníž. přenesená",J706,0)</f>
        <v>0</v>
      </c>
      <c r="BI706" s="226">
        <f>IF(N706="nulová",J706,0)</f>
        <v>0</v>
      </c>
      <c r="BJ706" s="18" t="s">
        <v>79</v>
      </c>
      <c r="BK706" s="226">
        <f>ROUND(I706*H706,2)</f>
        <v>0</v>
      </c>
      <c r="BL706" s="18" t="s">
        <v>248</v>
      </c>
      <c r="BM706" s="225" t="s">
        <v>4668</v>
      </c>
    </row>
    <row r="707" s="2" customFormat="1">
      <c r="A707" s="39"/>
      <c r="B707" s="40"/>
      <c r="C707" s="41"/>
      <c r="D707" s="227" t="s">
        <v>435</v>
      </c>
      <c r="E707" s="41"/>
      <c r="F707" s="228" t="s">
        <v>8091</v>
      </c>
      <c r="G707" s="41"/>
      <c r="H707" s="41"/>
      <c r="I707" s="229"/>
      <c r="J707" s="41"/>
      <c r="K707" s="41"/>
      <c r="L707" s="45"/>
      <c r="M707" s="291"/>
      <c r="N707" s="292"/>
      <c r="O707" s="85"/>
      <c r="P707" s="85"/>
      <c r="Q707" s="85"/>
      <c r="R707" s="85"/>
      <c r="S707" s="85"/>
      <c r="T707" s="86"/>
      <c r="U707" s="39"/>
      <c r="V707" s="39"/>
      <c r="W707" s="39"/>
      <c r="X707" s="39"/>
      <c r="Y707" s="39"/>
      <c r="Z707" s="39"/>
      <c r="AA707" s="39"/>
      <c r="AB707" s="39"/>
      <c r="AC707" s="39"/>
      <c r="AD707" s="39"/>
      <c r="AE707" s="39"/>
      <c r="AT707" s="18" t="s">
        <v>435</v>
      </c>
      <c r="AU707" s="18" t="s">
        <v>79</v>
      </c>
    </row>
    <row r="708" s="2" customFormat="1">
      <c r="A708" s="39"/>
      <c r="B708" s="40"/>
      <c r="C708" s="214" t="s">
        <v>3465</v>
      </c>
      <c r="D708" s="214" t="s">
        <v>243</v>
      </c>
      <c r="E708" s="215" t="s">
        <v>6126</v>
      </c>
      <c r="F708" s="216" t="s">
        <v>8529</v>
      </c>
      <c r="G708" s="217" t="s">
        <v>282</v>
      </c>
      <c r="H708" s="218">
        <v>1</v>
      </c>
      <c r="I708" s="219"/>
      <c r="J708" s="220">
        <f>ROUND(I708*H708,2)</f>
        <v>0</v>
      </c>
      <c r="K708" s="216" t="s">
        <v>247</v>
      </c>
      <c r="L708" s="45"/>
      <c r="M708" s="221" t="s">
        <v>19</v>
      </c>
      <c r="N708" s="222" t="s">
        <v>43</v>
      </c>
      <c r="O708" s="85"/>
      <c r="P708" s="223">
        <f>O708*H708</f>
        <v>0</v>
      </c>
      <c r="Q708" s="223">
        <v>0</v>
      </c>
      <c r="R708" s="223">
        <f>Q708*H708</f>
        <v>0</v>
      </c>
      <c r="S708" s="223">
        <v>0</v>
      </c>
      <c r="T708" s="224">
        <f>S708*H708</f>
        <v>0</v>
      </c>
      <c r="U708" s="39"/>
      <c r="V708" s="39"/>
      <c r="W708" s="39"/>
      <c r="X708" s="39"/>
      <c r="Y708" s="39"/>
      <c r="Z708" s="39"/>
      <c r="AA708" s="39"/>
      <c r="AB708" s="39"/>
      <c r="AC708" s="39"/>
      <c r="AD708" s="39"/>
      <c r="AE708" s="39"/>
      <c r="AR708" s="225" t="s">
        <v>248</v>
      </c>
      <c r="AT708" s="225" t="s">
        <v>243</v>
      </c>
      <c r="AU708" s="225" t="s">
        <v>79</v>
      </c>
      <c r="AY708" s="18" t="s">
        <v>240</v>
      </c>
      <c r="BE708" s="226">
        <f>IF(N708="základní",J708,0)</f>
        <v>0</v>
      </c>
      <c r="BF708" s="226">
        <f>IF(N708="snížená",J708,0)</f>
        <v>0</v>
      </c>
      <c r="BG708" s="226">
        <f>IF(N708="zákl. přenesená",J708,0)</f>
        <v>0</v>
      </c>
      <c r="BH708" s="226">
        <f>IF(N708="sníž. přenesená",J708,0)</f>
        <v>0</v>
      </c>
      <c r="BI708" s="226">
        <f>IF(N708="nulová",J708,0)</f>
        <v>0</v>
      </c>
      <c r="BJ708" s="18" t="s">
        <v>79</v>
      </c>
      <c r="BK708" s="226">
        <f>ROUND(I708*H708,2)</f>
        <v>0</v>
      </c>
      <c r="BL708" s="18" t="s">
        <v>248</v>
      </c>
      <c r="BM708" s="225" t="s">
        <v>4685</v>
      </c>
    </row>
    <row r="709" s="2" customFormat="1">
      <c r="A709" s="39"/>
      <c r="B709" s="40"/>
      <c r="C709" s="41"/>
      <c r="D709" s="227" t="s">
        <v>435</v>
      </c>
      <c r="E709" s="41"/>
      <c r="F709" s="228" t="s">
        <v>8530</v>
      </c>
      <c r="G709" s="41"/>
      <c r="H709" s="41"/>
      <c r="I709" s="229"/>
      <c r="J709" s="41"/>
      <c r="K709" s="41"/>
      <c r="L709" s="45"/>
      <c r="M709" s="291"/>
      <c r="N709" s="292"/>
      <c r="O709" s="85"/>
      <c r="P709" s="85"/>
      <c r="Q709" s="85"/>
      <c r="R709" s="85"/>
      <c r="S709" s="85"/>
      <c r="T709" s="86"/>
      <c r="U709" s="39"/>
      <c r="V709" s="39"/>
      <c r="W709" s="39"/>
      <c r="X709" s="39"/>
      <c r="Y709" s="39"/>
      <c r="Z709" s="39"/>
      <c r="AA709" s="39"/>
      <c r="AB709" s="39"/>
      <c r="AC709" s="39"/>
      <c r="AD709" s="39"/>
      <c r="AE709" s="39"/>
      <c r="AT709" s="18" t="s">
        <v>435</v>
      </c>
      <c r="AU709" s="18" t="s">
        <v>79</v>
      </c>
    </row>
    <row r="710" s="2" customFormat="1" ht="16.5" customHeight="1">
      <c r="A710" s="39"/>
      <c r="B710" s="40"/>
      <c r="C710" s="214" t="s">
        <v>3471</v>
      </c>
      <c r="D710" s="214" t="s">
        <v>243</v>
      </c>
      <c r="E710" s="215" t="s">
        <v>6127</v>
      </c>
      <c r="F710" s="216" t="s">
        <v>8531</v>
      </c>
      <c r="G710" s="217" t="s">
        <v>282</v>
      </c>
      <c r="H710" s="218">
        <v>1</v>
      </c>
      <c r="I710" s="219"/>
      <c r="J710" s="220">
        <f>ROUND(I710*H710,2)</f>
        <v>0</v>
      </c>
      <c r="K710" s="216" t="s">
        <v>247</v>
      </c>
      <c r="L710" s="45"/>
      <c r="M710" s="221" t="s">
        <v>19</v>
      </c>
      <c r="N710" s="222" t="s">
        <v>43</v>
      </c>
      <c r="O710" s="85"/>
      <c r="P710" s="223">
        <f>O710*H710</f>
        <v>0</v>
      </c>
      <c r="Q710" s="223">
        <v>0</v>
      </c>
      <c r="R710" s="223">
        <f>Q710*H710</f>
        <v>0</v>
      </c>
      <c r="S710" s="223">
        <v>0</v>
      </c>
      <c r="T710" s="224">
        <f>S710*H710</f>
        <v>0</v>
      </c>
      <c r="U710" s="39"/>
      <c r="V710" s="39"/>
      <c r="W710" s="39"/>
      <c r="X710" s="39"/>
      <c r="Y710" s="39"/>
      <c r="Z710" s="39"/>
      <c r="AA710" s="39"/>
      <c r="AB710" s="39"/>
      <c r="AC710" s="39"/>
      <c r="AD710" s="39"/>
      <c r="AE710" s="39"/>
      <c r="AR710" s="225" t="s">
        <v>248</v>
      </c>
      <c r="AT710" s="225" t="s">
        <v>243</v>
      </c>
      <c r="AU710" s="225" t="s">
        <v>79</v>
      </c>
      <c r="AY710" s="18" t="s">
        <v>240</v>
      </c>
      <c r="BE710" s="226">
        <f>IF(N710="základní",J710,0)</f>
        <v>0</v>
      </c>
      <c r="BF710" s="226">
        <f>IF(N710="snížená",J710,0)</f>
        <v>0</v>
      </c>
      <c r="BG710" s="226">
        <f>IF(N710="zákl. přenesená",J710,0)</f>
        <v>0</v>
      </c>
      <c r="BH710" s="226">
        <f>IF(N710="sníž. přenesená",J710,0)</f>
        <v>0</v>
      </c>
      <c r="BI710" s="226">
        <f>IF(N710="nulová",J710,0)</f>
        <v>0</v>
      </c>
      <c r="BJ710" s="18" t="s">
        <v>79</v>
      </c>
      <c r="BK710" s="226">
        <f>ROUND(I710*H710,2)</f>
        <v>0</v>
      </c>
      <c r="BL710" s="18" t="s">
        <v>248</v>
      </c>
      <c r="BM710" s="225" t="s">
        <v>4694</v>
      </c>
    </row>
    <row r="711" s="2" customFormat="1">
      <c r="A711" s="39"/>
      <c r="B711" s="40"/>
      <c r="C711" s="41"/>
      <c r="D711" s="227" t="s">
        <v>435</v>
      </c>
      <c r="E711" s="41"/>
      <c r="F711" s="228" t="s">
        <v>8091</v>
      </c>
      <c r="G711" s="41"/>
      <c r="H711" s="41"/>
      <c r="I711" s="229"/>
      <c r="J711" s="41"/>
      <c r="K711" s="41"/>
      <c r="L711" s="45"/>
      <c r="M711" s="291"/>
      <c r="N711" s="292"/>
      <c r="O711" s="85"/>
      <c r="P711" s="85"/>
      <c r="Q711" s="85"/>
      <c r="R711" s="85"/>
      <c r="S711" s="85"/>
      <c r="T711" s="86"/>
      <c r="U711" s="39"/>
      <c r="V711" s="39"/>
      <c r="W711" s="39"/>
      <c r="X711" s="39"/>
      <c r="Y711" s="39"/>
      <c r="Z711" s="39"/>
      <c r="AA711" s="39"/>
      <c r="AB711" s="39"/>
      <c r="AC711" s="39"/>
      <c r="AD711" s="39"/>
      <c r="AE711" s="39"/>
      <c r="AT711" s="18" t="s">
        <v>435</v>
      </c>
      <c r="AU711" s="18" t="s">
        <v>79</v>
      </c>
    </row>
    <row r="712" s="2" customFormat="1">
      <c r="A712" s="39"/>
      <c r="B712" s="40"/>
      <c r="C712" s="214" t="s">
        <v>3475</v>
      </c>
      <c r="D712" s="214" t="s">
        <v>243</v>
      </c>
      <c r="E712" s="215" t="s">
        <v>6128</v>
      </c>
      <c r="F712" s="216" t="s">
        <v>8157</v>
      </c>
      <c r="G712" s="217" t="s">
        <v>282</v>
      </c>
      <c r="H712" s="218">
        <v>2</v>
      </c>
      <c r="I712" s="219"/>
      <c r="J712" s="220">
        <f>ROUND(I712*H712,2)</f>
        <v>0</v>
      </c>
      <c r="K712" s="216" t="s">
        <v>247</v>
      </c>
      <c r="L712" s="45"/>
      <c r="M712" s="221" t="s">
        <v>19</v>
      </c>
      <c r="N712" s="222" t="s">
        <v>43</v>
      </c>
      <c r="O712" s="85"/>
      <c r="P712" s="223">
        <f>O712*H712</f>
        <v>0</v>
      </c>
      <c r="Q712" s="223">
        <v>0</v>
      </c>
      <c r="R712" s="223">
        <f>Q712*H712</f>
        <v>0</v>
      </c>
      <c r="S712" s="223">
        <v>0</v>
      </c>
      <c r="T712" s="224">
        <f>S712*H712</f>
        <v>0</v>
      </c>
      <c r="U712" s="39"/>
      <c r="V712" s="39"/>
      <c r="W712" s="39"/>
      <c r="X712" s="39"/>
      <c r="Y712" s="39"/>
      <c r="Z712" s="39"/>
      <c r="AA712" s="39"/>
      <c r="AB712" s="39"/>
      <c r="AC712" s="39"/>
      <c r="AD712" s="39"/>
      <c r="AE712" s="39"/>
      <c r="AR712" s="225" t="s">
        <v>248</v>
      </c>
      <c r="AT712" s="225" t="s">
        <v>243</v>
      </c>
      <c r="AU712" s="225" t="s">
        <v>79</v>
      </c>
      <c r="AY712" s="18" t="s">
        <v>240</v>
      </c>
      <c r="BE712" s="226">
        <f>IF(N712="základní",J712,0)</f>
        <v>0</v>
      </c>
      <c r="BF712" s="226">
        <f>IF(N712="snížená",J712,0)</f>
        <v>0</v>
      </c>
      <c r="BG712" s="226">
        <f>IF(N712="zákl. přenesená",J712,0)</f>
        <v>0</v>
      </c>
      <c r="BH712" s="226">
        <f>IF(N712="sníž. přenesená",J712,0)</f>
        <v>0</v>
      </c>
      <c r="BI712" s="226">
        <f>IF(N712="nulová",J712,0)</f>
        <v>0</v>
      </c>
      <c r="BJ712" s="18" t="s">
        <v>79</v>
      </c>
      <c r="BK712" s="226">
        <f>ROUND(I712*H712,2)</f>
        <v>0</v>
      </c>
      <c r="BL712" s="18" t="s">
        <v>248</v>
      </c>
      <c r="BM712" s="225" t="s">
        <v>4706</v>
      </c>
    </row>
    <row r="713" s="2" customFormat="1">
      <c r="A713" s="39"/>
      <c r="B713" s="40"/>
      <c r="C713" s="41"/>
      <c r="D713" s="227" t="s">
        <v>435</v>
      </c>
      <c r="E713" s="41"/>
      <c r="F713" s="228" t="s">
        <v>8532</v>
      </c>
      <c r="G713" s="41"/>
      <c r="H713" s="41"/>
      <c r="I713" s="229"/>
      <c r="J713" s="41"/>
      <c r="K713" s="41"/>
      <c r="L713" s="45"/>
      <c r="M713" s="291"/>
      <c r="N713" s="292"/>
      <c r="O713" s="85"/>
      <c r="P713" s="85"/>
      <c r="Q713" s="85"/>
      <c r="R713" s="85"/>
      <c r="S713" s="85"/>
      <c r="T713" s="86"/>
      <c r="U713" s="39"/>
      <c r="V713" s="39"/>
      <c r="W713" s="39"/>
      <c r="X713" s="39"/>
      <c r="Y713" s="39"/>
      <c r="Z713" s="39"/>
      <c r="AA713" s="39"/>
      <c r="AB713" s="39"/>
      <c r="AC713" s="39"/>
      <c r="AD713" s="39"/>
      <c r="AE713" s="39"/>
      <c r="AT713" s="18" t="s">
        <v>435</v>
      </c>
      <c r="AU713" s="18" t="s">
        <v>79</v>
      </c>
    </row>
    <row r="714" s="2" customFormat="1" ht="16.5" customHeight="1">
      <c r="A714" s="39"/>
      <c r="B714" s="40"/>
      <c r="C714" s="214" t="s">
        <v>3479</v>
      </c>
      <c r="D714" s="214" t="s">
        <v>243</v>
      </c>
      <c r="E714" s="215" t="s">
        <v>8533</v>
      </c>
      <c r="F714" s="216" t="s">
        <v>8160</v>
      </c>
      <c r="G714" s="217" t="s">
        <v>282</v>
      </c>
      <c r="H714" s="218">
        <v>2</v>
      </c>
      <c r="I714" s="219"/>
      <c r="J714" s="220">
        <f>ROUND(I714*H714,2)</f>
        <v>0</v>
      </c>
      <c r="K714" s="216" t="s">
        <v>247</v>
      </c>
      <c r="L714" s="45"/>
      <c r="M714" s="221" t="s">
        <v>19</v>
      </c>
      <c r="N714" s="222" t="s">
        <v>43</v>
      </c>
      <c r="O714" s="85"/>
      <c r="P714" s="223">
        <f>O714*H714</f>
        <v>0</v>
      </c>
      <c r="Q714" s="223">
        <v>0</v>
      </c>
      <c r="R714" s="223">
        <f>Q714*H714</f>
        <v>0</v>
      </c>
      <c r="S714" s="223">
        <v>0</v>
      </c>
      <c r="T714" s="224">
        <f>S714*H714</f>
        <v>0</v>
      </c>
      <c r="U714" s="39"/>
      <c r="V714" s="39"/>
      <c r="W714" s="39"/>
      <c r="X714" s="39"/>
      <c r="Y714" s="39"/>
      <c r="Z714" s="39"/>
      <c r="AA714" s="39"/>
      <c r="AB714" s="39"/>
      <c r="AC714" s="39"/>
      <c r="AD714" s="39"/>
      <c r="AE714" s="39"/>
      <c r="AR714" s="225" t="s">
        <v>248</v>
      </c>
      <c r="AT714" s="225" t="s">
        <v>243</v>
      </c>
      <c r="AU714" s="225" t="s">
        <v>79</v>
      </c>
      <c r="AY714" s="18" t="s">
        <v>240</v>
      </c>
      <c r="BE714" s="226">
        <f>IF(N714="základní",J714,0)</f>
        <v>0</v>
      </c>
      <c r="BF714" s="226">
        <f>IF(N714="snížená",J714,0)</f>
        <v>0</v>
      </c>
      <c r="BG714" s="226">
        <f>IF(N714="zákl. přenesená",J714,0)</f>
        <v>0</v>
      </c>
      <c r="BH714" s="226">
        <f>IF(N714="sníž. přenesená",J714,0)</f>
        <v>0</v>
      </c>
      <c r="BI714" s="226">
        <f>IF(N714="nulová",J714,0)</f>
        <v>0</v>
      </c>
      <c r="BJ714" s="18" t="s">
        <v>79</v>
      </c>
      <c r="BK714" s="226">
        <f>ROUND(I714*H714,2)</f>
        <v>0</v>
      </c>
      <c r="BL714" s="18" t="s">
        <v>248</v>
      </c>
      <c r="BM714" s="225" t="s">
        <v>4724</v>
      </c>
    </row>
    <row r="715" s="2" customFormat="1">
      <c r="A715" s="39"/>
      <c r="B715" s="40"/>
      <c r="C715" s="41"/>
      <c r="D715" s="227" t="s">
        <v>435</v>
      </c>
      <c r="E715" s="41"/>
      <c r="F715" s="228" t="s">
        <v>8534</v>
      </c>
      <c r="G715" s="41"/>
      <c r="H715" s="41"/>
      <c r="I715" s="229"/>
      <c r="J715" s="41"/>
      <c r="K715" s="41"/>
      <c r="L715" s="45"/>
      <c r="M715" s="291"/>
      <c r="N715" s="292"/>
      <c r="O715" s="85"/>
      <c r="P715" s="85"/>
      <c r="Q715" s="85"/>
      <c r="R715" s="85"/>
      <c r="S715" s="85"/>
      <c r="T715" s="86"/>
      <c r="U715" s="39"/>
      <c r="V715" s="39"/>
      <c r="W715" s="39"/>
      <c r="X715" s="39"/>
      <c r="Y715" s="39"/>
      <c r="Z715" s="39"/>
      <c r="AA715" s="39"/>
      <c r="AB715" s="39"/>
      <c r="AC715" s="39"/>
      <c r="AD715" s="39"/>
      <c r="AE715" s="39"/>
      <c r="AT715" s="18" t="s">
        <v>435</v>
      </c>
      <c r="AU715" s="18" t="s">
        <v>79</v>
      </c>
    </row>
    <row r="716" s="12" customFormat="1" ht="25.92" customHeight="1">
      <c r="A716" s="12"/>
      <c r="B716" s="198"/>
      <c r="C716" s="199"/>
      <c r="D716" s="200" t="s">
        <v>71</v>
      </c>
      <c r="E716" s="201" t="s">
        <v>286</v>
      </c>
      <c r="F716" s="201" t="s">
        <v>8535</v>
      </c>
      <c r="G716" s="199"/>
      <c r="H716" s="199"/>
      <c r="I716" s="202"/>
      <c r="J716" s="203">
        <f>BK716</f>
        <v>0</v>
      </c>
      <c r="K716" s="199"/>
      <c r="L716" s="204"/>
      <c r="M716" s="205"/>
      <c r="N716" s="206"/>
      <c r="O716" s="206"/>
      <c r="P716" s="207">
        <f>SUM(P717:P736)</f>
        <v>0</v>
      </c>
      <c r="Q716" s="206"/>
      <c r="R716" s="207">
        <f>SUM(R717:R736)</f>
        <v>0</v>
      </c>
      <c r="S716" s="206"/>
      <c r="T716" s="208">
        <f>SUM(T717:T736)</f>
        <v>0</v>
      </c>
      <c r="U716" s="12"/>
      <c r="V716" s="12"/>
      <c r="W716" s="12"/>
      <c r="X716" s="12"/>
      <c r="Y716" s="12"/>
      <c r="Z716" s="12"/>
      <c r="AA716" s="12"/>
      <c r="AB716" s="12"/>
      <c r="AC716" s="12"/>
      <c r="AD716" s="12"/>
      <c r="AE716" s="12"/>
      <c r="AR716" s="209" t="s">
        <v>79</v>
      </c>
      <c r="AT716" s="210" t="s">
        <v>71</v>
      </c>
      <c r="AU716" s="210" t="s">
        <v>72</v>
      </c>
      <c r="AY716" s="209" t="s">
        <v>240</v>
      </c>
      <c r="BK716" s="211">
        <f>SUM(BK717:BK736)</f>
        <v>0</v>
      </c>
    </row>
    <row r="717" s="2" customFormat="1">
      <c r="A717" s="39"/>
      <c r="B717" s="40"/>
      <c r="C717" s="214" t="s">
        <v>3484</v>
      </c>
      <c r="D717" s="214" t="s">
        <v>243</v>
      </c>
      <c r="E717" s="215" t="s">
        <v>6131</v>
      </c>
      <c r="F717" s="216" t="s">
        <v>8498</v>
      </c>
      <c r="G717" s="217" t="s">
        <v>282</v>
      </c>
      <c r="H717" s="218">
        <v>1</v>
      </c>
      <c r="I717" s="219"/>
      <c r="J717" s="220">
        <f>ROUND(I717*H717,2)</f>
        <v>0</v>
      </c>
      <c r="K717" s="216" t="s">
        <v>247</v>
      </c>
      <c r="L717" s="45"/>
      <c r="M717" s="221" t="s">
        <v>19</v>
      </c>
      <c r="N717" s="222" t="s">
        <v>43</v>
      </c>
      <c r="O717" s="85"/>
      <c r="P717" s="223">
        <f>O717*H717</f>
        <v>0</v>
      </c>
      <c r="Q717" s="223">
        <v>0</v>
      </c>
      <c r="R717" s="223">
        <f>Q717*H717</f>
        <v>0</v>
      </c>
      <c r="S717" s="223">
        <v>0</v>
      </c>
      <c r="T717" s="224">
        <f>S717*H717</f>
        <v>0</v>
      </c>
      <c r="U717" s="39"/>
      <c r="V717" s="39"/>
      <c r="W717" s="39"/>
      <c r="X717" s="39"/>
      <c r="Y717" s="39"/>
      <c r="Z717" s="39"/>
      <c r="AA717" s="39"/>
      <c r="AB717" s="39"/>
      <c r="AC717" s="39"/>
      <c r="AD717" s="39"/>
      <c r="AE717" s="39"/>
      <c r="AR717" s="225" t="s">
        <v>248</v>
      </c>
      <c r="AT717" s="225" t="s">
        <v>243</v>
      </c>
      <c r="AU717" s="225" t="s">
        <v>79</v>
      </c>
      <c r="AY717" s="18" t="s">
        <v>240</v>
      </c>
      <c r="BE717" s="226">
        <f>IF(N717="základní",J717,0)</f>
        <v>0</v>
      </c>
      <c r="BF717" s="226">
        <f>IF(N717="snížená",J717,0)</f>
        <v>0</v>
      </c>
      <c r="BG717" s="226">
        <f>IF(N717="zákl. přenesená",J717,0)</f>
        <v>0</v>
      </c>
      <c r="BH717" s="226">
        <f>IF(N717="sníž. přenesená",J717,0)</f>
        <v>0</v>
      </c>
      <c r="BI717" s="226">
        <f>IF(N717="nulová",J717,0)</f>
        <v>0</v>
      </c>
      <c r="BJ717" s="18" t="s">
        <v>79</v>
      </c>
      <c r="BK717" s="226">
        <f>ROUND(I717*H717,2)</f>
        <v>0</v>
      </c>
      <c r="BL717" s="18" t="s">
        <v>248</v>
      </c>
      <c r="BM717" s="225" t="s">
        <v>4734</v>
      </c>
    </row>
    <row r="718" s="2" customFormat="1">
      <c r="A718" s="39"/>
      <c r="B718" s="40"/>
      <c r="C718" s="41"/>
      <c r="D718" s="227" t="s">
        <v>435</v>
      </c>
      <c r="E718" s="41"/>
      <c r="F718" s="228" t="s">
        <v>8536</v>
      </c>
      <c r="G718" s="41"/>
      <c r="H718" s="41"/>
      <c r="I718" s="229"/>
      <c r="J718" s="41"/>
      <c r="K718" s="41"/>
      <c r="L718" s="45"/>
      <c r="M718" s="291"/>
      <c r="N718" s="292"/>
      <c r="O718" s="85"/>
      <c r="P718" s="85"/>
      <c r="Q718" s="85"/>
      <c r="R718" s="85"/>
      <c r="S718" s="85"/>
      <c r="T718" s="86"/>
      <c r="U718" s="39"/>
      <c r="V718" s="39"/>
      <c r="W718" s="39"/>
      <c r="X718" s="39"/>
      <c r="Y718" s="39"/>
      <c r="Z718" s="39"/>
      <c r="AA718" s="39"/>
      <c r="AB718" s="39"/>
      <c r="AC718" s="39"/>
      <c r="AD718" s="39"/>
      <c r="AE718" s="39"/>
      <c r="AT718" s="18" t="s">
        <v>435</v>
      </c>
      <c r="AU718" s="18" t="s">
        <v>79</v>
      </c>
    </row>
    <row r="719" s="2" customFormat="1" ht="16.5" customHeight="1">
      <c r="A719" s="39"/>
      <c r="B719" s="40"/>
      <c r="C719" s="214" t="s">
        <v>3489</v>
      </c>
      <c r="D719" s="214" t="s">
        <v>243</v>
      </c>
      <c r="E719" s="215" t="s">
        <v>6134</v>
      </c>
      <c r="F719" s="216" t="s">
        <v>8024</v>
      </c>
      <c r="G719" s="217" t="s">
        <v>282</v>
      </c>
      <c r="H719" s="218">
        <v>1</v>
      </c>
      <c r="I719" s="219"/>
      <c r="J719" s="220">
        <f>ROUND(I719*H719,2)</f>
        <v>0</v>
      </c>
      <c r="K719" s="216" t="s">
        <v>247</v>
      </c>
      <c r="L719" s="45"/>
      <c r="M719" s="221" t="s">
        <v>19</v>
      </c>
      <c r="N719" s="222" t="s">
        <v>43</v>
      </c>
      <c r="O719" s="85"/>
      <c r="P719" s="223">
        <f>O719*H719</f>
        <v>0</v>
      </c>
      <c r="Q719" s="223">
        <v>0</v>
      </c>
      <c r="R719" s="223">
        <f>Q719*H719</f>
        <v>0</v>
      </c>
      <c r="S719" s="223">
        <v>0</v>
      </c>
      <c r="T719" s="224">
        <f>S719*H719</f>
        <v>0</v>
      </c>
      <c r="U719" s="39"/>
      <c r="V719" s="39"/>
      <c r="W719" s="39"/>
      <c r="X719" s="39"/>
      <c r="Y719" s="39"/>
      <c r="Z719" s="39"/>
      <c r="AA719" s="39"/>
      <c r="AB719" s="39"/>
      <c r="AC719" s="39"/>
      <c r="AD719" s="39"/>
      <c r="AE719" s="39"/>
      <c r="AR719" s="225" t="s">
        <v>248</v>
      </c>
      <c r="AT719" s="225" t="s">
        <v>243</v>
      </c>
      <c r="AU719" s="225" t="s">
        <v>79</v>
      </c>
      <c r="AY719" s="18" t="s">
        <v>240</v>
      </c>
      <c r="BE719" s="226">
        <f>IF(N719="základní",J719,0)</f>
        <v>0</v>
      </c>
      <c r="BF719" s="226">
        <f>IF(N719="snížená",J719,0)</f>
        <v>0</v>
      </c>
      <c r="BG719" s="226">
        <f>IF(N719="zákl. přenesená",J719,0)</f>
        <v>0</v>
      </c>
      <c r="BH719" s="226">
        <f>IF(N719="sníž. přenesená",J719,0)</f>
        <v>0</v>
      </c>
      <c r="BI719" s="226">
        <f>IF(N719="nulová",J719,0)</f>
        <v>0</v>
      </c>
      <c r="BJ719" s="18" t="s">
        <v>79</v>
      </c>
      <c r="BK719" s="226">
        <f>ROUND(I719*H719,2)</f>
        <v>0</v>
      </c>
      <c r="BL719" s="18" t="s">
        <v>248</v>
      </c>
      <c r="BM719" s="225" t="s">
        <v>4742</v>
      </c>
    </row>
    <row r="720" s="2" customFormat="1">
      <c r="A720" s="39"/>
      <c r="B720" s="40"/>
      <c r="C720" s="41"/>
      <c r="D720" s="227" t="s">
        <v>435</v>
      </c>
      <c r="E720" s="41"/>
      <c r="F720" s="228" t="s">
        <v>8025</v>
      </c>
      <c r="G720" s="41"/>
      <c r="H720" s="41"/>
      <c r="I720" s="229"/>
      <c r="J720" s="41"/>
      <c r="K720" s="41"/>
      <c r="L720" s="45"/>
      <c r="M720" s="291"/>
      <c r="N720" s="292"/>
      <c r="O720" s="85"/>
      <c r="P720" s="85"/>
      <c r="Q720" s="85"/>
      <c r="R720" s="85"/>
      <c r="S720" s="85"/>
      <c r="T720" s="86"/>
      <c r="U720" s="39"/>
      <c r="V720" s="39"/>
      <c r="W720" s="39"/>
      <c r="X720" s="39"/>
      <c r="Y720" s="39"/>
      <c r="Z720" s="39"/>
      <c r="AA720" s="39"/>
      <c r="AB720" s="39"/>
      <c r="AC720" s="39"/>
      <c r="AD720" s="39"/>
      <c r="AE720" s="39"/>
      <c r="AT720" s="18" t="s">
        <v>435</v>
      </c>
      <c r="AU720" s="18" t="s">
        <v>79</v>
      </c>
    </row>
    <row r="721" s="2" customFormat="1">
      <c r="A721" s="39"/>
      <c r="B721" s="40"/>
      <c r="C721" s="214" t="s">
        <v>3496</v>
      </c>
      <c r="D721" s="214" t="s">
        <v>243</v>
      </c>
      <c r="E721" s="215" t="s">
        <v>8537</v>
      </c>
      <c r="F721" s="216" t="s">
        <v>8462</v>
      </c>
      <c r="G721" s="217" t="s">
        <v>282</v>
      </c>
      <c r="H721" s="218">
        <v>2</v>
      </c>
      <c r="I721" s="219"/>
      <c r="J721" s="220">
        <f>ROUND(I721*H721,2)</f>
        <v>0</v>
      </c>
      <c r="K721" s="216" t="s">
        <v>247</v>
      </c>
      <c r="L721" s="45"/>
      <c r="M721" s="221" t="s">
        <v>19</v>
      </c>
      <c r="N721" s="222" t="s">
        <v>43</v>
      </c>
      <c r="O721" s="85"/>
      <c r="P721" s="223">
        <f>O721*H721</f>
        <v>0</v>
      </c>
      <c r="Q721" s="223">
        <v>0</v>
      </c>
      <c r="R721" s="223">
        <f>Q721*H721</f>
        <v>0</v>
      </c>
      <c r="S721" s="223">
        <v>0</v>
      </c>
      <c r="T721" s="224">
        <f>S721*H721</f>
        <v>0</v>
      </c>
      <c r="U721" s="39"/>
      <c r="V721" s="39"/>
      <c r="W721" s="39"/>
      <c r="X721" s="39"/>
      <c r="Y721" s="39"/>
      <c r="Z721" s="39"/>
      <c r="AA721" s="39"/>
      <c r="AB721" s="39"/>
      <c r="AC721" s="39"/>
      <c r="AD721" s="39"/>
      <c r="AE721" s="39"/>
      <c r="AR721" s="225" t="s">
        <v>248</v>
      </c>
      <c r="AT721" s="225" t="s">
        <v>243</v>
      </c>
      <c r="AU721" s="225" t="s">
        <v>79</v>
      </c>
      <c r="AY721" s="18" t="s">
        <v>240</v>
      </c>
      <c r="BE721" s="226">
        <f>IF(N721="základní",J721,0)</f>
        <v>0</v>
      </c>
      <c r="BF721" s="226">
        <f>IF(N721="snížená",J721,0)</f>
        <v>0</v>
      </c>
      <c r="BG721" s="226">
        <f>IF(N721="zákl. přenesená",J721,0)</f>
        <v>0</v>
      </c>
      <c r="BH721" s="226">
        <f>IF(N721="sníž. přenesená",J721,0)</f>
        <v>0</v>
      </c>
      <c r="BI721" s="226">
        <f>IF(N721="nulová",J721,0)</f>
        <v>0</v>
      </c>
      <c r="BJ721" s="18" t="s">
        <v>79</v>
      </c>
      <c r="BK721" s="226">
        <f>ROUND(I721*H721,2)</f>
        <v>0</v>
      </c>
      <c r="BL721" s="18" t="s">
        <v>248</v>
      </c>
      <c r="BM721" s="225" t="s">
        <v>4750</v>
      </c>
    </row>
    <row r="722" s="2" customFormat="1">
      <c r="A722" s="39"/>
      <c r="B722" s="40"/>
      <c r="C722" s="41"/>
      <c r="D722" s="227" t="s">
        <v>435</v>
      </c>
      <c r="E722" s="41"/>
      <c r="F722" s="228" t="s">
        <v>8538</v>
      </c>
      <c r="G722" s="41"/>
      <c r="H722" s="41"/>
      <c r="I722" s="229"/>
      <c r="J722" s="41"/>
      <c r="K722" s="41"/>
      <c r="L722" s="45"/>
      <c r="M722" s="291"/>
      <c r="N722" s="292"/>
      <c r="O722" s="85"/>
      <c r="P722" s="85"/>
      <c r="Q722" s="85"/>
      <c r="R722" s="85"/>
      <c r="S722" s="85"/>
      <c r="T722" s="86"/>
      <c r="U722" s="39"/>
      <c r="V722" s="39"/>
      <c r="W722" s="39"/>
      <c r="X722" s="39"/>
      <c r="Y722" s="39"/>
      <c r="Z722" s="39"/>
      <c r="AA722" s="39"/>
      <c r="AB722" s="39"/>
      <c r="AC722" s="39"/>
      <c r="AD722" s="39"/>
      <c r="AE722" s="39"/>
      <c r="AT722" s="18" t="s">
        <v>435</v>
      </c>
      <c r="AU722" s="18" t="s">
        <v>79</v>
      </c>
    </row>
    <row r="723" s="2" customFormat="1" ht="16.5" customHeight="1">
      <c r="A723" s="39"/>
      <c r="B723" s="40"/>
      <c r="C723" s="214" t="s">
        <v>3500</v>
      </c>
      <c r="D723" s="214" t="s">
        <v>243</v>
      </c>
      <c r="E723" s="215" t="s">
        <v>6140</v>
      </c>
      <c r="F723" s="216" t="s">
        <v>8155</v>
      </c>
      <c r="G723" s="217" t="s">
        <v>282</v>
      </c>
      <c r="H723" s="218">
        <v>2</v>
      </c>
      <c r="I723" s="219"/>
      <c r="J723" s="220">
        <f>ROUND(I723*H723,2)</f>
        <v>0</v>
      </c>
      <c r="K723" s="216" t="s">
        <v>247</v>
      </c>
      <c r="L723" s="45"/>
      <c r="M723" s="221" t="s">
        <v>19</v>
      </c>
      <c r="N723" s="222" t="s">
        <v>43</v>
      </c>
      <c r="O723" s="85"/>
      <c r="P723" s="223">
        <f>O723*H723</f>
        <v>0</v>
      </c>
      <c r="Q723" s="223">
        <v>0</v>
      </c>
      <c r="R723" s="223">
        <f>Q723*H723</f>
        <v>0</v>
      </c>
      <c r="S723" s="223">
        <v>0</v>
      </c>
      <c r="T723" s="224">
        <f>S723*H723</f>
        <v>0</v>
      </c>
      <c r="U723" s="39"/>
      <c r="V723" s="39"/>
      <c r="W723" s="39"/>
      <c r="X723" s="39"/>
      <c r="Y723" s="39"/>
      <c r="Z723" s="39"/>
      <c r="AA723" s="39"/>
      <c r="AB723" s="39"/>
      <c r="AC723" s="39"/>
      <c r="AD723" s="39"/>
      <c r="AE723" s="39"/>
      <c r="AR723" s="225" t="s">
        <v>248</v>
      </c>
      <c r="AT723" s="225" t="s">
        <v>243</v>
      </c>
      <c r="AU723" s="225" t="s">
        <v>79</v>
      </c>
      <c r="AY723" s="18" t="s">
        <v>240</v>
      </c>
      <c r="BE723" s="226">
        <f>IF(N723="základní",J723,0)</f>
        <v>0</v>
      </c>
      <c r="BF723" s="226">
        <f>IF(N723="snížená",J723,0)</f>
        <v>0</v>
      </c>
      <c r="BG723" s="226">
        <f>IF(N723="zákl. přenesená",J723,0)</f>
        <v>0</v>
      </c>
      <c r="BH723" s="226">
        <f>IF(N723="sníž. přenesená",J723,0)</f>
        <v>0</v>
      </c>
      <c r="BI723" s="226">
        <f>IF(N723="nulová",J723,0)</f>
        <v>0</v>
      </c>
      <c r="BJ723" s="18" t="s">
        <v>79</v>
      </c>
      <c r="BK723" s="226">
        <f>ROUND(I723*H723,2)</f>
        <v>0</v>
      </c>
      <c r="BL723" s="18" t="s">
        <v>248</v>
      </c>
      <c r="BM723" s="225" t="s">
        <v>4758</v>
      </c>
    </row>
    <row r="724" s="2" customFormat="1">
      <c r="A724" s="39"/>
      <c r="B724" s="40"/>
      <c r="C724" s="41"/>
      <c r="D724" s="227" t="s">
        <v>435</v>
      </c>
      <c r="E724" s="41"/>
      <c r="F724" s="228" t="s">
        <v>8091</v>
      </c>
      <c r="G724" s="41"/>
      <c r="H724" s="41"/>
      <c r="I724" s="229"/>
      <c r="J724" s="41"/>
      <c r="K724" s="41"/>
      <c r="L724" s="45"/>
      <c r="M724" s="291"/>
      <c r="N724" s="292"/>
      <c r="O724" s="85"/>
      <c r="P724" s="85"/>
      <c r="Q724" s="85"/>
      <c r="R724" s="85"/>
      <c r="S724" s="85"/>
      <c r="T724" s="86"/>
      <c r="U724" s="39"/>
      <c r="V724" s="39"/>
      <c r="W724" s="39"/>
      <c r="X724" s="39"/>
      <c r="Y724" s="39"/>
      <c r="Z724" s="39"/>
      <c r="AA724" s="39"/>
      <c r="AB724" s="39"/>
      <c r="AC724" s="39"/>
      <c r="AD724" s="39"/>
      <c r="AE724" s="39"/>
      <c r="AT724" s="18" t="s">
        <v>435</v>
      </c>
      <c r="AU724" s="18" t="s">
        <v>79</v>
      </c>
    </row>
    <row r="725" s="2" customFormat="1">
      <c r="A725" s="39"/>
      <c r="B725" s="40"/>
      <c r="C725" s="214" t="s">
        <v>3506</v>
      </c>
      <c r="D725" s="214" t="s">
        <v>243</v>
      </c>
      <c r="E725" s="215" t="s">
        <v>8539</v>
      </c>
      <c r="F725" s="216" t="s">
        <v>8472</v>
      </c>
      <c r="G725" s="217" t="s">
        <v>282</v>
      </c>
      <c r="H725" s="218">
        <v>1</v>
      </c>
      <c r="I725" s="219"/>
      <c r="J725" s="220">
        <f>ROUND(I725*H725,2)</f>
        <v>0</v>
      </c>
      <c r="K725" s="216" t="s">
        <v>247</v>
      </c>
      <c r="L725" s="45"/>
      <c r="M725" s="221" t="s">
        <v>19</v>
      </c>
      <c r="N725" s="222" t="s">
        <v>43</v>
      </c>
      <c r="O725" s="85"/>
      <c r="P725" s="223">
        <f>O725*H725</f>
        <v>0</v>
      </c>
      <c r="Q725" s="223">
        <v>0</v>
      </c>
      <c r="R725" s="223">
        <f>Q725*H725</f>
        <v>0</v>
      </c>
      <c r="S725" s="223">
        <v>0</v>
      </c>
      <c r="T725" s="224">
        <f>S725*H725</f>
        <v>0</v>
      </c>
      <c r="U725" s="39"/>
      <c r="V725" s="39"/>
      <c r="W725" s="39"/>
      <c r="X725" s="39"/>
      <c r="Y725" s="39"/>
      <c r="Z725" s="39"/>
      <c r="AA725" s="39"/>
      <c r="AB725" s="39"/>
      <c r="AC725" s="39"/>
      <c r="AD725" s="39"/>
      <c r="AE725" s="39"/>
      <c r="AR725" s="225" t="s">
        <v>248</v>
      </c>
      <c r="AT725" s="225" t="s">
        <v>243</v>
      </c>
      <c r="AU725" s="225" t="s">
        <v>79</v>
      </c>
      <c r="AY725" s="18" t="s">
        <v>240</v>
      </c>
      <c r="BE725" s="226">
        <f>IF(N725="základní",J725,0)</f>
        <v>0</v>
      </c>
      <c r="BF725" s="226">
        <f>IF(N725="snížená",J725,0)</f>
        <v>0</v>
      </c>
      <c r="BG725" s="226">
        <f>IF(N725="zákl. přenesená",J725,0)</f>
        <v>0</v>
      </c>
      <c r="BH725" s="226">
        <f>IF(N725="sníž. přenesená",J725,0)</f>
        <v>0</v>
      </c>
      <c r="BI725" s="226">
        <f>IF(N725="nulová",J725,0)</f>
        <v>0</v>
      </c>
      <c r="BJ725" s="18" t="s">
        <v>79</v>
      </c>
      <c r="BK725" s="226">
        <f>ROUND(I725*H725,2)</f>
        <v>0</v>
      </c>
      <c r="BL725" s="18" t="s">
        <v>248</v>
      </c>
      <c r="BM725" s="225" t="s">
        <v>4767</v>
      </c>
    </row>
    <row r="726" s="2" customFormat="1">
      <c r="A726" s="39"/>
      <c r="B726" s="40"/>
      <c r="C726" s="41"/>
      <c r="D726" s="227" t="s">
        <v>435</v>
      </c>
      <c r="E726" s="41"/>
      <c r="F726" s="228" t="s">
        <v>8540</v>
      </c>
      <c r="G726" s="41"/>
      <c r="H726" s="41"/>
      <c r="I726" s="229"/>
      <c r="J726" s="41"/>
      <c r="K726" s="41"/>
      <c r="L726" s="45"/>
      <c r="M726" s="291"/>
      <c r="N726" s="292"/>
      <c r="O726" s="85"/>
      <c r="P726" s="85"/>
      <c r="Q726" s="85"/>
      <c r="R726" s="85"/>
      <c r="S726" s="85"/>
      <c r="T726" s="86"/>
      <c r="U726" s="39"/>
      <c r="V726" s="39"/>
      <c r="W726" s="39"/>
      <c r="X726" s="39"/>
      <c r="Y726" s="39"/>
      <c r="Z726" s="39"/>
      <c r="AA726" s="39"/>
      <c r="AB726" s="39"/>
      <c r="AC726" s="39"/>
      <c r="AD726" s="39"/>
      <c r="AE726" s="39"/>
      <c r="AT726" s="18" t="s">
        <v>435</v>
      </c>
      <c r="AU726" s="18" t="s">
        <v>79</v>
      </c>
    </row>
    <row r="727" s="2" customFormat="1" ht="16.5" customHeight="1">
      <c r="A727" s="39"/>
      <c r="B727" s="40"/>
      <c r="C727" s="214" t="s">
        <v>3511</v>
      </c>
      <c r="D727" s="214" t="s">
        <v>243</v>
      </c>
      <c r="E727" s="215" t="s">
        <v>8541</v>
      </c>
      <c r="F727" s="216" t="s">
        <v>8475</v>
      </c>
      <c r="G727" s="217" t="s">
        <v>282</v>
      </c>
      <c r="H727" s="218">
        <v>1</v>
      </c>
      <c r="I727" s="219"/>
      <c r="J727" s="220">
        <f>ROUND(I727*H727,2)</f>
        <v>0</v>
      </c>
      <c r="K727" s="216" t="s">
        <v>247</v>
      </c>
      <c r="L727" s="45"/>
      <c r="M727" s="221" t="s">
        <v>19</v>
      </c>
      <c r="N727" s="222" t="s">
        <v>43</v>
      </c>
      <c r="O727" s="85"/>
      <c r="P727" s="223">
        <f>O727*H727</f>
        <v>0</v>
      </c>
      <c r="Q727" s="223">
        <v>0</v>
      </c>
      <c r="R727" s="223">
        <f>Q727*H727</f>
        <v>0</v>
      </c>
      <c r="S727" s="223">
        <v>0</v>
      </c>
      <c r="T727" s="224">
        <f>S727*H727</f>
        <v>0</v>
      </c>
      <c r="U727" s="39"/>
      <c r="V727" s="39"/>
      <c r="W727" s="39"/>
      <c r="X727" s="39"/>
      <c r="Y727" s="39"/>
      <c r="Z727" s="39"/>
      <c r="AA727" s="39"/>
      <c r="AB727" s="39"/>
      <c r="AC727" s="39"/>
      <c r="AD727" s="39"/>
      <c r="AE727" s="39"/>
      <c r="AR727" s="225" t="s">
        <v>248</v>
      </c>
      <c r="AT727" s="225" t="s">
        <v>243</v>
      </c>
      <c r="AU727" s="225" t="s">
        <v>79</v>
      </c>
      <c r="AY727" s="18" t="s">
        <v>240</v>
      </c>
      <c r="BE727" s="226">
        <f>IF(N727="základní",J727,0)</f>
        <v>0</v>
      </c>
      <c r="BF727" s="226">
        <f>IF(N727="snížená",J727,0)</f>
        <v>0</v>
      </c>
      <c r="BG727" s="226">
        <f>IF(N727="zákl. přenesená",J727,0)</f>
        <v>0</v>
      </c>
      <c r="BH727" s="226">
        <f>IF(N727="sníž. přenesená",J727,0)</f>
        <v>0</v>
      </c>
      <c r="BI727" s="226">
        <f>IF(N727="nulová",J727,0)</f>
        <v>0</v>
      </c>
      <c r="BJ727" s="18" t="s">
        <v>79</v>
      </c>
      <c r="BK727" s="226">
        <f>ROUND(I727*H727,2)</f>
        <v>0</v>
      </c>
      <c r="BL727" s="18" t="s">
        <v>248</v>
      </c>
      <c r="BM727" s="225" t="s">
        <v>4775</v>
      </c>
    </row>
    <row r="728" s="2" customFormat="1">
      <c r="A728" s="39"/>
      <c r="B728" s="40"/>
      <c r="C728" s="41"/>
      <c r="D728" s="227" t="s">
        <v>435</v>
      </c>
      <c r="E728" s="41"/>
      <c r="F728" s="228" t="s">
        <v>8091</v>
      </c>
      <c r="G728" s="41"/>
      <c r="H728" s="41"/>
      <c r="I728" s="229"/>
      <c r="J728" s="41"/>
      <c r="K728" s="41"/>
      <c r="L728" s="45"/>
      <c r="M728" s="291"/>
      <c r="N728" s="292"/>
      <c r="O728" s="85"/>
      <c r="P728" s="85"/>
      <c r="Q728" s="85"/>
      <c r="R728" s="85"/>
      <c r="S728" s="85"/>
      <c r="T728" s="86"/>
      <c r="U728" s="39"/>
      <c r="V728" s="39"/>
      <c r="W728" s="39"/>
      <c r="X728" s="39"/>
      <c r="Y728" s="39"/>
      <c r="Z728" s="39"/>
      <c r="AA728" s="39"/>
      <c r="AB728" s="39"/>
      <c r="AC728" s="39"/>
      <c r="AD728" s="39"/>
      <c r="AE728" s="39"/>
      <c r="AT728" s="18" t="s">
        <v>435</v>
      </c>
      <c r="AU728" s="18" t="s">
        <v>79</v>
      </c>
    </row>
    <row r="729" s="2" customFormat="1">
      <c r="A729" s="39"/>
      <c r="B729" s="40"/>
      <c r="C729" s="214" t="s">
        <v>3515</v>
      </c>
      <c r="D729" s="214" t="s">
        <v>243</v>
      </c>
      <c r="E729" s="215" t="s">
        <v>8542</v>
      </c>
      <c r="F729" s="216" t="s">
        <v>8529</v>
      </c>
      <c r="G729" s="217" t="s">
        <v>282</v>
      </c>
      <c r="H729" s="218">
        <v>1</v>
      </c>
      <c r="I729" s="219"/>
      <c r="J729" s="220">
        <f>ROUND(I729*H729,2)</f>
        <v>0</v>
      </c>
      <c r="K729" s="216" t="s">
        <v>247</v>
      </c>
      <c r="L729" s="45"/>
      <c r="M729" s="221" t="s">
        <v>19</v>
      </c>
      <c r="N729" s="222" t="s">
        <v>43</v>
      </c>
      <c r="O729" s="85"/>
      <c r="P729" s="223">
        <f>O729*H729</f>
        <v>0</v>
      </c>
      <c r="Q729" s="223">
        <v>0</v>
      </c>
      <c r="R729" s="223">
        <f>Q729*H729</f>
        <v>0</v>
      </c>
      <c r="S729" s="223">
        <v>0</v>
      </c>
      <c r="T729" s="224">
        <f>S729*H729</f>
        <v>0</v>
      </c>
      <c r="U729" s="39"/>
      <c r="V729" s="39"/>
      <c r="W729" s="39"/>
      <c r="X729" s="39"/>
      <c r="Y729" s="39"/>
      <c r="Z729" s="39"/>
      <c r="AA729" s="39"/>
      <c r="AB729" s="39"/>
      <c r="AC729" s="39"/>
      <c r="AD729" s="39"/>
      <c r="AE729" s="39"/>
      <c r="AR729" s="225" t="s">
        <v>248</v>
      </c>
      <c r="AT729" s="225" t="s">
        <v>243</v>
      </c>
      <c r="AU729" s="225" t="s">
        <v>79</v>
      </c>
      <c r="AY729" s="18" t="s">
        <v>240</v>
      </c>
      <c r="BE729" s="226">
        <f>IF(N729="základní",J729,0)</f>
        <v>0</v>
      </c>
      <c r="BF729" s="226">
        <f>IF(N729="snížená",J729,0)</f>
        <v>0</v>
      </c>
      <c r="BG729" s="226">
        <f>IF(N729="zákl. přenesená",J729,0)</f>
        <v>0</v>
      </c>
      <c r="BH729" s="226">
        <f>IF(N729="sníž. přenesená",J729,0)</f>
        <v>0</v>
      </c>
      <c r="BI729" s="226">
        <f>IF(N729="nulová",J729,0)</f>
        <v>0</v>
      </c>
      <c r="BJ729" s="18" t="s">
        <v>79</v>
      </c>
      <c r="BK729" s="226">
        <f>ROUND(I729*H729,2)</f>
        <v>0</v>
      </c>
      <c r="BL729" s="18" t="s">
        <v>248</v>
      </c>
      <c r="BM729" s="225" t="s">
        <v>4784</v>
      </c>
    </row>
    <row r="730" s="2" customFormat="1">
      <c r="A730" s="39"/>
      <c r="B730" s="40"/>
      <c r="C730" s="41"/>
      <c r="D730" s="227" t="s">
        <v>435</v>
      </c>
      <c r="E730" s="41"/>
      <c r="F730" s="228" t="s">
        <v>8543</v>
      </c>
      <c r="G730" s="41"/>
      <c r="H730" s="41"/>
      <c r="I730" s="229"/>
      <c r="J730" s="41"/>
      <c r="K730" s="41"/>
      <c r="L730" s="45"/>
      <c r="M730" s="291"/>
      <c r="N730" s="292"/>
      <c r="O730" s="85"/>
      <c r="P730" s="85"/>
      <c r="Q730" s="85"/>
      <c r="R730" s="85"/>
      <c r="S730" s="85"/>
      <c r="T730" s="86"/>
      <c r="U730" s="39"/>
      <c r="V730" s="39"/>
      <c r="W730" s="39"/>
      <c r="X730" s="39"/>
      <c r="Y730" s="39"/>
      <c r="Z730" s="39"/>
      <c r="AA730" s="39"/>
      <c r="AB730" s="39"/>
      <c r="AC730" s="39"/>
      <c r="AD730" s="39"/>
      <c r="AE730" s="39"/>
      <c r="AT730" s="18" t="s">
        <v>435</v>
      </c>
      <c r="AU730" s="18" t="s">
        <v>79</v>
      </c>
    </row>
    <row r="731" s="2" customFormat="1" ht="16.5" customHeight="1">
      <c r="A731" s="39"/>
      <c r="B731" s="40"/>
      <c r="C731" s="214" t="s">
        <v>3520</v>
      </c>
      <c r="D731" s="214" t="s">
        <v>243</v>
      </c>
      <c r="E731" s="215" t="s">
        <v>8544</v>
      </c>
      <c r="F731" s="216" t="s">
        <v>8531</v>
      </c>
      <c r="G731" s="217" t="s">
        <v>282</v>
      </c>
      <c r="H731" s="218">
        <v>1</v>
      </c>
      <c r="I731" s="219"/>
      <c r="J731" s="220">
        <f>ROUND(I731*H731,2)</f>
        <v>0</v>
      </c>
      <c r="K731" s="216" t="s">
        <v>247</v>
      </c>
      <c r="L731" s="45"/>
      <c r="M731" s="221" t="s">
        <v>19</v>
      </c>
      <c r="N731" s="222" t="s">
        <v>43</v>
      </c>
      <c r="O731" s="85"/>
      <c r="P731" s="223">
        <f>O731*H731</f>
        <v>0</v>
      </c>
      <c r="Q731" s="223">
        <v>0</v>
      </c>
      <c r="R731" s="223">
        <f>Q731*H731</f>
        <v>0</v>
      </c>
      <c r="S731" s="223">
        <v>0</v>
      </c>
      <c r="T731" s="224">
        <f>S731*H731</f>
        <v>0</v>
      </c>
      <c r="U731" s="39"/>
      <c r="V731" s="39"/>
      <c r="W731" s="39"/>
      <c r="X731" s="39"/>
      <c r="Y731" s="39"/>
      <c r="Z731" s="39"/>
      <c r="AA731" s="39"/>
      <c r="AB731" s="39"/>
      <c r="AC731" s="39"/>
      <c r="AD731" s="39"/>
      <c r="AE731" s="39"/>
      <c r="AR731" s="225" t="s">
        <v>248</v>
      </c>
      <c r="AT731" s="225" t="s">
        <v>243</v>
      </c>
      <c r="AU731" s="225" t="s">
        <v>79</v>
      </c>
      <c r="AY731" s="18" t="s">
        <v>240</v>
      </c>
      <c r="BE731" s="226">
        <f>IF(N731="základní",J731,0)</f>
        <v>0</v>
      </c>
      <c r="BF731" s="226">
        <f>IF(N731="snížená",J731,0)</f>
        <v>0</v>
      </c>
      <c r="BG731" s="226">
        <f>IF(N731="zákl. přenesená",J731,0)</f>
        <v>0</v>
      </c>
      <c r="BH731" s="226">
        <f>IF(N731="sníž. přenesená",J731,0)</f>
        <v>0</v>
      </c>
      <c r="BI731" s="226">
        <f>IF(N731="nulová",J731,0)</f>
        <v>0</v>
      </c>
      <c r="BJ731" s="18" t="s">
        <v>79</v>
      </c>
      <c r="BK731" s="226">
        <f>ROUND(I731*H731,2)</f>
        <v>0</v>
      </c>
      <c r="BL731" s="18" t="s">
        <v>248</v>
      </c>
      <c r="BM731" s="225" t="s">
        <v>4792</v>
      </c>
    </row>
    <row r="732" s="2" customFormat="1">
      <c r="A732" s="39"/>
      <c r="B732" s="40"/>
      <c r="C732" s="41"/>
      <c r="D732" s="227" t="s">
        <v>435</v>
      </c>
      <c r="E732" s="41"/>
      <c r="F732" s="228" t="s">
        <v>8091</v>
      </c>
      <c r="G732" s="41"/>
      <c r="H732" s="41"/>
      <c r="I732" s="229"/>
      <c r="J732" s="41"/>
      <c r="K732" s="41"/>
      <c r="L732" s="45"/>
      <c r="M732" s="291"/>
      <c r="N732" s="292"/>
      <c r="O732" s="85"/>
      <c r="P732" s="85"/>
      <c r="Q732" s="85"/>
      <c r="R732" s="85"/>
      <c r="S732" s="85"/>
      <c r="T732" s="86"/>
      <c r="U732" s="39"/>
      <c r="V732" s="39"/>
      <c r="W732" s="39"/>
      <c r="X732" s="39"/>
      <c r="Y732" s="39"/>
      <c r="Z732" s="39"/>
      <c r="AA732" s="39"/>
      <c r="AB732" s="39"/>
      <c r="AC732" s="39"/>
      <c r="AD732" s="39"/>
      <c r="AE732" s="39"/>
      <c r="AT732" s="18" t="s">
        <v>435</v>
      </c>
      <c r="AU732" s="18" t="s">
        <v>79</v>
      </c>
    </row>
    <row r="733" s="2" customFormat="1">
      <c r="A733" s="39"/>
      <c r="B733" s="40"/>
      <c r="C733" s="214" t="s">
        <v>3526</v>
      </c>
      <c r="D733" s="214" t="s">
        <v>243</v>
      </c>
      <c r="E733" s="215" t="s">
        <v>8545</v>
      </c>
      <c r="F733" s="216" t="s">
        <v>8157</v>
      </c>
      <c r="G733" s="217" t="s">
        <v>282</v>
      </c>
      <c r="H733" s="218">
        <v>2</v>
      </c>
      <c r="I733" s="219"/>
      <c r="J733" s="220">
        <f>ROUND(I733*H733,2)</f>
        <v>0</v>
      </c>
      <c r="K733" s="216" t="s">
        <v>247</v>
      </c>
      <c r="L733" s="45"/>
      <c r="M733" s="221" t="s">
        <v>19</v>
      </c>
      <c r="N733" s="222" t="s">
        <v>43</v>
      </c>
      <c r="O733" s="85"/>
      <c r="P733" s="223">
        <f>O733*H733</f>
        <v>0</v>
      </c>
      <c r="Q733" s="223">
        <v>0</v>
      </c>
      <c r="R733" s="223">
        <f>Q733*H733</f>
        <v>0</v>
      </c>
      <c r="S733" s="223">
        <v>0</v>
      </c>
      <c r="T733" s="224">
        <f>S733*H733</f>
        <v>0</v>
      </c>
      <c r="U733" s="39"/>
      <c r="V733" s="39"/>
      <c r="W733" s="39"/>
      <c r="X733" s="39"/>
      <c r="Y733" s="39"/>
      <c r="Z733" s="39"/>
      <c r="AA733" s="39"/>
      <c r="AB733" s="39"/>
      <c r="AC733" s="39"/>
      <c r="AD733" s="39"/>
      <c r="AE733" s="39"/>
      <c r="AR733" s="225" t="s">
        <v>248</v>
      </c>
      <c r="AT733" s="225" t="s">
        <v>243</v>
      </c>
      <c r="AU733" s="225" t="s">
        <v>79</v>
      </c>
      <c r="AY733" s="18" t="s">
        <v>240</v>
      </c>
      <c r="BE733" s="226">
        <f>IF(N733="základní",J733,0)</f>
        <v>0</v>
      </c>
      <c r="BF733" s="226">
        <f>IF(N733="snížená",J733,0)</f>
        <v>0</v>
      </c>
      <c r="BG733" s="226">
        <f>IF(N733="zákl. přenesená",J733,0)</f>
        <v>0</v>
      </c>
      <c r="BH733" s="226">
        <f>IF(N733="sníž. přenesená",J733,0)</f>
        <v>0</v>
      </c>
      <c r="BI733" s="226">
        <f>IF(N733="nulová",J733,0)</f>
        <v>0</v>
      </c>
      <c r="BJ733" s="18" t="s">
        <v>79</v>
      </c>
      <c r="BK733" s="226">
        <f>ROUND(I733*H733,2)</f>
        <v>0</v>
      </c>
      <c r="BL733" s="18" t="s">
        <v>248</v>
      </c>
      <c r="BM733" s="225" t="s">
        <v>4800</v>
      </c>
    </row>
    <row r="734" s="2" customFormat="1">
      <c r="A734" s="39"/>
      <c r="B734" s="40"/>
      <c r="C734" s="41"/>
      <c r="D734" s="227" t="s">
        <v>435</v>
      </c>
      <c r="E734" s="41"/>
      <c r="F734" s="228" t="s">
        <v>8546</v>
      </c>
      <c r="G734" s="41"/>
      <c r="H734" s="41"/>
      <c r="I734" s="229"/>
      <c r="J734" s="41"/>
      <c r="K734" s="41"/>
      <c r="L734" s="45"/>
      <c r="M734" s="291"/>
      <c r="N734" s="292"/>
      <c r="O734" s="85"/>
      <c r="P734" s="85"/>
      <c r="Q734" s="85"/>
      <c r="R734" s="85"/>
      <c r="S734" s="85"/>
      <c r="T734" s="86"/>
      <c r="U734" s="39"/>
      <c r="V734" s="39"/>
      <c r="W734" s="39"/>
      <c r="X734" s="39"/>
      <c r="Y734" s="39"/>
      <c r="Z734" s="39"/>
      <c r="AA734" s="39"/>
      <c r="AB734" s="39"/>
      <c r="AC734" s="39"/>
      <c r="AD734" s="39"/>
      <c r="AE734" s="39"/>
      <c r="AT734" s="18" t="s">
        <v>435</v>
      </c>
      <c r="AU734" s="18" t="s">
        <v>79</v>
      </c>
    </row>
    <row r="735" s="2" customFormat="1" ht="16.5" customHeight="1">
      <c r="A735" s="39"/>
      <c r="B735" s="40"/>
      <c r="C735" s="214" t="s">
        <v>3536</v>
      </c>
      <c r="D735" s="214" t="s">
        <v>243</v>
      </c>
      <c r="E735" s="215" t="s">
        <v>8547</v>
      </c>
      <c r="F735" s="216" t="s">
        <v>8160</v>
      </c>
      <c r="G735" s="217" t="s">
        <v>282</v>
      </c>
      <c r="H735" s="218">
        <v>2</v>
      </c>
      <c r="I735" s="219"/>
      <c r="J735" s="220">
        <f>ROUND(I735*H735,2)</f>
        <v>0</v>
      </c>
      <c r="K735" s="216" t="s">
        <v>247</v>
      </c>
      <c r="L735" s="45"/>
      <c r="M735" s="221" t="s">
        <v>19</v>
      </c>
      <c r="N735" s="222" t="s">
        <v>43</v>
      </c>
      <c r="O735" s="85"/>
      <c r="P735" s="223">
        <f>O735*H735</f>
        <v>0</v>
      </c>
      <c r="Q735" s="223">
        <v>0</v>
      </c>
      <c r="R735" s="223">
        <f>Q735*H735</f>
        <v>0</v>
      </c>
      <c r="S735" s="223">
        <v>0</v>
      </c>
      <c r="T735" s="224">
        <f>S735*H735</f>
        <v>0</v>
      </c>
      <c r="U735" s="39"/>
      <c r="V735" s="39"/>
      <c r="W735" s="39"/>
      <c r="X735" s="39"/>
      <c r="Y735" s="39"/>
      <c r="Z735" s="39"/>
      <c r="AA735" s="39"/>
      <c r="AB735" s="39"/>
      <c r="AC735" s="39"/>
      <c r="AD735" s="39"/>
      <c r="AE735" s="39"/>
      <c r="AR735" s="225" t="s">
        <v>248</v>
      </c>
      <c r="AT735" s="225" t="s">
        <v>243</v>
      </c>
      <c r="AU735" s="225" t="s">
        <v>79</v>
      </c>
      <c r="AY735" s="18" t="s">
        <v>240</v>
      </c>
      <c r="BE735" s="226">
        <f>IF(N735="základní",J735,0)</f>
        <v>0</v>
      </c>
      <c r="BF735" s="226">
        <f>IF(N735="snížená",J735,0)</f>
        <v>0</v>
      </c>
      <c r="BG735" s="226">
        <f>IF(N735="zákl. přenesená",J735,0)</f>
        <v>0</v>
      </c>
      <c r="BH735" s="226">
        <f>IF(N735="sníž. přenesená",J735,0)</f>
        <v>0</v>
      </c>
      <c r="BI735" s="226">
        <f>IF(N735="nulová",J735,0)</f>
        <v>0</v>
      </c>
      <c r="BJ735" s="18" t="s">
        <v>79</v>
      </c>
      <c r="BK735" s="226">
        <f>ROUND(I735*H735,2)</f>
        <v>0</v>
      </c>
      <c r="BL735" s="18" t="s">
        <v>248</v>
      </c>
      <c r="BM735" s="225" t="s">
        <v>4808</v>
      </c>
    </row>
    <row r="736" s="2" customFormat="1">
      <c r="A736" s="39"/>
      <c r="B736" s="40"/>
      <c r="C736" s="41"/>
      <c r="D736" s="227" t="s">
        <v>435</v>
      </c>
      <c r="E736" s="41"/>
      <c r="F736" s="228" t="s">
        <v>8548</v>
      </c>
      <c r="G736" s="41"/>
      <c r="H736" s="41"/>
      <c r="I736" s="229"/>
      <c r="J736" s="41"/>
      <c r="K736" s="41"/>
      <c r="L736" s="45"/>
      <c r="M736" s="291"/>
      <c r="N736" s="292"/>
      <c r="O736" s="85"/>
      <c r="P736" s="85"/>
      <c r="Q736" s="85"/>
      <c r="R736" s="85"/>
      <c r="S736" s="85"/>
      <c r="T736" s="86"/>
      <c r="U736" s="39"/>
      <c r="V736" s="39"/>
      <c r="W736" s="39"/>
      <c r="X736" s="39"/>
      <c r="Y736" s="39"/>
      <c r="Z736" s="39"/>
      <c r="AA736" s="39"/>
      <c r="AB736" s="39"/>
      <c r="AC736" s="39"/>
      <c r="AD736" s="39"/>
      <c r="AE736" s="39"/>
      <c r="AT736" s="18" t="s">
        <v>435</v>
      </c>
      <c r="AU736" s="18" t="s">
        <v>79</v>
      </c>
    </row>
    <row r="737" s="12" customFormat="1" ht="25.92" customHeight="1">
      <c r="A737" s="12"/>
      <c r="B737" s="198"/>
      <c r="C737" s="199"/>
      <c r="D737" s="200" t="s">
        <v>71</v>
      </c>
      <c r="E737" s="201" t="s">
        <v>323</v>
      </c>
      <c r="F737" s="201" t="s">
        <v>8549</v>
      </c>
      <c r="G737" s="199"/>
      <c r="H737" s="199"/>
      <c r="I737" s="202"/>
      <c r="J737" s="203">
        <f>BK737</f>
        <v>0</v>
      </c>
      <c r="K737" s="199"/>
      <c r="L737" s="204"/>
      <c r="M737" s="205"/>
      <c r="N737" s="206"/>
      <c r="O737" s="206"/>
      <c r="P737" s="207">
        <f>SUM(P738:P745)</f>
        <v>0</v>
      </c>
      <c r="Q737" s="206"/>
      <c r="R737" s="207">
        <f>SUM(R738:R745)</f>
        <v>0</v>
      </c>
      <c r="S737" s="206"/>
      <c r="T737" s="208">
        <f>SUM(T738:T745)</f>
        <v>0</v>
      </c>
      <c r="U737" s="12"/>
      <c r="V737" s="12"/>
      <c r="W737" s="12"/>
      <c r="X737" s="12"/>
      <c r="Y737" s="12"/>
      <c r="Z737" s="12"/>
      <c r="AA737" s="12"/>
      <c r="AB737" s="12"/>
      <c r="AC737" s="12"/>
      <c r="AD737" s="12"/>
      <c r="AE737" s="12"/>
      <c r="AR737" s="209" t="s">
        <v>79</v>
      </c>
      <c r="AT737" s="210" t="s">
        <v>71</v>
      </c>
      <c r="AU737" s="210" t="s">
        <v>72</v>
      </c>
      <c r="AY737" s="209" t="s">
        <v>240</v>
      </c>
      <c r="BK737" s="211">
        <f>SUM(BK738:BK745)</f>
        <v>0</v>
      </c>
    </row>
    <row r="738" s="2" customFormat="1">
      <c r="A738" s="39"/>
      <c r="B738" s="40"/>
      <c r="C738" s="214" t="s">
        <v>3542</v>
      </c>
      <c r="D738" s="214" t="s">
        <v>243</v>
      </c>
      <c r="E738" s="215" t="s">
        <v>8550</v>
      </c>
      <c r="F738" s="216" t="s">
        <v>8551</v>
      </c>
      <c r="G738" s="217" t="s">
        <v>282</v>
      </c>
      <c r="H738" s="218">
        <v>2</v>
      </c>
      <c r="I738" s="219"/>
      <c r="J738" s="220">
        <f>ROUND(I738*H738,2)</f>
        <v>0</v>
      </c>
      <c r="K738" s="216" t="s">
        <v>247</v>
      </c>
      <c r="L738" s="45"/>
      <c r="M738" s="221" t="s">
        <v>19</v>
      </c>
      <c r="N738" s="222" t="s">
        <v>43</v>
      </c>
      <c r="O738" s="85"/>
      <c r="P738" s="223">
        <f>O738*H738</f>
        <v>0</v>
      </c>
      <c r="Q738" s="223">
        <v>0</v>
      </c>
      <c r="R738" s="223">
        <f>Q738*H738</f>
        <v>0</v>
      </c>
      <c r="S738" s="223">
        <v>0</v>
      </c>
      <c r="T738" s="224">
        <f>S738*H738</f>
        <v>0</v>
      </c>
      <c r="U738" s="39"/>
      <c r="V738" s="39"/>
      <c r="W738" s="39"/>
      <c r="X738" s="39"/>
      <c r="Y738" s="39"/>
      <c r="Z738" s="39"/>
      <c r="AA738" s="39"/>
      <c r="AB738" s="39"/>
      <c r="AC738" s="39"/>
      <c r="AD738" s="39"/>
      <c r="AE738" s="39"/>
      <c r="AR738" s="225" t="s">
        <v>248</v>
      </c>
      <c r="AT738" s="225" t="s">
        <v>243</v>
      </c>
      <c r="AU738" s="225" t="s">
        <v>79</v>
      </c>
      <c r="AY738" s="18" t="s">
        <v>240</v>
      </c>
      <c r="BE738" s="226">
        <f>IF(N738="základní",J738,0)</f>
        <v>0</v>
      </c>
      <c r="BF738" s="226">
        <f>IF(N738="snížená",J738,0)</f>
        <v>0</v>
      </c>
      <c r="BG738" s="226">
        <f>IF(N738="zákl. přenesená",J738,0)</f>
        <v>0</v>
      </c>
      <c r="BH738" s="226">
        <f>IF(N738="sníž. přenesená",J738,0)</f>
        <v>0</v>
      </c>
      <c r="BI738" s="226">
        <f>IF(N738="nulová",J738,0)</f>
        <v>0</v>
      </c>
      <c r="BJ738" s="18" t="s">
        <v>79</v>
      </c>
      <c r="BK738" s="226">
        <f>ROUND(I738*H738,2)</f>
        <v>0</v>
      </c>
      <c r="BL738" s="18" t="s">
        <v>248</v>
      </c>
      <c r="BM738" s="225" t="s">
        <v>5904</v>
      </c>
    </row>
    <row r="739" s="2" customFormat="1">
      <c r="A739" s="39"/>
      <c r="B739" s="40"/>
      <c r="C739" s="41"/>
      <c r="D739" s="227" t="s">
        <v>435</v>
      </c>
      <c r="E739" s="41"/>
      <c r="F739" s="228" t="s">
        <v>8552</v>
      </c>
      <c r="G739" s="41"/>
      <c r="H739" s="41"/>
      <c r="I739" s="229"/>
      <c r="J739" s="41"/>
      <c r="K739" s="41"/>
      <c r="L739" s="45"/>
      <c r="M739" s="291"/>
      <c r="N739" s="292"/>
      <c r="O739" s="85"/>
      <c r="P739" s="85"/>
      <c r="Q739" s="85"/>
      <c r="R739" s="85"/>
      <c r="S739" s="85"/>
      <c r="T739" s="86"/>
      <c r="U739" s="39"/>
      <c r="V739" s="39"/>
      <c r="W739" s="39"/>
      <c r="X739" s="39"/>
      <c r="Y739" s="39"/>
      <c r="Z739" s="39"/>
      <c r="AA739" s="39"/>
      <c r="AB739" s="39"/>
      <c r="AC739" s="39"/>
      <c r="AD739" s="39"/>
      <c r="AE739" s="39"/>
      <c r="AT739" s="18" t="s">
        <v>435</v>
      </c>
      <c r="AU739" s="18" t="s">
        <v>79</v>
      </c>
    </row>
    <row r="740" s="2" customFormat="1" ht="16.5" customHeight="1">
      <c r="A740" s="39"/>
      <c r="B740" s="40"/>
      <c r="C740" s="214" t="s">
        <v>3547</v>
      </c>
      <c r="D740" s="214" t="s">
        <v>243</v>
      </c>
      <c r="E740" s="215" t="s">
        <v>8553</v>
      </c>
      <c r="F740" s="216" t="s">
        <v>8111</v>
      </c>
      <c r="G740" s="217" t="s">
        <v>282</v>
      </c>
      <c r="H740" s="218">
        <v>2</v>
      </c>
      <c r="I740" s="219"/>
      <c r="J740" s="220">
        <f>ROUND(I740*H740,2)</f>
        <v>0</v>
      </c>
      <c r="K740" s="216" t="s">
        <v>247</v>
      </c>
      <c r="L740" s="45"/>
      <c r="M740" s="221" t="s">
        <v>19</v>
      </c>
      <c r="N740" s="222" t="s">
        <v>43</v>
      </c>
      <c r="O740" s="85"/>
      <c r="P740" s="223">
        <f>O740*H740</f>
        <v>0</v>
      </c>
      <c r="Q740" s="223">
        <v>0</v>
      </c>
      <c r="R740" s="223">
        <f>Q740*H740</f>
        <v>0</v>
      </c>
      <c r="S740" s="223">
        <v>0</v>
      </c>
      <c r="T740" s="224">
        <f>S740*H740</f>
        <v>0</v>
      </c>
      <c r="U740" s="39"/>
      <c r="V740" s="39"/>
      <c r="W740" s="39"/>
      <c r="X740" s="39"/>
      <c r="Y740" s="39"/>
      <c r="Z740" s="39"/>
      <c r="AA740" s="39"/>
      <c r="AB740" s="39"/>
      <c r="AC740" s="39"/>
      <c r="AD740" s="39"/>
      <c r="AE740" s="39"/>
      <c r="AR740" s="225" t="s">
        <v>248</v>
      </c>
      <c r="AT740" s="225" t="s">
        <v>243</v>
      </c>
      <c r="AU740" s="225" t="s">
        <v>79</v>
      </c>
      <c r="AY740" s="18" t="s">
        <v>240</v>
      </c>
      <c r="BE740" s="226">
        <f>IF(N740="základní",J740,0)</f>
        <v>0</v>
      </c>
      <c r="BF740" s="226">
        <f>IF(N740="snížená",J740,0)</f>
        <v>0</v>
      </c>
      <c r="BG740" s="226">
        <f>IF(N740="zákl. přenesená",J740,0)</f>
        <v>0</v>
      </c>
      <c r="BH740" s="226">
        <f>IF(N740="sníž. přenesená",J740,0)</f>
        <v>0</v>
      </c>
      <c r="BI740" s="226">
        <f>IF(N740="nulová",J740,0)</f>
        <v>0</v>
      </c>
      <c r="BJ740" s="18" t="s">
        <v>79</v>
      </c>
      <c r="BK740" s="226">
        <f>ROUND(I740*H740,2)</f>
        <v>0</v>
      </c>
      <c r="BL740" s="18" t="s">
        <v>248</v>
      </c>
      <c r="BM740" s="225" t="s">
        <v>5906</v>
      </c>
    </row>
    <row r="741" s="2" customFormat="1">
      <c r="A741" s="39"/>
      <c r="B741" s="40"/>
      <c r="C741" s="41"/>
      <c r="D741" s="227" t="s">
        <v>435</v>
      </c>
      <c r="E741" s="41"/>
      <c r="F741" s="228" t="s">
        <v>8112</v>
      </c>
      <c r="G741" s="41"/>
      <c r="H741" s="41"/>
      <c r="I741" s="229"/>
      <c r="J741" s="41"/>
      <c r="K741" s="41"/>
      <c r="L741" s="45"/>
      <c r="M741" s="291"/>
      <c r="N741" s="292"/>
      <c r="O741" s="85"/>
      <c r="P741" s="85"/>
      <c r="Q741" s="85"/>
      <c r="R741" s="85"/>
      <c r="S741" s="85"/>
      <c r="T741" s="86"/>
      <c r="U741" s="39"/>
      <c r="V741" s="39"/>
      <c r="W741" s="39"/>
      <c r="X741" s="39"/>
      <c r="Y741" s="39"/>
      <c r="Z741" s="39"/>
      <c r="AA741" s="39"/>
      <c r="AB741" s="39"/>
      <c r="AC741" s="39"/>
      <c r="AD741" s="39"/>
      <c r="AE741" s="39"/>
      <c r="AT741" s="18" t="s">
        <v>435</v>
      </c>
      <c r="AU741" s="18" t="s">
        <v>79</v>
      </c>
    </row>
    <row r="742" s="2" customFormat="1">
      <c r="A742" s="39"/>
      <c r="B742" s="40"/>
      <c r="C742" s="214" t="s">
        <v>3551</v>
      </c>
      <c r="D742" s="214" t="s">
        <v>243</v>
      </c>
      <c r="E742" s="215" t="s">
        <v>8554</v>
      </c>
      <c r="F742" s="216" t="s">
        <v>8555</v>
      </c>
      <c r="G742" s="217" t="s">
        <v>282</v>
      </c>
      <c r="H742" s="218">
        <v>1</v>
      </c>
      <c r="I742" s="219"/>
      <c r="J742" s="220">
        <f>ROUND(I742*H742,2)</f>
        <v>0</v>
      </c>
      <c r="K742" s="216" t="s">
        <v>247</v>
      </c>
      <c r="L742" s="45"/>
      <c r="M742" s="221" t="s">
        <v>19</v>
      </c>
      <c r="N742" s="222" t="s">
        <v>43</v>
      </c>
      <c r="O742" s="85"/>
      <c r="P742" s="223">
        <f>O742*H742</f>
        <v>0</v>
      </c>
      <c r="Q742" s="223">
        <v>0</v>
      </c>
      <c r="R742" s="223">
        <f>Q742*H742</f>
        <v>0</v>
      </c>
      <c r="S742" s="223">
        <v>0</v>
      </c>
      <c r="T742" s="224">
        <f>S742*H742</f>
        <v>0</v>
      </c>
      <c r="U742" s="39"/>
      <c r="V742" s="39"/>
      <c r="W742" s="39"/>
      <c r="X742" s="39"/>
      <c r="Y742" s="39"/>
      <c r="Z742" s="39"/>
      <c r="AA742" s="39"/>
      <c r="AB742" s="39"/>
      <c r="AC742" s="39"/>
      <c r="AD742" s="39"/>
      <c r="AE742" s="39"/>
      <c r="AR742" s="225" t="s">
        <v>248</v>
      </c>
      <c r="AT742" s="225" t="s">
        <v>243</v>
      </c>
      <c r="AU742" s="225" t="s">
        <v>79</v>
      </c>
      <c r="AY742" s="18" t="s">
        <v>240</v>
      </c>
      <c r="BE742" s="226">
        <f>IF(N742="základní",J742,0)</f>
        <v>0</v>
      </c>
      <c r="BF742" s="226">
        <f>IF(N742="snížená",J742,0)</f>
        <v>0</v>
      </c>
      <c r="BG742" s="226">
        <f>IF(N742="zákl. přenesená",J742,0)</f>
        <v>0</v>
      </c>
      <c r="BH742" s="226">
        <f>IF(N742="sníž. přenesená",J742,0)</f>
        <v>0</v>
      </c>
      <c r="BI742" s="226">
        <f>IF(N742="nulová",J742,0)</f>
        <v>0</v>
      </c>
      <c r="BJ742" s="18" t="s">
        <v>79</v>
      </c>
      <c r="BK742" s="226">
        <f>ROUND(I742*H742,2)</f>
        <v>0</v>
      </c>
      <c r="BL742" s="18" t="s">
        <v>248</v>
      </c>
      <c r="BM742" s="225" t="s">
        <v>5908</v>
      </c>
    </row>
    <row r="743" s="2" customFormat="1">
      <c r="A743" s="39"/>
      <c r="B743" s="40"/>
      <c r="C743" s="41"/>
      <c r="D743" s="227" t="s">
        <v>435</v>
      </c>
      <c r="E743" s="41"/>
      <c r="F743" s="228" t="s">
        <v>8556</v>
      </c>
      <c r="G743" s="41"/>
      <c r="H743" s="41"/>
      <c r="I743" s="229"/>
      <c r="J743" s="41"/>
      <c r="K743" s="41"/>
      <c r="L743" s="45"/>
      <c r="M743" s="291"/>
      <c r="N743" s="292"/>
      <c r="O743" s="85"/>
      <c r="P743" s="85"/>
      <c r="Q743" s="85"/>
      <c r="R743" s="85"/>
      <c r="S743" s="85"/>
      <c r="T743" s="86"/>
      <c r="U743" s="39"/>
      <c r="V743" s="39"/>
      <c r="W743" s="39"/>
      <c r="X743" s="39"/>
      <c r="Y743" s="39"/>
      <c r="Z743" s="39"/>
      <c r="AA743" s="39"/>
      <c r="AB743" s="39"/>
      <c r="AC743" s="39"/>
      <c r="AD743" s="39"/>
      <c r="AE743" s="39"/>
      <c r="AT743" s="18" t="s">
        <v>435</v>
      </c>
      <c r="AU743" s="18" t="s">
        <v>79</v>
      </c>
    </row>
    <row r="744" s="2" customFormat="1" ht="16.5" customHeight="1">
      <c r="A744" s="39"/>
      <c r="B744" s="40"/>
      <c r="C744" s="214" t="s">
        <v>3556</v>
      </c>
      <c r="D744" s="214" t="s">
        <v>243</v>
      </c>
      <c r="E744" s="215" t="s">
        <v>8557</v>
      </c>
      <c r="F744" s="216" t="s">
        <v>8558</v>
      </c>
      <c r="G744" s="217" t="s">
        <v>282</v>
      </c>
      <c r="H744" s="218">
        <v>1</v>
      </c>
      <c r="I744" s="219"/>
      <c r="J744" s="220">
        <f>ROUND(I744*H744,2)</f>
        <v>0</v>
      </c>
      <c r="K744" s="216" t="s">
        <v>247</v>
      </c>
      <c r="L744" s="45"/>
      <c r="M744" s="221" t="s">
        <v>19</v>
      </c>
      <c r="N744" s="222" t="s">
        <v>43</v>
      </c>
      <c r="O744" s="85"/>
      <c r="P744" s="223">
        <f>O744*H744</f>
        <v>0</v>
      </c>
      <c r="Q744" s="223">
        <v>0</v>
      </c>
      <c r="R744" s="223">
        <f>Q744*H744</f>
        <v>0</v>
      </c>
      <c r="S744" s="223">
        <v>0</v>
      </c>
      <c r="T744" s="224">
        <f>S744*H744</f>
        <v>0</v>
      </c>
      <c r="U744" s="39"/>
      <c r="V744" s="39"/>
      <c r="W744" s="39"/>
      <c r="X744" s="39"/>
      <c r="Y744" s="39"/>
      <c r="Z744" s="39"/>
      <c r="AA744" s="39"/>
      <c r="AB744" s="39"/>
      <c r="AC744" s="39"/>
      <c r="AD744" s="39"/>
      <c r="AE744" s="39"/>
      <c r="AR744" s="225" t="s">
        <v>248</v>
      </c>
      <c r="AT744" s="225" t="s">
        <v>243</v>
      </c>
      <c r="AU744" s="225" t="s">
        <v>79</v>
      </c>
      <c r="AY744" s="18" t="s">
        <v>240</v>
      </c>
      <c r="BE744" s="226">
        <f>IF(N744="základní",J744,0)</f>
        <v>0</v>
      </c>
      <c r="BF744" s="226">
        <f>IF(N744="snížená",J744,0)</f>
        <v>0</v>
      </c>
      <c r="BG744" s="226">
        <f>IF(N744="zákl. přenesená",J744,0)</f>
        <v>0</v>
      </c>
      <c r="BH744" s="226">
        <f>IF(N744="sníž. přenesená",J744,0)</f>
        <v>0</v>
      </c>
      <c r="BI744" s="226">
        <f>IF(N744="nulová",J744,0)</f>
        <v>0</v>
      </c>
      <c r="BJ744" s="18" t="s">
        <v>79</v>
      </c>
      <c r="BK744" s="226">
        <f>ROUND(I744*H744,2)</f>
        <v>0</v>
      </c>
      <c r="BL744" s="18" t="s">
        <v>248</v>
      </c>
      <c r="BM744" s="225" t="s">
        <v>5911</v>
      </c>
    </row>
    <row r="745" s="2" customFormat="1">
      <c r="A745" s="39"/>
      <c r="B745" s="40"/>
      <c r="C745" s="41"/>
      <c r="D745" s="227" t="s">
        <v>435</v>
      </c>
      <c r="E745" s="41"/>
      <c r="F745" s="228" t="s">
        <v>8142</v>
      </c>
      <c r="G745" s="41"/>
      <c r="H745" s="41"/>
      <c r="I745" s="229"/>
      <c r="J745" s="41"/>
      <c r="K745" s="41"/>
      <c r="L745" s="45"/>
      <c r="M745" s="291"/>
      <c r="N745" s="292"/>
      <c r="O745" s="85"/>
      <c r="P745" s="85"/>
      <c r="Q745" s="85"/>
      <c r="R745" s="85"/>
      <c r="S745" s="85"/>
      <c r="T745" s="86"/>
      <c r="U745" s="39"/>
      <c r="V745" s="39"/>
      <c r="W745" s="39"/>
      <c r="X745" s="39"/>
      <c r="Y745" s="39"/>
      <c r="Z745" s="39"/>
      <c r="AA745" s="39"/>
      <c r="AB745" s="39"/>
      <c r="AC745" s="39"/>
      <c r="AD745" s="39"/>
      <c r="AE745" s="39"/>
      <c r="AT745" s="18" t="s">
        <v>435</v>
      </c>
      <c r="AU745" s="18" t="s">
        <v>79</v>
      </c>
    </row>
    <row r="746" s="12" customFormat="1" ht="25.92" customHeight="1">
      <c r="A746" s="12"/>
      <c r="B746" s="198"/>
      <c r="C746" s="199"/>
      <c r="D746" s="200" t="s">
        <v>71</v>
      </c>
      <c r="E746" s="201" t="s">
        <v>290</v>
      </c>
      <c r="F746" s="201" t="s">
        <v>8559</v>
      </c>
      <c r="G746" s="199"/>
      <c r="H746" s="199"/>
      <c r="I746" s="202"/>
      <c r="J746" s="203">
        <f>BK746</f>
        <v>0</v>
      </c>
      <c r="K746" s="199"/>
      <c r="L746" s="204"/>
      <c r="M746" s="205"/>
      <c r="N746" s="206"/>
      <c r="O746" s="206"/>
      <c r="P746" s="207">
        <f>SUM(P747:P792)</f>
        <v>0</v>
      </c>
      <c r="Q746" s="206"/>
      <c r="R746" s="207">
        <f>SUM(R747:R792)</f>
        <v>0</v>
      </c>
      <c r="S746" s="206"/>
      <c r="T746" s="208">
        <f>SUM(T747:T792)</f>
        <v>0</v>
      </c>
      <c r="U746" s="12"/>
      <c r="V746" s="12"/>
      <c r="W746" s="12"/>
      <c r="X746" s="12"/>
      <c r="Y746" s="12"/>
      <c r="Z746" s="12"/>
      <c r="AA746" s="12"/>
      <c r="AB746" s="12"/>
      <c r="AC746" s="12"/>
      <c r="AD746" s="12"/>
      <c r="AE746" s="12"/>
      <c r="AR746" s="209" t="s">
        <v>79</v>
      </c>
      <c r="AT746" s="210" t="s">
        <v>71</v>
      </c>
      <c r="AU746" s="210" t="s">
        <v>72</v>
      </c>
      <c r="AY746" s="209" t="s">
        <v>240</v>
      </c>
      <c r="BK746" s="211">
        <f>SUM(BK747:BK792)</f>
        <v>0</v>
      </c>
    </row>
    <row r="747" s="2" customFormat="1" ht="16.5" customHeight="1">
      <c r="A747" s="39"/>
      <c r="B747" s="40"/>
      <c r="C747" s="214" t="s">
        <v>3560</v>
      </c>
      <c r="D747" s="214" t="s">
        <v>243</v>
      </c>
      <c r="E747" s="215" t="s">
        <v>8560</v>
      </c>
      <c r="F747" s="216" t="s">
        <v>8185</v>
      </c>
      <c r="G747" s="217" t="s">
        <v>261</v>
      </c>
      <c r="H747" s="218">
        <v>18</v>
      </c>
      <c r="I747" s="219"/>
      <c r="J747" s="220">
        <f>ROUND(I747*H747,2)</f>
        <v>0</v>
      </c>
      <c r="K747" s="216" t="s">
        <v>247</v>
      </c>
      <c r="L747" s="45"/>
      <c r="M747" s="221" t="s">
        <v>19</v>
      </c>
      <c r="N747" s="222" t="s">
        <v>43</v>
      </c>
      <c r="O747" s="85"/>
      <c r="P747" s="223">
        <f>O747*H747</f>
        <v>0</v>
      </c>
      <c r="Q747" s="223">
        <v>0</v>
      </c>
      <c r="R747" s="223">
        <f>Q747*H747</f>
        <v>0</v>
      </c>
      <c r="S747" s="223">
        <v>0</v>
      </c>
      <c r="T747" s="224">
        <f>S747*H747</f>
        <v>0</v>
      </c>
      <c r="U747" s="39"/>
      <c r="V747" s="39"/>
      <c r="W747" s="39"/>
      <c r="X747" s="39"/>
      <c r="Y747" s="39"/>
      <c r="Z747" s="39"/>
      <c r="AA747" s="39"/>
      <c r="AB747" s="39"/>
      <c r="AC747" s="39"/>
      <c r="AD747" s="39"/>
      <c r="AE747" s="39"/>
      <c r="AR747" s="225" t="s">
        <v>248</v>
      </c>
      <c r="AT747" s="225" t="s">
        <v>243</v>
      </c>
      <c r="AU747" s="225" t="s">
        <v>79</v>
      </c>
      <c r="AY747" s="18" t="s">
        <v>240</v>
      </c>
      <c r="BE747" s="226">
        <f>IF(N747="základní",J747,0)</f>
        <v>0</v>
      </c>
      <c r="BF747" s="226">
        <f>IF(N747="snížená",J747,0)</f>
        <v>0</v>
      </c>
      <c r="BG747" s="226">
        <f>IF(N747="zákl. přenesená",J747,0)</f>
        <v>0</v>
      </c>
      <c r="BH747" s="226">
        <f>IF(N747="sníž. přenesená",J747,0)</f>
        <v>0</v>
      </c>
      <c r="BI747" s="226">
        <f>IF(N747="nulová",J747,0)</f>
        <v>0</v>
      </c>
      <c r="BJ747" s="18" t="s">
        <v>79</v>
      </c>
      <c r="BK747" s="226">
        <f>ROUND(I747*H747,2)</f>
        <v>0</v>
      </c>
      <c r="BL747" s="18" t="s">
        <v>248</v>
      </c>
      <c r="BM747" s="225" t="s">
        <v>5915</v>
      </c>
    </row>
    <row r="748" s="2" customFormat="1">
      <c r="A748" s="39"/>
      <c r="B748" s="40"/>
      <c r="C748" s="41"/>
      <c r="D748" s="227" t="s">
        <v>435</v>
      </c>
      <c r="E748" s="41"/>
      <c r="F748" s="228" t="s">
        <v>8561</v>
      </c>
      <c r="G748" s="41"/>
      <c r="H748" s="41"/>
      <c r="I748" s="229"/>
      <c r="J748" s="41"/>
      <c r="K748" s="41"/>
      <c r="L748" s="45"/>
      <c r="M748" s="291"/>
      <c r="N748" s="292"/>
      <c r="O748" s="85"/>
      <c r="P748" s="85"/>
      <c r="Q748" s="85"/>
      <c r="R748" s="85"/>
      <c r="S748" s="85"/>
      <c r="T748" s="86"/>
      <c r="U748" s="39"/>
      <c r="V748" s="39"/>
      <c r="W748" s="39"/>
      <c r="X748" s="39"/>
      <c r="Y748" s="39"/>
      <c r="Z748" s="39"/>
      <c r="AA748" s="39"/>
      <c r="AB748" s="39"/>
      <c r="AC748" s="39"/>
      <c r="AD748" s="39"/>
      <c r="AE748" s="39"/>
      <c r="AT748" s="18" t="s">
        <v>435</v>
      </c>
      <c r="AU748" s="18" t="s">
        <v>79</v>
      </c>
    </row>
    <row r="749" s="2" customFormat="1" ht="21.75" customHeight="1">
      <c r="A749" s="39"/>
      <c r="B749" s="40"/>
      <c r="C749" s="214" t="s">
        <v>3565</v>
      </c>
      <c r="D749" s="214" t="s">
        <v>243</v>
      </c>
      <c r="E749" s="215" t="s">
        <v>8562</v>
      </c>
      <c r="F749" s="216" t="s">
        <v>8563</v>
      </c>
      <c r="G749" s="217" t="s">
        <v>261</v>
      </c>
      <c r="H749" s="218">
        <v>178</v>
      </c>
      <c r="I749" s="219"/>
      <c r="J749" s="220">
        <f>ROUND(I749*H749,2)</f>
        <v>0</v>
      </c>
      <c r="K749" s="216" t="s">
        <v>247</v>
      </c>
      <c r="L749" s="45"/>
      <c r="M749" s="221" t="s">
        <v>19</v>
      </c>
      <c r="N749" s="222" t="s">
        <v>43</v>
      </c>
      <c r="O749" s="85"/>
      <c r="P749" s="223">
        <f>O749*H749</f>
        <v>0</v>
      </c>
      <c r="Q749" s="223">
        <v>0</v>
      </c>
      <c r="R749" s="223">
        <f>Q749*H749</f>
        <v>0</v>
      </c>
      <c r="S749" s="223">
        <v>0</v>
      </c>
      <c r="T749" s="224">
        <f>S749*H749</f>
        <v>0</v>
      </c>
      <c r="U749" s="39"/>
      <c r="V749" s="39"/>
      <c r="W749" s="39"/>
      <c r="X749" s="39"/>
      <c r="Y749" s="39"/>
      <c r="Z749" s="39"/>
      <c r="AA749" s="39"/>
      <c r="AB749" s="39"/>
      <c r="AC749" s="39"/>
      <c r="AD749" s="39"/>
      <c r="AE749" s="39"/>
      <c r="AR749" s="225" t="s">
        <v>248</v>
      </c>
      <c r="AT749" s="225" t="s">
        <v>243</v>
      </c>
      <c r="AU749" s="225" t="s">
        <v>79</v>
      </c>
      <c r="AY749" s="18" t="s">
        <v>240</v>
      </c>
      <c r="BE749" s="226">
        <f>IF(N749="základní",J749,0)</f>
        <v>0</v>
      </c>
      <c r="BF749" s="226">
        <f>IF(N749="snížená",J749,0)</f>
        <v>0</v>
      </c>
      <c r="BG749" s="226">
        <f>IF(N749="zákl. přenesená",J749,0)</f>
        <v>0</v>
      </c>
      <c r="BH749" s="226">
        <f>IF(N749="sníž. přenesená",J749,0)</f>
        <v>0</v>
      </c>
      <c r="BI749" s="226">
        <f>IF(N749="nulová",J749,0)</f>
        <v>0</v>
      </c>
      <c r="BJ749" s="18" t="s">
        <v>79</v>
      </c>
      <c r="BK749" s="226">
        <f>ROUND(I749*H749,2)</f>
        <v>0</v>
      </c>
      <c r="BL749" s="18" t="s">
        <v>248</v>
      </c>
      <c r="BM749" s="225" t="s">
        <v>5919</v>
      </c>
    </row>
    <row r="750" s="2" customFormat="1">
      <c r="A750" s="39"/>
      <c r="B750" s="40"/>
      <c r="C750" s="41"/>
      <c r="D750" s="227" t="s">
        <v>435</v>
      </c>
      <c r="E750" s="41"/>
      <c r="F750" s="228" t="s">
        <v>8564</v>
      </c>
      <c r="G750" s="41"/>
      <c r="H750" s="41"/>
      <c r="I750" s="229"/>
      <c r="J750" s="41"/>
      <c r="K750" s="41"/>
      <c r="L750" s="45"/>
      <c r="M750" s="291"/>
      <c r="N750" s="292"/>
      <c r="O750" s="85"/>
      <c r="P750" s="85"/>
      <c r="Q750" s="85"/>
      <c r="R750" s="85"/>
      <c r="S750" s="85"/>
      <c r="T750" s="86"/>
      <c r="U750" s="39"/>
      <c r="V750" s="39"/>
      <c r="W750" s="39"/>
      <c r="X750" s="39"/>
      <c r="Y750" s="39"/>
      <c r="Z750" s="39"/>
      <c r="AA750" s="39"/>
      <c r="AB750" s="39"/>
      <c r="AC750" s="39"/>
      <c r="AD750" s="39"/>
      <c r="AE750" s="39"/>
      <c r="AT750" s="18" t="s">
        <v>435</v>
      </c>
      <c r="AU750" s="18" t="s">
        <v>79</v>
      </c>
    </row>
    <row r="751" s="2" customFormat="1" ht="33" customHeight="1">
      <c r="A751" s="39"/>
      <c r="B751" s="40"/>
      <c r="C751" s="214" t="s">
        <v>3569</v>
      </c>
      <c r="D751" s="214" t="s">
        <v>243</v>
      </c>
      <c r="E751" s="215" t="s">
        <v>8565</v>
      </c>
      <c r="F751" s="216" t="s">
        <v>8566</v>
      </c>
      <c r="G751" s="217" t="s">
        <v>261</v>
      </c>
      <c r="H751" s="218">
        <v>160</v>
      </c>
      <c r="I751" s="219"/>
      <c r="J751" s="220">
        <f>ROUND(I751*H751,2)</f>
        <v>0</v>
      </c>
      <c r="K751" s="216" t="s">
        <v>247</v>
      </c>
      <c r="L751" s="45"/>
      <c r="M751" s="221" t="s">
        <v>19</v>
      </c>
      <c r="N751" s="222" t="s">
        <v>43</v>
      </c>
      <c r="O751" s="85"/>
      <c r="P751" s="223">
        <f>O751*H751</f>
        <v>0</v>
      </c>
      <c r="Q751" s="223">
        <v>0</v>
      </c>
      <c r="R751" s="223">
        <f>Q751*H751</f>
        <v>0</v>
      </c>
      <c r="S751" s="223">
        <v>0</v>
      </c>
      <c r="T751" s="224">
        <f>S751*H751</f>
        <v>0</v>
      </c>
      <c r="U751" s="39"/>
      <c r="V751" s="39"/>
      <c r="W751" s="39"/>
      <c r="X751" s="39"/>
      <c r="Y751" s="39"/>
      <c r="Z751" s="39"/>
      <c r="AA751" s="39"/>
      <c r="AB751" s="39"/>
      <c r="AC751" s="39"/>
      <c r="AD751" s="39"/>
      <c r="AE751" s="39"/>
      <c r="AR751" s="225" t="s">
        <v>248</v>
      </c>
      <c r="AT751" s="225" t="s">
        <v>243</v>
      </c>
      <c r="AU751" s="225" t="s">
        <v>79</v>
      </c>
      <c r="AY751" s="18" t="s">
        <v>240</v>
      </c>
      <c r="BE751" s="226">
        <f>IF(N751="základní",J751,0)</f>
        <v>0</v>
      </c>
      <c r="BF751" s="226">
        <f>IF(N751="snížená",J751,0)</f>
        <v>0</v>
      </c>
      <c r="BG751" s="226">
        <f>IF(N751="zákl. přenesená",J751,0)</f>
        <v>0</v>
      </c>
      <c r="BH751" s="226">
        <f>IF(N751="sníž. přenesená",J751,0)</f>
        <v>0</v>
      </c>
      <c r="BI751" s="226">
        <f>IF(N751="nulová",J751,0)</f>
        <v>0</v>
      </c>
      <c r="BJ751" s="18" t="s">
        <v>79</v>
      </c>
      <c r="BK751" s="226">
        <f>ROUND(I751*H751,2)</f>
        <v>0</v>
      </c>
      <c r="BL751" s="18" t="s">
        <v>248</v>
      </c>
      <c r="BM751" s="225" t="s">
        <v>5921</v>
      </c>
    </row>
    <row r="752" s="2" customFormat="1">
      <c r="A752" s="39"/>
      <c r="B752" s="40"/>
      <c r="C752" s="41"/>
      <c r="D752" s="227" t="s">
        <v>435</v>
      </c>
      <c r="E752" s="41"/>
      <c r="F752" s="228" t="s">
        <v>8567</v>
      </c>
      <c r="G752" s="41"/>
      <c r="H752" s="41"/>
      <c r="I752" s="229"/>
      <c r="J752" s="41"/>
      <c r="K752" s="41"/>
      <c r="L752" s="45"/>
      <c r="M752" s="291"/>
      <c r="N752" s="292"/>
      <c r="O752" s="85"/>
      <c r="P752" s="85"/>
      <c r="Q752" s="85"/>
      <c r="R752" s="85"/>
      <c r="S752" s="85"/>
      <c r="T752" s="86"/>
      <c r="U752" s="39"/>
      <c r="V752" s="39"/>
      <c r="W752" s="39"/>
      <c r="X752" s="39"/>
      <c r="Y752" s="39"/>
      <c r="Z752" s="39"/>
      <c r="AA752" s="39"/>
      <c r="AB752" s="39"/>
      <c r="AC752" s="39"/>
      <c r="AD752" s="39"/>
      <c r="AE752" s="39"/>
      <c r="AT752" s="18" t="s">
        <v>435</v>
      </c>
      <c r="AU752" s="18" t="s">
        <v>79</v>
      </c>
    </row>
    <row r="753" s="2" customFormat="1" ht="16.5" customHeight="1">
      <c r="A753" s="39"/>
      <c r="B753" s="40"/>
      <c r="C753" s="214" t="s">
        <v>3574</v>
      </c>
      <c r="D753" s="214" t="s">
        <v>243</v>
      </c>
      <c r="E753" s="215" t="s">
        <v>8568</v>
      </c>
      <c r="F753" s="216" t="s">
        <v>8200</v>
      </c>
      <c r="G753" s="217" t="s">
        <v>261</v>
      </c>
      <c r="H753" s="218">
        <v>150</v>
      </c>
      <c r="I753" s="219"/>
      <c r="J753" s="220">
        <f>ROUND(I753*H753,2)</f>
        <v>0</v>
      </c>
      <c r="K753" s="216" t="s">
        <v>247</v>
      </c>
      <c r="L753" s="45"/>
      <c r="M753" s="221" t="s">
        <v>19</v>
      </c>
      <c r="N753" s="222" t="s">
        <v>43</v>
      </c>
      <c r="O753" s="85"/>
      <c r="P753" s="223">
        <f>O753*H753</f>
        <v>0</v>
      </c>
      <c r="Q753" s="223">
        <v>0</v>
      </c>
      <c r="R753" s="223">
        <f>Q753*H753</f>
        <v>0</v>
      </c>
      <c r="S753" s="223">
        <v>0</v>
      </c>
      <c r="T753" s="224">
        <f>S753*H753</f>
        <v>0</v>
      </c>
      <c r="U753" s="39"/>
      <c r="V753" s="39"/>
      <c r="W753" s="39"/>
      <c r="X753" s="39"/>
      <c r="Y753" s="39"/>
      <c r="Z753" s="39"/>
      <c r="AA753" s="39"/>
      <c r="AB753" s="39"/>
      <c r="AC753" s="39"/>
      <c r="AD753" s="39"/>
      <c r="AE753" s="39"/>
      <c r="AR753" s="225" t="s">
        <v>248</v>
      </c>
      <c r="AT753" s="225" t="s">
        <v>243</v>
      </c>
      <c r="AU753" s="225" t="s">
        <v>79</v>
      </c>
      <c r="AY753" s="18" t="s">
        <v>240</v>
      </c>
      <c r="BE753" s="226">
        <f>IF(N753="základní",J753,0)</f>
        <v>0</v>
      </c>
      <c r="BF753" s="226">
        <f>IF(N753="snížená",J753,0)</f>
        <v>0</v>
      </c>
      <c r="BG753" s="226">
        <f>IF(N753="zákl. přenesená",J753,0)</f>
        <v>0</v>
      </c>
      <c r="BH753" s="226">
        <f>IF(N753="sníž. přenesená",J753,0)</f>
        <v>0</v>
      </c>
      <c r="BI753" s="226">
        <f>IF(N753="nulová",J753,0)</f>
        <v>0</v>
      </c>
      <c r="BJ753" s="18" t="s">
        <v>79</v>
      </c>
      <c r="BK753" s="226">
        <f>ROUND(I753*H753,2)</f>
        <v>0</v>
      </c>
      <c r="BL753" s="18" t="s">
        <v>248</v>
      </c>
      <c r="BM753" s="225" t="s">
        <v>5923</v>
      </c>
    </row>
    <row r="754" s="2" customFormat="1">
      <c r="A754" s="39"/>
      <c r="B754" s="40"/>
      <c r="C754" s="41"/>
      <c r="D754" s="227" t="s">
        <v>435</v>
      </c>
      <c r="E754" s="41"/>
      <c r="F754" s="228" t="s">
        <v>8569</v>
      </c>
      <c r="G754" s="41"/>
      <c r="H754" s="41"/>
      <c r="I754" s="229"/>
      <c r="J754" s="41"/>
      <c r="K754" s="41"/>
      <c r="L754" s="45"/>
      <c r="M754" s="291"/>
      <c r="N754" s="292"/>
      <c r="O754" s="85"/>
      <c r="P754" s="85"/>
      <c r="Q754" s="85"/>
      <c r="R754" s="85"/>
      <c r="S754" s="85"/>
      <c r="T754" s="86"/>
      <c r="U754" s="39"/>
      <c r="V754" s="39"/>
      <c r="W754" s="39"/>
      <c r="X754" s="39"/>
      <c r="Y754" s="39"/>
      <c r="Z754" s="39"/>
      <c r="AA754" s="39"/>
      <c r="AB754" s="39"/>
      <c r="AC754" s="39"/>
      <c r="AD754" s="39"/>
      <c r="AE754" s="39"/>
      <c r="AT754" s="18" t="s">
        <v>435</v>
      </c>
      <c r="AU754" s="18" t="s">
        <v>79</v>
      </c>
    </row>
    <row r="755" s="2" customFormat="1" ht="16.5" customHeight="1">
      <c r="A755" s="39"/>
      <c r="B755" s="40"/>
      <c r="C755" s="214" t="s">
        <v>3578</v>
      </c>
      <c r="D755" s="214" t="s">
        <v>243</v>
      </c>
      <c r="E755" s="215" t="s">
        <v>8570</v>
      </c>
      <c r="F755" s="216" t="s">
        <v>8203</v>
      </c>
      <c r="G755" s="217" t="s">
        <v>261</v>
      </c>
      <c r="H755" s="218">
        <v>1419</v>
      </c>
      <c r="I755" s="219"/>
      <c r="J755" s="220">
        <f>ROUND(I755*H755,2)</f>
        <v>0</v>
      </c>
      <c r="K755" s="216" t="s">
        <v>247</v>
      </c>
      <c r="L755" s="45"/>
      <c r="M755" s="221" t="s">
        <v>19</v>
      </c>
      <c r="N755" s="222" t="s">
        <v>43</v>
      </c>
      <c r="O755" s="85"/>
      <c r="P755" s="223">
        <f>O755*H755</f>
        <v>0</v>
      </c>
      <c r="Q755" s="223">
        <v>0</v>
      </c>
      <c r="R755" s="223">
        <f>Q755*H755</f>
        <v>0</v>
      </c>
      <c r="S755" s="223">
        <v>0</v>
      </c>
      <c r="T755" s="224">
        <f>S755*H755</f>
        <v>0</v>
      </c>
      <c r="U755" s="39"/>
      <c r="V755" s="39"/>
      <c r="W755" s="39"/>
      <c r="X755" s="39"/>
      <c r="Y755" s="39"/>
      <c r="Z755" s="39"/>
      <c r="AA755" s="39"/>
      <c r="AB755" s="39"/>
      <c r="AC755" s="39"/>
      <c r="AD755" s="39"/>
      <c r="AE755" s="39"/>
      <c r="AR755" s="225" t="s">
        <v>248</v>
      </c>
      <c r="AT755" s="225" t="s">
        <v>243</v>
      </c>
      <c r="AU755" s="225" t="s">
        <v>79</v>
      </c>
      <c r="AY755" s="18" t="s">
        <v>240</v>
      </c>
      <c r="BE755" s="226">
        <f>IF(N755="základní",J755,0)</f>
        <v>0</v>
      </c>
      <c r="BF755" s="226">
        <f>IF(N755="snížená",J755,0)</f>
        <v>0</v>
      </c>
      <c r="BG755" s="226">
        <f>IF(N755="zákl. přenesená",J755,0)</f>
        <v>0</v>
      </c>
      <c r="BH755" s="226">
        <f>IF(N755="sníž. přenesená",J755,0)</f>
        <v>0</v>
      </c>
      <c r="BI755" s="226">
        <f>IF(N755="nulová",J755,0)</f>
        <v>0</v>
      </c>
      <c r="BJ755" s="18" t="s">
        <v>79</v>
      </c>
      <c r="BK755" s="226">
        <f>ROUND(I755*H755,2)</f>
        <v>0</v>
      </c>
      <c r="BL755" s="18" t="s">
        <v>248</v>
      </c>
      <c r="BM755" s="225" t="s">
        <v>5927</v>
      </c>
    </row>
    <row r="756" s="2" customFormat="1">
      <c r="A756" s="39"/>
      <c r="B756" s="40"/>
      <c r="C756" s="41"/>
      <c r="D756" s="227" t="s">
        <v>435</v>
      </c>
      <c r="E756" s="41"/>
      <c r="F756" s="228" t="s">
        <v>8571</v>
      </c>
      <c r="G756" s="41"/>
      <c r="H756" s="41"/>
      <c r="I756" s="229"/>
      <c r="J756" s="41"/>
      <c r="K756" s="41"/>
      <c r="L756" s="45"/>
      <c r="M756" s="291"/>
      <c r="N756" s="292"/>
      <c r="O756" s="85"/>
      <c r="P756" s="85"/>
      <c r="Q756" s="85"/>
      <c r="R756" s="85"/>
      <c r="S756" s="85"/>
      <c r="T756" s="86"/>
      <c r="U756" s="39"/>
      <c r="V756" s="39"/>
      <c r="W756" s="39"/>
      <c r="X756" s="39"/>
      <c r="Y756" s="39"/>
      <c r="Z756" s="39"/>
      <c r="AA756" s="39"/>
      <c r="AB756" s="39"/>
      <c r="AC756" s="39"/>
      <c r="AD756" s="39"/>
      <c r="AE756" s="39"/>
      <c r="AT756" s="18" t="s">
        <v>435</v>
      </c>
      <c r="AU756" s="18" t="s">
        <v>79</v>
      </c>
    </row>
    <row r="757" s="2" customFormat="1" ht="16.5" customHeight="1">
      <c r="A757" s="39"/>
      <c r="B757" s="40"/>
      <c r="C757" s="214" t="s">
        <v>3584</v>
      </c>
      <c r="D757" s="214" t="s">
        <v>243</v>
      </c>
      <c r="E757" s="215" t="s">
        <v>8572</v>
      </c>
      <c r="F757" s="216" t="s">
        <v>8206</v>
      </c>
      <c r="G757" s="217" t="s">
        <v>261</v>
      </c>
      <c r="H757" s="218">
        <v>650</v>
      </c>
      <c r="I757" s="219"/>
      <c r="J757" s="220">
        <f>ROUND(I757*H757,2)</f>
        <v>0</v>
      </c>
      <c r="K757" s="216" t="s">
        <v>247</v>
      </c>
      <c r="L757" s="45"/>
      <c r="M757" s="221" t="s">
        <v>19</v>
      </c>
      <c r="N757" s="222" t="s">
        <v>43</v>
      </c>
      <c r="O757" s="85"/>
      <c r="P757" s="223">
        <f>O757*H757</f>
        <v>0</v>
      </c>
      <c r="Q757" s="223">
        <v>0</v>
      </c>
      <c r="R757" s="223">
        <f>Q757*H757</f>
        <v>0</v>
      </c>
      <c r="S757" s="223">
        <v>0</v>
      </c>
      <c r="T757" s="224">
        <f>S757*H757</f>
        <v>0</v>
      </c>
      <c r="U757" s="39"/>
      <c r="V757" s="39"/>
      <c r="W757" s="39"/>
      <c r="X757" s="39"/>
      <c r="Y757" s="39"/>
      <c r="Z757" s="39"/>
      <c r="AA757" s="39"/>
      <c r="AB757" s="39"/>
      <c r="AC757" s="39"/>
      <c r="AD757" s="39"/>
      <c r="AE757" s="39"/>
      <c r="AR757" s="225" t="s">
        <v>248</v>
      </c>
      <c r="AT757" s="225" t="s">
        <v>243</v>
      </c>
      <c r="AU757" s="225" t="s">
        <v>79</v>
      </c>
      <c r="AY757" s="18" t="s">
        <v>240</v>
      </c>
      <c r="BE757" s="226">
        <f>IF(N757="základní",J757,0)</f>
        <v>0</v>
      </c>
      <c r="BF757" s="226">
        <f>IF(N757="snížená",J757,0)</f>
        <v>0</v>
      </c>
      <c r="BG757" s="226">
        <f>IF(N757="zákl. přenesená",J757,0)</f>
        <v>0</v>
      </c>
      <c r="BH757" s="226">
        <f>IF(N757="sníž. přenesená",J757,0)</f>
        <v>0</v>
      </c>
      <c r="BI757" s="226">
        <f>IF(N757="nulová",J757,0)</f>
        <v>0</v>
      </c>
      <c r="BJ757" s="18" t="s">
        <v>79</v>
      </c>
      <c r="BK757" s="226">
        <f>ROUND(I757*H757,2)</f>
        <v>0</v>
      </c>
      <c r="BL757" s="18" t="s">
        <v>248</v>
      </c>
      <c r="BM757" s="225" t="s">
        <v>5929</v>
      </c>
    </row>
    <row r="758" s="2" customFormat="1">
      <c r="A758" s="39"/>
      <c r="B758" s="40"/>
      <c r="C758" s="41"/>
      <c r="D758" s="227" t="s">
        <v>435</v>
      </c>
      <c r="E758" s="41"/>
      <c r="F758" s="228" t="s">
        <v>8573</v>
      </c>
      <c r="G758" s="41"/>
      <c r="H758" s="41"/>
      <c r="I758" s="229"/>
      <c r="J758" s="41"/>
      <c r="K758" s="41"/>
      <c r="L758" s="45"/>
      <c r="M758" s="291"/>
      <c r="N758" s="292"/>
      <c r="O758" s="85"/>
      <c r="P758" s="85"/>
      <c r="Q758" s="85"/>
      <c r="R758" s="85"/>
      <c r="S758" s="85"/>
      <c r="T758" s="86"/>
      <c r="U758" s="39"/>
      <c r="V758" s="39"/>
      <c r="W758" s="39"/>
      <c r="X758" s="39"/>
      <c r="Y758" s="39"/>
      <c r="Z758" s="39"/>
      <c r="AA758" s="39"/>
      <c r="AB758" s="39"/>
      <c r="AC758" s="39"/>
      <c r="AD758" s="39"/>
      <c r="AE758" s="39"/>
      <c r="AT758" s="18" t="s">
        <v>435</v>
      </c>
      <c r="AU758" s="18" t="s">
        <v>79</v>
      </c>
    </row>
    <row r="759" s="2" customFormat="1" ht="16.5" customHeight="1">
      <c r="A759" s="39"/>
      <c r="B759" s="40"/>
      <c r="C759" s="214" t="s">
        <v>3588</v>
      </c>
      <c r="D759" s="214" t="s">
        <v>243</v>
      </c>
      <c r="E759" s="215" t="s">
        <v>8574</v>
      </c>
      <c r="F759" s="216" t="s">
        <v>8209</v>
      </c>
      <c r="G759" s="217" t="s">
        <v>261</v>
      </c>
      <c r="H759" s="218">
        <v>700</v>
      </c>
      <c r="I759" s="219"/>
      <c r="J759" s="220">
        <f>ROUND(I759*H759,2)</f>
        <v>0</v>
      </c>
      <c r="K759" s="216" t="s">
        <v>247</v>
      </c>
      <c r="L759" s="45"/>
      <c r="M759" s="221" t="s">
        <v>19</v>
      </c>
      <c r="N759" s="222" t="s">
        <v>43</v>
      </c>
      <c r="O759" s="85"/>
      <c r="P759" s="223">
        <f>O759*H759</f>
        <v>0</v>
      </c>
      <c r="Q759" s="223">
        <v>0</v>
      </c>
      <c r="R759" s="223">
        <f>Q759*H759</f>
        <v>0</v>
      </c>
      <c r="S759" s="223">
        <v>0</v>
      </c>
      <c r="T759" s="224">
        <f>S759*H759</f>
        <v>0</v>
      </c>
      <c r="U759" s="39"/>
      <c r="V759" s="39"/>
      <c r="W759" s="39"/>
      <c r="X759" s="39"/>
      <c r="Y759" s="39"/>
      <c r="Z759" s="39"/>
      <c r="AA759" s="39"/>
      <c r="AB759" s="39"/>
      <c r="AC759" s="39"/>
      <c r="AD759" s="39"/>
      <c r="AE759" s="39"/>
      <c r="AR759" s="225" t="s">
        <v>248</v>
      </c>
      <c r="AT759" s="225" t="s">
        <v>243</v>
      </c>
      <c r="AU759" s="225" t="s">
        <v>79</v>
      </c>
      <c r="AY759" s="18" t="s">
        <v>240</v>
      </c>
      <c r="BE759" s="226">
        <f>IF(N759="základní",J759,0)</f>
        <v>0</v>
      </c>
      <c r="BF759" s="226">
        <f>IF(N759="snížená",J759,0)</f>
        <v>0</v>
      </c>
      <c r="BG759" s="226">
        <f>IF(N759="zákl. přenesená",J759,0)</f>
        <v>0</v>
      </c>
      <c r="BH759" s="226">
        <f>IF(N759="sníž. přenesená",J759,0)</f>
        <v>0</v>
      </c>
      <c r="BI759" s="226">
        <f>IF(N759="nulová",J759,0)</f>
        <v>0</v>
      </c>
      <c r="BJ759" s="18" t="s">
        <v>79</v>
      </c>
      <c r="BK759" s="226">
        <f>ROUND(I759*H759,2)</f>
        <v>0</v>
      </c>
      <c r="BL759" s="18" t="s">
        <v>248</v>
      </c>
      <c r="BM759" s="225" t="s">
        <v>5931</v>
      </c>
    </row>
    <row r="760" s="2" customFormat="1">
      <c r="A760" s="39"/>
      <c r="B760" s="40"/>
      <c r="C760" s="41"/>
      <c r="D760" s="227" t="s">
        <v>435</v>
      </c>
      <c r="E760" s="41"/>
      <c r="F760" s="228" t="s">
        <v>8575</v>
      </c>
      <c r="G760" s="41"/>
      <c r="H760" s="41"/>
      <c r="I760" s="229"/>
      <c r="J760" s="41"/>
      <c r="K760" s="41"/>
      <c r="L760" s="45"/>
      <c r="M760" s="291"/>
      <c r="N760" s="292"/>
      <c r="O760" s="85"/>
      <c r="P760" s="85"/>
      <c r="Q760" s="85"/>
      <c r="R760" s="85"/>
      <c r="S760" s="85"/>
      <c r="T760" s="86"/>
      <c r="U760" s="39"/>
      <c r="V760" s="39"/>
      <c r="W760" s="39"/>
      <c r="X760" s="39"/>
      <c r="Y760" s="39"/>
      <c r="Z760" s="39"/>
      <c r="AA760" s="39"/>
      <c r="AB760" s="39"/>
      <c r="AC760" s="39"/>
      <c r="AD760" s="39"/>
      <c r="AE760" s="39"/>
      <c r="AT760" s="18" t="s">
        <v>435</v>
      </c>
      <c r="AU760" s="18" t="s">
        <v>79</v>
      </c>
    </row>
    <row r="761" s="2" customFormat="1" ht="16.5" customHeight="1">
      <c r="A761" s="39"/>
      <c r="B761" s="40"/>
      <c r="C761" s="214" t="s">
        <v>3592</v>
      </c>
      <c r="D761" s="214" t="s">
        <v>243</v>
      </c>
      <c r="E761" s="215" t="s">
        <v>8576</v>
      </c>
      <c r="F761" s="216" t="s">
        <v>8212</v>
      </c>
      <c r="G761" s="217" t="s">
        <v>261</v>
      </c>
      <c r="H761" s="218">
        <v>303</v>
      </c>
      <c r="I761" s="219"/>
      <c r="J761" s="220">
        <f>ROUND(I761*H761,2)</f>
        <v>0</v>
      </c>
      <c r="K761" s="216" t="s">
        <v>247</v>
      </c>
      <c r="L761" s="45"/>
      <c r="M761" s="221" t="s">
        <v>19</v>
      </c>
      <c r="N761" s="222" t="s">
        <v>43</v>
      </c>
      <c r="O761" s="85"/>
      <c r="P761" s="223">
        <f>O761*H761</f>
        <v>0</v>
      </c>
      <c r="Q761" s="223">
        <v>0</v>
      </c>
      <c r="R761" s="223">
        <f>Q761*H761</f>
        <v>0</v>
      </c>
      <c r="S761" s="223">
        <v>0</v>
      </c>
      <c r="T761" s="224">
        <f>S761*H761</f>
        <v>0</v>
      </c>
      <c r="U761" s="39"/>
      <c r="V761" s="39"/>
      <c r="W761" s="39"/>
      <c r="X761" s="39"/>
      <c r="Y761" s="39"/>
      <c r="Z761" s="39"/>
      <c r="AA761" s="39"/>
      <c r="AB761" s="39"/>
      <c r="AC761" s="39"/>
      <c r="AD761" s="39"/>
      <c r="AE761" s="39"/>
      <c r="AR761" s="225" t="s">
        <v>248</v>
      </c>
      <c r="AT761" s="225" t="s">
        <v>243</v>
      </c>
      <c r="AU761" s="225" t="s">
        <v>79</v>
      </c>
      <c r="AY761" s="18" t="s">
        <v>240</v>
      </c>
      <c r="BE761" s="226">
        <f>IF(N761="základní",J761,0)</f>
        <v>0</v>
      </c>
      <c r="BF761" s="226">
        <f>IF(N761="snížená",J761,0)</f>
        <v>0</v>
      </c>
      <c r="BG761" s="226">
        <f>IF(N761="zákl. přenesená",J761,0)</f>
        <v>0</v>
      </c>
      <c r="BH761" s="226">
        <f>IF(N761="sníž. přenesená",J761,0)</f>
        <v>0</v>
      </c>
      <c r="BI761" s="226">
        <f>IF(N761="nulová",J761,0)</f>
        <v>0</v>
      </c>
      <c r="BJ761" s="18" t="s">
        <v>79</v>
      </c>
      <c r="BK761" s="226">
        <f>ROUND(I761*H761,2)</f>
        <v>0</v>
      </c>
      <c r="BL761" s="18" t="s">
        <v>248</v>
      </c>
      <c r="BM761" s="225" t="s">
        <v>5933</v>
      </c>
    </row>
    <row r="762" s="2" customFormat="1">
      <c r="A762" s="39"/>
      <c r="B762" s="40"/>
      <c r="C762" s="41"/>
      <c r="D762" s="227" t="s">
        <v>435</v>
      </c>
      <c r="E762" s="41"/>
      <c r="F762" s="228" t="s">
        <v>8577</v>
      </c>
      <c r="G762" s="41"/>
      <c r="H762" s="41"/>
      <c r="I762" s="229"/>
      <c r="J762" s="41"/>
      <c r="K762" s="41"/>
      <c r="L762" s="45"/>
      <c r="M762" s="291"/>
      <c r="N762" s="292"/>
      <c r="O762" s="85"/>
      <c r="P762" s="85"/>
      <c r="Q762" s="85"/>
      <c r="R762" s="85"/>
      <c r="S762" s="85"/>
      <c r="T762" s="86"/>
      <c r="U762" s="39"/>
      <c r="V762" s="39"/>
      <c r="W762" s="39"/>
      <c r="X762" s="39"/>
      <c r="Y762" s="39"/>
      <c r="Z762" s="39"/>
      <c r="AA762" s="39"/>
      <c r="AB762" s="39"/>
      <c r="AC762" s="39"/>
      <c r="AD762" s="39"/>
      <c r="AE762" s="39"/>
      <c r="AT762" s="18" t="s">
        <v>435</v>
      </c>
      <c r="AU762" s="18" t="s">
        <v>79</v>
      </c>
    </row>
    <row r="763" s="2" customFormat="1" ht="16.5" customHeight="1">
      <c r="A763" s="39"/>
      <c r="B763" s="40"/>
      <c r="C763" s="214" t="s">
        <v>3596</v>
      </c>
      <c r="D763" s="214" t="s">
        <v>243</v>
      </c>
      <c r="E763" s="215" t="s">
        <v>8578</v>
      </c>
      <c r="F763" s="216" t="s">
        <v>8579</v>
      </c>
      <c r="G763" s="217" t="s">
        <v>261</v>
      </c>
      <c r="H763" s="218">
        <v>386</v>
      </c>
      <c r="I763" s="219"/>
      <c r="J763" s="220">
        <f>ROUND(I763*H763,2)</f>
        <v>0</v>
      </c>
      <c r="K763" s="216" t="s">
        <v>247</v>
      </c>
      <c r="L763" s="45"/>
      <c r="M763" s="221" t="s">
        <v>19</v>
      </c>
      <c r="N763" s="222" t="s">
        <v>43</v>
      </c>
      <c r="O763" s="85"/>
      <c r="P763" s="223">
        <f>O763*H763</f>
        <v>0</v>
      </c>
      <c r="Q763" s="223">
        <v>0</v>
      </c>
      <c r="R763" s="223">
        <f>Q763*H763</f>
        <v>0</v>
      </c>
      <c r="S763" s="223">
        <v>0</v>
      </c>
      <c r="T763" s="224">
        <f>S763*H763</f>
        <v>0</v>
      </c>
      <c r="U763" s="39"/>
      <c r="V763" s="39"/>
      <c r="W763" s="39"/>
      <c r="X763" s="39"/>
      <c r="Y763" s="39"/>
      <c r="Z763" s="39"/>
      <c r="AA763" s="39"/>
      <c r="AB763" s="39"/>
      <c r="AC763" s="39"/>
      <c r="AD763" s="39"/>
      <c r="AE763" s="39"/>
      <c r="AR763" s="225" t="s">
        <v>248</v>
      </c>
      <c r="AT763" s="225" t="s">
        <v>243</v>
      </c>
      <c r="AU763" s="225" t="s">
        <v>79</v>
      </c>
      <c r="AY763" s="18" t="s">
        <v>240</v>
      </c>
      <c r="BE763" s="226">
        <f>IF(N763="základní",J763,0)</f>
        <v>0</v>
      </c>
      <c r="BF763" s="226">
        <f>IF(N763="snížená",J763,0)</f>
        <v>0</v>
      </c>
      <c r="BG763" s="226">
        <f>IF(N763="zákl. přenesená",J763,0)</f>
        <v>0</v>
      </c>
      <c r="BH763" s="226">
        <f>IF(N763="sníž. přenesená",J763,0)</f>
        <v>0</v>
      </c>
      <c r="BI763" s="226">
        <f>IF(N763="nulová",J763,0)</f>
        <v>0</v>
      </c>
      <c r="BJ763" s="18" t="s">
        <v>79</v>
      </c>
      <c r="BK763" s="226">
        <f>ROUND(I763*H763,2)</f>
        <v>0</v>
      </c>
      <c r="BL763" s="18" t="s">
        <v>248</v>
      </c>
      <c r="BM763" s="225" t="s">
        <v>5935</v>
      </c>
    </row>
    <row r="764" s="2" customFormat="1">
      <c r="A764" s="39"/>
      <c r="B764" s="40"/>
      <c r="C764" s="41"/>
      <c r="D764" s="227" t="s">
        <v>435</v>
      </c>
      <c r="E764" s="41"/>
      <c r="F764" s="228" t="s">
        <v>8580</v>
      </c>
      <c r="G764" s="41"/>
      <c r="H764" s="41"/>
      <c r="I764" s="229"/>
      <c r="J764" s="41"/>
      <c r="K764" s="41"/>
      <c r="L764" s="45"/>
      <c r="M764" s="291"/>
      <c r="N764" s="292"/>
      <c r="O764" s="85"/>
      <c r="P764" s="85"/>
      <c r="Q764" s="85"/>
      <c r="R764" s="85"/>
      <c r="S764" s="85"/>
      <c r="T764" s="86"/>
      <c r="U764" s="39"/>
      <c r="V764" s="39"/>
      <c r="W764" s="39"/>
      <c r="X764" s="39"/>
      <c r="Y764" s="39"/>
      <c r="Z764" s="39"/>
      <c r="AA764" s="39"/>
      <c r="AB764" s="39"/>
      <c r="AC764" s="39"/>
      <c r="AD764" s="39"/>
      <c r="AE764" s="39"/>
      <c r="AT764" s="18" t="s">
        <v>435</v>
      </c>
      <c r="AU764" s="18" t="s">
        <v>79</v>
      </c>
    </row>
    <row r="765" s="2" customFormat="1" ht="16.5" customHeight="1">
      <c r="A765" s="39"/>
      <c r="B765" s="40"/>
      <c r="C765" s="214" t="s">
        <v>3600</v>
      </c>
      <c r="D765" s="214" t="s">
        <v>243</v>
      </c>
      <c r="E765" s="215" t="s">
        <v>8581</v>
      </c>
      <c r="F765" s="216" t="s">
        <v>8215</v>
      </c>
      <c r="G765" s="217" t="s">
        <v>261</v>
      </c>
      <c r="H765" s="218">
        <v>268</v>
      </c>
      <c r="I765" s="219"/>
      <c r="J765" s="220">
        <f>ROUND(I765*H765,2)</f>
        <v>0</v>
      </c>
      <c r="K765" s="216" t="s">
        <v>247</v>
      </c>
      <c r="L765" s="45"/>
      <c r="M765" s="221" t="s">
        <v>19</v>
      </c>
      <c r="N765" s="222" t="s">
        <v>43</v>
      </c>
      <c r="O765" s="85"/>
      <c r="P765" s="223">
        <f>O765*H765</f>
        <v>0</v>
      </c>
      <c r="Q765" s="223">
        <v>0</v>
      </c>
      <c r="R765" s="223">
        <f>Q765*H765</f>
        <v>0</v>
      </c>
      <c r="S765" s="223">
        <v>0</v>
      </c>
      <c r="T765" s="224">
        <f>S765*H765</f>
        <v>0</v>
      </c>
      <c r="U765" s="39"/>
      <c r="V765" s="39"/>
      <c r="W765" s="39"/>
      <c r="X765" s="39"/>
      <c r="Y765" s="39"/>
      <c r="Z765" s="39"/>
      <c r="AA765" s="39"/>
      <c r="AB765" s="39"/>
      <c r="AC765" s="39"/>
      <c r="AD765" s="39"/>
      <c r="AE765" s="39"/>
      <c r="AR765" s="225" t="s">
        <v>248</v>
      </c>
      <c r="AT765" s="225" t="s">
        <v>243</v>
      </c>
      <c r="AU765" s="225" t="s">
        <v>79</v>
      </c>
      <c r="AY765" s="18" t="s">
        <v>240</v>
      </c>
      <c r="BE765" s="226">
        <f>IF(N765="základní",J765,0)</f>
        <v>0</v>
      </c>
      <c r="BF765" s="226">
        <f>IF(N765="snížená",J765,0)</f>
        <v>0</v>
      </c>
      <c r="BG765" s="226">
        <f>IF(N765="zákl. přenesená",J765,0)</f>
        <v>0</v>
      </c>
      <c r="BH765" s="226">
        <f>IF(N765="sníž. přenesená",J765,0)</f>
        <v>0</v>
      </c>
      <c r="BI765" s="226">
        <f>IF(N765="nulová",J765,0)</f>
        <v>0</v>
      </c>
      <c r="BJ765" s="18" t="s">
        <v>79</v>
      </c>
      <c r="BK765" s="226">
        <f>ROUND(I765*H765,2)</f>
        <v>0</v>
      </c>
      <c r="BL765" s="18" t="s">
        <v>248</v>
      </c>
      <c r="BM765" s="225" t="s">
        <v>5937</v>
      </c>
    </row>
    <row r="766" s="2" customFormat="1">
      <c r="A766" s="39"/>
      <c r="B766" s="40"/>
      <c r="C766" s="41"/>
      <c r="D766" s="227" t="s">
        <v>435</v>
      </c>
      <c r="E766" s="41"/>
      <c r="F766" s="228" t="s">
        <v>8582</v>
      </c>
      <c r="G766" s="41"/>
      <c r="H766" s="41"/>
      <c r="I766" s="229"/>
      <c r="J766" s="41"/>
      <c r="K766" s="41"/>
      <c r="L766" s="45"/>
      <c r="M766" s="291"/>
      <c r="N766" s="292"/>
      <c r="O766" s="85"/>
      <c r="P766" s="85"/>
      <c r="Q766" s="85"/>
      <c r="R766" s="85"/>
      <c r="S766" s="85"/>
      <c r="T766" s="86"/>
      <c r="U766" s="39"/>
      <c r="V766" s="39"/>
      <c r="W766" s="39"/>
      <c r="X766" s="39"/>
      <c r="Y766" s="39"/>
      <c r="Z766" s="39"/>
      <c r="AA766" s="39"/>
      <c r="AB766" s="39"/>
      <c r="AC766" s="39"/>
      <c r="AD766" s="39"/>
      <c r="AE766" s="39"/>
      <c r="AT766" s="18" t="s">
        <v>435</v>
      </c>
      <c r="AU766" s="18" t="s">
        <v>79</v>
      </c>
    </row>
    <row r="767" s="2" customFormat="1" ht="16.5" customHeight="1">
      <c r="A767" s="39"/>
      <c r="B767" s="40"/>
      <c r="C767" s="214" t="s">
        <v>3604</v>
      </c>
      <c r="D767" s="214" t="s">
        <v>243</v>
      </c>
      <c r="E767" s="215" t="s">
        <v>8583</v>
      </c>
      <c r="F767" s="216" t="s">
        <v>8584</v>
      </c>
      <c r="G767" s="217" t="s">
        <v>261</v>
      </c>
      <c r="H767" s="218">
        <v>621</v>
      </c>
      <c r="I767" s="219"/>
      <c r="J767" s="220">
        <f>ROUND(I767*H767,2)</f>
        <v>0</v>
      </c>
      <c r="K767" s="216" t="s">
        <v>247</v>
      </c>
      <c r="L767" s="45"/>
      <c r="M767" s="221" t="s">
        <v>19</v>
      </c>
      <c r="N767" s="222" t="s">
        <v>43</v>
      </c>
      <c r="O767" s="85"/>
      <c r="P767" s="223">
        <f>O767*H767</f>
        <v>0</v>
      </c>
      <c r="Q767" s="223">
        <v>0</v>
      </c>
      <c r="R767" s="223">
        <f>Q767*H767</f>
        <v>0</v>
      </c>
      <c r="S767" s="223">
        <v>0</v>
      </c>
      <c r="T767" s="224">
        <f>S767*H767</f>
        <v>0</v>
      </c>
      <c r="U767" s="39"/>
      <c r="V767" s="39"/>
      <c r="W767" s="39"/>
      <c r="X767" s="39"/>
      <c r="Y767" s="39"/>
      <c r="Z767" s="39"/>
      <c r="AA767" s="39"/>
      <c r="AB767" s="39"/>
      <c r="AC767" s="39"/>
      <c r="AD767" s="39"/>
      <c r="AE767" s="39"/>
      <c r="AR767" s="225" t="s">
        <v>248</v>
      </c>
      <c r="AT767" s="225" t="s">
        <v>243</v>
      </c>
      <c r="AU767" s="225" t="s">
        <v>79</v>
      </c>
      <c r="AY767" s="18" t="s">
        <v>240</v>
      </c>
      <c r="BE767" s="226">
        <f>IF(N767="základní",J767,0)</f>
        <v>0</v>
      </c>
      <c r="BF767" s="226">
        <f>IF(N767="snížená",J767,0)</f>
        <v>0</v>
      </c>
      <c r="BG767" s="226">
        <f>IF(N767="zákl. přenesená",J767,0)</f>
        <v>0</v>
      </c>
      <c r="BH767" s="226">
        <f>IF(N767="sníž. přenesená",J767,0)</f>
        <v>0</v>
      </c>
      <c r="BI767" s="226">
        <f>IF(N767="nulová",J767,0)</f>
        <v>0</v>
      </c>
      <c r="BJ767" s="18" t="s">
        <v>79</v>
      </c>
      <c r="BK767" s="226">
        <f>ROUND(I767*H767,2)</f>
        <v>0</v>
      </c>
      <c r="BL767" s="18" t="s">
        <v>248</v>
      </c>
      <c r="BM767" s="225" t="s">
        <v>5939</v>
      </c>
    </row>
    <row r="768" s="2" customFormat="1">
      <c r="A768" s="39"/>
      <c r="B768" s="40"/>
      <c r="C768" s="41"/>
      <c r="D768" s="227" t="s">
        <v>435</v>
      </c>
      <c r="E768" s="41"/>
      <c r="F768" s="228" t="s">
        <v>8585</v>
      </c>
      <c r="G768" s="41"/>
      <c r="H768" s="41"/>
      <c r="I768" s="229"/>
      <c r="J768" s="41"/>
      <c r="K768" s="41"/>
      <c r="L768" s="45"/>
      <c r="M768" s="291"/>
      <c r="N768" s="292"/>
      <c r="O768" s="85"/>
      <c r="P768" s="85"/>
      <c r="Q768" s="85"/>
      <c r="R768" s="85"/>
      <c r="S768" s="85"/>
      <c r="T768" s="86"/>
      <c r="U768" s="39"/>
      <c r="V768" s="39"/>
      <c r="W768" s="39"/>
      <c r="X768" s="39"/>
      <c r="Y768" s="39"/>
      <c r="Z768" s="39"/>
      <c r="AA768" s="39"/>
      <c r="AB768" s="39"/>
      <c r="AC768" s="39"/>
      <c r="AD768" s="39"/>
      <c r="AE768" s="39"/>
      <c r="AT768" s="18" t="s">
        <v>435</v>
      </c>
      <c r="AU768" s="18" t="s">
        <v>79</v>
      </c>
    </row>
    <row r="769" s="2" customFormat="1" ht="21.75" customHeight="1">
      <c r="A769" s="39"/>
      <c r="B769" s="40"/>
      <c r="C769" s="214" t="s">
        <v>3608</v>
      </c>
      <c r="D769" s="214" t="s">
        <v>243</v>
      </c>
      <c r="E769" s="215" t="s">
        <v>8586</v>
      </c>
      <c r="F769" s="216" t="s">
        <v>8223</v>
      </c>
      <c r="G769" s="217" t="s">
        <v>261</v>
      </c>
      <c r="H769" s="218">
        <v>60</v>
      </c>
      <c r="I769" s="219"/>
      <c r="J769" s="220">
        <f>ROUND(I769*H769,2)</f>
        <v>0</v>
      </c>
      <c r="K769" s="216" t="s">
        <v>247</v>
      </c>
      <c r="L769" s="45"/>
      <c r="M769" s="221" t="s">
        <v>19</v>
      </c>
      <c r="N769" s="222" t="s">
        <v>43</v>
      </c>
      <c r="O769" s="85"/>
      <c r="P769" s="223">
        <f>O769*H769</f>
        <v>0</v>
      </c>
      <c r="Q769" s="223">
        <v>0</v>
      </c>
      <c r="R769" s="223">
        <f>Q769*H769</f>
        <v>0</v>
      </c>
      <c r="S769" s="223">
        <v>0</v>
      </c>
      <c r="T769" s="224">
        <f>S769*H769</f>
        <v>0</v>
      </c>
      <c r="U769" s="39"/>
      <c r="V769" s="39"/>
      <c r="W769" s="39"/>
      <c r="X769" s="39"/>
      <c r="Y769" s="39"/>
      <c r="Z769" s="39"/>
      <c r="AA769" s="39"/>
      <c r="AB769" s="39"/>
      <c r="AC769" s="39"/>
      <c r="AD769" s="39"/>
      <c r="AE769" s="39"/>
      <c r="AR769" s="225" t="s">
        <v>248</v>
      </c>
      <c r="AT769" s="225" t="s">
        <v>243</v>
      </c>
      <c r="AU769" s="225" t="s">
        <v>79</v>
      </c>
      <c r="AY769" s="18" t="s">
        <v>240</v>
      </c>
      <c r="BE769" s="226">
        <f>IF(N769="základní",J769,0)</f>
        <v>0</v>
      </c>
      <c r="BF769" s="226">
        <f>IF(N769="snížená",J769,0)</f>
        <v>0</v>
      </c>
      <c r="BG769" s="226">
        <f>IF(N769="zákl. přenesená",J769,0)</f>
        <v>0</v>
      </c>
      <c r="BH769" s="226">
        <f>IF(N769="sníž. přenesená",J769,0)</f>
        <v>0</v>
      </c>
      <c r="BI769" s="226">
        <f>IF(N769="nulová",J769,0)</f>
        <v>0</v>
      </c>
      <c r="BJ769" s="18" t="s">
        <v>79</v>
      </c>
      <c r="BK769" s="226">
        <f>ROUND(I769*H769,2)</f>
        <v>0</v>
      </c>
      <c r="BL769" s="18" t="s">
        <v>248</v>
      </c>
      <c r="BM769" s="225" t="s">
        <v>5941</v>
      </c>
    </row>
    <row r="770" s="2" customFormat="1">
      <c r="A770" s="39"/>
      <c r="B770" s="40"/>
      <c r="C770" s="41"/>
      <c r="D770" s="227" t="s">
        <v>435</v>
      </c>
      <c r="E770" s="41"/>
      <c r="F770" s="228" t="s">
        <v>8587</v>
      </c>
      <c r="G770" s="41"/>
      <c r="H770" s="41"/>
      <c r="I770" s="229"/>
      <c r="J770" s="41"/>
      <c r="K770" s="41"/>
      <c r="L770" s="45"/>
      <c r="M770" s="291"/>
      <c r="N770" s="292"/>
      <c r="O770" s="85"/>
      <c r="P770" s="85"/>
      <c r="Q770" s="85"/>
      <c r="R770" s="85"/>
      <c r="S770" s="85"/>
      <c r="T770" s="86"/>
      <c r="U770" s="39"/>
      <c r="V770" s="39"/>
      <c r="W770" s="39"/>
      <c r="X770" s="39"/>
      <c r="Y770" s="39"/>
      <c r="Z770" s="39"/>
      <c r="AA770" s="39"/>
      <c r="AB770" s="39"/>
      <c r="AC770" s="39"/>
      <c r="AD770" s="39"/>
      <c r="AE770" s="39"/>
      <c r="AT770" s="18" t="s">
        <v>435</v>
      </c>
      <c r="AU770" s="18" t="s">
        <v>79</v>
      </c>
    </row>
    <row r="771" s="2" customFormat="1" ht="21.75" customHeight="1">
      <c r="A771" s="39"/>
      <c r="B771" s="40"/>
      <c r="C771" s="214" t="s">
        <v>3613</v>
      </c>
      <c r="D771" s="214" t="s">
        <v>243</v>
      </c>
      <c r="E771" s="215" t="s">
        <v>8588</v>
      </c>
      <c r="F771" s="216" t="s">
        <v>8226</v>
      </c>
      <c r="G771" s="217" t="s">
        <v>261</v>
      </c>
      <c r="H771" s="218">
        <v>60</v>
      </c>
      <c r="I771" s="219"/>
      <c r="J771" s="220">
        <f>ROUND(I771*H771,2)</f>
        <v>0</v>
      </c>
      <c r="K771" s="216" t="s">
        <v>247</v>
      </c>
      <c r="L771" s="45"/>
      <c r="M771" s="221" t="s">
        <v>19</v>
      </c>
      <c r="N771" s="222" t="s">
        <v>43</v>
      </c>
      <c r="O771" s="85"/>
      <c r="P771" s="223">
        <f>O771*H771</f>
        <v>0</v>
      </c>
      <c r="Q771" s="223">
        <v>0</v>
      </c>
      <c r="R771" s="223">
        <f>Q771*H771</f>
        <v>0</v>
      </c>
      <c r="S771" s="223">
        <v>0</v>
      </c>
      <c r="T771" s="224">
        <f>S771*H771</f>
        <v>0</v>
      </c>
      <c r="U771" s="39"/>
      <c r="V771" s="39"/>
      <c r="W771" s="39"/>
      <c r="X771" s="39"/>
      <c r="Y771" s="39"/>
      <c r="Z771" s="39"/>
      <c r="AA771" s="39"/>
      <c r="AB771" s="39"/>
      <c r="AC771" s="39"/>
      <c r="AD771" s="39"/>
      <c r="AE771" s="39"/>
      <c r="AR771" s="225" t="s">
        <v>248</v>
      </c>
      <c r="AT771" s="225" t="s">
        <v>243</v>
      </c>
      <c r="AU771" s="225" t="s">
        <v>79</v>
      </c>
      <c r="AY771" s="18" t="s">
        <v>240</v>
      </c>
      <c r="BE771" s="226">
        <f>IF(N771="základní",J771,0)</f>
        <v>0</v>
      </c>
      <c r="BF771" s="226">
        <f>IF(N771="snížená",J771,0)</f>
        <v>0</v>
      </c>
      <c r="BG771" s="226">
        <f>IF(N771="zákl. přenesená",J771,0)</f>
        <v>0</v>
      </c>
      <c r="BH771" s="226">
        <f>IF(N771="sníž. přenesená",J771,0)</f>
        <v>0</v>
      </c>
      <c r="BI771" s="226">
        <f>IF(N771="nulová",J771,0)</f>
        <v>0</v>
      </c>
      <c r="BJ771" s="18" t="s">
        <v>79</v>
      </c>
      <c r="BK771" s="226">
        <f>ROUND(I771*H771,2)</f>
        <v>0</v>
      </c>
      <c r="BL771" s="18" t="s">
        <v>248</v>
      </c>
      <c r="BM771" s="225" t="s">
        <v>5943</v>
      </c>
    </row>
    <row r="772" s="2" customFormat="1">
      <c r="A772" s="39"/>
      <c r="B772" s="40"/>
      <c r="C772" s="41"/>
      <c r="D772" s="227" t="s">
        <v>435</v>
      </c>
      <c r="E772" s="41"/>
      <c r="F772" s="228" t="s">
        <v>8589</v>
      </c>
      <c r="G772" s="41"/>
      <c r="H772" s="41"/>
      <c r="I772" s="229"/>
      <c r="J772" s="41"/>
      <c r="K772" s="41"/>
      <c r="L772" s="45"/>
      <c r="M772" s="291"/>
      <c r="N772" s="292"/>
      <c r="O772" s="85"/>
      <c r="P772" s="85"/>
      <c r="Q772" s="85"/>
      <c r="R772" s="85"/>
      <c r="S772" s="85"/>
      <c r="T772" s="86"/>
      <c r="U772" s="39"/>
      <c r="V772" s="39"/>
      <c r="W772" s="39"/>
      <c r="X772" s="39"/>
      <c r="Y772" s="39"/>
      <c r="Z772" s="39"/>
      <c r="AA772" s="39"/>
      <c r="AB772" s="39"/>
      <c r="AC772" s="39"/>
      <c r="AD772" s="39"/>
      <c r="AE772" s="39"/>
      <c r="AT772" s="18" t="s">
        <v>435</v>
      </c>
      <c r="AU772" s="18" t="s">
        <v>79</v>
      </c>
    </row>
    <row r="773" s="2" customFormat="1" ht="21.75" customHeight="1">
      <c r="A773" s="39"/>
      <c r="B773" s="40"/>
      <c r="C773" s="214" t="s">
        <v>3617</v>
      </c>
      <c r="D773" s="214" t="s">
        <v>243</v>
      </c>
      <c r="E773" s="215" t="s">
        <v>8590</v>
      </c>
      <c r="F773" s="216" t="s">
        <v>8229</v>
      </c>
      <c r="G773" s="217" t="s">
        <v>261</v>
      </c>
      <c r="H773" s="218">
        <v>60</v>
      </c>
      <c r="I773" s="219"/>
      <c r="J773" s="220">
        <f>ROUND(I773*H773,2)</f>
        <v>0</v>
      </c>
      <c r="K773" s="216" t="s">
        <v>247</v>
      </c>
      <c r="L773" s="45"/>
      <c r="M773" s="221" t="s">
        <v>19</v>
      </c>
      <c r="N773" s="222" t="s">
        <v>43</v>
      </c>
      <c r="O773" s="85"/>
      <c r="P773" s="223">
        <f>O773*H773</f>
        <v>0</v>
      </c>
      <c r="Q773" s="223">
        <v>0</v>
      </c>
      <c r="R773" s="223">
        <f>Q773*H773</f>
        <v>0</v>
      </c>
      <c r="S773" s="223">
        <v>0</v>
      </c>
      <c r="T773" s="224">
        <f>S773*H773</f>
        <v>0</v>
      </c>
      <c r="U773" s="39"/>
      <c r="V773" s="39"/>
      <c r="W773" s="39"/>
      <c r="X773" s="39"/>
      <c r="Y773" s="39"/>
      <c r="Z773" s="39"/>
      <c r="AA773" s="39"/>
      <c r="AB773" s="39"/>
      <c r="AC773" s="39"/>
      <c r="AD773" s="39"/>
      <c r="AE773" s="39"/>
      <c r="AR773" s="225" t="s">
        <v>248</v>
      </c>
      <c r="AT773" s="225" t="s">
        <v>243</v>
      </c>
      <c r="AU773" s="225" t="s">
        <v>79</v>
      </c>
      <c r="AY773" s="18" t="s">
        <v>240</v>
      </c>
      <c r="BE773" s="226">
        <f>IF(N773="základní",J773,0)</f>
        <v>0</v>
      </c>
      <c r="BF773" s="226">
        <f>IF(N773="snížená",J773,0)</f>
        <v>0</v>
      </c>
      <c r="BG773" s="226">
        <f>IF(N773="zákl. přenesená",J773,0)</f>
        <v>0</v>
      </c>
      <c r="BH773" s="226">
        <f>IF(N773="sníž. přenesená",J773,0)</f>
        <v>0</v>
      </c>
      <c r="BI773" s="226">
        <f>IF(N773="nulová",J773,0)</f>
        <v>0</v>
      </c>
      <c r="BJ773" s="18" t="s">
        <v>79</v>
      </c>
      <c r="BK773" s="226">
        <f>ROUND(I773*H773,2)</f>
        <v>0</v>
      </c>
      <c r="BL773" s="18" t="s">
        <v>248</v>
      </c>
      <c r="BM773" s="225" t="s">
        <v>5945</v>
      </c>
    </row>
    <row r="774" s="2" customFormat="1">
      <c r="A774" s="39"/>
      <c r="B774" s="40"/>
      <c r="C774" s="41"/>
      <c r="D774" s="227" t="s">
        <v>435</v>
      </c>
      <c r="E774" s="41"/>
      <c r="F774" s="228" t="s">
        <v>8591</v>
      </c>
      <c r="G774" s="41"/>
      <c r="H774" s="41"/>
      <c r="I774" s="229"/>
      <c r="J774" s="41"/>
      <c r="K774" s="41"/>
      <c r="L774" s="45"/>
      <c r="M774" s="291"/>
      <c r="N774" s="292"/>
      <c r="O774" s="85"/>
      <c r="P774" s="85"/>
      <c r="Q774" s="85"/>
      <c r="R774" s="85"/>
      <c r="S774" s="85"/>
      <c r="T774" s="86"/>
      <c r="U774" s="39"/>
      <c r="V774" s="39"/>
      <c r="W774" s="39"/>
      <c r="X774" s="39"/>
      <c r="Y774" s="39"/>
      <c r="Z774" s="39"/>
      <c r="AA774" s="39"/>
      <c r="AB774" s="39"/>
      <c r="AC774" s="39"/>
      <c r="AD774" s="39"/>
      <c r="AE774" s="39"/>
      <c r="AT774" s="18" t="s">
        <v>435</v>
      </c>
      <c r="AU774" s="18" t="s">
        <v>79</v>
      </c>
    </row>
    <row r="775" s="2" customFormat="1" ht="21.75" customHeight="1">
      <c r="A775" s="39"/>
      <c r="B775" s="40"/>
      <c r="C775" s="214" t="s">
        <v>3621</v>
      </c>
      <c r="D775" s="214" t="s">
        <v>243</v>
      </c>
      <c r="E775" s="215" t="s">
        <v>8592</v>
      </c>
      <c r="F775" s="216" t="s">
        <v>8232</v>
      </c>
      <c r="G775" s="217" t="s">
        <v>261</v>
      </c>
      <c r="H775" s="218">
        <v>1500</v>
      </c>
      <c r="I775" s="219"/>
      <c r="J775" s="220">
        <f>ROUND(I775*H775,2)</f>
        <v>0</v>
      </c>
      <c r="K775" s="216" t="s">
        <v>247</v>
      </c>
      <c r="L775" s="45"/>
      <c r="M775" s="221" t="s">
        <v>19</v>
      </c>
      <c r="N775" s="222" t="s">
        <v>43</v>
      </c>
      <c r="O775" s="85"/>
      <c r="P775" s="223">
        <f>O775*H775</f>
        <v>0</v>
      </c>
      <c r="Q775" s="223">
        <v>0</v>
      </c>
      <c r="R775" s="223">
        <f>Q775*H775</f>
        <v>0</v>
      </c>
      <c r="S775" s="223">
        <v>0</v>
      </c>
      <c r="T775" s="224">
        <f>S775*H775</f>
        <v>0</v>
      </c>
      <c r="U775" s="39"/>
      <c r="V775" s="39"/>
      <c r="W775" s="39"/>
      <c r="X775" s="39"/>
      <c r="Y775" s="39"/>
      <c r="Z775" s="39"/>
      <c r="AA775" s="39"/>
      <c r="AB775" s="39"/>
      <c r="AC775" s="39"/>
      <c r="AD775" s="39"/>
      <c r="AE775" s="39"/>
      <c r="AR775" s="225" t="s">
        <v>248</v>
      </c>
      <c r="AT775" s="225" t="s">
        <v>243</v>
      </c>
      <c r="AU775" s="225" t="s">
        <v>79</v>
      </c>
      <c r="AY775" s="18" t="s">
        <v>240</v>
      </c>
      <c r="BE775" s="226">
        <f>IF(N775="základní",J775,0)</f>
        <v>0</v>
      </c>
      <c r="BF775" s="226">
        <f>IF(N775="snížená",J775,0)</f>
        <v>0</v>
      </c>
      <c r="BG775" s="226">
        <f>IF(N775="zákl. přenesená",J775,0)</f>
        <v>0</v>
      </c>
      <c r="BH775" s="226">
        <f>IF(N775="sníž. přenesená",J775,0)</f>
        <v>0</v>
      </c>
      <c r="BI775" s="226">
        <f>IF(N775="nulová",J775,0)</f>
        <v>0</v>
      </c>
      <c r="BJ775" s="18" t="s">
        <v>79</v>
      </c>
      <c r="BK775" s="226">
        <f>ROUND(I775*H775,2)</f>
        <v>0</v>
      </c>
      <c r="BL775" s="18" t="s">
        <v>248</v>
      </c>
      <c r="BM775" s="225" t="s">
        <v>5948</v>
      </c>
    </row>
    <row r="776" s="2" customFormat="1">
      <c r="A776" s="39"/>
      <c r="B776" s="40"/>
      <c r="C776" s="41"/>
      <c r="D776" s="227" t="s">
        <v>435</v>
      </c>
      <c r="E776" s="41"/>
      <c r="F776" s="228" t="s">
        <v>8593</v>
      </c>
      <c r="G776" s="41"/>
      <c r="H776" s="41"/>
      <c r="I776" s="229"/>
      <c r="J776" s="41"/>
      <c r="K776" s="41"/>
      <c r="L776" s="45"/>
      <c r="M776" s="291"/>
      <c r="N776" s="292"/>
      <c r="O776" s="85"/>
      <c r="P776" s="85"/>
      <c r="Q776" s="85"/>
      <c r="R776" s="85"/>
      <c r="S776" s="85"/>
      <c r="T776" s="86"/>
      <c r="U776" s="39"/>
      <c r="V776" s="39"/>
      <c r="W776" s="39"/>
      <c r="X776" s="39"/>
      <c r="Y776" s="39"/>
      <c r="Z776" s="39"/>
      <c r="AA776" s="39"/>
      <c r="AB776" s="39"/>
      <c r="AC776" s="39"/>
      <c r="AD776" s="39"/>
      <c r="AE776" s="39"/>
      <c r="AT776" s="18" t="s">
        <v>435</v>
      </c>
      <c r="AU776" s="18" t="s">
        <v>79</v>
      </c>
    </row>
    <row r="777" s="2" customFormat="1" ht="16.5" customHeight="1">
      <c r="A777" s="39"/>
      <c r="B777" s="40"/>
      <c r="C777" s="214" t="s">
        <v>3625</v>
      </c>
      <c r="D777" s="214" t="s">
        <v>243</v>
      </c>
      <c r="E777" s="215" t="s">
        <v>8594</v>
      </c>
      <c r="F777" s="216" t="s">
        <v>8235</v>
      </c>
      <c r="G777" s="217" t="s">
        <v>282</v>
      </c>
      <c r="H777" s="218">
        <v>1</v>
      </c>
      <c r="I777" s="219"/>
      <c r="J777" s="220">
        <f>ROUND(I777*H777,2)</f>
        <v>0</v>
      </c>
      <c r="K777" s="216" t="s">
        <v>247</v>
      </c>
      <c r="L777" s="45"/>
      <c r="M777" s="221" t="s">
        <v>19</v>
      </c>
      <c r="N777" s="222" t="s">
        <v>43</v>
      </c>
      <c r="O777" s="85"/>
      <c r="P777" s="223">
        <f>O777*H777</f>
        <v>0</v>
      </c>
      <c r="Q777" s="223">
        <v>0</v>
      </c>
      <c r="R777" s="223">
        <f>Q777*H777</f>
        <v>0</v>
      </c>
      <c r="S777" s="223">
        <v>0</v>
      </c>
      <c r="T777" s="224">
        <f>S777*H777</f>
        <v>0</v>
      </c>
      <c r="U777" s="39"/>
      <c r="V777" s="39"/>
      <c r="W777" s="39"/>
      <c r="X777" s="39"/>
      <c r="Y777" s="39"/>
      <c r="Z777" s="39"/>
      <c r="AA777" s="39"/>
      <c r="AB777" s="39"/>
      <c r="AC777" s="39"/>
      <c r="AD777" s="39"/>
      <c r="AE777" s="39"/>
      <c r="AR777" s="225" t="s">
        <v>248</v>
      </c>
      <c r="AT777" s="225" t="s">
        <v>243</v>
      </c>
      <c r="AU777" s="225" t="s">
        <v>79</v>
      </c>
      <c r="AY777" s="18" t="s">
        <v>240</v>
      </c>
      <c r="BE777" s="226">
        <f>IF(N777="základní",J777,0)</f>
        <v>0</v>
      </c>
      <c r="BF777" s="226">
        <f>IF(N777="snížená",J777,0)</f>
        <v>0</v>
      </c>
      <c r="BG777" s="226">
        <f>IF(N777="zákl. přenesená",J777,0)</f>
        <v>0</v>
      </c>
      <c r="BH777" s="226">
        <f>IF(N777="sníž. přenesená",J777,0)</f>
        <v>0</v>
      </c>
      <c r="BI777" s="226">
        <f>IF(N777="nulová",J777,0)</f>
        <v>0</v>
      </c>
      <c r="BJ777" s="18" t="s">
        <v>79</v>
      </c>
      <c r="BK777" s="226">
        <f>ROUND(I777*H777,2)</f>
        <v>0</v>
      </c>
      <c r="BL777" s="18" t="s">
        <v>248</v>
      </c>
      <c r="BM777" s="225" t="s">
        <v>5951</v>
      </c>
    </row>
    <row r="778" s="2" customFormat="1">
      <c r="A778" s="39"/>
      <c r="B778" s="40"/>
      <c r="C778" s="41"/>
      <c r="D778" s="227" t="s">
        <v>435</v>
      </c>
      <c r="E778" s="41"/>
      <c r="F778" s="228" t="s">
        <v>8595</v>
      </c>
      <c r="G778" s="41"/>
      <c r="H778" s="41"/>
      <c r="I778" s="229"/>
      <c r="J778" s="41"/>
      <c r="K778" s="41"/>
      <c r="L778" s="45"/>
      <c r="M778" s="291"/>
      <c r="N778" s="292"/>
      <c r="O778" s="85"/>
      <c r="P778" s="85"/>
      <c r="Q778" s="85"/>
      <c r="R778" s="85"/>
      <c r="S778" s="85"/>
      <c r="T778" s="86"/>
      <c r="U778" s="39"/>
      <c r="V778" s="39"/>
      <c r="W778" s="39"/>
      <c r="X778" s="39"/>
      <c r="Y778" s="39"/>
      <c r="Z778" s="39"/>
      <c r="AA778" s="39"/>
      <c r="AB778" s="39"/>
      <c r="AC778" s="39"/>
      <c r="AD778" s="39"/>
      <c r="AE778" s="39"/>
      <c r="AT778" s="18" t="s">
        <v>435</v>
      </c>
      <c r="AU778" s="18" t="s">
        <v>79</v>
      </c>
    </row>
    <row r="779" s="2" customFormat="1" ht="16.5" customHeight="1">
      <c r="A779" s="39"/>
      <c r="B779" s="40"/>
      <c r="C779" s="214" t="s">
        <v>3629</v>
      </c>
      <c r="D779" s="214" t="s">
        <v>243</v>
      </c>
      <c r="E779" s="215" t="s">
        <v>8596</v>
      </c>
      <c r="F779" s="216" t="s">
        <v>8597</v>
      </c>
      <c r="G779" s="217" t="s">
        <v>282</v>
      </c>
      <c r="H779" s="218">
        <v>2</v>
      </c>
      <c r="I779" s="219"/>
      <c r="J779" s="220">
        <f>ROUND(I779*H779,2)</f>
        <v>0</v>
      </c>
      <c r="K779" s="216" t="s">
        <v>247</v>
      </c>
      <c r="L779" s="45"/>
      <c r="M779" s="221" t="s">
        <v>19</v>
      </c>
      <c r="N779" s="222" t="s">
        <v>43</v>
      </c>
      <c r="O779" s="85"/>
      <c r="P779" s="223">
        <f>O779*H779</f>
        <v>0</v>
      </c>
      <c r="Q779" s="223">
        <v>0</v>
      </c>
      <c r="R779" s="223">
        <f>Q779*H779</f>
        <v>0</v>
      </c>
      <c r="S779" s="223">
        <v>0</v>
      </c>
      <c r="T779" s="224">
        <f>S779*H779</f>
        <v>0</v>
      </c>
      <c r="U779" s="39"/>
      <c r="V779" s="39"/>
      <c r="W779" s="39"/>
      <c r="X779" s="39"/>
      <c r="Y779" s="39"/>
      <c r="Z779" s="39"/>
      <c r="AA779" s="39"/>
      <c r="AB779" s="39"/>
      <c r="AC779" s="39"/>
      <c r="AD779" s="39"/>
      <c r="AE779" s="39"/>
      <c r="AR779" s="225" t="s">
        <v>248</v>
      </c>
      <c r="AT779" s="225" t="s">
        <v>243</v>
      </c>
      <c r="AU779" s="225" t="s">
        <v>79</v>
      </c>
      <c r="AY779" s="18" t="s">
        <v>240</v>
      </c>
      <c r="BE779" s="226">
        <f>IF(N779="základní",J779,0)</f>
        <v>0</v>
      </c>
      <c r="BF779" s="226">
        <f>IF(N779="snížená",J779,0)</f>
        <v>0</v>
      </c>
      <c r="BG779" s="226">
        <f>IF(N779="zákl. přenesená",J779,0)</f>
        <v>0</v>
      </c>
      <c r="BH779" s="226">
        <f>IF(N779="sníž. přenesená",J779,0)</f>
        <v>0</v>
      </c>
      <c r="BI779" s="226">
        <f>IF(N779="nulová",J779,0)</f>
        <v>0</v>
      </c>
      <c r="BJ779" s="18" t="s">
        <v>79</v>
      </c>
      <c r="BK779" s="226">
        <f>ROUND(I779*H779,2)</f>
        <v>0</v>
      </c>
      <c r="BL779" s="18" t="s">
        <v>248</v>
      </c>
      <c r="BM779" s="225" t="s">
        <v>5953</v>
      </c>
    </row>
    <row r="780" s="2" customFormat="1">
      <c r="A780" s="39"/>
      <c r="B780" s="40"/>
      <c r="C780" s="41"/>
      <c r="D780" s="227" t="s">
        <v>435</v>
      </c>
      <c r="E780" s="41"/>
      <c r="F780" s="228" t="s">
        <v>8598</v>
      </c>
      <c r="G780" s="41"/>
      <c r="H780" s="41"/>
      <c r="I780" s="229"/>
      <c r="J780" s="41"/>
      <c r="K780" s="41"/>
      <c r="L780" s="45"/>
      <c r="M780" s="291"/>
      <c r="N780" s="292"/>
      <c r="O780" s="85"/>
      <c r="P780" s="85"/>
      <c r="Q780" s="85"/>
      <c r="R780" s="85"/>
      <c r="S780" s="85"/>
      <c r="T780" s="86"/>
      <c r="U780" s="39"/>
      <c r="V780" s="39"/>
      <c r="W780" s="39"/>
      <c r="X780" s="39"/>
      <c r="Y780" s="39"/>
      <c r="Z780" s="39"/>
      <c r="AA780" s="39"/>
      <c r="AB780" s="39"/>
      <c r="AC780" s="39"/>
      <c r="AD780" s="39"/>
      <c r="AE780" s="39"/>
      <c r="AT780" s="18" t="s">
        <v>435</v>
      </c>
      <c r="AU780" s="18" t="s">
        <v>79</v>
      </c>
    </row>
    <row r="781" s="2" customFormat="1" ht="16.5" customHeight="1">
      <c r="A781" s="39"/>
      <c r="B781" s="40"/>
      <c r="C781" s="214" t="s">
        <v>3633</v>
      </c>
      <c r="D781" s="214" t="s">
        <v>243</v>
      </c>
      <c r="E781" s="215" t="s">
        <v>8599</v>
      </c>
      <c r="F781" s="216" t="s">
        <v>8600</v>
      </c>
      <c r="G781" s="217" t="s">
        <v>282</v>
      </c>
      <c r="H781" s="218">
        <v>2</v>
      </c>
      <c r="I781" s="219"/>
      <c r="J781" s="220">
        <f>ROUND(I781*H781,2)</f>
        <v>0</v>
      </c>
      <c r="K781" s="216" t="s">
        <v>247</v>
      </c>
      <c r="L781" s="45"/>
      <c r="M781" s="221" t="s">
        <v>19</v>
      </c>
      <c r="N781" s="222" t="s">
        <v>43</v>
      </c>
      <c r="O781" s="85"/>
      <c r="P781" s="223">
        <f>O781*H781</f>
        <v>0</v>
      </c>
      <c r="Q781" s="223">
        <v>0</v>
      </c>
      <c r="R781" s="223">
        <f>Q781*H781</f>
        <v>0</v>
      </c>
      <c r="S781" s="223">
        <v>0</v>
      </c>
      <c r="T781" s="224">
        <f>S781*H781</f>
        <v>0</v>
      </c>
      <c r="U781" s="39"/>
      <c r="V781" s="39"/>
      <c r="W781" s="39"/>
      <c r="X781" s="39"/>
      <c r="Y781" s="39"/>
      <c r="Z781" s="39"/>
      <c r="AA781" s="39"/>
      <c r="AB781" s="39"/>
      <c r="AC781" s="39"/>
      <c r="AD781" s="39"/>
      <c r="AE781" s="39"/>
      <c r="AR781" s="225" t="s">
        <v>248</v>
      </c>
      <c r="AT781" s="225" t="s">
        <v>243</v>
      </c>
      <c r="AU781" s="225" t="s">
        <v>79</v>
      </c>
      <c r="AY781" s="18" t="s">
        <v>240</v>
      </c>
      <c r="BE781" s="226">
        <f>IF(N781="základní",J781,0)</f>
        <v>0</v>
      </c>
      <c r="BF781" s="226">
        <f>IF(N781="snížená",J781,0)</f>
        <v>0</v>
      </c>
      <c r="BG781" s="226">
        <f>IF(N781="zákl. přenesená",J781,0)</f>
        <v>0</v>
      </c>
      <c r="BH781" s="226">
        <f>IF(N781="sníž. přenesená",J781,0)</f>
        <v>0</v>
      </c>
      <c r="BI781" s="226">
        <f>IF(N781="nulová",J781,0)</f>
        <v>0</v>
      </c>
      <c r="BJ781" s="18" t="s">
        <v>79</v>
      </c>
      <c r="BK781" s="226">
        <f>ROUND(I781*H781,2)</f>
        <v>0</v>
      </c>
      <c r="BL781" s="18" t="s">
        <v>248</v>
      </c>
      <c r="BM781" s="225" t="s">
        <v>5955</v>
      </c>
    </row>
    <row r="782" s="2" customFormat="1">
      <c r="A782" s="39"/>
      <c r="B782" s="40"/>
      <c r="C782" s="41"/>
      <c r="D782" s="227" t="s">
        <v>435</v>
      </c>
      <c r="E782" s="41"/>
      <c r="F782" s="228" t="s">
        <v>8601</v>
      </c>
      <c r="G782" s="41"/>
      <c r="H782" s="41"/>
      <c r="I782" s="229"/>
      <c r="J782" s="41"/>
      <c r="K782" s="41"/>
      <c r="L782" s="45"/>
      <c r="M782" s="291"/>
      <c r="N782" s="292"/>
      <c r="O782" s="85"/>
      <c r="P782" s="85"/>
      <c r="Q782" s="85"/>
      <c r="R782" s="85"/>
      <c r="S782" s="85"/>
      <c r="T782" s="86"/>
      <c r="U782" s="39"/>
      <c r="V782" s="39"/>
      <c r="W782" s="39"/>
      <c r="X782" s="39"/>
      <c r="Y782" s="39"/>
      <c r="Z782" s="39"/>
      <c r="AA782" s="39"/>
      <c r="AB782" s="39"/>
      <c r="AC782" s="39"/>
      <c r="AD782" s="39"/>
      <c r="AE782" s="39"/>
      <c r="AT782" s="18" t="s">
        <v>435</v>
      </c>
      <c r="AU782" s="18" t="s">
        <v>79</v>
      </c>
    </row>
    <row r="783" s="2" customFormat="1">
      <c r="A783" s="39"/>
      <c r="B783" s="40"/>
      <c r="C783" s="214" t="s">
        <v>3637</v>
      </c>
      <c r="D783" s="214" t="s">
        <v>243</v>
      </c>
      <c r="E783" s="215" t="s">
        <v>8602</v>
      </c>
      <c r="F783" s="216" t="s">
        <v>8244</v>
      </c>
      <c r="G783" s="217" t="s">
        <v>282</v>
      </c>
      <c r="H783" s="218">
        <v>1</v>
      </c>
      <c r="I783" s="219"/>
      <c r="J783" s="220">
        <f>ROUND(I783*H783,2)</f>
        <v>0</v>
      </c>
      <c r="K783" s="216" t="s">
        <v>247</v>
      </c>
      <c r="L783" s="45"/>
      <c r="M783" s="221" t="s">
        <v>19</v>
      </c>
      <c r="N783" s="222" t="s">
        <v>43</v>
      </c>
      <c r="O783" s="85"/>
      <c r="P783" s="223">
        <f>O783*H783</f>
        <v>0</v>
      </c>
      <c r="Q783" s="223">
        <v>0</v>
      </c>
      <c r="R783" s="223">
        <f>Q783*H783</f>
        <v>0</v>
      </c>
      <c r="S783" s="223">
        <v>0</v>
      </c>
      <c r="T783" s="224">
        <f>S783*H783</f>
        <v>0</v>
      </c>
      <c r="U783" s="39"/>
      <c r="V783" s="39"/>
      <c r="W783" s="39"/>
      <c r="X783" s="39"/>
      <c r="Y783" s="39"/>
      <c r="Z783" s="39"/>
      <c r="AA783" s="39"/>
      <c r="AB783" s="39"/>
      <c r="AC783" s="39"/>
      <c r="AD783" s="39"/>
      <c r="AE783" s="39"/>
      <c r="AR783" s="225" t="s">
        <v>248</v>
      </c>
      <c r="AT783" s="225" t="s">
        <v>243</v>
      </c>
      <c r="AU783" s="225" t="s">
        <v>79</v>
      </c>
      <c r="AY783" s="18" t="s">
        <v>240</v>
      </c>
      <c r="BE783" s="226">
        <f>IF(N783="základní",J783,0)</f>
        <v>0</v>
      </c>
      <c r="BF783" s="226">
        <f>IF(N783="snížená",J783,0)</f>
        <v>0</v>
      </c>
      <c r="BG783" s="226">
        <f>IF(N783="zákl. přenesená",J783,0)</f>
        <v>0</v>
      </c>
      <c r="BH783" s="226">
        <f>IF(N783="sníž. přenesená",J783,0)</f>
        <v>0</v>
      </c>
      <c r="BI783" s="226">
        <f>IF(N783="nulová",J783,0)</f>
        <v>0</v>
      </c>
      <c r="BJ783" s="18" t="s">
        <v>79</v>
      </c>
      <c r="BK783" s="226">
        <f>ROUND(I783*H783,2)</f>
        <v>0</v>
      </c>
      <c r="BL783" s="18" t="s">
        <v>248</v>
      </c>
      <c r="BM783" s="225" t="s">
        <v>5959</v>
      </c>
    </row>
    <row r="784" s="2" customFormat="1">
      <c r="A784" s="39"/>
      <c r="B784" s="40"/>
      <c r="C784" s="41"/>
      <c r="D784" s="227" t="s">
        <v>435</v>
      </c>
      <c r="E784" s="41"/>
      <c r="F784" s="228" t="s">
        <v>8603</v>
      </c>
      <c r="G784" s="41"/>
      <c r="H784" s="41"/>
      <c r="I784" s="229"/>
      <c r="J784" s="41"/>
      <c r="K784" s="41"/>
      <c r="L784" s="45"/>
      <c r="M784" s="291"/>
      <c r="N784" s="292"/>
      <c r="O784" s="85"/>
      <c r="P784" s="85"/>
      <c r="Q784" s="85"/>
      <c r="R784" s="85"/>
      <c r="S784" s="85"/>
      <c r="T784" s="86"/>
      <c r="U784" s="39"/>
      <c r="V784" s="39"/>
      <c r="W784" s="39"/>
      <c r="X784" s="39"/>
      <c r="Y784" s="39"/>
      <c r="Z784" s="39"/>
      <c r="AA784" s="39"/>
      <c r="AB784" s="39"/>
      <c r="AC784" s="39"/>
      <c r="AD784" s="39"/>
      <c r="AE784" s="39"/>
      <c r="AT784" s="18" t="s">
        <v>435</v>
      </c>
      <c r="AU784" s="18" t="s">
        <v>79</v>
      </c>
    </row>
    <row r="785" s="2" customFormat="1">
      <c r="A785" s="39"/>
      <c r="B785" s="40"/>
      <c r="C785" s="214" t="s">
        <v>3641</v>
      </c>
      <c r="D785" s="214" t="s">
        <v>243</v>
      </c>
      <c r="E785" s="215" t="s">
        <v>8604</v>
      </c>
      <c r="F785" s="216" t="s">
        <v>8247</v>
      </c>
      <c r="G785" s="217" t="s">
        <v>6156</v>
      </c>
      <c r="H785" s="218">
        <v>160</v>
      </c>
      <c r="I785" s="219"/>
      <c r="J785" s="220">
        <f>ROUND(I785*H785,2)</f>
        <v>0</v>
      </c>
      <c r="K785" s="216" t="s">
        <v>247</v>
      </c>
      <c r="L785" s="45"/>
      <c r="M785" s="221" t="s">
        <v>19</v>
      </c>
      <c r="N785" s="222" t="s">
        <v>43</v>
      </c>
      <c r="O785" s="85"/>
      <c r="P785" s="223">
        <f>O785*H785</f>
        <v>0</v>
      </c>
      <c r="Q785" s="223">
        <v>0</v>
      </c>
      <c r="R785" s="223">
        <f>Q785*H785</f>
        <v>0</v>
      </c>
      <c r="S785" s="223">
        <v>0</v>
      </c>
      <c r="T785" s="224">
        <f>S785*H785</f>
        <v>0</v>
      </c>
      <c r="U785" s="39"/>
      <c r="V785" s="39"/>
      <c r="W785" s="39"/>
      <c r="X785" s="39"/>
      <c r="Y785" s="39"/>
      <c r="Z785" s="39"/>
      <c r="AA785" s="39"/>
      <c r="AB785" s="39"/>
      <c r="AC785" s="39"/>
      <c r="AD785" s="39"/>
      <c r="AE785" s="39"/>
      <c r="AR785" s="225" t="s">
        <v>248</v>
      </c>
      <c r="AT785" s="225" t="s">
        <v>243</v>
      </c>
      <c r="AU785" s="225" t="s">
        <v>79</v>
      </c>
      <c r="AY785" s="18" t="s">
        <v>240</v>
      </c>
      <c r="BE785" s="226">
        <f>IF(N785="základní",J785,0)</f>
        <v>0</v>
      </c>
      <c r="BF785" s="226">
        <f>IF(N785="snížená",J785,0)</f>
        <v>0</v>
      </c>
      <c r="BG785" s="226">
        <f>IF(N785="zákl. přenesená",J785,0)</f>
        <v>0</v>
      </c>
      <c r="BH785" s="226">
        <f>IF(N785="sníž. přenesená",J785,0)</f>
        <v>0</v>
      </c>
      <c r="BI785" s="226">
        <f>IF(N785="nulová",J785,0)</f>
        <v>0</v>
      </c>
      <c r="BJ785" s="18" t="s">
        <v>79</v>
      </c>
      <c r="BK785" s="226">
        <f>ROUND(I785*H785,2)</f>
        <v>0</v>
      </c>
      <c r="BL785" s="18" t="s">
        <v>248</v>
      </c>
      <c r="BM785" s="225" t="s">
        <v>5961</v>
      </c>
    </row>
    <row r="786" s="2" customFormat="1">
      <c r="A786" s="39"/>
      <c r="B786" s="40"/>
      <c r="C786" s="41"/>
      <c r="D786" s="227" t="s">
        <v>435</v>
      </c>
      <c r="E786" s="41"/>
      <c r="F786" s="228" t="s">
        <v>8605</v>
      </c>
      <c r="G786" s="41"/>
      <c r="H786" s="41"/>
      <c r="I786" s="229"/>
      <c r="J786" s="41"/>
      <c r="K786" s="41"/>
      <c r="L786" s="45"/>
      <c r="M786" s="291"/>
      <c r="N786" s="292"/>
      <c r="O786" s="85"/>
      <c r="P786" s="85"/>
      <c r="Q786" s="85"/>
      <c r="R786" s="85"/>
      <c r="S786" s="85"/>
      <c r="T786" s="86"/>
      <c r="U786" s="39"/>
      <c r="V786" s="39"/>
      <c r="W786" s="39"/>
      <c r="X786" s="39"/>
      <c r="Y786" s="39"/>
      <c r="Z786" s="39"/>
      <c r="AA786" s="39"/>
      <c r="AB786" s="39"/>
      <c r="AC786" s="39"/>
      <c r="AD786" s="39"/>
      <c r="AE786" s="39"/>
      <c r="AT786" s="18" t="s">
        <v>435</v>
      </c>
      <c r="AU786" s="18" t="s">
        <v>79</v>
      </c>
    </row>
    <row r="787" s="2" customFormat="1" ht="16.5" customHeight="1">
      <c r="A787" s="39"/>
      <c r="B787" s="40"/>
      <c r="C787" s="214" t="s">
        <v>3645</v>
      </c>
      <c r="D787" s="214" t="s">
        <v>243</v>
      </c>
      <c r="E787" s="215" t="s">
        <v>8606</v>
      </c>
      <c r="F787" s="216" t="s">
        <v>8250</v>
      </c>
      <c r="G787" s="217" t="s">
        <v>6156</v>
      </c>
      <c r="H787" s="218">
        <v>16</v>
      </c>
      <c r="I787" s="219"/>
      <c r="J787" s="220">
        <f>ROUND(I787*H787,2)</f>
        <v>0</v>
      </c>
      <c r="K787" s="216" t="s">
        <v>247</v>
      </c>
      <c r="L787" s="45"/>
      <c r="M787" s="221" t="s">
        <v>19</v>
      </c>
      <c r="N787" s="222" t="s">
        <v>43</v>
      </c>
      <c r="O787" s="85"/>
      <c r="P787" s="223">
        <f>O787*H787</f>
        <v>0</v>
      </c>
      <c r="Q787" s="223">
        <v>0</v>
      </c>
      <c r="R787" s="223">
        <f>Q787*H787</f>
        <v>0</v>
      </c>
      <c r="S787" s="223">
        <v>0</v>
      </c>
      <c r="T787" s="224">
        <f>S787*H787</f>
        <v>0</v>
      </c>
      <c r="U787" s="39"/>
      <c r="V787" s="39"/>
      <c r="W787" s="39"/>
      <c r="X787" s="39"/>
      <c r="Y787" s="39"/>
      <c r="Z787" s="39"/>
      <c r="AA787" s="39"/>
      <c r="AB787" s="39"/>
      <c r="AC787" s="39"/>
      <c r="AD787" s="39"/>
      <c r="AE787" s="39"/>
      <c r="AR787" s="225" t="s">
        <v>248</v>
      </c>
      <c r="AT787" s="225" t="s">
        <v>243</v>
      </c>
      <c r="AU787" s="225" t="s">
        <v>79</v>
      </c>
      <c r="AY787" s="18" t="s">
        <v>240</v>
      </c>
      <c r="BE787" s="226">
        <f>IF(N787="základní",J787,0)</f>
        <v>0</v>
      </c>
      <c r="BF787" s="226">
        <f>IF(N787="snížená",J787,0)</f>
        <v>0</v>
      </c>
      <c r="BG787" s="226">
        <f>IF(N787="zákl. přenesená",J787,0)</f>
        <v>0</v>
      </c>
      <c r="BH787" s="226">
        <f>IF(N787="sníž. přenesená",J787,0)</f>
        <v>0</v>
      </c>
      <c r="BI787" s="226">
        <f>IF(N787="nulová",J787,0)</f>
        <v>0</v>
      </c>
      <c r="BJ787" s="18" t="s">
        <v>79</v>
      </c>
      <c r="BK787" s="226">
        <f>ROUND(I787*H787,2)</f>
        <v>0</v>
      </c>
      <c r="BL787" s="18" t="s">
        <v>248</v>
      </c>
      <c r="BM787" s="225" t="s">
        <v>5963</v>
      </c>
    </row>
    <row r="788" s="2" customFormat="1">
      <c r="A788" s="39"/>
      <c r="B788" s="40"/>
      <c r="C788" s="41"/>
      <c r="D788" s="227" t="s">
        <v>435</v>
      </c>
      <c r="E788" s="41"/>
      <c r="F788" s="228" t="s">
        <v>8607</v>
      </c>
      <c r="G788" s="41"/>
      <c r="H788" s="41"/>
      <c r="I788" s="229"/>
      <c r="J788" s="41"/>
      <c r="K788" s="41"/>
      <c r="L788" s="45"/>
      <c r="M788" s="291"/>
      <c r="N788" s="292"/>
      <c r="O788" s="85"/>
      <c r="P788" s="85"/>
      <c r="Q788" s="85"/>
      <c r="R788" s="85"/>
      <c r="S788" s="85"/>
      <c r="T788" s="86"/>
      <c r="U788" s="39"/>
      <c r="V788" s="39"/>
      <c r="W788" s="39"/>
      <c r="X788" s="39"/>
      <c r="Y788" s="39"/>
      <c r="Z788" s="39"/>
      <c r="AA788" s="39"/>
      <c r="AB788" s="39"/>
      <c r="AC788" s="39"/>
      <c r="AD788" s="39"/>
      <c r="AE788" s="39"/>
      <c r="AT788" s="18" t="s">
        <v>435</v>
      </c>
      <c r="AU788" s="18" t="s">
        <v>79</v>
      </c>
    </row>
    <row r="789" s="2" customFormat="1" ht="16.5" customHeight="1">
      <c r="A789" s="39"/>
      <c r="B789" s="40"/>
      <c r="C789" s="214" t="s">
        <v>3649</v>
      </c>
      <c r="D789" s="214" t="s">
        <v>243</v>
      </c>
      <c r="E789" s="215" t="s">
        <v>8608</v>
      </c>
      <c r="F789" s="216" t="s">
        <v>8253</v>
      </c>
      <c r="G789" s="217" t="s">
        <v>6156</v>
      </c>
      <c r="H789" s="218">
        <v>48</v>
      </c>
      <c r="I789" s="219"/>
      <c r="J789" s="220">
        <f>ROUND(I789*H789,2)</f>
        <v>0</v>
      </c>
      <c r="K789" s="216" t="s">
        <v>247</v>
      </c>
      <c r="L789" s="45"/>
      <c r="M789" s="221" t="s">
        <v>19</v>
      </c>
      <c r="N789" s="222" t="s">
        <v>43</v>
      </c>
      <c r="O789" s="85"/>
      <c r="P789" s="223">
        <f>O789*H789</f>
        <v>0</v>
      </c>
      <c r="Q789" s="223">
        <v>0</v>
      </c>
      <c r="R789" s="223">
        <f>Q789*H789</f>
        <v>0</v>
      </c>
      <c r="S789" s="223">
        <v>0</v>
      </c>
      <c r="T789" s="224">
        <f>S789*H789</f>
        <v>0</v>
      </c>
      <c r="U789" s="39"/>
      <c r="V789" s="39"/>
      <c r="W789" s="39"/>
      <c r="X789" s="39"/>
      <c r="Y789" s="39"/>
      <c r="Z789" s="39"/>
      <c r="AA789" s="39"/>
      <c r="AB789" s="39"/>
      <c r="AC789" s="39"/>
      <c r="AD789" s="39"/>
      <c r="AE789" s="39"/>
      <c r="AR789" s="225" t="s">
        <v>248</v>
      </c>
      <c r="AT789" s="225" t="s">
        <v>243</v>
      </c>
      <c r="AU789" s="225" t="s">
        <v>79</v>
      </c>
      <c r="AY789" s="18" t="s">
        <v>240</v>
      </c>
      <c r="BE789" s="226">
        <f>IF(N789="základní",J789,0)</f>
        <v>0</v>
      </c>
      <c r="BF789" s="226">
        <f>IF(N789="snížená",J789,0)</f>
        <v>0</v>
      </c>
      <c r="BG789" s="226">
        <f>IF(N789="zákl. přenesená",J789,0)</f>
        <v>0</v>
      </c>
      <c r="BH789" s="226">
        <f>IF(N789="sníž. přenesená",J789,0)</f>
        <v>0</v>
      </c>
      <c r="BI789" s="226">
        <f>IF(N789="nulová",J789,0)</f>
        <v>0</v>
      </c>
      <c r="BJ789" s="18" t="s">
        <v>79</v>
      </c>
      <c r="BK789" s="226">
        <f>ROUND(I789*H789,2)</f>
        <v>0</v>
      </c>
      <c r="BL789" s="18" t="s">
        <v>248</v>
      </c>
      <c r="BM789" s="225" t="s">
        <v>5965</v>
      </c>
    </row>
    <row r="790" s="2" customFormat="1">
      <c r="A790" s="39"/>
      <c r="B790" s="40"/>
      <c r="C790" s="41"/>
      <c r="D790" s="227" t="s">
        <v>435</v>
      </c>
      <c r="E790" s="41"/>
      <c r="F790" s="228" t="s">
        <v>8609</v>
      </c>
      <c r="G790" s="41"/>
      <c r="H790" s="41"/>
      <c r="I790" s="229"/>
      <c r="J790" s="41"/>
      <c r="K790" s="41"/>
      <c r="L790" s="45"/>
      <c r="M790" s="291"/>
      <c r="N790" s="292"/>
      <c r="O790" s="85"/>
      <c r="P790" s="85"/>
      <c r="Q790" s="85"/>
      <c r="R790" s="85"/>
      <c r="S790" s="85"/>
      <c r="T790" s="86"/>
      <c r="U790" s="39"/>
      <c r="V790" s="39"/>
      <c r="W790" s="39"/>
      <c r="X790" s="39"/>
      <c r="Y790" s="39"/>
      <c r="Z790" s="39"/>
      <c r="AA790" s="39"/>
      <c r="AB790" s="39"/>
      <c r="AC790" s="39"/>
      <c r="AD790" s="39"/>
      <c r="AE790" s="39"/>
      <c r="AT790" s="18" t="s">
        <v>435</v>
      </c>
      <c r="AU790" s="18" t="s">
        <v>79</v>
      </c>
    </row>
    <row r="791" s="2" customFormat="1" ht="16.5" customHeight="1">
      <c r="A791" s="39"/>
      <c r="B791" s="40"/>
      <c r="C791" s="214" t="s">
        <v>3653</v>
      </c>
      <c r="D791" s="214" t="s">
        <v>243</v>
      </c>
      <c r="E791" s="215" t="s">
        <v>8610</v>
      </c>
      <c r="F791" s="216" t="s">
        <v>8256</v>
      </c>
      <c r="G791" s="217" t="s">
        <v>6156</v>
      </c>
      <c r="H791" s="218">
        <v>16</v>
      </c>
      <c r="I791" s="219"/>
      <c r="J791" s="220">
        <f>ROUND(I791*H791,2)</f>
        <v>0</v>
      </c>
      <c r="K791" s="216" t="s">
        <v>247</v>
      </c>
      <c r="L791" s="45"/>
      <c r="M791" s="221" t="s">
        <v>19</v>
      </c>
      <c r="N791" s="222" t="s">
        <v>43</v>
      </c>
      <c r="O791" s="85"/>
      <c r="P791" s="223">
        <f>O791*H791</f>
        <v>0</v>
      </c>
      <c r="Q791" s="223">
        <v>0</v>
      </c>
      <c r="R791" s="223">
        <f>Q791*H791</f>
        <v>0</v>
      </c>
      <c r="S791" s="223">
        <v>0</v>
      </c>
      <c r="T791" s="224">
        <f>S791*H791</f>
        <v>0</v>
      </c>
      <c r="U791" s="39"/>
      <c r="V791" s="39"/>
      <c r="W791" s="39"/>
      <c r="X791" s="39"/>
      <c r="Y791" s="39"/>
      <c r="Z791" s="39"/>
      <c r="AA791" s="39"/>
      <c r="AB791" s="39"/>
      <c r="AC791" s="39"/>
      <c r="AD791" s="39"/>
      <c r="AE791" s="39"/>
      <c r="AR791" s="225" t="s">
        <v>248</v>
      </c>
      <c r="AT791" s="225" t="s">
        <v>243</v>
      </c>
      <c r="AU791" s="225" t="s">
        <v>79</v>
      </c>
      <c r="AY791" s="18" t="s">
        <v>240</v>
      </c>
      <c r="BE791" s="226">
        <f>IF(N791="základní",J791,0)</f>
        <v>0</v>
      </c>
      <c r="BF791" s="226">
        <f>IF(N791="snížená",J791,0)</f>
        <v>0</v>
      </c>
      <c r="BG791" s="226">
        <f>IF(N791="zákl. přenesená",J791,0)</f>
        <v>0</v>
      </c>
      <c r="BH791" s="226">
        <f>IF(N791="sníž. přenesená",J791,0)</f>
        <v>0</v>
      </c>
      <c r="BI791" s="226">
        <f>IF(N791="nulová",J791,0)</f>
        <v>0</v>
      </c>
      <c r="BJ791" s="18" t="s">
        <v>79</v>
      </c>
      <c r="BK791" s="226">
        <f>ROUND(I791*H791,2)</f>
        <v>0</v>
      </c>
      <c r="BL791" s="18" t="s">
        <v>248</v>
      </c>
      <c r="BM791" s="225" t="s">
        <v>5967</v>
      </c>
    </row>
    <row r="792" s="2" customFormat="1">
      <c r="A792" s="39"/>
      <c r="B792" s="40"/>
      <c r="C792" s="41"/>
      <c r="D792" s="227" t="s">
        <v>435</v>
      </c>
      <c r="E792" s="41"/>
      <c r="F792" s="228" t="s">
        <v>8611</v>
      </c>
      <c r="G792" s="41"/>
      <c r="H792" s="41"/>
      <c r="I792" s="229"/>
      <c r="J792" s="41"/>
      <c r="K792" s="41"/>
      <c r="L792" s="45"/>
      <c r="M792" s="291"/>
      <c r="N792" s="292"/>
      <c r="O792" s="85"/>
      <c r="P792" s="85"/>
      <c r="Q792" s="85"/>
      <c r="R792" s="85"/>
      <c r="S792" s="85"/>
      <c r="T792" s="86"/>
      <c r="U792" s="39"/>
      <c r="V792" s="39"/>
      <c r="W792" s="39"/>
      <c r="X792" s="39"/>
      <c r="Y792" s="39"/>
      <c r="Z792" s="39"/>
      <c r="AA792" s="39"/>
      <c r="AB792" s="39"/>
      <c r="AC792" s="39"/>
      <c r="AD792" s="39"/>
      <c r="AE792" s="39"/>
      <c r="AT792" s="18" t="s">
        <v>435</v>
      </c>
      <c r="AU792" s="18" t="s">
        <v>79</v>
      </c>
    </row>
    <row r="793" s="12" customFormat="1" ht="25.92" customHeight="1">
      <c r="A793" s="12"/>
      <c r="B793" s="198"/>
      <c r="C793" s="199"/>
      <c r="D793" s="200" t="s">
        <v>71</v>
      </c>
      <c r="E793" s="201" t="s">
        <v>328</v>
      </c>
      <c r="F793" s="201" t="s">
        <v>8612</v>
      </c>
      <c r="G793" s="199"/>
      <c r="H793" s="199"/>
      <c r="I793" s="202"/>
      <c r="J793" s="203">
        <f>BK793</f>
        <v>0</v>
      </c>
      <c r="K793" s="199"/>
      <c r="L793" s="204"/>
      <c r="M793" s="205"/>
      <c r="N793" s="206"/>
      <c r="O793" s="206"/>
      <c r="P793" s="207">
        <f>SUM(P794:P797)</f>
        <v>0</v>
      </c>
      <c r="Q793" s="206"/>
      <c r="R793" s="207">
        <f>SUM(R794:R797)</f>
        <v>0</v>
      </c>
      <c r="S793" s="206"/>
      <c r="T793" s="208">
        <f>SUM(T794:T797)</f>
        <v>0</v>
      </c>
      <c r="U793" s="12"/>
      <c r="V793" s="12"/>
      <c r="W793" s="12"/>
      <c r="X793" s="12"/>
      <c r="Y793" s="12"/>
      <c r="Z793" s="12"/>
      <c r="AA793" s="12"/>
      <c r="AB793" s="12"/>
      <c r="AC793" s="12"/>
      <c r="AD793" s="12"/>
      <c r="AE793" s="12"/>
      <c r="AR793" s="209" t="s">
        <v>79</v>
      </c>
      <c r="AT793" s="210" t="s">
        <v>71</v>
      </c>
      <c r="AU793" s="210" t="s">
        <v>72</v>
      </c>
      <c r="AY793" s="209" t="s">
        <v>240</v>
      </c>
      <c r="BK793" s="211">
        <f>SUM(BK794:BK797)</f>
        <v>0</v>
      </c>
    </row>
    <row r="794" s="2" customFormat="1" ht="21.75" customHeight="1">
      <c r="A794" s="39"/>
      <c r="B794" s="40"/>
      <c r="C794" s="214" t="s">
        <v>3657</v>
      </c>
      <c r="D794" s="214" t="s">
        <v>243</v>
      </c>
      <c r="E794" s="215" t="s">
        <v>8613</v>
      </c>
      <c r="F794" s="216" t="s">
        <v>8614</v>
      </c>
      <c r="G794" s="217" t="s">
        <v>282</v>
      </c>
      <c r="H794" s="218">
        <v>1</v>
      </c>
      <c r="I794" s="219"/>
      <c r="J794" s="220">
        <f>ROUND(I794*H794,2)</f>
        <v>0</v>
      </c>
      <c r="K794" s="216" t="s">
        <v>247</v>
      </c>
      <c r="L794" s="45"/>
      <c r="M794" s="221" t="s">
        <v>19</v>
      </c>
      <c r="N794" s="222" t="s">
        <v>43</v>
      </c>
      <c r="O794" s="85"/>
      <c r="P794" s="223">
        <f>O794*H794</f>
        <v>0</v>
      </c>
      <c r="Q794" s="223">
        <v>0</v>
      </c>
      <c r="R794" s="223">
        <f>Q794*H794</f>
        <v>0</v>
      </c>
      <c r="S794" s="223">
        <v>0</v>
      </c>
      <c r="T794" s="224">
        <f>S794*H794</f>
        <v>0</v>
      </c>
      <c r="U794" s="39"/>
      <c r="V794" s="39"/>
      <c r="W794" s="39"/>
      <c r="X794" s="39"/>
      <c r="Y794" s="39"/>
      <c r="Z794" s="39"/>
      <c r="AA794" s="39"/>
      <c r="AB794" s="39"/>
      <c r="AC794" s="39"/>
      <c r="AD794" s="39"/>
      <c r="AE794" s="39"/>
      <c r="AR794" s="225" t="s">
        <v>248</v>
      </c>
      <c r="AT794" s="225" t="s">
        <v>243</v>
      </c>
      <c r="AU794" s="225" t="s">
        <v>79</v>
      </c>
      <c r="AY794" s="18" t="s">
        <v>240</v>
      </c>
      <c r="BE794" s="226">
        <f>IF(N794="základní",J794,0)</f>
        <v>0</v>
      </c>
      <c r="BF794" s="226">
        <f>IF(N794="snížená",J794,0)</f>
        <v>0</v>
      </c>
      <c r="BG794" s="226">
        <f>IF(N794="zákl. přenesená",J794,0)</f>
        <v>0</v>
      </c>
      <c r="BH794" s="226">
        <f>IF(N794="sníž. přenesená",J794,0)</f>
        <v>0</v>
      </c>
      <c r="BI794" s="226">
        <f>IF(N794="nulová",J794,0)</f>
        <v>0</v>
      </c>
      <c r="BJ794" s="18" t="s">
        <v>79</v>
      </c>
      <c r="BK794" s="226">
        <f>ROUND(I794*H794,2)</f>
        <v>0</v>
      </c>
      <c r="BL794" s="18" t="s">
        <v>248</v>
      </c>
      <c r="BM794" s="225" t="s">
        <v>5969</v>
      </c>
    </row>
    <row r="795" s="2" customFormat="1">
      <c r="A795" s="39"/>
      <c r="B795" s="40"/>
      <c r="C795" s="41"/>
      <c r="D795" s="227" t="s">
        <v>435</v>
      </c>
      <c r="E795" s="41"/>
      <c r="F795" s="228" t="s">
        <v>8025</v>
      </c>
      <c r="G795" s="41"/>
      <c r="H795" s="41"/>
      <c r="I795" s="229"/>
      <c r="J795" s="41"/>
      <c r="K795" s="41"/>
      <c r="L795" s="45"/>
      <c r="M795" s="291"/>
      <c r="N795" s="292"/>
      <c r="O795" s="85"/>
      <c r="P795" s="85"/>
      <c r="Q795" s="85"/>
      <c r="R795" s="85"/>
      <c r="S795" s="85"/>
      <c r="T795" s="86"/>
      <c r="U795" s="39"/>
      <c r="V795" s="39"/>
      <c r="W795" s="39"/>
      <c r="X795" s="39"/>
      <c r="Y795" s="39"/>
      <c r="Z795" s="39"/>
      <c r="AA795" s="39"/>
      <c r="AB795" s="39"/>
      <c r="AC795" s="39"/>
      <c r="AD795" s="39"/>
      <c r="AE795" s="39"/>
      <c r="AT795" s="18" t="s">
        <v>435</v>
      </c>
      <c r="AU795" s="18" t="s">
        <v>79</v>
      </c>
    </row>
    <row r="796" s="2" customFormat="1" ht="33" customHeight="1">
      <c r="A796" s="39"/>
      <c r="B796" s="40"/>
      <c r="C796" s="214" t="s">
        <v>3661</v>
      </c>
      <c r="D796" s="214" t="s">
        <v>243</v>
      </c>
      <c r="E796" s="215" t="s">
        <v>8615</v>
      </c>
      <c r="F796" s="216" t="s">
        <v>8616</v>
      </c>
      <c r="G796" s="217" t="s">
        <v>6156</v>
      </c>
      <c r="H796" s="218">
        <v>6</v>
      </c>
      <c r="I796" s="219"/>
      <c r="J796" s="220">
        <f>ROUND(I796*H796,2)</f>
        <v>0</v>
      </c>
      <c r="K796" s="216" t="s">
        <v>247</v>
      </c>
      <c r="L796" s="45"/>
      <c r="M796" s="221" t="s">
        <v>19</v>
      </c>
      <c r="N796" s="222" t="s">
        <v>43</v>
      </c>
      <c r="O796" s="85"/>
      <c r="P796" s="223">
        <f>O796*H796</f>
        <v>0</v>
      </c>
      <c r="Q796" s="223">
        <v>0</v>
      </c>
      <c r="R796" s="223">
        <f>Q796*H796</f>
        <v>0</v>
      </c>
      <c r="S796" s="223">
        <v>0</v>
      </c>
      <c r="T796" s="224">
        <f>S796*H796</f>
        <v>0</v>
      </c>
      <c r="U796" s="39"/>
      <c r="V796" s="39"/>
      <c r="W796" s="39"/>
      <c r="X796" s="39"/>
      <c r="Y796" s="39"/>
      <c r="Z796" s="39"/>
      <c r="AA796" s="39"/>
      <c r="AB796" s="39"/>
      <c r="AC796" s="39"/>
      <c r="AD796" s="39"/>
      <c r="AE796" s="39"/>
      <c r="AR796" s="225" t="s">
        <v>248</v>
      </c>
      <c r="AT796" s="225" t="s">
        <v>243</v>
      </c>
      <c r="AU796" s="225" t="s">
        <v>79</v>
      </c>
      <c r="AY796" s="18" t="s">
        <v>240</v>
      </c>
      <c r="BE796" s="226">
        <f>IF(N796="základní",J796,0)</f>
        <v>0</v>
      </c>
      <c r="BF796" s="226">
        <f>IF(N796="snížená",J796,0)</f>
        <v>0</v>
      </c>
      <c r="BG796" s="226">
        <f>IF(N796="zákl. přenesená",J796,0)</f>
        <v>0</v>
      </c>
      <c r="BH796" s="226">
        <f>IF(N796="sníž. přenesená",J796,0)</f>
        <v>0</v>
      </c>
      <c r="BI796" s="226">
        <f>IF(N796="nulová",J796,0)</f>
        <v>0</v>
      </c>
      <c r="BJ796" s="18" t="s">
        <v>79</v>
      </c>
      <c r="BK796" s="226">
        <f>ROUND(I796*H796,2)</f>
        <v>0</v>
      </c>
      <c r="BL796" s="18" t="s">
        <v>248</v>
      </c>
      <c r="BM796" s="225" t="s">
        <v>5971</v>
      </c>
    </row>
    <row r="797" s="2" customFormat="1">
      <c r="A797" s="39"/>
      <c r="B797" s="40"/>
      <c r="C797" s="41"/>
      <c r="D797" s="227" t="s">
        <v>435</v>
      </c>
      <c r="E797" s="41"/>
      <c r="F797" s="228" t="s">
        <v>8617</v>
      </c>
      <c r="G797" s="41"/>
      <c r="H797" s="41"/>
      <c r="I797" s="229"/>
      <c r="J797" s="41"/>
      <c r="K797" s="41"/>
      <c r="L797" s="45"/>
      <c r="M797" s="291"/>
      <c r="N797" s="292"/>
      <c r="O797" s="85"/>
      <c r="P797" s="85"/>
      <c r="Q797" s="85"/>
      <c r="R797" s="85"/>
      <c r="S797" s="85"/>
      <c r="T797" s="86"/>
      <c r="U797" s="39"/>
      <c r="V797" s="39"/>
      <c r="W797" s="39"/>
      <c r="X797" s="39"/>
      <c r="Y797" s="39"/>
      <c r="Z797" s="39"/>
      <c r="AA797" s="39"/>
      <c r="AB797" s="39"/>
      <c r="AC797" s="39"/>
      <c r="AD797" s="39"/>
      <c r="AE797" s="39"/>
      <c r="AT797" s="18" t="s">
        <v>435</v>
      </c>
      <c r="AU797" s="18" t="s">
        <v>79</v>
      </c>
    </row>
    <row r="798" s="12" customFormat="1" ht="25.92" customHeight="1">
      <c r="A798" s="12"/>
      <c r="B798" s="198"/>
      <c r="C798" s="199"/>
      <c r="D798" s="200" t="s">
        <v>71</v>
      </c>
      <c r="E798" s="201" t="s">
        <v>294</v>
      </c>
      <c r="F798" s="201" t="s">
        <v>8618</v>
      </c>
      <c r="G798" s="199"/>
      <c r="H798" s="199"/>
      <c r="I798" s="202"/>
      <c r="J798" s="203">
        <f>BK798</f>
        <v>0</v>
      </c>
      <c r="K798" s="199"/>
      <c r="L798" s="204"/>
      <c r="M798" s="205"/>
      <c r="N798" s="206"/>
      <c r="O798" s="206"/>
      <c r="P798" s="207">
        <f>SUM(P799:P802)</f>
        <v>0</v>
      </c>
      <c r="Q798" s="206"/>
      <c r="R798" s="207">
        <f>SUM(R799:R802)</f>
        <v>0</v>
      </c>
      <c r="S798" s="206"/>
      <c r="T798" s="208">
        <f>SUM(T799:T802)</f>
        <v>0</v>
      </c>
      <c r="U798" s="12"/>
      <c r="V798" s="12"/>
      <c r="W798" s="12"/>
      <c r="X798" s="12"/>
      <c r="Y798" s="12"/>
      <c r="Z798" s="12"/>
      <c r="AA798" s="12"/>
      <c r="AB798" s="12"/>
      <c r="AC798" s="12"/>
      <c r="AD798" s="12"/>
      <c r="AE798" s="12"/>
      <c r="AR798" s="209" t="s">
        <v>79</v>
      </c>
      <c r="AT798" s="210" t="s">
        <v>71</v>
      </c>
      <c r="AU798" s="210" t="s">
        <v>72</v>
      </c>
      <c r="AY798" s="209" t="s">
        <v>240</v>
      </c>
      <c r="BK798" s="211">
        <f>SUM(BK799:BK802)</f>
        <v>0</v>
      </c>
    </row>
    <row r="799" s="2" customFormat="1" ht="21.75" customHeight="1">
      <c r="A799" s="39"/>
      <c r="B799" s="40"/>
      <c r="C799" s="214" t="s">
        <v>3665</v>
      </c>
      <c r="D799" s="214" t="s">
        <v>243</v>
      </c>
      <c r="E799" s="215" t="s">
        <v>8619</v>
      </c>
      <c r="F799" s="216" t="s">
        <v>8614</v>
      </c>
      <c r="G799" s="217" t="s">
        <v>282</v>
      </c>
      <c r="H799" s="218">
        <v>1</v>
      </c>
      <c r="I799" s="219"/>
      <c r="J799" s="220">
        <f>ROUND(I799*H799,2)</f>
        <v>0</v>
      </c>
      <c r="K799" s="216" t="s">
        <v>247</v>
      </c>
      <c r="L799" s="45"/>
      <c r="M799" s="221" t="s">
        <v>19</v>
      </c>
      <c r="N799" s="222" t="s">
        <v>43</v>
      </c>
      <c r="O799" s="85"/>
      <c r="P799" s="223">
        <f>O799*H799</f>
        <v>0</v>
      </c>
      <c r="Q799" s="223">
        <v>0</v>
      </c>
      <c r="R799" s="223">
        <f>Q799*H799</f>
        <v>0</v>
      </c>
      <c r="S799" s="223">
        <v>0</v>
      </c>
      <c r="T799" s="224">
        <f>S799*H799</f>
        <v>0</v>
      </c>
      <c r="U799" s="39"/>
      <c r="V799" s="39"/>
      <c r="W799" s="39"/>
      <c r="X799" s="39"/>
      <c r="Y799" s="39"/>
      <c r="Z799" s="39"/>
      <c r="AA799" s="39"/>
      <c r="AB799" s="39"/>
      <c r="AC799" s="39"/>
      <c r="AD799" s="39"/>
      <c r="AE799" s="39"/>
      <c r="AR799" s="225" t="s">
        <v>248</v>
      </c>
      <c r="AT799" s="225" t="s">
        <v>243</v>
      </c>
      <c r="AU799" s="225" t="s">
        <v>79</v>
      </c>
      <c r="AY799" s="18" t="s">
        <v>240</v>
      </c>
      <c r="BE799" s="226">
        <f>IF(N799="základní",J799,0)</f>
        <v>0</v>
      </c>
      <c r="BF799" s="226">
        <f>IF(N799="snížená",J799,0)</f>
        <v>0</v>
      </c>
      <c r="BG799" s="226">
        <f>IF(N799="zákl. přenesená",J799,0)</f>
        <v>0</v>
      </c>
      <c r="BH799" s="226">
        <f>IF(N799="sníž. přenesená",J799,0)</f>
        <v>0</v>
      </c>
      <c r="BI799" s="226">
        <f>IF(N799="nulová",J799,0)</f>
        <v>0</v>
      </c>
      <c r="BJ799" s="18" t="s">
        <v>79</v>
      </c>
      <c r="BK799" s="226">
        <f>ROUND(I799*H799,2)</f>
        <v>0</v>
      </c>
      <c r="BL799" s="18" t="s">
        <v>248</v>
      </c>
      <c r="BM799" s="225" t="s">
        <v>5973</v>
      </c>
    </row>
    <row r="800" s="2" customFormat="1">
      <c r="A800" s="39"/>
      <c r="B800" s="40"/>
      <c r="C800" s="41"/>
      <c r="D800" s="227" t="s">
        <v>435</v>
      </c>
      <c r="E800" s="41"/>
      <c r="F800" s="228" t="s">
        <v>8025</v>
      </c>
      <c r="G800" s="41"/>
      <c r="H800" s="41"/>
      <c r="I800" s="229"/>
      <c r="J800" s="41"/>
      <c r="K800" s="41"/>
      <c r="L800" s="45"/>
      <c r="M800" s="291"/>
      <c r="N800" s="292"/>
      <c r="O800" s="85"/>
      <c r="P800" s="85"/>
      <c r="Q800" s="85"/>
      <c r="R800" s="85"/>
      <c r="S800" s="85"/>
      <c r="T800" s="86"/>
      <c r="U800" s="39"/>
      <c r="V800" s="39"/>
      <c r="W800" s="39"/>
      <c r="X800" s="39"/>
      <c r="Y800" s="39"/>
      <c r="Z800" s="39"/>
      <c r="AA800" s="39"/>
      <c r="AB800" s="39"/>
      <c r="AC800" s="39"/>
      <c r="AD800" s="39"/>
      <c r="AE800" s="39"/>
      <c r="AT800" s="18" t="s">
        <v>435</v>
      </c>
      <c r="AU800" s="18" t="s">
        <v>79</v>
      </c>
    </row>
    <row r="801" s="2" customFormat="1" ht="33" customHeight="1">
      <c r="A801" s="39"/>
      <c r="B801" s="40"/>
      <c r="C801" s="214" t="s">
        <v>3669</v>
      </c>
      <c r="D801" s="214" t="s">
        <v>243</v>
      </c>
      <c r="E801" s="215" t="s">
        <v>8620</v>
      </c>
      <c r="F801" s="216" t="s">
        <v>8616</v>
      </c>
      <c r="G801" s="217" t="s">
        <v>6156</v>
      </c>
      <c r="H801" s="218">
        <v>6</v>
      </c>
      <c r="I801" s="219"/>
      <c r="J801" s="220">
        <f>ROUND(I801*H801,2)</f>
        <v>0</v>
      </c>
      <c r="K801" s="216" t="s">
        <v>247</v>
      </c>
      <c r="L801" s="45"/>
      <c r="M801" s="221" t="s">
        <v>19</v>
      </c>
      <c r="N801" s="222" t="s">
        <v>43</v>
      </c>
      <c r="O801" s="85"/>
      <c r="P801" s="223">
        <f>O801*H801</f>
        <v>0</v>
      </c>
      <c r="Q801" s="223">
        <v>0</v>
      </c>
      <c r="R801" s="223">
        <f>Q801*H801</f>
        <v>0</v>
      </c>
      <c r="S801" s="223">
        <v>0</v>
      </c>
      <c r="T801" s="224">
        <f>S801*H801</f>
        <v>0</v>
      </c>
      <c r="U801" s="39"/>
      <c r="V801" s="39"/>
      <c r="W801" s="39"/>
      <c r="X801" s="39"/>
      <c r="Y801" s="39"/>
      <c r="Z801" s="39"/>
      <c r="AA801" s="39"/>
      <c r="AB801" s="39"/>
      <c r="AC801" s="39"/>
      <c r="AD801" s="39"/>
      <c r="AE801" s="39"/>
      <c r="AR801" s="225" t="s">
        <v>248</v>
      </c>
      <c r="AT801" s="225" t="s">
        <v>243</v>
      </c>
      <c r="AU801" s="225" t="s">
        <v>79</v>
      </c>
      <c r="AY801" s="18" t="s">
        <v>240</v>
      </c>
      <c r="BE801" s="226">
        <f>IF(N801="základní",J801,0)</f>
        <v>0</v>
      </c>
      <c r="BF801" s="226">
        <f>IF(N801="snížená",J801,0)</f>
        <v>0</v>
      </c>
      <c r="BG801" s="226">
        <f>IF(N801="zákl. přenesená",J801,0)</f>
        <v>0</v>
      </c>
      <c r="BH801" s="226">
        <f>IF(N801="sníž. přenesená",J801,0)</f>
        <v>0</v>
      </c>
      <c r="BI801" s="226">
        <f>IF(N801="nulová",J801,0)</f>
        <v>0</v>
      </c>
      <c r="BJ801" s="18" t="s">
        <v>79</v>
      </c>
      <c r="BK801" s="226">
        <f>ROUND(I801*H801,2)</f>
        <v>0</v>
      </c>
      <c r="BL801" s="18" t="s">
        <v>248</v>
      </c>
      <c r="BM801" s="225" t="s">
        <v>5975</v>
      </c>
    </row>
    <row r="802" s="2" customFormat="1">
      <c r="A802" s="39"/>
      <c r="B802" s="40"/>
      <c r="C802" s="41"/>
      <c r="D802" s="227" t="s">
        <v>435</v>
      </c>
      <c r="E802" s="41"/>
      <c r="F802" s="228" t="s">
        <v>8617</v>
      </c>
      <c r="G802" s="41"/>
      <c r="H802" s="41"/>
      <c r="I802" s="229"/>
      <c r="J802" s="41"/>
      <c r="K802" s="41"/>
      <c r="L802" s="45"/>
      <c r="M802" s="291"/>
      <c r="N802" s="292"/>
      <c r="O802" s="85"/>
      <c r="P802" s="85"/>
      <c r="Q802" s="85"/>
      <c r="R802" s="85"/>
      <c r="S802" s="85"/>
      <c r="T802" s="86"/>
      <c r="U802" s="39"/>
      <c r="V802" s="39"/>
      <c r="W802" s="39"/>
      <c r="X802" s="39"/>
      <c r="Y802" s="39"/>
      <c r="Z802" s="39"/>
      <c r="AA802" s="39"/>
      <c r="AB802" s="39"/>
      <c r="AC802" s="39"/>
      <c r="AD802" s="39"/>
      <c r="AE802" s="39"/>
      <c r="AT802" s="18" t="s">
        <v>435</v>
      </c>
      <c r="AU802" s="18" t="s">
        <v>79</v>
      </c>
    </row>
    <row r="803" s="12" customFormat="1" ht="25.92" customHeight="1">
      <c r="A803" s="12"/>
      <c r="B803" s="198"/>
      <c r="C803" s="199"/>
      <c r="D803" s="200" t="s">
        <v>71</v>
      </c>
      <c r="E803" s="201" t="s">
        <v>334</v>
      </c>
      <c r="F803" s="201" t="s">
        <v>8621</v>
      </c>
      <c r="G803" s="199"/>
      <c r="H803" s="199"/>
      <c r="I803" s="202"/>
      <c r="J803" s="203">
        <f>BK803</f>
        <v>0</v>
      </c>
      <c r="K803" s="199"/>
      <c r="L803" s="204"/>
      <c r="M803" s="205"/>
      <c r="N803" s="206"/>
      <c r="O803" s="206"/>
      <c r="P803" s="207">
        <f>SUM(P804:P807)</f>
        <v>0</v>
      </c>
      <c r="Q803" s="206"/>
      <c r="R803" s="207">
        <f>SUM(R804:R807)</f>
        <v>0</v>
      </c>
      <c r="S803" s="206"/>
      <c r="T803" s="208">
        <f>SUM(T804:T807)</f>
        <v>0</v>
      </c>
      <c r="U803" s="12"/>
      <c r="V803" s="12"/>
      <c r="W803" s="12"/>
      <c r="X803" s="12"/>
      <c r="Y803" s="12"/>
      <c r="Z803" s="12"/>
      <c r="AA803" s="12"/>
      <c r="AB803" s="12"/>
      <c r="AC803" s="12"/>
      <c r="AD803" s="12"/>
      <c r="AE803" s="12"/>
      <c r="AR803" s="209" t="s">
        <v>79</v>
      </c>
      <c r="AT803" s="210" t="s">
        <v>71</v>
      </c>
      <c r="AU803" s="210" t="s">
        <v>72</v>
      </c>
      <c r="AY803" s="209" t="s">
        <v>240</v>
      </c>
      <c r="BK803" s="211">
        <f>SUM(BK804:BK807)</f>
        <v>0</v>
      </c>
    </row>
    <row r="804" s="2" customFormat="1" ht="21.75" customHeight="1">
      <c r="A804" s="39"/>
      <c r="B804" s="40"/>
      <c r="C804" s="214" t="s">
        <v>3675</v>
      </c>
      <c r="D804" s="214" t="s">
        <v>243</v>
      </c>
      <c r="E804" s="215" t="s">
        <v>8622</v>
      </c>
      <c r="F804" s="216" t="s">
        <v>8614</v>
      </c>
      <c r="G804" s="217" t="s">
        <v>282</v>
      </c>
      <c r="H804" s="218">
        <v>1</v>
      </c>
      <c r="I804" s="219"/>
      <c r="J804" s="220">
        <f>ROUND(I804*H804,2)</f>
        <v>0</v>
      </c>
      <c r="K804" s="216" t="s">
        <v>247</v>
      </c>
      <c r="L804" s="45"/>
      <c r="M804" s="221" t="s">
        <v>19</v>
      </c>
      <c r="N804" s="222" t="s">
        <v>43</v>
      </c>
      <c r="O804" s="85"/>
      <c r="P804" s="223">
        <f>O804*H804</f>
        <v>0</v>
      </c>
      <c r="Q804" s="223">
        <v>0</v>
      </c>
      <c r="R804" s="223">
        <f>Q804*H804</f>
        <v>0</v>
      </c>
      <c r="S804" s="223">
        <v>0</v>
      </c>
      <c r="T804" s="224">
        <f>S804*H804</f>
        <v>0</v>
      </c>
      <c r="U804" s="39"/>
      <c r="V804" s="39"/>
      <c r="W804" s="39"/>
      <c r="X804" s="39"/>
      <c r="Y804" s="39"/>
      <c r="Z804" s="39"/>
      <c r="AA804" s="39"/>
      <c r="AB804" s="39"/>
      <c r="AC804" s="39"/>
      <c r="AD804" s="39"/>
      <c r="AE804" s="39"/>
      <c r="AR804" s="225" t="s">
        <v>248</v>
      </c>
      <c r="AT804" s="225" t="s">
        <v>243</v>
      </c>
      <c r="AU804" s="225" t="s">
        <v>79</v>
      </c>
      <c r="AY804" s="18" t="s">
        <v>240</v>
      </c>
      <c r="BE804" s="226">
        <f>IF(N804="základní",J804,0)</f>
        <v>0</v>
      </c>
      <c r="BF804" s="226">
        <f>IF(N804="snížená",J804,0)</f>
        <v>0</v>
      </c>
      <c r="BG804" s="226">
        <f>IF(N804="zákl. přenesená",J804,0)</f>
        <v>0</v>
      </c>
      <c r="BH804" s="226">
        <f>IF(N804="sníž. přenesená",J804,0)</f>
        <v>0</v>
      </c>
      <c r="BI804" s="226">
        <f>IF(N804="nulová",J804,0)</f>
        <v>0</v>
      </c>
      <c r="BJ804" s="18" t="s">
        <v>79</v>
      </c>
      <c r="BK804" s="226">
        <f>ROUND(I804*H804,2)</f>
        <v>0</v>
      </c>
      <c r="BL804" s="18" t="s">
        <v>248</v>
      </c>
      <c r="BM804" s="225" t="s">
        <v>5977</v>
      </c>
    </row>
    <row r="805" s="2" customFormat="1">
      <c r="A805" s="39"/>
      <c r="B805" s="40"/>
      <c r="C805" s="41"/>
      <c r="D805" s="227" t="s">
        <v>435</v>
      </c>
      <c r="E805" s="41"/>
      <c r="F805" s="228" t="s">
        <v>8025</v>
      </c>
      <c r="G805" s="41"/>
      <c r="H805" s="41"/>
      <c r="I805" s="229"/>
      <c r="J805" s="41"/>
      <c r="K805" s="41"/>
      <c r="L805" s="45"/>
      <c r="M805" s="291"/>
      <c r="N805" s="292"/>
      <c r="O805" s="85"/>
      <c r="P805" s="85"/>
      <c r="Q805" s="85"/>
      <c r="R805" s="85"/>
      <c r="S805" s="85"/>
      <c r="T805" s="86"/>
      <c r="U805" s="39"/>
      <c r="V805" s="39"/>
      <c r="W805" s="39"/>
      <c r="X805" s="39"/>
      <c r="Y805" s="39"/>
      <c r="Z805" s="39"/>
      <c r="AA805" s="39"/>
      <c r="AB805" s="39"/>
      <c r="AC805" s="39"/>
      <c r="AD805" s="39"/>
      <c r="AE805" s="39"/>
      <c r="AT805" s="18" t="s">
        <v>435</v>
      </c>
      <c r="AU805" s="18" t="s">
        <v>79</v>
      </c>
    </row>
    <row r="806" s="2" customFormat="1" ht="33" customHeight="1">
      <c r="A806" s="39"/>
      <c r="B806" s="40"/>
      <c r="C806" s="214" t="s">
        <v>3681</v>
      </c>
      <c r="D806" s="214" t="s">
        <v>243</v>
      </c>
      <c r="E806" s="215" t="s">
        <v>8623</v>
      </c>
      <c r="F806" s="216" t="s">
        <v>8616</v>
      </c>
      <c r="G806" s="217" t="s">
        <v>6156</v>
      </c>
      <c r="H806" s="218">
        <v>6</v>
      </c>
      <c r="I806" s="219"/>
      <c r="J806" s="220">
        <f>ROUND(I806*H806,2)</f>
        <v>0</v>
      </c>
      <c r="K806" s="216" t="s">
        <v>247</v>
      </c>
      <c r="L806" s="45"/>
      <c r="M806" s="221" t="s">
        <v>19</v>
      </c>
      <c r="N806" s="222" t="s">
        <v>43</v>
      </c>
      <c r="O806" s="85"/>
      <c r="P806" s="223">
        <f>O806*H806</f>
        <v>0</v>
      </c>
      <c r="Q806" s="223">
        <v>0</v>
      </c>
      <c r="R806" s="223">
        <f>Q806*H806</f>
        <v>0</v>
      </c>
      <c r="S806" s="223">
        <v>0</v>
      </c>
      <c r="T806" s="224">
        <f>S806*H806</f>
        <v>0</v>
      </c>
      <c r="U806" s="39"/>
      <c r="V806" s="39"/>
      <c r="W806" s="39"/>
      <c r="X806" s="39"/>
      <c r="Y806" s="39"/>
      <c r="Z806" s="39"/>
      <c r="AA806" s="39"/>
      <c r="AB806" s="39"/>
      <c r="AC806" s="39"/>
      <c r="AD806" s="39"/>
      <c r="AE806" s="39"/>
      <c r="AR806" s="225" t="s">
        <v>248</v>
      </c>
      <c r="AT806" s="225" t="s">
        <v>243</v>
      </c>
      <c r="AU806" s="225" t="s">
        <v>79</v>
      </c>
      <c r="AY806" s="18" t="s">
        <v>240</v>
      </c>
      <c r="BE806" s="226">
        <f>IF(N806="základní",J806,0)</f>
        <v>0</v>
      </c>
      <c r="BF806" s="226">
        <f>IF(N806="snížená",J806,0)</f>
        <v>0</v>
      </c>
      <c r="BG806" s="226">
        <f>IF(N806="zákl. přenesená",J806,0)</f>
        <v>0</v>
      </c>
      <c r="BH806" s="226">
        <f>IF(N806="sníž. přenesená",J806,0)</f>
        <v>0</v>
      </c>
      <c r="BI806" s="226">
        <f>IF(N806="nulová",J806,0)</f>
        <v>0</v>
      </c>
      <c r="BJ806" s="18" t="s">
        <v>79</v>
      </c>
      <c r="BK806" s="226">
        <f>ROUND(I806*H806,2)</f>
        <v>0</v>
      </c>
      <c r="BL806" s="18" t="s">
        <v>248</v>
      </c>
      <c r="BM806" s="225" t="s">
        <v>5980</v>
      </c>
    </row>
    <row r="807" s="2" customFormat="1">
      <c r="A807" s="39"/>
      <c r="B807" s="40"/>
      <c r="C807" s="41"/>
      <c r="D807" s="227" t="s">
        <v>435</v>
      </c>
      <c r="E807" s="41"/>
      <c r="F807" s="228" t="s">
        <v>8617</v>
      </c>
      <c r="G807" s="41"/>
      <c r="H807" s="41"/>
      <c r="I807" s="229"/>
      <c r="J807" s="41"/>
      <c r="K807" s="41"/>
      <c r="L807" s="45"/>
      <c r="M807" s="291"/>
      <c r="N807" s="292"/>
      <c r="O807" s="85"/>
      <c r="P807" s="85"/>
      <c r="Q807" s="85"/>
      <c r="R807" s="85"/>
      <c r="S807" s="85"/>
      <c r="T807" s="86"/>
      <c r="U807" s="39"/>
      <c r="V807" s="39"/>
      <c r="W807" s="39"/>
      <c r="X807" s="39"/>
      <c r="Y807" s="39"/>
      <c r="Z807" s="39"/>
      <c r="AA807" s="39"/>
      <c r="AB807" s="39"/>
      <c r="AC807" s="39"/>
      <c r="AD807" s="39"/>
      <c r="AE807" s="39"/>
      <c r="AT807" s="18" t="s">
        <v>435</v>
      </c>
      <c r="AU807" s="18" t="s">
        <v>79</v>
      </c>
    </row>
    <row r="808" s="12" customFormat="1" ht="25.92" customHeight="1">
      <c r="A808" s="12"/>
      <c r="B808" s="198"/>
      <c r="C808" s="199"/>
      <c r="D808" s="200" t="s">
        <v>71</v>
      </c>
      <c r="E808" s="201" t="s">
        <v>298</v>
      </c>
      <c r="F808" s="201" t="s">
        <v>8624</v>
      </c>
      <c r="G808" s="199"/>
      <c r="H808" s="199"/>
      <c r="I808" s="202"/>
      <c r="J808" s="203">
        <f>BK808</f>
        <v>0</v>
      </c>
      <c r="K808" s="199"/>
      <c r="L808" s="204"/>
      <c r="M808" s="205"/>
      <c r="N808" s="206"/>
      <c r="O808" s="206"/>
      <c r="P808" s="207">
        <f>SUM(P809:P812)</f>
        <v>0</v>
      </c>
      <c r="Q808" s="206"/>
      <c r="R808" s="207">
        <f>SUM(R809:R812)</f>
        <v>0</v>
      </c>
      <c r="S808" s="206"/>
      <c r="T808" s="208">
        <f>SUM(T809:T812)</f>
        <v>0</v>
      </c>
      <c r="U808" s="12"/>
      <c r="V808" s="12"/>
      <c r="W808" s="12"/>
      <c r="X808" s="12"/>
      <c r="Y808" s="12"/>
      <c r="Z808" s="12"/>
      <c r="AA808" s="12"/>
      <c r="AB808" s="12"/>
      <c r="AC808" s="12"/>
      <c r="AD808" s="12"/>
      <c r="AE808" s="12"/>
      <c r="AR808" s="209" t="s">
        <v>79</v>
      </c>
      <c r="AT808" s="210" t="s">
        <v>71</v>
      </c>
      <c r="AU808" s="210" t="s">
        <v>72</v>
      </c>
      <c r="AY808" s="209" t="s">
        <v>240</v>
      </c>
      <c r="BK808" s="211">
        <f>SUM(BK809:BK812)</f>
        <v>0</v>
      </c>
    </row>
    <row r="809" s="2" customFormat="1" ht="21.75" customHeight="1">
      <c r="A809" s="39"/>
      <c r="B809" s="40"/>
      <c r="C809" s="214" t="s">
        <v>3686</v>
      </c>
      <c r="D809" s="214" t="s">
        <v>243</v>
      </c>
      <c r="E809" s="215" t="s">
        <v>8625</v>
      </c>
      <c r="F809" s="216" t="s">
        <v>8614</v>
      </c>
      <c r="G809" s="217" t="s">
        <v>282</v>
      </c>
      <c r="H809" s="218">
        <v>1</v>
      </c>
      <c r="I809" s="219"/>
      <c r="J809" s="220">
        <f>ROUND(I809*H809,2)</f>
        <v>0</v>
      </c>
      <c r="K809" s="216" t="s">
        <v>247</v>
      </c>
      <c r="L809" s="45"/>
      <c r="M809" s="221" t="s">
        <v>19</v>
      </c>
      <c r="N809" s="222" t="s">
        <v>43</v>
      </c>
      <c r="O809" s="85"/>
      <c r="P809" s="223">
        <f>O809*H809</f>
        <v>0</v>
      </c>
      <c r="Q809" s="223">
        <v>0</v>
      </c>
      <c r="R809" s="223">
        <f>Q809*H809</f>
        <v>0</v>
      </c>
      <c r="S809" s="223">
        <v>0</v>
      </c>
      <c r="T809" s="224">
        <f>S809*H809</f>
        <v>0</v>
      </c>
      <c r="U809" s="39"/>
      <c r="V809" s="39"/>
      <c r="W809" s="39"/>
      <c r="X809" s="39"/>
      <c r="Y809" s="39"/>
      <c r="Z809" s="39"/>
      <c r="AA809" s="39"/>
      <c r="AB809" s="39"/>
      <c r="AC809" s="39"/>
      <c r="AD809" s="39"/>
      <c r="AE809" s="39"/>
      <c r="AR809" s="225" t="s">
        <v>248</v>
      </c>
      <c r="AT809" s="225" t="s">
        <v>243</v>
      </c>
      <c r="AU809" s="225" t="s">
        <v>79</v>
      </c>
      <c r="AY809" s="18" t="s">
        <v>240</v>
      </c>
      <c r="BE809" s="226">
        <f>IF(N809="základní",J809,0)</f>
        <v>0</v>
      </c>
      <c r="BF809" s="226">
        <f>IF(N809="snížená",J809,0)</f>
        <v>0</v>
      </c>
      <c r="BG809" s="226">
        <f>IF(N809="zákl. přenesená",J809,0)</f>
        <v>0</v>
      </c>
      <c r="BH809" s="226">
        <f>IF(N809="sníž. přenesená",J809,0)</f>
        <v>0</v>
      </c>
      <c r="BI809" s="226">
        <f>IF(N809="nulová",J809,0)</f>
        <v>0</v>
      </c>
      <c r="BJ809" s="18" t="s">
        <v>79</v>
      </c>
      <c r="BK809" s="226">
        <f>ROUND(I809*H809,2)</f>
        <v>0</v>
      </c>
      <c r="BL809" s="18" t="s">
        <v>248</v>
      </c>
      <c r="BM809" s="225" t="s">
        <v>5982</v>
      </c>
    </row>
    <row r="810" s="2" customFormat="1">
      <c r="A810" s="39"/>
      <c r="B810" s="40"/>
      <c r="C810" s="41"/>
      <c r="D810" s="227" t="s">
        <v>435</v>
      </c>
      <c r="E810" s="41"/>
      <c r="F810" s="228" t="s">
        <v>8025</v>
      </c>
      <c r="G810" s="41"/>
      <c r="H810" s="41"/>
      <c r="I810" s="229"/>
      <c r="J810" s="41"/>
      <c r="K810" s="41"/>
      <c r="L810" s="45"/>
      <c r="M810" s="291"/>
      <c r="N810" s="292"/>
      <c r="O810" s="85"/>
      <c r="P810" s="85"/>
      <c r="Q810" s="85"/>
      <c r="R810" s="85"/>
      <c r="S810" s="85"/>
      <c r="T810" s="86"/>
      <c r="U810" s="39"/>
      <c r="V810" s="39"/>
      <c r="W810" s="39"/>
      <c r="X810" s="39"/>
      <c r="Y810" s="39"/>
      <c r="Z810" s="39"/>
      <c r="AA810" s="39"/>
      <c r="AB810" s="39"/>
      <c r="AC810" s="39"/>
      <c r="AD810" s="39"/>
      <c r="AE810" s="39"/>
      <c r="AT810" s="18" t="s">
        <v>435</v>
      </c>
      <c r="AU810" s="18" t="s">
        <v>79</v>
      </c>
    </row>
    <row r="811" s="2" customFormat="1" ht="33" customHeight="1">
      <c r="A811" s="39"/>
      <c r="B811" s="40"/>
      <c r="C811" s="214" t="s">
        <v>3692</v>
      </c>
      <c r="D811" s="214" t="s">
        <v>243</v>
      </c>
      <c r="E811" s="215" t="s">
        <v>8626</v>
      </c>
      <c r="F811" s="216" t="s">
        <v>8616</v>
      </c>
      <c r="G811" s="217" t="s">
        <v>6156</v>
      </c>
      <c r="H811" s="218">
        <v>6</v>
      </c>
      <c r="I811" s="219"/>
      <c r="J811" s="220">
        <f>ROUND(I811*H811,2)</f>
        <v>0</v>
      </c>
      <c r="K811" s="216" t="s">
        <v>247</v>
      </c>
      <c r="L811" s="45"/>
      <c r="M811" s="221" t="s">
        <v>19</v>
      </c>
      <c r="N811" s="222" t="s">
        <v>43</v>
      </c>
      <c r="O811" s="85"/>
      <c r="P811" s="223">
        <f>O811*H811</f>
        <v>0</v>
      </c>
      <c r="Q811" s="223">
        <v>0</v>
      </c>
      <c r="R811" s="223">
        <f>Q811*H811</f>
        <v>0</v>
      </c>
      <c r="S811" s="223">
        <v>0</v>
      </c>
      <c r="T811" s="224">
        <f>S811*H811</f>
        <v>0</v>
      </c>
      <c r="U811" s="39"/>
      <c r="V811" s="39"/>
      <c r="W811" s="39"/>
      <c r="X811" s="39"/>
      <c r="Y811" s="39"/>
      <c r="Z811" s="39"/>
      <c r="AA811" s="39"/>
      <c r="AB811" s="39"/>
      <c r="AC811" s="39"/>
      <c r="AD811" s="39"/>
      <c r="AE811" s="39"/>
      <c r="AR811" s="225" t="s">
        <v>248</v>
      </c>
      <c r="AT811" s="225" t="s">
        <v>243</v>
      </c>
      <c r="AU811" s="225" t="s">
        <v>79</v>
      </c>
      <c r="AY811" s="18" t="s">
        <v>240</v>
      </c>
      <c r="BE811" s="226">
        <f>IF(N811="základní",J811,0)</f>
        <v>0</v>
      </c>
      <c r="BF811" s="226">
        <f>IF(N811="snížená",J811,0)</f>
        <v>0</v>
      </c>
      <c r="BG811" s="226">
        <f>IF(N811="zákl. přenesená",J811,0)</f>
        <v>0</v>
      </c>
      <c r="BH811" s="226">
        <f>IF(N811="sníž. přenesená",J811,0)</f>
        <v>0</v>
      </c>
      <c r="BI811" s="226">
        <f>IF(N811="nulová",J811,0)</f>
        <v>0</v>
      </c>
      <c r="BJ811" s="18" t="s">
        <v>79</v>
      </c>
      <c r="BK811" s="226">
        <f>ROUND(I811*H811,2)</f>
        <v>0</v>
      </c>
      <c r="BL811" s="18" t="s">
        <v>248</v>
      </c>
      <c r="BM811" s="225" t="s">
        <v>5984</v>
      </c>
    </row>
    <row r="812" s="2" customFormat="1">
      <c r="A812" s="39"/>
      <c r="B812" s="40"/>
      <c r="C812" s="41"/>
      <c r="D812" s="227" t="s">
        <v>435</v>
      </c>
      <c r="E812" s="41"/>
      <c r="F812" s="228" t="s">
        <v>8617</v>
      </c>
      <c r="G812" s="41"/>
      <c r="H812" s="41"/>
      <c r="I812" s="229"/>
      <c r="J812" s="41"/>
      <c r="K812" s="41"/>
      <c r="L812" s="45"/>
      <c r="M812" s="291"/>
      <c r="N812" s="292"/>
      <c r="O812" s="85"/>
      <c r="P812" s="85"/>
      <c r="Q812" s="85"/>
      <c r="R812" s="85"/>
      <c r="S812" s="85"/>
      <c r="T812" s="86"/>
      <c r="U812" s="39"/>
      <c r="V812" s="39"/>
      <c r="W812" s="39"/>
      <c r="X812" s="39"/>
      <c r="Y812" s="39"/>
      <c r="Z812" s="39"/>
      <c r="AA812" s="39"/>
      <c r="AB812" s="39"/>
      <c r="AC812" s="39"/>
      <c r="AD812" s="39"/>
      <c r="AE812" s="39"/>
      <c r="AT812" s="18" t="s">
        <v>435</v>
      </c>
      <c r="AU812" s="18" t="s">
        <v>79</v>
      </c>
    </row>
    <row r="813" s="12" customFormat="1" ht="25.92" customHeight="1">
      <c r="A813" s="12"/>
      <c r="B813" s="198"/>
      <c r="C813" s="199"/>
      <c r="D813" s="200" t="s">
        <v>71</v>
      </c>
      <c r="E813" s="201" t="s">
        <v>341</v>
      </c>
      <c r="F813" s="201" t="s">
        <v>8627</v>
      </c>
      <c r="G813" s="199"/>
      <c r="H813" s="199"/>
      <c r="I813" s="202"/>
      <c r="J813" s="203">
        <f>BK813</f>
        <v>0</v>
      </c>
      <c r="K813" s="199"/>
      <c r="L813" s="204"/>
      <c r="M813" s="205"/>
      <c r="N813" s="206"/>
      <c r="O813" s="206"/>
      <c r="P813" s="207">
        <f>SUM(P814:P817)</f>
        <v>0</v>
      </c>
      <c r="Q813" s="206"/>
      <c r="R813" s="207">
        <f>SUM(R814:R817)</f>
        <v>0</v>
      </c>
      <c r="S813" s="206"/>
      <c r="T813" s="208">
        <f>SUM(T814:T817)</f>
        <v>0</v>
      </c>
      <c r="U813" s="12"/>
      <c r="V813" s="12"/>
      <c r="W813" s="12"/>
      <c r="X813" s="12"/>
      <c r="Y813" s="12"/>
      <c r="Z813" s="12"/>
      <c r="AA813" s="12"/>
      <c r="AB813" s="12"/>
      <c r="AC813" s="12"/>
      <c r="AD813" s="12"/>
      <c r="AE813" s="12"/>
      <c r="AR813" s="209" t="s">
        <v>79</v>
      </c>
      <c r="AT813" s="210" t="s">
        <v>71</v>
      </c>
      <c r="AU813" s="210" t="s">
        <v>72</v>
      </c>
      <c r="AY813" s="209" t="s">
        <v>240</v>
      </c>
      <c r="BK813" s="211">
        <f>SUM(BK814:BK817)</f>
        <v>0</v>
      </c>
    </row>
    <row r="814" s="2" customFormat="1" ht="21.75" customHeight="1">
      <c r="A814" s="39"/>
      <c r="B814" s="40"/>
      <c r="C814" s="214" t="s">
        <v>3696</v>
      </c>
      <c r="D814" s="214" t="s">
        <v>243</v>
      </c>
      <c r="E814" s="215" t="s">
        <v>8628</v>
      </c>
      <c r="F814" s="216" t="s">
        <v>8614</v>
      </c>
      <c r="G814" s="217" t="s">
        <v>282</v>
      </c>
      <c r="H814" s="218">
        <v>1</v>
      </c>
      <c r="I814" s="219"/>
      <c r="J814" s="220">
        <f>ROUND(I814*H814,2)</f>
        <v>0</v>
      </c>
      <c r="K814" s="216" t="s">
        <v>247</v>
      </c>
      <c r="L814" s="45"/>
      <c r="M814" s="221" t="s">
        <v>19</v>
      </c>
      <c r="N814" s="222" t="s">
        <v>43</v>
      </c>
      <c r="O814" s="85"/>
      <c r="P814" s="223">
        <f>O814*H814</f>
        <v>0</v>
      </c>
      <c r="Q814" s="223">
        <v>0</v>
      </c>
      <c r="R814" s="223">
        <f>Q814*H814</f>
        <v>0</v>
      </c>
      <c r="S814" s="223">
        <v>0</v>
      </c>
      <c r="T814" s="224">
        <f>S814*H814</f>
        <v>0</v>
      </c>
      <c r="U814" s="39"/>
      <c r="V814" s="39"/>
      <c r="W814" s="39"/>
      <c r="X814" s="39"/>
      <c r="Y814" s="39"/>
      <c r="Z814" s="39"/>
      <c r="AA814" s="39"/>
      <c r="AB814" s="39"/>
      <c r="AC814" s="39"/>
      <c r="AD814" s="39"/>
      <c r="AE814" s="39"/>
      <c r="AR814" s="225" t="s">
        <v>248</v>
      </c>
      <c r="AT814" s="225" t="s">
        <v>243</v>
      </c>
      <c r="AU814" s="225" t="s">
        <v>79</v>
      </c>
      <c r="AY814" s="18" t="s">
        <v>240</v>
      </c>
      <c r="BE814" s="226">
        <f>IF(N814="základní",J814,0)</f>
        <v>0</v>
      </c>
      <c r="BF814" s="226">
        <f>IF(N814="snížená",J814,0)</f>
        <v>0</v>
      </c>
      <c r="BG814" s="226">
        <f>IF(N814="zákl. přenesená",J814,0)</f>
        <v>0</v>
      </c>
      <c r="BH814" s="226">
        <f>IF(N814="sníž. přenesená",J814,0)</f>
        <v>0</v>
      </c>
      <c r="BI814" s="226">
        <f>IF(N814="nulová",J814,0)</f>
        <v>0</v>
      </c>
      <c r="BJ814" s="18" t="s">
        <v>79</v>
      </c>
      <c r="BK814" s="226">
        <f>ROUND(I814*H814,2)</f>
        <v>0</v>
      </c>
      <c r="BL814" s="18" t="s">
        <v>248</v>
      </c>
      <c r="BM814" s="225" t="s">
        <v>5986</v>
      </c>
    </row>
    <row r="815" s="2" customFormat="1">
      <c r="A815" s="39"/>
      <c r="B815" s="40"/>
      <c r="C815" s="41"/>
      <c r="D815" s="227" t="s">
        <v>435</v>
      </c>
      <c r="E815" s="41"/>
      <c r="F815" s="228" t="s">
        <v>8025</v>
      </c>
      <c r="G815" s="41"/>
      <c r="H815" s="41"/>
      <c r="I815" s="229"/>
      <c r="J815" s="41"/>
      <c r="K815" s="41"/>
      <c r="L815" s="45"/>
      <c r="M815" s="291"/>
      <c r="N815" s="292"/>
      <c r="O815" s="85"/>
      <c r="P815" s="85"/>
      <c r="Q815" s="85"/>
      <c r="R815" s="85"/>
      <c r="S815" s="85"/>
      <c r="T815" s="86"/>
      <c r="U815" s="39"/>
      <c r="V815" s="39"/>
      <c r="W815" s="39"/>
      <c r="X815" s="39"/>
      <c r="Y815" s="39"/>
      <c r="Z815" s="39"/>
      <c r="AA815" s="39"/>
      <c r="AB815" s="39"/>
      <c r="AC815" s="39"/>
      <c r="AD815" s="39"/>
      <c r="AE815" s="39"/>
      <c r="AT815" s="18" t="s">
        <v>435</v>
      </c>
      <c r="AU815" s="18" t="s">
        <v>79</v>
      </c>
    </row>
    <row r="816" s="2" customFormat="1" ht="33" customHeight="1">
      <c r="A816" s="39"/>
      <c r="B816" s="40"/>
      <c r="C816" s="214" t="s">
        <v>3700</v>
      </c>
      <c r="D816" s="214" t="s">
        <v>243</v>
      </c>
      <c r="E816" s="215" t="s">
        <v>8629</v>
      </c>
      <c r="F816" s="216" t="s">
        <v>8616</v>
      </c>
      <c r="G816" s="217" t="s">
        <v>6156</v>
      </c>
      <c r="H816" s="218">
        <v>6</v>
      </c>
      <c r="I816" s="219"/>
      <c r="J816" s="220">
        <f>ROUND(I816*H816,2)</f>
        <v>0</v>
      </c>
      <c r="K816" s="216" t="s">
        <v>247</v>
      </c>
      <c r="L816" s="45"/>
      <c r="M816" s="221" t="s">
        <v>19</v>
      </c>
      <c r="N816" s="222" t="s">
        <v>43</v>
      </c>
      <c r="O816" s="85"/>
      <c r="P816" s="223">
        <f>O816*H816</f>
        <v>0</v>
      </c>
      <c r="Q816" s="223">
        <v>0</v>
      </c>
      <c r="R816" s="223">
        <f>Q816*H816</f>
        <v>0</v>
      </c>
      <c r="S816" s="223">
        <v>0</v>
      </c>
      <c r="T816" s="224">
        <f>S816*H816</f>
        <v>0</v>
      </c>
      <c r="U816" s="39"/>
      <c r="V816" s="39"/>
      <c r="W816" s="39"/>
      <c r="X816" s="39"/>
      <c r="Y816" s="39"/>
      <c r="Z816" s="39"/>
      <c r="AA816" s="39"/>
      <c r="AB816" s="39"/>
      <c r="AC816" s="39"/>
      <c r="AD816" s="39"/>
      <c r="AE816" s="39"/>
      <c r="AR816" s="225" t="s">
        <v>248</v>
      </c>
      <c r="AT816" s="225" t="s">
        <v>243</v>
      </c>
      <c r="AU816" s="225" t="s">
        <v>79</v>
      </c>
      <c r="AY816" s="18" t="s">
        <v>240</v>
      </c>
      <c r="BE816" s="226">
        <f>IF(N816="základní",J816,0)</f>
        <v>0</v>
      </c>
      <c r="BF816" s="226">
        <f>IF(N816="snížená",J816,0)</f>
        <v>0</v>
      </c>
      <c r="BG816" s="226">
        <f>IF(N816="zákl. přenesená",J816,0)</f>
        <v>0</v>
      </c>
      <c r="BH816" s="226">
        <f>IF(N816="sníž. přenesená",J816,0)</f>
        <v>0</v>
      </c>
      <c r="BI816" s="226">
        <f>IF(N816="nulová",J816,0)</f>
        <v>0</v>
      </c>
      <c r="BJ816" s="18" t="s">
        <v>79</v>
      </c>
      <c r="BK816" s="226">
        <f>ROUND(I816*H816,2)</f>
        <v>0</v>
      </c>
      <c r="BL816" s="18" t="s">
        <v>248</v>
      </c>
      <c r="BM816" s="225" t="s">
        <v>5988</v>
      </c>
    </row>
    <row r="817" s="2" customFormat="1">
      <c r="A817" s="39"/>
      <c r="B817" s="40"/>
      <c r="C817" s="41"/>
      <c r="D817" s="227" t="s">
        <v>435</v>
      </c>
      <c r="E817" s="41"/>
      <c r="F817" s="228" t="s">
        <v>8617</v>
      </c>
      <c r="G817" s="41"/>
      <c r="H817" s="41"/>
      <c r="I817" s="229"/>
      <c r="J817" s="41"/>
      <c r="K817" s="41"/>
      <c r="L817" s="45"/>
      <c r="M817" s="291"/>
      <c r="N817" s="292"/>
      <c r="O817" s="85"/>
      <c r="P817" s="85"/>
      <c r="Q817" s="85"/>
      <c r="R817" s="85"/>
      <c r="S817" s="85"/>
      <c r="T817" s="86"/>
      <c r="U817" s="39"/>
      <c r="V817" s="39"/>
      <c r="W817" s="39"/>
      <c r="X817" s="39"/>
      <c r="Y817" s="39"/>
      <c r="Z817" s="39"/>
      <c r="AA817" s="39"/>
      <c r="AB817" s="39"/>
      <c r="AC817" s="39"/>
      <c r="AD817" s="39"/>
      <c r="AE817" s="39"/>
      <c r="AT817" s="18" t="s">
        <v>435</v>
      </c>
      <c r="AU817" s="18" t="s">
        <v>79</v>
      </c>
    </row>
    <row r="818" s="12" customFormat="1" ht="25.92" customHeight="1">
      <c r="A818" s="12"/>
      <c r="B818" s="198"/>
      <c r="C818" s="199"/>
      <c r="D818" s="200" t="s">
        <v>71</v>
      </c>
      <c r="E818" s="201" t="s">
        <v>301</v>
      </c>
      <c r="F818" s="201" t="s">
        <v>8630</v>
      </c>
      <c r="G818" s="199"/>
      <c r="H818" s="199"/>
      <c r="I818" s="202"/>
      <c r="J818" s="203">
        <f>BK818</f>
        <v>0</v>
      </c>
      <c r="K818" s="199"/>
      <c r="L818" s="204"/>
      <c r="M818" s="205"/>
      <c r="N818" s="206"/>
      <c r="O818" s="206"/>
      <c r="P818" s="207">
        <f>SUM(P819:P822)</f>
        <v>0</v>
      </c>
      <c r="Q818" s="206"/>
      <c r="R818" s="207">
        <f>SUM(R819:R822)</f>
        <v>0</v>
      </c>
      <c r="S818" s="206"/>
      <c r="T818" s="208">
        <f>SUM(T819:T822)</f>
        <v>0</v>
      </c>
      <c r="U818" s="12"/>
      <c r="V818" s="12"/>
      <c r="W818" s="12"/>
      <c r="X818" s="12"/>
      <c r="Y818" s="12"/>
      <c r="Z818" s="12"/>
      <c r="AA818" s="12"/>
      <c r="AB818" s="12"/>
      <c r="AC818" s="12"/>
      <c r="AD818" s="12"/>
      <c r="AE818" s="12"/>
      <c r="AR818" s="209" t="s">
        <v>79</v>
      </c>
      <c r="AT818" s="210" t="s">
        <v>71</v>
      </c>
      <c r="AU818" s="210" t="s">
        <v>72</v>
      </c>
      <c r="AY818" s="209" t="s">
        <v>240</v>
      </c>
      <c r="BK818" s="211">
        <f>SUM(BK819:BK822)</f>
        <v>0</v>
      </c>
    </row>
    <row r="819" s="2" customFormat="1" ht="21.75" customHeight="1">
      <c r="A819" s="39"/>
      <c r="B819" s="40"/>
      <c r="C819" s="214" t="s">
        <v>3704</v>
      </c>
      <c r="D819" s="214" t="s">
        <v>243</v>
      </c>
      <c r="E819" s="215" t="s">
        <v>8631</v>
      </c>
      <c r="F819" s="216" t="s">
        <v>8614</v>
      </c>
      <c r="G819" s="217" t="s">
        <v>282</v>
      </c>
      <c r="H819" s="218">
        <v>1</v>
      </c>
      <c r="I819" s="219"/>
      <c r="J819" s="220">
        <f>ROUND(I819*H819,2)</f>
        <v>0</v>
      </c>
      <c r="K819" s="216" t="s">
        <v>247</v>
      </c>
      <c r="L819" s="45"/>
      <c r="M819" s="221" t="s">
        <v>19</v>
      </c>
      <c r="N819" s="222" t="s">
        <v>43</v>
      </c>
      <c r="O819" s="85"/>
      <c r="P819" s="223">
        <f>O819*H819</f>
        <v>0</v>
      </c>
      <c r="Q819" s="223">
        <v>0</v>
      </c>
      <c r="R819" s="223">
        <f>Q819*H819</f>
        <v>0</v>
      </c>
      <c r="S819" s="223">
        <v>0</v>
      </c>
      <c r="T819" s="224">
        <f>S819*H819</f>
        <v>0</v>
      </c>
      <c r="U819" s="39"/>
      <c r="V819" s="39"/>
      <c r="W819" s="39"/>
      <c r="X819" s="39"/>
      <c r="Y819" s="39"/>
      <c r="Z819" s="39"/>
      <c r="AA819" s="39"/>
      <c r="AB819" s="39"/>
      <c r="AC819" s="39"/>
      <c r="AD819" s="39"/>
      <c r="AE819" s="39"/>
      <c r="AR819" s="225" t="s">
        <v>248</v>
      </c>
      <c r="AT819" s="225" t="s">
        <v>243</v>
      </c>
      <c r="AU819" s="225" t="s">
        <v>79</v>
      </c>
      <c r="AY819" s="18" t="s">
        <v>240</v>
      </c>
      <c r="BE819" s="226">
        <f>IF(N819="základní",J819,0)</f>
        <v>0</v>
      </c>
      <c r="BF819" s="226">
        <f>IF(N819="snížená",J819,0)</f>
        <v>0</v>
      </c>
      <c r="BG819" s="226">
        <f>IF(N819="zákl. přenesená",J819,0)</f>
        <v>0</v>
      </c>
      <c r="BH819" s="226">
        <f>IF(N819="sníž. přenesená",J819,0)</f>
        <v>0</v>
      </c>
      <c r="BI819" s="226">
        <f>IF(N819="nulová",J819,0)</f>
        <v>0</v>
      </c>
      <c r="BJ819" s="18" t="s">
        <v>79</v>
      </c>
      <c r="BK819" s="226">
        <f>ROUND(I819*H819,2)</f>
        <v>0</v>
      </c>
      <c r="BL819" s="18" t="s">
        <v>248</v>
      </c>
      <c r="BM819" s="225" t="s">
        <v>5990</v>
      </c>
    </row>
    <row r="820" s="2" customFormat="1">
      <c r="A820" s="39"/>
      <c r="B820" s="40"/>
      <c r="C820" s="41"/>
      <c r="D820" s="227" t="s">
        <v>435</v>
      </c>
      <c r="E820" s="41"/>
      <c r="F820" s="228" t="s">
        <v>8025</v>
      </c>
      <c r="G820" s="41"/>
      <c r="H820" s="41"/>
      <c r="I820" s="229"/>
      <c r="J820" s="41"/>
      <c r="K820" s="41"/>
      <c r="L820" s="45"/>
      <c r="M820" s="291"/>
      <c r="N820" s="292"/>
      <c r="O820" s="85"/>
      <c r="P820" s="85"/>
      <c r="Q820" s="85"/>
      <c r="R820" s="85"/>
      <c r="S820" s="85"/>
      <c r="T820" s="86"/>
      <c r="U820" s="39"/>
      <c r="V820" s="39"/>
      <c r="W820" s="39"/>
      <c r="X820" s="39"/>
      <c r="Y820" s="39"/>
      <c r="Z820" s="39"/>
      <c r="AA820" s="39"/>
      <c r="AB820" s="39"/>
      <c r="AC820" s="39"/>
      <c r="AD820" s="39"/>
      <c r="AE820" s="39"/>
      <c r="AT820" s="18" t="s">
        <v>435</v>
      </c>
      <c r="AU820" s="18" t="s">
        <v>79</v>
      </c>
    </row>
    <row r="821" s="2" customFormat="1" ht="33" customHeight="1">
      <c r="A821" s="39"/>
      <c r="B821" s="40"/>
      <c r="C821" s="214" t="s">
        <v>3708</v>
      </c>
      <c r="D821" s="214" t="s">
        <v>243</v>
      </c>
      <c r="E821" s="215" t="s">
        <v>8632</v>
      </c>
      <c r="F821" s="216" t="s">
        <v>8616</v>
      </c>
      <c r="G821" s="217" t="s">
        <v>6156</v>
      </c>
      <c r="H821" s="218">
        <v>6</v>
      </c>
      <c r="I821" s="219"/>
      <c r="J821" s="220">
        <f>ROUND(I821*H821,2)</f>
        <v>0</v>
      </c>
      <c r="K821" s="216" t="s">
        <v>247</v>
      </c>
      <c r="L821" s="45"/>
      <c r="M821" s="221" t="s">
        <v>19</v>
      </c>
      <c r="N821" s="222" t="s">
        <v>43</v>
      </c>
      <c r="O821" s="85"/>
      <c r="P821" s="223">
        <f>O821*H821</f>
        <v>0</v>
      </c>
      <c r="Q821" s="223">
        <v>0</v>
      </c>
      <c r="R821" s="223">
        <f>Q821*H821</f>
        <v>0</v>
      </c>
      <c r="S821" s="223">
        <v>0</v>
      </c>
      <c r="T821" s="224">
        <f>S821*H821</f>
        <v>0</v>
      </c>
      <c r="U821" s="39"/>
      <c r="V821" s="39"/>
      <c r="W821" s="39"/>
      <c r="X821" s="39"/>
      <c r="Y821" s="39"/>
      <c r="Z821" s="39"/>
      <c r="AA821" s="39"/>
      <c r="AB821" s="39"/>
      <c r="AC821" s="39"/>
      <c r="AD821" s="39"/>
      <c r="AE821" s="39"/>
      <c r="AR821" s="225" t="s">
        <v>248</v>
      </c>
      <c r="AT821" s="225" t="s">
        <v>243</v>
      </c>
      <c r="AU821" s="225" t="s">
        <v>79</v>
      </c>
      <c r="AY821" s="18" t="s">
        <v>240</v>
      </c>
      <c r="BE821" s="226">
        <f>IF(N821="základní",J821,0)</f>
        <v>0</v>
      </c>
      <c r="BF821" s="226">
        <f>IF(N821="snížená",J821,0)</f>
        <v>0</v>
      </c>
      <c r="BG821" s="226">
        <f>IF(N821="zákl. přenesená",J821,0)</f>
        <v>0</v>
      </c>
      <c r="BH821" s="226">
        <f>IF(N821="sníž. přenesená",J821,0)</f>
        <v>0</v>
      </c>
      <c r="BI821" s="226">
        <f>IF(N821="nulová",J821,0)</f>
        <v>0</v>
      </c>
      <c r="BJ821" s="18" t="s">
        <v>79</v>
      </c>
      <c r="BK821" s="226">
        <f>ROUND(I821*H821,2)</f>
        <v>0</v>
      </c>
      <c r="BL821" s="18" t="s">
        <v>248</v>
      </c>
      <c r="BM821" s="225" t="s">
        <v>5995</v>
      </c>
    </row>
    <row r="822" s="2" customFormat="1">
      <c r="A822" s="39"/>
      <c r="B822" s="40"/>
      <c r="C822" s="41"/>
      <c r="D822" s="227" t="s">
        <v>435</v>
      </c>
      <c r="E822" s="41"/>
      <c r="F822" s="228" t="s">
        <v>8617</v>
      </c>
      <c r="G822" s="41"/>
      <c r="H822" s="41"/>
      <c r="I822" s="229"/>
      <c r="J822" s="41"/>
      <c r="K822" s="41"/>
      <c r="L822" s="45"/>
      <c r="M822" s="291"/>
      <c r="N822" s="292"/>
      <c r="O822" s="85"/>
      <c r="P822" s="85"/>
      <c r="Q822" s="85"/>
      <c r="R822" s="85"/>
      <c r="S822" s="85"/>
      <c r="T822" s="86"/>
      <c r="U822" s="39"/>
      <c r="V822" s="39"/>
      <c r="W822" s="39"/>
      <c r="X822" s="39"/>
      <c r="Y822" s="39"/>
      <c r="Z822" s="39"/>
      <c r="AA822" s="39"/>
      <c r="AB822" s="39"/>
      <c r="AC822" s="39"/>
      <c r="AD822" s="39"/>
      <c r="AE822" s="39"/>
      <c r="AT822" s="18" t="s">
        <v>435</v>
      </c>
      <c r="AU822" s="18" t="s">
        <v>79</v>
      </c>
    </row>
    <row r="823" s="12" customFormat="1" ht="25.92" customHeight="1">
      <c r="A823" s="12"/>
      <c r="B823" s="198"/>
      <c r="C823" s="199"/>
      <c r="D823" s="200" t="s">
        <v>71</v>
      </c>
      <c r="E823" s="201" t="s">
        <v>348</v>
      </c>
      <c r="F823" s="201" t="s">
        <v>8633</v>
      </c>
      <c r="G823" s="199"/>
      <c r="H823" s="199"/>
      <c r="I823" s="202"/>
      <c r="J823" s="203">
        <f>BK823</f>
        <v>0</v>
      </c>
      <c r="K823" s="199"/>
      <c r="L823" s="204"/>
      <c r="M823" s="205"/>
      <c r="N823" s="206"/>
      <c r="O823" s="206"/>
      <c r="P823" s="207">
        <f>SUM(P824:P827)</f>
        <v>0</v>
      </c>
      <c r="Q823" s="206"/>
      <c r="R823" s="207">
        <f>SUM(R824:R827)</f>
        <v>0</v>
      </c>
      <c r="S823" s="206"/>
      <c r="T823" s="208">
        <f>SUM(T824:T827)</f>
        <v>0</v>
      </c>
      <c r="U823" s="12"/>
      <c r="V823" s="12"/>
      <c r="W823" s="12"/>
      <c r="X823" s="12"/>
      <c r="Y823" s="12"/>
      <c r="Z823" s="12"/>
      <c r="AA823" s="12"/>
      <c r="AB823" s="12"/>
      <c r="AC823" s="12"/>
      <c r="AD823" s="12"/>
      <c r="AE823" s="12"/>
      <c r="AR823" s="209" t="s">
        <v>79</v>
      </c>
      <c r="AT823" s="210" t="s">
        <v>71</v>
      </c>
      <c r="AU823" s="210" t="s">
        <v>72</v>
      </c>
      <c r="AY823" s="209" t="s">
        <v>240</v>
      </c>
      <c r="BK823" s="211">
        <f>SUM(BK824:BK827)</f>
        <v>0</v>
      </c>
    </row>
    <row r="824" s="2" customFormat="1" ht="21.75" customHeight="1">
      <c r="A824" s="39"/>
      <c r="B824" s="40"/>
      <c r="C824" s="214" t="s">
        <v>3712</v>
      </c>
      <c r="D824" s="214" t="s">
        <v>243</v>
      </c>
      <c r="E824" s="215" t="s">
        <v>8634</v>
      </c>
      <c r="F824" s="216" t="s">
        <v>8614</v>
      </c>
      <c r="G824" s="217" t="s">
        <v>282</v>
      </c>
      <c r="H824" s="218">
        <v>1</v>
      </c>
      <c r="I824" s="219"/>
      <c r="J824" s="220">
        <f>ROUND(I824*H824,2)</f>
        <v>0</v>
      </c>
      <c r="K824" s="216" t="s">
        <v>247</v>
      </c>
      <c r="L824" s="45"/>
      <c r="M824" s="221" t="s">
        <v>19</v>
      </c>
      <c r="N824" s="222" t="s">
        <v>43</v>
      </c>
      <c r="O824" s="85"/>
      <c r="P824" s="223">
        <f>O824*H824</f>
        <v>0</v>
      </c>
      <c r="Q824" s="223">
        <v>0</v>
      </c>
      <c r="R824" s="223">
        <f>Q824*H824</f>
        <v>0</v>
      </c>
      <c r="S824" s="223">
        <v>0</v>
      </c>
      <c r="T824" s="224">
        <f>S824*H824</f>
        <v>0</v>
      </c>
      <c r="U824" s="39"/>
      <c r="V824" s="39"/>
      <c r="W824" s="39"/>
      <c r="X824" s="39"/>
      <c r="Y824" s="39"/>
      <c r="Z824" s="39"/>
      <c r="AA824" s="39"/>
      <c r="AB824" s="39"/>
      <c r="AC824" s="39"/>
      <c r="AD824" s="39"/>
      <c r="AE824" s="39"/>
      <c r="AR824" s="225" t="s">
        <v>248</v>
      </c>
      <c r="AT824" s="225" t="s">
        <v>243</v>
      </c>
      <c r="AU824" s="225" t="s">
        <v>79</v>
      </c>
      <c r="AY824" s="18" t="s">
        <v>240</v>
      </c>
      <c r="BE824" s="226">
        <f>IF(N824="základní",J824,0)</f>
        <v>0</v>
      </c>
      <c r="BF824" s="226">
        <f>IF(N824="snížená",J824,0)</f>
        <v>0</v>
      </c>
      <c r="BG824" s="226">
        <f>IF(N824="zákl. přenesená",J824,0)</f>
        <v>0</v>
      </c>
      <c r="BH824" s="226">
        <f>IF(N824="sníž. přenesená",J824,0)</f>
        <v>0</v>
      </c>
      <c r="BI824" s="226">
        <f>IF(N824="nulová",J824,0)</f>
        <v>0</v>
      </c>
      <c r="BJ824" s="18" t="s">
        <v>79</v>
      </c>
      <c r="BK824" s="226">
        <f>ROUND(I824*H824,2)</f>
        <v>0</v>
      </c>
      <c r="BL824" s="18" t="s">
        <v>248</v>
      </c>
      <c r="BM824" s="225" t="s">
        <v>5997</v>
      </c>
    </row>
    <row r="825" s="2" customFormat="1">
      <c r="A825" s="39"/>
      <c r="B825" s="40"/>
      <c r="C825" s="41"/>
      <c r="D825" s="227" t="s">
        <v>435</v>
      </c>
      <c r="E825" s="41"/>
      <c r="F825" s="228" t="s">
        <v>8025</v>
      </c>
      <c r="G825" s="41"/>
      <c r="H825" s="41"/>
      <c r="I825" s="229"/>
      <c r="J825" s="41"/>
      <c r="K825" s="41"/>
      <c r="L825" s="45"/>
      <c r="M825" s="291"/>
      <c r="N825" s="292"/>
      <c r="O825" s="85"/>
      <c r="P825" s="85"/>
      <c r="Q825" s="85"/>
      <c r="R825" s="85"/>
      <c r="S825" s="85"/>
      <c r="T825" s="86"/>
      <c r="U825" s="39"/>
      <c r="V825" s="39"/>
      <c r="W825" s="39"/>
      <c r="X825" s="39"/>
      <c r="Y825" s="39"/>
      <c r="Z825" s="39"/>
      <c r="AA825" s="39"/>
      <c r="AB825" s="39"/>
      <c r="AC825" s="39"/>
      <c r="AD825" s="39"/>
      <c r="AE825" s="39"/>
      <c r="AT825" s="18" t="s">
        <v>435</v>
      </c>
      <c r="AU825" s="18" t="s">
        <v>79</v>
      </c>
    </row>
    <row r="826" s="2" customFormat="1" ht="33" customHeight="1">
      <c r="A826" s="39"/>
      <c r="B826" s="40"/>
      <c r="C826" s="214" t="s">
        <v>3716</v>
      </c>
      <c r="D826" s="214" t="s">
        <v>243</v>
      </c>
      <c r="E826" s="215" t="s">
        <v>8635</v>
      </c>
      <c r="F826" s="216" t="s">
        <v>8616</v>
      </c>
      <c r="G826" s="217" t="s">
        <v>6156</v>
      </c>
      <c r="H826" s="218">
        <v>6</v>
      </c>
      <c r="I826" s="219"/>
      <c r="J826" s="220">
        <f>ROUND(I826*H826,2)</f>
        <v>0</v>
      </c>
      <c r="K826" s="216" t="s">
        <v>247</v>
      </c>
      <c r="L826" s="45"/>
      <c r="M826" s="221" t="s">
        <v>19</v>
      </c>
      <c r="N826" s="222" t="s">
        <v>43</v>
      </c>
      <c r="O826" s="85"/>
      <c r="P826" s="223">
        <f>O826*H826</f>
        <v>0</v>
      </c>
      <c r="Q826" s="223">
        <v>0</v>
      </c>
      <c r="R826" s="223">
        <f>Q826*H826</f>
        <v>0</v>
      </c>
      <c r="S826" s="223">
        <v>0</v>
      </c>
      <c r="T826" s="224">
        <f>S826*H826</f>
        <v>0</v>
      </c>
      <c r="U826" s="39"/>
      <c r="V826" s="39"/>
      <c r="W826" s="39"/>
      <c r="X826" s="39"/>
      <c r="Y826" s="39"/>
      <c r="Z826" s="39"/>
      <c r="AA826" s="39"/>
      <c r="AB826" s="39"/>
      <c r="AC826" s="39"/>
      <c r="AD826" s="39"/>
      <c r="AE826" s="39"/>
      <c r="AR826" s="225" t="s">
        <v>248</v>
      </c>
      <c r="AT826" s="225" t="s">
        <v>243</v>
      </c>
      <c r="AU826" s="225" t="s">
        <v>79</v>
      </c>
      <c r="AY826" s="18" t="s">
        <v>240</v>
      </c>
      <c r="BE826" s="226">
        <f>IF(N826="základní",J826,0)</f>
        <v>0</v>
      </c>
      <c r="BF826" s="226">
        <f>IF(N826="snížená",J826,0)</f>
        <v>0</v>
      </c>
      <c r="BG826" s="226">
        <f>IF(N826="zákl. přenesená",J826,0)</f>
        <v>0</v>
      </c>
      <c r="BH826" s="226">
        <f>IF(N826="sníž. přenesená",J826,0)</f>
        <v>0</v>
      </c>
      <c r="BI826" s="226">
        <f>IF(N826="nulová",J826,0)</f>
        <v>0</v>
      </c>
      <c r="BJ826" s="18" t="s">
        <v>79</v>
      </c>
      <c r="BK826" s="226">
        <f>ROUND(I826*H826,2)</f>
        <v>0</v>
      </c>
      <c r="BL826" s="18" t="s">
        <v>248</v>
      </c>
      <c r="BM826" s="225" t="s">
        <v>5999</v>
      </c>
    </row>
    <row r="827" s="2" customFormat="1">
      <c r="A827" s="39"/>
      <c r="B827" s="40"/>
      <c r="C827" s="41"/>
      <c r="D827" s="227" t="s">
        <v>435</v>
      </c>
      <c r="E827" s="41"/>
      <c r="F827" s="228" t="s">
        <v>8617</v>
      </c>
      <c r="G827" s="41"/>
      <c r="H827" s="41"/>
      <c r="I827" s="229"/>
      <c r="J827" s="41"/>
      <c r="K827" s="41"/>
      <c r="L827" s="45"/>
      <c r="M827" s="291"/>
      <c r="N827" s="292"/>
      <c r="O827" s="85"/>
      <c r="P827" s="85"/>
      <c r="Q827" s="85"/>
      <c r="R827" s="85"/>
      <c r="S827" s="85"/>
      <c r="T827" s="86"/>
      <c r="U827" s="39"/>
      <c r="V827" s="39"/>
      <c r="W827" s="39"/>
      <c r="X827" s="39"/>
      <c r="Y827" s="39"/>
      <c r="Z827" s="39"/>
      <c r="AA827" s="39"/>
      <c r="AB827" s="39"/>
      <c r="AC827" s="39"/>
      <c r="AD827" s="39"/>
      <c r="AE827" s="39"/>
      <c r="AT827" s="18" t="s">
        <v>435</v>
      </c>
      <c r="AU827" s="18" t="s">
        <v>79</v>
      </c>
    </row>
    <row r="828" s="12" customFormat="1" ht="25.92" customHeight="1">
      <c r="A828" s="12"/>
      <c r="B828" s="198"/>
      <c r="C828" s="199"/>
      <c r="D828" s="200" t="s">
        <v>71</v>
      </c>
      <c r="E828" s="201" t="s">
        <v>306</v>
      </c>
      <c r="F828" s="201" t="s">
        <v>8636</v>
      </c>
      <c r="G828" s="199"/>
      <c r="H828" s="199"/>
      <c r="I828" s="202"/>
      <c r="J828" s="203">
        <f>BK828</f>
        <v>0</v>
      </c>
      <c r="K828" s="199"/>
      <c r="L828" s="204"/>
      <c r="M828" s="205"/>
      <c r="N828" s="206"/>
      <c r="O828" s="206"/>
      <c r="P828" s="207">
        <f>SUM(P829:P832)</f>
        <v>0</v>
      </c>
      <c r="Q828" s="206"/>
      <c r="R828" s="207">
        <f>SUM(R829:R832)</f>
        <v>0</v>
      </c>
      <c r="S828" s="206"/>
      <c r="T828" s="208">
        <f>SUM(T829:T832)</f>
        <v>0</v>
      </c>
      <c r="U828" s="12"/>
      <c r="V828" s="12"/>
      <c r="W828" s="12"/>
      <c r="X828" s="12"/>
      <c r="Y828" s="12"/>
      <c r="Z828" s="12"/>
      <c r="AA828" s="12"/>
      <c r="AB828" s="12"/>
      <c r="AC828" s="12"/>
      <c r="AD828" s="12"/>
      <c r="AE828" s="12"/>
      <c r="AR828" s="209" t="s">
        <v>79</v>
      </c>
      <c r="AT828" s="210" t="s">
        <v>71</v>
      </c>
      <c r="AU828" s="210" t="s">
        <v>72</v>
      </c>
      <c r="AY828" s="209" t="s">
        <v>240</v>
      </c>
      <c r="BK828" s="211">
        <f>SUM(BK829:BK832)</f>
        <v>0</v>
      </c>
    </row>
    <row r="829" s="2" customFormat="1" ht="21.75" customHeight="1">
      <c r="A829" s="39"/>
      <c r="B829" s="40"/>
      <c r="C829" s="214" t="s">
        <v>3720</v>
      </c>
      <c r="D829" s="214" t="s">
        <v>243</v>
      </c>
      <c r="E829" s="215" t="s">
        <v>8637</v>
      </c>
      <c r="F829" s="216" t="s">
        <v>8614</v>
      </c>
      <c r="G829" s="217" t="s">
        <v>282</v>
      </c>
      <c r="H829" s="218">
        <v>1</v>
      </c>
      <c r="I829" s="219"/>
      <c r="J829" s="220">
        <f>ROUND(I829*H829,2)</f>
        <v>0</v>
      </c>
      <c r="K829" s="216" t="s">
        <v>247</v>
      </c>
      <c r="L829" s="45"/>
      <c r="M829" s="221" t="s">
        <v>19</v>
      </c>
      <c r="N829" s="222" t="s">
        <v>43</v>
      </c>
      <c r="O829" s="85"/>
      <c r="P829" s="223">
        <f>O829*H829</f>
        <v>0</v>
      </c>
      <c r="Q829" s="223">
        <v>0</v>
      </c>
      <c r="R829" s="223">
        <f>Q829*H829</f>
        <v>0</v>
      </c>
      <c r="S829" s="223">
        <v>0</v>
      </c>
      <c r="T829" s="224">
        <f>S829*H829</f>
        <v>0</v>
      </c>
      <c r="U829" s="39"/>
      <c r="V829" s="39"/>
      <c r="W829" s="39"/>
      <c r="X829" s="39"/>
      <c r="Y829" s="39"/>
      <c r="Z829" s="39"/>
      <c r="AA829" s="39"/>
      <c r="AB829" s="39"/>
      <c r="AC829" s="39"/>
      <c r="AD829" s="39"/>
      <c r="AE829" s="39"/>
      <c r="AR829" s="225" t="s">
        <v>248</v>
      </c>
      <c r="AT829" s="225" t="s">
        <v>243</v>
      </c>
      <c r="AU829" s="225" t="s">
        <v>79</v>
      </c>
      <c r="AY829" s="18" t="s">
        <v>240</v>
      </c>
      <c r="BE829" s="226">
        <f>IF(N829="základní",J829,0)</f>
        <v>0</v>
      </c>
      <c r="BF829" s="226">
        <f>IF(N829="snížená",J829,0)</f>
        <v>0</v>
      </c>
      <c r="BG829" s="226">
        <f>IF(N829="zákl. přenesená",J829,0)</f>
        <v>0</v>
      </c>
      <c r="BH829" s="226">
        <f>IF(N829="sníž. přenesená",J829,0)</f>
        <v>0</v>
      </c>
      <c r="BI829" s="226">
        <f>IF(N829="nulová",J829,0)</f>
        <v>0</v>
      </c>
      <c r="BJ829" s="18" t="s">
        <v>79</v>
      </c>
      <c r="BK829" s="226">
        <f>ROUND(I829*H829,2)</f>
        <v>0</v>
      </c>
      <c r="BL829" s="18" t="s">
        <v>248</v>
      </c>
      <c r="BM829" s="225" t="s">
        <v>6002</v>
      </c>
    </row>
    <row r="830" s="2" customFormat="1">
      <c r="A830" s="39"/>
      <c r="B830" s="40"/>
      <c r="C830" s="41"/>
      <c r="D830" s="227" t="s">
        <v>435</v>
      </c>
      <c r="E830" s="41"/>
      <c r="F830" s="228" t="s">
        <v>8025</v>
      </c>
      <c r="G830" s="41"/>
      <c r="H830" s="41"/>
      <c r="I830" s="229"/>
      <c r="J830" s="41"/>
      <c r="K830" s="41"/>
      <c r="L830" s="45"/>
      <c r="M830" s="291"/>
      <c r="N830" s="292"/>
      <c r="O830" s="85"/>
      <c r="P830" s="85"/>
      <c r="Q830" s="85"/>
      <c r="R830" s="85"/>
      <c r="S830" s="85"/>
      <c r="T830" s="86"/>
      <c r="U830" s="39"/>
      <c r="V830" s="39"/>
      <c r="W830" s="39"/>
      <c r="X830" s="39"/>
      <c r="Y830" s="39"/>
      <c r="Z830" s="39"/>
      <c r="AA830" s="39"/>
      <c r="AB830" s="39"/>
      <c r="AC830" s="39"/>
      <c r="AD830" s="39"/>
      <c r="AE830" s="39"/>
      <c r="AT830" s="18" t="s">
        <v>435</v>
      </c>
      <c r="AU830" s="18" t="s">
        <v>79</v>
      </c>
    </row>
    <row r="831" s="2" customFormat="1" ht="33" customHeight="1">
      <c r="A831" s="39"/>
      <c r="B831" s="40"/>
      <c r="C831" s="214" t="s">
        <v>3724</v>
      </c>
      <c r="D831" s="214" t="s">
        <v>243</v>
      </c>
      <c r="E831" s="215" t="s">
        <v>8638</v>
      </c>
      <c r="F831" s="216" t="s">
        <v>8616</v>
      </c>
      <c r="G831" s="217" t="s">
        <v>6156</v>
      </c>
      <c r="H831" s="218">
        <v>6</v>
      </c>
      <c r="I831" s="219"/>
      <c r="J831" s="220">
        <f>ROUND(I831*H831,2)</f>
        <v>0</v>
      </c>
      <c r="K831" s="216" t="s">
        <v>247</v>
      </c>
      <c r="L831" s="45"/>
      <c r="M831" s="221" t="s">
        <v>19</v>
      </c>
      <c r="N831" s="222" t="s">
        <v>43</v>
      </c>
      <c r="O831" s="85"/>
      <c r="P831" s="223">
        <f>O831*H831</f>
        <v>0</v>
      </c>
      <c r="Q831" s="223">
        <v>0</v>
      </c>
      <c r="R831" s="223">
        <f>Q831*H831</f>
        <v>0</v>
      </c>
      <c r="S831" s="223">
        <v>0</v>
      </c>
      <c r="T831" s="224">
        <f>S831*H831</f>
        <v>0</v>
      </c>
      <c r="U831" s="39"/>
      <c r="V831" s="39"/>
      <c r="W831" s="39"/>
      <c r="X831" s="39"/>
      <c r="Y831" s="39"/>
      <c r="Z831" s="39"/>
      <c r="AA831" s="39"/>
      <c r="AB831" s="39"/>
      <c r="AC831" s="39"/>
      <c r="AD831" s="39"/>
      <c r="AE831" s="39"/>
      <c r="AR831" s="225" t="s">
        <v>248</v>
      </c>
      <c r="AT831" s="225" t="s">
        <v>243</v>
      </c>
      <c r="AU831" s="225" t="s">
        <v>79</v>
      </c>
      <c r="AY831" s="18" t="s">
        <v>240</v>
      </c>
      <c r="BE831" s="226">
        <f>IF(N831="základní",J831,0)</f>
        <v>0</v>
      </c>
      <c r="BF831" s="226">
        <f>IF(N831="snížená",J831,0)</f>
        <v>0</v>
      </c>
      <c r="BG831" s="226">
        <f>IF(N831="zákl. přenesená",J831,0)</f>
        <v>0</v>
      </c>
      <c r="BH831" s="226">
        <f>IF(N831="sníž. přenesená",J831,0)</f>
        <v>0</v>
      </c>
      <c r="BI831" s="226">
        <f>IF(N831="nulová",J831,0)</f>
        <v>0</v>
      </c>
      <c r="BJ831" s="18" t="s">
        <v>79</v>
      </c>
      <c r="BK831" s="226">
        <f>ROUND(I831*H831,2)</f>
        <v>0</v>
      </c>
      <c r="BL831" s="18" t="s">
        <v>248</v>
      </c>
      <c r="BM831" s="225" t="s">
        <v>6005</v>
      </c>
    </row>
    <row r="832" s="2" customFormat="1">
      <c r="A832" s="39"/>
      <c r="B832" s="40"/>
      <c r="C832" s="41"/>
      <c r="D832" s="227" t="s">
        <v>435</v>
      </c>
      <c r="E832" s="41"/>
      <c r="F832" s="228" t="s">
        <v>8617</v>
      </c>
      <c r="G832" s="41"/>
      <c r="H832" s="41"/>
      <c r="I832" s="229"/>
      <c r="J832" s="41"/>
      <c r="K832" s="41"/>
      <c r="L832" s="45"/>
      <c r="M832" s="291"/>
      <c r="N832" s="292"/>
      <c r="O832" s="85"/>
      <c r="P832" s="85"/>
      <c r="Q832" s="85"/>
      <c r="R832" s="85"/>
      <c r="S832" s="85"/>
      <c r="T832" s="86"/>
      <c r="U832" s="39"/>
      <c r="V832" s="39"/>
      <c r="W832" s="39"/>
      <c r="X832" s="39"/>
      <c r="Y832" s="39"/>
      <c r="Z832" s="39"/>
      <c r="AA832" s="39"/>
      <c r="AB832" s="39"/>
      <c r="AC832" s="39"/>
      <c r="AD832" s="39"/>
      <c r="AE832" s="39"/>
      <c r="AT832" s="18" t="s">
        <v>435</v>
      </c>
      <c r="AU832" s="18" t="s">
        <v>79</v>
      </c>
    </row>
    <row r="833" s="12" customFormat="1" ht="25.92" customHeight="1">
      <c r="A833" s="12"/>
      <c r="B833" s="198"/>
      <c r="C833" s="199"/>
      <c r="D833" s="200" t="s">
        <v>71</v>
      </c>
      <c r="E833" s="201" t="s">
        <v>355</v>
      </c>
      <c r="F833" s="201" t="s">
        <v>8639</v>
      </c>
      <c r="G833" s="199"/>
      <c r="H833" s="199"/>
      <c r="I833" s="202"/>
      <c r="J833" s="203">
        <f>BK833</f>
        <v>0</v>
      </c>
      <c r="K833" s="199"/>
      <c r="L833" s="204"/>
      <c r="M833" s="205"/>
      <c r="N833" s="206"/>
      <c r="O833" s="206"/>
      <c r="P833" s="207">
        <f>SUM(P834:P837)</f>
        <v>0</v>
      </c>
      <c r="Q833" s="206"/>
      <c r="R833" s="207">
        <f>SUM(R834:R837)</f>
        <v>0</v>
      </c>
      <c r="S833" s="206"/>
      <c r="T833" s="208">
        <f>SUM(T834:T837)</f>
        <v>0</v>
      </c>
      <c r="U833" s="12"/>
      <c r="V833" s="12"/>
      <c r="W833" s="12"/>
      <c r="X833" s="12"/>
      <c r="Y833" s="12"/>
      <c r="Z833" s="12"/>
      <c r="AA833" s="12"/>
      <c r="AB833" s="12"/>
      <c r="AC833" s="12"/>
      <c r="AD833" s="12"/>
      <c r="AE833" s="12"/>
      <c r="AR833" s="209" t="s">
        <v>79</v>
      </c>
      <c r="AT833" s="210" t="s">
        <v>71</v>
      </c>
      <c r="AU833" s="210" t="s">
        <v>72</v>
      </c>
      <c r="AY833" s="209" t="s">
        <v>240</v>
      </c>
      <c r="BK833" s="211">
        <f>SUM(BK834:BK837)</f>
        <v>0</v>
      </c>
    </row>
    <row r="834" s="2" customFormat="1" ht="21.75" customHeight="1">
      <c r="A834" s="39"/>
      <c r="B834" s="40"/>
      <c r="C834" s="214" t="s">
        <v>3728</v>
      </c>
      <c r="D834" s="214" t="s">
        <v>243</v>
      </c>
      <c r="E834" s="215" t="s">
        <v>8640</v>
      </c>
      <c r="F834" s="216" t="s">
        <v>8614</v>
      </c>
      <c r="G834" s="217" t="s">
        <v>282</v>
      </c>
      <c r="H834" s="218">
        <v>1</v>
      </c>
      <c r="I834" s="219"/>
      <c r="J834" s="220">
        <f>ROUND(I834*H834,2)</f>
        <v>0</v>
      </c>
      <c r="K834" s="216" t="s">
        <v>247</v>
      </c>
      <c r="L834" s="45"/>
      <c r="M834" s="221" t="s">
        <v>19</v>
      </c>
      <c r="N834" s="222" t="s">
        <v>43</v>
      </c>
      <c r="O834" s="85"/>
      <c r="P834" s="223">
        <f>O834*H834</f>
        <v>0</v>
      </c>
      <c r="Q834" s="223">
        <v>0</v>
      </c>
      <c r="R834" s="223">
        <f>Q834*H834</f>
        <v>0</v>
      </c>
      <c r="S834" s="223">
        <v>0</v>
      </c>
      <c r="T834" s="224">
        <f>S834*H834</f>
        <v>0</v>
      </c>
      <c r="U834" s="39"/>
      <c r="V834" s="39"/>
      <c r="W834" s="39"/>
      <c r="X834" s="39"/>
      <c r="Y834" s="39"/>
      <c r="Z834" s="39"/>
      <c r="AA834" s="39"/>
      <c r="AB834" s="39"/>
      <c r="AC834" s="39"/>
      <c r="AD834" s="39"/>
      <c r="AE834" s="39"/>
      <c r="AR834" s="225" t="s">
        <v>248</v>
      </c>
      <c r="AT834" s="225" t="s">
        <v>243</v>
      </c>
      <c r="AU834" s="225" t="s">
        <v>79</v>
      </c>
      <c r="AY834" s="18" t="s">
        <v>240</v>
      </c>
      <c r="BE834" s="226">
        <f>IF(N834="základní",J834,0)</f>
        <v>0</v>
      </c>
      <c r="BF834" s="226">
        <f>IF(N834="snížená",J834,0)</f>
        <v>0</v>
      </c>
      <c r="BG834" s="226">
        <f>IF(N834="zákl. přenesená",J834,0)</f>
        <v>0</v>
      </c>
      <c r="BH834" s="226">
        <f>IF(N834="sníž. přenesená",J834,0)</f>
        <v>0</v>
      </c>
      <c r="BI834" s="226">
        <f>IF(N834="nulová",J834,0)</f>
        <v>0</v>
      </c>
      <c r="BJ834" s="18" t="s">
        <v>79</v>
      </c>
      <c r="BK834" s="226">
        <f>ROUND(I834*H834,2)</f>
        <v>0</v>
      </c>
      <c r="BL834" s="18" t="s">
        <v>248</v>
      </c>
      <c r="BM834" s="225" t="s">
        <v>6007</v>
      </c>
    </row>
    <row r="835" s="2" customFormat="1">
      <c r="A835" s="39"/>
      <c r="B835" s="40"/>
      <c r="C835" s="41"/>
      <c r="D835" s="227" t="s">
        <v>435</v>
      </c>
      <c r="E835" s="41"/>
      <c r="F835" s="228" t="s">
        <v>8025</v>
      </c>
      <c r="G835" s="41"/>
      <c r="H835" s="41"/>
      <c r="I835" s="229"/>
      <c r="J835" s="41"/>
      <c r="K835" s="41"/>
      <c r="L835" s="45"/>
      <c r="M835" s="291"/>
      <c r="N835" s="292"/>
      <c r="O835" s="85"/>
      <c r="P835" s="85"/>
      <c r="Q835" s="85"/>
      <c r="R835" s="85"/>
      <c r="S835" s="85"/>
      <c r="T835" s="86"/>
      <c r="U835" s="39"/>
      <c r="V835" s="39"/>
      <c r="W835" s="39"/>
      <c r="X835" s="39"/>
      <c r="Y835" s="39"/>
      <c r="Z835" s="39"/>
      <c r="AA835" s="39"/>
      <c r="AB835" s="39"/>
      <c r="AC835" s="39"/>
      <c r="AD835" s="39"/>
      <c r="AE835" s="39"/>
      <c r="AT835" s="18" t="s">
        <v>435</v>
      </c>
      <c r="AU835" s="18" t="s">
        <v>79</v>
      </c>
    </row>
    <row r="836" s="2" customFormat="1" ht="33" customHeight="1">
      <c r="A836" s="39"/>
      <c r="B836" s="40"/>
      <c r="C836" s="214" t="s">
        <v>3732</v>
      </c>
      <c r="D836" s="214" t="s">
        <v>243</v>
      </c>
      <c r="E836" s="215" t="s">
        <v>8641</v>
      </c>
      <c r="F836" s="216" t="s">
        <v>8616</v>
      </c>
      <c r="G836" s="217" t="s">
        <v>6156</v>
      </c>
      <c r="H836" s="218">
        <v>6</v>
      </c>
      <c r="I836" s="219"/>
      <c r="J836" s="220">
        <f>ROUND(I836*H836,2)</f>
        <v>0</v>
      </c>
      <c r="K836" s="216" t="s">
        <v>247</v>
      </c>
      <c r="L836" s="45"/>
      <c r="M836" s="221" t="s">
        <v>19</v>
      </c>
      <c r="N836" s="222" t="s">
        <v>43</v>
      </c>
      <c r="O836" s="85"/>
      <c r="P836" s="223">
        <f>O836*H836</f>
        <v>0</v>
      </c>
      <c r="Q836" s="223">
        <v>0</v>
      </c>
      <c r="R836" s="223">
        <f>Q836*H836</f>
        <v>0</v>
      </c>
      <c r="S836" s="223">
        <v>0</v>
      </c>
      <c r="T836" s="224">
        <f>S836*H836</f>
        <v>0</v>
      </c>
      <c r="U836" s="39"/>
      <c r="V836" s="39"/>
      <c r="W836" s="39"/>
      <c r="X836" s="39"/>
      <c r="Y836" s="39"/>
      <c r="Z836" s="39"/>
      <c r="AA836" s="39"/>
      <c r="AB836" s="39"/>
      <c r="AC836" s="39"/>
      <c r="AD836" s="39"/>
      <c r="AE836" s="39"/>
      <c r="AR836" s="225" t="s">
        <v>248</v>
      </c>
      <c r="AT836" s="225" t="s">
        <v>243</v>
      </c>
      <c r="AU836" s="225" t="s">
        <v>79</v>
      </c>
      <c r="AY836" s="18" t="s">
        <v>240</v>
      </c>
      <c r="BE836" s="226">
        <f>IF(N836="základní",J836,0)</f>
        <v>0</v>
      </c>
      <c r="BF836" s="226">
        <f>IF(N836="snížená",J836,0)</f>
        <v>0</v>
      </c>
      <c r="BG836" s="226">
        <f>IF(N836="zákl. přenesená",J836,0)</f>
        <v>0</v>
      </c>
      <c r="BH836" s="226">
        <f>IF(N836="sníž. přenesená",J836,0)</f>
        <v>0</v>
      </c>
      <c r="BI836" s="226">
        <f>IF(N836="nulová",J836,0)</f>
        <v>0</v>
      </c>
      <c r="BJ836" s="18" t="s">
        <v>79</v>
      </c>
      <c r="BK836" s="226">
        <f>ROUND(I836*H836,2)</f>
        <v>0</v>
      </c>
      <c r="BL836" s="18" t="s">
        <v>248</v>
      </c>
      <c r="BM836" s="225" t="s">
        <v>6009</v>
      </c>
    </row>
    <row r="837" s="2" customFormat="1">
      <c r="A837" s="39"/>
      <c r="B837" s="40"/>
      <c r="C837" s="41"/>
      <c r="D837" s="227" t="s">
        <v>435</v>
      </c>
      <c r="E837" s="41"/>
      <c r="F837" s="228" t="s">
        <v>8617</v>
      </c>
      <c r="G837" s="41"/>
      <c r="H837" s="41"/>
      <c r="I837" s="229"/>
      <c r="J837" s="41"/>
      <c r="K837" s="41"/>
      <c r="L837" s="45"/>
      <c r="M837" s="291"/>
      <c r="N837" s="292"/>
      <c r="O837" s="85"/>
      <c r="P837" s="85"/>
      <c r="Q837" s="85"/>
      <c r="R837" s="85"/>
      <c r="S837" s="85"/>
      <c r="T837" s="86"/>
      <c r="U837" s="39"/>
      <c r="V837" s="39"/>
      <c r="W837" s="39"/>
      <c r="X837" s="39"/>
      <c r="Y837" s="39"/>
      <c r="Z837" s="39"/>
      <c r="AA837" s="39"/>
      <c r="AB837" s="39"/>
      <c r="AC837" s="39"/>
      <c r="AD837" s="39"/>
      <c r="AE837" s="39"/>
      <c r="AT837" s="18" t="s">
        <v>435</v>
      </c>
      <c r="AU837" s="18" t="s">
        <v>79</v>
      </c>
    </row>
    <row r="838" s="12" customFormat="1" ht="25.92" customHeight="1">
      <c r="A838" s="12"/>
      <c r="B838" s="198"/>
      <c r="C838" s="199"/>
      <c r="D838" s="200" t="s">
        <v>71</v>
      </c>
      <c r="E838" s="201" t="s">
        <v>308</v>
      </c>
      <c r="F838" s="201" t="s">
        <v>8642</v>
      </c>
      <c r="G838" s="199"/>
      <c r="H838" s="199"/>
      <c r="I838" s="202"/>
      <c r="J838" s="203">
        <f>BK838</f>
        <v>0</v>
      </c>
      <c r="K838" s="199"/>
      <c r="L838" s="204"/>
      <c r="M838" s="205"/>
      <c r="N838" s="206"/>
      <c r="O838" s="206"/>
      <c r="P838" s="207">
        <f>SUM(P839:P850)</f>
        <v>0</v>
      </c>
      <c r="Q838" s="206"/>
      <c r="R838" s="207">
        <f>SUM(R839:R850)</f>
        <v>0</v>
      </c>
      <c r="S838" s="206"/>
      <c r="T838" s="208">
        <f>SUM(T839:T850)</f>
        <v>0</v>
      </c>
      <c r="U838" s="12"/>
      <c r="V838" s="12"/>
      <c r="W838" s="12"/>
      <c r="X838" s="12"/>
      <c r="Y838" s="12"/>
      <c r="Z838" s="12"/>
      <c r="AA838" s="12"/>
      <c r="AB838" s="12"/>
      <c r="AC838" s="12"/>
      <c r="AD838" s="12"/>
      <c r="AE838" s="12"/>
      <c r="AR838" s="209" t="s">
        <v>79</v>
      </c>
      <c r="AT838" s="210" t="s">
        <v>71</v>
      </c>
      <c r="AU838" s="210" t="s">
        <v>72</v>
      </c>
      <c r="AY838" s="209" t="s">
        <v>240</v>
      </c>
      <c r="BK838" s="211">
        <f>SUM(BK839:BK850)</f>
        <v>0</v>
      </c>
    </row>
    <row r="839" s="2" customFormat="1" ht="16.5" customHeight="1">
      <c r="A839" s="39"/>
      <c r="B839" s="40"/>
      <c r="C839" s="214" t="s">
        <v>3736</v>
      </c>
      <c r="D839" s="214" t="s">
        <v>243</v>
      </c>
      <c r="E839" s="215" t="s">
        <v>8643</v>
      </c>
      <c r="F839" s="216" t="s">
        <v>8185</v>
      </c>
      <c r="G839" s="217" t="s">
        <v>261</v>
      </c>
      <c r="H839" s="218">
        <v>14</v>
      </c>
      <c r="I839" s="219"/>
      <c r="J839" s="220">
        <f>ROUND(I839*H839,2)</f>
        <v>0</v>
      </c>
      <c r="K839" s="216" t="s">
        <v>247</v>
      </c>
      <c r="L839" s="45"/>
      <c r="M839" s="221" t="s">
        <v>19</v>
      </c>
      <c r="N839" s="222" t="s">
        <v>43</v>
      </c>
      <c r="O839" s="85"/>
      <c r="P839" s="223">
        <f>O839*H839</f>
        <v>0</v>
      </c>
      <c r="Q839" s="223">
        <v>0</v>
      </c>
      <c r="R839" s="223">
        <f>Q839*H839</f>
        <v>0</v>
      </c>
      <c r="S839" s="223">
        <v>0</v>
      </c>
      <c r="T839" s="224">
        <f>S839*H839</f>
        <v>0</v>
      </c>
      <c r="U839" s="39"/>
      <c r="V839" s="39"/>
      <c r="W839" s="39"/>
      <c r="X839" s="39"/>
      <c r="Y839" s="39"/>
      <c r="Z839" s="39"/>
      <c r="AA839" s="39"/>
      <c r="AB839" s="39"/>
      <c r="AC839" s="39"/>
      <c r="AD839" s="39"/>
      <c r="AE839" s="39"/>
      <c r="AR839" s="225" t="s">
        <v>248</v>
      </c>
      <c r="AT839" s="225" t="s">
        <v>243</v>
      </c>
      <c r="AU839" s="225" t="s">
        <v>79</v>
      </c>
      <c r="AY839" s="18" t="s">
        <v>240</v>
      </c>
      <c r="BE839" s="226">
        <f>IF(N839="základní",J839,0)</f>
        <v>0</v>
      </c>
      <c r="BF839" s="226">
        <f>IF(N839="snížená",J839,0)</f>
        <v>0</v>
      </c>
      <c r="BG839" s="226">
        <f>IF(N839="zákl. přenesená",J839,0)</f>
        <v>0</v>
      </c>
      <c r="BH839" s="226">
        <f>IF(N839="sníž. přenesená",J839,0)</f>
        <v>0</v>
      </c>
      <c r="BI839" s="226">
        <f>IF(N839="nulová",J839,0)</f>
        <v>0</v>
      </c>
      <c r="BJ839" s="18" t="s">
        <v>79</v>
      </c>
      <c r="BK839" s="226">
        <f>ROUND(I839*H839,2)</f>
        <v>0</v>
      </c>
      <c r="BL839" s="18" t="s">
        <v>248</v>
      </c>
      <c r="BM839" s="225" t="s">
        <v>6011</v>
      </c>
    </row>
    <row r="840" s="2" customFormat="1">
      <c r="A840" s="39"/>
      <c r="B840" s="40"/>
      <c r="C840" s="41"/>
      <c r="D840" s="227" t="s">
        <v>435</v>
      </c>
      <c r="E840" s="41"/>
      <c r="F840" s="228" t="s">
        <v>8644</v>
      </c>
      <c r="G840" s="41"/>
      <c r="H840" s="41"/>
      <c r="I840" s="229"/>
      <c r="J840" s="41"/>
      <c r="K840" s="41"/>
      <c r="L840" s="45"/>
      <c r="M840" s="291"/>
      <c r="N840" s="292"/>
      <c r="O840" s="85"/>
      <c r="P840" s="85"/>
      <c r="Q840" s="85"/>
      <c r="R840" s="85"/>
      <c r="S840" s="85"/>
      <c r="T840" s="86"/>
      <c r="U840" s="39"/>
      <c r="V840" s="39"/>
      <c r="W840" s="39"/>
      <c r="X840" s="39"/>
      <c r="Y840" s="39"/>
      <c r="Z840" s="39"/>
      <c r="AA840" s="39"/>
      <c r="AB840" s="39"/>
      <c r="AC840" s="39"/>
      <c r="AD840" s="39"/>
      <c r="AE840" s="39"/>
      <c r="AT840" s="18" t="s">
        <v>435</v>
      </c>
      <c r="AU840" s="18" t="s">
        <v>79</v>
      </c>
    </row>
    <row r="841" s="2" customFormat="1" ht="16.5" customHeight="1">
      <c r="A841" s="39"/>
      <c r="B841" s="40"/>
      <c r="C841" s="214" t="s">
        <v>3740</v>
      </c>
      <c r="D841" s="214" t="s">
        <v>243</v>
      </c>
      <c r="E841" s="215" t="s">
        <v>8645</v>
      </c>
      <c r="F841" s="216" t="s">
        <v>8200</v>
      </c>
      <c r="G841" s="217" t="s">
        <v>261</v>
      </c>
      <c r="H841" s="218">
        <v>120</v>
      </c>
      <c r="I841" s="219"/>
      <c r="J841" s="220">
        <f>ROUND(I841*H841,2)</f>
        <v>0</v>
      </c>
      <c r="K841" s="216" t="s">
        <v>247</v>
      </c>
      <c r="L841" s="45"/>
      <c r="M841" s="221" t="s">
        <v>19</v>
      </c>
      <c r="N841" s="222" t="s">
        <v>43</v>
      </c>
      <c r="O841" s="85"/>
      <c r="P841" s="223">
        <f>O841*H841</f>
        <v>0</v>
      </c>
      <c r="Q841" s="223">
        <v>0</v>
      </c>
      <c r="R841" s="223">
        <f>Q841*H841</f>
        <v>0</v>
      </c>
      <c r="S841" s="223">
        <v>0</v>
      </c>
      <c r="T841" s="224">
        <f>S841*H841</f>
        <v>0</v>
      </c>
      <c r="U841" s="39"/>
      <c r="V841" s="39"/>
      <c r="W841" s="39"/>
      <c r="X841" s="39"/>
      <c r="Y841" s="39"/>
      <c r="Z841" s="39"/>
      <c r="AA841" s="39"/>
      <c r="AB841" s="39"/>
      <c r="AC841" s="39"/>
      <c r="AD841" s="39"/>
      <c r="AE841" s="39"/>
      <c r="AR841" s="225" t="s">
        <v>248</v>
      </c>
      <c r="AT841" s="225" t="s">
        <v>243</v>
      </c>
      <c r="AU841" s="225" t="s">
        <v>79</v>
      </c>
      <c r="AY841" s="18" t="s">
        <v>240</v>
      </c>
      <c r="BE841" s="226">
        <f>IF(N841="základní",J841,0)</f>
        <v>0</v>
      </c>
      <c r="BF841" s="226">
        <f>IF(N841="snížená",J841,0)</f>
        <v>0</v>
      </c>
      <c r="BG841" s="226">
        <f>IF(N841="zákl. přenesená",J841,0)</f>
        <v>0</v>
      </c>
      <c r="BH841" s="226">
        <f>IF(N841="sníž. přenesená",J841,0)</f>
        <v>0</v>
      </c>
      <c r="BI841" s="226">
        <f>IF(N841="nulová",J841,0)</f>
        <v>0</v>
      </c>
      <c r="BJ841" s="18" t="s">
        <v>79</v>
      </c>
      <c r="BK841" s="226">
        <f>ROUND(I841*H841,2)</f>
        <v>0</v>
      </c>
      <c r="BL841" s="18" t="s">
        <v>248</v>
      </c>
      <c r="BM841" s="225" t="s">
        <v>6013</v>
      </c>
    </row>
    <row r="842" s="2" customFormat="1">
      <c r="A842" s="39"/>
      <c r="B842" s="40"/>
      <c r="C842" s="41"/>
      <c r="D842" s="227" t="s">
        <v>435</v>
      </c>
      <c r="E842" s="41"/>
      <c r="F842" s="228" t="s">
        <v>8646</v>
      </c>
      <c r="G842" s="41"/>
      <c r="H842" s="41"/>
      <c r="I842" s="229"/>
      <c r="J842" s="41"/>
      <c r="K842" s="41"/>
      <c r="L842" s="45"/>
      <c r="M842" s="291"/>
      <c r="N842" s="292"/>
      <c r="O842" s="85"/>
      <c r="P842" s="85"/>
      <c r="Q842" s="85"/>
      <c r="R842" s="85"/>
      <c r="S842" s="85"/>
      <c r="T842" s="86"/>
      <c r="U842" s="39"/>
      <c r="V842" s="39"/>
      <c r="W842" s="39"/>
      <c r="X842" s="39"/>
      <c r="Y842" s="39"/>
      <c r="Z842" s="39"/>
      <c r="AA842" s="39"/>
      <c r="AB842" s="39"/>
      <c r="AC842" s="39"/>
      <c r="AD842" s="39"/>
      <c r="AE842" s="39"/>
      <c r="AT842" s="18" t="s">
        <v>435</v>
      </c>
      <c r="AU842" s="18" t="s">
        <v>79</v>
      </c>
    </row>
    <row r="843" s="2" customFormat="1" ht="21.75" customHeight="1">
      <c r="A843" s="39"/>
      <c r="B843" s="40"/>
      <c r="C843" s="214" t="s">
        <v>3744</v>
      </c>
      <c r="D843" s="214" t="s">
        <v>243</v>
      </c>
      <c r="E843" s="215" t="s">
        <v>8647</v>
      </c>
      <c r="F843" s="216" t="s">
        <v>8232</v>
      </c>
      <c r="G843" s="217" t="s">
        <v>261</v>
      </c>
      <c r="H843" s="218">
        <v>90</v>
      </c>
      <c r="I843" s="219"/>
      <c r="J843" s="220">
        <f>ROUND(I843*H843,2)</f>
        <v>0</v>
      </c>
      <c r="K843" s="216" t="s">
        <v>247</v>
      </c>
      <c r="L843" s="45"/>
      <c r="M843" s="221" t="s">
        <v>19</v>
      </c>
      <c r="N843" s="222" t="s">
        <v>43</v>
      </c>
      <c r="O843" s="85"/>
      <c r="P843" s="223">
        <f>O843*H843</f>
        <v>0</v>
      </c>
      <c r="Q843" s="223">
        <v>0</v>
      </c>
      <c r="R843" s="223">
        <f>Q843*H843</f>
        <v>0</v>
      </c>
      <c r="S843" s="223">
        <v>0</v>
      </c>
      <c r="T843" s="224">
        <f>S843*H843</f>
        <v>0</v>
      </c>
      <c r="U843" s="39"/>
      <c r="V843" s="39"/>
      <c r="W843" s="39"/>
      <c r="X843" s="39"/>
      <c r="Y843" s="39"/>
      <c r="Z843" s="39"/>
      <c r="AA843" s="39"/>
      <c r="AB843" s="39"/>
      <c r="AC843" s="39"/>
      <c r="AD843" s="39"/>
      <c r="AE843" s="39"/>
      <c r="AR843" s="225" t="s">
        <v>248</v>
      </c>
      <c r="AT843" s="225" t="s">
        <v>243</v>
      </c>
      <c r="AU843" s="225" t="s">
        <v>79</v>
      </c>
      <c r="AY843" s="18" t="s">
        <v>240</v>
      </c>
      <c r="BE843" s="226">
        <f>IF(N843="základní",J843,0)</f>
        <v>0</v>
      </c>
      <c r="BF843" s="226">
        <f>IF(N843="snížená",J843,0)</f>
        <v>0</v>
      </c>
      <c r="BG843" s="226">
        <f>IF(N843="zákl. přenesená",J843,0)</f>
        <v>0</v>
      </c>
      <c r="BH843" s="226">
        <f>IF(N843="sníž. přenesená",J843,0)</f>
        <v>0</v>
      </c>
      <c r="BI843" s="226">
        <f>IF(N843="nulová",J843,0)</f>
        <v>0</v>
      </c>
      <c r="BJ843" s="18" t="s">
        <v>79</v>
      </c>
      <c r="BK843" s="226">
        <f>ROUND(I843*H843,2)</f>
        <v>0</v>
      </c>
      <c r="BL843" s="18" t="s">
        <v>248</v>
      </c>
      <c r="BM843" s="225" t="s">
        <v>6018</v>
      </c>
    </row>
    <row r="844" s="2" customFormat="1">
      <c r="A844" s="39"/>
      <c r="B844" s="40"/>
      <c r="C844" s="41"/>
      <c r="D844" s="227" t="s">
        <v>435</v>
      </c>
      <c r="E844" s="41"/>
      <c r="F844" s="228" t="s">
        <v>8648</v>
      </c>
      <c r="G844" s="41"/>
      <c r="H844" s="41"/>
      <c r="I844" s="229"/>
      <c r="J844" s="41"/>
      <c r="K844" s="41"/>
      <c r="L844" s="45"/>
      <c r="M844" s="291"/>
      <c r="N844" s="292"/>
      <c r="O844" s="85"/>
      <c r="P844" s="85"/>
      <c r="Q844" s="85"/>
      <c r="R844" s="85"/>
      <c r="S844" s="85"/>
      <c r="T844" s="86"/>
      <c r="U844" s="39"/>
      <c r="V844" s="39"/>
      <c r="W844" s="39"/>
      <c r="X844" s="39"/>
      <c r="Y844" s="39"/>
      <c r="Z844" s="39"/>
      <c r="AA844" s="39"/>
      <c r="AB844" s="39"/>
      <c r="AC844" s="39"/>
      <c r="AD844" s="39"/>
      <c r="AE844" s="39"/>
      <c r="AT844" s="18" t="s">
        <v>435</v>
      </c>
      <c r="AU844" s="18" t="s">
        <v>79</v>
      </c>
    </row>
    <row r="845" s="2" customFormat="1" ht="16.5" customHeight="1">
      <c r="A845" s="39"/>
      <c r="B845" s="40"/>
      <c r="C845" s="214" t="s">
        <v>3748</v>
      </c>
      <c r="D845" s="214" t="s">
        <v>243</v>
      </c>
      <c r="E845" s="215" t="s">
        <v>8649</v>
      </c>
      <c r="F845" s="216" t="s">
        <v>8235</v>
      </c>
      <c r="G845" s="217" t="s">
        <v>282</v>
      </c>
      <c r="H845" s="218">
        <v>9</v>
      </c>
      <c r="I845" s="219"/>
      <c r="J845" s="220">
        <f>ROUND(I845*H845,2)</f>
        <v>0</v>
      </c>
      <c r="K845" s="216" t="s">
        <v>247</v>
      </c>
      <c r="L845" s="45"/>
      <c r="M845" s="221" t="s">
        <v>19</v>
      </c>
      <c r="N845" s="222" t="s">
        <v>43</v>
      </c>
      <c r="O845" s="85"/>
      <c r="P845" s="223">
        <f>O845*H845</f>
        <v>0</v>
      </c>
      <c r="Q845" s="223">
        <v>0</v>
      </c>
      <c r="R845" s="223">
        <f>Q845*H845</f>
        <v>0</v>
      </c>
      <c r="S845" s="223">
        <v>0</v>
      </c>
      <c r="T845" s="224">
        <f>S845*H845</f>
        <v>0</v>
      </c>
      <c r="U845" s="39"/>
      <c r="V845" s="39"/>
      <c r="W845" s="39"/>
      <c r="X845" s="39"/>
      <c r="Y845" s="39"/>
      <c r="Z845" s="39"/>
      <c r="AA845" s="39"/>
      <c r="AB845" s="39"/>
      <c r="AC845" s="39"/>
      <c r="AD845" s="39"/>
      <c r="AE845" s="39"/>
      <c r="AR845" s="225" t="s">
        <v>248</v>
      </c>
      <c r="AT845" s="225" t="s">
        <v>243</v>
      </c>
      <c r="AU845" s="225" t="s">
        <v>79</v>
      </c>
      <c r="AY845" s="18" t="s">
        <v>240</v>
      </c>
      <c r="BE845" s="226">
        <f>IF(N845="základní",J845,0)</f>
        <v>0</v>
      </c>
      <c r="BF845" s="226">
        <f>IF(N845="snížená",J845,0)</f>
        <v>0</v>
      </c>
      <c r="BG845" s="226">
        <f>IF(N845="zákl. přenesená",J845,0)</f>
        <v>0</v>
      </c>
      <c r="BH845" s="226">
        <f>IF(N845="sníž. přenesená",J845,0)</f>
        <v>0</v>
      </c>
      <c r="BI845" s="226">
        <f>IF(N845="nulová",J845,0)</f>
        <v>0</v>
      </c>
      <c r="BJ845" s="18" t="s">
        <v>79</v>
      </c>
      <c r="BK845" s="226">
        <f>ROUND(I845*H845,2)</f>
        <v>0</v>
      </c>
      <c r="BL845" s="18" t="s">
        <v>248</v>
      </c>
      <c r="BM845" s="225" t="s">
        <v>6021</v>
      </c>
    </row>
    <row r="846" s="2" customFormat="1">
      <c r="A846" s="39"/>
      <c r="B846" s="40"/>
      <c r="C846" s="41"/>
      <c r="D846" s="227" t="s">
        <v>435</v>
      </c>
      <c r="E846" s="41"/>
      <c r="F846" s="228" t="s">
        <v>8650</v>
      </c>
      <c r="G846" s="41"/>
      <c r="H846" s="41"/>
      <c r="I846" s="229"/>
      <c r="J846" s="41"/>
      <c r="K846" s="41"/>
      <c r="L846" s="45"/>
      <c r="M846" s="291"/>
      <c r="N846" s="292"/>
      <c r="O846" s="85"/>
      <c r="P846" s="85"/>
      <c r="Q846" s="85"/>
      <c r="R846" s="85"/>
      <c r="S846" s="85"/>
      <c r="T846" s="86"/>
      <c r="U846" s="39"/>
      <c r="V846" s="39"/>
      <c r="W846" s="39"/>
      <c r="X846" s="39"/>
      <c r="Y846" s="39"/>
      <c r="Z846" s="39"/>
      <c r="AA846" s="39"/>
      <c r="AB846" s="39"/>
      <c r="AC846" s="39"/>
      <c r="AD846" s="39"/>
      <c r="AE846" s="39"/>
      <c r="AT846" s="18" t="s">
        <v>435</v>
      </c>
      <c r="AU846" s="18" t="s">
        <v>79</v>
      </c>
    </row>
    <row r="847" s="2" customFormat="1" ht="16.5" customHeight="1">
      <c r="A847" s="39"/>
      <c r="B847" s="40"/>
      <c r="C847" s="214" t="s">
        <v>3752</v>
      </c>
      <c r="D847" s="214" t="s">
        <v>243</v>
      </c>
      <c r="E847" s="215" t="s">
        <v>8651</v>
      </c>
      <c r="F847" s="216" t="s">
        <v>8253</v>
      </c>
      <c r="G847" s="217" t="s">
        <v>6156</v>
      </c>
      <c r="H847" s="218">
        <v>18</v>
      </c>
      <c r="I847" s="219"/>
      <c r="J847" s="220">
        <f>ROUND(I847*H847,2)</f>
        <v>0</v>
      </c>
      <c r="K847" s="216" t="s">
        <v>247</v>
      </c>
      <c r="L847" s="45"/>
      <c r="M847" s="221" t="s">
        <v>19</v>
      </c>
      <c r="N847" s="222" t="s">
        <v>43</v>
      </c>
      <c r="O847" s="85"/>
      <c r="P847" s="223">
        <f>O847*H847</f>
        <v>0</v>
      </c>
      <c r="Q847" s="223">
        <v>0</v>
      </c>
      <c r="R847" s="223">
        <f>Q847*H847</f>
        <v>0</v>
      </c>
      <c r="S847" s="223">
        <v>0</v>
      </c>
      <c r="T847" s="224">
        <f>S847*H847</f>
        <v>0</v>
      </c>
      <c r="U847" s="39"/>
      <c r="V847" s="39"/>
      <c r="W847" s="39"/>
      <c r="X847" s="39"/>
      <c r="Y847" s="39"/>
      <c r="Z847" s="39"/>
      <c r="AA847" s="39"/>
      <c r="AB847" s="39"/>
      <c r="AC847" s="39"/>
      <c r="AD847" s="39"/>
      <c r="AE847" s="39"/>
      <c r="AR847" s="225" t="s">
        <v>248</v>
      </c>
      <c r="AT847" s="225" t="s">
        <v>243</v>
      </c>
      <c r="AU847" s="225" t="s">
        <v>79</v>
      </c>
      <c r="AY847" s="18" t="s">
        <v>240</v>
      </c>
      <c r="BE847" s="226">
        <f>IF(N847="základní",J847,0)</f>
        <v>0</v>
      </c>
      <c r="BF847" s="226">
        <f>IF(N847="snížená",J847,0)</f>
        <v>0</v>
      </c>
      <c r="BG847" s="226">
        <f>IF(N847="zákl. přenesená",J847,0)</f>
        <v>0</v>
      </c>
      <c r="BH847" s="226">
        <f>IF(N847="sníž. přenesená",J847,0)</f>
        <v>0</v>
      </c>
      <c r="BI847" s="226">
        <f>IF(N847="nulová",J847,0)</f>
        <v>0</v>
      </c>
      <c r="BJ847" s="18" t="s">
        <v>79</v>
      </c>
      <c r="BK847" s="226">
        <f>ROUND(I847*H847,2)</f>
        <v>0</v>
      </c>
      <c r="BL847" s="18" t="s">
        <v>248</v>
      </c>
      <c r="BM847" s="225" t="s">
        <v>6023</v>
      </c>
    </row>
    <row r="848" s="2" customFormat="1">
      <c r="A848" s="39"/>
      <c r="B848" s="40"/>
      <c r="C848" s="41"/>
      <c r="D848" s="227" t="s">
        <v>435</v>
      </c>
      <c r="E848" s="41"/>
      <c r="F848" s="228" t="s">
        <v>8652</v>
      </c>
      <c r="G848" s="41"/>
      <c r="H848" s="41"/>
      <c r="I848" s="229"/>
      <c r="J848" s="41"/>
      <c r="K848" s="41"/>
      <c r="L848" s="45"/>
      <c r="M848" s="291"/>
      <c r="N848" s="292"/>
      <c r="O848" s="85"/>
      <c r="P848" s="85"/>
      <c r="Q848" s="85"/>
      <c r="R848" s="85"/>
      <c r="S848" s="85"/>
      <c r="T848" s="86"/>
      <c r="U848" s="39"/>
      <c r="V848" s="39"/>
      <c r="W848" s="39"/>
      <c r="X848" s="39"/>
      <c r="Y848" s="39"/>
      <c r="Z848" s="39"/>
      <c r="AA848" s="39"/>
      <c r="AB848" s="39"/>
      <c r="AC848" s="39"/>
      <c r="AD848" s="39"/>
      <c r="AE848" s="39"/>
      <c r="AT848" s="18" t="s">
        <v>435</v>
      </c>
      <c r="AU848" s="18" t="s">
        <v>79</v>
      </c>
    </row>
    <row r="849" s="2" customFormat="1" ht="16.5" customHeight="1">
      <c r="A849" s="39"/>
      <c r="B849" s="40"/>
      <c r="C849" s="214" t="s">
        <v>3756</v>
      </c>
      <c r="D849" s="214" t="s">
        <v>243</v>
      </c>
      <c r="E849" s="215" t="s">
        <v>8653</v>
      </c>
      <c r="F849" s="216" t="s">
        <v>8256</v>
      </c>
      <c r="G849" s="217" t="s">
        <v>6156</v>
      </c>
      <c r="H849" s="218">
        <v>18</v>
      </c>
      <c r="I849" s="219"/>
      <c r="J849" s="220">
        <f>ROUND(I849*H849,2)</f>
        <v>0</v>
      </c>
      <c r="K849" s="216" t="s">
        <v>247</v>
      </c>
      <c r="L849" s="45"/>
      <c r="M849" s="221" t="s">
        <v>19</v>
      </c>
      <c r="N849" s="222" t="s">
        <v>43</v>
      </c>
      <c r="O849" s="85"/>
      <c r="P849" s="223">
        <f>O849*H849</f>
        <v>0</v>
      </c>
      <c r="Q849" s="223">
        <v>0</v>
      </c>
      <c r="R849" s="223">
        <f>Q849*H849</f>
        <v>0</v>
      </c>
      <c r="S849" s="223">
        <v>0</v>
      </c>
      <c r="T849" s="224">
        <f>S849*H849</f>
        <v>0</v>
      </c>
      <c r="U849" s="39"/>
      <c r="V849" s="39"/>
      <c r="W849" s="39"/>
      <c r="X849" s="39"/>
      <c r="Y849" s="39"/>
      <c r="Z849" s="39"/>
      <c r="AA849" s="39"/>
      <c r="AB849" s="39"/>
      <c r="AC849" s="39"/>
      <c r="AD849" s="39"/>
      <c r="AE849" s="39"/>
      <c r="AR849" s="225" t="s">
        <v>248</v>
      </c>
      <c r="AT849" s="225" t="s">
        <v>243</v>
      </c>
      <c r="AU849" s="225" t="s">
        <v>79</v>
      </c>
      <c r="AY849" s="18" t="s">
        <v>240</v>
      </c>
      <c r="BE849" s="226">
        <f>IF(N849="základní",J849,0)</f>
        <v>0</v>
      </c>
      <c r="BF849" s="226">
        <f>IF(N849="snížená",J849,0)</f>
        <v>0</v>
      </c>
      <c r="BG849" s="226">
        <f>IF(N849="zákl. přenesená",J849,0)</f>
        <v>0</v>
      </c>
      <c r="BH849" s="226">
        <f>IF(N849="sníž. přenesená",J849,0)</f>
        <v>0</v>
      </c>
      <c r="BI849" s="226">
        <f>IF(N849="nulová",J849,0)</f>
        <v>0</v>
      </c>
      <c r="BJ849" s="18" t="s">
        <v>79</v>
      </c>
      <c r="BK849" s="226">
        <f>ROUND(I849*H849,2)</f>
        <v>0</v>
      </c>
      <c r="BL849" s="18" t="s">
        <v>248</v>
      </c>
      <c r="BM849" s="225" t="s">
        <v>6025</v>
      </c>
    </row>
    <row r="850" s="2" customFormat="1">
      <c r="A850" s="39"/>
      <c r="B850" s="40"/>
      <c r="C850" s="41"/>
      <c r="D850" s="227" t="s">
        <v>435</v>
      </c>
      <c r="E850" s="41"/>
      <c r="F850" s="228" t="s">
        <v>8654</v>
      </c>
      <c r="G850" s="41"/>
      <c r="H850" s="41"/>
      <c r="I850" s="229"/>
      <c r="J850" s="41"/>
      <c r="K850" s="41"/>
      <c r="L850" s="45"/>
      <c r="M850" s="291"/>
      <c r="N850" s="292"/>
      <c r="O850" s="85"/>
      <c r="P850" s="85"/>
      <c r="Q850" s="85"/>
      <c r="R850" s="85"/>
      <c r="S850" s="85"/>
      <c r="T850" s="86"/>
      <c r="U850" s="39"/>
      <c r="V850" s="39"/>
      <c r="W850" s="39"/>
      <c r="X850" s="39"/>
      <c r="Y850" s="39"/>
      <c r="Z850" s="39"/>
      <c r="AA850" s="39"/>
      <c r="AB850" s="39"/>
      <c r="AC850" s="39"/>
      <c r="AD850" s="39"/>
      <c r="AE850" s="39"/>
      <c r="AT850" s="18" t="s">
        <v>435</v>
      </c>
      <c r="AU850" s="18" t="s">
        <v>79</v>
      </c>
    </row>
    <row r="851" s="12" customFormat="1" ht="25.92" customHeight="1">
      <c r="A851" s="12"/>
      <c r="B851" s="198"/>
      <c r="C851" s="199"/>
      <c r="D851" s="200" t="s">
        <v>71</v>
      </c>
      <c r="E851" s="201" t="s">
        <v>364</v>
      </c>
      <c r="F851" s="201" t="s">
        <v>8655</v>
      </c>
      <c r="G851" s="199"/>
      <c r="H851" s="199"/>
      <c r="I851" s="202"/>
      <c r="J851" s="203">
        <f>BK851</f>
        <v>0</v>
      </c>
      <c r="K851" s="199"/>
      <c r="L851" s="204"/>
      <c r="M851" s="205"/>
      <c r="N851" s="206"/>
      <c r="O851" s="206"/>
      <c r="P851" s="207">
        <f>SUM(P852:P857)</f>
        <v>0</v>
      </c>
      <c r="Q851" s="206"/>
      <c r="R851" s="207">
        <f>SUM(R852:R857)</f>
        <v>0</v>
      </c>
      <c r="S851" s="206"/>
      <c r="T851" s="208">
        <f>SUM(T852:T857)</f>
        <v>0</v>
      </c>
      <c r="U851" s="12"/>
      <c r="V851" s="12"/>
      <c r="W851" s="12"/>
      <c r="X851" s="12"/>
      <c r="Y851" s="12"/>
      <c r="Z851" s="12"/>
      <c r="AA851" s="12"/>
      <c r="AB851" s="12"/>
      <c r="AC851" s="12"/>
      <c r="AD851" s="12"/>
      <c r="AE851" s="12"/>
      <c r="AR851" s="209" t="s">
        <v>79</v>
      </c>
      <c r="AT851" s="210" t="s">
        <v>71</v>
      </c>
      <c r="AU851" s="210" t="s">
        <v>72</v>
      </c>
      <c r="AY851" s="209" t="s">
        <v>240</v>
      </c>
      <c r="BK851" s="211">
        <f>SUM(BK852:BK857)</f>
        <v>0</v>
      </c>
    </row>
    <row r="852" s="2" customFormat="1" ht="21.75" customHeight="1">
      <c r="A852" s="39"/>
      <c r="B852" s="40"/>
      <c r="C852" s="214" t="s">
        <v>3760</v>
      </c>
      <c r="D852" s="214" t="s">
        <v>243</v>
      </c>
      <c r="E852" s="215" t="s">
        <v>8656</v>
      </c>
      <c r="F852" s="216" t="s">
        <v>8614</v>
      </c>
      <c r="G852" s="217" t="s">
        <v>282</v>
      </c>
      <c r="H852" s="218">
        <v>1</v>
      </c>
      <c r="I852" s="219"/>
      <c r="J852" s="220">
        <f>ROUND(I852*H852,2)</f>
        <v>0</v>
      </c>
      <c r="K852" s="216" t="s">
        <v>247</v>
      </c>
      <c r="L852" s="45"/>
      <c r="M852" s="221" t="s">
        <v>19</v>
      </c>
      <c r="N852" s="222" t="s">
        <v>43</v>
      </c>
      <c r="O852" s="85"/>
      <c r="P852" s="223">
        <f>O852*H852</f>
        <v>0</v>
      </c>
      <c r="Q852" s="223">
        <v>0</v>
      </c>
      <c r="R852" s="223">
        <f>Q852*H852</f>
        <v>0</v>
      </c>
      <c r="S852" s="223">
        <v>0</v>
      </c>
      <c r="T852" s="224">
        <f>S852*H852</f>
        <v>0</v>
      </c>
      <c r="U852" s="39"/>
      <c r="V852" s="39"/>
      <c r="W852" s="39"/>
      <c r="X852" s="39"/>
      <c r="Y852" s="39"/>
      <c r="Z852" s="39"/>
      <c r="AA852" s="39"/>
      <c r="AB852" s="39"/>
      <c r="AC852" s="39"/>
      <c r="AD852" s="39"/>
      <c r="AE852" s="39"/>
      <c r="AR852" s="225" t="s">
        <v>248</v>
      </c>
      <c r="AT852" s="225" t="s">
        <v>243</v>
      </c>
      <c r="AU852" s="225" t="s">
        <v>79</v>
      </c>
      <c r="AY852" s="18" t="s">
        <v>240</v>
      </c>
      <c r="BE852" s="226">
        <f>IF(N852="základní",J852,0)</f>
        <v>0</v>
      </c>
      <c r="BF852" s="226">
        <f>IF(N852="snížená",J852,0)</f>
        <v>0</v>
      </c>
      <c r="BG852" s="226">
        <f>IF(N852="zákl. přenesená",J852,0)</f>
        <v>0</v>
      </c>
      <c r="BH852" s="226">
        <f>IF(N852="sníž. přenesená",J852,0)</f>
        <v>0</v>
      </c>
      <c r="BI852" s="226">
        <f>IF(N852="nulová",J852,0)</f>
        <v>0</v>
      </c>
      <c r="BJ852" s="18" t="s">
        <v>79</v>
      </c>
      <c r="BK852" s="226">
        <f>ROUND(I852*H852,2)</f>
        <v>0</v>
      </c>
      <c r="BL852" s="18" t="s">
        <v>248</v>
      </c>
      <c r="BM852" s="225" t="s">
        <v>6027</v>
      </c>
    </row>
    <row r="853" s="2" customFormat="1">
      <c r="A853" s="39"/>
      <c r="B853" s="40"/>
      <c r="C853" s="41"/>
      <c r="D853" s="227" t="s">
        <v>435</v>
      </c>
      <c r="E853" s="41"/>
      <c r="F853" s="228" t="s">
        <v>8025</v>
      </c>
      <c r="G853" s="41"/>
      <c r="H853" s="41"/>
      <c r="I853" s="229"/>
      <c r="J853" s="41"/>
      <c r="K853" s="41"/>
      <c r="L853" s="45"/>
      <c r="M853" s="291"/>
      <c r="N853" s="292"/>
      <c r="O853" s="85"/>
      <c r="P853" s="85"/>
      <c r="Q853" s="85"/>
      <c r="R853" s="85"/>
      <c r="S853" s="85"/>
      <c r="T853" s="86"/>
      <c r="U853" s="39"/>
      <c r="V853" s="39"/>
      <c r="W853" s="39"/>
      <c r="X853" s="39"/>
      <c r="Y853" s="39"/>
      <c r="Z853" s="39"/>
      <c r="AA853" s="39"/>
      <c r="AB853" s="39"/>
      <c r="AC853" s="39"/>
      <c r="AD853" s="39"/>
      <c r="AE853" s="39"/>
      <c r="AT853" s="18" t="s">
        <v>435</v>
      </c>
      <c r="AU853" s="18" t="s">
        <v>79</v>
      </c>
    </row>
    <row r="854" s="2" customFormat="1">
      <c r="A854" s="39"/>
      <c r="B854" s="40"/>
      <c r="C854" s="214" t="s">
        <v>3764</v>
      </c>
      <c r="D854" s="214" t="s">
        <v>243</v>
      </c>
      <c r="E854" s="215" t="s">
        <v>8657</v>
      </c>
      <c r="F854" s="216" t="s">
        <v>8658</v>
      </c>
      <c r="G854" s="217" t="s">
        <v>282</v>
      </c>
      <c r="H854" s="218">
        <v>2</v>
      </c>
      <c r="I854" s="219"/>
      <c r="J854" s="220">
        <f>ROUND(I854*H854,2)</f>
        <v>0</v>
      </c>
      <c r="K854" s="216" t="s">
        <v>247</v>
      </c>
      <c r="L854" s="45"/>
      <c r="M854" s="221" t="s">
        <v>19</v>
      </c>
      <c r="N854" s="222" t="s">
        <v>43</v>
      </c>
      <c r="O854" s="85"/>
      <c r="P854" s="223">
        <f>O854*H854</f>
        <v>0</v>
      </c>
      <c r="Q854" s="223">
        <v>0</v>
      </c>
      <c r="R854" s="223">
        <f>Q854*H854</f>
        <v>0</v>
      </c>
      <c r="S854" s="223">
        <v>0</v>
      </c>
      <c r="T854" s="224">
        <f>S854*H854</f>
        <v>0</v>
      </c>
      <c r="U854" s="39"/>
      <c r="V854" s="39"/>
      <c r="W854" s="39"/>
      <c r="X854" s="39"/>
      <c r="Y854" s="39"/>
      <c r="Z854" s="39"/>
      <c r="AA854" s="39"/>
      <c r="AB854" s="39"/>
      <c r="AC854" s="39"/>
      <c r="AD854" s="39"/>
      <c r="AE854" s="39"/>
      <c r="AR854" s="225" t="s">
        <v>248</v>
      </c>
      <c r="AT854" s="225" t="s">
        <v>243</v>
      </c>
      <c r="AU854" s="225" t="s">
        <v>79</v>
      </c>
      <c r="AY854" s="18" t="s">
        <v>240</v>
      </c>
      <c r="BE854" s="226">
        <f>IF(N854="základní",J854,0)</f>
        <v>0</v>
      </c>
      <c r="BF854" s="226">
        <f>IF(N854="snížená",J854,0)</f>
        <v>0</v>
      </c>
      <c r="BG854" s="226">
        <f>IF(N854="zákl. přenesená",J854,0)</f>
        <v>0</v>
      </c>
      <c r="BH854" s="226">
        <f>IF(N854="sníž. přenesená",J854,0)</f>
        <v>0</v>
      </c>
      <c r="BI854" s="226">
        <f>IF(N854="nulová",J854,0)</f>
        <v>0</v>
      </c>
      <c r="BJ854" s="18" t="s">
        <v>79</v>
      </c>
      <c r="BK854" s="226">
        <f>ROUND(I854*H854,2)</f>
        <v>0</v>
      </c>
      <c r="BL854" s="18" t="s">
        <v>248</v>
      </c>
      <c r="BM854" s="225" t="s">
        <v>6031</v>
      </c>
    </row>
    <row r="855" s="2" customFormat="1">
      <c r="A855" s="39"/>
      <c r="B855" s="40"/>
      <c r="C855" s="41"/>
      <c r="D855" s="227" t="s">
        <v>435</v>
      </c>
      <c r="E855" s="41"/>
      <c r="F855" s="228" t="s">
        <v>8659</v>
      </c>
      <c r="G855" s="41"/>
      <c r="H855" s="41"/>
      <c r="I855" s="229"/>
      <c r="J855" s="41"/>
      <c r="K855" s="41"/>
      <c r="L855" s="45"/>
      <c r="M855" s="291"/>
      <c r="N855" s="292"/>
      <c r="O855" s="85"/>
      <c r="P855" s="85"/>
      <c r="Q855" s="85"/>
      <c r="R855" s="85"/>
      <c r="S855" s="85"/>
      <c r="T855" s="86"/>
      <c r="U855" s="39"/>
      <c r="V855" s="39"/>
      <c r="W855" s="39"/>
      <c r="X855" s="39"/>
      <c r="Y855" s="39"/>
      <c r="Z855" s="39"/>
      <c r="AA855" s="39"/>
      <c r="AB855" s="39"/>
      <c r="AC855" s="39"/>
      <c r="AD855" s="39"/>
      <c r="AE855" s="39"/>
      <c r="AT855" s="18" t="s">
        <v>435</v>
      </c>
      <c r="AU855" s="18" t="s">
        <v>79</v>
      </c>
    </row>
    <row r="856" s="2" customFormat="1" ht="33" customHeight="1">
      <c r="A856" s="39"/>
      <c r="B856" s="40"/>
      <c r="C856" s="214" t="s">
        <v>3768</v>
      </c>
      <c r="D856" s="214" t="s">
        <v>243</v>
      </c>
      <c r="E856" s="215" t="s">
        <v>8660</v>
      </c>
      <c r="F856" s="216" t="s">
        <v>8616</v>
      </c>
      <c r="G856" s="217" t="s">
        <v>6156</v>
      </c>
      <c r="H856" s="218">
        <v>6</v>
      </c>
      <c r="I856" s="219"/>
      <c r="J856" s="220">
        <f>ROUND(I856*H856,2)</f>
        <v>0</v>
      </c>
      <c r="K856" s="216" t="s">
        <v>247</v>
      </c>
      <c r="L856" s="45"/>
      <c r="M856" s="221" t="s">
        <v>19</v>
      </c>
      <c r="N856" s="222" t="s">
        <v>43</v>
      </c>
      <c r="O856" s="85"/>
      <c r="P856" s="223">
        <f>O856*H856</f>
        <v>0</v>
      </c>
      <c r="Q856" s="223">
        <v>0</v>
      </c>
      <c r="R856" s="223">
        <f>Q856*H856</f>
        <v>0</v>
      </c>
      <c r="S856" s="223">
        <v>0</v>
      </c>
      <c r="T856" s="224">
        <f>S856*H856</f>
        <v>0</v>
      </c>
      <c r="U856" s="39"/>
      <c r="V856" s="39"/>
      <c r="W856" s="39"/>
      <c r="X856" s="39"/>
      <c r="Y856" s="39"/>
      <c r="Z856" s="39"/>
      <c r="AA856" s="39"/>
      <c r="AB856" s="39"/>
      <c r="AC856" s="39"/>
      <c r="AD856" s="39"/>
      <c r="AE856" s="39"/>
      <c r="AR856" s="225" t="s">
        <v>248</v>
      </c>
      <c r="AT856" s="225" t="s">
        <v>243</v>
      </c>
      <c r="AU856" s="225" t="s">
        <v>79</v>
      </c>
      <c r="AY856" s="18" t="s">
        <v>240</v>
      </c>
      <c r="BE856" s="226">
        <f>IF(N856="základní",J856,0)</f>
        <v>0</v>
      </c>
      <c r="BF856" s="226">
        <f>IF(N856="snížená",J856,0)</f>
        <v>0</v>
      </c>
      <c r="BG856" s="226">
        <f>IF(N856="zákl. přenesená",J856,0)</f>
        <v>0</v>
      </c>
      <c r="BH856" s="226">
        <f>IF(N856="sníž. přenesená",J856,0)</f>
        <v>0</v>
      </c>
      <c r="BI856" s="226">
        <f>IF(N856="nulová",J856,0)</f>
        <v>0</v>
      </c>
      <c r="BJ856" s="18" t="s">
        <v>79</v>
      </c>
      <c r="BK856" s="226">
        <f>ROUND(I856*H856,2)</f>
        <v>0</v>
      </c>
      <c r="BL856" s="18" t="s">
        <v>248</v>
      </c>
      <c r="BM856" s="225" t="s">
        <v>6036</v>
      </c>
    </row>
    <row r="857" s="2" customFormat="1">
      <c r="A857" s="39"/>
      <c r="B857" s="40"/>
      <c r="C857" s="41"/>
      <c r="D857" s="227" t="s">
        <v>435</v>
      </c>
      <c r="E857" s="41"/>
      <c r="F857" s="228" t="s">
        <v>8661</v>
      </c>
      <c r="G857" s="41"/>
      <c r="H857" s="41"/>
      <c r="I857" s="229"/>
      <c r="J857" s="41"/>
      <c r="K857" s="41"/>
      <c r="L857" s="45"/>
      <c r="M857" s="291"/>
      <c r="N857" s="292"/>
      <c r="O857" s="85"/>
      <c r="P857" s="85"/>
      <c r="Q857" s="85"/>
      <c r="R857" s="85"/>
      <c r="S857" s="85"/>
      <c r="T857" s="86"/>
      <c r="U857" s="39"/>
      <c r="V857" s="39"/>
      <c r="W857" s="39"/>
      <c r="X857" s="39"/>
      <c r="Y857" s="39"/>
      <c r="Z857" s="39"/>
      <c r="AA857" s="39"/>
      <c r="AB857" s="39"/>
      <c r="AC857" s="39"/>
      <c r="AD857" s="39"/>
      <c r="AE857" s="39"/>
      <c r="AT857" s="18" t="s">
        <v>435</v>
      </c>
      <c r="AU857" s="18" t="s">
        <v>79</v>
      </c>
    </row>
    <row r="858" s="12" customFormat="1" ht="25.92" customHeight="1">
      <c r="A858" s="12"/>
      <c r="B858" s="198"/>
      <c r="C858" s="199"/>
      <c r="D858" s="200" t="s">
        <v>71</v>
      </c>
      <c r="E858" s="201" t="s">
        <v>311</v>
      </c>
      <c r="F858" s="201" t="s">
        <v>8662</v>
      </c>
      <c r="G858" s="199"/>
      <c r="H858" s="199"/>
      <c r="I858" s="202"/>
      <c r="J858" s="203">
        <f>BK858</f>
        <v>0</v>
      </c>
      <c r="K858" s="199"/>
      <c r="L858" s="204"/>
      <c r="M858" s="205"/>
      <c r="N858" s="206"/>
      <c r="O858" s="206"/>
      <c r="P858" s="207">
        <f>SUM(P859:P878)</f>
        <v>0</v>
      </c>
      <c r="Q858" s="206"/>
      <c r="R858" s="207">
        <f>SUM(R859:R878)</f>
        <v>0</v>
      </c>
      <c r="S858" s="206"/>
      <c r="T858" s="208">
        <f>SUM(T859:T878)</f>
        <v>0</v>
      </c>
      <c r="U858" s="12"/>
      <c r="V858" s="12"/>
      <c r="W858" s="12"/>
      <c r="X858" s="12"/>
      <c r="Y858" s="12"/>
      <c r="Z858" s="12"/>
      <c r="AA858" s="12"/>
      <c r="AB858" s="12"/>
      <c r="AC858" s="12"/>
      <c r="AD858" s="12"/>
      <c r="AE858" s="12"/>
      <c r="AR858" s="209" t="s">
        <v>79</v>
      </c>
      <c r="AT858" s="210" t="s">
        <v>71</v>
      </c>
      <c r="AU858" s="210" t="s">
        <v>72</v>
      </c>
      <c r="AY858" s="209" t="s">
        <v>240</v>
      </c>
      <c r="BK858" s="211">
        <f>SUM(BK859:BK878)</f>
        <v>0</v>
      </c>
    </row>
    <row r="859" s="2" customFormat="1" ht="16.5" customHeight="1">
      <c r="A859" s="39"/>
      <c r="B859" s="40"/>
      <c r="C859" s="214" t="s">
        <v>3772</v>
      </c>
      <c r="D859" s="214" t="s">
        <v>243</v>
      </c>
      <c r="E859" s="215" t="s">
        <v>8663</v>
      </c>
      <c r="F859" s="216" t="s">
        <v>8185</v>
      </c>
      <c r="G859" s="217" t="s">
        <v>261</v>
      </c>
      <c r="H859" s="218">
        <v>140</v>
      </c>
      <c r="I859" s="219"/>
      <c r="J859" s="220">
        <f>ROUND(I859*H859,2)</f>
        <v>0</v>
      </c>
      <c r="K859" s="216" t="s">
        <v>247</v>
      </c>
      <c r="L859" s="45"/>
      <c r="M859" s="221" t="s">
        <v>19</v>
      </c>
      <c r="N859" s="222" t="s">
        <v>43</v>
      </c>
      <c r="O859" s="85"/>
      <c r="P859" s="223">
        <f>O859*H859</f>
        <v>0</v>
      </c>
      <c r="Q859" s="223">
        <v>0</v>
      </c>
      <c r="R859" s="223">
        <f>Q859*H859</f>
        <v>0</v>
      </c>
      <c r="S859" s="223">
        <v>0</v>
      </c>
      <c r="T859" s="224">
        <f>S859*H859</f>
        <v>0</v>
      </c>
      <c r="U859" s="39"/>
      <c r="V859" s="39"/>
      <c r="W859" s="39"/>
      <c r="X859" s="39"/>
      <c r="Y859" s="39"/>
      <c r="Z859" s="39"/>
      <c r="AA859" s="39"/>
      <c r="AB859" s="39"/>
      <c r="AC859" s="39"/>
      <c r="AD859" s="39"/>
      <c r="AE859" s="39"/>
      <c r="AR859" s="225" t="s">
        <v>248</v>
      </c>
      <c r="AT859" s="225" t="s">
        <v>243</v>
      </c>
      <c r="AU859" s="225" t="s">
        <v>79</v>
      </c>
      <c r="AY859" s="18" t="s">
        <v>240</v>
      </c>
      <c r="BE859" s="226">
        <f>IF(N859="základní",J859,0)</f>
        <v>0</v>
      </c>
      <c r="BF859" s="226">
        <f>IF(N859="snížená",J859,0)</f>
        <v>0</v>
      </c>
      <c r="BG859" s="226">
        <f>IF(N859="zákl. přenesená",J859,0)</f>
        <v>0</v>
      </c>
      <c r="BH859" s="226">
        <f>IF(N859="sníž. přenesená",J859,0)</f>
        <v>0</v>
      </c>
      <c r="BI859" s="226">
        <f>IF(N859="nulová",J859,0)</f>
        <v>0</v>
      </c>
      <c r="BJ859" s="18" t="s">
        <v>79</v>
      </c>
      <c r="BK859" s="226">
        <f>ROUND(I859*H859,2)</f>
        <v>0</v>
      </c>
      <c r="BL859" s="18" t="s">
        <v>248</v>
      </c>
      <c r="BM859" s="225" t="s">
        <v>6039</v>
      </c>
    </row>
    <row r="860" s="2" customFormat="1">
      <c r="A860" s="39"/>
      <c r="B860" s="40"/>
      <c r="C860" s="41"/>
      <c r="D860" s="227" t="s">
        <v>435</v>
      </c>
      <c r="E860" s="41"/>
      <c r="F860" s="228" t="s">
        <v>8664</v>
      </c>
      <c r="G860" s="41"/>
      <c r="H860" s="41"/>
      <c r="I860" s="229"/>
      <c r="J860" s="41"/>
      <c r="K860" s="41"/>
      <c r="L860" s="45"/>
      <c r="M860" s="291"/>
      <c r="N860" s="292"/>
      <c r="O860" s="85"/>
      <c r="P860" s="85"/>
      <c r="Q860" s="85"/>
      <c r="R860" s="85"/>
      <c r="S860" s="85"/>
      <c r="T860" s="86"/>
      <c r="U860" s="39"/>
      <c r="V860" s="39"/>
      <c r="W860" s="39"/>
      <c r="X860" s="39"/>
      <c r="Y860" s="39"/>
      <c r="Z860" s="39"/>
      <c r="AA860" s="39"/>
      <c r="AB860" s="39"/>
      <c r="AC860" s="39"/>
      <c r="AD860" s="39"/>
      <c r="AE860" s="39"/>
      <c r="AT860" s="18" t="s">
        <v>435</v>
      </c>
      <c r="AU860" s="18" t="s">
        <v>79</v>
      </c>
    </row>
    <row r="861" s="2" customFormat="1" ht="16.5" customHeight="1">
      <c r="A861" s="39"/>
      <c r="B861" s="40"/>
      <c r="C861" s="214" t="s">
        <v>3776</v>
      </c>
      <c r="D861" s="214" t="s">
        <v>243</v>
      </c>
      <c r="E861" s="215" t="s">
        <v>8665</v>
      </c>
      <c r="F861" s="216" t="s">
        <v>8200</v>
      </c>
      <c r="G861" s="217" t="s">
        <v>261</v>
      </c>
      <c r="H861" s="218">
        <v>120</v>
      </c>
      <c r="I861" s="219"/>
      <c r="J861" s="220">
        <f>ROUND(I861*H861,2)</f>
        <v>0</v>
      </c>
      <c r="K861" s="216" t="s">
        <v>247</v>
      </c>
      <c r="L861" s="45"/>
      <c r="M861" s="221" t="s">
        <v>19</v>
      </c>
      <c r="N861" s="222" t="s">
        <v>43</v>
      </c>
      <c r="O861" s="85"/>
      <c r="P861" s="223">
        <f>O861*H861</f>
        <v>0</v>
      </c>
      <c r="Q861" s="223">
        <v>0</v>
      </c>
      <c r="R861" s="223">
        <f>Q861*H861</f>
        <v>0</v>
      </c>
      <c r="S861" s="223">
        <v>0</v>
      </c>
      <c r="T861" s="224">
        <f>S861*H861</f>
        <v>0</v>
      </c>
      <c r="U861" s="39"/>
      <c r="V861" s="39"/>
      <c r="W861" s="39"/>
      <c r="X861" s="39"/>
      <c r="Y861" s="39"/>
      <c r="Z861" s="39"/>
      <c r="AA861" s="39"/>
      <c r="AB861" s="39"/>
      <c r="AC861" s="39"/>
      <c r="AD861" s="39"/>
      <c r="AE861" s="39"/>
      <c r="AR861" s="225" t="s">
        <v>248</v>
      </c>
      <c r="AT861" s="225" t="s">
        <v>243</v>
      </c>
      <c r="AU861" s="225" t="s">
        <v>79</v>
      </c>
      <c r="AY861" s="18" t="s">
        <v>240</v>
      </c>
      <c r="BE861" s="226">
        <f>IF(N861="základní",J861,0)</f>
        <v>0</v>
      </c>
      <c r="BF861" s="226">
        <f>IF(N861="snížená",J861,0)</f>
        <v>0</v>
      </c>
      <c r="BG861" s="226">
        <f>IF(N861="zákl. přenesená",J861,0)</f>
        <v>0</v>
      </c>
      <c r="BH861" s="226">
        <f>IF(N861="sníž. přenesená",J861,0)</f>
        <v>0</v>
      </c>
      <c r="BI861" s="226">
        <f>IF(N861="nulová",J861,0)</f>
        <v>0</v>
      </c>
      <c r="BJ861" s="18" t="s">
        <v>79</v>
      </c>
      <c r="BK861" s="226">
        <f>ROUND(I861*H861,2)</f>
        <v>0</v>
      </c>
      <c r="BL861" s="18" t="s">
        <v>248</v>
      </c>
      <c r="BM861" s="225" t="s">
        <v>6042</v>
      </c>
    </row>
    <row r="862" s="2" customFormat="1">
      <c r="A862" s="39"/>
      <c r="B862" s="40"/>
      <c r="C862" s="41"/>
      <c r="D862" s="227" t="s">
        <v>435</v>
      </c>
      <c r="E862" s="41"/>
      <c r="F862" s="228" t="s">
        <v>8666</v>
      </c>
      <c r="G862" s="41"/>
      <c r="H862" s="41"/>
      <c r="I862" s="229"/>
      <c r="J862" s="41"/>
      <c r="K862" s="41"/>
      <c r="L862" s="45"/>
      <c r="M862" s="291"/>
      <c r="N862" s="292"/>
      <c r="O862" s="85"/>
      <c r="P862" s="85"/>
      <c r="Q862" s="85"/>
      <c r="R862" s="85"/>
      <c r="S862" s="85"/>
      <c r="T862" s="86"/>
      <c r="U862" s="39"/>
      <c r="V862" s="39"/>
      <c r="W862" s="39"/>
      <c r="X862" s="39"/>
      <c r="Y862" s="39"/>
      <c r="Z862" s="39"/>
      <c r="AA862" s="39"/>
      <c r="AB862" s="39"/>
      <c r="AC862" s="39"/>
      <c r="AD862" s="39"/>
      <c r="AE862" s="39"/>
      <c r="AT862" s="18" t="s">
        <v>435</v>
      </c>
      <c r="AU862" s="18" t="s">
        <v>79</v>
      </c>
    </row>
    <row r="863" s="2" customFormat="1" ht="33" customHeight="1">
      <c r="A863" s="39"/>
      <c r="B863" s="40"/>
      <c r="C863" s="214" t="s">
        <v>3780</v>
      </c>
      <c r="D863" s="214" t="s">
        <v>243</v>
      </c>
      <c r="E863" s="215" t="s">
        <v>8667</v>
      </c>
      <c r="F863" s="216" t="s">
        <v>8566</v>
      </c>
      <c r="G863" s="217" t="s">
        <v>261</v>
      </c>
      <c r="H863" s="218">
        <v>10</v>
      </c>
      <c r="I863" s="219"/>
      <c r="J863" s="220">
        <f>ROUND(I863*H863,2)</f>
        <v>0</v>
      </c>
      <c r="K863" s="216" t="s">
        <v>247</v>
      </c>
      <c r="L863" s="45"/>
      <c r="M863" s="221" t="s">
        <v>19</v>
      </c>
      <c r="N863" s="222" t="s">
        <v>43</v>
      </c>
      <c r="O863" s="85"/>
      <c r="P863" s="223">
        <f>O863*H863</f>
        <v>0</v>
      </c>
      <c r="Q863" s="223">
        <v>0</v>
      </c>
      <c r="R863" s="223">
        <f>Q863*H863</f>
        <v>0</v>
      </c>
      <c r="S863" s="223">
        <v>0</v>
      </c>
      <c r="T863" s="224">
        <f>S863*H863</f>
        <v>0</v>
      </c>
      <c r="U863" s="39"/>
      <c r="V863" s="39"/>
      <c r="W863" s="39"/>
      <c r="X863" s="39"/>
      <c r="Y863" s="39"/>
      <c r="Z863" s="39"/>
      <c r="AA863" s="39"/>
      <c r="AB863" s="39"/>
      <c r="AC863" s="39"/>
      <c r="AD863" s="39"/>
      <c r="AE863" s="39"/>
      <c r="AR863" s="225" t="s">
        <v>248</v>
      </c>
      <c r="AT863" s="225" t="s">
        <v>243</v>
      </c>
      <c r="AU863" s="225" t="s">
        <v>79</v>
      </c>
      <c r="AY863" s="18" t="s">
        <v>240</v>
      </c>
      <c r="BE863" s="226">
        <f>IF(N863="základní",J863,0)</f>
        <v>0</v>
      </c>
      <c r="BF863" s="226">
        <f>IF(N863="snížená",J863,0)</f>
        <v>0</v>
      </c>
      <c r="BG863" s="226">
        <f>IF(N863="zákl. přenesená",J863,0)</f>
        <v>0</v>
      </c>
      <c r="BH863" s="226">
        <f>IF(N863="sníž. přenesená",J863,0)</f>
        <v>0</v>
      </c>
      <c r="BI863" s="226">
        <f>IF(N863="nulová",J863,0)</f>
        <v>0</v>
      </c>
      <c r="BJ863" s="18" t="s">
        <v>79</v>
      </c>
      <c r="BK863" s="226">
        <f>ROUND(I863*H863,2)</f>
        <v>0</v>
      </c>
      <c r="BL863" s="18" t="s">
        <v>248</v>
      </c>
      <c r="BM863" s="225" t="s">
        <v>6045</v>
      </c>
    </row>
    <row r="864" s="2" customFormat="1">
      <c r="A864" s="39"/>
      <c r="B864" s="40"/>
      <c r="C864" s="41"/>
      <c r="D864" s="227" t="s">
        <v>435</v>
      </c>
      <c r="E864" s="41"/>
      <c r="F864" s="228" t="s">
        <v>8668</v>
      </c>
      <c r="G864" s="41"/>
      <c r="H864" s="41"/>
      <c r="I864" s="229"/>
      <c r="J864" s="41"/>
      <c r="K864" s="41"/>
      <c r="L864" s="45"/>
      <c r="M864" s="291"/>
      <c r="N864" s="292"/>
      <c r="O864" s="85"/>
      <c r="P864" s="85"/>
      <c r="Q864" s="85"/>
      <c r="R864" s="85"/>
      <c r="S864" s="85"/>
      <c r="T864" s="86"/>
      <c r="U864" s="39"/>
      <c r="V864" s="39"/>
      <c r="W864" s="39"/>
      <c r="X864" s="39"/>
      <c r="Y864" s="39"/>
      <c r="Z864" s="39"/>
      <c r="AA864" s="39"/>
      <c r="AB864" s="39"/>
      <c r="AC864" s="39"/>
      <c r="AD864" s="39"/>
      <c r="AE864" s="39"/>
      <c r="AT864" s="18" t="s">
        <v>435</v>
      </c>
      <c r="AU864" s="18" t="s">
        <v>79</v>
      </c>
    </row>
    <row r="865" s="2" customFormat="1" ht="16.5" customHeight="1">
      <c r="A865" s="39"/>
      <c r="B865" s="40"/>
      <c r="C865" s="214" t="s">
        <v>3784</v>
      </c>
      <c r="D865" s="214" t="s">
        <v>243</v>
      </c>
      <c r="E865" s="215" t="s">
        <v>8669</v>
      </c>
      <c r="F865" s="216" t="s">
        <v>8209</v>
      </c>
      <c r="G865" s="217" t="s">
        <v>261</v>
      </c>
      <c r="H865" s="218">
        <v>14</v>
      </c>
      <c r="I865" s="219"/>
      <c r="J865" s="220">
        <f>ROUND(I865*H865,2)</f>
        <v>0</v>
      </c>
      <c r="K865" s="216" t="s">
        <v>247</v>
      </c>
      <c r="L865" s="45"/>
      <c r="M865" s="221" t="s">
        <v>19</v>
      </c>
      <c r="N865" s="222" t="s">
        <v>43</v>
      </c>
      <c r="O865" s="85"/>
      <c r="P865" s="223">
        <f>O865*H865</f>
        <v>0</v>
      </c>
      <c r="Q865" s="223">
        <v>0</v>
      </c>
      <c r="R865" s="223">
        <f>Q865*H865</f>
        <v>0</v>
      </c>
      <c r="S865" s="223">
        <v>0</v>
      </c>
      <c r="T865" s="224">
        <f>S865*H865</f>
        <v>0</v>
      </c>
      <c r="U865" s="39"/>
      <c r="V865" s="39"/>
      <c r="W865" s="39"/>
      <c r="X865" s="39"/>
      <c r="Y865" s="39"/>
      <c r="Z865" s="39"/>
      <c r="AA865" s="39"/>
      <c r="AB865" s="39"/>
      <c r="AC865" s="39"/>
      <c r="AD865" s="39"/>
      <c r="AE865" s="39"/>
      <c r="AR865" s="225" t="s">
        <v>248</v>
      </c>
      <c r="AT865" s="225" t="s">
        <v>243</v>
      </c>
      <c r="AU865" s="225" t="s">
        <v>79</v>
      </c>
      <c r="AY865" s="18" t="s">
        <v>240</v>
      </c>
      <c r="BE865" s="226">
        <f>IF(N865="základní",J865,0)</f>
        <v>0</v>
      </c>
      <c r="BF865" s="226">
        <f>IF(N865="snížená",J865,0)</f>
        <v>0</v>
      </c>
      <c r="BG865" s="226">
        <f>IF(N865="zákl. přenesená",J865,0)</f>
        <v>0</v>
      </c>
      <c r="BH865" s="226">
        <f>IF(N865="sníž. přenesená",J865,0)</f>
        <v>0</v>
      </c>
      <c r="BI865" s="226">
        <f>IF(N865="nulová",J865,0)</f>
        <v>0</v>
      </c>
      <c r="BJ865" s="18" t="s">
        <v>79</v>
      </c>
      <c r="BK865" s="226">
        <f>ROUND(I865*H865,2)</f>
        <v>0</v>
      </c>
      <c r="BL865" s="18" t="s">
        <v>248</v>
      </c>
      <c r="BM865" s="225" t="s">
        <v>6048</v>
      </c>
    </row>
    <row r="866" s="2" customFormat="1">
      <c r="A866" s="39"/>
      <c r="B866" s="40"/>
      <c r="C866" s="41"/>
      <c r="D866" s="227" t="s">
        <v>435</v>
      </c>
      <c r="E866" s="41"/>
      <c r="F866" s="228" t="s">
        <v>8670</v>
      </c>
      <c r="G866" s="41"/>
      <c r="H866" s="41"/>
      <c r="I866" s="229"/>
      <c r="J866" s="41"/>
      <c r="K866" s="41"/>
      <c r="L866" s="45"/>
      <c r="M866" s="291"/>
      <c r="N866" s="292"/>
      <c r="O866" s="85"/>
      <c r="P866" s="85"/>
      <c r="Q866" s="85"/>
      <c r="R866" s="85"/>
      <c r="S866" s="85"/>
      <c r="T866" s="86"/>
      <c r="U866" s="39"/>
      <c r="V866" s="39"/>
      <c r="W866" s="39"/>
      <c r="X866" s="39"/>
      <c r="Y866" s="39"/>
      <c r="Z866" s="39"/>
      <c r="AA866" s="39"/>
      <c r="AB866" s="39"/>
      <c r="AC866" s="39"/>
      <c r="AD866" s="39"/>
      <c r="AE866" s="39"/>
      <c r="AT866" s="18" t="s">
        <v>435</v>
      </c>
      <c r="AU866" s="18" t="s">
        <v>79</v>
      </c>
    </row>
    <row r="867" s="2" customFormat="1" ht="16.5" customHeight="1">
      <c r="A867" s="39"/>
      <c r="B867" s="40"/>
      <c r="C867" s="214" t="s">
        <v>3788</v>
      </c>
      <c r="D867" s="214" t="s">
        <v>243</v>
      </c>
      <c r="E867" s="215" t="s">
        <v>8671</v>
      </c>
      <c r="F867" s="216" t="s">
        <v>8215</v>
      </c>
      <c r="G867" s="217" t="s">
        <v>261</v>
      </c>
      <c r="H867" s="218">
        <v>6</v>
      </c>
      <c r="I867" s="219"/>
      <c r="J867" s="220">
        <f>ROUND(I867*H867,2)</f>
        <v>0</v>
      </c>
      <c r="K867" s="216" t="s">
        <v>247</v>
      </c>
      <c r="L867" s="45"/>
      <c r="M867" s="221" t="s">
        <v>19</v>
      </c>
      <c r="N867" s="222" t="s">
        <v>43</v>
      </c>
      <c r="O867" s="85"/>
      <c r="P867" s="223">
        <f>O867*H867</f>
        <v>0</v>
      </c>
      <c r="Q867" s="223">
        <v>0</v>
      </c>
      <c r="R867" s="223">
        <f>Q867*H867</f>
        <v>0</v>
      </c>
      <c r="S867" s="223">
        <v>0</v>
      </c>
      <c r="T867" s="224">
        <f>S867*H867</f>
        <v>0</v>
      </c>
      <c r="U867" s="39"/>
      <c r="V867" s="39"/>
      <c r="W867" s="39"/>
      <c r="X867" s="39"/>
      <c r="Y867" s="39"/>
      <c r="Z867" s="39"/>
      <c r="AA867" s="39"/>
      <c r="AB867" s="39"/>
      <c r="AC867" s="39"/>
      <c r="AD867" s="39"/>
      <c r="AE867" s="39"/>
      <c r="AR867" s="225" t="s">
        <v>248</v>
      </c>
      <c r="AT867" s="225" t="s">
        <v>243</v>
      </c>
      <c r="AU867" s="225" t="s">
        <v>79</v>
      </c>
      <c r="AY867" s="18" t="s">
        <v>240</v>
      </c>
      <c r="BE867" s="226">
        <f>IF(N867="základní",J867,0)</f>
        <v>0</v>
      </c>
      <c r="BF867" s="226">
        <f>IF(N867="snížená",J867,0)</f>
        <v>0</v>
      </c>
      <c r="BG867" s="226">
        <f>IF(N867="zákl. přenesená",J867,0)</f>
        <v>0</v>
      </c>
      <c r="BH867" s="226">
        <f>IF(N867="sníž. přenesená",J867,0)</f>
        <v>0</v>
      </c>
      <c r="BI867" s="226">
        <f>IF(N867="nulová",J867,0)</f>
        <v>0</v>
      </c>
      <c r="BJ867" s="18" t="s">
        <v>79</v>
      </c>
      <c r="BK867" s="226">
        <f>ROUND(I867*H867,2)</f>
        <v>0</v>
      </c>
      <c r="BL867" s="18" t="s">
        <v>248</v>
      </c>
      <c r="BM867" s="225" t="s">
        <v>6050</v>
      </c>
    </row>
    <row r="868" s="2" customFormat="1">
      <c r="A868" s="39"/>
      <c r="B868" s="40"/>
      <c r="C868" s="41"/>
      <c r="D868" s="227" t="s">
        <v>435</v>
      </c>
      <c r="E868" s="41"/>
      <c r="F868" s="228" t="s">
        <v>8672</v>
      </c>
      <c r="G868" s="41"/>
      <c r="H868" s="41"/>
      <c r="I868" s="229"/>
      <c r="J868" s="41"/>
      <c r="K868" s="41"/>
      <c r="L868" s="45"/>
      <c r="M868" s="291"/>
      <c r="N868" s="292"/>
      <c r="O868" s="85"/>
      <c r="P868" s="85"/>
      <c r="Q868" s="85"/>
      <c r="R868" s="85"/>
      <c r="S868" s="85"/>
      <c r="T868" s="86"/>
      <c r="U868" s="39"/>
      <c r="V868" s="39"/>
      <c r="W868" s="39"/>
      <c r="X868" s="39"/>
      <c r="Y868" s="39"/>
      <c r="Z868" s="39"/>
      <c r="AA868" s="39"/>
      <c r="AB868" s="39"/>
      <c r="AC868" s="39"/>
      <c r="AD868" s="39"/>
      <c r="AE868" s="39"/>
      <c r="AT868" s="18" t="s">
        <v>435</v>
      </c>
      <c r="AU868" s="18" t="s">
        <v>79</v>
      </c>
    </row>
    <row r="869" s="2" customFormat="1" ht="16.5" customHeight="1">
      <c r="A869" s="39"/>
      <c r="B869" s="40"/>
      <c r="C869" s="214" t="s">
        <v>3792</v>
      </c>
      <c r="D869" s="214" t="s">
        <v>243</v>
      </c>
      <c r="E869" s="215" t="s">
        <v>8673</v>
      </c>
      <c r="F869" s="216" t="s">
        <v>8584</v>
      </c>
      <c r="G869" s="217" t="s">
        <v>261</v>
      </c>
      <c r="H869" s="218">
        <v>18</v>
      </c>
      <c r="I869" s="219"/>
      <c r="J869" s="220">
        <f>ROUND(I869*H869,2)</f>
        <v>0</v>
      </c>
      <c r="K869" s="216" t="s">
        <v>247</v>
      </c>
      <c r="L869" s="45"/>
      <c r="M869" s="221" t="s">
        <v>19</v>
      </c>
      <c r="N869" s="222" t="s">
        <v>43</v>
      </c>
      <c r="O869" s="85"/>
      <c r="P869" s="223">
        <f>O869*H869</f>
        <v>0</v>
      </c>
      <c r="Q869" s="223">
        <v>0</v>
      </c>
      <c r="R869" s="223">
        <f>Q869*H869</f>
        <v>0</v>
      </c>
      <c r="S869" s="223">
        <v>0</v>
      </c>
      <c r="T869" s="224">
        <f>S869*H869</f>
        <v>0</v>
      </c>
      <c r="U869" s="39"/>
      <c r="V869" s="39"/>
      <c r="W869" s="39"/>
      <c r="X869" s="39"/>
      <c r="Y869" s="39"/>
      <c r="Z869" s="39"/>
      <c r="AA869" s="39"/>
      <c r="AB869" s="39"/>
      <c r="AC869" s="39"/>
      <c r="AD869" s="39"/>
      <c r="AE869" s="39"/>
      <c r="AR869" s="225" t="s">
        <v>248</v>
      </c>
      <c r="AT869" s="225" t="s">
        <v>243</v>
      </c>
      <c r="AU869" s="225" t="s">
        <v>79</v>
      </c>
      <c r="AY869" s="18" t="s">
        <v>240</v>
      </c>
      <c r="BE869" s="226">
        <f>IF(N869="základní",J869,0)</f>
        <v>0</v>
      </c>
      <c r="BF869" s="226">
        <f>IF(N869="snížená",J869,0)</f>
        <v>0</v>
      </c>
      <c r="BG869" s="226">
        <f>IF(N869="zákl. přenesená",J869,0)</f>
        <v>0</v>
      </c>
      <c r="BH869" s="226">
        <f>IF(N869="sníž. přenesená",J869,0)</f>
        <v>0</v>
      </c>
      <c r="BI869" s="226">
        <f>IF(N869="nulová",J869,0)</f>
        <v>0</v>
      </c>
      <c r="BJ869" s="18" t="s">
        <v>79</v>
      </c>
      <c r="BK869" s="226">
        <f>ROUND(I869*H869,2)</f>
        <v>0</v>
      </c>
      <c r="BL869" s="18" t="s">
        <v>248</v>
      </c>
      <c r="BM869" s="225" t="s">
        <v>6052</v>
      </c>
    </row>
    <row r="870" s="2" customFormat="1">
      <c r="A870" s="39"/>
      <c r="B870" s="40"/>
      <c r="C870" s="41"/>
      <c r="D870" s="227" t="s">
        <v>435</v>
      </c>
      <c r="E870" s="41"/>
      <c r="F870" s="228" t="s">
        <v>8674</v>
      </c>
      <c r="G870" s="41"/>
      <c r="H870" s="41"/>
      <c r="I870" s="229"/>
      <c r="J870" s="41"/>
      <c r="K870" s="41"/>
      <c r="L870" s="45"/>
      <c r="M870" s="291"/>
      <c r="N870" s="292"/>
      <c r="O870" s="85"/>
      <c r="P870" s="85"/>
      <c r="Q870" s="85"/>
      <c r="R870" s="85"/>
      <c r="S870" s="85"/>
      <c r="T870" s="86"/>
      <c r="U870" s="39"/>
      <c r="V870" s="39"/>
      <c r="W870" s="39"/>
      <c r="X870" s="39"/>
      <c r="Y870" s="39"/>
      <c r="Z870" s="39"/>
      <c r="AA870" s="39"/>
      <c r="AB870" s="39"/>
      <c r="AC870" s="39"/>
      <c r="AD870" s="39"/>
      <c r="AE870" s="39"/>
      <c r="AT870" s="18" t="s">
        <v>435</v>
      </c>
      <c r="AU870" s="18" t="s">
        <v>79</v>
      </c>
    </row>
    <row r="871" s="2" customFormat="1" ht="21.75" customHeight="1">
      <c r="A871" s="39"/>
      <c r="B871" s="40"/>
      <c r="C871" s="214" t="s">
        <v>3796</v>
      </c>
      <c r="D871" s="214" t="s">
        <v>243</v>
      </c>
      <c r="E871" s="215" t="s">
        <v>8675</v>
      </c>
      <c r="F871" s="216" t="s">
        <v>8232</v>
      </c>
      <c r="G871" s="217" t="s">
        <v>261</v>
      </c>
      <c r="H871" s="218">
        <v>150</v>
      </c>
      <c r="I871" s="219"/>
      <c r="J871" s="220">
        <f>ROUND(I871*H871,2)</f>
        <v>0</v>
      </c>
      <c r="K871" s="216" t="s">
        <v>247</v>
      </c>
      <c r="L871" s="45"/>
      <c r="M871" s="221" t="s">
        <v>19</v>
      </c>
      <c r="N871" s="222" t="s">
        <v>43</v>
      </c>
      <c r="O871" s="85"/>
      <c r="P871" s="223">
        <f>O871*H871</f>
        <v>0</v>
      </c>
      <c r="Q871" s="223">
        <v>0</v>
      </c>
      <c r="R871" s="223">
        <f>Q871*H871</f>
        <v>0</v>
      </c>
      <c r="S871" s="223">
        <v>0</v>
      </c>
      <c r="T871" s="224">
        <f>S871*H871</f>
        <v>0</v>
      </c>
      <c r="U871" s="39"/>
      <c r="V871" s="39"/>
      <c r="W871" s="39"/>
      <c r="X871" s="39"/>
      <c r="Y871" s="39"/>
      <c r="Z871" s="39"/>
      <c r="AA871" s="39"/>
      <c r="AB871" s="39"/>
      <c r="AC871" s="39"/>
      <c r="AD871" s="39"/>
      <c r="AE871" s="39"/>
      <c r="AR871" s="225" t="s">
        <v>248</v>
      </c>
      <c r="AT871" s="225" t="s">
        <v>243</v>
      </c>
      <c r="AU871" s="225" t="s">
        <v>79</v>
      </c>
      <c r="AY871" s="18" t="s">
        <v>240</v>
      </c>
      <c r="BE871" s="226">
        <f>IF(N871="základní",J871,0)</f>
        <v>0</v>
      </c>
      <c r="BF871" s="226">
        <f>IF(N871="snížená",J871,0)</f>
        <v>0</v>
      </c>
      <c r="BG871" s="226">
        <f>IF(N871="zákl. přenesená",J871,0)</f>
        <v>0</v>
      </c>
      <c r="BH871" s="226">
        <f>IF(N871="sníž. přenesená",J871,0)</f>
        <v>0</v>
      </c>
      <c r="BI871" s="226">
        <f>IF(N871="nulová",J871,0)</f>
        <v>0</v>
      </c>
      <c r="BJ871" s="18" t="s">
        <v>79</v>
      </c>
      <c r="BK871" s="226">
        <f>ROUND(I871*H871,2)</f>
        <v>0</v>
      </c>
      <c r="BL871" s="18" t="s">
        <v>248</v>
      </c>
      <c r="BM871" s="225" t="s">
        <v>6055</v>
      </c>
    </row>
    <row r="872" s="2" customFormat="1">
      <c r="A872" s="39"/>
      <c r="B872" s="40"/>
      <c r="C872" s="41"/>
      <c r="D872" s="227" t="s">
        <v>435</v>
      </c>
      <c r="E872" s="41"/>
      <c r="F872" s="228" t="s">
        <v>8676</v>
      </c>
      <c r="G872" s="41"/>
      <c r="H872" s="41"/>
      <c r="I872" s="229"/>
      <c r="J872" s="41"/>
      <c r="K872" s="41"/>
      <c r="L872" s="45"/>
      <c r="M872" s="291"/>
      <c r="N872" s="292"/>
      <c r="O872" s="85"/>
      <c r="P872" s="85"/>
      <c r="Q872" s="85"/>
      <c r="R872" s="85"/>
      <c r="S872" s="85"/>
      <c r="T872" s="86"/>
      <c r="U872" s="39"/>
      <c r="V872" s="39"/>
      <c r="W872" s="39"/>
      <c r="X872" s="39"/>
      <c r="Y872" s="39"/>
      <c r="Z872" s="39"/>
      <c r="AA872" s="39"/>
      <c r="AB872" s="39"/>
      <c r="AC872" s="39"/>
      <c r="AD872" s="39"/>
      <c r="AE872" s="39"/>
      <c r="AT872" s="18" t="s">
        <v>435</v>
      </c>
      <c r="AU872" s="18" t="s">
        <v>79</v>
      </c>
    </row>
    <row r="873" s="2" customFormat="1" ht="16.5" customHeight="1">
      <c r="A873" s="39"/>
      <c r="B873" s="40"/>
      <c r="C873" s="214" t="s">
        <v>3800</v>
      </c>
      <c r="D873" s="214" t="s">
        <v>243</v>
      </c>
      <c r="E873" s="215" t="s">
        <v>8677</v>
      </c>
      <c r="F873" s="216" t="s">
        <v>8235</v>
      </c>
      <c r="G873" s="217" t="s">
        <v>282</v>
      </c>
      <c r="H873" s="218">
        <v>1</v>
      </c>
      <c r="I873" s="219"/>
      <c r="J873" s="220">
        <f>ROUND(I873*H873,2)</f>
        <v>0</v>
      </c>
      <c r="K873" s="216" t="s">
        <v>247</v>
      </c>
      <c r="L873" s="45"/>
      <c r="M873" s="221" t="s">
        <v>19</v>
      </c>
      <c r="N873" s="222" t="s">
        <v>43</v>
      </c>
      <c r="O873" s="85"/>
      <c r="P873" s="223">
        <f>O873*H873</f>
        <v>0</v>
      </c>
      <c r="Q873" s="223">
        <v>0</v>
      </c>
      <c r="R873" s="223">
        <f>Q873*H873</f>
        <v>0</v>
      </c>
      <c r="S873" s="223">
        <v>0</v>
      </c>
      <c r="T873" s="224">
        <f>S873*H873</f>
        <v>0</v>
      </c>
      <c r="U873" s="39"/>
      <c r="V873" s="39"/>
      <c r="W873" s="39"/>
      <c r="X873" s="39"/>
      <c r="Y873" s="39"/>
      <c r="Z873" s="39"/>
      <c r="AA873" s="39"/>
      <c r="AB873" s="39"/>
      <c r="AC873" s="39"/>
      <c r="AD873" s="39"/>
      <c r="AE873" s="39"/>
      <c r="AR873" s="225" t="s">
        <v>248</v>
      </c>
      <c r="AT873" s="225" t="s">
        <v>243</v>
      </c>
      <c r="AU873" s="225" t="s">
        <v>79</v>
      </c>
      <c r="AY873" s="18" t="s">
        <v>240</v>
      </c>
      <c r="BE873" s="226">
        <f>IF(N873="základní",J873,0)</f>
        <v>0</v>
      </c>
      <c r="BF873" s="226">
        <f>IF(N873="snížená",J873,0)</f>
        <v>0</v>
      </c>
      <c r="BG873" s="226">
        <f>IF(N873="zákl. přenesená",J873,0)</f>
        <v>0</v>
      </c>
      <c r="BH873" s="226">
        <f>IF(N873="sníž. přenesená",J873,0)</f>
        <v>0</v>
      </c>
      <c r="BI873" s="226">
        <f>IF(N873="nulová",J873,0)</f>
        <v>0</v>
      </c>
      <c r="BJ873" s="18" t="s">
        <v>79</v>
      </c>
      <c r="BK873" s="226">
        <f>ROUND(I873*H873,2)</f>
        <v>0</v>
      </c>
      <c r="BL873" s="18" t="s">
        <v>248</v>
      </c>
      <c r="BM873" s="225" t="s">
        <v>6058</v>
      </c>
    </row>
    <row r="874" s="2" customFormat="1">
      <c r="A874" s="39"/>
      <c r="B874" s="40"/>
      <c r="C874" s="41"/>
      <c r="D874" s="227" t="s">
        <v>435</v>
      </c>
      <c r="E874" s="41"/>
      <c r="F874" s="228" t="s">
        <v>8678</v>
      </c>
      <c r="G874" s="41"/>
      <c r="H874" s="41"/>
      <c r="I874" s="229"/>
      <c r="J874" s="41"/>
      <c r="K874" s="41"/>
      <c r="L874" s="45"/>
      <c r="M874" s="291"/>
      <c r="N874" s="292"/>
      <c r="O874" s="85"/>
      <c r="P874" s="85"/>
      <c r="Q874" s="85"/>
      <c r="R874" s="85"/>
      <c r="S874" s="85"/>
      <c r="T874" s="86"/>
      <c r="U874" s="39"/>
      <c r="V874" s="39"/>
      <c r="W874" s="39"/>
      <c r="X874" s="39"/>
      <c r="Y874" s="39"/>
      <c r="Z874" s="39"/>
      <c r="AA874" s="39"/>
      <c r="AB874" s="39"/>
      <c r="AC874" s="39"/>
      <c r="AD874" s="39"/>
      <c r="AE874" s="39"/>
      <c r="AT874" s="18" t="s">
        <v>435</v>
      </c>
      <c r="AU874" s="18" t="s">
        <v>79</v>
      </c>
    </row>
    <row r="875" s="2" customFormat="1" ht="16.5" customHeight="1">
      <c r="A875" s="39"/>
      <c r="B875" s="40"/>
      <c r="C875" s="214" t="s">
        <v>3804</v>
      </c>
      <c r="D875" s="214" t="s">
        <v>243</v>
      </c>
      <c r="E875" s="215" t="s">
        <v>8679</v>
      </c>
      <c r="F875" s="216" t="s">
        <v>8253</v>
      </c>
      <c r="G875" s="217" t="s">
        <v>6156</v>
      </c>
      <c r="H875" s="218">
        <v>8</v>
      </c>
      <c r="I875" s="219"/>
      <c r="J875" s="220">
        <f>ROUND(I875*H875,2)</f>
        <v>0</v>
      </c>
      <c r="K875" s="216" t="s">
        <v>247</v>
      </c>
      <c r="L875" s="45"/>
      <c r="M875" s="221" t="s">
        <v>19</v>
      </c>
      <c r="N875" s="222" t="s">
        <v>43</v>
      </c>
      <c r="O875" s="85"/>
      <c r="P875" s="223">
        <f>O875*H875</f>
        <v>0</v>
      </c>
      <c r="Q875" s="223">
        <v>0</v>
      </c>
      <c r="R875" s="223">
        <f>Q875*H875</f>
        <v>0</v>
      </c>
      <c r="S875" s="223">
        <v>0</v>
      </c>
      <c r="T875" s="224">
        <f>S875*H875</f>
        <v>0</v>
      </c>
      <c r="U875" s="39"/>
      <c r="V875" s="39"/>
      <c r="W875" s="39"/>
      <c r="X875" s="39"/>
      <c r="Y875" s="39"/>
      <c r="Z875" s="39"/>
      <c r="AA875" s="39"/>
      <c r="AB875" s="39"/>
      <c r="AC875" s="39"/>
      <c r="AD875" s="39"/>
      <c r="AE875" s="39"/>
      <c r="AR875" s="225" t="s">
        <v>248</v>
      </c>
      <c r="AT875" s="225" t="s">
        <v>243</v>
      </c>
      <c r="AU875" s="225" t="s">
        <v>79</v>
      </c>
      <c r="AY875" s="18" t="s">
        <v>240</v>
      </c>
      <c r="BE875" s="226">
        <f>IF(N875="základní",J875,0)</f>
        <v>0</v>
      </c>
      <c r="BF875" s="226">
        <f>IF(N875="snížená",J875,0)</f>
        <v>0</v>
      </c>
      <c r="BG875" s="226">
        <f>IF(N875="zákl. přenesená",J875,0)</f>
        <v>0</v>
      </c>
      <c r="BH875" s="226">
        <f>IF(N875="sníž. přenesená",J875,0)</f>
        <v>0</v>
      </c>
      <c r="BI875" s="226">
        <f>IF(N875="nulová",J875,0)</f>
        <v>0</v>
      </c>
      <c r="BJ875" s="18" t="s">
        <v>79</v>
      </c>
      <c r="BK875" s="226">
        <f>ROUND(I875*H875,2)</f>
        <v>0</v>
      </c>
      <c r="BL875" s="18" t="s">
        <v>248</v>
      </c>
      <c r="BM875" s="225" t="s">
        <v>2868</v>
      </c>
    </row>
    <row r="876" s="2" customFormat="1">
      <c r="A876" s="39"/>
      <c r="B876" s="40"/>
      <c r="C876" s="41"/>
      <c r="D876" s="227" t="s">
        <v>435</v>
      </c>
      <c r="E876" s="41"/>
      <c r="F876" s="228" t="s">
        <v>8680</v>
      </c>
      <c r="G876" s="41"/>
      <c r="H876" s="41"/>
      <c r="I876" s="229"/>
      <c r="J876" s="41"/>
      <c r="K876" s="41"/>
      <c r="L876" s="45"/>
      <c r="M876" s="291"/>
      <c r="N876" s="292"/>
      <c r="O876" s="85"/>
      <c r="P876" s="85"/>
      <c r="Q876" s="85"/>
      <c r="R876" s="85"/>
      <c r="S876" s="85"/>
      <c r="T876" s="86"/>
      <c r="U876" s="39"/>
      <c r="V876" s="39"/>
      <c r="W876" s="39"/>
      <c r="X876" s="39"/>
      <c r="Y876" s="39"/>
      <c r="Z876" s="39"/>
      <c r="AA876" s="39"/>
      <c r="AB876" s="39"/>
      <c r="AC876" s="39"/>
      <c r="AD876" s="39"/>
      <c r="AE876" s="39"/>
      <c r="AT876" s="18" t="s">
        <v>435</v>
      </c>
      <c r="AU876" s="18" t="s">
        <v>79</v>
      </c>
    </row>
    <row r="877" s="2" customFormat="1" ht="16.5" customHeight="1">
      <c r="A877" s="39"/>
      <c r="B877" s="40"/>
      <c r="C877" s="214" t="s">
        <v>3808</v>
      </c>
      <c r="D877" s="214" t="s">
        <v>243</v>
      </c>
      <c r="E877" s="215" t="s">
        <v>8681</v>
      </c>
      <c r="F877" s="216" t="s">
        <v>8256</v>
      </c>
      <c r="G877" s="217" t="s">
        <v>6156</v>
      </c>
      <c r="H877" s="218">
        <v>4</v>
      </c>
      <c r="I877" s="219"/>
      <c r="J877" s="220">
        <f>ROUND(I877*H877,2)</f>
        <v>0</v>
      </c>
      <c r="K877" s="216" t="s">
        <v>247</v>
      </c>
      <c r="L877" s="45"/>
      <c r="M877" s="221" t="s">
        <v>19</v>
      </c>
      <c r="N877" s="222" t="s">
        <v>43</v>
      </c>
      <c r="O877" s="85"/>
      <c r="P877" s="223">
        <f>O877*H877</f>
        <v>0</v>
      </c>
      <c r="Q877" s="223">
        <v>0</v>
      </c>
      <c r="R877" s="223">
        <f>Q877*H877</f>
        <v>0</v>
      </c>
      <c r="S877" s="223">
        <v>0</v>
      </c>
      <c r="T877" s="224">
        <f>S877*H877</f>
        <v>0</v>
      </c>
      <c r="U877" s="39"/>
      <c r="V877" s="39"/>
      <c r="W877" s="39"/>
      <c r="X877" s="39"/>
      <c r="Y877" s="39"/>
      <c r="Z877" s="39"/>
      <c r="AA877" s="39"/>
      <c r="AB877" s="39"/>
      <c r="AC877" s="39"/>
      <c r="AD877" s="39"/>
      <c r="AE877" s="39"/>
      <c r="AR877" s="225" t="s">
        <v>248</v>
      </c>
      <c r="AT877" s="225" t="s">
        <v>243</v>
      </c>
      <c r="AU877" s="225" t="s">
        <v>79</v>
      </c>
      <c r="AY877" s="18" t="s">
        <v>240</v>
      </c>
      <c r="BE877" s="226">
        <f>IF(N877="základní",J877,0)</f>
        <v>0</v>
      </c>
      <c r="BF877" s="226">
        <f>IF(N877="snížená",J877,0)</f>
        <v>0</v>
      </c>
      <c r="BG877" s="226">
        <f>IF(N877="zákl. přenesená",J877,0)</f>
        <v>0</v>
      </c>
      <c r="BH877" s="226">
        <f>IF(N877="sníž. přenesená",J877,0)</f>
        <v>0</v>
      </c>
      <c r="BI877" s="226">
        <f>IF(N877="nulová",J877,0)</f>
        <v>0</v>
      </c>
      <c r="BJ877" s="18" t="s">
        <v>79</v>
      </c>
      <c r="BK877" s="226">
        <f>ROUND(I877*H877,2)</f>
        <v>0</v>
      </c>
      <c r="BL877" s="18" t="s">
        <v>248</v>
      </c>
      <c r="BM877" s="225" t="s">
        <v>6061</v>
      </c>
    </row>
    <row r="878" s="2" customFormat="1">
      <c r="A878" s="39"/>
      <c r="B878" s="40"/>
      <c r="C878" s="41"/>
      <c r="D878" s="227" t="s">
        <v>435</v>
      </c>
      <c r="E878" s="41"/>
      <c r="F878" s="228" t="s">
        <v>8682</v>
      </c>
      <c r="G878" s="41"/>
      <c r="H878" s="41"/>
      <c r="I878" s="229"/>
      <c r="J878" s="41"/>
      <c r="K878" s="41"/>
      <c r="L878" s="45"/>
      <c r="M878" s="291"/>
      <c r="N878" s="292"/>
      <c r="O878" s="85"/>
      <c r="P878" s="85"/>
      <c r="Q878" s="85"/>
      <c r="R878" s="85"/>
      <c r="S878" s="85"/>
      <c r="T878" s="86"/>
      <c r="U878" s="39"/>
      <c r="V878" s="39"/>
      <c r="W878" s="39"/>
      <c r="X878" s="39"/>
      <c r="Y878" s="39"/>
      <c r="Z878" s="39"/>
      <c r="AA878" s="39"/>
      <c r="AB878" s="39"/>
      <c r="AC878" s="39"/>
      <c r="AD878" s="39"/>
      <c r="AE878" s="39"/>
      <c r="AT878" s="18" t="s">
        <v>435</v>
      </c>
      <c r="AU878" s="18" t="s">
        <v>79</v>
      </c>
    </row>
    <row r="879" s="12" customFormat="1" ht="25.92" customHeight="1">
      <c r="A879" s="12"/>
      <c r="B879" s="198"/>
      <c r="C879" s="199"/>
      <c r="D879" s="200" t="s">
        <v>71</v>
      </c>
      <c r="E879" s="201" t="s">
        <v>371</v>
      </c>
      <c r="F879" s="201" t="s">
        <v>8683</v>
      </c>
      <c r="G879" s="199"/>
      <c r="H879" s="199"/>
      <c r="I879" s="202"/>
      <c r="J879" s="203">
        <f>BK879</f>
        <v>0</v>
      </c>
      <c r="K879" s="199"/>
      <c r="L879" s="204"/>
      <c r="M879" s="205"/>
      <c r="N879" s="206"/>
      <c r="O879" s="206"/>
      <c r="P879" s="207">
        <f>SUM(P880:P897)</f>
        <v>0</v>
      </c>
      <c r="Q879" s="206"/>
      <c r="R879" s="207">
        <f>SUM(R880:R897)</f>
        <v>0</v>
      </c>
      <c r="S879" s="206"/>
      <c r="T879" s="208">
        <f>SUM(T880:T897)</f>
        <v>0</v>
      </c>
      <c r="U879" s="12"/>
      <c r="V879" s="12"/>
      <c r="W879" s="12"/>
      <c r="X879" s="12"/>
      <c r="Y879" s="12"/>
      <c r="Z879" s="12"/>
      <c r="AA879" s="12"/>
      <c r="AB879" s="12"/>
      <c r="AC879" s="12"/>
      <c r="AD879" s="12"/>
      <c r="AE879" s="12"/>
      <c r="AR879" s="209" t="s">
        <v>79</v>
      </c>
      <c r="AT879" s="210" t="s">
        <v>71</v>
      </c>
      <c r="AU879" s="210" t="s">
        <v>72</v>
      </c>
      <c r="AY879" s="209" t="s">
        <v>240</v>
      </c>
      <c r="BK879" s="211">
        <f>SUM(BK880:BK897)</f>
        <v>0</v>
      </c>
    </row>
    <row r="880" s="2" customFormat="1">
      <c r="A880" s="39"/>
      <c r="B880" s="40"/>
      <c r="C880" s="214" t="s">
        <v>3812</v>
      </c>
      <c r="D880" s="214" t="s">
        <v>243</v>
      </c>
      <c r="E880" s="215" t="s">
        <v>8684</v>
      </c>
      <c r="F880" s="216" t="s">
        <v>8685</v>
      </c>
      <c r="G880" s="217" t="s">
        <v>282</v>
      </c>
      <c r="H880" s="218">
        <v>1</v>
      </c>
      <c r="I880" s="219"/>
      <c r="J880" s="220">
        <f>ROUND(I880*H880,2)</f>
        <v>0</v>
      </c>
      <c r="K880" s="216" t="s">
        <v>247</v>
      </c>
      <c r="L880" s="45"/>
      <c r="M880" s="221" t="s">
        <v>19</v>
      </c>
      <c r="N880" s="222" t="s">
        <v>43</v>
      </c>
      <c r="O880" s="85"/>
      <c r="P880" s="223">
        <f>O880*H880</f>
        <v>0</v>
      </c>
      <c r="Q880" s="223">
        <v>0</v>
      </c>
      <c r="R880" s="223">
        <f>Q880*H880</f>
        <v>0</v>
      </c>
      <c r="S880" s="223">
        <v>0</v>
      </c>
      <c r="T880" s="224">
        <f>S880*H880</f>
        <v>0</v>
      </c>
      <c r="U880" s="39"/>
      <c r="V880" s="39"/>
      <c r="W880" s="39"/>
      <c r="X880" s="39"/>
      <c r="Y880" s="39"/>
      <c r="Z880" s="39"/>
      <c r="AA880" s="39"/>
      <c r="AB880" s="39"/>
      <c r="AC880" s="39"/>
      <c r="AD880" s="39"/>
      <c r="AE880" s="39"/>
      <c r="AR880" s="225" t="s">
        <v>248</v>
      </c>
      <c r="AT880" s="225" t="s">
        <v>243</v>
      </c>
      <c r="AU880" s="225" t="s">
        <v>79</v>
      </c>
      <c r="AY880" s="18" t="s">
        <v>240</v>
      </c>
      <c r="BE880" s="226">
        <f>IF(N880="základní",J880,0)</f>
        <v>0</v>
      </c>
      <c r="BF880" s="226">
        <f>IF(N880="snížená",J880,0)</f>
        <v>0</v>
      </c>
      <c r="BG880" s="226">
        <f>IF(N880="zákl. přenesená",J880,0)</f>
        <v>0</v>
      </c>
      <c r="BH880" s="226">
        <f>IF(N880="sníž. přenesená",J880,0)</f>
        <v>0</v>
      </c>
      <c r="BI880" s="226">
        <f>IF(N880="nulová",J880,0)</f>
        <v>0</v>
      </c>
      <c r="BJ880" s="18" t="s">
        <v>79</v>
      </c>
      <c r="BK880" s="226">
        <f>ROUND(I880*H880,2)</f>
        <v>0</v>
      </c>
      <c r="BL880" s="18" t="s">
        <v>248</v>
      </c>
      <c r="BM880" s="225" t="s">
        <v>6064</v>
      </c>
    </row>
    <row r="881" s="2" customFormat="1">
      <c r="A881" s="39"/>
      <c r="B881" s="40"/>
      <c r="C881" s="41"/>
      <c r="D881" s="227" t="s">
        <v>435</v>
      </c>
      <c r="E881" s="41"/>
      <c r="F881" s="228" t="s">
        <v>8686</v>
      </c>
      <c r="G881" s="41"/>
      <c r="H881" s="41"/>
      <c r="I881" s="229"/>
      <c r="J881" s="41"/>
      <c r="K881" s="41"/>
      <c r="L881" s="45"/>
      <c r="M881" s="291"/>
      <c r="N881" s="292"/>
      <c r="O881" s="85"/>
      <c r="P881" s="85"/>
      <c r="Q881" s="85"/>
      <c r="R881" s="85"/>
      <c r="S881" s="85"/>
      <c r="T881" s="86"/>
      <c r="U881" s="39"/>
      <c r="V881" s="39"/>
      <c r="W881" s="39"/>
      <c r="X881" s="39"/>
      <c r="Y881" s="39"/>
      <c r="Z881" s="39"/>
      <c r="AA881" s="39"/>
      <c r="AB881" s="39"/>
      <c r="AC881" s="39"/>
      <c r="AD881" s="39"/>
      <c r="AE881" s="39"/>
      <c r="AT881" s="18" t="s">
        <v>435</v>
      </c>
      <c r="AU881" s="18" t="s">
        <v>79</v>
      </c>
    </row>
    <row r="882" s="2" customFormat="1" ht="33" customHeight="1">
      <c r="A882" s="39"/>
      <c r="B882" s="40"/>
      <c r="C882" s="214" t="s">
        <v>3816</v>
      </c>
      <c r="D882" s="214" t="s">
        <v>243</v>
      </c>
      <c r="E882" s="215" t="s">
        <v>8687</v>
      </c>
      <c r="F882" s="216" t="s">
        <v>8688</v>
      </c>
      <c r="G882" s="217" t="s">
        <v>282</v>
      </c>
      <c r="H882" s="218">
        <v>1</v>
      </c>
      <c r="I882" s="219"/>
      <c r="J882" s="220">
        <f>ROUND(I882*H882,2)</f>
        <v>0</v>
      </c>
      <c r="K882" s="216" t="s">
        <v>247</v>
      </c>
      <c r="L882" s="45"/>
      <c r="M882" s="221" t="s">
        <v>19</v>
      </c>
      <c r="N882" s="222" t="s">
        <v>43</v>
      </c>
      <c r="O882" s="85"/>
      <c r="P882" s="223">
        <f>O882*H882</f>
        <v>0</v>
      </c>
      <c r="Q882" s="223">
        <v>0</v>
      </c>
      <c r="R882" s="223">
        <f>Q882*H882</f>
        <v>0</v>
      </c>
      <c r="S882" s="223">
        <v>0</v>
      </c>
      <c r="T882" s="224">
        <f>S882*H882</f>
        <v>0</v>
      </c>
      <c r="U882" s="39"/>
      <c r="V882" s="39"/>
      <c r="W882" s="39"/>
      <c r="X882" s="39"/>
      <c r="Y882" s="39"/>
      <c r="Z882" s="39"/>
      <c r="AA882" s="39"/>
      <c r="AB882" s="39"/>
      <c r="AC882" s="39"/>
      <c r="AD882" s="39"/>
      <c r="AE882" s="39"/>
      <c r="AR882" s="225" t="s">
        <v>248</v>
      </c>
      <c r="AT882" s="225" t="s">
        <v>243</v>
      </c>
      <c r="AU882" s="225" t="s">
        <v>79</v>
      </c>
      <c r="AY882" s="18" t="s">
        <v>240</v>
      </c>
      <c r="BE882" s="226">
        <f>IF(N882="základní",J882,0)</f>
        <v>0</v>
      </c>
      <c r="BF882" s="226">
        <f>IF(N882="snížená",J882,0)</f>
        <v>0</v>
      </c>
      <c r="BG882" s="226">
        <f>IF(N882="zákl. přenesená",J882,0)</f>
        <v>0</v>
      </c>
      <c r="BH882" s="226">
        <f>IF(N882="sníž. přenesená",J882,0)</f>
        <v>0</v>
      </c>
      <c r="BI882" s="226">
        <f>IF(N882="nulová",J882,0)</f>
        <v>0</v>
      </c>
      <c r="BJ882" s="18" t="s">
        <v>79</v>
      </c>
      <c r="BK882" s="226">
        <f>ROUND(I882*H882,2)</f>
        <v>0</v>
      </c>
      <c r="BL882" s="18" t="s">
        <v>248</v>
      </c>
      <c r="BM882" s="225" t="s">
        <v>6067</v>
      </c>
    </row>
    <row r="883" s="2" customFormat="1">
      <c r="A883" s="39"/>
      <c r="B883" s="40"/>
      <c r="C883" s="41"/>
      <c r="D883" s="227" t="s">
        <v>435</v>
      </c>
      <c r="E883" s="41"/>
      <c r="F883" s="228" t="s">
        <v>8689</v>
      </c>
      <c r="G883" s="41"/>
      <c r="H883" s="41"/>
      <c r="I883" s="229"/>
      <c r="J883" s="41"/>
      <c r="K883" s="41"/>
      <c r="L883" s="45"/>
      <c r="M883" s="291"/>
      <c r="N883" s="292"/>
      <c r="O883" s="85"/>
      <c r="P883" s="85"/>
      <c r="Q883" s="85"/>
      <c r="R883" s="85"/>
      <c r="S883" s="85"/>
      <c r="T883" s="86"/>
      <c r="U883" s="39"/>
      <c r="V883" s="39"/>
      <c r="W883" s="39"/>
      <c r="X883" s="39"/>
      <c r="Y883" s="39"/>
      <c r="Z883" s="39"/>
      <c r="AA883" s="39"/>
      <c r="AB883" s="39"/>
      <c r="AC883" s="39"/>
      <c r="AD883" s="39"/>
      <c r="AE883" s="39"/>
      <c r="AT883" s="18" t="s">
        <v>435</v>
      </c>
      <c r="AU883" s="18" t="s">
        <v>79</v>
      </c>
    </row>
    <row r="884" s="2" customFormat="1">
      <c r="A884" s="39"/>
      <c r="B884" s="40"/>
      <c r="C884" s="214" t="s">
        <v>3820</v>
      </c>
      <c r="D884" s="214" t="s">
        <v>243</v>
      </c>
      <c r="E884" s="215" t="s">
        <v>8690</v>
      </c>
      <c r="F884" s="216" t="s">
        <v>8691</v>
      </c>
      <c r="G884" s="217" t="s">
        <v>8065</v>
      </c>
      <c r="H884" s="218">
        <v>185</v>
      </c>
      <c r="I884" s="219"/>
      <c r="J884" s="220">
        <f>ROUND(I884*H884,2)</f>
        <v>0</v>
      </c>
      <c r="K884" s="216" t="s">
        <v>247</v>
      </c>
      <c r="L884" s="45"/>
      <c r="M884" s="221" t="s">
        <v>19</v>
      </c>
      <c r="N884" s="222" t="s">
        <v>43</v>
      </c>
      <c r="O884" s="85"/>
      <c r="P884" s="223">
        <f>O884*H884</f>
        <v>0</v>
      </c>
      <c r="Q884" s="223">
        <v>0</v>
      </c>
      <c r="R884" s="223">
        <f>Q884*H884</f>
        <v>0</v>
      </c>
      <c r="S884" s="223">
        <v>0</v>
      </c>
      <c r="T884" s="224">
        <f>S884*H884</f>
        <v>0</v>
      </c>
      <c r="U884" s="39"/>
      <c r="V884" s="39"/>
      <c r="W884" s="39"/>
      <c r="X884" s="39"/>
      <c r="Y884" s="39"/>
      <c r="Z884" s="39"/>
      <c r="AA884" s="39"/>
      <c r="AB884" s="39"/>
      <c r="AC884" s="39"/>
      <c r="AD884" s="39"/>
      <c r="AE884" s="39"/>
      <c r="AR884" s="225" t="s">
        <v>248</v>
      </c>
      <c r="AT884" s="225" t="s">
        <v>243</v>
      </c>
      <c r="AU884" s="225" t="s">
        <v>79</v>
      </c>
      <c r="AY884" s="18" t="s">
        <v>240</v>
      </c>
      <c r="BE884" s="226">
        <f>IF(N884="základní",J884,0)</f>
        <v>0</v>
      </c>
      <c r="BF884" s="226">
        <f>IF(N884="snížená",J884,0)</f>
        <v>0</v>
      </c>
      <c r="BG884" s="226">
        <f>IF(N884="zákl. přenesená",J884,0)</f>
        <v>0</v>
      </c>
      <c r="BH884" s="226">
        <f>IF(N884="sníž. přenesená",J884,0)</f>
        <v>0</v>
      </c>
      <c r="BI884" s="226">
        <f>IF(N884="nulová",J884,0)</f>
        <v>0</v>
      </c>
      <c r="BJ884" s="18" t="s">
        <v>79</v>
      </c>
      <c r="BK884" s="226">
        <f>ROUND(I884*H884,2)</f>
        <v>0</v>
      </c>
      <c r="BL884" s="18" t="s">
        <v>248</v>
      </c>
      <c r="BM884" s="225" t="s">
        <v>6072</v>
      </c>
    </row>
    <row r="885" s="2" customFormat="1">
      <c r="A885" s="39"/>
      <c r="B885" s="40"/>
      <c r="C885" s="41"/>
      <c r="D885" s="227" t="s">
        <v>435</v>
      </c>
      <c r="E885" s="41"/>
      <c r="F885" s="228" t="s">
        <v>8692</v>
      </c>
      <c r="G885" s="41"/>
      <c r="H885" s="41"/>
      <c r="I885" s="229"/>
      <c r="J885" s="41"/>
      <c r="K885" s="41"/>
      <c r="L885" s="45"/>
      <c r="M885" s="291"/>
      <c r="N885" s="292"/>
      <c r="O885" s="85"/>
      <c r="P885" s="85"/>
      <c r="Q885" s="85"/>
      <c r="R885" s="85"/>
      <c r="S885" s="85"/>
      <c r="T885" s="86"/>
      <c r="U885" s="39"/>
      <c r="V885" s="39"/>
      <c r="W885" s="39"/>
      <c r="X885" s="39"/>
      <c r="Y885" s="39"/>
      <c r="Z885" s="39"/>
      <c r="AA885" s="39"/>
      <c r="AB885" s="39"/>
      <c r="AC885" s="39"/>
      <c r="AD885" s="39"/>
      <c r="AE885" s="39"/>
      <c r="AT885" s="18" t="s">
        <v>435</v>
      </c>
      <c r="AU885" s="18" t="s">
        <v>79</v>
      </c>
    </row>
    <row r="886" s="2" customFormat="1">
      <c r="A886" s="39"/>
      <c r="B886" s="40"/>
      <c r="C886" s="214" t="s">
        <v>3824</v>
      </c>
      <c r="D886" s="214" t="s">
        <v>243</v>
      </c>
      <c r="E886" s="215" t="s">
        <v>8693</v>
      </c>
      <c r="F886" s="216" t="s">
        <v>8694</v>
      </c>
      <c r="G886" s="217" t="s">
        <v>8065</v>
      </c>
      <c r="H886" s="218">
        <v>24</v>
      </c>
      <c r="I886" s="219"/>
      <c r="J886" s="220">
        <f>ROUND(I886*H886,2)</f>
        <v>0</v>
      </c>
      <c r="K886" s="216" t="s">
        <v>247</v>
      </c>
      <c r="L886" s="45"/>
      <c r="M886" s="221" t="s">
        <v>19</v>
      </c>
      <c r="N886" s="222" t="s">
        <v>43</v>
      </c>
      <c r="O886" s="85"/>
      <c r="P886" s="223">
        <f>O886*H886</f>
        <v>0</v>
      </c>
      <c r="Q886" s="223">
        <v>0</v>
      </c>
      <c r="R886" s="223">
        <f>Q886*H886</f>
        <v>0</v>
      </c>
      <c r="S886" s="223">
        <v>0</v>
      </c>
      <c r="T886" s="224">
        <f>S886*H886</f>
        <v>0</v>
      </c>
      <c r="U886" s="39"/>
      <c r="V886" s="39"/>
      <c r="W886" s="39"/>
      <c r="X886" s="39"/>
      <c r="Y886" s="39"/>
      <c r="Z886" s="39"/>
      <c r="AA886" s="39"/>
      <c r="AB886" s="39"/>
      <c r="AC886" s="39"/>
      <c r="AD886" s="39"/>
      <c r="AE886" s="39"/>
      <c r="AR886" s="225" t="s">
        <v>248</v>
      </c>
      <c r="AT886" s="225" t="s">
        <v>243</v>
      </c>
      <c r="AU886" s="225" t="s">
        <v>79</v>
      </c>
      <c r="AY886" s="18" t="s">
        <v>240</v>
      </c>
      <c r="BE886" s="226">
        <f>IF(N886="základní",J886,0)</f>
        <v>0</v>
      </c>
      <c r="BF886" s="226">
        <f>IF(N886="snížená",J886,0)</f>
        <v>0</v>
      </c>
      <c r="BG886" s="226">
        <f>IF(N886="zákl. přenesená",J886,0)</f>
        <v>0</v>
      </c>
      <c r="BH886" s="226">
        <f>IF(N886="sníž. přenesená",J886,0)</f>
        <v>0</v>
      </c>
      <c r="BI886" s="226">
        <f>IF(N886="nulová",J886,0)</f>
        <v>0</v>
      </c>
      <c r="BJ886" s="18" t="s">
        <v>79</v>
      </c>
      <c r="BK886" s="226">
        <f>ROUND(I886*H886,2)</f>
        <v>0</v>
      </c>
      <c r="BL886" s="18" t="s">
        <v>248</v>
      </c>
      <c r="BM886" s="225" t="s">
        <v>6076</v>
      </c>
    </row>
    <row r="887" s="2" customFormat="1">
      <c r="A887" s="39"/>
      <c r="B887" s="40"/>
      <c r="C887" s="41"/>
      <c r="D887" s="227" t="s">
        <v>435</v>
      </c>
      <c r="E887" s="41"/>
      <c r="F887" s="228" t="s">
        <v>8695</v>
      </c>
      <c r="G887" s="41"/>
      <c r="H887" s="41"/>
      <c r="I887" s="229"/>
      <c r="J887" s="41"/>
      <c r="K887" s="41"/>
      <c r="L887" s="45"/>
      <c r="M887" s="291"/>
      <c r="N887" s="292"/>
      <c r="O887" s="85"/>
      <c r="P887" s="85"/>
      <c r="Q887" s="85"/>
      <c r="R887" s="85"/>
      <c r="S887" s="85"/>
      <c r="T887" s="86"/>
      <c r="U887" s="39"/>
      <c r="V887" s="39"/>
      <c r="W887" s="39"/>
      <c r="X887" s="39"/>
      <c r="Y887" s="39"/>
      <c r="Z887" s="39"/>
      <c r="AA887" s="39"/>
      <c r="AB887" s="39"/>
      <c r="AC887" s="39"/>
      <c r="AD887" s="39"/>
      <c r="AE887" s="39"/>
      <c r="AT887" s="18" t="s">
        <v>435</v>
      </c>
      <c r="AU887" s="18" t="s">
        <v>79</v>
      </c>
    </row>
    <row r="888" s="2" customFormat="1">
      <c r="A888" s="39"/>
      <c r="B888" s="40"/>
      <c r="C888" s="214" t="s">
        <v>3828</v>
      </c>
      <c r="D888" s="214" t="s">
        <v>243</v>
      </c>
      <c r="E888" s="215" t="s">
        <v>8696</v>
      </c>
      <c r="F888" s="216" t="s">
        <v>8697</v>
      </c>
      <c r="G888" s="217" t="s">
        <v>8065</v>
      </c>
      <c r="H888" s="218">
        <v>230</v>
      </c>
      <c r="I888" s="219"/>
      <c r="J888" s="220">
        <f>ROUND(I888*H888,2)</f>
        <v>0</v>
      </c>
      <c r="K888" s="216" t="s">
        <v>247</v>
      </c>
      <c r="L888" s="45"/>
      <c r="M888" s="221" t="s">
        <v>19</v>
      </c>
      <c r="N888" s="222" t="s">
        <v>43</v>
      </c>
      <c r="O888" s="85"/>
      <c r="P888" s="223">
        <f>O888*H888</f>
        <v>0</v>
      </c>
      <c r="Q888" s="223">
        <v>0</v>
      </c>
      <c r="R888" s="223">
        <f>Q888*H888</f>
        <v>0</v>
      </c>
      <c r="S888" s="223">
        <v>0</v>
      </c>
      <c r="T888" s="224">
        <f>S888*H888</f>
        <v>0</v>
      </c>
      <c r="U888" s="39"/>
      <c r="V888" s="39"/>
      <c r="W888" s="39"/>
      <c r="X888" s="39"/>
      <c r="Y888" s="39"/>
      <c r="Z888" s="39"/>
      <c r="AA888" s="39"/>
      <c r="AB888" s="39"/>
      <c r="AC888" s="39"/>
      <c r="AD888" s="39"/>
      <c r="AE888" s="39"/>
      <c r="AR888" s="225" t="s">
        <v>248</v>
      </c>
      <c r="AT888" s="225" t="s">
        <v>243</v>
      </c>
      <c r="AU888" s="225" t="s">
        <v>79</v>
      </c>
      <c r="AY888" s="18" t="s">
        <v>240</v>
      </c>
      <c r="BE888" s="226">
        <f>IF(N888="základní",J888,0)</f>
        <v>0</v>
      </c>
      <c r="BF888" s="226">
        <f>IF(N888="snížená",J888,0)</f>
        <v>0</v>
      </c>
      <c r="BG888" s="226">
        <f>IF(N888="zákl. přenesená",J888,0)</f>
        <v>0</v>
      </c>
      <c r="BH888" s="226">
        <f>IF(N888="sníž. přenesená",J888,0)</f>
        <v>0</v>
      </c>
      <c r="BI888" s="226">
        <f>IF(N888="nulová",J888,0)</f>
        <v>0</v>
      </c>
      <c r="BJ888" s="18" t="s">
        <v>79</v>
      </c>
      <c r="BK888" s="226">
        <f>ROUND(I888*H888,2)</f>
        <v>0</v>
      </c>
      <c r="BL888" s="18" t="s">
        <v>248</v>
      </c>
      <c r="BM888" s="225" t="s">
        <v>6079</v>
      </c>
    </row>
    <row r="889" s="2" customFormat="1">
      <c r="A889" s="39"/>
      <c r="B889" s="40"/>
      <c r="C889" s="41"/>
      <c r="D889" s="227" t="s">
        <v>435</v>
      </c>
      <c r="E889" s="41"/>
      <c r="F889" s="228" t="s">
        <v>8698</v>
      </c>
      <c r="G889" s="41"/>
      <c r="H889" s="41"/>
      <c r="I889" s="229"/>
      <c r="J889" s="41"/>
      <c r="K889" s="41"/>
      <c r="L889" s="45"/>
      <c r="M889" s="291"/>
      <c r="N889" s="292"/>
      <c r="O889" s="85"/>
      <c r="P889" s="85"/>
      <c r="Q889" s="85"/>
      <c r="R889" s="85"/>
      <c r="S889" s="85"/>
      <c r="T889" s="86"/>
      <c r="U889" s="39"/>
      <c r="V889" s="39"/>
      <c r="W889" s="39"/>
      <c r="X889" s="39"/>
      <c r="Y889" s="39"/>
      <c r="Z889" s="39"/>
      <c r="AA889" s="39"/>
      <c r="AB889" s="39"/>
      <c r="AC889" s="39"/>
      <c r="AD889" s="39"/>
      <c r="AE889" s="39"/>
      <c r="AT889" s="18" t="s">
        <v>435</v>
      </c>
      <c r="AU889" s="18" t="s">
        <v>79</v>
      </c>
    </row>
    <row r="890" s="2" customFormat="1">
      <c r="A890" s="39"/>
      <c r="B890" s="40"/>
      <c r="C890" s="214" t="s">
        <v>3832</v>
      </c>
      <c r="D890" s="214" t="s">
        <v>243</v>
      </c>
      <c r="E890" s="215" t="s">
        <v>8699</v>
      </c>
      <c r="F890" s="216" t="s">
        <v>8700</v>
      </c>
      <c r="G890" s="217" t="s">
        <v>8065</v>
      </c>
      <c r="H890" s="218">
        <v>82</v>
      </c>
      <c r="I890" s="219"/>
      <c r="J890" s="220">
        <f>ROUND(I890*H890,2)</f>
        <v>0</v>
      </c>
      <c r="K890" s="216" t="s">
        <v>247</v>
      </c>
      <c r="L890" s="45"/>
      <c r="M890" s="221" t="s">
        <v>19</v>
      </c>
      <c r="N890" s="222" t="s">
        <v>43</v>
      </c>
      <c r="O890" s="85"/>
      <c r="P890" s="223">
        <f>O890*H890</f>
        <v>0</v>
      </c>
      <c r="Q890" s="223">
        <v>0</v>
      </c>
      <c r="R890" s="223">
        <f>Q890*H890</f>
        <v>0</v>
      </c>
      <c r="S890" s="223">
        <v>0</v>
      </c>
      <c r="T890" s="224">
        <f>S890*H890</f>
        <v>0</v>
      </c>
      <c r="U890" s="39"/>
      <c r="V890" s="39"/>
      <c r="W890" s="39"/>
      <c r="X890" s="39"/>
      <c r="Y890" s="39"/>
      <c r="Z890" s="39"/>
      <c r="AA890" s="39"/>
      <c r="AB890" s="39"/>
      <c r="AC890" s="39"/>
      <c r="AD890" s="39"/>
      <c r="AE890" s="39"/>
      <c r="AR890" s="225" t="s">
        <v>248</v>
      </c>
      <c r="AT890" s="225" t="s">
        <v>243</v>
      </c>
      <c r="AU890" s="225" t="s">
        <v>79</v>
      </c>
      <c r="AY890" s="18" t="s">
        <v>240</v>
      </c>
      <c r="BE890" s="226">
        <f>IF(N890="základní",J890,0)</f>
        <v>0</v>
      </c>
      <c r="BF890" s="226">
        <f>IF(N890="snížená",J890,0)</f>
        <v>0</v>
      </c>
      <c r="BG890" s="226">
        <f>IF(N890="zákl. přenesená",J890,0)</f>
        <v>0</v>
      </c>
      <c r="BH890" s="226">
        <f>IF(N890="sníž. přenesená",J890,0)</f>
        <v>0</v>
      </c>
      <c r="BI890" s="226">
        <f>IF(N890="nulová",J890,0)</f>
        <v>0</v>
      </c>
      <c r="BJ890" s="18" t="s">
        <v>79</v>
      </c>
      <c r="BK890" s="226">
        <f>ROUND(I890*H890,2)</f>
        <v>0</v>
      </c>
      <c r="BL890" s="18" t="s">
        <v>248</v>
      </c>
      <c r="BM890" s="225" t="s">
        <v>6082</v>
      </c>
    </row>
    <row r="891" s="2" customFormat="1">
      <c r="A891" s="39"/>
      <c r="B891" s="40"/>
      <c r="C891" s="41"/>
      <c r="D891" s="227" t="s">
        <v>435</v>
      </c>
      <c r="E891" s="41"/>
      <c r="F891" s="228" t="s">
        <v>8701</v>
      </c>
      <c r="G891" s="41"/>
      <c r="H891" s="41"/>
      <c r="I891" s="229"/>
      <c r="J891" s="41"/>
      <c r="K891" s="41"/>
      <c r="L891" s="45"/>
      <c r="M891" s="291"/>
      <c r="N891" s="292"/>
      <c r="O891" s="85"/>
      <c r="P891" s="85"/>
      <c r="Q891" s="85"/>
      <c r="R891" s="85"/>
      <c r="S891" s="85"/>
      <c r="T891" s="86"/>
      <c r="U891" s="39"/>
      <c r="V891" s="39"/>
      <c r="W891" s="39"/>
      <c r="X891" s="39"/>
      <c r="Y891" s="39"/>
      <c r="Z891" s="39"/>
      <c r="AA891" s="39"/>
      <c r="AB891" s="39"/>
      <c r="AC891" s="39"/>
      <c r="AD891" s="39"/>
      <c r="AE891" s="39"/>
      <c r="AT891" s="18" t="s">
        <v>435</v>
      </c>
      <c r="AU891" s="18" t="s">
        <v>79</v>
      </c>
    </row>
    <row r="892" s="2" customFormat="1">
      <c r="A892" s="39"/>
      <c r="B892" s="40"/>
      <c r="C892" s="214" t="s">
        <v>3836</v>
      </c>
      <c r="D892" s="214" t="s">
        <v>243</v>
      </c>
      <c r="E892" s="215" t="s">
        <v>8702</v>
      </c>
      <c r="F892" s="216" t="s">
        <v>8703</v>
      </c>
      <c r="G892" s="217" t="s">
        <v>8065</v>
      </c>
      <c r="H892" s="218">
        <v>10</v>
      </c>
      <c r="I892" s="219"/>
      <c r="J892" s="220">
        <f>ROUND(I892*H892,2)</f>
        <v>0</v>
      </c>
      <c r="K892" s="216" t="s">
        <v>247</v>
      </c>
      <c r="L892" s="45"/>
      <c r="M892" s="221" t="s">
        <v>19</v>
      </c>
      <c r="N892" s="222" t="s">
        <v>43</v>
      </c>
      <c r="O892" s="85"/>
      <c r="P892" s="223">
        <f>O892*H892</f>
        <v>0</v>
      </c>
      <c r="Q892" s="223">
        <v>0</v>
      </c>
      <c r="R892" s="223">
        <f>Q892*H892</f>
        <v>0</v>
      </c>
      <c r="S892" s="223">
        <v>0</v>
      </c>
      <c r="T892" s="224">
        <f>S892*H892</f>
        <v>0</v>
      </c>
      <c r="U892" s="39"/>
      <c r="V892" s="39"/>
      <c r="W892" s="39"/>
      <c r="X892" s="39"/>
      <c r="Y892" s="39"/>
      <c r="Z892" s="39"/>
      <c r="AA892" s="39"/>
      <c r="AB892" s="39"/>
      <c r="AC892" s="39"/>
      <c r="AD892" s="39"/>
      <c r="AE892" s="39"/>
      <c r="AR892" s="225" t="s">
        <v>248</v>
      </c>
      <c r="AT892" s="225" t="s">
        <v>243</v>
      </c>
      <c r="AU892" s="225" t="s">
        <v>79</v>
      </c>
      <c r="AY892" s="18" t="s">
        <v>240</v>
      </c>
      <c r="BE892" s="226">
        <f>IF(N892="základní",J892,0)</f>
        <v>0</v>
      </c>
      <c r="BF892" s="226">
        <f>IF(N892="snížená",J892,0)</f>
        <v>0</v>
      </c>
      <c r="BG892" s="226">
        <f>IF(N892="zákl. přenesená",J892,0)</f>
        <v>0</v>
      </c>
      <c r="BH892" s="226">
        <f>IF(N892="sníž. přenesená",J892,0)</f>
        <v>0</v>
      </c>
      <c r="BI892" s="226">
        <f>IF(N892="nulová",J892,0)</f>
        <v>0</v>
      </c>
      <c r="BJ892" s="18" t="s">
        <v>79</v>
      </c>
      <c r="BK892" s="226">
        <f>ROUND(I892*H892,2)</f>
        <v>0</v>
      </c>
      <c r="BL892" s="18" t="s">
        <v>248</v>
      </c>
      <c r="BM892" s="225" t="s">
        <v>6084</v>
      </c>
    </row>
    <row r="893" s="2" customFormat="1">
      <c r="A893" s="39"/>
      <c r="B893" s="40"/>
      <c r="C893" s="41"/>
      <c r="D893" s="227" t="s">
        <v>435</v>
      </c>
      <c r="E893" s="41"/>
      <c r="F893" s="228" t="s">
        <v>8704</v>
      </c>
      <c r="G893" s="41"/>
      <c r="H893" s="41"/>
      <c r="I893" s="229"/>
      <c r="J893" s="41"/>
      <c r="K893" s="41"/>
      <c r="L893" s="45"/>
      <c r="M893" s="291"/>
      <c r="N893" s="292"/>
      <c r="O893" s="85"/>
      <c r="P893" s="85"/>
      <c r="Q893" s="85"/>
      <c r="R893" s="85"/>
      <c r="S893" s="85"/>
      <c r="T893" s="86"/>
      <c r="U893" s="39"/>
      <c r="V893" s="39"/>
      <c r="W893" s="39"/>
      <c r="X893" s="39"/>
      <c r="Y893" s="39"/>
      <c r="Z893" s="39"/>
      <c r="AA893" s="39"/>
      <c r="AB893" s="39"/>
      <c r="AC893" s="39"/>
      <c r="AD893" s="39"/>
      <c r="AE893" s="39"/>
      <c r="AT893" s="18" t="s">
        <v>435</v>
      </c>
      <c r="AU893" s="18" t="s">
        <v>79</v>
      </c>
    </row>
    <row r="894" s="2" customFormat="1">
      <c r="A894" s="39"/>
      <c r="B894" s="40"/>
      <c r="C894" s="214" t="s">
        <v>3840</v>
      </c>
      <c r="D894" s="214" t="s">
        <v>243</v>
      </c>
      <c r="E894" s="215" t="s">
        <v>8705</v>
      </c>
      <c r="F894" s="216" t="s">
        <v>8706</v>
      </c>
      <c r="G894" s="217" t="s">
        <v>6156</v>
      </c>
      <c r="H894" s="218">
        <v>24</v>
      </c>
      <c r="I894" s="219"/>
      <c r="J894" s="220">
        <f>ROUND(I894*H894,2)</f>
        <v>0</v>
      </c>
      <c r="K894" s="216" t="s">
        <v>247</v>
      </c>
      <c r="L894" s="45"/>
      <c r="M894" s="221" t="s">
        <v>19</v>
      </c>
      <c r="N894" s="222" t="s">
        <v>43</v>
      </c>
      <c r="O894" s="85"/>
      <c r="P894" s="223">
        <f>O894*H894</f>
        <v>0</v>
      </c>
      <c r="Q894" s="223">
        <v>0</v>
      </c>
      <c r="R894" s="223">
        <f>Q894*H894</f>
        <v>0</v>
      </c>
      <c r="S894" s="223">
        <v>0</v>
      </c>
      <c r="T894" s="224">
        <f>S894*H894</f>
        <v>0</v>
      </c>
      <c r="U894" s="39"/>
      <c r="V894" s="39"/>
      <c r="W894" s="39"/>
      <c r="X894" s="39"/>
      <c r="Y894" s="39"/>
      <c r="Z894" s="39"/>
      <c r="AA894" s="39"/>
      <c r="AB894" s="39"/>
      <c r="AC894" s="39"/>
      <c r="AD894" s="39"/>
      <c r="AE894" s="39"/>
      <c r="AR894" s="225" t="s">
        <v>248</v>
      </c>
      <c r="AT894" s="225" t="s">
        <v>243</v>
      </c>
      <c r="AU894" s="225" t="s">
        <v>79</v>
      </c>
      <c r="AY894" s="18" t="s">
        <v>240</v>
      </c>
      <c r="BE894" s="226">
        <f>IF(N894="základní",J894,0)</f>
        <v>0</v>
      </c>
      <c r="BF894" s="226">
        <f>IF(N894="snížená",J894,0)</f>
        <v>0</v>
      </c>
      <c r="BG894" s="226">
        <f>IF(N894="zákl. přenesená",J894,0)</f>
        <v>0</v>
      </c>
      <c r="BH894" s="226">
        <f>IF(N894="sníž. přenesená",J894,0)</f>
        <v>0</v>
      </c>
      <c r="BI894" s="226">
        <f>IF(N894="nulová",J894,0)</f>
        <v>0</v>
      </c>
      <c r="BJ894" s="18" t="s">
        <v>79</v>
      </c>
      <c r="BK894" s="226">
        <f>ROUND(I894*H894,2)</f>
        <v>0</v>
      </c>
      <c r="BL894" s="18" t="s">
        <v>248</v>
      </c>
      <c r="BM894" s="225" t="s">
        <v>6086</v>
      </c>
    </row>
    <row r="895" s="2" customFormat="1">
      <c r="A895" s="39"/>
      <c r="B895" s="40"/>
      <c r="C895" s="41"/>
      <c r="D895" s="227" t="s">
        <v>435</v>
      </c>
      <c r="E895" s="41"/>
      <c r="F895" s="228" t="s">
        <v>8707</v>
      </c>
      <c r="G895" s="41"/>
      <c r="H895" s="41"/>
      <c r="I895" s="229"/>
      <c r="J895" s="41"/>
      <c r="K895" s="41"/>
      <c r="L895" s="45"/>
      <c r="M895" s="291"/>
      <c r="N895" s="292"/>
      <c r="O895" s="85"/>
      <c r="P895" s="85"/>
      <c r="Q895" s="85"/>
      <c r="R895" s="85"/>
      <c r="S895" s="85"/>
      <c r="T895" s="86"/>
      <c r="U895" s="39"/>
      <c r="V895" s="39"/>
      <c r="W895" s="39"/>
      <c r="X895" s="39"/>
      <c r="Y895" s="39"/>
      <c r="Z895" s="39"/>
      <c r="AA895" s="39"/>
      <c r="AB895" s="39"/>
      <c r="AC895" s="39"/>
      <c r="AD895" s="39"/>
      <c r="AE895" s="39"/>
      <c r="AT895" s="18" t="s">
        <v>435</v>
      </c>
      <c r="AU895" s="18" t="s">
        <v>79</v>
      </c>
    </row>
    <row r="896" s="2" customFormat="1" ht="16.5" customHeight="1">
      <c r="A896" s="39"/>
      <c r="B896" s="40"/>
      <c r="C896" s="214" t="s">
        <v>3844</v>
      </c>
      <c r="D896" s="214" t="s">
        <v>243</v>
      </c>
      <c r="E896" s="215" t="s">
        <v>8708</v>
      </c>
      <c r="F896" s="216" t="s">
        <v>8709</v>
      </c>
      <c r="G896" s="217" t="s">
        <v>6156</v>
      </c>
      <c r="H896" s="218">
        <v>80</v>
      </c>
      <c r="I896" s="219"/>
      <c r="J896" s="220">
        <f>ROUND(I896*H896,2)</f>
        <v>0</v>
      </c>
      <c r="K896" s="216" t="s">
        <v>247</v>
      </c>
      <c r="L896" s="45"/>
      <c r="M896" s="221" t="s">
        <v>19</v>
      </c>
      <c r="N896" s="222" t="s">
        <v>43</v>
      </c>
      <c r="O896" s="85"/>
      <c r="P896" s="223">
        <f>O896*H896</f>
        <v>0</v>
      </c>
      <c r="Q896" s="223">
        <v>0</v>
      </c>
      <c r="R896" s="223">
        <f>Q896*H896</f>
        <v>0</v>
      </c>
      <c r="S896" s="223">
        <v>0</v>
      </c>
      <c r="T896" s="224">
        <f>S896*H896</f>
        <v>0</v>
      </c>
      <c r="U896" s="39"/>
      <c r="V896" s="39"/>
      <c r="W896" s="39"/>
      <c r="X896" s="39"/>
      <c r="Y896" s="39"/>
      <c r="Z896" s="39"/>
      <c r="AA896" s="39"/>
      <c r="AB896" s="39"/>
      <c r="AC896" s="39"/>
      <c r="AD896" s="39"/>
      <c r="AE896" s="39"/>
      <c r="AR896" s="225" t="s">
        <v>248</v>
      </c>
      <c r="AT896" s="225" t="s">
        <v>243</v>
      </c>
      <c r="AU896" s="225" t="s">
        <v>79</v>
      </c>
      <c r="AY896" s="18" t="s">
        <v>240</v>
      </c>
      <c r="BE896" s="226">
        <f>IF(N896="základní",J896,0)</f>
        <v>0</v>
      </c>
      <c r="BF896" s="226">
        <f>IF(N896="snížená",J896,0)</f>
        <v>0</v>
      </c>
      <c r="BG896" s="226">
        <f>IF(N896="zákl. přenesená",J896,0)</f>
        <v>0</v>
      </c>
      <c r="BH896" s="226">
        <f>IF(N896="sníž. přenesená",J896,0)</f>
        <v>0</v>
      </c>
      <c r="BI896" s="226">
        <f>IF(N896="nulová",J896,0)</f>
        <v>0</v>
      </c>
      <c r="BJ896" s="18" t="s">
        <v>79</v>
      </c>
      <c r="BK896" s="226">
        <f>ROUND(I896*H896,2)</f>
        <v>0</v>
      </c>
      <c r="BL896" s="18" t="s">
        <v>248</v>
      </c>
      <c r="BM896" s="225" t="s">
        <v>4875</v>
      </c>
    </row>
    <row r="897" s="2" customFormat="1">
      <c r="A897" s="39"/>
      <c r="B897" s="40"/>
      <c r="C897" s="41"/>
      <c r="D897" s="227" t="s">
        <v>435</v>
      </c>
      <c r="E897" s="41"/>
      <c r="F897" s="228" t="s">
        <v>8710</v>
      </c>
      <c r="G897" s="41"/>
      <c r="H897" s="41"/>
      <c r="I897" s="229"/>
      <c r="J897" s="41"/>
      <c r="K897" s="41"/>
      <c r="L897" s="45"/>
      <c r="M897" s="291"/>
      <c r="N897" s="292"/>
      <c r="O897" s="85"/>
      <c r="P897" s="85"/>
      <c r="Q897" s="85"/>
      <c r="R897" s="85"/>
      <c r="S897" s="85"/>
      <c r="T897" s="86"/>
      <c r="U897" s="39"/>
      <c r="V897" s="39"/>
      <c r="W897" s="39"/>
      <c r="X897" s="39"/>
      <c r="Y897" s="39"/>
      <c r="Z897" s="39"/>
      <c r="AA897" s="39"/>
      <c r="AB897" s="39"/>
      <c r="AC897" s="39"/>
      <c r="AD897" s="39"/>
      <c r="AE897" s="39"/>
      <c r="AT897" s="18" t="s">
        <v>435</v>
      </c>
      <c r="AU897" s="18" t="s">
        <v>79</v>
      </c>
    </row>
    <row r="898" s="12" customFormat="1" ht="25.92" customHeight="1">
      <c r="A898" s="12"/>
      <c r="B898" s="198"/>
      <c r="C898" s="199"/>
      <c r="D898" s="200" t="s">
        <v>71</v>
      </c>
      <c r="E898" s="201" t="s">
        <v>313</v>
      </c>
      <c r="F898" s="201" t="s">
        <v>8711</v>
      </c>
      <c r="G898" s="199"/>
      <c r="H898" s="199"/>
      <c r="I898" s="202"/>
      <c r="J898" s="203">
        <f>BK898</f>
        <v>0</v>
      </c>
      <c r="K898" s="199"/>
      <c r="L898" s="204"/>
      <c r="M898" s="205"/>
      <c r="N898" s="206"/>
      <c r="O898" s="206"/>
      <c r="P898" s="207">
        <f>SUM(P899:P902)</f>
        <v>0</v>
      </c>
      <c r="Q898" s="206"/>
      <c r="R898" s="207">
        <f>SUM(R899:R902)</f>
        <v>0</v>
      </c>
      <c r="S898" s="206"/>
      <c r="T898" s="208">
        <f>SUM(T899:T902)</f>
        <v>0</v>
      </c>
      <c r="U898" s="12"/>
      <c r="V898" s="12"/>
      <c r="W898" s="12"/>
      <c r="X898" s="12"/>
      <c r="Y898" s="12"/>
      <c r="Z898" s="12"/>
      <c r="AA898" s="12"/>
      <c r="AB898" s="12"/>
      <c r="AC898" s="12"/>
      <c r="AD898" s="12"/>
      <c r="AE898" s="12"/>
      <c r="AR898" s="209" t="s">
        <v>79</v>
      </c>
      <c r="AT898" s="210" t="s">
        <v>71</v>
      </c>
      <c r="AU898" s="210" t="s">
        <v>72</v>
      </c>
      <c r="AY898" s="209" t="s">
        <v>240</v>
      </c>
      <c r="BK898" s="211">
        <f>SUM(BK899:BK902)</f>
        <v>0</v>
      </c>
    </row>
    <row r="899" s="2" customFormat="1">
      <c r="A899" s="39"/>
      <c r="B899" s="40"/>
      <c r="C899" s="214" t="s">
        <v>3848</v>
      </c>
      <c r="D899" s="214" t="s">
        <v>243</v>
      </c>
      <c r="E899" s="215" t="s">
        <v>8712</v>
      </c>
      <c r="F899" s="216" t="s">
        <v>8713</v>
      </c>
      <c r="G899" s="217" t="s">
        <v>282</v>
      </c>
      <c r="H899" s="218">
        <v>1</v>
      </c>
      <c r="I899" s="219"/>
      <c r="J899" s="220">
        <f>ROUND(I899*H899,2)</f>
        <v>0</v>
      </c>
      <c r="K899" s="216" t="s">
        <v>247</v>
      </c>
      <c r="L899" s="45"/>
      <c r="M899" s="221" t="s">
        <v>19</v>
      </c>
      <c r="N899" s="222" t="s">
        <v>43</v>
      </c>
      <c r="O899" s="85"/>
      <c r="P899" s="223">
        <f>O899*H899</f>
        <v>0</v>
      </c>
      <c r="Q899" s="223">
        <v>0</v>
      </c>
      <c r="R899" s="223">
        <f>Q899*H899</f>
        <v>0</v>
      </c>
      <c r="S899" s="223">
        <v>0</v>
      </c>
      <c r="T899" s="224">
        <f>S899*H899</f>
        <v>0</v>
      </c>
      <c r="U899" s="39"/>
      <c r="V899" s="39"/>
      <c r="W899" s="39"/>
      <c r="X899" s="39"/>
      <c r="Y899" s="39"/>
      <c r="Z899" s="39"/>
      <c r="AA899" s="39"/>
      <c r="AB899" s="39"/>
      <c r="AC899" s="39"/>
      <c r="AD899" s="39"/>
      <c r="AE899" s="39"/>
      <c r="AR899" s="225" t="s">
        <v>248</v>
      </c>
      <c r="AT899" s="225" t="s">
        <v>243</v>
      </c>
      <c r="AU899" s="225" t="s">
        <v>79</v>
      </c>
      <c r="AY899" s="18" t="s">
        <v>240</v>
      </c>
      <c r="BE899" s="226">
        <f>IF(N899="základní",J899,0)</f>
        <v>0</v>
      </c>
      <c r="BF899" s="226">
        <f>IF(N899="snížená",J899,0)</f>
        <v>0</v>
      </c>
      <c r="BG899" s="226">
        <f>IF(N899="zákl. přenesená",J899,0)</f>
        <v>0</v>
      </c>
      <c r="BH899" s="226">
        <f>IF(N899="sníž. přenesená",J899,0)</f>
        <v>0</v>
      </c>
      <c r="BI899" s="226">
        <f>IF(N899="nulová",J899,0)</f>
        <v>0</v>
      </c>
      <c r="BJ899" s="18" t="s">
        <v>79</v>
      </c>
      <c r="BK899" s="226">
        <f>ROUND(I899*H899,2)</f>
        <v>0</v>
      </c>
      <c r="BL899" s="18" t="s">
        <v>248</v>
      </c>
      <c r="BM899" s="225" t="s">
        <v>5010</v>
      </c>
    </row>
    <row r="900" s="2" customFormat="1">
      <c r="A900" s="39"/>
      <c r="B900" s="40"/>
      <c r="C900" s="41"/>
      <c r="D900" s="227" t="s">
        <v>435</v>
      </c>
      <c r="E900" s="41"/>
      <c r="F900" s="228" t="s">
        <v>8714</v>
      </c>
      <c r="G900" s="41"/>
      <c r="H900" s="41"/>
      <c r="I900" s="229"/>
      <c r="J900" s="41"/>
      <c r="K900" s="41"/>
      <c r="L900" s="45"/>
      <c r="M900" s="291"/>
      <c r="N900" s="292"/>
      <c r="O900" s="85"/>
      <c r="P900" s="85"/>
      <c r="Q900" s="85"/>
      <c r="R900" s="85"/>
      <c r="S900" s="85"/>
      <c r="T900" s="86"/>
      <c r="U900" s="39"/>
      <c r="V900" s="39"/>
      <c r="W900" s="39"/>
      <c r="X900" s="39"/>
      <c r="Y900" s="39"/>
      <c r="Z900" s="39"/>
      <c r="AA900" s="39"/>
      <c r="AB900" s="39"/>
      <c r="AC900" s="39"/>
      <c r="AD900" s="39"/>
      <c r="AE900" s="39"/>
      <c r="AT900" s="18" t="s">
        <v>435</v>
      </c>
      <c r="AU900" s="18" t="s">
        <v>79</v>
      </c>
    </row>
    <row r="901" s="2" customFormat="1" ht="21.75" customHeight="1">
      <c r="A901" s="39"/>
      <c r="B901" s="40"/>
      <c r="C901" s="214" t="s">
        <v>3852</v>
      </c>
      <c r="D901" s="214" t="s">
        <v>243</v>
      </c>
      <c r="E901" s="215" t="s">
        <v>8715</v>
      </c>
      <c r="F901" s="216" t="s">
        <v>8716</v>
      </c>
      <c r="G901" s="217" t="s">
        <v>282</v>
      </c>
      <c r="H901" s="218">
        <v>1</v>
      </c>
      <c r="I901" s="219"/>
      <c r="J901" s="220">
        <f>ROUND(I901*H901,2)</f>
        <v>0</v>
      </c>
      <c r="K901" s="216" t="s">
        <v>247</v>
      </c>
      <c r="L901" s="45"/>
      <c r="M901" s="221" t="s">
        <v>19</v>
      </c>
      <c r="N901" s="222" t="s">
        <v>43</v>
      </c>
      <c r="O901" s="85"/>
      <c r="P901" s="223">
        <f>O901*H901</f>
        <v>0</v>
      </c>
      <c r="Q901" s="223">
        <v>0</v>
      </c>
      <c r="R901" s="223">
        <f>Q901*H901</f>
        <v>0</v>
      </c>
      <c r="S901" s="223">
        <v>0</v>
      </c>
      <c r="T901" s="224">
        <f>S901*H901</f>
        <v>0</v>
      </c>
      <c r="U901" s="39"/>
      <c r="V901" s="39"/>
      <c r="W901" s="39"/>
      <c r="X901" s="39"/>
      <c r="Y901" s="39"/>
      <c r="Z901" s="39"/>
      <c r="AA901" s="39"/>
      <c r="AB901" s="39"/>
      <c r="AC901" s="39"/>
      <c r="AD901" s="39"/>
      <c r="AE901" s="39"/>
      <c r="AR901" s="225" t="s">
        <v>248</v>
      </c>
      <c r="AT901" s="225" t="s">
        <v>243</v>
      </c>
      <c r="AU901" s="225" t="s">
        <v>79</v>
      </c>
      <c r="AY901" s="18" t="s">
        <v>240</v>
      </c>
      <c r="BE901" s="226">
        <f>IF(N901="základní",J901,0)</f>
        <v>0</v>
      </c>
      <c r="BF901" s="226">
        <f>IF(N901="snížená",J901,0)</f>
        <v>0</v>
      </c>
      <c r="BG901" s="226">
        <f>IF(N901="zákl. přenesená",J901,0)</f>
        <v>0</v>
      </c>
      <c r="BH901" s="226">
        <f>IF(N901="sníž. přenesená",J901,0)</f>
        <v>0</v>
      </c>
      <c r="BI901" s="226">
        <f>IF(N901="nulová",J901,0)</f>
        <v>0</v>
      </c>
      <c r="BJ901" s="18" t="s">
        <v>79</v>
      </c>
      <c r="BK901" s="226">
        <f>ROUND(I901*H901,2)</f>
        <v>0</v>
      </c>
      <c r="BL901" s="18" t="s">
        <v>248</v>
      </c>
      <c r="BM901" s="225" t="s">
        <v>6094</v>
      </c>
    </row>
    <row r="902" s="2" customFormat="1">
      <c r="A902" s="39"/>
      <c r="B902" s="40"/>
      <c r="C902" s="41"/>
      <c r="D902" s="227" t="s">
        <v>435</v>
      </c>
      <c r="E902" s="41"/>
      <c r="F902" s="228" t="s">
        <v>8717</v>
      </c>
      <c r="G902" s="41"/>
      <c r="H902" s="41"/>
      <c r="I902" s="229"/>
      <c r="J902" s="41"/>
      <c r="K902" s="41"/>
      <c r="L902" s="45"/>
      <c r="M902" s="291"/>
      <c r="N902" s="292"/>
      <c r="O902" s="85"/>
      <c r="P902" s="85"/>
      <c r="Q902" s="85"/>
      <c r="R902" s="85"/>
      <c r="S902" s="85"/>
      <c r="T902" s="86"/>
      <c r="U902" s="39"/>
      <c r="V902" s="39"/>
      <c r="W902" s="39"/>
      <c r="X902" s="39"/>
      <c r="Y902" s="39"/>
      <c r="Z902" s="39"/>
      <c r="AA902" s="39"/>
      <c r="AB902" s="39"/>
      <c r="AC902" s="39"/>
      <c r="AD902" s="39"/>
      <c r="AE902" s="39"/>
      <c r="AT902" s="18" t="s">
        <v>435</v>
      </c>
      <c r="AU902" s="18" t="s">
        <v>79</v>
      </c>
    </row>
    <row r="903" s="12" customFormat="1" ht="25.92" customHeight="1">
      <c r="A903" s="12"/>
      <c r="B903" s="198"/>
      <c r="C903" s="199"/>
      <c r="D903" s="200" t="s">
        <v>71</v>
      </c>
      <c r="E903" s="201" t="s">
        <v>378</v>
      </c>
      <c r="F903" s="201" t="s">
        <v>8718</v>
      </c>
      <c r="G903" s="199"/>
      <c r="H903" s="199"/>
      <c r="I903" s="202"/>
      <c r="J903" s="203">
        <f>BK903</f>
        <v>0</v>
      </c>
      <c r="K903" s="199"/>
      <c r="L903" s="204"/>
      <c r="M903" s="205"/>
      <c r="N903" s="206"/>
      <c r="O903" s="206"/>
      <c r="P903" s="207">
        <f>SUM(P904:P909)</f>
        <v>0</v>
      </c>
      <c r="Q903" s="206"/>
      <c r="R903" s="207">
        <f>SUM(R904:R909)</f>
        <v>0</v>
      </c>
      <c r="S903" s="206"/>
      <c r="T903" s="208">
        <f>SUM(T904:T909)</f>
        <v>0</v>
      </c>
      <c r="U903" s="12"/>
      <c r="V903" s="12"/>
      <c r="W903" s="12"/>
      <c r="X903" s="12"/>
      <c r="Y903" s="12"/>
      <c r="Z903" s="12"/>
      <c r="AA903" s="12"/>
      <c r="AB903" s="12"/>
      <c r="AC903" s="12"/>
      <c r="AD903" s="12"/>
      <c r="AE903" s="12"/>
      <c r="AR903" s="209" t="s">
        <v>79</v>
      </c>
      <c r="AT903" s="210" t="s">
        <v>71</v>
      </c>
      <c r="AU903" s="210" t="s">
        <v>72</v>
      </c>
      <c r="AY903" s="209" t="s">
        <v>240</v>
      </c>
      <c r="BK903" s="211">
        <f>SUM(BK904:BK909)</f>
        <v>0</v>
      </c>
    </row>
    <row r="904" s="2" customFormat="1" ht="16.5" customHeight="1">
      <c r="A904" s="39"/>
      <c r="B904" s="40"/>
      <c r="C904" s="214" t="s">
        <v>3856</v>
      </c>
      <c r="D904" s="214" t="s">
        <v>243</v>
      </c>
      <c r="E904" s="215" t="s">
        <v>8719</v>
      </c>
      <c r="F904" s="216" t="s">
        <v>8720</v>
      </c>
      <c r="G904" s="217" t="s">
        <v>282</v>
      </c>
      <c r="H904" s="218">
        <v>1</v>
      </c>
      <c r="I904" s="219"/>
      <c r="J904" s="220">
        <f>ROUND(I904*H904,2)</f>
        <v>0</v>
      </c>
      <c r="K904" s="216" t="s">
        <v>247</v>
      </c>
      <c r="L904" s="45"/>
      <c r="M904" s="221" t="s">
        <v>19</v>
      </c>
      <c r="N904" s="222" t="s">
        <v>43</v>
      </c>
      <c r="O904" s="85"/>
      <c r="P904" s="223">
        <f>O904*H904</f>
        <v>0</v>
      </c>
      <c r="Q904" s="223">
        <v>0</v>
      </c>
      <c r="R904" s="223">
        <f>Q904*H904</f>
        <v>0</v>
      </c>
      <c r="S904" s="223">
        <v>0</v>
      </c>
      <c r="T904" s="224">
        <f>S904*H904</f>
        <v>0</v>
      </c>
      <c r="U904" s="39"/>
      <c r="V904" s="39"/>
      <c r="W904" s="39"/>
      <c r="X904" s="39"/>
      <c r="Y904" s="39"/>
      <c r="Z904" s="39"/>
      <c r="AA904" s="39"/>
      <c r="AB904" s="39"/>
      <c r="AC904" s="39"/>
      <c r="AD904" s="39"/>
      <c r="AE904" s="39"/>
      <c r="AR904" s="225" t="s">
        <v>248</v>
      </c>
      <c r="AT904" s="225" t="s">
        <v>243</v>
      </c>
      <c r="AU904" s="225" t="s">
        <v>79</v>
      </c>
      <c r="AY904" s="18" t="s">
        <v>240</v>
      </c>
      <c r="BE904" s="226">
        <f>IF(N904="základní",J904,0)</f>
        <v>0</v>
      </c>
      <c r="BF904" s="226">
        <f>IF(N904="snížená",J904,0)</f>
        <v>0</v>
      </c>
      <c r="BG904" s="226">
        <f>IF(N904="zákl. přenesená",J904,0)</f>
        <v>0</v>
      </c>
      <c r="BH904" s="226">
        <f>IF(N904="sníž. přenesená",J904,0)</f>
        <v>0</v>
      </c>
      <c r="BI904" s="226">
        <f>IF(N904="nulová",J904,0)</f>
        <v>0</v>
      </c>
      <c r="BJ904" s="18" t="s">
        <v>79</v>
      </c>
      <c r="BK904" s="226">
        <f>ROUND(I904*H904,2)</f>
        <v>0</v>
      </c>
      <c r="BL904" s="18" t="s">
        <v>248</v>
      </c>
      <c r="BM904" s="225" t="s">
        <v>6096</v>
      </c>
    </row>
    <row r="905" s="2" customFormat="1">
      <c r="A905" s="39"/>
      <c r="B905" s="40"/>
      <c r="C905" s="41"/>
      <c r="D905" s="227" t="s">
        <v>435</v>
      </c>
      <c r="E905" s="41"/>
      <c r="F905" s="228" t="s">
        <v>8721</v>
      </c>
      <c r="G905" s="41"/>
      <c r="H905" s="41"/>
      <c r="I905" s="229"/>
      <c r="J905" s="41"/>
      <c r="K905" s="41"/>
      <c r="L905" s="45"/>
      <c r="M905" s="291"/>
      <c r="N905" s="292"/>
      <c r="O905" s="85"/>
      <c r="P905" s="85"/>
      <c r="Q905" s="85"/>
      <c r="R905" s="85"/>
      <c r="S905" s="85"/>
      <c r="T905" s="86"/>
      <c r="U905" s="39"/>
      <c r="V905" s="39"/>
      <c r="W905" s="39"/>
      <c r="X905" s="39"/>
      <c r="Y905" s="39"/>
      <c r="Z905" s="39"/>
      <c r="AA905" s="39"/>
      <c r="AB905" s="39"/>
      <c r="AC905" s="39"/>
      <c r="AD905" s="39"/>
      <c r="AE905" s="39"/>
      <c r="AT905" s="18" t="s">
        <v>435</v>
      </c>
      <c r="AU905" s="18" t="s">
        <v>79</v>
      </c>
    </row>
    <row r="906" s="2" customFormat="1" ht="16.5" customHeight="1">
      <c r="A906" s="39"/>
      <c r="B906" s="40"/>
      <c r="C906" s="214" t="s">
        <v>3860</v>
      </c>
      <c r="D906" s="214" t="s">
        <v>243</v>
      </c>
      <c r="E906" s="215" t="s">
        <v>8722</v>
      </c>
      <c r="F906" s="216" t="s">
        <v>8723</v>
      </c>
      <c r="G906" s="217" t="s">
        <v>6156</v>
      </c>
      <c r="H906" s="218">
        <v>160</v>
      </c>
      <c r="I906" s="219"/>
      <c r="J906" s="220">
        <f>ROUND(I906*H906,2)</f>
        <v>0</v>
      </c>
      <c r="K906" s="216" t="s">
        <v>247</v>
      </c>
      <c r="L906" s="45"/>
      <c r="M906" s="221" t="s">
        <v>19</v>
      </c>
      <c r="N906" s="222" t="s">
        <v>43</v>
      </c>
      <c r="O906" s="85"/>
      <c r="P906" s="223">
        <f>O906*H906</f>
        <v>0</v>
      </c>
      <c r="Q906" s="223">
        <v>0</v>
      </c>
      <c r="R906" s="223">
        <f>Q906*H906</f>
        <v>0</v>
      </c>
      <c r="S906" s="223">
        <v>0</v>
      </c>
      <c r="T906" s="224">
        <f>S906*H906</f>
        <v>0</v>
      </c>
      <c r="U906" s="39"/>
      <c r="V906" s="39"/>
      <c r="W906" s="39"/>
      <c r="X906" s="39"/>
      <c r="Y906" s="39"/>
      <c r="Z906" s="39"/>
      <c r="AA906" s="39"/>
      <c r="AB906" s="39"/>
      <c r="AC906" s="39"/>
      <c r="AD906" s="39"/>
      <c r="AE906" s="39"/>
      <c r="AR906" s="225" t="s">
        <v>248</v>
      </c>
      <c r="AT906" s="225" t="s">
        <v>243</v>
      </c>
      <c r="AU906" s="225" t="s">
        <v>79</v>
      </c>
      <c r="AY906" s="18" t="s">
        <v>240</v>
      </c>
      <c r="BE906" s="226">
        <f>IF(N906="základní",J906,0)</f>
        <v>0</v>
      </c>
      <c r="BF906" s="226">
        <f>IF(N906="snížená",J906,0)</f>
        <v>0</v>
      </c>
      <c r="BG906" s="226">
        <f>IF(N906="zákl. přenesená",J906,0)</f>
        <v>0</v>
      </c>
      <c r="BH906" s="226">
        <f>IF(N906="sníž. přenesená",J906,0)</f>
        <v>0</v>
      </c>
      <c r="BI906" s="226">
        <f>IF(N906="nulová",J906,0)</f>
        <v>0</v>
      </c>
      <c r="BJ906" s="18" t="s">
        <v>79</v>
      </c>
      <c r="BK906" s="226">
        <f>ROUND(I906*H906,2)</f>
        <v>0</v>
      </c>
      <c r="BL906" s="18" t="s">
        <v>248</v>
      </c>
      <c r="BM906" s="225" t="s">
        <v>6098</v>
      </c>
    </row>
    <row r="907" s="2" customFormat="1">
      <c r="A907" s="39"/>
      <c r="B907" s="40"/>
      <c r="C907" s="41"/>
      <c r="D907" s="227" t="s">
        <v>435</v>
      </c>
      <c r="E907" s="41"/>
      <c r="F907" s="228" t="s">
        <v>8724</v>
      </c>
      <c r="G907" s="41"/>
      <c r="H907" s="41"/>
      <c r="I907" s="229"/>
      <c r="J907" s="41"/>
      <c r="K907" s="41"/>
      <c r="L907" s="45"/>
      <c r="M907" s="291"/>
      <c r="N907" s="292"/>
      <c r="O907" s="85"/>
      <c r="P907" s="85"/>
      <c r="Q907" s="85"/>
      <c r="R907" s="85"/>
      <c r="S907" s="85"/>
      <c r="T907" s="86"/>
      <c r="U907" s="39"/>
      <c r="V907" s="39"/>
      <c r="W907" s="39"/>
      <c r="X907" s="39"/>
      <c r="Y907" s="39"/>
      <c r="Z907" s="39"/>
      <c r="AA907" s="39"/>
      <c r="AB907" s="39"/>
      <c r="AC907" s="39"/>
      <c r="AD907" s="39"/>
      <c r="AE907" s="39"/>
      <c r="AT907" s="18" t="s">
        <v>435</v>
      </c>
      <c r="AU907" s="18" t="s">
        <v>79</v>
      </c>
    </row>
    <row r="908" s="2" customFormat="1" ht="16.5" customHeight="1">
      <c r="A908" s="39"/>
      <c r="B908" s="40"/>
      <c r="C908" s="214" t="s">
        <v>3864</v>
      </c>
      <c r="D908" s="214" t="s">
        <v>243</v>
      </c>
      <c r="E908" s="215" t="s">
        <v>8725</v>
      </c>
      <c r="F908" s="216" t="s">
        <v>8726</v>
      </c>
      <c r="G908" s="217" t="s">
        <v>6156</v>
      </c>
      <c r="H908" s="218">
        <v>50</v>
      </c>
      <c r="I908" s="219"/>
      <c r="J908" s="220">
        <f>ROUND(I908*H908,2)</f>
        <v>0</v>
      </c>
      <c r="K908" s="216" t="s">
        <v>247</v>
      </c>
      <c r="L908" s="45"/>
      <c r="M908" s="221" t="s">
        <v>19</v>
      </c>
      <c r="N908" s="222" t="s">
        <v>43</v>
      </c>
      <c r="O908" s="85"/>
      <c r="P908" s="223">
        <f>O908*H908</f>
        <v>0</v>
      </c>
      <c r="Q908" s="223">
        <v>0</v>
      </c>
      <c r="R908" s="223">
        <f>Q908*H908</f>
        <v>0</v>
      </c>
      <c r="S908" s="223">
        <v>0</v>
      </c>
      <c r="T908" s="224">
        <f>S908*H908</f>
        <v>0</v>
      </c>
      <c r="U908" s="39"/>
      <c r="V908" s="39"/>
      <c r="W908" s="39"/>
      <c r="X908" s="39"/>
      <c r="Y908" s="39"/>
      <c r="Z908" s="39"/>
      <c r="AA908" s="39"/>
      <c r="AB908" s="39"/>
      <c r="AC908" s="39"/>
      <c r="AD908" s="39"/>
      <c r="AE908" s="39"/>
      <c r="AR908" s="225" t="s">
        <v>248</v>
      </c>
      <c r="AT908" s="225" t="s">
        <v>243</v>
      </c>
      <c r="AU908" s="225" t="s">
        <v>79</v>
      </c>
      <c r="AY908" s="18" t="s">
        <v>240</v>
      </c>
      <c r="BE908" s="226">
        <f>IF(N908="základní",J908,0)</f>
        <v>0</v>
      </c>
      <c r="BF908" s="226">
        <f>IF(N908="snížená",J908,0)</f>
        <v>0</v>
      </c>
      <c r="BG908" s="226">
        <f>IF(N908="zákl. přenesená",J908,0)</f>
        <v>0</v>
      </c>
      <c r="BH908" s="226">
        <f>IF(N908="sníž. přenesená",J908,0)</f>
        <v>0</v>
      </c>
      <c r="BI908" s="226">
        <f>IF(N908="nulová",J908,0)</f>
        <v>0</v>
      </c>
      <c r="BJ908" s="18" t="s">
        <v>79</v>
      </c>
      <c r="BK908" s="226">
        <f>ROUND(I908*H908,2)</f>
        <v>0</v>
      </c>
      <c r="BL908" s="18" t="s">
        <v>248</v>
      </c>
      <c r="BM908" s="225" t="s">
        <v>6101</v>
      </c>
    </row>
    <row r="909" s="2" customFormat="1">
      <c r="A909" s="39"/>
      <c r="B909" s="40"/>
      <c r="C909" s="41"/>
      <c r="D909" s="227" t="s">
        <v>435</v>
      </c>
      <c r="E909" s="41"/>
      <c r="F909" s="228" t="s">
        <v>8727</v>
      </c>
      <c r="G909" s="41"/>
      <c r="H909" s="41"/>
      <c r="I909" s="229"/>
      <c r="J909" s="41"/>
      <c r="K909" s="41"/>
      <c r="L909" s="45"/>
      <c r="M909" s="230"/>
      <c r="N909" s="231"/>
      <c r="O909" s="232"/>
      <c r="P909" s="232"/>
      <c r="Q909" s="232"/>
      <c r="R909" s="232"/>
      <c r="S909" s="232"/>
      <c r="T909" s="233"/>
      <c r="U909" s="39"/>
      <c r="V909" s="39"/>
      <c r="W909" s="39"/>
      <c r="X909" s="39"/>
      <c r="Y909" s="39"/>
      <c r="Z909" s="39"/>
      <c r="AA909" s="39"/>
      <c r="AB909" s="39"/>
      <c r="AC909" s="39"/>
      <c r="AD909" s="39"/>
      <c r="AE909" s="39"/>
      <c r="AT909" s="18" t="s">
        <v>435</v>
      </c>
      <c r="AU909" s="18" t="s">
        <v>79</v>
      </c>
    </row>
    <row r="910" s="2" customFormat="1" ht="6.96" customHeight="1">
      <c r="A910" s="39"/>
      <c r="B910" s="60"/>
      <c r="C910" s="61"/>
      <c r="D910" s="61"/>
      <c r="E910" s="61"/>
      <c r="F910" s="61"/>
      <c r="G910" s="61"/>
      <c r="H910" s="61"/>
      <c r="I910" s="61"/>
      <c r="J910" s="61"/>
      <c r="K910" s="61"/>
      <c r="L910" s="45"/>
      <c r="M910" s="39"/>
      <c r="O910" s="39"/>
      <c r="P910" s="39"/>
      <c r="Q910" s="39"/>
      <c r="R910" s="39"/>
      <c r="S910" s="39"/>
      <c r="T910" s="39"/>
      <c r="U910" s="39"/>
      <c r="V910" s="39"/>
      <c r="W910" s="39"/>
      <c r="X910" s="39"/>
      <c r="Y910" s="39"/>
      <c r="Z910" s="39"/>
      <c r="AA910" s="39"/>
      <c r="AB910" s="39"/>
      <c r="AC910" s="39"/>
      <c r="AD910" s="39"/>
      <c r="AE910" s="39"/>
    </row>
  </sheetData>
  <sheetProtection sheet="1" autoFilter="0" formatColumns="0" formatRows="0" objects="1" scenarios="1" spinCount="100000" saltValue="vMjZnztnk9KXhaCy1dLe1Z6jc5hdUpcCd2Tir5j0R+d62qb99ZhoxtURreMQPr6m5aG0DQeT/mGneyUepaALmA==" hashValue="gaF3MdLF7X41kzPAHzXNYQWJQeNHq4yizuG4fgwTnMJGzWFMzg5Wx6bbGXqZ4EPFssfhPLBjZh5/qXdFfLvbRg==" algorithmName="SHA-512" password="CC35"/>
  <autoFilter ref="C125:K909"/>
  <mergeCells count="12">
    <mergeCell ref="E7:H7"/>
    <mergeCell ref="E9:H9"/>
    <mergeCell ref="E11:H11"/>
    <mergeCell ref="E20:H20"/>
    <mergeCell ref="E29:H29"/>
    <mergeCell ref="E50:H50"/>
    <mergeCell ref="E52:H52"/>
    <mergeCell ref="E54:H54"/>
    <mergeCell ref="E114:H114"/>
    <mergeCell ref="E116:H116"/>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183</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1" customFormat="1" ht="12" customHeight="1">
      <c r="B8" s="21"/>
      <c r="D8" s="144" t="s">
        <v>209</v>
      </c>
      <c r="L8" s="21"/>
    </row>
    <row r="9" s="2" customFormat="1" ht="16.5" customHeight="1">
      <c r="A9" s="39"/>
      <c r="B9" s="45"/>
      <c r="C9" s="39"/>
      <c r="D9" s="39"/>
      <c r="E9" s="145" t="s">
        <v>1333</v>
      </c>
      <c r="F9" s="39"/>
      <c r="G9" s="39"/>
      <c r="H9" s="39"/>
      <c r="I9" s="39"/>
      <c r="J9" s="39"/>
      <c r="K9" s="39"/>
      <c r="L9" s="146"/>
      <c r="S9" s="39"/>
      <c r="T9" s="39"/>
      <c r="U9" s="39"/>
      <c r="V9" s="39"/>
      <c r="W9" s="39"/>
      <c r="X9" s="39"/>
      <c r="Y9" s="39"/>
      <c r="Z9" s="39"/>
      <c r="AA9" s="39"/>
      <c r="AB9" s="39"/>
      <c r="AC9" s="39"/>
      <c r="AD9" s="39"/>
      <c r="AE9" s="39"/>
    </row>
    <row r="10" s="2" customFormat="1" ht="12" customHeight="1">
      <c r="A10" s="39"/>
      <c r="B10" s="45"/>
      <c r="C10" s="39"/>
      <c r="D10" s="144" t="s">
        <v>211</v>
      </c>
      <c r="E10" s="39"/>
      <c r="F10" s="39"/>
      <c r="G10" s="39"/>
      <c r="H10" s="39"/>
      <c r="I10" s="39"/>
      <c r="J10" s="39"/>
      <c r="K10" s="39"/>
      <c r="L10" s="146"/>
      <c r="S10" s="39"/>
      <c r="T10" s="39"/>
      <c r="U10" s="39"/>
      <c r="V10" s="39"/>
      <c r="W10" s="39"/>
      <c r="X10" s="39"/>
      <c r="Y10" s="39"/>
      <c r="Z10" s="39"/>
      <c r="AA10" s="39"/>
      <c r="AB10" s="39"/>
      <c r="AC10" s="39"/>
      <c r="AD10" s="39"/>
      <c r="AE10" s="39"/>
    </row>
    <row r="11" s="2" customFormat="1" ht="16.5" customHeight="1">
      <c r="A11" s="39"/>
      <c r="B11" s="45"/>
      <c r="C11" s="39"/>
      <c r="D11" s="39"/>
      <c r="E11" s="147" t="s">
        <v>8728</v>
      </c>
      <c r="F11" s="39"/>
      <c r="G11" s="39"/>
      <c r="H11" s="39"/>
      <c r="I11" s="39"/>
      <c r="J11" s="39"/>
      <c r="K11" s="39"/>
      <c r="L11" s="146"/>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s="2" customFormat="1" ht="12" customHeight="1">
      <c r="A14" s="39"/>
      <c r="B14" s="45"/>
      <c r="C14" s="39"/>
      <c r="D14" s="144" t="s">
        <v>21</v>
      </c>
      <c r="E14" s="39"/>
      <c r="F14" s="134" t="s">
        <v>22</v>
      </c>
      <c r="G14" s="39"/>
      <c r="H14" s="39"/>
      <c r="I14" s="144" t="s">
        <v>23</v>
      </c>
      <c r="J14" s="148" t="str">
        <f>'Rekapitulace stavby'!AN8</f>
        <v>19. 10. 2024</v>
      </c>
      <c r="K14" s="39"/>
      <c r="L14" s="146"/>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s="2" customFormat="1" ht="18" customHeight="1">
      <c r="A17" s="39"/>
      <c r="B17" s="45"/>
      <c r="C17" s="39"/>
      <c r="D17" s="39"/>
      <c r="E17" s="134" t="s">
        <v>27</v>
      </c>
      <c r="F17" s="39"/>
      <c r="G17" s="39"/>
      <c r="H17" s="39"/>
      <c r="I17" s="144" t="s">
        <v>28</v>
      </c>
      <c r="J17" s="134" t="s">
        <v>19</v>
      </c>
      <c r="K17" s="39"/>
      <c r="L17" s="146"/>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s="2" customFormat="1" ht="12" customHeight="1">
      <c r="A19" s="39"/>
      <c r="B19" s="45"/>
      <c r="C19" s="39"/>
      <c r="D19" s="144" t="s">
        <v>29</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34"/>
      <c r="G20" s="134"/>
      <c r="H20" s="134"/>
      <c r="I20" s="144" t="s">
        <v>28</v>
      </c>
      <c r="J20" s="34" t="str">
        <f>'Rekapitulace stavby'!AN14</f>
        <v>Vyplň údaj</v>
      </c>
      <c r="K20" s="39"/>
      <c r="L20" s="146"/>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s="2" customFormat="1" ht="12" customHeight="1">
      <c r="A22" s="39"/>
      <c r="B22" s="45"/>
      <c r="C22" s="39"/>
      <c r="D22" s="144" t="s">
        <v>31</v>
      </c>
      <c r="E22" s="39"/>
      <c r="F22" s="39"/>
      <c r="G22" s="39"/>
      <c r="H22" s="39"/>
      <c r="I22" s="144" t="s">
        <v>26</v>
      </c>
      <c r="J22" s="134" t="s">
        <v>19</v>
      </c>
      <c r="K22" s="39"/>
      <c r="L22" s="146"/>
      <c r="S22" s="39"/>
      <c r="T22" s="39"/>
      <c r="U22" s="39"/>
      <c r="V22" s="39"/>
      <c r="W22" s="39"/>
      <c r="X22" s="39"/>
      <c r="Y22" s="39"/>
      <c r="Z22" s="39"/>
      <c r="AA22" s="39"/>
      <c r="AB22" s="39"/>
      <c r="AC22" s="39"/>
      <c r="AD22" s="39"/>
      <c r="AE22" s="39"/>
    </row>
    <row r="23" s="2" customFormat="1" ht="18" customHeight="1">
      <c r="A23" s="39"/>
      <c r="B23" s="45"/>
      <c r="C23" s="39"/>
      <c r="D23" s="39"/>
      <c r="E23" s="134" t="s">
        <v>32</v>
      </c>
      <c r="F23" s="39"/>
      <c r="G23" s="39"/>
      <c r="H23" s="39"/>
      <c r="I23" s="144" t="s">
        <v>28</v>
      </c>
      <c r="J23" s="134" t="s">
        <v>19</v>
      </c>
      <c r="K23" s="39"/>
      <c r="L23" s="146"/>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s="2" customFormat="1" ht="12" customHeight="1">
      <c r="A25" s="39"/>
      <c r="B25" s="45"/>
      <c r="C25" s="39"/>
      <c r="D25" s="144" t="s">
        <v>34</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s="2" customFormat="1" ht="18" customHeight="1">
      <c r="A26" s="39"/>
      <c r="B26" s="45"/>
      <c r="C26" s="39"/>
      <c r="D26" s="39"/>
      <c r="E26" s="134" t="str">
        <f>IF('Rekapitulace stavby'!E20="","",'Rekapitulace stavby'!E20)</f>
        <v>Ing.R. Hladký</v>
      </c>
      <c r="F26" s="39"/>
      <c r="G26" s="39"/>
      <c r="H26" s="39"/>
      <c r="I26" s="144" t="s">
        <v>28</v>
      </c>
      <c r="J26" s="134" t="str">
        <f>IF('Rekapitulace stavby'!AN20="","",'Rekapitulace stavby'!AN20)</f>
        <v/>
      </c>
      <c r="K26" s="39"/>
      <c r="L26" s="146"/>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s="2" customFormat="1" ht="12" customHeight="1">
      <c r="A28" s="39"/>
      <c r="B28" s="45"/>
      <c r="C28" s="39"/>
      <c r="D28" s="144" t="s">
        <v>36</v>
      </c>
      <c r="E28" s="39"/>
      <c r="F28" s="39"/>
      <c r="G28" s="39"/>
      <c r="H28" s="39"/>
      <c r="I28" s="39"/>
      <c r="J28" s="39"/>
      <c r="K28" s="39"/>
      <c r="L28" s="146"/>
      <c r="S28" s="39"/>
      <c r="T28" s="39"/>
      <c r="U28" s="39"/>
      <c r="V28" s="39"/>
      <c r="W28" s="39"/>
      <c r="X28" s="39"/>
      <c r="Y28" s="39"/>
      <c r="Z28" s="39"/>
      <c r="AA28" s="39"/>
      <c r="AB28" s="39"/>
      <c r="AC28" s="39"/>
      <c r="AD28" s="39"/>
      <c r="AE28" s="39"/>
    </row>
    <row r="29" s="8" customFormat="1" ht="47.25" customHeight="1">
      <c r="A29" s="149"/>
      <c r="B29" s="150"/>
      <c r="C29" s="149"/>
      <c r="D29" s="149"/>
      <c r="E29" s="151" t="s">
        <v>8729</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25.44" customHeight="1">
      <c r="A32" s="39"/>
      <c r="B32" s="45"/>
      <c r="C32" s="39"/>
      <c r="D32" s="154" t="s">
        <v>38</v>
      </c>
      <c r="E32" s="39"/>
      <c r="F32" s="39"/>
      <c r="G32" s="39"/>
      <c r="H32" s="39"/>
      <c r="I32" s="39"/>
      <c r="J32" s="155">
        <f>ROUND(J85, 2)</f>
        <v>0</v>
      </c>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14.4" customHeight="1">
      <c r="A34" s="39"/>
      <c r="B34" s="45"/>
      <c r="C34" s="39"/>
      <c r="D34" s="39"/>
      <c r="E34" s="39"/>
      <c r="F34" s="156" t="s">
        <v>40</v>
      </c>
      <c r="G34" s="39"/>
      <c r="H34" s="39"/>
      <c r="I34" s="156" t="s">
        <v>39</v>
      </c>
      <c r="J34" s="156" t="s">
        <v>41</v>
      </c>
      <c r="K34" s="39"/>
      <c r="L34" s="146"/>
      <c r="S34" s="39"/>
      <c r="T34" s="39"/>
      <c r="U34" s="39"/>
      <c r="V34" s="39"/>
      <c r="W34" s="39"/>
      <c r="X34" s="39"/>
      <c r="Y34" s="39"/>
      <c r="Z34" s="39"/>
      <c r="AA34" s="39"/>
      <c r="AB34" s="39"/>
      <c r="AC34" s="39"/>
      <c r="AD34" s="39"/>
      <c r="AE34" s="39"/>
    </row>
    <row r="35" s="2" customFormat="1" ht="14.4" customHeight="1">
      <c r="A35" s="39"/>
      <c r="B35" s="45"/>
      <c r="C35" s="39"/>
      <c r="D35" s="157" t="s">
        <v>42</v>
      </c>
      <c r="E35" s="144" t="s">
        <v>43</v>
      </c>
      <c r="F35" s="158">
        <f>ROUND((SUM(BE85:BE121)),  2)</f>
        <v>0</v>
      </c>
      <c r="G35" s="39"/>
      <c r="H35" s="39"/>
      <c r="I35" s="159">
        <v>0.20999999999999999</v>
      </c>
      <c r="J35" s="158">
        <f>ROUND(((SUM(BE85:BE121))*I35),  2)</f>
        <v>0</v>
      </c>
      <c r="K35" s="39"/>
      <c r="L35" s="146"/>
      <c r="S35" s="39"/>
      <c r="T35" s="39"/>
      <c r="U35" s="39"/>
      <c r="V35" s="39"/>
      <c r="W35" s="39"/>
      <c r="X35" s="39"/>
      <c r="Y35" s="39"/>
      <c r="Z35" s="39"/>
      <c r="AA35" s="39"/>
      <c r="AB35" s="39"/>
      <c r="AC35" s="39"/>
      <c r="AD35" s="39"/>
      <c r="AE35" s="39"/>
    </row>
    <row r="36" s="2" customFormat="1" ht="14.4" customHeight="1">
      <c r="A36" s="39"/>
      <c r="B36" s="45"/>
      <c r="C36" s="39"/>
      <c r="D36" s="39"/>
      <c r="E36" s="144" t="s">
        <v>44</v>
      </c>
      <c r="F36" s="158">
        <f>ROUND((SUM(BF85:BF121)),  2)</f>
        <v>0</v>
      </c>
      <c r="G36" s="39"/>
      <c r="H36" s="39"/>
      <c r="I36" s="159">
        <v>0.12</v>
      </c>
      <c r="J36" s="158">
        <f>ROUND(((SUM(BF85:BF121))*I36),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45</v>
      </c>
      <c r="F37" s="158">
        <f>ROUND((SUM(BG85:BG121)),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46</v>
      </c>
      <c r="F38" s="158">
        <f>ROUND((SUM(BH85:BH121)),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47</v>
      </c>
      <c r="F39" s="158">
        <f>ROUND((SUM(BI85:BI121)),  2)</f>
        <v>0</v>
      </c>
      <c r="G39" s="39"/>
      <c r="H39" s="39"/>
      <c r="I39" s="159">
        <v>0</v>
      </c>
      <c r="J39" s="158">
        <f>0</f>
        <v>0</v>
      </c>
      <c r="K39" s="39"/>
      <c r="L39" s="146"/>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s="2" customFormat="1" ht="25.44" customHeight="1">
      <c r="A41" s="39"/>
      <c r="B41" s="45"/>
      <c r="C41" s="160"/>
      <c r="D41" s="161" t="s">
        <v>48</v>
      </c>
      <c r="E41" s="162"/>
      <c r="F41" s="162"/>
      <c r="G41" s="163" t="s">
        <v>49</v>
      </c>
      <c r="H41" s="164" t="s">
        <v>50</v>
      </c>
      <c r="I41" s="162"/>
      <c r="J41" s="165">
        <f>SUM(J32:J39)</f>
        <v>0</v>
      </c>
      <c r="K41" s="166"/>
      <c r="L41" s="146"/>
      <c r="S41" s="39"/>
      <c r="T41" s="39"/>
      <c r="U41" s="39"/>
      <c r="V41" s="39"/>
      <c r="W41" s="39"/>
      <c r="X41" s="39"/>
      <c r="Y41" s="39"/>
      <c r="Z41" s="39"/>
      <c r="AA41" s="39"/>
      <c r="AB41" s="39"/>
      <c r="AC41" s="39"/>
      <c r="AD41" s="39"/>
      <c r="AE41" s="39"/>
    </row>
    <row r="42"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214</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Sportovní hala Turnov</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209</v>
      </c>
      <c r="D51" s="23"/>
      <c r="E51" s="23"/>
      <c r="F51" s="23"/>
      <c r="G51" s="23"/>
      <c r="H51" s="23"/>
      <c r="I51" s="23"/>
      <c r="J51" s="23"/>
      <c r="K51" s="23"/>
      <c r="L51" s="21"/>
    </row>
    <row r="52" hidden="1" s="2" customFormat="1" ht="16.5" customHeight="1">
      <c r="A52" s="39"/>
      <c r="B52" s="40"/>
      <c r="C52" s="41"/>
      <c r="D52" s="41"/>
      <c r="E52" s="171" t="s">
        <v>1333</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211</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24_099_1450 - D.1.4.j_Technologie gastro</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19. 10. 2024</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Městská sportovní Turnov</v>
      </c>
      <c r="G58" s="41"/>
      <c r="H58" s="41"/>
      <c r="I58" s="33" t="s">
        <v>31</v>
      </c>
      <c r="J58" s="37" t="str">
        <f>E23</f>
        <v>RESTYL Plan s.r.o.</v>
      </c>
      <c r="K58" s="41"/>
      <c r="L58" s="146"/>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34</v>
      </c>
      <c r="J59" s="37" t="str">
        <f>E26</f>
        <v>Ing.R. Hladký</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215</v>
      </c>
      <c r="D61" s="173"/>
      <c r="E61" s="173"/>
      <c r="F61" s="173"/>
      <c r="G61" s="173"/>
      <c r="H61" s="173"/>
      <c r="I61" s="173"/>
      <c r="J61" s="174" t="s">
        <v>216</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70</v>
      </c>
      <c r="D63" s="41"/>
      <c r="E63" s="41"/>
      <c r="F63" s="41"/>
      <c r="G63" s="41"/>
      <c r="H63" s="41"/>
      <c r="I63" s="41"/>
      <c r="J63" s="103">
        <f>J85</f>
        <v>0</v>
      </c>
      <c r="K63" s="41"/>
      <c r="L63" s="146"/>
      <c r="S63" s="39"/>
      <c r="T63" s="39"/>
      <c r="U63" s="39"/>
      <c r="V63" s="39"/>
      <c r="W63" s="39"/>
      <c r="X63" s="39"/>
      <c r="Y63" s="39"/>
      <c r="Z63" s="39"/>
      <c r="AA63" s="39"/>
      <c r="AB63" s="39"/>
      <c r="AC63" s="39"/>
      <c r="AD63" s="39"/>
      <c r="AE63" s="39"/>
      <c r="AU63" s="18" t="s">
        <v>217</v>
      </c>
    </row>
    <row r="64" hidden="1" s="2" customFormat="1" ht="21.84"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6.96" customHeight="1">
      <c r="A65" s="39"/>
      <c r="B65" s="60"/>
      <c r="C65" s="61"/>
      <c r="D65" s="61"/>
      <c r="E65" s="61"/>
      <c r="F65" s="61"/>
      <c r="G65" s="61"/>
      <c r="H65" s="61"/>
      <c r="I65" s="61"/>
      <c r="J65" s="61"/>
      <c r="K65" s="61"/>
      <c r="L65" s="146"/>
      <c r="S65" s="39"/>
      <c r="T65" s="39"/>
      <c r="U65" s="39"/>
      <c r="V65" s="39"/>
      <c r="W65" s="39"/>
      <c r="X65" s="39"/>
      <c r="Y65" s="39"/>
      <c r="Z65" s="39"/>
      <c r="AA65" s="39"/>
      <c r="AB65" s="39"/>
      <c r="AC65" s="39"/>
      <c r="AD65" s="39"/>
      <c r="AE65" s="39"/>
    </row>
    <row r="66" hidden="1"/>
    <row r="67" hidden="1"/>
    <row r="68" hidden="1"/>
    <row r="69" s="2" customFormat="1" ht="6.96" customHeight="1">
      <c r="A69" s="39"/>
      <c r="B69" s="62"/>
      <c r="C69" s="63"/>
      <c r="D69" s="63"/>
      <c r="E69" s="63"/>
      <c r="F69" s="63"/>
      <c r="G69" s="63"/>
      <c r="H69" s="63"/>
      <c r="I69" s="63"/>
      <c r="J69" s="63"/>
      <c r="K69" s="63"/>
      <c r="L69" s="146"/>
      <c r="S69" s="39"/>
      <c r="T69" s="39"/>
      <c r="U69" s="39"/>
      <c r="V69" s="39"/>
      <c r="W69" s="39"/>
      <c r="X69" s="39"/>
      <c r="Y69" s="39"/>
      <c r="Z69" s="39"/>
      <c r="AA69" s="39"/>
      <c r="AB69" s="39"/>
      <c r="AC69" s="39"/>
      <c r="AD69" s="39"/>
      <c r="AE69" s="39"/>
    </row>
    <row r="70" s="2" customFormat="1" ht="24.96" customHeight="1">
      <c r="A70" s="39"/>
      <c r="B70" s="40"/>
      <c r="C70" s="24" t="s">
        <v>226</v>
      </c>
      <c r="D70" s="41"/>
      <c r="E70" s="41"/>
      <c r="F70" s="41"/>
      <c r="G70" s="41"/>
      <c r="H70" s="41"/>
      <c r="I70" s="41"/>
      <c r="J70" s="41"/>
      <c r="K70" s="41"/>
      <c r="L70" s="146"/>
      <c r="S70" s="39"/>
      <c r="T70" s="39"/>
      <c r="U70" s="39"/>
      <c r="V70" s="39"/>
      <c r="W70" s="39"/>
      <c r="X70" s="39"/>
      <c r="Y70" s="39"/>
      <c r="Z70" s="39"/>
      <c r="AA70" s="39"/>
      <c r="AB70" s="39"/>
      <c r="AC70" s="39"/>
      <c r="AD70" s="39"/>
      <c r="AE70" s="39"/>
    </row>
    <row r="71" s="2" customFormat="1" ht="6.96" customHeight="1">
      <c r="A71" s="39"/>
      <c r="B71" s="40"/>
      <c r="C71" s="41"/>
      <c r="D71" s="41"/>
      <c r="E71" s="41"/>
      <c r="F71" s="41"/>
      <c r="G71" s="41"/>
      <c r="H71" s="41"/>
      <c r="I71" s="41"/>
      <c r="J71" s="41"/>
      <c r="K71" s="41"/>
      <c r="L71" s="146"/>
      <c r="S71" s="39"/>
      <c r="T71" s="39"/>
      <c r="U71" s="39"/>
      <c r="V71" s="39"/>
      <c r="W71" s="39"/>
      <c r="X71" s="39"/>
      <c r="Y71" s="39"/>
      <c r="Z71" s="39"/>
      <c r="AA71" s="39"/>
      <c r="AB71" s="39"/>
      <c r="AC71" s="39"/>
      <c r="AD71" s="39"/>
      <c r="AE71" s="39"/>
    </row>
    <row r="72" s="2" customFormat="1" ht="12" customHeight="1">
      <c r="A72" s="39"/>
      <c r="B72" s="40"/>
      <c r="C72" s="33" t="s">
        <v>16</v>
      </c>
      <c r="D72" s="41"/>
      <c r="E72" s="41"/>
      <c r="F72" s="41"/>
      <c r="G72" s="41"/>
      <c r="H72" s="41"/>
      <c r="I72" s="41"/>
      <c r="J72" s="41"/>
      <c r="K72" s="41"/>
      <c r="L72" s="146"/>
      <c r="S72" s="39"/>
      <c r="T72" s="39"/>
      <c r="U72" s="39"/>
      <c r="V72" s="39"/>
      <c r="W72" s="39"/>
      <c r="X72" s="39"/>
      <c r="Y72" s="39"/>
      <c r="Z72" s="39"/>
      <c r="AA72" s="39"/>
      <c r="AB72" s="39"/>
      <c r="AC72" s="39"/>
      <c r="AD72" s="39"/>
      <c r="AE72" s="39"/>
    </row>
    <row r="73" s="2" customFormat="1" ht="16.5" customHeight="1">
      <c r="A73" s="39"/>
      <c r="B73" s="40"/>
      <c r="C73" s="41"/>
      <c r="D73" s="41"/>
      <c r="E73" s="171" t="str">
        <f>E7</f>
        <v>Sportovní hala Turnov</v>
      </c>
      <c r="F73" s="33"/>
      <c r="G73" s="33"/>
      <c r="H73" s="33"/>
      <c r="I73" s="41"/>
      <c r="J73" s="41"/>
      <c r="K73" s="41"/>
      <c r="L73" s="146"/>
      <c r="S73" s="39"/>
      <c r="T73" s="39"/>
      <c r="U73" s="39"/>
      <c r="V73" s="39"/>
      <c r="W73" s="39"/>
      <c r="X73" s="39"/>
      <c r="Y73" s="39"/>
      <c r="Z73" s="39"/>
      <c r="AA73" s="39"/>
      <c r="AB73" s="39"/>
      <c r="AC73" s="39"/>
      <c r="AD73" s="39"/>
      <c r="AE73" s="39"/>
    </row>
    <row r="74" s="1" customFormat="1" ht="12" customHeight="1">
      <c r="B74" s="22"/>
      <c r="C74" s="33" t="s">
        <v>209</v>
      </c>
      <c r="D74" s="23"/>
      <c r="E74" s="23"/>
      <c r="F74" s="23"/>
      <c r="G74" s="23"/>
      <c r="H74" s="23"/>
      <c r="I74" s="23"/>
      <c r="J74" s="23"/>
      <c r="K74" s="23"/>
      <c r="L74" s="21"/>
    </row>
    <row r="75" s="2" customFormat="1" ht="16.5" customHeight="1">
      <c r="A75" s="39"/>
      <c r="B75" s="40"/>
      <c r="C75" s="41"/>
      <c r="D75" s="41"/>
      <c r="E75" s="171" t="s">
        <v>1333</v>
      </c>
      <c r="F75" s="41"/>
      <c r="G75" s="41"/>
      <c r="H75" s="41"/>
      <c r="I75" s="41"/>
      <c r="J75" s="41"/>
      <c r="K75" s="41"/>
      <c r="L75" s="146"/>
      <c r="S75" s="39"/>
      <c r="T75" s="39"/>
      <c r="U75" s="39"/>
      <c r="V75" s="39"/>
      <c r="W75" s="39"/>
      <c r="X75" s="39"/>
      <c r="Y75" s="39"/>
      <c r="Z75" s="39"/>
      <c r="AA75" s="39"/>
      <c r="AB75" s="39"/>
      <c r="AC75" s="39"/>
      <c r="AD75" s="39"/>
      <c r="AE75" s="39"/>
    </row>
    <row r="76" s="2" customFormat="1" ht="12" customHeight="1">
      <c r="A76" s="39"/>
      <c r="B76" s="40"/>
      <c r="C76" s="33" t="s">
        <v>211</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6.5" customHeight="1">
      <c r="A77" s="39"/>
      <c r="B77" s="40"/>
      <c r="C77" s="41"/>
      <c r="D77" s="41"/>
      <c r="E77" s="70" t="str">
        <f>E11</f>
        <v>24_099_1450 - D.1.4.j_Technologie gastro</v>
      </c>
      <c r="F77" s="41"/>
      <c r="G77" s="41"/>
      <c r="H77" s="41"/>
      <c r="I77" s="41"/>
      <c r="J77" s="41"/>
      <c r="K77" s="41"/>
      <c r="L77" s="146"/>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21</v>
      </c>
      <c r="D79" s="41"/>
      <c r="E79" s="41"/>
      <c r="F79" s="28" t="str">
        <f>F14</f>
        <v xml:space="preserve"> </v>
      </c>
      <c r="G79" s="41"/>
      <c r="H79" s="41"/>
      <c r="I79" s="33" t="s">
        <v>23</v>
      </c>
      <c r="J79" s="73" t="str">
        <f>IF(J14="","",J14)</f>
        <v>19. 10. 2024</v>
      </c>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5.15" customHeight="1">
      <c r="A81" s="39"/>
      <c r="B81" s="40"/>
      <c r="C81" s="33" t="s">
        <v>25</v>
      </c>
      <c r="D81" s="41"/>
      <c r="E81" s="41"/>
      <c r="F81" s="28" t="str">
        <f>E17</f>
        <v>Městská sportovní Turnov</v>
      </c>
      <c r="G81" s="41"/>
      <c r="H81" s="41"/>
      <c r="I81" s="33" t="s">
        <v>31</v>
      </c>
      <c r="J81" s="37" t="str">
        <f>E23</f>
        <v>RESTYL Plan s.r.o.</v>
      </c>
      <c r="K81" s="41"/>
      <c r="L81" s="146"/>
      <c r="S81" s="39"/>
      <c r="T81" s="39"/>
      <c r="U81" s="39"/>
      <c r="V81" s="39"/>
      <c r="W81" s="39"/>
      <c r="X81" s="39"/>
      <c r="Y81" s="39"/>
      <c r="Z81" s="39"/>
      <c r="AA81" s="39"/>
      <c r="AB81" s="39"/>
      <c r="AC81" s="39"/>
      <c r="AD81" s="39"/>
      <c r="AE81" s="39"/>
    </row>
    <row r="82" s="2" customFormat="1" ht="15.15" customHeight="1">
      <c r="A82" s="39"/>
      <c r="B82" s="40"/>
      <c r="C82" s="33" t="s">
        <v>29</v>
      </c>
      <c r="D82" s="41"/>
      <c r="E82" s="41"/>
      <c r="F82" s="28" t="str">
        <f>IF(E20="","",E20)</f>
        <v>Vyplň údaj</v>
      </c>
      <c r="G82" s="41"/>
      <c r="H82" s="41"/>
      <c r="I82" s="33" t="s">
        <v>34</v>
      </c>
      <c r="J82" s="37" t="str">
        <f>E26</f>
        <v>Ing.R. Hladký</v>
      </c>
      <c r="K82" s="41"/>
      <c r="L82" s="146"/>
      <c r="S82" s="39"/>
      <c r="T82" s="39"/>
      <c r="U82" s="39"/>
      <c r="V82" s="39"/>
      <c r="W82" s="39"/>
      <c r="X82" s="39"/>
      <c r="Y82" s="39"/>
      <c r="Z82" s="39"/>
      <c r="AA82" s="39"/>
      <c r="AB82" s="39"/>
      <c r="AC82" s="39"/>
      <c r="AD82" s="39"/>
      <c r="AE82" s="39"/>
    </row>
    <row r="83" s="2" customFormat="1" ht="10.32"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11" customFormat="1" ht="29.28" customHeight="1">
      <c r="A84" s="187"/>
      <c r="B84" s="188"/>
      <c r="C84" s="189" t="s">
        <v>227</v>
      </c>
      <c r="D84" s="190" t="s">
        <v>57</v>
      </c>
      <c r="E84" s="190" t="s">
        <v>53</v>
      </c>
      <c r="F84" s="190" t="s">
        <v>54</v>
      </c>
      <c r="G84" s="190" t="s">
        <v>228</v>
      </c>
      <c r="H84" s="190" t="s">
        <v>229</v>
      </c>
      <c r="I84" s="190" t="s">
        <v>230</v>
      </c>
      <c r="J84" s="190" t="s">
        <v>216</v>
      </c>
      <c r="K84" s="191" t="s">
        <v>231</v>
      </c>
      <c r="L84" s="192"/>
      <c r="M84" s="93" t="s">
        <v>19</v>
      </c>
      <c r="N84" s="94" t="s">
        <v>42</v>
      </c>
      <c r="O84" s="94" t="s">
        <v>232</v>
      </c>
      <c r="P84" s="94" t="s">
        <v>233</v>
      </c>
      <c r="Q84" s="94" t="s">
        <v>234</v>
      </c>
      <c r="R84" s="94" t="s">
        <v>235</v>
      </c>
      <c r="S84" s="94" t="s">
        <v>236</v>
      </c>
      <c r="T84" s="95" t="s">
        <v>237</v>
      </c>
      <c r="U84" s="187"/>
      <c r="V84" s="187"/>
      <c r="W84" s="187"/>
      <c r="X84" s="187"/>
      <c r="Y84" s="187"/>
      <c r="Z84" s="187"/>
      <c r="AA84" s="187"/>
      <c r="AB84" s="187"/>
      <c r="AC84" s="187"/>
      <c r="AD84" s="187"/>
      <c r="AE84" s="187"/>
    </row>
    <row r="85" s="2" customFormat="1" ht="22.8" customHeight="1">
      <c r="A85" s="39"/>
      <c r="B85" s="40"/>
      <c r="C85" s="100" t="s">
        <v>238</v>
      </c>
      <c r="D85" s="41"/>
      <c r="E85" s="41"/>
      <c r="F85" s="41"/>
      <c r="G85" s="41"/>
      <c r="H85" s="41"/>
      <c r="I85" s="41"/>
      <c r="J85" s="193">
        <f>BK85</f>
        <v>0</v>
      </c>
      <c r="K85" s="41"/>
      <c r="L85" s="45"/>
      <c r="M85" s="96"/>
      <c r="N85" s="194"/>
      <c r="O85" s="97"/>
      <c r="P85" s="195">
        <f>SUM(P86:P121)</f>
        <v>0</v>
      </c>
      <c r="Q85" s="97"/>
      <c r="R85" s="195">
        <f>SUM(R86:R121)</f>
        <v>0</v>
      </c>
      <c r="S85" s="97"/>
      <c r="T85" s="196">
        <f>SUM(T86:T121)</f>
        <v>0</v>
      </c>
      <c r="U85" s="39"/>
      <c r="V85" s="39"/>
      <c r="W85" s="39"/>
      <c r="X85" s="39"/>
      <c r="Y85" s="39"/>
      <c r="Z85" s="39"/>
      <c r="AA85" s="39"/>
      <c r="AB85" s="39"/>
      <c r="AC85" s="39"/>
      <c r="AD85" s="39"/>
      <c r="AE85" s="39"/>
      <c r="AT85" s="18" t="s">
        <v>71</v>
      </c>
      <c r="AU85" s="18" t="s">
        <v>217</v>
      </c>
      <c r="BK85" s="197">
        <f>SUM(BK86:BK121)</f>
        <v>0</v>
      </c>
    </row>
    <row r="86" s="2" customFormat="1" ht="55.5" customHeight="1">
      <c r="A86" s="39"/>
      <c r="B86" s="40"/>
      <c r="C86" s="214" t="s">
        <v>79</v>
      </c>
      <c r="D86" s="214" t="s">
        <v>243</v>
      </c>
      <c r="E86" s="215" t="s">
        <v>8730</v>
      </c>
      <c r="F86" s="216" t="s">
        <v>8731</v>
      </c>
      <c r="G86" s="217" t="s">
        <v>282</v>
      </c>
      <c r="H86" s="218">
        <v>1</v>
      </c>
      <c r="I86" s="219"/>
      <c r="J86" s="220">
        <f>ROUND(I86*H86,2)</f>
        <v>0</v>
      </c>
      <c r="K86" s="216" t="s">
        <v>247</v>
      </c>
      <c r="L86" s="45"/>
      <c r="M86" s="221" t="s">
        <v>19</v>
      </c>
      <c r="N86" s="222" t="s">
        <v>43</v>
      </c>
      <c r="O86" s="85"/>
      <c r="P86" s="223">
        <f>O86*H86</f>
        <v>0</v>
      </c>
      <c r="Q86" s="223">
        <v>0</v>
      </c>
      <c r="R86" s="223">
        <f>Q86*H86</f>
        <v>0</v>
      </c>
      <c r="S86" s="223">
        <v>0</v>
      </c>
      <c r="T86" s="224">
        <f>S86*H86</f>
        <v>0</v>
      </c>
      <c r="U86" s="39"/>
      <c r="V86" s="39"/>
      <c r="W86" s="39"/>
      <c r="X86" s="39"/>
      <c r="Y86" s="39"/>
      <c r="Z86" s="39"/>
      <c r="AA86" s="39"/>
      <c r="AB86" s="39"/>
      <c r="AC86" s="39"/>
      <c r="AD86" s="39"/>
      <c r="AE86" s="39"/>
      <c r="AR86" s="225" t="s">
        <v>248</v>
      </c>
      <c r="AT86" s="225" t="s">
        <v>243</v>
      </c>
      <c r="AU86" s="225" t="s">
        <v>72</v>
      </c>
      <c r="AY86" s="18" t="s">
        <v>240</v>
      </c>
      <c r="BE86" s="226">
        <f>IF(N86="základní",J86,0)</f>
        <v>0</v>
      </c>
      <c r="BF86" s="226">
        <f>IF(N86="snížená",J86,0)</f>
        <v>0</v>
      </c>
      <c r="BG86" s="226">
        <f>IF(N86="zákl. přenesená",J86,0)</f>
        <v>0</v>
      </c>
      <c r="BH86" s="226">
        <f>IF(N86="sníž. přenesená",J86,0)</f>
        <v>0</v>
      </c>
      <c r="BI86" s="226">
        <f>IF(N86="nulová",J86,0)</f>
        <v>0</v>
      </c>
      <c r="BJ86" s="18" t="s">
        <v>79</v>
      </c>
      <c r="BK86" s="226">
        <f>ROUND(I86*H86,2)</f>
        <v>0</v>
      </c>
      <c r="BL86" s="18" t="s">
        <v>248</v>
      </c>
      <c r="BM86" s="225" t="s">
        <v>81</v>
      </c>
    </row>
    <row r="87" s="2" customFormat="1" ht="44.25" customHeight="1">
      <c r="A87" s="39"/>
      <c r="B87" s="40"/>
      <c r="C87" s="214" t="s">
        <v>81</v>
      </c>
      <c r="D87" s="214" t="s">
        <v>243</v>
      </c>
      <c r="E87" s="215" t="s">
        <v>8732</v>
      </c>
      <c r="F87" s="216" t="s">
        <v>8733</v>
      </c>
      <c r="G87" s="217" t="s">
        <v>282</v>
      </c>
      <c r="H87" s="218">
        <v>1</v>
      </c>
      <c r="I87" s="219"/>
      <c r="J87" s="220">
        <f>ROUND(I87*H87,2)</f>
        <v>0</v>
      </c>
      <c r="K87" s="216" t="s">
        <v>247</v>
      </c>
      <c r="L87" s="45"/>
      <c r="M87" s="221" t="s">
        <v>19</v>
      </c>
      <c r="N87" s="222" t="s">
        <v>43</v>
      </c>
      <c r="O87" s="85"/>
      <c r="P87" s="223">
        <f>O87*H87</f>
        <v>0</v>
      </c>
      <c r="Q87" s="223">
        <v>0</v>
      </c>
      <c r="R87" s="223">
        <f>Q87*H87</f>
        <v>0</v>
      </c>
      <c r="S87" s="223">
        <v>0</v>
      </c>
      <c r="T87" s="224">
        <f>S87*H87</f>
        <v>0</v>
      </c>
      <c r="U87" s="39"/>
      <c r="V87" s="39"/>
      <c r="W87" s="39"/>
      <c r="X87" s="39"/>
      <c r="Y87" s="39"/>
      <c r="Z87" s="39"/>
      <c r="AA87" s="39"/>
      <c r="AB87" s="39"/>
      <c r="AC87" s="39"/>
      <c r="AD87" s="39"/>
      <c r="AE87" s="39"/>
      <c r="AR87" s="225" t="s">
        <v>248</v>
      </c>
      <c r="AT87" s="225" t="s">
        <v>243</v>
      </c>
      <c r="AU87" s="225" t="s">
        <v>72</v>
      </c>
      <c r="AY87" s="18" t="s">
        <v>240</v>
      </c>
      <c r="BE87" s="226">
        <f>IF(N87="základní",J87,0)</f>
        <v>0</v>
      </c>
      <c r="BF87" s="226">
        <f>IF(N87="snížená",J87,0)</f>
        <v>0</v>
      </c>
      <c r="BG87" s="226">
        <f>IF(N87="zákl. přenesená",J87,0)</f>
        <v>0</v>
      </c>
      <c r="BH87" s="226">
        <f>IF(N87="sníž. přenesená",J87,0)</f>
        <v>0</v>
      </c>
      <c r="BI87" s="226">
        <f>IF(N87="nulová",J87,0)</f>
        <v>0</v>
      </c>
      <c r="BJ87" s="18" t="s">
        <v>79</v>
      </c>
      <c r="BK87" s="226">
        <f>ROUND(I87*H87,2)</f>
        <v>0</v>
      </c>
      <c r="BL87" s="18" t="s">
        <v>248</v>
      </c>
      <c r="BM87" s="225" t="s">
        <v>248</v>
      </c>
    </row>
    <row r="88" s="2" customFormat="1" ht="44.25" customHeight="1">
      <c r="A88" s="39"/>
      <c r="B88" s="40"/>
      <c r="C88" s="214" t="s">
        <v>149</v>
      </c>
      <c r="D88" s="214" t="s">
        <v>243</v>
      </c>
      <c r="E88" s="215" t="s">
        <v>8734</v>
      </c>
      <c r="F88" s="216" t="s">
        <v>8735</v>
      </c>
      <c r="G88" s="217" t="s">
        <v>282</v>
      </c>
      <c r="H88" s="218">
        <v>1</v>
      </c>
      <c r="I88" s="219"/>
      <c r="J88" s="220">
        <f>ROUND(I88*H88,2)</f>
        <v>0</v>
      </c>
      <c r="K88" s="216" t="s">
        <v>247</v>
      </c>
      <c r="L88" s="45"/>
      <c r="M88" s="221" t="s">
        <v>19</v>
      </c>
      <c r="N88" s="222" t="s">
        <v>43</v>
      </c>
      <c r="O88" s="85"/>
      <c r="P88" s="223">
        <f>O88*H88</f>
        <v>0</v>
      </c>
      <c r="Q88" s="223">
        <v>0</v>
      </c>
      <c r="R88" s="223">
        <f>Q88*H88</f>
        <v>0</v>
      </c>
      <c r="S88" s="223">
        <v>0</v>
      </c>
      <c r="T88" s="224">
        <f>S88*H88</f>
        <v>0</v>
      </c>
      <c r="U88" s="39"/>
      <c r="V88" s="39"/>
      <c r="W88" s="39"/>
      <c r="X88" s="39"/>
      <c r="Y88" s="39"/>
      <c r="Z88" s="39"/>
      <c r="AA88" s="39"/>
      <c r="AB88" s="39"/>
      <c r="AC88" s="39"/>
      <c r="AD88" s="39"/>
      <c r="AE88" s="39"/>
      <c r="AR88" s="225" t="s">
        <v>248</v>
      </c>
      <c r="AT88" s="225" t="s">
        <v>243</v>
      </c>
      <c r="AU88" s="225" t="s">
        <v>72</v>
      </c>
      <c r="AY88" s="18" t="s">
        <v>240</v>
      </c>
      <c r="BE88" s="226">
        <f>IF(N88="základní",J88,0)</f>
        <v>0</v>
      </c>
      <c r="BF88" s="226">
        <f>IF(N88="snížená",J88,0)</f>
        <v>0</v>
      </c>
      <c r="BG88" s="226">
        <f>IF(N88="zákl. přenesená",J88,0)</f>
        <v>0</v>
      </c>
      <c r="BH88" s="226">
        <f>IF(N88="sníž. přenesená",J88,0)</f>
        <v>0</v>
      </c>
      <c r="BI88" s="226">
        <f>IF(N88="nulová",J88,0)</f>
        <v>0</v>
      </c>
      <c r="BJ88" s="18" t="s">
        <v>79</v>
      </c>
      <c r="BK88" s="226">
        <f>ROUND(I88*H88,2)</f>
        <v>0</v>
      </c>
      <c r="BL88" s="18" t="s">
        <v>248</v>
      </c>
      <c r="BM88" s="225" t="s">
        <v>254</v>
      </c>
    </row>
    <row r="89" s="2" customFormat="1" ht="44.25" customHeight="1">
      <c r="A89" s="39"/>
      <c r="B89" s="40"/>
      <c r="C89" s="214" t="s">
        <v>248</v>
      </c>
      <c r="D89" s="214" t="s">
        <v>243</v>
      </c>
      <c r="E89" s="215" t="s">
        <v>8736</v>
      </c>
      <c r="F89" s="216" t="s">
        <v>8737</v>
      </c>
      <c r="G89" s="217" t="s">
        <v>282</v>
      </c>
      <c r="H89" s="218">
        <v>1</v>
      </c>
      <c r="I89" s="219"/>
      <c r="J89" s="220">
        <f>ROUND(I89*H89,2)</f>
        <v>0</v>
      </c>
      <c r="K89" s="216" t="s">
        <v>247</v>
      </c>
      <c r="L89" s="45"/>
      <c r="M89" s="221" t="s">
        <v>19</v>
      </c>
      <c r="N89" s="222" t="s">
        <v>43</v>
      </c>
      <c r="O89" s="85"/>
      <c r="P89" s="223">
        <f>O89*H89</f>
        <v>0</v>
      </c>
      <c r="Q89" s="223">
        <v>0</v>
      </c>
      <c r="R89" s="223">
        <f>Q89*H89</f>
        <v>0</v>
      </c>
      <c r="S89" s="223">
        <v>0</v>
      </c>
      <c r="T89" s="224">
        <f>S89*H89</f>
        <v>0</v>
      </c>
      <c r="U89" s="39"/>
      <c r="V89" s="39"/>
      <c r="W89" s="39"/>
      <c r="X89" s="39"/>
      <c r="Y89" s="39"/>
      <c r="Z89" s="39"/>
      <c r="AA89" s="39"/>
      <c r="AB89" s="39"/>
      <c r="AC89" s="39"/>
      <c r="AD89" s="39"/>
      <c r="AE89" s="39"/>
      <c r="AR89" s="225" t="s">
        <v>248</v>
      </c>
      <c r="AT89" s="225" t="s">
        <v>243</v>
      </c>
      <c r="AU89" s="225" t="s">
        <v>72</v>
      </c>
      <c r="AY89" s="18" t="s">
        <v>240</v>
      </c>
      <c r="BE89" s="226">
        <f>IF(N89="základní",J89,0)</f>
        <v>0</v>
      </c>
      <c r="BF89" s="226">
        <f>IF(N89="snížená",J89,0)</f>
        <v>0</v>
      </c>
      <c r="BG89" s="226">
        <f>IF(N89="zákl. přenesená",J89,0)</f>
        <v>0</v>
      </c>
      <c r="BH89" s="226">
        <f>IF(N89="sníž. přenesená",J89,0)</f>
        <v>0</v>
      </c>
      <c r="BI89" s="226">
        <f>IF(N89="nulová",J89,0)</f>
        <v>0</v>
      </c>
      <c r="BJ89" s="18" t="s">
        <v>79</v>
      </c>
      <c r="BK89" s="226">
        <f>ROUND(I89*H89,2)</f>
        <v>0</v>
      </c>
      <c r="BL89" s="18" t="s">
        <v>248</v>
      </c>
      <c r="BM89" s="225" t="s">
        <v>257</v>
      </c>
    </row>
    <row r="90" s="2" customFormat="1" ht="66.75" customHeight="1">
      <c r="A90" s="39"/>
      <c r="B90" s="40"/>
      <c r="C90" s="214" t="s">
        <v>258</v>
      </c>
      <c r="D90" s="214" t="s">
        <v>243</v>
      </c>
      <c r="E90" s="215" t="s">
        <v>8738</v>
      </c>
      <c r="F90" s="216" t="s">
        <v>8739</v>
      </c>
      <c r="G90" s="217" t="s">
        <v>282</v>
      </c>
      <c r="H90" s="218">
        <v>1</v>
      </c>
      <c r="I90" s="219"/>
      <c r="J90" s="220">
        <f>ROUND(I90*H90,2)</f>
        <v>0</v>
      </c>
      <c r="K90" s="216" t="s">
        <v>247</v>
      </c>
      <c r="L90" s="45"/>
      <c r="M90" s="221" t="s">
        <v>19</v>
      </c>
      <c r="N90" s="222" t="s">
        <v>43</v>
      </c>
      <c r="O90" s="85"/>
      <c r="P90" s="223">
        <f>O90*H90</f>
        <v>0</v>
      </c>
      <c r="Q90" s="223">
        <v>0</v>
      </c>
      <c r="R90" s="223">
        <f>Q90*H90</f>
        <v>0</v>
      </c>
      <c r="S90" s="223">
        <v>0</v>
      </c>
      <c r="T90" s="224">
        <f>S90*H90</f>
        <v>0</v>
      </c>
      <c r="U90" s="39"/>
      <c r="V90" s="39"/>
      <c r="W90" s="39"/>
      <c r="X90" s="39"/>
      <c r="Y90" s="39"/>
      <c r="Z90" s="39"/>
      <c r="AA90" s="39"/>
      <c r="AB90" s="39"/>
      <c r="AC90" s="39"/>
      <c r="AD90" s="39"/>
      <c r="AE90" s="39"/>
      <c r="AR90" s="225" t="s">
        <v>248</v>
      </c>
      <c r="AT90" s="225" t="s">
        <v>243</v>
      </c>
      <c r="AU90" s="225" t="s">
        <v>72</v>
      </c>
      <c r="AY90" s="18" t="s">
        <v>240</v>
      </c>
      <c r="BE90" s="226">
        <f>IF(N90="základní",J90,0)</f>
        <v>0</v>
      </c>
      <c r="BF90" s="226">
        <f>IF(N90="snížená",J90,0)</f>
        <v>0</v>
      </c>
      <c r="BG90" s="226">
        <f>IF(N90="zákl. přenesená",J90,0)</f>
        <v>0</v>
      </c>
      <c r="BH90" s="226">
        <f>IF(N90="sníž. přenesená",J90,0)</f>
        <v>0</v>
      </c>
      <c r="BI90" s="226">
        <f>IF(N90="nulová",J90,0)</f>
        <v>0</v>
      </c>
      <c r="BJ90" s="18" t="s">
        <v>79</v>
      </c>
      <c r="BK90" s="226">
        <f>ROUND(I90*H90,2)</f>
        <v>0</v>
      </c>
      <c r="BL90" s="18" t="s">
        <v>248</v>
      </c>
      <c r="BM90" s="225" t="s">
        <v>262</v>
      </c>
    </row>
    <row r="91" s="2" customFormat="1" ht="55.5" customHeight="1">
      <c r="A91" s="39"/>
      <c r="B91" s="40"/>
      <c r="C91" s="214" t="s">
        <v>254</v>
      </c>
      <c r="D91" s="214" t="s">
        <v>243</v>
      </c>
      <c r="E91" s="215" t="s">
        <v>8740</v>
      </c>
      <c r="F91" s="216" t="s">
        <v>8741</v>
      </c>
      <c r="G91" s="217" t="s">
        <v>282</v>
      </c>
      <c r="H91" s="218">
        <v>1</v>
      </c>
      <c r="I91" s="219"/>
      <c r="J91" s="220">
        <f>ROUND(I91*H91,2)</f>
        <v>0</v>
      </c>
      <c r="K91" s="216" t="s">
        <v>247</v>
      </c>
      <c r="L91" s="45"/>
      <c r="M91" s="221" t="s">
        <v>19</v>
      </c>
      <c r="N91" s="222" t="s">
        <v>43</v>
      </c>
      <c r="O91" s="85"/>
      <c r="P91" s="223">
        <f>O91*H91</f>
        <v>0</v>
      </c>
      <c r="Q91" s="223">
        <v>0</v>
      </c>
      <c r="R91" s="223">
        <f>Q91*H91</f>
        <v>0</v>
      </c>
      <c r="S91" s="223">
        <v>0</v>
      </c>
      <c r="T91" s="224">
        <f>S91*H91</f>
        <v>0</v>
      </c>
      <c r="U91" s="39"/>
      <c r="V91" s="39"/>
      <c r="W91" s="39"/>
      <c r="X91" s="39"/>
      <c r="Y91" s="39"/>
      <c r="Z91" s="39"/>
      <c r="AA91" s="39"/>
      <c r="AB91" s="39"/>
      <c r="AC91" s="39"/>
      <c r="AD91" s="39"/>
      <c r="AE91" s="39"/>
      <c r="AR91" s="225" t="s">
        <v>248</v>
      </c>
      <c r="AT91" s="225" t="s">
        <v>243</v>
      </c>
      <c r="AU91" s="225" t="s">
        <v>72</v>
      </c>
      <c r="AY91" s="18" t="s">
        <v>240</v>
      </c>
      <c r="BE91" s="226">
        <f>IF(N91="základní",J91,0)</f>
        <v>0</v>
      </c>
      <c r="BF91" s="226">
        <f>IF(N91="snížená",J91,0)</f>
        <v>0</v>
      </c>
      <c r="BG91" s="226">
        <f>IF(N91="zákl. přenesená",J91,0)</f>
        <v>0</v>
      </c>
      <c r="BH91" s="226">
        <f>IF(N91="sníž. přenesená",J91,0)</f>
        <v>0</v>
      </c>
      <c r="BI91" s="226">
        <f>IF(N91="nulová",J91,0)</f>
        <v>0</v>
      </c>
      <c r="BJ91" s="18" t="s">
        <v>79</v>
      </c>
      <c r="BK91" s="226">
        <f>ROUND(I91*H91,2)</f>
        <v>0</v>
      </c>
      <c r="BL91" s="18" t="s">
        <v>248</v>
      </c>
      <c r="BM91" s="225" t="s">
        <v>8</v>
      </c>
    </row>
    <row r="92" s="2" customFormat="1" ht="66.75" customHeight="1">
      <c r="A92" s="39"/>
      <c r="B92" s="40"/>
      <c r="C92" s="214" t="s">
        <v>265</v>
      </c>
      <c r="D92" s="214" t="s">
        <v>243</v>
      </c>
      <c r="E92" s="215" t="s">
        <v>8742</v>
      </c>
      <c r="F92" s="216" t="s">
        <v>8743</v>
      </c>
      <c r="G92" s="217" t="s">
        <v>282</v>
      </c>
      <c r="H92" s="218">
        <v>1</v>
      </c>
      <c r="I92" s="219"/>
      <c r="J92" s="220">
        <f>ROUND(I92*H92,2)</f>
        <v>0</v>
      </c>
      <c r="K92" s="216" t="s">
        <v>247</v>
      </c>
      <c r="L92" s="45"/>
      <c r="M92" s="221" t="s">
        <v>19</v>
      </c>
      <c r="N92" s="222" t="s">
        <v>43</v>
      </c>
      <c r="O92" s="85"/>
      <c r="P92" s="223">
        <f>O92*H92</f>
        <v>0</v>
      </c>
      <c r="Q92" s="223">
        <v>0</v>
      </c>
      <c r="R92" s="223">
        <f>Q92*H92</f>
        <v>0</v>
      </c>
      <c r="S92" s="223">
        <v>0</v>
      </c>
      <c r="T92" s="224">
        <f>S92*H92</f>
        <v>0</v>
      </c>
      <c r="U92" s="39"/>
      <c r="V92" s="39"/>
      <c r="W92" s="39"/>
      <c r="X92" s="39"/>
      <c r="Y92" s="39"/>
      <c r="Z92" s="39"/>
      <c r="AA92" s="39"/>
      <c r="AB92" s="39"/>
      <c r="AC92" s="39"/>
      <c r="AD92" s="39"/>
      <c r="AE92" s="39"/>
      <c r="AR92" s="225" t="s">
        <v>248</v>
      </c>
      <c r="AT92" s="225" t="s">
        <v>243</v>
      </c>
      <c r="AU92" s="225" t="s">
        <v>72</v>
      </c>
      <c r="AY92" s="18" t="s">
        <v>240</v>
      </c>
      <c r="BE92" s="226">
        <f>IF(N92="základní",J92,0)</f>
        <v>0</v>
      </c>
      <c r="BF92" s="226">
        <f>IF(N92="snížená",J92,0)</f>
        <v>0</v>
      </c>
      <c r="BG92" s="226">
        <f>IF(N92="zákl. přenesená",J92,0)</f>
        <v>0</v>
      </c>
      <c r="BH92" s="226">
        <f>IF(N92="sníž. přenesená",J92,0)</f>
        <v>0</v>
      </c>
      <c r="BI92" s="226">
        <f>IF(N92="nulová",J92,0)</f>
        <v>0</v>
      </c>
      <c r="BJ92" s="18" t="s">
        <v>79</v>
      </c>
      <c r="BK92" s="226">
        <f>ROUND(I92*H92,2)</f>
        <v>0</v>
      </c>
      <c r="BL92" s="18" t="s">
        <v>248</v>
      </c>
      <c r="BM92" s="225" t="s">
        <v>268</v>
      </c>
    </row>
    <row r="93" s="2" customFormat="1" ht="66.75" customHeight="1">
      <c r="A93" s="39"/>
      <c r="B93" s="40"/>
      <c r="C93" s="214" t="s">
        <v>257</v>
      </c>
      <c r="D93" s="214" t="s">
        <v>243</v>
      </c>
      <c r="E93" s="215" t="s">
        <v>8744</v>
      </c>
      <c r="F93" s="216" t="s">
        <v>8745</v>
      </c>
      <c r="G93" s="217" t="s">
        <v>282</v>
      </c>
      <c r="H93" s="218">
        <v>1</v>
      </c>
      <c r="I93" s="219"/>
      <c r="J93" s="220">
        <f>ROUND(I93*H93,2)</f>
        <v>0</v>
      </c>
      <c r="K93" s="216" t="s">
        <v>247</v>
      </c>
      <c r="L93" s="45"/>
      <c r="M93" s="221" t="s">
        <v>19</v>
      </c>
      <c r="N93" s="222" t="s">
        <v>43</v>
      </c>
      <c r="O93" s="85"/>
      <c r="P93" s="223">
        <f>O93*H93</f>
        <v>0</v>
      </c>
      <c r="Q93" s="223">
        <v>0</v>
      </c>
      <c r="R93" s="223">
        <f>Q93*H93</f>
        <v>0</v>
      </c>
      <c r="S93" s="223">
        <v>0</v>
      </c>
      <c r="T93" s="224">
        <f>S93*H93</f>
        <v>0</v>
      </c>
      <c r="U93" s="39"/>
      <c r="V93" s="39"/>
      <c r="W93" s="39"/>
      <c r="X93" s="39"/>
      <c r="Y93" s="39"/>
      <c r="Z93" s="39"/>
      <c r="AA93" s="39"/>
      <c r="AB93" s="39"/>
      <c r="AC93" s="39"/>
      <c r="AD93" s="39"/>
      <c r="AE93" s="39"/>
      <c r="AR93" s="225" t="s">
        <v>248</v>
      </c>
      <c r="AT93" s="225" t="s">
        <v>243</v>
      </c>
      <c r="AU93" s="225" t="s">
        <v>72</v>
      </c>
      <c r="AY93" s="18" t="s">
        <v>240</v>
      </c>
      <c r="BE93" s="226">
        <f>IF(N93="základní",J93,0)</f>
        <v>0</v>
      </c>
      <c r="BF93" s="226">
        <f>IF(N93="snížená",J93,0)</f>
        <v>0</v>
      </c>
      <c r="BG93" s="226">
        <f>IF(N93="zákl. přenesená",J93,0)</f>
        <v>0</v>
      </c>
      <c r="BH93" s="226">
        <f>IF(N93="sníž. přenesená",J93,0)</f>
        <v>0</v>
      </c>
      <c r="BI93" s="226">
        <f>IF(N93="nulová",J93,0)</f>
        <v>0</v>
      </c>
      <c r="BJ93" s="18" t="s">
        <v>79</v>
      </c>
      <c r="BK93" s="226">
        <f>ROUND(I93*H93,2)</f>
        <v>0</v>
      </c>
      <c r="BL93" s="18" t="s">
        <v>248</v>
      </c>
      <c r="BM93" s="225" t="s">
        <v>271</v>
      </c>
    </row>
    <row r="94" s="2" customFormat="1" ht="44.25" customHeight="1">
      <c r="A94" s="39"/>
      <c r="B94" s="40"/>
      <c r="C94" s="214" t="s">
        <v>272</v>
      </c>
      <c r="D94" s="214" t="s">
        <v>243</v>
      </c>
      <c r="E94" s="215" t="s">
        <v>8746</v>
      </c>
      <c r="F94" s="216" t="s">
        <v>8747</v>
      </c>
      <c r="G94" s="217" t="s">
        <v>282</v>
      </c>
      <c r="H94" s="218">
        <v>1</v>
      </c>
      <c r="I94" s="219"/>
      <c r="J94" s="220">
        <f>ROUND(I94*H94,2)</f>
        <v>0</v>
      </c>
      <c r="K94" s="216" t="s">
        <v>247</v>
      </c>
      <c r="L94" s="45"/>
      <c r="M94" s="221" t="s">
        <v>19</v>
      </c>
      <c r="N94" s="222" t="s">
        <v>43</v>
      </c>
      <c r="O94" s="85"/>
      <c r="P94" s="223">
        <f>O94*H94</f>
        <v>0</v>
      </c>
      <c r="Q94" s="223">
        <v>0</v>
      </c>
      <c r="R94" s="223">
        <f>Q94*H94</f>
        <v>0</v>
      </c>
      <c r="S94" s="223">
        <v>0</v>
      </c>
      <c r="T94" s="224">
        <f>S94*H94</f>
        <v>0</v>
      </c>
      <c r="U94" s="39"/>
      <c r="V94" s="39"/>
      <c r="W94" s="39"/>
      <c r="X94" s="39"/>
      <c r="Y94" s="39"/>
      <c r="Z94" s="39"/>
      <c r="AA94" s="39"/>
      <c r="AB94" s="39"/>
      <c r="AC94" s="39"/>
      <c r="AD94" s="39"/>
      <c r="AE94" s="39"/>
      <c r="AR94" s="225" t="s">
        <v>248</v>
      </c>
      <c r="AT94" s="225" t="s">
        <v>243</v>
      </c>
      <c r="AU94" s="225" t="s">
        <v>72</v>
      </c>
      <c r="AY94" s="18" t="s">
        <v>240</v>
      </c>
      <c r="BE94" s="226">
        <f>IF(N94="základní",J94,0)</f>
        <v>0</v>
      </c>
      <c r="BF94" s="226">
        <f>IF(N94="snížená",J94,0)</f>
        <v>0</v>
      </c>
      <c r="BG94" s="226">
        <f>IF(N94="zákl. přenesená",J94,0)</f>
        <v>0</v>
      </c>
      <c r="BH94" s="226">
        <f>IF(N94="sníž. přenesená",J94,0)</f>
        <v>0</v>
      </c>
      <c r="BI94" s="226">
        <f>IF(N94="nulová",J94,0)</f>
        <v>0</v>
      </c>
      <c r="BJ94" s="18" t="s">
        <v>79</v>
      </c>
      <c r="BK94" s="226">
        <f>ROUND(I94*H94,2)</f>
        <v>0</v>
      </c>
      <c r="BL94" s="18" t="s">
        <v>248</v>
      </c>
      <c r="BM94" s="225" t="s">
        <v>275</v>
      </c>
    </row>
    <row r="95" s="2" customFormat="1">
      <c r="A95" s="39"/>
      <c r="B95" s="40"/>
      <c r="C95" s="214" t="s">
        <v>262</v>
      </c>
      <c r="D95" s="214" t="s">
        <v>243</v>
      </c>
      <c r="E95" s="215" t="s">
        <v>8748</v>
      </c>
      <c r="F95" s="216" t="s">
        <v>8749</v>
      </c>
      <c r="G95" s="217" t="s">
        <v>282</v>
      </c>
      <c r="H95" s="218">
        <v>1</v>
      </c>
      <c r="I95" s="219"/>
      <c r="J95" s="220">
        <f>ROUND(I95*H95,2)</f>
        <v>0</v>
      </c>
      <c r="K95" s="216" t="s">
        <v>247</v>
      </c>
      <c r="L95" s="45"/>
      <c r="M95" s="221" t="s">
        <v>19</v>
      </c>
      <c r="N95" s="222" t="s">
        <v>43</v>
      </c>
      <c r="O95" s="85"/>
      <c r="P95" s="223">
        <f>O95*H95</f>
        <v>0</v>
      </c>
      <c r="Q95" s="223">
        <v>0</v>
      </c>
      <c r="R95" s="223">
        <f>Q95*H95</f>
        <v>0</v>
      </c>
      <c r="S95" s="223">
        <v>0</v>
      </c>
      <c r="T95" s="224">
        <f>S95*H95</f>
        <v>0</v>
      </c>
      <c r="U95" s="39"/>
      <c r="V95" s="39"/>
      <c r="W95" s="39"/>
      <c r="X95" s="39"/>
      <c r="Y95" s="39"/>
      <c r="Z95" s="39"/>
      <c r="AA95" s="39"/>
      <c r="AB95" s="39"/>
      <c r="AC95" s="39"/>
      <c r="AD95" s="39"/>
      <c r="AE95" s="39"/>
      <c r="AR95" s="225" t="s">
        <v>248</v>
      </c>
      <c r="AT95" s="225" t="s">
        <v>243</v>
      </c>
      <c r="AU95" s="225" t="s">
        <v>72</v>
      </c>
      <c r="AY95" s="18" t="s">
        <v>240</v>
      </c>
      <c r="BE95" s="226">
        <f>IF(N95="základní",J95,0)</f>
        <v>0</v>
      </c>
      <c r="BF95" s="226">
        <f>IF(N95="snížená",J95,0)</f>
        <v>0</v>
      </c>
      <c r="BG95" s="226">
        <f>IF(N95="zákl. přenesená",J95,0)</f>
        <v>0</v>
      </c>
      <c r="BH95" s="226">
        <f>IF(N95="sníž. přenesená",J95,0)</f>
        <v>0</v>
      </c>
      <c r="BI95" s="226">
        <f>IF(N95="nulová",J95,0)</f>
        <v>0</v>
      </c>
      <c r="BJ95" s="18" t="s">
        <v>79</v>
      </c>
      <c r="BK95" s="226">
        <f>ROUND(I95*H95,2)</f>
        <v>0</v>
      </c>
      <c r="BL95" s="18" t="s">
        <v>248</v>
      </c>
      <c r="BM95" s="225" t="s">
        <v>278</v>
      </c>
    </row>
    <row r="96" s="2" customFormat="1" ht="100.5" customHeight="1">
      <c r="A96" s="39"/>
      <c r="B96" s="40"/>
      <c r="C96" s="214" t="s">
        <v>279</v>
      </c>
      <c r="D96" s="214" t="s">
        <v>243</v>
      </c>
      <c r="E96" s="215" t="s">
        <v>8750</v>
      </c>
      <c r="F96" s="216" t="s">
        <v>8751</v>
      </c>
      <c r="G96" s="217" t="s">
        <v>282</v>
      </c>
      <c r="H96" s="218">
        <v>1</v>
      </c>
      <c r="I96" s="219"/>
      <c r="J96" s="220">
        <f>ROUND(I96*H96,2)</f>
        <v>0</v>
      </c>
      <c r="K96" s="216" t="s">
        <v>247</v>
      </c>
      <c r="L96" s="45"/>
      <c r="M96" s="221" t="s">
        <v>19</v>
      </c>
      <c r="N96" s="222" t="s">
        <v>43</v>
      </c>
      <c r="O96" s="85"/>
      <c r="P96" s="223">
        <f>O96*H96</f>
        <v>0</v>
      </c>
      <c r="Q96" s="223">
        <v>0</v>
      </c>
      <c r="R96" s="223">
        <f>Q96*H96</f>
        <v>0</v>
      </c>
      <c r="S96" s="223">
        <v>0</v>
      </c>
      <c r="T96" s="224">
        <f>S96*H96</f>
        <v>0</v>
      </c>
      <c r="U96" s="39"/>
      <c r="V96" s="39"/>
      <c r="W96" s="39"/>
      <c r="X96" s="39"/>
      <c r="Y96" s="39"/>
      <c r="Z96" s="39"/>
      <c r="AA96" s="39"/>
      <c r="AB96" s="39"/>
      <c r="AC96" s="39"/>
      <c r="AD96" s="39"/>
      <c r="AE96" s="39"/>
      <c r="AR96" s="225" t="s">
        <v>248</v>
      </c>
      <c r="AT96" s="225" t="s">
        <v>243</v>
      </c>
      <c r="AU96" s="225" t="s">
        <v>72</v>
      </c>
      <c r="AY96" s="18" t="s">
        <v>240</v>
      </c>
      <c r="BE96" s="226">
        <f>IF(N96="základní",J96,0)</f>
        <v>0</v>
      </c>
      <c r="BF96" s="226">
        <f>IF(N96="snížená",J96,0)</f>
        <v>0</v>
      </c>
      <c r="BG96" s="226">
        <f>IF(N96="zákl. přenesená",J96,0)</f>
        <v>0</v>
      </c>
      <c r="BH96" s="226">
        <f>IF(N96="sníž. přenesená",J96,0)</f>
        <v>0</v>
      </c>
      <c r="BI96" s="226">
        <f>IF(N96="nulová",J96,0)</f>
        <v>0</v>
      </c>
      <c r="BJ96" s="18" t="s">
        <v>79</v>
      </c>
      <c r="BK96" s="226">
        <f>ROUND(I96*H96,2)</f>
        <v>0</v>
      </c>
      <c r="BL96" s="18" t="s">
        <v>248</v>
      </c>
      <c r="BM96" s="225" t="s">
        <v>283</v>
      </c>
    </row>
    <row r="97" s="2" customFormat="1" ht="101.25" customHeight="1">
      <c r="A97" s="39"/>
      <c r="B97" s="40"/>
      <c r="C97" s="214" t="s">
        <v>8</v>
      </c>
      <c r="D97" s="214" t="s">
        <v>243</v>
      </c>
      <c r="E97" s="215" t="s">
        <v>8752</v>
      </c>
      <c r="F97" s="216" t="s">
        <v>8753</v>
      </c>
      <c r="G97" s="217" t="s">
        <v>282</v>
      </c>
      <c r="H97" s="218">
        <v>1</v>
      </c>
      <c r="I97" s="219"/>
      <c r="J97" s="220">
        <f>ROUND(I97*H97,2)</f>
        <v>0</v>
      </c>
      <c r="K97" s="216" t="s">
        <v>247</v>
      </c>
      <c r="L97" s="45"/>
      <c r="M97" s="221" t="s">
        <v>19</v>
      </c>
      <c r="N97" s="222" t="s">
        <v>43</v>
      </c>
      <c r="O97" s="85"/>
      <c r="P97" s="223">
        <f>O97*H97</f>
        <v>0</v>
      </c>
      <c r="Q97" s="223">
        <v>0</v>
      </c>
      <c r="R97" s="223">
        <f>Q97*H97</f>
        <v>0</v>
      </c>
      <c r="S97" s="223">
        <v>0</v>
      </c>
      <c r="T97" s="224">
        <f>S97*H97</f>
        <v>0</v>
      </c>
      <c r="U97" s="39"/>
      <c r="V97" s="39"/>
      <c r="W97" s="39"/>
      <c r="X97" s="39"/>
      <c r="Y97" s="39"/>
      <c r="Z97" s="39"/>
      <c r="AA97" s="39"/>
      <c r="AB97" s="39"/>
      <c r="AC97" s="39"/>
      <c r="AD97" s="39"/>
      <c r="AE97" s="39"/>
      <c r="AR97" s="225" t="s">
        <v>248</v>
      </c>
      <c r="AT97" s="225" t="s">
        <v>243</v>
      </c>
      <c r="AU97" s="225" t="s">
        <v>72</v>
      </c>
      <c r="AY97" s="18" t="s">
        <v>240</v>
      </c>
      <c r="BE97" s="226">
        <f>IF(N97="základní",J97,0)</f>
        <v>0</v>
      </c>
      <c r="BF97" s="226">
        <f>IF(N97="snížená",J97,0)</f>
        <v>0</v>
      </c>
      <c r="BG97" s="226">
        <f>IF(N97="zákl. přenesená",J97,0)</f>
        <v>0</v>
      </c>
      <c r="BH97" s="226">
        <f>IF(N97="sníž. přenesená",J97,0)</f>
        <v>0</v>
      </c>
      <c r="BI97" s="226">
        <f>IF(N97="nulová",J97,0)</f>
        <v>0</v>
      </c>
      <c r="BJ97" s="18" t="s">
        <v>79</v>
      </c>
      <c r="BK97" s="226">
        <f>ROUND(I97*H97,2)</f>
        <v>0</v>
      </c>
      <c r="BL97" s="18" t="s">
        <v>248</v>
      </c>
      <c r="BM97" s="225" t="s">
        <v>286</v>
      </c>
    </row>
    <row r="98" s="2" customFormat="1">
      <c r="A98" s="39"/>
      <c r="B98" s="40"/>
      <c r="C98" s="214" t="s">
        <v>287</v>
      </c>
      <c r="D98" s="214" t="s">
        <v>243</v>
      </c>
      <c r="E98" s="215" t="s">
        <v>8754</v>
      </c>
      <c r="F98" s="216" t="s">
        <v>8755</v>
      </c>
      <c r="G98" s="217" t="s">
        <v>282</v>
      </c>
      <c r="H98" s="218">
        <v>1</v>
      </c>
      <c r="I98" s="219"/>
      <c r="J98" s="220">
        <f>ROUND(I98*H98,2)</f>
        <v>0</v>
      </c>
      <c r="K98" s="216" t="s">
        <v>247</v>
      </c>
      <c r="L98" s="45"/>
      <c r="M98" s="221" t="s">
        <v>19</v>
      </c>
      <c r="N98" s="222" t="s">
        <v>43</v>
      </c>
      <c r="O98" s="85"/>
      <c r="P98" s="223">
        <f>O98*H98</f>
        <v>0</v>
      </c>
      <c r="Q98" s="223">
        <v>0</v>
      </c>
      <c r="R98" s="223">
        <f>Q98*H98</f>
        <v>0</v>
      </c>
      <c r="S98" s="223">
        <v>0</v>
      </c>
      <c r="T98" s="224">
        <f>S98*H98</f>
        <v>0</v>
      </c>
      <c r="U98" s="39"/>
      <c r="V98" s="39"/>
      <c r="W98" s="39"/>
      <c r="X98" s="39"/>
      <c r="Y98" s="39"/>
      <c r="Z98" s="39"/>
      <c r="AA98" s="39"/>
      <c r="AB98" s="39"/>
      <c r="AC98" s="39"/>
      <c r="AD98" s="39"/>
      <c r="AE98" s="39"/>
      <c r="AR98" s="225" t="s">
        <v>248</v>
      </c>
      <c r="AT98" s="225" t="s">
        <v>243</v>
      </c>
      <c r="AU98" s="225" t="s">
        <v>72</v>
      </c>
      <c r="AY98" s="18" t="s">
        <v>240</v>
      </c>
      <c r="BE98" s="226">
        <f>IF(N98="základní",J98,0)</f>
        <v>0</v>
      </c>
      <c r="BF98" s="226">
        <f>IF(N98="snížená",J98,0)</f>
        <v>0</v>
      </c>
      <c r="BG98" s="226">
        <f>IF(N98="zákl. přenesená",J98,0)</f>
        <v>0</v>
      </c>
      <c r="BH98" s="226">
        <f>IF(N98="sníž. přenesená",J98,0)</f>
        <v>0</v>
      </c>
      <c r="BI98" s="226">
        <f>IF(N98="nulová",J98,0)</f>
        <v>0</v>
      </c>
      <c r="BJ98" s="18" t="s">
        <v>79</v>
      </c>
      <c r="BK98" s="226">
        <f>ROUND(I98*H98,2)</f>
        <v>0</v>
      </c>
      <c r="BL98" s="18" t="s">
        <v>248</v>
      </c>
      <c r="BM98" s="225" t="s">
        <v>290</v>
      </c>
    </row>
    <row r="99" s="2" customFormat="1">
      <c r="A99" s="39"/>
      <c r="B99" s="40"/>
      <c r="C99" s="214" t="s">
        <v>268</v>
      </c>
      <c r="D99" s="214" t="s">
        <v>243</v>
      </c>
      <c r="E99" s="215" t="s">
        <v>8756</v>
      </c>
      <c r="F99" s="216" t="s">
        <v>8757</v>
      </c>
      <c r="G99" s="217" t="s">
        <v>282</v>
      </c>
      <c r="H99" s="218">
        <v>1</v>
      </c>
      <c r="I99" s="219"/>
      <c r="J99" s="220">
        <f>ROUND(I99*H99,2)</f>
        <v>0</v>
      </c>
      <c r="K99" s="216" t="s">
        <v>247</v>
      </c>
      <c r="L99" s="45"/>
      <c r="M99" s="221" t="s">
        <v>19</v>
      </c>
      <c r="N99" s="222" t="s">
        <v>43</v>
      </c>
      <c r="O99" s="85"/>
      <c r="P99" s="223">
        <f>O99*H99</f>
        <v>0</v>
      </c>
      <c r="Q99" s="223">
        <v>0</v>
      </c>
      <c r="R99" s="223">
        <f>Q99*H99</f>
        <v>0</v>
      </c>
      <c r="S99" s="223">
        <v>0</v>
      </c>
      <c r="T99" s="224">
        <f>S99*H99</f>
        <v>0</v>
      </c>
      <c r="U99" s="39"/>
      <c r="V99" s="39"/>
      <c r="W99" s="39"/>
      <c r="X99" s="39"/>
      <c r="Y99" s="39"/>
      <c r="Z99" s="39"/>
      <c r="AA99" s="39"/>
      <c r="AB99" s="39"/>
      <c r="AC99" s="39"/>
      <c r="AD99" s="39"/>
      <c r="AE99" s="39"/>
      <c r="AR99" s="225" t="s">
        <v>248</v>
      </c>
      <c r="AT99" s="225" t="s">
        <v>243</v>
      </c>
      <c r="AU99" s="225" t="s">
        <v>72</v>
      </c>
      <c r="AY99" s="18" t="s">
        <v>240</v>
      </c>
      <c r="BE99" s="226">
        <f>IF(N99="základní",J99,0)</f>
        <v>0</v>
      </c>
      <c r="BF99" s="226">
        <f>IF(N99="snížená",J99,0)</f>
        <v>0</v>
      </c>
      <c r="BG99" s="226">
        <f>IF(N99="zákl. přenesená",J99,0)</f>
        <v>0</v>
      </c>
      <c r="BH99" s="226">
        <f>IF(N99="sníž. přenesená",J99,0)</f>
        <v>0</v>
      </c>
      <c r="BI99" s="226">
        <f>IF(N99="nulová",J99,0)</f>
        <v>0</v>
      </c>
      <c r="BJ99" s="18" t="s">
        <v>79</v>
      </c>
      <c r="BK99" s="226">
        <f>ROUND(I99*H99,2)</f>
        <v>0</v>
      </c>
      <c r="BL99" s="18" t="s">
        <v>248</v>
      </c>
      <c r="BM99" s="225" t="s">
        <v>294</v>
      </c>
    </row>
    <row r="100" s="2" customFormat="1">
      <c r="A100" s="39"/>
      <c r="B100" s="40"/>
      <c r="C100" s="214" t="s">
        <v>295</v>
      </c>
      <c r="D100" s="214" t="s">
        <v>243</v>
      </c>
      <c r="E100" s="215" t="s">
        <v>8758</v>
      </c>
      <c r="F100" s="216" t="s">
        <v>8759</v>
      </c>
      <c r="G100" s="217" t="s">
        <v>282</v>
      </c>
      <c r="H100" s="218">
        <v>1</v>
      </c>
      <c r="I100" s="219"/>
      <c r="J100" s="220">
        <f>ROUND(I100*H100,2)</f>
        <v>0</v>
      </c>
      <c r="K100" s="216" t="s">
        <v>247</v>
      </c>
      <c r="L100" s="45"/>
      <c r="M100" s="221" t="s">
        <v>19</v>
      </c>
      <c r="N100" s="222" t="s">
        <v>43</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248</v>
      </c>
      <c r="AT100" s="225" t="s">
        <v>243</v>
      </c>
      <c r="AU100" s="225" t="s">
        <v>72</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248</v>
      </c>
      <c r="BM100" s="225" t="s">
        <v>298</v>
      </c>
    </row>
    <row r="101" s="2" customFormat="1">
      <c r="A101" s="39"/>
      <c r="B101" s="40"/>
      <c r="C101" s="214" t="s">
        <v>271</v>
      </c>
      <c r="D101" s="214" t="s">
        <v>243</v>
      </c>
      <c r="E101" s="215" t="s">
        <v>8760</v>
      </c>
      <c r="F101" s="216" t="s">
        <v>8761</v>
      </c>
      <c r="G101" s="217" t="s">
        <v>282</v>
      </c>
      <c r="H101" s="218">
        <v>1</v>
      </c>
      <c r="I101" s="219"/>
      <c r="J101" s="220">
        <f>ROUND(I101*H101,2)</f>
        <v>0</v>
      </c>
      <c r="K101" s="216" t="s">
        <v>247</v>
      </c>
      <c r="L101" s="45"/>
      <c r="M101" s="221" t="s">
        <v>19</v>
      </c>
      <c r="N101" s="222" t="s">
        <v>43</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248</v>
      </c>
      <c r="AT101" s="225" t="s">
        <v>243</v>
      </c>
      <c r="AU101" s="225" t="s">
        <v>72</v>
      </c>
      <c r="AY101" s="18" t="s">
        <v>240</v>
      </c>
      <c r="BE101" s="226">
        <f>IF(N101="základní",J101,0)</f>
        <v>0</v>
      </c>
      <c r="BF101" s="226">
        <f>IF(N101="snížená",J101,0)</f>
        <v>0</v>
      </c>
      <c r="BG101" s="226">
        <f>IF(N101="zákl. přenesená",J101,0)</f>
        <v>0</v>
      </c>
      <c r="BH101" s="226">
        <f>IF(N101="sníž. přenesená",J101,0)</f>
        <v>0</v>
      </c>
      <c r="BI101" s="226">
        <f>IF(N101="nulová",J101,0)</f>
        <v>0</v>
      </c>
      <c r="BJ101" s="18" t="s">
        <v>79</v>
      </c>
      <c r="BK101" s="226">
        <f>ROUND(I101*H101,2)</f>
        <v>0</v>
      </c>
      <c r="BL101" s="18" t="s">
        <v>248</v>
      </c>
      <c r="BM101" s="225" t="s">
        <v>301</v>
      </c>
    </row>
    <row r="102" s="2" customFormat="1" ht="78" customHeight="1">
      <c r="A102" s="39"/>
      <c r="B102" s="40"/>
      <c r="C102" s="214" t="s">
        <v>304</v>
      </c>
      <c r="D102" s="214" t="s">
        <v>243</v>
      </c>
      <c r="E102" s="215" t="s">
        <v>8762</v>
      </c>
      <c r="F102" s="216" t="s">
        <v>8763</v>
      </c>
      <c r="G102" s="217" t="s">
        <v>282</v>
      </c>
      <c r="H102" s="218">
        <v>1</v>
      </c>
      <c r="I102" s="219"/>
      <c r="J102" s="220">
        <f>ROUND(I102*H102,2)</f>
        <v>0</v>
      </c>
      <c r="K102" s="216" t="s">
        <v>247</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72</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306</v>
      </c>
    </row>
    <row r="103" s="2" customFormat="1">
      <c r="A103" s="39"/>
      <c r="B103" s="40"/>
      <c r="C103" s="214" t="s">
        <v>275</v>
      </c>
      <c r="D103" s="214" t="s">
        <v>243</v>
      </c>
      <c r="E103" s="215" t="s">
        <v>8764</v>
      </c>
      <c r="F103" s="216" t="s">
        <v>8765</v>
      </c>
      <c r="G103" s="217" t="s">
        <v>282</v>
      </c>
      <c r="H103" s="218">
        <v>1</v>
      </c>
      <c r="I103" s="219"/>
      <c r="J103" s="220">
        <f>ROUND(I103*H103,2)</f>
        <v>0</v>
      </c>
      <c r="K103" s="216" t="s">
        <v>247</v>
      </c>
      <c r="L103" s="45"/>
      <c r="M103" s="221" t="s">
        <v>19</v>
      </c>
      <c r="N103" s="222" t="s">
        <v>43</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248</v>
      </c>
      <c r="AT103" s="225" t="s">
        <v>243</v>
      </c>
      <c r="AU103" s="225" t="s">
        <v>72</v>
      </c>
      <c r="AY103" s="18" t="s">
        <v>240</v>
      </c>
      <c r="BE103" s="226">
        <f>IF(N103="základní",J103,0)</f>
        <v>0</v>
      </c>
      <c r="BF103" s="226">
        <f>IF(N103="snížená",J103,0)</f>
        <v>0</v>
      </c>
      <c r="BG103" s="226">
        <f>IF(N103="zákl. přenesená",J103,0)</f>
        <v>0</v>
      </c>
      <c r="BH103" s="226">
        <f>IF(N103="sníž. přenesená",J103,0)</f>
        <v>0</v>
      </c>
      <c r="BI103" s="226">
        <f>IF(N103="nulová",J103,0)</f>
        <v>0</v>
      </c>
      <c r="BJ103" s="18" t="s">
        <v>79</v>
      </c>
      <c r="BK103" s="226">
        <f>ROUND(I103*H103,2)</f>
        <v>0</v>
      </c>
      <c r="BL103" s="18" t="s">
        <v>248</v>
      </c>
      <c r="BM103" s="225" t="s">
        <v>308</v>
      </c>
    </row>
    <row r="104" s="2" customFormat="1">
      <c r="A104" s="39"/>
      <c r="B104" s="40"/>
      <c r="C104" s="214" t="s">
        <v>309</v>
      </c>
      <c r="D104" s="214" t="s">
        <v>243</v>
      </c>
      <c r="E104" s="215" t="s">
        <v>8766</v>
      </c>
      <c r="F104" s="216" t="s">
        <v>8767</v>
      </c>
      <c r="G104" s="217" t="s">
        <v>282</v>
      </c>
      <c r="H104" s="218">
        <v>1</v>
      </c>
      <c r="I104" s="219"/>
      <c r="J104" s="220">
        <f>ROUND(I104*H104,2)</f>
        <v>0</v>
      </c>
      <c r="K104" s="216" t="s">
        <v>247</v>
      </c>
      <c r="L104" s="45"/>
      <c r="M104" s="221" t="s">
        <v>19</v>
      </c>
      <c r="N104" s="222" t="s">
        <v>43</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248</v>
      </c>
      <c r="AT104" s="225" t="s">
        <v>243</v>
      </c>
      <c r="AU104" s="225" t="s">
        <v>72</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248</v>
      </c>
      <c r="BM104" s="225" t="s">
        <v>311</v>
      </c>
    </row>
    <row r="105" s="2" customFormat="1" ht="66.75" customHeight="1">
      <c r="A105" s="39"/>
      <c r="B105" s="40"/>
      <c r="C105" s="214" t="s">
        <v>278</v>
      </c>
      <c r="D105" s="214" t="s">
        <v>243</v>
      </c>
      <c r="E105" s="215" t="s">
        <v>8768</v>
      </c>
      <c r="F105" s="216" t="s">
        <v>8769</v>
      </c>
      <c r="G105" s="217" t="s">
        <v>282</v>
      </c>
      <c r="H105" s="218">
        <v>1</v>
      </c>
      <c r="I105" s="219"/>
      <c r="J105" s="220">
        <f>ROUND(I105*H105,2)</f>
        <v>0</v>
      </c>
      <c r="K105" s="216" t="s">
        <v>247</v>
      </c>
      <c r="L105" s="45"/>
      <c r="M105" s="221" t="s">
        <v>19</v>
      </c>
      <c r="N105" s="222"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248</v>
      </c>
      <c r="AT105" s="225" t="s">
        <v>243</v>
      </c>
      <c r="AU105" s="225" t="s">
        <v>72</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313</v>
      </c>
    </row>
    <row r="106" s="2" customFormat="1">
      <c r="A106" s="39"/>
      <c r="B106" s="40"/>
      <c r="C106" s="214" t="s">
        <v>7</v>
      </c>
      <c r="D106" s="214" t="s">
        <v>243</v>
      </c>
      <c r="E106" s="215" t="s">
        <v>8770</v>
      </c>
      <c r="F106" s="216" t="s">
        <v>8765</v>
      </c>
      <c r="G106" s="217" t="s">
        <v>282</v>
      </c>
      <c r="H106" s="218">
        <v>1</v>
      </c>
      <c r="I106" s="219"/>
      <c r="J106" s="220">
        <f>ROUND(I106*H106,2)</f>
        <v>0</v>
      </c>
      <c r="K106" s="216" t="s">
        <v>247</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72</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315</v>
      </c>
    </row>
    <row r="107" s="2" customFormat="1" ht="78" customHeight="1">
      <c r="A107" s="39"/>
      <c r="B107" s="40"/>
      <c r="C107" s="214" t="s">
        <v>283</v>
      </c>
      <c r="D107" s="214" t="s">
        <v>243</v>
      </c>
      <c r="E107" s="215" t="s">
        <v>8771</v>
      </c>
      <c r="F107" s="216" t="s">
        <v>8772</v>
      </c>
      <c r="G107" s="217" t="s">
        <v>282</v>
      </c>
      <c r="H107" s="218">
        <v>1</v>
      </c>
      <c r="I107" s="219"/>
      <c r="J107" s="220">
        <f>ROUND(I107*H107,2)</f>
        <v>0</v>
      </c>
      <c r="K107" s="216" t="s">
        <v>247</v>
      </c>
      <c r="L107" s="45"/>
      <c r="M107" s="221" t="s">
        <v>19</v>
      </c>
      <c r="N107" s="222" t="s">
        <v>43</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248</v>
      </c>
      <c r="AT107" s="225" t="s">
        <v>243</v>
      </c>
      <c r="AU107" s="225" t="s">
        <v>72</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248</v>
      </c>
      <c r="BM107" s="225" t="s">
        <v>317</v>
      </c>
    </row>
    <row r="108" s="2" customFormat="1">
      <c r="A108" s="39"/>
      <c r="B108" s="40"/>
      <c r="C108" s="214" t="s">
        <v>318</v>
      </c>
      <c r="D108" s="214" t="s">
        <v>243</v>
      </c>
      <c r="E108" s="215" t="s">
        <v>8773</v>
      </c>
      <c r="F108" s="216" t="s">
        <v>8774</v>
      </c>
      <c r="G108" s="217" t="s">
        <v>19</v>
      </c>
      <c r="H108" s="218">
        <v>1</v>
      </c>
      <c r="I108" s="219"/>
      <c r="J108" s="220">
        <f>ROUND(I108*H108,2)</f>
        <v>0</v>
      </c>
      <c r="K108" s="216" t="s">
        <v>247</v>
      </c>
      <c r="L108" s="45"/>
      <c r="M108" s="221" t="s">
        <v>19</v>
      </c>
      <c r="N108" s="222"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248</v>
      </c>
      <c r="AT108" s="225" t="s">
        <v>243</v>
      </c>
      <c r="AU108" s="225" t="s">
        <v>72</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248</v>
      </c>
      <c r="BM108" s="225" t="s">
        <v>320</v>
      </c>
    </row>
    <row r="109" s="2" customFormat="1" ht="55.5" customHeight="1">
      <c r="A109" s="39"/>
      <c r="B109" s="40"/>
      <c r="C109" s="214" t="s">
        <v>286</v>
      </c>
      <c r="D109" s="214" t="s">
        <v>243</v>
      </c>
      <c r="E109" s="215" t="s">
        <v>8775</v>
      </c>
      <c r="F109" s="216" t="s">
        <v>8776</v>
      </c>
      <c r="G109" s="217" t="s">
        <v>282</v>
      </c>
      <c r="H109" s="218">
        <v>1</v>
      </c>
      <c r="I109" s="219"/>
      <c r="J109" s="220">
        <f>ROUND(I109*H109,2)</f>
        <v>0</v>
      </c>
      <c r="K109" s="216" t="s">
        <v>247</v>
      </c>
      <c r="L109" s="45"/>
      <c r="M109" s="221" t="s">
        <v>19</v>
      </c>
      <c r="N109" s="222" t="s">
        <v>43</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248</v>
      </c>
      <c r="AT109" s="225" t="s">
        <v>243</v>
      </c>
      <c r="AU109" s="225" t="s">
        <v>72</v>
      </c>
      <c r="AY109" s="18" t="s">
        <v>240</v>
      </c>
      <c r="BE109" s="226">
        <f>IF(N109="základní",J109,0)</f>
        <v>0</v>
      </c>
      <c r="BF109" s="226">
        <f>IF(N109="snížená",J109,0)</f>
        <v>0</v>
      </c>
      <c r="BG109" s="226">
        <f>IF(N109="zákl. přenesená",J109,0)</f>
        <v>0</v>
      </c>
      <c r="BH109" s="226">
        <f>IF(N109="sníž. přenesená",J109,0)</f>
        <v>0</v>
      </c>
      <c r="BI109" s="226">
        <f>IF(N109="nulová",J109,0)</f>
        <v>0</v>
      </c>
      <c r="BJ109" s="18" t="s">
        <v>79</v>
      </c>
      <c r="BK109" s="226">
        <f>ROUND(I109*H109,2)</f>
        <v>0</v>
      </c>
      <c r="BL109" s="18" t="s">
        <v>248</v>
      </c>
      <c r="BM109" s="225" t="s">
        <v>322</v>
      </c>
    </row>
    <row r="110" s="2" customFormat="1">
      <c r="A110" s="39"/>
      <c r="B110" s="40"/>
      <c r="C110" s="214" t="s">
        <v>323</v>
      </c>
      <c r="D110" s="214" t="s">
        <v>243</v>
      </c>
      <c r="E110" s="215" t="s">
        <v>8777</v>
      </c>
      <c r="F110" s="216" t="s">
        <v>8778</v>
      </c>
      <c r="G110" s="217" t="s">
        <v>282</v>
      </c>
      <c r="H110" s="218">
        <v>1</v>
      </c>
      <c r="I110" s="219"/>
      <c r="J110" s="220">
        <f>ROUND(I110*H110,2)</f>
        <v>0</v>
      </c>
      <c r="K110" s="216" t="s">
        <v>247</v>
      </c>
      <c r="L110" s="45"/>
      <c r="M110" s="221" t="s">
        <v>19</v>
      </c>
      <c r="N110" s="222" t="s">
        <v>43</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248</v>
      </c>
      <c r="AT110" s="225" t="s">
        <v>243</v>
      </c>
      <c r="AU110" s="225" t="s">
        <v>72</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248</v>
      </c>
      <c r="BM110" s="225" t="s">
        <v>325</v>
      </c>
    </row>
    <row r="111" s="2" customFormat="1" ht="66.75" customHeight="1">
      <c r="A111" s="39"/>
      <c r="B111" s="40"/>
      <c r="C111" s="214" t="s">
        <v>290</v>
      </c>
      <c r="D111" s="214" t="s">
        <v>243</v>
      </c>
      <c r="E111" s="215" t="s">
        <v>8779</v>
      </c>
      <c r="F111" s="216" t="s">
        <v>8780</v>
      </c>
      <c r="G111" s="217" t="s">
        <v>282</v>
      </c>
      <c r="H111" s="218">
        <v>2</v>
      </c>
      <c r="I111" s="219"/>
      <c r="J111" s="220">
        <f>ROUND(I111*H111,2)</f>
        <v>0</v>
      </c>
      <c r="K111" s="216" t="s">
        <v>247</v>
      </c>
      <c r="L111" s="45"/>
      <c r="M111" s="221" t="s">
        <v>19</v>
      </c>
      <c r="N111" s="222" t="s">
        <v>43</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248</v>
      </c>
      <c r="AT111" s="225" t="s">
        <v>243</v>
      </c>
      <c r="AU111" s="225" t="s">
        <v>72</v>
      </c>
      <c r="AY111" s="18" t="s">
        <v>240</v>
      </c>
      <c r="BE111" s="226">
        <f>IF(N111="základní",J111,0)</f>
        <v>0</v>
      </c>
      <c r="BF111" s="226">
        <f>IF(N111="snížená",J111,0)</f>
        <v>0</v>
      </c>
      <c r="BG111" s="226">
        <f>IF(N111="zákl. přenesená",J111,0)</f>
        <v>0</v>
      </c>
      <c r="BH111" s="226">
        <f>IF(N111="sníž. přenesená",J111,0)</f>
        <v>0</v>
      </c>
      <c r="BI111" s="226">
        <f>IF(N111="nulová",J111,0)</f>
        <v>0</v>
      </c>
      <c r="BJ111" s="18" t="s">
        <v>79</v>
      </c>
      <c r="BK111" s="226">
        <f>ROUND(I111*H111,2)</f>
        <v>0</v>
      </c>
      <c r="BL111" s="18" t="s">
        <v>248</v>
      </c>
      <c r="BM111" s="225" t="s">
        <v>327</v>
      </c>
    </row>
    <row r="112" s="2" customFormat="1">
      <c r="A112" s="39"/>
      <c r="B112" s="40"/>
      <c r="C112" s="214" t="s">
        <v>328</v>
      </c>
      <c r="D112" s="214" t="s">
        <v>243</v>
      </c>
      <c r="E112" s="215" t="s">
        <v>8781</v>
      </c>
      <c r="F112" s="216" t="s">
        <v>8782</v>
      </c>
      <c r="G112" s="217" t="s">
        <v>282</v>
      </c>
      <c r="H112" s="218">
        <v>1</v>
      </c>
      <c r="I112" s="219"/>
      <c r="J112" s="220">
        <f>ROUND(I112*H112,2)</f>
        <v>0</v>
      </c>
      <c r="K112" s="216" t="s">
        <v>247</v>
      </c>
      <c r="L112" s="45"/>
      <c r="M112" s="221" t="s">
        <v>19</v>
      </c>
      <c r="N112" s="222" t="s">
        <v>43</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248</v>
      </c>
      <c r="AT112" s="225" t="s">
        <v>243</v>
      </c>
      <c r="AU112" s="225" t="s">
        <v>72</v>
      </c>
      <c r="AY112" s="18" t="s">
        <v>240</v>
      </c>
      <c r="BE112" s="226">
        <f>IF(N112="základní",J112,0)</f>
        <v>0</v>
      </c>
      <c r="BF112" s="226">
        <f>IF(N112="snížená",J112,0)</f>
        <v>0</v>
      </c>
      <c r="BG112" s="226">
        <f>IF(N112="zákl. přenesená",J112,0)</f>
        <v>0</v>
      </c>
      <c r="BH112" s="226">
        <f>IF(N112="sníž. přenesená",J112,0)</f>
        <v>0</v>
      </c>
      <c r="BI112" s="226">
        <f>IF(N112="nulová",J112,0)</f>
        <v>0</v>
      </c>
      <c r="BJ112" s="18" t="s">
        <v>79</v>
      </c>
      <c r="BK112" s="226">
        <f>ROUND(I112*H112,2)</f>
        <v>0</v>
      </c>
      <c r="BL112" s="18" t="s">
        <v>248</v>
      </c>
      <c r="BM112" s="225" t="s">
        <v>331</v>
      </c>
    </row>
    <row r="113" s="2" customFormat="1">
      <c r="A113" s="39"/>
      <c r="B113" s="40"/>
      <c r="C113" s="214" t="s">
        <v>294</v>
      </c>
      <c r="D113" s="214" t="s">
        <v>243</v>
      </c>
      <c r="E113" s="215" t="s">
        <v>8783</v>
      </c>
      <c r="F113" s="216" t="s">
        <v>8784</v>
      </c>
      <c r="G113" s="217" t="s">
        <v>282</v>
      </c>
      <c r="H113" s="218">
        <v>1</v>
      </c>
      <c r="I113" s="219"/>
      <c r="J113" s="220">
        <f>ROUND(I113*H113,2)</f>
        <v>0</v>
      </c>
      <c r="K113" s="216" t="s">
        <v>247</v>
      </c>
      <c r="L113" s="45"/>
      <c r="M113" s="221" t="s">
        <v>19</v>
      </c>
      <c r="N113" s="222" t="s">
        <v>43</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248</v>
      </c>
      <c r="AT113" s="225" t="s">
        <v>243</v>
      </c>
      <c r="AU113" s="225" t="s">
        <v>72</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333</v>
      </c>
    </row>
    <row r="114" s="2" customFormat="1">
      <c r="A114" s="39"/>
      <c r="B114" s="40"/>
      <c r="C114" s="214" t="s">
        <v>334</v>
      </c>
      <c r="D114" s="214" t="s">
        <v>243</v>
      </c>
      <c r="E114" s="215" t="s">
        <v>8785</v>
      </c>
      <c r="F114" s="216" t="s">
        <v>8786</v>
      </c>
      <c r="G114" s="217" t="s">
        <v>282</v>
      </c>
      <c r="H114" s="218">
        <v>1</v>
      </c>
      <c r="I114" s="219"/>
      <c r="J114" s="220">
        <f>ROUND(I114*H114,2)</f>
        <v>0</v>
      </c>
      <c r="K114" s="216" t="s">
        <v>247</v>
      </c>
      <c r="L114" s="45"/>
      <c r="M114" s="221" t="s">
        <v>19</v>
      </c>
      <c r="N114" s="222" t="s">
        <v>43</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248</v>
      </c>
      <c r="AT114" s="225" t="s">
        <v>243</v>
      </c>
      <c r="AU114" s="225" t="s">
        <v>72</v>
      </c>
      <c r="AY114" s="18" t="s">
        <v>240</v>
      </c>
      <c r="BE114" s="226">
        <f>IF(N114="základní",J114,0)</f>
        <v>0</v>
      </c>
      <c r="BF114" s="226">
        <f>IF(N114="snížená",J114,0)</f>
        <v>0</v>
      </c>
      <c r="BG114" s="226">
        <f>IF(N114="zákl. přenesená",J114,0)</f>
        <v>0</v>
      </c>
      <c r="BH114" s="226">
        <f>IF(N114="sníž. přenesená",J114,0)</f>
        <v>0</v>
      </c>
      <c r="BI114" s="226">
        <f>IF(N114="nulová",J114,0)</f>
        <v>0</v>
      </c>
      <c r="BJ114" s="18" t="s">
        <v>79</v>
      </c>
      <c r="BK114" s="226">
        <f>ROUND(I114*H114,2)</f>
        <v>0</v>
      </c>
      <c r="BL114" s="18" t="s">
        <v>248</v>
      </c>
      <c r="BM114" s="225" t="s">
        <v>336</v>
      </c>
    </row>
    <row r="115" s="2" customFormat="1" ht="66.75" customHeight="1">
      <c r="A115" s="39"/>
      <c r="B115" s="40"/>
      <c r="C115" s="214" t="s">
        <v>298</v>
      </c>
      <c r="D115" s="214" t="s">
        <v>243</v>
      </c>
      <c r="E115" s="215" t="s">
        <v>8787</v>
      </c>
      <c r="F115" s="216" t="s">
        <v>8788</v>
      </c>
      <c r="G115" s="217" t="s">
        <v>282</v>
      </c>
      <c r="H115" s="218">
        <v>1</v>
      </c>
      <c r="I115" s="219"/>
      <c r="J115" s="220">
        <f>ROUND(I115*H115,2)</f>
        <v>0</v>
      </c>
      <c r="K115" s="216" t="s">
        <v>247</v>
      </c>
      <c r="L115" s="45"/>
      <c r="M115" s="221" t="s">
        <v>19</v>
      </c>
      <c r="N115" s="222" t="s">
        <v>43</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248</v>
      </c>
      <c r="AT115" s="225" t="s">
        <v>243</v>
      </c>
      <c r="AU115" s="225" t="s">
        <v>72</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338</v>
      </c>
    </row>
    <row r="116" s="2" customFormat="1">
      <c r="A116" s="39"/>
      <c r="B116" s="40"/>
      <c r="C116" s="214" t="s">
        <v>341</v>
      </c>
      <c r="D116" s="214" t="s">
        <v>243</v>
      </c>
      <c r="E116" s="215" t="s">
        <v>8789</v>
      </c>
      <c r="F116" s="216" t="s">
        <v>8790</v>
      </c>
      <c r="G116" s="217" t="s">
        <v>282</v>
      </c>
      <c r="H116" s="218">
        <v>2</v>
      </c>
      <c r="I116" s="219"/>
      <c r="J116" s="220">
        <f>ROUND(I116*H116,2)</f>
        <v>0</v>
      </c>
      <c r="K116" s="216" t="s">
        <v>247</v>
      </c>
      <c r="L116" s="45"/>
      <c r="M116" s="221" t="s">
        <v>19</v>
      </c>
      <c r="N116" s="222" t="s">
        <v>43</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248</v>
      </c>
      <c r="AT116" s="225" t="s">
        <v>243</v>
      </c>
      <c r="AU116" s="225" t="s">
        <v>72</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344</v>
      </c>
    </row>
    <row r="117" s="2" customFormat="1" ht="66.75" customHeight="1">
      <c r="A117" s="39"/>
      <c r="B117" s="40"/>
      <c r="C117" s="214" t="s">
        <v>301</v>
      </c>
      <c r="D117" s="214" t="s">
        <v>243</v>
      </c>
      <c r="E117" s="215" t="s">
        <v>8791</v>
      </c>
      <c r="F117" s="216" t="s">
        <v>8780</v>
      </c>
      <c r="G117" s="217" t="s">
        <v>282</v>
      </c>
      <c r="H117" s="218">
        <v>1</v>
      </c>
      <c r="I117" s="219"/>
      <c r="J117" s="220">
        <f>ROUND(I117*H117,2)</f>
        <v>0</v>
      </c>
      <c r="K117" s="216" t="s">
        <v>247</v>
      </c>
      <c r="L117" s="45"/>
      <c r="M117" s="221" t="s">
        <v>19</v>
      </c>
      <c r="N117" s="222" t="s">
        <v>43</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248</v>
      </c>
      <c r="AT117" s="225" t="s">
        <v>243</v>
      </c>
      <c r="AU117" s="225" t="s">
        <v>72</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248</v>
      </c>
      <c r="BM117" s="225" t="s">
        <v>347</v>
      </c>
    </row>
    <row r="118" s="2" customFormat="1" ht="66.75" customHeight="1">
      <c r="A118" s="39"/>
      <c r="B118" s="40"/>
      <c r="C118" s="214" t="s">
        <v>348</v>
      </c>
      <c r="D118" s="214" t="s">
        <v>243</v>
      </c>
      <c r="E118" s="215" t="s">
        <v>8792</v>
      </c>
      <c r="F118" s="216" t="s">
        <v>8793</v>
      </c>
      <c r="G118" s="217" t="s">
        <v>282</v>
      </c>
      <c r="H118" s="218">
        <v>3</v>
      </c>
      <c r="I118" s="219"/>
      <c r="J118" s="220">
        <f>ROUND(I118*H118,2)</f>
        <v>0</v>
      </c>
      <c r="K118" s="216" t="s">
        <v>247</v>
      </c>
      <c r="L118" s="45"/>
      <c r="M118" s="221" t="s">
        <v>19</v>
      </c>
      <c r="N118" s="222" t="s">
        <v>43</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248</v>
      </c>
      <c r="AT118" s="225" t="s">
        <v>243</v>
      </c>
      <c r="AU118" s="225" t="s">
        <v>72</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351</v>
      </c>
    </row>
    <row r="119" s="2" customFormat="1">
      <c r="A119" s="39"/>
      <c r="B119" s="40"/>
      <c r="C119" s="214" t="s">
        <v>306</v>
      </c>
      <c r="D119" s="214" t="s">
        <v>243</v>
      </c>
      <c r="E119" s="215" t="s">
        <v>8794</v>
      </c>
      <c r="F119" s="216" t="s">
        <v>8795</v>
      </c>
      <c r="G119" s="217" t="s">
        <v>282</v>
      </c>
      <c r="H119" s="218">
        <v>1</v>
      </c>
      <c r="I119" s="219"/>
      <c r="J119" s="220">
        <f>ROUND(I119*H119,2)</f>
        <v>0</v>
      </c>
      <c r="K119" s="216" t="s">
        <v>247</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248</v>
      </c>
      <c r="AT119" s="225" t="s">
        <v>243</v>
      </c>
      <c r="AU119" s="225" t="s">
        <v>72</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354</v>
      </c>
    </row>
    <row r="120" s="2" customFormat="1">
      <c r="A120" s="39"/>
      <c r="B120" s="40"/>
      <c r="C120" s="214" t="s">
        <v>355</v>
      </c>
      <c r="D120" s="214" t="s">
        <v>243</v>
      </c>
      <c r="E120" s="215" t="s">
        <v>8796</v>
      </c>
      <c r="F120" s="216" t="s">
        <v>8797</v>
      </c>
      <c r="G120" s="217" t="s">
        <v>282</v>
      </c>
      <c r="H120" s="218">
        <v>4</v>
      </c>
      <c r="I120" s="219"/>
      <c r="J120" s="220">
        <f>ROUND(I120*H120,2)</f>
        <v>0</v>
      </c>
      <c r="K120" s="216" t="s">
        <v>247</v>
      </c>
      <c r="L120" s="45"/>
      <c r="M120" s="221" t="s">
        <v>19</v>
      </c>
      <c r="N120" s="222" t="s">
        <v>43</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248</v>
      </c>
      <c r="AT120" s="225" t="s">
        <v>243</v>
      </c>
      <c r="AU120" s="225" t="s">
        <v>72</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248</v>
      </c>
      <c r="BM120" s="225" t="s">
        <v>358</v>
      </c>
    </row>
    <row r="121" s="2" customFormat="1" ht="24.15" customHeight="1">
      <c r="A121" s="39"/>
      <c r="B121" s="40"/>
      <c r="C121" s="214" t="s">
        <v>308</v>
      </c>
      <c r="D121" s="214" t="s">
        <v>243</v>
      </c>
      <c r="E121" s="215" t="s">
        <v>8798</v>
      </c>
      <c r="F121" s="216" t="s">
        <v>8799</v>
      </c>
      <c r="G121" s="217" t="s">
        <v>8800</v>
      </c>
      <c r="H121" s="218">
        <v>1</v>
      </c>
      <c r="I121" s="219"/>
      <c r="J121" s="220">
        <f>ROUND(I121*H121,2)</f>
        <v>0</v>
      </c>
      <c r="K121" s="216" t="s">
        <v>247</v>
      </c>
      <c r="L121" s="45"/>
      <c r="M121" s="234" t="s">
        <v>19</v>
      </c>
      <c r="N121" s="235" t="s">
        <v>43</v>
      </c>
      <c r="O121" s="232"/>
      <c r="P121" s="236">
        <f>O121*H121</f>
        <v>0</v>
      </c>
      <c r="Q121" s="236">
        <v>0</v>
      </c>
      <c r="R121" s="236">
        <f>Q121*H121</f>
        <v>0</v>
      </c>
      <c r="S121" s="236">
        <v>0</v>
      </c>
      <c r="T121" s="237">
        <f>S121*H121</f>
        <v>0</v>
      </c>
      <c r="U121" s="39"/>
      <c r="V121" s="39"/>
      <c r="W121" s="39"/>
      <c r="X121" s="39"/>
      <c r="Y121" s="39"/>
      <c r="Z121" s="39"/>
      <c r="AA121" s="39"/>
      <c r="AB121" s="39"/>
      <c r="AC121" s="39"/>
      <c r="AD121" s="39"/>
      <c r="AE121" s="39"/>
      <c r="AR121" s="225" t="s">
        <v>248</v>
      </c>
      <c r="AT121" s="225" t="s">
        <v>243</v>
      </c>
      <c r="AU121" s="225" t="s">
        <v>72</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363</v>
      </c>
    </row>
    <row r="122" s="2" customFormat="1" ht="6.96" customHeight="1">
      <c r="A122" s="39"/>
      <c r="B122" s="60"/>
      <c r="C122" s="61"/>
      <c r="D122" s="61"/>
      <c r="E122" s="61"/>
      <c r="F122" s="61"/>
      <c r="G122" s="61"/>
      <c r="H122" s="61"/>
      <c r="I122" s="61"/>
      <c r="J122" s="61"/>
      <c r="K122" s="61"/>
      <c r="L122" s="45"/>
      <c r="M122" s="39"/>
      <c r="O122" s="39"/>
      <c r="P122" s="39"/>
      <c r="Q122" s="39"/>
      <c r="R122" s="39"/>
      <c r="S122" s="39"/>
      <c r="T122" s="39"/>
      <c r="U122" s="39"/>
      <c r="V122" s="39"/>
      <c r="W122" s="39"/>
      <c r="X122" s="39"/>
      <c r="Y122" s="39"/>
      <c r="Z122" s="39"/>
      <c r="AA122" s="39"/>
      <c r="AB122" s="39"/>
      <c r="AC122" s="39"/>
      <c r="AD122" s="39"/>
      <c r="AE122" s="39"/>
    </row>
  </sheetData>
  <sheetProtection sheet="1" autoFilter="0" formatColumns="0" formatRows="0" objects="1" scenarios="1" spinCount="100000" saltValue="YA6dl/O1MVOM7aoMTDF6yAheKmtpWsIZtrVYGqbfol3w12Gahhn2jU5tr0GU9T2QBX62eFzBhcoTHgo3k8/bFQ==" hashValue="ux16xPTGzb4AEMRaO1EvYwTNmdHVFd8KR7F55ucFjKlIbQg1rIMm1VAXFyZzDeUdrrfEA3nBs8fX2TJsIJoyxw==" algorithmName="SHA-512" password="CC35"/>
  <autoFilter ref="C84:K121"/>
  <mergeCells count="12">
    <mergeCell ref="E7:H7"/>
    <mergeCell ref="E9:H9"/>
    <mergeCell ref="E11:H11"/>
    <mergeCell ref="E20:H20"/>
    <mergeCell ref="E29:H29"/>
    <mergeCell ref="E50:H50"/>
    <mergeCell ref="E52:H52"/>
    <mergeCell ref="E54:H54"/>
    <mergeCell ref="E73:H73"/>
    <mergeCell ref="E75:H75"/>
    <mergeCell ref="E77:H7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189</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c r="B8" s="21"/>
      <c r="D8" s="144" t="s">
        <v>209</v>
      </c>
      <c r="L8" s="21"/>
    </row>
    <row r="9" s="1" customFormat="1" ht="16.5" customHeight="1">
      <c r="B9" s="21"/>
      <c r="E9" s="145" t="s">
        <v>1333</v>
      </c>
      <c r="F9" s="1"/>
      <c r="G9" s="1"/>
      <c r="H9" s="1"/>
      <c r="L9" s="21"/>
    </row>
    <row r="10" s="1" customFormat="1" ht="12" customHeight="1">
      <c r="B10" s="21"/>
      <c r="D10" s="144" t="s">
        <v>211</v>
      </c>
      <c r="L10" s="21"/>
    </row>
    <row r="11" s="2" customFormat="1" ht="16.5" customHeight="1">
      <c r="A11" s="39"/>
      <c r="B11" s="45"/>
      <c r="C11" s="39"/>
      <c r="D11" s="39"/>
      <c r="E11" s="157" t="s">
        <v>8801</v>
      </c>
      <c r="F11" s="39"/>
      <c r="G11" s="39"/>
      <c r="H11" s="39"/>
      <c r="I11" s="39"/>
      <c r="J11" s="39"/>
      <c r="K11" s="39"/>
      <c r="L11" s="146"/>
      <c r="S11" s="39"/>
      <c r="T11" s="39"/>
      <c r="U11" s="39"/>
      <c r="V11" s="39"/>
      <c r="W11" s="39"/>
      <c r="X11" s="39"/>
      <c r="Y11" s="39"/>
      <c r="Z11" s="39"/>
      <c r="AA11" s="39"/>
      <c r="AB11" s="39"/>
      <c r="AC11" s="39"/>
      <c r="AD11" s="39"/>
      <c r="AE11" s="39"/>
    </row>
    <row r="12" s="2" customFormat="1" ht="12" customHeight="1">
      <c r="A12" s="39"/>
      <c r="B12" s="45"/>
      <c r="C12" s="39"/>
      <c r="D12" s="144" t="s">
        <v>7319</v>
      </c>
      <c r="E12" s="39"/>
      <c r="F12" s="39"/>
      <c r="G12" s="39"/>
      <c r="H12" s="39"/>
      <c r="I12" s="39"/>
      <c r="J12" s="39"/>
      <c r="K12" s="39"/>
      <c r="L12" s="146"/>
      <c r="S12" s="39"/>
      <c r="T12" s="39"/>
      <c r="U12" s="39"/>
      <c r="V12" s="39"/>
      <c r="W12" s="39"/>
      <c r="X12" s="39"/>
      <c r="Y12" s="39"/>
      <c r="Z12" s="39"/>
      <c r="AA12" s="39"/>
      <c r="AB12" s="39"/>
      <c r="AC12" s="39"/>
      <c r="AD12" s="39"/>
      <c r="AE12" s="39"/>
    </row>
    <row r="13" s="2" customFormat="1" ht="16.5" customHeight="1">
      <c r="A13" s="39"/>
      <c r="B13" s="45"/>
      <c r="C13" s="39"/>
      <c r="D13" s="39"/>
      <c r="E13" s="147" t="s">
        <v>8802</v>
      </c>
      <c r="F13" s="39"/>
      <c r="G13" s="39"/>
      <c r="H13" s="39"/>
      <c r="I13" s="39"/>
      <c r="J13" s="39"/>
      <c r="K13" s="39"/>
      <c r="L13" s="146"/>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s="2" customFormat="1" ht="12" customHeight="1">
      <c r="A16" s="39"/>
      <c r="B16" s="45"/>
      <c r="C16" s="39"/>
      <c r="D16" s="144" t="s">
        <v>21</v>
      </c>
      <c r="E16" s="39"/>
      <c r="F16" s="134" t="s">
        <v>22</v>
      </c>
      <c r="G16" s="39"/>
      <c r="H16" s="39"/>
      <c r="I16" s="144" t="s">
        <v>23</v>
      </c>
      <c r="J16" s="148" t="str">
        <f>'Rekapitulace stavby'!AN8</f>
        <v>19. 10. 2024</v>
      </c>
      <c r="K16" s="39"/>
      <c r="L16" s="146"/>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s="2" customFormat="1" ht="12" customHeight="1">
      <c r="A18" s="39"/>
      <c r="B18" s="45"/>
      <c r="C18" s="39"/>
      <c r="D18" s="144" t="s">
        <v>25</v>
      </c>
      <c r="E18" s="39"/>
      <c r="F18" s="39"/>
      <c r="G18" s="39"/>
      <c r="H18" s="39"/>
      <c r="I18" s="144" t="s">
        <v>26</v>
      </c>
      <c r="J18" s="134" t="s">
        <v>19</v>
      </c>
      <c r="K18" s="39"/>
      <c r="L18" s="146"/>
      <c r="S18" s="39"/>
      <c r="T18" s="39"/>
      <c r="U18" s="39"/>
      <c r="V18" s="39"/>
      <c r="W18" s="39"/>
      <c r="X18" s="39"/>
      <c r="Y18" s="39"/>
      <c r="Z18" s="39"/>
      <c r="AA18" s="39"/>
      <c r="AB18" s="39"/>
      <c r="AC18" s="39"/>
      <c r="AD18" s="39"/>
      <c r="AE18" s="39"/>
    </row>
    <row r="19" s="2" customFormat="1" ht="18" customHeight="1">
      <c r="A19" s="39"/>
      <c r="B19" s="45"/>
      <c r="C19" s="39"/>
      <c r="D19" s="39"/>
      <c r="E19" s="134" t="s">
        <v>27</v>
      </c>
      <c r="F19" s="39"/>
      <c r="G19" s="39"/>
      <c r="H19" s="39"/>
      <c r="I19" s="144" t="s">
        <v>28</v>
      </c>
      <c r="J19" s="134" t="s">
        <v>19</v>
      </c>
      <c r="K19" s="39"/>
      <c r="L19" s="146"/>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s="2" customFormat="1" ht="12" customHeight="1">
      <c r="A21" s="39"/>
      <c r="B21" s="45"/>
      <c r="C21" s="39"/>
      <c r="D21" s="144" t="s">
        <v>29</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34"/>
      <c r="G22" s="134"/>
      <c r="H22" s="134"/>
      <c r="I22" s="144" t="s">
        <v>28</v>
      </c>
      <c r="J22" s="34" t="str">
        <f>'Rekapitulace stavby'!AN14</f>
        <v>Vyplň údaj</v>
      </c>
      <c r="K22" s="39"/>
      <c r="L22" s="146"/>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s="2" customFormat="1" ht="12" customHeight="1">
      <c r="A24" s="39"/>
      <c r="B24" s="45"/>
      <c r="C24" s="39"/>
      <c r="D24" s="144" t="s">
        <v>31</v>
      </c>
      <c r="E24" s="39"/>
      <c r="F24" s="39"/>
      <c r="G24" s="39"/>
      <c r="H24" s="39"/>
      <c r="I24" s="144" t="s">
        <v>26</v>
      </c>
      <c r="J24" s="134" t="s">
        <v>19</v>
      </c>
      <c r="K24" s="39"/>
      <c r="L24" s="146"/>
      <c r="S24" s="39"/>
      <c r="T24" s="39"/>
      <c r="U24" s="39"/>
      <c r="V24" s="39"/>
      <c r="W24" s="39"/>
      <c r="X24" s="39"/>
      <c r="Y24" s="39"/>
      <c r="Z24" s="39"/>
      <c r="AA24" s="39"/>
      <c r="AB24" s="39"/>
      <c r="AC24" s="39"/>
      <c r="AD24" s="39"/>
      <c r="AE24" s="39"/>
    </row>
    <row r="25" s="2" customFormat="1" ht="18" customHeight="1">
      <c r="A25" s="39"/>
      <c r="B25" s="45"/>
      <c r="C25" s="39"/>
      <c r="D25" s="39"/>
      <c r="E25" s="134" t="s">
        <v>32</v>
      </c>
      <c r="F25" s="39"/>
      <c r="G25" s="39"/>
      <c r="H25" s="39"/>
      <c r="I25" s="144" t="s">
        <v>28</v>
      </c>
      <c r="J25" s="134" t="s">
        <v>19</v>
      </c>
      <c r="K25" s="39"/>
      <c r="L25" s="146"/>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s="2" customFormat="1" ht="12" customHeight="1">
      <c r="A27" s="39"/>
      <c r="B27" s="45"/>
      <c r="C27" s="39"/>
      <c r="D27" s="144" t="s">
        <v>34</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s="2" customFormat="1" ht="18" customHeight="1">
      <c r="A28" s="39"/>
      <c r="B28" s="45"/>
      <c r="C28" s="39"/>
      <c r="D28" s="39"/>
      <c r="E28" s="134" t="str">
        <f>IF('Rekapitulace stavby'!E20="","",'Rekapitulace stavby'!E20)</f>
        <v>Ing.R. Hladký</v>
      </c>
      <c r="F28" s="39"/>
      <c r="G28" s="39"/>
      <c r="H28" s="39"/>
      <c r="I28" s="144" t="s">
        <v>28</v>
      </c>
      <c r="J28" s="134" t="str">
        <f>IF('Rekapitulace stavby'!AN20="","",'Rekapitulace stavby'!AN20)</f>
        <v/>
      </c>
      <c r="K28" s="39"/>
      <c r="L28" s="146"/>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s="2" customFormat="1" ht="12" customHeight="1">
      <c r="A30" s="39"/>
      <c r="B30" s="45"/>
      <c r="C30" s="39"/>
      <c r="D30" s="144" t="s">
        <v>36</v>
      </c>
      <c r="E30" s="39"/>
      <c r="F30" s="39"/>
      <c r="G30" s="39"/>
      <c r="H30" s="39"/>
      <c r="I30" s="39"/>
      <c r="J30" s="39"/>
      <c r="K30" s="39"/>
      <c r="L30" s="146"/>
      <c r="S30" s="39"/>
      <c r="T30" s="39"/>
      <c r="U30" s="39"/>
      <c r="V30" s="39"/>
      <c r="W30" s="39"/>
      <c r="X30" s="39"/>
      <c r="Y30" s="39"/>
      <c r="Z30" s="39"/>
      <c r="AA30" s="39"/>
      <c r="AB30" s="39"/>
      <c r="AC30" s="39"/>
      <c r="AD30" s="39"/>
      <c r="AE30" s="39"/>
    </row>
    <row r="3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25.44" customHeight="1">
      <c r="A34" s="39"/>
      <c r="B34" s="45"/>
      <c r="C34" s="39"/>
      <c r="D34" s="154" t="s">
        <v>38</v>
      </c>
      <c r="E34" s="39"/>
      <c r="F34" s="39"/>
      <c r="G34" s="39"/>
      <c r="H34" s="39"/>
      <c r="I34" s="39"/>
      <c r="J34" s="155">
        <f>ROUND(J112, 2)</f>
        <v>0</v>
      </c>
      <c r="K34" s="39"/>
      <c r="L34" s="146"/>
      <c r="S34" s="39"/>
      <c r="T34" s="39"/>
      <c r="U34" s="39"/>
      <c r="V34" s="39"/>
      <c r="W34" s="39"/>
      <c r="X34" s="39"/>
      <c r="Y34" s="39"/>
      <c r="Z34" s="39"/>
      <c r="AA34" s="39"/>
      <c r="AB34" s="39"/>
      <c r="AC34" s="39"/>
      <c r="AD34" s="39"/>
      <c r="AE34" s="39"/>
    </row>
    <row r="35"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s="2" customFormat="1" ht="14.4" customHeight="1">
      <c r="A36" s="39"/>
      <c r="B36" s="45"/>
      <c r="C36" s="39"/>
      <c r="D36" s="39"/>
      <c r="E36" s="39"/>
      <c r="F36" s="156" t="s">
        <v>40</v>
      </c>
      <c r="G36" s="39"/>
      <c r="H36" s="39"/>
      <c r="I36" s="156" t="s">
        <v>39</v>
      </c>
      <c r="J36" s="156" t="s">
        <v>41</v>
      </c>
      <c r="K36" s="39"/>
      <c r="L36" s="146"/>
      <c r="S36" s="39"/>
      <c r="T36" s="39"/>
      <c r="U36" s="39"/>
      <c r="V36" s="39"/>
      <c r="W36" s="39"/>
      <c r="X36" s="39"/>
      <c r="Y36" s="39"/>
      <c r="Z36" s="39"/>
      <c r="AA36" s="39"/>
      <c r="AB36" s="39"/>
      <c r="AC36" s="39"/>
      <c r="AD36" s="39"/>
      <c r="AE36" s="39"/>
    </row>
    <row r="37" s="2" customFormat="1" ht="14.4" customHeight="1">
      <c r="A37" s="39"/>
      <c r="B37" s="45"/>
      <c r="C37" s="39"/>
      <c r="D37" s="157" t="s">
        <v>42</v>
      </c>
      <c r="E37" s="144" t="s">
        <v>43</v>
      </c>
      <c r="F37" s="158">
        <f>ROUND((SUM(BE112:BE211)),  2)</f>
        <v>0</v>
      </c>
      <c r="G37" s="39"/>
      <c r="H37" s="39"/>
      <c r="I37" s="159">
        <v>0.20999999999999999</v>
      </c>
      <c r="J37" s="158">
        <f>ROUND(((SUM(BE112:BE211))*I37),  2)</f>
        <v>0</v>
      </c>
      <c r="K37" s="39"/>
      <c r="L37" s="146"/>
      <c r="S37" s="39"/>
      <c r="T37" s="39"/>
      <c r="U37" s="39"/>
      <c r="V37" s="39"/>
      <c r="W37" s="39"/>
      <c r="X37" s="39"/>
      <c r="Y37" s="39"/>
      <c r="Z37" s="39"/>
      <c r="AA37" s="39"/>
      <c r="AB37" s="39"/>
      <c r="AC37" s="39"/>
      <c r="AD37" s="39"/>
      <c r="AE37" s="39"/>
    </row>
    <row r="38" s="2" customFormat="1" ht="14.4" customHeight="1">
      <c r="A38" s="39"/>
      <c r="B38" s="45"/>
      <c r="C38" s="39"/>
      <c r="D38" s="39"/>
      <c r="E38" s="144" t="s">
        <v>44</v>
      </c>
      <c r="F38" s="158">
        <f>ROUND((SUM(BF112:BF211)),  2)</f>
        <v>0</v>
      </c>
      <c r="G38" s="39"/>
      <c r="H38" s="39"/>
      <c r="I38" s="159">
        <v>0.12</v>
      </c>
      <c r="J38" s="158">
        <f>ROUND(((SUM(BF112:BF211))*I38),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45</v>
      </c>
      <c r="F39" s="158">
        <f>ROUND((SUM(BG112:BG211)),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46</v>
      </c>
      <c r="F40" s="158">
        <f>ROUND((SUM(BH112:BH211)),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47</v>
      </c>
      <c r="F41" s="158">
        <f>ROUND((SUM(BI112:BI211)),  2)</f>
        <v>0</v>
      </c>
      <c r="G41" s="39"/>
      <c r="H41" s="39"/>
      <c r="I41" s="159">
        <v>0</v>
      </c>
      <c r="J41" s="158">
        <f>0</f>
        <v>0</v>
      </c>
      <c r="K41" s="39"/>
      <c r="L41" s="146"/>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s="2" customFormat="1" ht="25.44" customHeight="1">
      <c r="A43" s="39"/>
      <c r="B43" s="45"/>
      <c r="C43" s="160"/>
      <c r="D43" s="161" t="s">
        <v>48</v>
      </c>
      <c r="E43" s="162"/>
      <c r="F43" s="162"/>
      <c r="G43" s="163" t="s">
        <v>49</v>
      </c>
      <c r="H43" s="164" t="s">
        <v>50</v>
      </c>
      <c r="I43" s="162"/>
      <c r="J43" s="165">
        <f>SUM(J34:J41)</f>
        <v>0</v>
      </c>
      <c r="K43" s="166"/>
      <c r="L43" s="146"/>
      <c r="S43" s="39"/>
      <c r="T43" s="39"/>
      <c r="U43" s="39"/>
      <c r="V43" s="39"/>
      <c r="W43" s="39"/>
      <c r="X43" s="39"/>
      <c r="Y43" s="39"/>
      <c r="Z43" s="39"/>
      <c r="AA43" s="39"/>
      <c r="AB43" s="39"/>
      <c r="AC43" s="39"/>
      <c r="AD43" s="39"/>
      <c r="AE43" s="39"/>
    </row>
    <row r="44"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214</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Sportovní hala Turnov</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209</v>
      </c>
      <c r="D53" s="23"/>
      <c r="E53" s="23"/>
      <c r="F53" s="23"/>
      <c r="G53" s="23"/>
      <c r="H53" s="23"/>
      <c r="I53" s="23"/>
      <c r="J53" s="23"/>
      <c r="K53" s="23"/>
      <c r="L53" s="21"/>
    </row>
    <row r="54" hidden="1" s="1" customFormat="1" ht="16.5" customHeight="1">
      <c r="B54" s="22"/>
      <c r="C54" s="23"/>
      <c r="D54" s="23"/>
      <c r="E54" s="171" t="s">
        <v>1333</v>
      </c>
      <c r="F54" s="23"/>
      <c r="G54" s="23"/>
      <c r="H54" s="23"/>
      <c r="I54" s="23"/>
      <c r="J54" s="23"/>
      <c r="K54" s="23"/>
      <c r="L54" s="21"/>
    </row>
    <row r="55" hidden="1" s="1" customFormat="1" ht="12" customHeight="1">
      <c r="B55" s="22"/>
      <c r="C55" s="33" t="s">
        <v>211</v>
      </c>
      <c r="D55" s="23"/>
      <c r="E55" s="23"/>
      <c r="F55" s="23"/>
      <c r="G55" s="23"/>
      <c r="H55" s="23"/>
      <c r="I55" s="23"/>
      <c r="J55" s="23"/>
      <c r="K55" s="23"/>
      <c r="L55" s="21"/>
    </row>
    <row r="56" hidden="1" s="2" customFormat="1" ht="16.5" customHeight="1">
      <c r="A56" s="39"/>
      <c r="B56" s="40"/>
      <c r="C56" s="41"/>
      <c r="D56" s="41"/>
      <c r="E56" s="293" t="s">
        <v>8801</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7319</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1455.1 - Plocha A</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19. 10. 2024</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Městská sportovní Turnov</v>
      </c>
      <c r="G62" s="41"/>
      <c r="H62" s="41"/>
      <c r="I62" s="33" t="s">
        <v>31</v>
      </c>
      <c r="J62" s="37" t="str">
        <f>E25</f>
        <v>RESTYL Plan s.r.o.</v>
      </c>
      <c r="K62" s="41"/>
      <c r="L62" s="146"/>
      <c r="S62" s="39"/>
      <c r="T62" s="39"/>
      <c r="U62" s="39"/>
      <c r="V62" s="39"/>
      <c r="W62" s="39"/>
      <c r="X62" s="39"/>
      <c r="Y62" s="39"/>
      <c r="Z62" s="39"/>
      <c r="AA62" s="39"/>
      <c r="AB62" s="39"/>
      <c r="AC62" s="39"/>
      <c r="AD62" s="39"/>
      <c r="AE62" s="39"/>
    </row>
    <row r="63" hidden="1" s="2" customFormat="1" ht="15.15" customHeight="1">
      <c r="A63" s="39"/>
      <c r="B63" s="40"/>
      <c r="C63" s="33" t="s">
        <v>29</v>
      </c>
      <c r="D63" s="41"/>
      <c r="E63" s="41"/>
      <c r="F63" s="28" t="str">
        <f>IF(E22="","",E22)</f>
        <v>Vyplň údaj</v>
      </c>
      <c r="G63" s="41"/>
      <c r="H63" s="41"/>
      <c r="I63" s="33" t="s">
        <v>34</v>
      </c>
      <c r="J63" s="37" t="str">
        <f>E28</f>
        <v>Ing.R. Hladký</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215</v>
      </c>
      <c r="D65" s="173"/>
      <c r="E65" s="173"/>
      <c r="F65" s="173"/>
      <c r="G65" s="173"/>
      <c r="H65" s="173"/>
      <c r="I65" s="173"/>
      <c r="J65" s="174" t="s">
        <v>216</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70</v>
      </c>
      <c r="D67" s="41"/>
      <c r="E67" s="41"/>
      <c r="F67" s="41"/>
      <c r="G67" s="41"/>
      <c r="H67" s="41"/>
      <c r="I67" s="41"/>
      <c r="J67" s="103">
        <f>J112</f>
        <v>0</v>
      </c>
      <c r="K67" s="41"/>
      <c r="L67" s="146"/>
      <c r="S67" s="39"/>
      <c r="T67" s="39"/>
      <c r="U67" s="39"/>
      <c r="V67" s="39"/>
      <c r="W67" s="39"/>
      <c r="X67" s="39"/>
      <c r="Y67" s="39"/>
      <c r="Z67" s="39"/>
      <c r="AA67" s="39"/>
      <c r="AB67" s="39"/>
      <c r="AC67" s="39"/>
      <c r="AD67" s="39"/>
      <c r="AE67" s="39"/>
      <c r="AU67" s="18" t="s">
        <v>217</v>
      </c>
    </row>
    <row r="68" hidden="1" s="9" customFormat="1" ht="24.96" customHeight="1">
      <c r="A68" s="9"/>
      <c r="B68" s="176"/>
      <c r="C68" s="177"/>
      <c r="D68" s="178" t="s">
        <v>8803</v>
      </c>
      <c r="E68" s="179"/>
      <c r="F68" s="179"/>
      <c r="G68" s="179"/>
      <c r="H68" s="179"/>
      <c r="I68" s="179"/>
      <c r="J68" s="180">
        <f>J113</f>
        <v>0</v>
      </c>
      <c r="K68" s="177"/>
      <c r="L68" s="181"/>
      <c r="S68" s="9"/>
      <c r="T68" s="9"/>
      <c r="U68" s="9"/>
      <c r="V68" s="9"/>
      <c r="W68" s="9"/>
      <c r="X68" s="9"/>
      <c r="Y68" s="9"/>
      <c r="Z68" s="9"/>
      <c r="AA68" s="9"/>
      <c r="AB68" s="9"/>
      <c r="AC68" s="9"/>
      <c r="AD68" s="9"/>
      <c r="AE68" s="9"/>
    </row>
    <row r="69" hidden="1" s="10" customFormat="1" ht="19.92" customHeight="1">
      <c r="A69" s="10"/>
      <c r="B69" s="182"/>
      <c r="C69" s="126"/>
      <c r="D69" s="183" t="s">
        <v>8804</v>
      </c>
      <c r="E69" s="184"/>
      <c r="F69" s="184"/>
      <c r="G69" s="184"/>
      <c r="H69" s="184"/>
      <c r="I69" s="184"/>
      <c r="J69" s="185">
        <f>J114</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8805</v>
      </c>
      <c r="E70" s="184"/>
      <c r="F70" s="184"/>
      <c r="G70" s="184"/>
      <c r="H70" s="184"/>
      <c r="I70" s="184"/>
      <c r="J70" s="185">
        <f>J117</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8806</v>
      </c>
      <c r="E71" s="184"/>
      <c r="F71" s="184"/>
      <c r="G71" s="184"/>
      <c r="H71" s="184"/>
      <c r="I71" s="184"/>
      <c r="J71" s="185">
        <f>J120</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8807</v>
      </c>
      <c r="E72" s="184"/>
      <c r="F72" s="184"/>
      <c r="G72" s="184"/>
      <c r="H72" s="184"/>
      <c r="I72" s="184"/>
      <c r="J72" s="185">
        <f>J130</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8808</v>
      </c>
      <c r="E73" s="184"/>
      <c r="F73" s="184"/>
      <c r="G73" s="184"/>
      <c r="H73" s="184"/>
      <c r="I73" s="184"/>
      <c r="J73" s="185">
        <f>J138</f>
        <v>0</v>
      </c>
      <c r="K73" s="126"/>
      <c r="L73" s="186"/>
      <c r="S73" s="10"/>
      <c r="T73" s="10"/>
      <c r="U73" s="10"/>
      <c r="V73" s="10"/>
      <c r="W73" s="10"/>
      <c r="X73" s="10"/>
      <c r="Y73" s="10"/>
      <c r="Z73" s="10"/>
      <c r="AA73" s="10"/>
      <c r="AB73" s="10"/>
      <c r="AC73" s="10"/>
      <c r="AD73" s="10"/>
      <c r="AE73" s="10"/>
    </row>
    <row r="74" hidden="1" s="9" customFormat="1" ht="24.96" customHeight="1">
      <c r="A74" s="9"/>
      <c r="B74" s="176"/>
      <c r="C74" s="177"/>
      <c r="D74" s="178" t="s">
        <v>8809</v>
      </c>
      <c r="E74" s="179"/>
      <c r="F74" s="179"/>
      <c r="G74" s="179"/>
      <c r="H74" s="179"/>
      <c r="I74" s="179"/>
      <c r="J74" s="180">
        <f>J144</f>
        <v>0</v>
      </c>
      <c r="K74" s="177"/>
      <c r="L74" s="181"/>
      <c r="S74" s="9"/>
      <c r="T74" s="9"/>
      <c r="U74" s="9"/>
      <c r="V74" s="9"/>
      <c r="W74" s="9"/>
      <c r="X74" s="9"/>
      <c r="Y74" s="9"/>
      <c r="Z74" s="9"/>
      <c r="AA74" s="9"/>
      <c r="AB74" s="9"/>
      <c r="AC74" s="9"/>
      <c r="AD74" s="9"/>
      <c r="AE74" s="9"/>
    </row>
    <row r="75" hidden="1" s="10" customFormat="1" ht="19.92" customHeight="1">
      <c r="A75" s="10"/>
      <c r="B75" s="182"/>
      <c r="C75" s="126"/>
      <c r="D75" s="183" t="s">
        <v>8810</v>
      </c>
      <c r="E75" s="184"/>
      <c r="F75" s="184"/>
      <c r="G75" s="184"/>
      <c r="H75" s="184"/>
      <c r="I75" s="184"/>
      <c r="J75" s="185">
        <f>J145</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8811</v>
      </c>
      <c r="E76" s="184"/>
      <c r="F76" s="184"/>
      <c r="G76" s="184"/>
      <c r="H76" s="184"/>
      <c r="I76" s="184"/>
      <c r="J76" s="185">
        <f>J147</f>
        <v>0</v>
      </c>
      <c r="K76" s="126"/>
      <c r="L76" s="186"/>
      <c r="S76" s="10"/>
      <c r="T76" s="10"/>
      <c r="U76" s="10"/>
      <c r="V76" s="10"/>
      <c r="W76" s="10"/>
      <c r="X76" s="10"/>
      <c r="Y76" s="10"/>
      <c r="Z76" s="10"/>
      <c r="AA76" s="10"/>
      <c r="AB76" s="10"/>
      <c r="AC76" s="10"/>
      <c r="AD76" s="10"/>
      <c r="AE76" s="10"/>
    </row>
    <row r="77" hidden="1" s="10" customFormat="1" ht="19.92" customHeight="1">
      <c r="A77" s="10"/>
      <c r="B77" s="182"/>
      <c r="C77" s="126"/>
      <c r="D77" s="183" t="s">
        <v>8812</v>
      </c>
      <c r="E77" s="184"/>
      <c r="F77" s="184"/>
      <c r="G77" s="184"/>
      <c r="H77" s="184"/>
      <c r="I77" s="184"/>
      <c r="J77" s="185">
        <f>J151</f>
        <v>0</v>
      </c>
      <c r="K77" s="126"/>
      <c r="L77" s="186"/>
      <c r="S77" s="10"/>
      <c r="T77" s="10"/>
      <c r="U77" s="10"/>
      <c r="V77" s="10"/>
      <c r="W77" s="10"/>
      <c r="X77" s="10"/>
      <c r="Y77" s="10"/>
      <c r="Z77" s="10"/>
      <c r="AA77" s="10"/>
      <c r="AB77" s="10"/>
      <c r="AC77" s="10"/>
      <c r="AD77" s="10"/>
      <c r="AE77" s="10"/>
    </row>
    <row r="78" hidden="1" s="10" customFormat="1" ht="19.92" customHeight="1">
      <c r="A78" s="10"/>
      <c r="B78" s="182"/>
      <c r="C78" s="126"/>
      <c r="D78" s="183" t="s">
        <v>8813</v>
      </c>
      <c r="E78" s="184"/>
      <c r="F78" s="184"/>
      <c r="G78" s="184"/>
      <c r="H78" s="184"/>
      <c r="I78" s="184"/>
      <c r="J78" s="185">
        <f>J154</f>
        <v>0</v>
      </c>
      <c r="K78" s="126"/>
      <c r="L78" s="186"/>
      <c r="S78" s="10"/>
      <c r="T78" s="10"/>
      <c r="U78" s="10"/>
      <c r="V78" s="10"/>
      <c r="W78" s="10"/>
      <c r="X78" s="10"/>
      <c r="Y78" s="10"/>
      <c r="Z78" s="10"/>
      <c r="AA78" s="10"/>
      <c r="AB78" s="10"/>
      <c r="AC78" s="10"/>
      <c r="AD78" s="10"/>
      <c r="AE78" s="10"/>
    </row>
    <row r="79" hidden="1" s="9" customFormat="1" ht="24.96" customHeight="1">
      <c r="A79" s="9"/>
      <c r="B79" s="176"/>
      <c r="C79" s="177"/>
      <c r="D79" s="178" t="s">
        <v>8814</v>
      </c>
      <c r="E79" s="179"/>
      <c r="F79" s="179"/>
      <c r="G79" s="179"/>
      <c r="H79" s="179"/>
      <c r="I79" s="179"/>
      <c r="J79" s="180">
        <f>J160</f>
        <v>0</v>
      </c>
      <c r="K79" s="177"/>
      <c r="L79" s="181"/>
      <c r="S79" s="9"/>
      <c r="T79" s="9"/>
      <c r="U79" s="9"/>
      <c r="V79" s="9"/>
      <c r="W79" s="9"/>
      <c r="X79" s="9"/>
      <c r="Y79" s="9"/>
      <c r="Z79" s="9"/>
      <c r="AA79" s="9"/>
      <c r="AB79" s="9"/>
      <c r="AC79" s="9"/>
      <c r="AD79" s="9"/>
      <c r="AE79" s="9"/>
    </row>
    <row r="80" hidden="1" s="10" customFormat="1" ht="19.92" customHeight="1">
      <c r="A80" s="10"/>
      <c r="B80" s="182"/>
      <c r="C80" s="126"/>
      <c r="D80" s="183" t="s">
        <v>8815</v>
      </c>
      <c r="E80" s="184"/>
      <c r="F80" s="184"/>
      <c r="G80" s="184"/>
      <c r="H80" s="184"/>
      <c r="I80" s="184"/>
      <c r="J80" s="185">
        <f>J161</f>
        <v>0</v>
      </c>
      <c r="K80" s="126"/>
      <c r="L80" s="186"/>
      <c r="S80" s="10"/>
      <c r="T80" s="10"/>
      <c r="U80" s="10"/>
      <c r="V80" s="10"/>
      <c r="W80" s="10"/>
      <c r="X80" s="10"/>
      <c r="Y80" s="10"/>
      <c r="Z80" s="10"/>
      <c r="AA80" s="10"/>
      <c r="AB80" s="10"/>
      <c r="AC80" s="10"/>
      <c r="AD80" s="10"/>
      <c r="AE80" s="10"/>
    </row>
    <row r="81" hidden="1" s="10" customFormat="1" ht="19.92" customHeight="1">
      <c r="A81" s="10"/>
      <c r="B81" s="182"/>
      <c r="C81" s="126"/>
      <c r="D81" s="183" t="s">
        <v>8816</v>
      </c>
      <c r="E81" s="184"/>
      <c r="F81" s="184"/>
      <c r="G81" s="184"/>
      <c r="H81" s="184"/>
      <c r="I81" s="184"/>
      <c r="J81" s="185">
        <f>J166</f>
        <v>0</v>
      </c>
      <c r="K81" s="126"/>
      <c r="L81" s="186"/>
      <c r="S81" s="10"/>
      <c r="T81" s="10"/>
      <c r="U81" s="10"/>
      <c r="V81" s="10"/>
      <c r="W81" s="10"/>
      <c r="X81" s="10"/>
      <c r="Y81" s="10"/>
      <c r="Z81" s="10"/>
      <c r="AA81" s="10"/>
      <c r="AB81" s="10"/>
      <c r="AC81" s="10"/>
      <c r="AD81" s="10"/>
      <c r="AE81" s="10"/>
    </row>
    <row r="82" hidden="1" s="9" customFormat="1" ht="24.96" customHeight="1">
      <c r="A82" s="9"/>
      <c r="B82" s="176"/>
      <c r="C82" s="177"/>
      <c r="D82" s="178" t="s">
        <v>8817</v>
      </c>
      <c r="E82" s="179"/>
      <c r="F82" s="179"/>
      <c r="G82" s="179"/>
      <c r="H82" s="179"/>
      <c r="I82" s="179"/>
      <c r="J82" s="180">
        <f>J169</f>
        <v>0</v>
      </c>
      <c r="K82" s="177"/>
      <c r="L82" s="181"/>
      <c r="S82" s="9"/>
      <c r="T82" s="9"/>
      <c r="U82" s="9"/>
      <c r="V82" s="9"/>
      <c r="W82" s="9"/>
      <c r="X82" s="9"/>
      <c r="Y82" s="9"/>
      <c r="Z82" s="9"/>
      <c r="AA82" s="9"/>
      <c r="AB82" s="9"/>
      <c r="AC82" s="9"/>
      <c r="AD82" s="9"/>
      <c r="AE82" s="9"/>
    </row>
    <row r="83" hidden="1" s="10" customFormat="1" ht="19.92" customHeight="1">
      <c r="A83" s="10"/>
      <c r="B83" s="182"/>
      <c r="C83" s="126"/>
      <c r="D83" s="183" t="s">
        <v>8818</v>
      </c>
      <c r="E83" s="184"/>
      <c r="F83" s="184"/>
      <c r="G83" s="184"/>
      <c r="H83" s="184"/>
      <c r="I83" s="184"/>
      <c r="J83" s="185">
        <f>J170</f>
        <v>0</v>
      </c>
      <c r="K83" s="126"/>
      <c r="L83" s="186"/>
      <c r="S83" s="10"/>
      <c r="T83" s="10"/>
      <c r="U83" s="10"/>
      <c r="V83" s="10"/>
      <c r="W83" s="10"/>
      <c r="X83" s="10"/>
      <c r="Y83" s="10"/>
      <c r="Z83" s="10"/>
      <c r="AA83" s="10"/>
      <c r="AB83" s="10"/>
      <c r="AC83" s="10"/>
      <c r="AD83" s="10"/>
      <c r="AE83" s="10"/>
    </row>
    <row r="84" hidden="1" s="10" customFormat="1" ht="19.92" customHeight="1">
      <c r="A84" s="10"/>
      <c r="B84" s="182"/>
      <c r="C84" s="126"/>
      <c r="D84" s="183" t="s">
        <v>8819</v>
      </c>
      <c r="E84" s="184"/>
      <c r="F84" s="184"/>
      <c r="G84" s="184"/>
      <c r="H84" s="184"/>
      <c r="I84" s="184"/>
      <c r="J84" s="185">
        <f>J192</f>
        <v>0</v>
      </c>
      <c r="K84" s="126"/>
      <c r="L84" s="186"/>
      <c r="S84" s="10"/>
      <c r="T84" s="10"/>
      <c r="U84" s="10"/>
      <c r="V84" s="10"/>
      <c r="W84" s="10"/>
      <c r="X84" s="10"/>
      <c r="Y84" s="10"/>
      <c r="Z84" s="10"/>
      <c r="AA84" s="10"/>
      <c r="AB84" s="10"/>
      <c r="AC84" s="10"/>
      <c r="AD84" s="10"/>
      <c r="AE84" s="10"/>
    </row>
    <row r="85" hidden="1" s="10" customFormat="1" ht="19.92" customHeight="1">
      <c r="A85" s="10"/>
      <c r="B85" s="182"/>
      <c r="C85" s="126"/>
      <c r="D85" s="183" t="s">
        <v>8820</v>
      </c>
      <c r="E85" s="184"/>
      <c r="F85" s="184"/>
      <c r="G85" s="184"/>
      <c r="H85" s="184"/>
      <c r="I85" s="184"/>
      <c r="J85" s="185">
        <f>J194</f>
        <v>0</v>
      </c>
      <c r="K85" s="126"/>
      <c r="L85" s="186"/>
      <c r="S85" s="10"/>
      <c r="T85" s="10"/>
      <c r="U85" s="10"/>
      <c r="V85" s="10"/>
      <c r="W85" s="10"/>
      <c r="X85" s="10"/>
      <c r="Y85" s="10"/>
      <c r="Z85" s="10"/>
      <c r="AA85" s="10"/>
      <c r="AB85" s="10"/>
      <c r="AC85" s="10"/>
      <c r="AD85" s="10"/>
      <c r="AE85" s="10"/>
    </row>
    <row r="86" hidden="1" s="10" customFormat="1" ht="19.92" customHeight="1">
      <c r="A86" s="10"/>
      <c r="B86" s="182"/>
      <c r="C86" s="126"/>
      <c r="D86" s="183" t="s">
        <v>8821</v>
      </c>
      <c r="E86" s="184"/>
      <c r="F86" s="184"/>
      <c r="G86" s="184"/>
      <c r="H86" s="184"/>
      <c r="I86" s="184"/>
      <c r="J86" s="185">
        <f>J197</f>
        <v>0</v>
      </c>
      <c r="K86" s="126"/>
      <c r="L86" s="186"/>
      <c r="S86" s="10"/>
      <c r="T86" s="10"/>
      <c r="U86" s="10"/>
      <c r="V86" s="10"/>
      <c r="W86" s="10"/>
      <c r="X86" s="10"/>
      <c r="Y86" s="10"/>
      <c r="Z86" s="10"/>
      <c r="AA86" s="10"/>
      <c r="AB86" s="10"/>
      <c r="AC86" s="10"/>
      <c r="AD86" s="10"/>
      <c r="AE86" s="10"/>
    </row>
    <row r="87" hidden="1" s="9" customFormat="1" ht="24.96" customHeight="1">
      <c r="A87" s="9"/>
      <c r="B87" s="176"/>
      <c r="C87" s="177"/>
      <c r="D87" s="178" t="s">
        <v>8822</v>
      </c>
      <c r="E87" s="179"/>
      <c r="F87" s="179"/>
      <c r="G87" s="179"/>
      <c r="H87" s="179"/>
      <c r="I87" s="179"/>
      <c r="J87" s="180">
        <f>J204</f>
        <v>0</v>
      </c>
      <c r="K87" s="177"/>
      <c r="L87" s="181"/>
      <c r="S87" s="9"/>
      <c r="T87" s="9"/>
      <c r="U87" s="9"/>
      <c r="V87" s="9"/>
      <c r="W87" s="9"/>
      <c r="X87" s="9"/>
      <c r="Y87" s="9"/>
      <c r="Z87" s="9"/>
      <c r="AA87" s="9"/>
      <c r="AB87" s="9"/>
      <c r="AC87" s="9"/>
      <c r="AD87" s="9"/>
      <c r="AE87" s="9"/>
    </row>
    <row r="88" hidden="1" s="10" customFormat="1" ht="19.92" customHeight="1">
      <c r="A88" s="10"/>
      <c r="B88" s="182"/>
      <c r="C88" s="126"/>
      <c r="D88" s="183" t="s">
        <v>8823</v>
      </c>
      <c r="E88" s="184"/>
      <c r="F88" s="184"/>
      <c r="G88" s="184"/>
      <c r="H88" s="184"/>
      <c r="I88" s="184"/>
      <c r="J88" s="185">
        <f>J205</f>
        <v>0</v>
      </c>
      <c r="K88" s="126"/>
      <c r="L88" s="186"/>
      <c r="S88" s="10"/>
      <c r="T88" s="10"/>
      <c r="U88" s="10"/>
      <c r="V88" s="10"/>
      <c r="W88" s="10"/>
      <c r="X88" s="10"/>
      <c r="Y88" s="10"/>
      <c r="Z88" s="10"/>
      <c r="AA88" s="10"/>
      <c r="AB88" s="10"/>
      <c r="AC88" s="10"/>
      <c r="AD88" s="10"/>
      <c r="AE88" s="10"/>
    </row>
    <row r="89" hidden="1" s="2" customFormat="1" ht="21.84"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hidden="1" s="2" customFormat="1" ht="6.96" customHeight="1">
      <c r="A90" s="39"/>
      <c r="B90" s="60"/>
      <c r="C90" s="61"/>
      <c r="D90" s="61"/>
      <c r="E90" s="61"/>
      <c r="F90" s="61"/>
      <c r="G90" s="61"/>
      <c r="H90" s="61"/>
      <c r="I90" s="61"/>
      <c r="J90" s="61"/>
      <c r="K90" s="61"/>
      <c r="L90" s="146"/>
      <c r="S90" s="39"/>
      <c r="T90" s="39"/>
      <c r="U90" s="39"/>
      <c r="V90" s="39"/>
      <c r="W90" s="39"/>
      <c r="X90" s="39"/>
      <c r="Y90" s="39"/>
      <c r="Z90" s="39"/>
      <c r="AA90" s="39"/>
      <c r="AB90" s="39"/>
      <c r="AC90" s="39"/>
      <c r="AD90" s="39"/>
      <c r="AE90" s="39"/>
    </row>
    <row r="91" hidden="1"/>
    <row r="92" hidden="1"/>
    <row r="93" hidden="1"/>
    <row r="94" s="2" customFormat="1" ht="6.96" customHeight="1">
      <c r="A94" s="39"/>
      <c r="B94" s="62"/>
      <c r="C94" s="63"/>
      <c r="D94" s="63"/>
      <c r="E94" s="63"/>
      <c r="F94" s="63"/>
      <c r="G94" s="63"/>
      <c r="H94" s="63"/>
      <c r="I94" s="63"/>
      <c r="J94" s="63"/>
      <c r="K94" s="63"/>
      <c r="L94" s="146"/>
      <c r="S94" s="39"/>
      <c r="T94" s="39"/>
      <c r="U94" s="39"/>
      <c r="V94" s="39"/>
      <c r="W94" s="39"/>
      <c r="X94" s="39"/>
      <c r="Y94" s="39"/>
      <c r="Z94" s="39"/>
      <c r="AA94" s="39"/>
      <c r="AB94" s="39"/>
      <c r="AC94" s="39"/>
      <c r="AD94" s="39"/>
      <c r="AE94" s="39"/>
    </row>
    <row r="95" s="2" customFormat="1" ht="24.96" customHeight="1">
      <c r="A95" s="39"/>
      <c r="B95" s="40"/>
      <c r="C95" s="24" t="s">
        <v>226</v>
      </c>
      <c r="D95" s="41"/>
      <c r="E95" s="41"/>
      <c r="F95" s="41"/>
      <c r="G95" s="41"/>
      <c r="H95" s="41"/>
      <c r="I95" s="41"/>
      <c r="J95" s="41"/>
      <c r="K95" s="41"/>
      <c r="L95" s="146"/>
      <c r="S95" s="39"/>
      <c r="T95" s="39"/>
      <c r="U95" s="39"/>
      <c r="V95" s="39"/>
      <c r="W95" s="39"/>
      <c r="X95" s="39"/>
      <c r="Y95" s="39"/>
      <c r="Z95" s="39"/>
      <c r="AA95" s="39"/>
      <c r="AB95" s="39"/>
      <c r="AC95" s="39"/>
      <c r="AD95" s="39"/>
      <c r="AE95" s="39"/>
    </row>
    <row r="96" s="2" customFormat="1" ht="6.96" customHeight="1">
      <c r="A96" s="39"/>
      <c r="B96" s="40"/>
      <c r="C96" s="41"/>
      <c r="D96" s="41"/>
      <c r="E96" s="41"/>
      <c r="F96" s="41"/>
      <c r="G96" s="41"/>
      <c r="H96" s="41"/>
      <c r="I96" s="41"/>
      <c r="J96" s="41"/>
      <c r="K96" s="41"/>
      <c r="L96" s="146"/>
      <c r="S96" s="39"/>
      <c r="T96" s="39"/>
      <c r="U96" s="39"/>
      <c r="V96" s="39"/>
      <c r="W96" s="39"/>
      <c r="X96" s="39"/>
      <c r="Y96" s="39"/>
      <c r="Z96" s="39"/>
      <c r="AA96" s="39"/>
      <c r="AB96" s="39"/>
      <c r="AC96" s="39"/>
      <c r="AD96" s="39"/>
      <c r="AE96" s="39"/>
    </row>
    <row r="97" s="2" customFormat="1" ht="12" customHeight="1">
      <c r="A97" s="39"/>
      <c r="B97" s="40"/>
      <c r="C97" s="33" t="s">
        <v>16</v>
      </c>
      <c r="D97" s="41"/>
      <c r="E97" s="41"/>
      <c r="F97" s="41"/>
      <c r="G97" s="41"/>
      <c r="H97" s="41"/>
      <c r="I97" s="41"/>
      <c r="J97" s="41"/>
      <c r="K97" s="41"/>
      <c r="L97" s="146"/>
      <c r="S97" s="39"/>
      <c r="T97" s="39"/>
      <c r="U97" s="39"/>
      <c r="V97" s="39"/>
      <c r="W97" s="39"/>
      <c r="X97" s="39"/>
      <c r="Y97" s="39"/>
      <c r="Z97" s="39"/>
      <c r="AA97" s="39"/>
      <c r="AB97" s="39"/>
      <c r="AC97" s="39"/>
      <c r="AD97" s="39"/>
      <c r="AE97" s="39"/>
    </row>
    <row r="98" s="2" customFormat="1" ht="16.5" customHeight="1">
      <c r="A98" s="39"/>
      <c r="B98" s="40"/>
      <c r="C98" s="41"/>
      <c r="D98" s="41"/>
      <c r="E98" s="171" t="str">
        <f>E7</f>
        <v>Sportovní hala Turnov</v>
      </c>
      <c r="F98" s="33"/>
      <c r="G98" s="33"/>
      <c r="H98" s="33"/>
      <c r="I98" s="41"/>
      <c r="J98" s="41"/>
      <c r="K98" s="41"/>
      <c r="L98" s="146"/>
      <c r="S98" s="39"/>
      <c r="T98" s="39"/>
      <c r="U98" s="39"/>
      <c r="V98" s="39"/>
      <c r="W98" s="39"/>
      <c r="X98" s="39"/>
      <c r="Y98" s="39"/>
      <c r="Z98" s="39"/>
      <c r="AA98" s="39"/>
      <c r="AB98" s="39"/>
      <c r="AC98" s="39"/>
      <c r="AD98" s="39"/>
      <c r="AE98" s="39"/>
    </row>
    <row r="99" s="1" customFormat="1" ht="12" customHeight="1">
      <c r="B99" s="22"/>
      <c r="C99" s="33" t="s">
        <v>209</v>
      </c>
      <c r="D99" s="23"/>
      <c r="E99" s="23"/>
      <c r="F99" s="23"/>
      <c r="G99" s="23"/>
      <c r="H99" s="23"/>
      <c r="I99" s="23"/>
      <c r="J99" s="23"/>
      <c r="K99" s="23"/>
      <c r="L99" s="21"/>
    </row>
    <row r="100" s="1" customFormat="1" ht="16.5" customHeight="1">
      <c r="B100" s="22"/>
      <c r="C100" s="23"/>
      <c r="D100" s="23"/>
      <c r="E100" s="171" t="s">
        <v>1333</v>
      </c>
      <c r="F100" s="23"/>
      <c r="G100" s="23"/>
      <c r="H100" s="23"/>
      <c r="I100" s="23"/>
      <c r="J100" s="23"/>
      <c r="K100" s="23"/>
      <c r="L100" s="21"/>
    </row>
    <row r="101" s="1" customFormat="1" ht="12" customHeight="1">
      <c r="B101" s="22"/>
      <c r="C101" s="33" t="s">
        <v>211</v>
      </c>
      <c r="D101" s="23"/>
      <c r="E101" s="23"/>
      <c r="F101" s="23"/>
      <c r="G101" s="23"/>
      <c r="H101" s="23"/>
      <c r="I101" s="23"/>
      <c r="J101" s="23"/>
      <c r="K101" s="23"/>
      <c r="L101" s="21"/>
    </row>
    <row r="102" s="2" customFormat="1" ht="16.5" customHeight="1">
      <c r="A102" s="39"/>
      <c r="B102" s="40"/>
      <c r="C102" s="41"/>
      <c r="D102" s="41"/>
      <c r="E102" s="293" t="s">
        <v>8801</v>
      </c>
      <c r="F102" s="41"/>
      <c r="G102" s="41"/>
      <c r="H102" s="41"/>
      <c r="I102" s="41"/>
      <c r="J102" s="41"/>
      <c r="K102" s="41"/>
      <c r="L102" s="146"/>
      <c r="S102" s="39"/>
      <c r="T102" s="39"/>
      <c r="U102" s="39"/>
      <c r="V102" s="39"/>
      <c r="W102" s="39"/>
      <c r="X102" s="39"/>
      <c r="Y102" s="39"/>
      <c r="Z102" s="39"/>
      <c r="AA102" s="39"/>
      <c r="AB102" s="39"/>
      <c r="AC102" s="39"/>
      <c r="AD102" s="39"/>
      <c r="AE102" s="39"/>
    </row>
    <row r="103" s="2" customFormat="1" ht="12" customHeight="1">
      <c r="A103" s="39"/>
      <c r="B103" s="40"/>
      <c r="C103" s="33" t="s">
        <v>7319</v>
      </c>
      <c r="D103" s="41"/>
      <c r="E103" s="41"/>
      <c r="F103" s="41"/>
      <c r="G103" s="41"/>
      <c r="H103" s="41"/>
      <c r="I103" s="41"/>
      <c r="J103" s="41"/>
      <c r="K103" s="41"/>
      <c r="L103" s="146"/>
      <c r="S103" s="39"/>
      <c r="T103" s="39"/>
      <c r="U103" s="39"/>
      <c r="V103" s="39"/>
      <c r="W103" s="39"/>
      <c r="X103" s="39"/>
      <c r="Y103" s="39"/>
      <c r="Z103" s="39"/>
      <c r="AA103" s="39"/>
      <c r="AB103" s="39"/>
      <c r="AC103" s="39"/>
      <c r="AD103" s="39"/>
      <c r="AE103" s="39"/>
    </row>
    <row r="104" s="2" customFormat="1" ht="16.5" customHeight="1">
      <c r="A104" s="39"/>
      <c r="B104" s="40"/>
      <c r="C104" s="41"/>
      <c r="D104" s="41"/>
      <c r="E104" s="70" t="str">
        <f>E13</f>
        <v>1455.1 - Plocha A</v>
      </c>
      <c r="F104" s="41"/>
      <c r="G104" s="41"/>
      <c r="H104" s="41"/>
      <c r="I104" s="41"/>
      <c r="J104" s="41"/>
      <c r="K104" s="41"/>
      <c r="L104" s="146"/>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146"/>
      <c r="S105" s="39"/>
      <c r="T105" s="39"/>
      <c r="U105" s="39"/>
      <c r="V105" s="39"/>
      <c r="W105" s="39"/>
      <c r="X105" s="39"/>
      <c r="Y105" s="39"/>
      <c r="Z105" s="39"/>
      <c r="AA105" s="39"/>
      <c r="AB105" s="39"/>
      <c r="AC105" s="39"/>
      <c r="AD105" s="39"/>
      <c r="AE105" s="39"/>
    </row>
    <row r="106" s="2" customFormat="1" ht="12" customHeight="1">
      <c r="A106" s="39"/>
      <c r="B106" s="40"/>
      <c r="C106" s="33" t="s">
        <v>21</v>
      </c>
      <c r="D106" s="41"/>
      <c r="E106" s="41"/>
      <c r="F106" s="28" t="str">
        <f>F16</f>
        <v xml:space="preserve"> </v>
      </c>
      <c r="G106" s="41"/>
      <c r="H106" s="41"/>
      <c r="I106" s="33" t="s">
        <v>23</v>
      </c>
      <c r="J106" s="73" t="str">
        <f>IF(J16="","",J16)</f>
        <v>19. 10. 2024</v>
      </c>
      <c r="K106" s="41"/>
      <c r="L106" s="146"/>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146"/>
      <c r="S107" s="39"/>
      <c r="T107" s="39"/>
      <c r="U107" s="39"/>
      <c r="V107" s="39"/>
      <c r="W107" s="39"/>
      <c r="X107" s="39"/>
      <c r="Y107" s="39"/>
      <c r="Z107" s="39"/>
      <c r="AA107" s="39"/>
      <c r="AB107" s="39"/>
      <c r="AC107" s="39"/>
      <c r="AD107" s="39"/>
      <c r="AE107" s="39"/>
    </row>
    <row r="108" s="2" customFormat="1" ht="15.15" customHeight="1">
      <c r="A108" s="39"/>
      <c r="B108" s="40"/>
      <c r="C108" s="33" t="s">
        <v>25</v>
      </c>
      <c r="D108" s="41"/>
      <c r="E108" s="41"/>
      <c r="F108" s="28" t="str">
        <f>E19</f>
        <v>Městská sportovní Turnov</v>
      </c>
      <c r="G108" s="41"/>
      <c r="H108" s="41"/>
      <c r="I108" s="33" t="s">
        <v>31</v>
      </c>
      <c r="J108" s="37" t="str">
        <f>E25</f>
        <v>RESTYL Plan s.r.o.</v>
      </c>
      <c r="K108" s="41"/>
      <c r="L108" s="146"/>
      <c r="S108" s="39"/>
      <c r="T108" s="39"/>
      <c r="U108" s="39"/>
      <c r="V108" s="39"/>
      <c r="W108" s="39"/>
      <c r="X108" s="39"/>
      <c r="Y108" s="39"/>
      <c r="Z108" s="39"/>
      <c r="AA108" s="39"/>
      <c r="AB108" s="39"/>
      <c r="AC108" s="39"/>
      <c r="AD108" s="39"/>
      <c r="AE108" s="39"/>
    </row>
    <row r="109" s="2" customFormat="1" ht="15.15" customHeight="1">
      <c r="A109" s="39"/>
      <c r="B109" s="40"/>
      <c r="C109" s="33" t="s">
        <v>29</v>
      </c>
      <c r="D109" s="41"/>
      <c r="E109" s="41"/>
      <c r="F109" s="28" t="str">
        <f>IF(E22="","",E22)</f>
        <v>Vyplň údaj</v>
      </c>
      <c r="G109" s="41"/>
      <c r="H109" s="41"/>
      <c r="I109" s="33" t="s">
        <v>34</v>
      </c>
      <c r="J109" s="37" t="str">
        <f>E28</f>
        <v>Ing.R. Hladký</v>
      </c>
      <c r="K109" s="41"/>
      <c r="L109" s="146"/>
      <c r="S109" s="39"/>
      <c r="T109" s="39"/>
      <c r="U109" s="39"/>
      <c r="V109" s="39"/>
      <c r="W109" s="39"/>
      <c r="X109" s="39"/>
      <c r="Y109" s="39"/>
      <c r="Z109" s="39"/>
      <c r="AA109" s="39"/>
      <c r="AB109" s="39"/>
      <c r="AC109" s="39"/>
      <c r="AD109" s="39"/>
      <c r="AE109" s="39"/>
    </row>
    <row r="110" s="2" customFormat="1" ht="10.32" customHeight="1">
      <c r="A110" s="39"/>
      <c r="B110" s="40"/>
      <c r="C110" s="41"/>
      <c r="D110" s="41"/>
      <c r="E110" s="41"/>
      <c r="F110" s="41"/>
      <c r="G110" s="41"/>
      <c r="H110" s="41"/>
      <c r="I110" s="41"/>
      <c r="J110" s="41"/>
      <c r="K110" s="41"/>
      <c r="L110" s="146"/>
      <c r="S110" s="39"/>
      <c r="T110" s="39"/>
      <c r="U110" s="39"/>
      <c r="V110" s="39"/>
      <c r="W110" s="39"/>
      <c r="X110" s="39"/>
      <c r="Y110" s="39"/>
      <c r="Z110" s="39"/>
      <c r="AA110" s="39"/>
      <c r="AB110" s="39"/>
      <c r="AC110" s="39"/>
      <c r="AD110" s="39"/>
      <c r="AE110" s="39"/>
    </row>
    <row r="111" s="11" customFormat="1" ht="29.28" customHeight="1">
      <c r="A111" s="187"/>
      <c r="B111" s="188"/>
      <c r="C111" s="189" t="s">
        <v>227</v>
      </c>
      <c r="D111" s="190" t="s">
        <v>57</v>
      </c>
      <c r="E111" s="190" t="s">
        <v>53</v>
      </c>
      <c r="F111" s="190" t="s">
        <v>54</v>
      </c>
      <c r="G111" s="190" t="s">
        <v>228</v>
      </c>
      <c r="H111" s="190" t="s">
        <v>229</v>
      </c>
      <c r="I111" s="190" t="s">
        <v>230</v>
      </c>
      <c r="J111" s="190" t="s">
        <v>216</v>
      </c>
      <c r="K111" s="191" t="s">
        <v>231</v>
      </c>
      <c r="L111" s="192"/>
      <c r="M111" s="93" t="s">
        <v>19</v>
      </c>
      <c r="N111" s="94" t="s">
        <v>42</v>
      </c>
      <c r="O111" s="94" t="s">
        <v>232</v>
      </c>
      <c r="P111" s="94" t="s">
        <v>233</v>
      </c>
      <c r="Q111" s="94" t="s">
        <v>234</v>
      </c>
      <c r="R111" s="94" t="s">
        <v>235</v>
      </c>
      <c r="S111" s="94" t="s">
        <v>236</v>
      </c>
      <c r="T111" s="95" t="s">
        <v>237</v>
      </c>
      <c r="U111" s="187"/>
      <c r="V111" s="187"/>
      <c r="W111" s="187"/>
      <c r="X111" s="187"/>
      <c r="Y111" s="187"/>
      <c r="Z111" s="187"/>
      <c r="AA111" s="187"/>
      <c r="AB111" s="187"/>
      <c r="AC111" s="187"/>
      <c r="AD111" s="187"/>
      <c r="AE111" s="187"/>
    </row>
    <row r="112" s="2" customFormat="1" ht="22.8" customHeight="1">
      <c r="A112" s="39"/>
      <c r="B112" s="40"/>
      <c r="C112" s="100" t="s">
        <v>238</v>
      </c>
      <c r="D112" s="41"/>
      <c r="E112" s="41"/>
      <c r="F112" s="41"/>
      <c r="G112" s="41"/>
      <c r="H112" s="41"/>
      <c r="I112" s="41"/>
      <c r="J112" s="193">
        <f>BK112</f>
        <v>0</v>
      </c>
      <c r="K112" s="41"/>
      <c r="L112" s="45"/>
      <c r="M112" s="96"/>
      <c r="N112" s="194"/>
      <c r="O112" s="97"/>
      <c r="P112" s="195">
        <f>P113+P144+P160+P169+P204</f>
        <v>0</v>
      </c>
      <c r="Q112" s="97"/>
      <c r="R112" s="195">
        <f>R113+R144+R160+R169+R204</f>
        <v>0</v>
      </c>
      <c r="S112" s="97"/>
      <c r="T112" s="196">
        <f>T113+T144+T160+T169+T204</f>
        <v>0</v>
      </c>
      <c r="U112" s="39"/>
      <c r="V112" s="39"/>
      <c r="W112" s="39"/>
      <c r="X112" s="39"/>
      <c r="Y112" s="39"/>
      <c r="Z112" s="39"/>
      <c r="AA112" s="39"/>
      <c r="AB112" s="39"/>
      <c r="AC112" s="39"/>
      <c r="AD112" s="39"/>
      <c r="AE112" s="39"/>
      <c r="AT112" s="18" t="s">
        <v>71</v>
      </c>
      <c r="AU112" s="18" t="s">
        <v>217</v>
      </c>
      <c r="BK112" s="197">
        <f>BK113+BK144+BK160+BK169+BK204</f>
        <v>0</v>
      </c>
    </row>
    <row r="113" s="12" customFormat="1" ht="25.92" customHeight="1">
      <c r="A113" s="12"/>
      <c r="B113" s="198"/>
      <c r="C113" s="199"/>
      <c r="D113" s="200" t="s">
        <v>71</v>
      </c>
      <c r="E113" s="201" t="s">
        <v>8824</v>
      </c>
      <c r="F113" s="201" t="s">
        <v>8825</v>
      </c>
      <c r="G113" s="199"/>
      <c r="H113" s="199"/>
      <c r="I113" s="202"/>
      <c r="J113" s="203">
        <f>BK113</f>
        <v>0</v>
      </c>
      <c r="K113" s="199"/>
      <c r="L113" s="204"/>
      <c r="M113" s="205"/>
      <c r="N113" s="206"/>
      <c r="O113" s="206"/>
      <c r="P113" s="207">
        <f>P114+P117+P120+P130+P138</f>
        <v>0</v>
      </c>
      <c r="Q113" s="206"/>
      <c r="R113" s="207">
        <f>R114+R117+R120+R130+R138</f>
        <v>0</v>
      </c>
      <c r="S113" s="206"/>
      <c r="T113" s="208">
        <f>T114+T117+T120+T130+T138</f>
        <v>0</v>
      </c>
      <c r="U113" s="12"/>
      <c r="V113" s="12"/>
      <c r="W113" s="12"/>
      <c r="X113" s="12"/>
      <c r="Y113" s="12"/>
      <c r="Z113" s="12"/>
      <c r="AA113" s="12"/>
      <c r="AB113" s="12"/>
      <c r="AC113" s="12"/>
      <c r="AD113" s="12"/>
      <c r="AE113" s="12"/>
      <c r="AR113" s="209" t="s">
        <v>79</v>
      </c>
      <c r="AT113" s="210" t="s">
        <v>71</v>
      </c>
      <c r="AU113" s="210" t="s">
        <v>72</v>
      </c>
      <c r="AY113" s="209" t="s">
        <v>240</v>
      </c>
      <c r="BK113" s="211">
        <f>BK114+BK117+BK120+BK130+BK138</f>
        <v>0</v>
      </c>
    </row>
    <row r="114" s="12" customFormat="1" ht="22.8" customHeight="1">
      <c r="A114" s="12"/>
      <c r="B114" s="198"/>
      <c r="C114" s="199"/>
      <c r="D114" s="200" t="s">
        <v>71</v>
      </c>
      <c r="E114" s="212" t="s">
        <v>8826</v>
      </c>
      <c r="F114" s="212" t="s">
        <v>8827</v>
      </c>
      <c r="G114" s="199"/>
      <c r="H114" s="199"/>
      <c r="I114" s="202"/>
      <c r="J114" s="213">
        <f>BK114</f>
        <v>0</v>
      </c>
      <c r="K114" s="199"/>
      <c r="L114" s="204"/>
      <c r="M114" s="205"/>
      <c r="N114" s="206"/>
      <c r="O114" s="206"/>
      <c r="P114" s="207">
        <f>SUM(P115:P116)</f>
        <v>0</v>
      </c>
      <c r="Q114" s="206"/>
      <c r="R114" s="207">
        <f>SUM(R115:R116)</f>
        <v>0</v>
      </c>
      <c r="S114" s="206"/>
      <c r="T114" s="208">
        <f>SUM(T115:T116)</f>
        <v>0</v>
      </c>
      <c r="U114" s="12"/>
      <c r="V114" s="12"/>
      <c r="W114" s="12"/>
      <c r="X114" s="12"/>
      <c r="Y114" s="12"/>
      <c r="Z114" s="12"/>
      <c r="AA114" s="12"/>
      <c r="AB114" s="12"/>
      <c r="AC114" s="12"/>
      <c r="AD114" s="12"/>
      <c r="AE114" s="12"/>
      <c r="AR114" s="209" t="s">
        <v>79</v>
      </c>
      <c r="AT114" s="210" t="s">
        <v>71</v>
      </c>
      <c r="AU114" s="210" t="s">
        <v>79</v>
      </c>
      <c r="AY114" s="209" t="s">
        <v>240</v>
      </c>
      <c r="BK114" s="211">
        <f>SUM(BK115:BK116)</f>
        <v>0</v>
      </c>
    </row>
    <row r="115" s="2" customFormat="1" ht="21.75" customHeight="1">
      <c r="A115" s="39"/>
      <c r="B115" s="40"/>
      <c r="C115" s="214" t="s">
        <v>79</v>
      </c>
      <c r="D115" s="214" t="s">
        <v>243</v>
      </c>
      <c r="E115" s="215" t="s">
        <v>8828</v>
      </c>
      <c r="F115" s="216" t="s">
        <v>8829</v>
      </c>
      <c r="G115" s="217" t="s">
        <v>282</v>
      </c>
      <c r="H115" s="218">
        <v>214</v>
      </c>
      <c r="I115" s="219"/>
      <c r="J115" s="220">
        <f>ROUND(I115*H115,2)</f>
        <v>0</v>
      </c>
      <c r="K115" s="216" t="s">
        <v>247</v>
      </c>
      <c r="L115" s="45"/>
      <c r="M115" s="221" t="s">
        <v>19</v>
      </c>
      <c r="N115" s="222" t="s">
        <v>43</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248</v>
      </c>
      <c r="AT115" s="225" t="s">
        <v>243</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81</v>
      </c>
    </row>
    <row r="116" s="2" customFormat="1" ht="21.75" customHeight="1">
      <c r="A116" s="39"/>
      <c r="B116" s="40"/>
      <c r="C116" s="214" t="s">
        <v>81</v>
      </c>
      <c r="D116" s="214" t="s">
        <v>243</v>
      </c>
      <c r="E116" s="215" t="s">
        <v>8830</v>
      </c>
      <c r="F116" s="216" t="s">
        <v>8831</v>
      </c>
      <c r="G116" s="217" t="s">
        <v>282</v>
      </c>
      <c r="H116" s="218">
        <v>214</v>
      </c>
      <c r="I116" s="219"/>
      <c r="J116" s="220">
        <f>ROUND(I116*H116,2)</f>
        <v>0</v>
      </c>
      <c r="K116" s="216" t="s">
        <v>247</v>
      </c>
      <c r="L116" s="45"/>
      <c r="M116" s="221" t="s">
        <v>19</v>
      </c>
      <c r="N116" s="222" t="s">
        <v>43</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248</v>
      </c>
      <c r="AT116" s="225" t="s">
        <v>243</v>
      </c>
      <c r="AU116" s="225" t="s">
        <v>81</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248</v>
      </c>
    </row>
    <row r="117" s="12" customFormat="1" ht="22.8" customHeight="1">
      <c r="A117" s="12"/>
      <c r="B117" s="198"/>
      <c r="C117" s="199"/>
      <c r="D117" s="200" t="s">
        <v>71</v>
      </c>
      <c r="E117" s="212" t="s">
        <v>8832</v>
      </c>
      <c r="F117" s="212" t="s">
        <v>8833</v>
      </c>
      <c r="G117" s="199"/>
      <c r="H117" s="199"/>
      <c r="I117" s="202"/>
      <c r="J117" s="213">
        <f>BK117</f>
        <v>0</v>
      </c>
      <c r="K117" s="199"/>
      <c r="L117" s="204"/>
      <c r="M117" s="205"/>
      <c r="N117" s="206"/>
      <c r="O117" s="206"/>
      <c r="P117" s="207">
        <f>SUM(P118:P119)</f>
        <v>0</v>
      </c>
      <c r="Q117" s="206"/>
      <c r="R117" s="207">
        <f>SUM(R118:R119)</f>
        <v>0</v>
      </c>
      <c r="S117" s="206"/>
      <c r="T117" s="208">
        <f>SUM(T118:T119)</f>
        <v>0</v>
      </c>
      <c r="U117" s="12"/>
      <c r="V117" s="12"/>
      <c r="W117" s="12"/>
      <c r="X117" s="12"/>
      <c r="Y117" s="12"/>
      <c r="Z117" s="12"/>
      <c r="AA117" s="12"/>
      <c r="AB117" s="12"/>
      <c r="AC117" s="12"/>
      <c r="AD117" s="12"/>
      <c r="AE117" s="12"/>
      <c r="AR117" s="209" t="s">
        <v>79</v>
      </c>
      <c r="AT117" s="210" t="s">
        <v>71</v>
      </c>
      <c r="AU117" s="210" t="s">
        <v>79</v>
      </c>
      <c r="AY117" s="209" t="s">
        <v>240</v>
      </c>
      <c r="BK117" s="211">
        <f>SUM(BK118:BK119)</f>
        <v>0</v>
      </c>
    </row>
    <row r="118" s="2" customFormat="1" ht="16.5" customHeight="1">
      <c r="A118" s="39"/>
      <c r="B118" s="40"/>
      <c r="C118" s="214" t="s">
        <v>149</v>
      </c>
      <c r="D118" s="214" t="s">
        <v>243</v>
      </c>
      <c r="E118" s="215" t="s">
        <v>8834</v>
      </c>
      <c r="F118" s="216" t="s">
        <v>8835</v>
      </c>
      <c r="G118" s="217" t="s">
        <v>282</v>
      </c>
      <c r="H118" s="218">
        <v>214</v>
      </c>
      <c r="I118" s="219"/>
      <c r="J118" s="220">
        <f>ROUND(I118*H118,2)</f>
        <v>0</v>
      </c>
      <c r="K118" s="216" t="s">
        <v>247</v>
      </c>
      <c r="L118" s="45"/>
      <c r="M118" s="221" t="s">
        <v>19</v>
      </c>
      <c r="N118" s="222" t="s">
        <v>43</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248</v>
      </c>
      <c r="AT118" s="225" t="s">
        <v>243</v>
      </c>
      <c r="AU118" s="225" t="s">
        <v>81</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254</v>
      </c>
    </row>
    <row r="119" s="2" customFormat="1" ht="16.5" customHeight="1">
      <c r="A119" s="39"/>
      <c r="B119" s="40"/>
      <c r="C119" s="214" t="s">
        <v>248</v>
      </c>
      <c r="D119" s="214" t="s">
        <v>243</v>
      </c>
      <c r="E119" s="215" t="s">
        <v>8836</v>
      </c>
      <c r="F119" s="216" t="s">
        <v>8837</v>
      </c>
      <c r="G119" s="217" t="s">
        <v>282</v>
      </c>
      <c r="H119" s="218">
        <v>214</v>
      </c>
      <c r="I119" s="219"/>
      <c r="J119" s="220">
        <f>ROUND(I119*H119,2)</f>
        <v>0</v>
      </c>
      <c r="K119" s="216" t="s">
        <v>247</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248</v>
      </c>
      <c r="AT119" s="225" t="s">
        <v>243</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257</v>
      </c>
    </row>
    <row r="120" s="12" customFormat="1" ht="22.8" customHeight="1">
      <c r="A120" s="12"/>
      <c r="B120" s="198"/>
      <c r="C120" s="199"/>
      <c r="D120" s="200" t="s">
        <v>71</v>
      </c>
      <c r="E120" s="212" t="s">
        <v>8838</v>
      </c>
      <c r="F120" s="212" t="s">
        <v>8839</v>
      </c>
      <c r="G120" s="199"/>
      <c r="H120" s="199"/>
      <c r="I120" s="202"/>
      <c r="J120" s="213">
        <f>BK120</f>
        <v>0</v>
      </c>
      <c r="K120" s="199"/>
      <c r="L120" s="204"/>
      <c r="M120" s="205"/>
      <c r="N120" s="206"/>
      <c r="O120" s="206"/>
      <c r="P120" s="207">
        <f>SUM(P121:P129)</f>
        <v>0</v>
      </c>
      <c r="Q120" s="206"/>
      <c r="R120" s="207">
        <f>SUM(R121:R129)</f>
        <v>0</v>
      </c>
      <c r="S120" s="206"/>
      <c r="T120" s="208">
        <f>SUM(T121:T129)</f>
        <v>0</v>
      </c>
      <c r="U120" s="12"/>
      <c r="V120" s="12"/>
      <c r="W120" s="12"/>
      <c r="X120" s="12"/>
      <c r="Y120" s="12"/>
      <c r="Z120" s="12"/>
      <c r="AA120" s="12"/>
      <c r="AB120" s="12"/>
      <c r="AC120" s="12"/>
      <c r="AD120" s="12"/>
      <c r="AE120" s="12"/>
      <c r="AR120" s="209" t="s">
        <v>79</v>
      </c>
      <c r="AT120" s="210" t="s">
        <v>71</v>
      </c>
      <c r="AU120" s="210" t="s">
        <v>79</v>
      </c>
      <c r="AY120" s="209" t="s">
        <v>240</v>
      </c>
      <c r="BK120" s="211">
        <f>SUM(BK121:BK129)</f>
        <v>0</v>
      </c>
    </row>
    <row r="121" s="2" customFormat="1" ht="16.5" customHeight="1">
      <c r="A121" s="39"/>
      <c r="B121" s="40"/>
      <c r="C121" s="214" t="s">
        <v>258</v>
      </c>
      <c r="D121" s="214" t="s">
        <v>243</v>
      </c>
      <c r="E121" s="215" t="s">
        <v>8840</v>
      </c>
      <c r="F121" s="216" t="s">
        <v>8841</v>
      </c>
      <c r="G121" s="217" t="s">
        <v>261</v>
      </c>
      <c r="H121" s="218">
        <v>60</v>
      </c>
      <c r="I121" s="219"/>
      <c r="J121" s="220">
        <f>ROUND(I121*H121,2)</f>
        <v>0</v>
      </c>
      <c r="K121" s="216" t="s">
        <v>247</v>
      </c>
      <c r="L121" s="45"/>
      <c r="M121" s="221" t="s">
        <v>19</v>
      </c>
      <c r="N121" s="222" t="s">
        <v>43</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248</v>
      </c>
      <c r="AT121" s="225" t="s">
        <v>243</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262</v>
      </c>
    </row>
    <row r="122" s="2" customFormat="1" ht="16.5" customHeight="1">
      <c r="A122" s="39"/>
      <c r="B122" s="40"/>
      <c r="C122" s="214" t="s">
        <v>254</v>
      </c>
      <c r="D122" s="214" t="s">
        <v>243</v>
      </c>
      <c r="E122" s="215" t="s">
        <v>8842</v>
      </c>
      <c r="F122" s="216" t="s">
        <v>8843</v>
      </c>
      <c r="G122" s="217" t="s">
        <v>261</v>
      </c>
      <c r="H122" s="218">
        <v>60</v>
      </c>
      <c r="I122" s="219"/>
      <c r="J122" s="220">
        <f>ROUND(I122*H122,2)</f>
        <v>0</v>
      </c>
      <c r="K122" s="216" t="s">
        <v>247</v>
      </c>
      <c r="L122" s="45"/>
      <c r="M122" s="221" t="s">
        <v>19</v>
      </c>
      <c r="N122" s="222" t="s">
        <v>43</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248</v>
      </c>
      <c r="AT122" s="225" t="s">
        <v>243</v>
      </c>
      <c r="AU122" s="225" t="s">
        <v>81</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248</v>
      </c>
      <c r="BM122" s="225" t="s">
        <v>8</v>
      </c>
    </row>
    <row r="123" s="2" customFormat="1" ht="21.75" customHeight="1">
      <c r="A123" s="39"/>
      <c r="B123" s="40"/>
      <c r="C123" s="214" t="s">
        <v>265</v>
      </c>
      <c r="D123" s="214" t="s">
        <v>243</v>
      </c>
      <c r="E123" s="215" t="s">
        <v>8844</v>
      </c>
      <c r="F123" s="216" t="s">
        <v>8845</v>
      </c>
      <c r="G123" s="217" t="s">
        <v>381</v>
      </c>
      <c r="H123" s="218">
        <v>8</v>
      </c>
      <c r="I123" s="219"/>
      <c r="J123" s="220">
        <f>ROUND(I123*H123,2)</f>
        <v>0</v>
      </c>
      <c r="K123" s="216" t="s">
        <v>247</v>
      </c>
      <c r="L123" s="45"/>
      <c r="M123" s="221" t="s">
        <v>19</v>
      </c>
      <c r="N123" s="222" t="s">
        <v>43</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248</v>
      </c>
      <c r="AT123" s="225" t="s">
        <v>243</v>
      </c>
      <c r="AU123" s="225" t="s">
        <v>81</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268</v>
      </c>
    </row>
    <row r="124" s="2" customFormat="1" ht="16.5" customHeight="1">
      <c r="A124" s="39"/>
      <c r="B124" s="40"/>
      <c r="C124" s="214" t="s">
        <v>257</v>
      </c>
      <c r="D124" s="214" t="s">
        <v>243</v>
      </c>
      <c r="E124" s="215" t="s">
        <v>8846</v>
      </c>
      <c r="F124" s="216" t="s">
        <v>8847</v>
      </c>
      <c r="G124" s="217" t="s">
        <v>261</v>
      </c>
      <c r="H124" s="218">
        <v>20</v>
      </c>
      <c r="I124" s="219"/>
      <c r="J124" s="220">
        <f>ROUND(I124*H124,2)</f>
        <v>0</v>
      </c>
      <c r="K124" s="216" t="s">
        <v>247</v>
      </c>
      <c r="L124" s="45"/>
      <c r="M124" s="221" t="s">
        <v>19</v>
      </c>
      <c r="N124" s="222" t="s">
        <v>43</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248</v>
      </c>
      <c r="AT124" s="225" t="s">
        <v>243</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271</v>
      </c>
    </row>
    <row r="125" s="2" customFormat="1" ht="16.5" customHeight="1">
      <c r="A125" s="39"/>
      <c r="B125" s="40"/>
      <c r="C125" s="214" t="s">
        <v>272</v>
      </c>
      <c r="D125" s="214" t="s">
        <v>243</v>
      </c>
      <c r="E125" s="215" t="s">
        <v>8848</v>
      </c>
      <c r="F125" s="216" t="s">
        <v>8849</v>
      </c>
      <c r="G125" s="217" t="s">
        <v>261</v>
      </c>
      <c r="H125" s="218">
        <v>20</v>
      </c>
      <c r="I125" s="219"/>
      <c r="J125" s="220">
        <f>ROUND(I125*H125,2)</f>
        <v>0</v>
      </c>
      <c r="K125" s="216" t="s">
        <v>247</v>
      </c>
      <c r="L125" s="45"/>
      <c r="M125" s="221" t="s">
        <v>19</v>
      </c>
      <c r="N125" s="222" t="s">
        <v>43</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248</v>
      </c>
      <c r="AT125" s="225" t="s">
        <v>243</v>
      </c>
      <c r="AU125" s="225" t="s">
        <v>81</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248</v>
      </c>
      <c r="BM125" s="225" t="s">
        <v>275</v>
      </c>
    </row>
    <row r="126" s="2" customFormat="1" ht="16.5" customHeight="1">
      <c r="A126" s="39"/>
      <c r="B126" s="40"/>
      <c r="C126" s="214" t="s">
        <v>262</v>
      </c>
      <c r="D126" s="214" t="s">
        <v>243</v>
      </c>
      <c r="E126" s="215" t="s">
        <v>8850</v>
      </c>
      <c r="F126" s="216" t="s">
        <v>8851</v>
      </c>
      <c r="G126" s="217" t="s">
        <v>381</v>
      </c>
      <c r="H126" s="218">
        <v>8</v>
      </c>
      <c r="I126" s="219"/>
      <c r="J126" s="220">
        <f>ROUND(I126*H126,2)</f>
        <v>0</v>
      </c>
      <c r="K126" s="216" t="s">
        <v>247</v>
      </c>
      <c r="L126" s="45"/>
      <c r="M126" s="221" t="s">
        <v>19</v>
      </c>
      <c r="N126" s="222" t="s">
        <v>43</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248</v>
      </c>
      <c r="AT126" s="225" t="s">
        <v>243</v>
      </c>
      <c r="AU126" s="225" t="s">
        <v>81</v>
      </c>
      <c r="AY126" s="18" t="s">
        <v>240</v>
      </c>
      <c r="BE126" s="226">
        <f>IF(N126="základní",J126,0)</f>
        <v>0</v>
      </c>
      <c r="BF126" s="226">
        <f>IF(N126="snížená",J126,0)</f>
        <v>0</v>
      </c>
      <c r="BG126" s="226">
        <f>IF(N126="zákl. přenesená",J126,0)</f>
        <v>0</v>
      </c>
      <c r="BH126" s="226">
        <f>IF(N126="sníž. přenesená",J126,0)</f>
        <v>0</v>
      </c>
      <c r="BI126" s="226">
        <f>IF(N126="nulová",J126,0)</f>
        <v>0</v>
      </c>
      <c r="BJ126" s="18" t="s">
        <v>79</v>
      </c>
      <c r="BK126" s="226">
        <f>ROUND(I126*H126,2)</f>
        <v>0</v>
      </c>
      <c r="BL126" s="18" t="s">
        <v>248</v>
      </c>
      <c r="BM126" s="225" t="s">
        <v>278</v>
      </c>
    </row>
    <row r="127" s="2" customFormat="1" ht="16.5" customHeight="1">
      <c r="A127" s="39"/>
      <c r="B127" s="40"/>
      <c r="C127" s="214" t="s">
        <v>279</v>
      </c>
      <c r="D127" s="214" t="s">
        <v>243</v>
      </c>
      <c r="E127" s="215" t="s">
        <v>8852</v>
      </c>
      <c r="F127" s="216" t="s">
        <v>8853</v>
      </c>
      <c r="G127" s="217" t="s">
        <v>261</v>
      </c>
      <c r="H127" s="218">
        <v>15</v>
      </c>
      <c r="I127" s="219"/>
      <c r="J127" s="220">
        <f>ROUND(I127*H127,2)</f>
        <v>0</v>
      </c>
      <c r="K127" s="216" t="s">
        <v>247</v>
      </c>
      <c r="L127" s="45"/>
      <c r="M127" s="221" t="s">
        <v>19</v>
      </c>
      <c r="N127" s="222" t="s">
        <v>43</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248</v>
      </c>
      <c r="AT127" s="225" t="s">
        <v>243</v>
      </c>
      <c r="AU127" s="225" t="s">
        <v>81</v>
      </c>
      <c r="AY127" s="18" t="s">
        <v>240</v>
      </c>
      <c r="BE127" s="226">
        <f>IF(N127="základní",J127,0)</f>
        <v>0</v>
      </c>
      <c r="BF127" s="226">
        <f>IF(N127="snížená",J127,0)</f>
        <v>0</v>
      </c>
      <c r="BG127" s="226">
        <f>IF(N127="zákl. přenesená",J127,0)</f>
        <v>0</v>
      </c>
      <c r="BH127" s="226">
        <f>IF(N127="sníž. přenesená",J127,0)</f>
        <v>0</v>
      </c>
      <c r="BI127" s="226">
        <f>IF(N127="nulová",J127,0)</f>
        <v>0</v>
      </c>
      <c r="BJ127" s="18" t="s">
        <v>79</v>
      </c>
      <c r="BK127" s="226">
        <f>ROUND(I127*H127,2)</f>
        <v>0</v>
      </c>
      <c r="BL127" s="18" t="s">
        <v>248</v>
      </c>
      <c r="BM127" s="225" t="s">
        <v>283</v>
      </c>
    </row>
    <row r="128" s="2" customFormat="1" ht="21.75" customHeight="1">
      <c r="A128" s="39"/>
      <c r="B128" s="40"/>
      <c r="C128" s="214" t="s">
        <v>8</v>
      </c>
      <c r="D128" s="214" t="s">
        <v>243</v>
      </c>
      <c r="E128" s="215" t="s">
        <v>8854</v>
      </c>
      <c r="F128" s="216" t="s">
        <v>8855</v>
      </c>
      <c r="G128" s="217" t="s">
        <v>282</v>
      </c>
      <c r="H128" s="218">
        <v>60</v>
      </c>
      <c r="I128" s="219"/>
      <c r="J128" s="220">
        <f>ROUND(I128*H128,2)</f>
        <v>0</v>
      </c>
      <c r="K128" s="216" t="s">
        <v>247</v>
      </c>
      <c r="L128" s="45"/>
      <c r="M128" s="221" t="s">
        <v>19</v>
      </c>
      <c r="N128" s="222" t="s">
        <v>43</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248</v>
      </c>
      <c r="AT128" s="225" t="s">
        <v>243</v>
      </c>
      <c r="AU128" s="225" t="s">
        <v>81</v>
      </c>
      <c r="AY128" s="18" t="s">
        <v>240</v>
      </c>
      <c r="BE128" s="226">
        <f>IF(N128="základní",J128,0)</f>
        <v>0</v>
      </c>
      <c r="BF128" s="226">
        <f>IF(N128="snížená",J128,0)</f>
        <v>0</v>
      </c>
      <c r="BG128" s="226">
        <f>IF(N128="zákl. přenesená",J128,0)</f>
        <v>0</v>
      </c>
      <c r="BH128" s="226">
        <f>IF(N128="sníž. přenesená",J128,0)</f>
        <v>0</v>
      </c>
      <c r="BI128" s="226">
        <f>IF(N128="nulová",J128,0)</f>
        <v>0</v>
      </c>
      <c r="BJ128" s="18" t="s">
        <v>79</v>
      </c>
      <c r="BK128" s="226">
        <f>ROUND(I128*H128,2)</f>
        <v>0</v>
      </c>
      <c r="BL128" s="18" t="s">
        <v>248</v>
      </c>
      <c r="BM128" s="225" t="s">
        <v>286</v>
      </c>
    </row>
    <row r="129" s="2" customFormat="1" ht="16.5" customHeight="1">
      <c r="A129" s="39"/>
      <c r="B129" s="40"/>
      <c r="C129" s="214" t="s">
        <v>287</v>
      </c>
      <c r="D129" s="214" t="s">
        <v>243</v>
      </c>
      <c r="E129" s="215" t="s">
        <v>8856</v>
      </c>
      <c r="F129" s="216" t="s">
        <v>8857</v>
      </c>
      <c r="G129" s="217" t="s">
        <v>381</v>
      </c>
      <c r="H129" s="218">
        <v>1</v>
      </c>
      <c r="I129" s="219"/>
      <c r="J129" s="220">
        <f>ROUND(I129*H129,2)</f>
        <v>0</v>
      </c>
      <c r="K129" s="216" t="s">
        <v>247</v>
      </c>
      <c r="L129" s="45"/>
      <c r="M129" s="221" t="s">
        <v>19</v>
      </c>
      <c r="N129" s="222" t="s">
        <v>43</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248</v>
      </c>
      <c r="AT129" s="225" t="s">
        <v>243</v>
      </c>
      <c r="AU129" s="225" t="s">
        <v>81</v>
      </c>
      <c r="AY129" s="18" t="s">
        <v>240</v>
      </c>
      <c r="BE129" s="226">
        <f>IF(N129="základní",J129,0)</f>
        <v>0</v>
      </c>
      <c r="BF129" s="226">
        <f>IF(N129="snížená",J129,0)</f>
        <v>0</v>
      </c>
      <c r="BG129" s="226">
        <f>IF(N129="zákl. přenesená",J129,0)</f>
        <v>0</v>
      </c>
      <c r="BH129" s="226">
        <f>IF(N129="sníž. přenesená",J129,0)</f>
        <v>0</v>
      </c>
      <c r="BI129" s="226">
        <f>IF(N129="nulová",J129,0)</f>
        <v>0</v>
      </c>
      <c r="BJ129" s="18" t="s">
        <v>79</v>
      </c>
      <c r="BK129" s="226">
        <f>ROUND(I129*H129,2)</f>
        <v>0</v>
      </c>
      <c r="BL129" s="18" t="s">
        <v>248</v>
      </c>
      <c r="BM129" s="225" t="s">
        <v>290</v>
      </c>
    </row>
    <row r="130" s="12" customFormat="1" ht="22.8" customHeight="1">
      <c r="A130" s="12"/>
      <c r="B130" s="198"/>
      <c r="C130" s="199"/>
      <c r="D130" s="200" t="s">
        <v>71</v>
      </c>
      <c r="E130" s="212" t="s">
        <v>8858</v>
      </c>
      <c r="F130" s="212" t="s">
        <v>8859</v>
      </c>
      <c r="G130" s="199"/>
      <c r="H130" s="199"/>
      <c r="I130" s="202"/>
      <c r="J130" s="213">
        <f>BK130</f>
        <v>0</v>
      </c>
      <c r="K130" s="199"/>
      <c r="L130" s="204"/>
      <c r="M130" s="205"/>
      <c r="N130" s="206"/>
      <c r="O130" s="206"/>
      <c r="P130" s="207">
        <f>SUM(P131:P137)</f>
        <v>0</v>
      </c>
      <c r="Q130" s="206"/>
      <c r="R130" s="207">
        <f>SUM(R131:R137)</f>
        <v>0</v>
      </c>
      <c r="S130" s="206"/>
      <c r="T130" s="208">
        <f>SUM(T131:T137)</f>
        <v>0</v>
      </c>
      <c r="U130" s="12"/>
      <c r="V130" s="12"/>
      <c r="W130" s="12"/>
      <c r="X130" s="12"/>
      <c r="Y130" s="12"/>
      <c r="Z130" s="12"/>
      <c r="AA130" s="12"/>
      <c r="AB130" s="12"/>
      <c r="AC130" s="12"/>
      <c r="AD130" s="12"/>
      <c r="AE130" s="12"/>
      <c r="AR130" s="209" t="s">
        <v>79</v>
      </c>
      <c r="AT130" s="210" t="s">
        <v>71</v>
      </c>
      <c r="AU130" s="210" t="s">
        <v>79</v>
      </c>
      <c r="AY130" s="209" t="s">
        <v>240</v>
      </c>
      <c r="BK130" s="211">
        <f>SUM(BK131:BK137)</f>
        <v>0</v>
      </c>
    </row>
    <row r="131" s="2" customFormat="1" ht="21.75" customHeight="1">
      <c r="A131" s="39"/>
      <c r="B131" s="40"/>
      <c r="C131" s="214" t="s">
        <v>268</v>
      </c>
      <c r="D131" s="214" t="s">
        <v>243</v>
      </c>
      <c r="E131" s="215" t="s">
        <v>8860</v>
      </c>
      <c r="F131" s="216" t="s">
        <v>8861</v>
      </c>
      <c r="G131" s="217" t="s">
        <v>282</v>
      </c>
      <c r="H131" s="218">
        <v>10</v>
      </c>
      <c r="I131" s="219"/>
      <c r="J131" s="220">
        <f>ROUND(I131*H131,2)</f>
        <v>0</v>
      </c>
      <c r="K131" s="216" t="s">
        <v>247</v>
      </c>
      <c r="L131" s="45"/>
      <c r="M131" s="221" t="s">
        <v>19</v>
      </c>
      <c r="N131" s="222" t="s">
        <v>43</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248</v>
      </c>
      <c r="AT131" s="225" t="s">
        <v>243</v>
      </c>
      <c r="AU131" s="225" t="s">
        <v>81</v>
      </c>
      <c r="AY131" s="18" t="s">
        <v>240</v>
      </c>
      <c r="BE131" s="226">
        <f>IF(N131="základní",J131,0)</f>
        <v>0</v>
      </c>
      <c r="BF131" s="226">
        <f>IF(N131="snížená",J131,0)</f>
        <v>0</v>
      </c>
      <c r="BG131" s="226">
        <f>IF(N131="zákl. přenesená",J131,0)</f>
        <v>0</v>
      </c>
      <c r="BH131" s="226">
        <f>IF(N131="sníž. přenesená",J131,0)</f>
        <v>0</v>
      </c>
      <c r="BI131" s="226">
        <f>IF(N131="nulová",J131,0)</f>
        <v>0</v>
      </c>
      <c r="BJ131" s="18" t="s">
        <v>79</v>
      </c>
      <c r="BK131" s="226">
        <f>ROUND(I131*H131,2)</f>
        <v>0</v>
      </c>
      <c r="BL131" s="18" t="s">
        <v>248</v>
      </c>
      <c r="BM131" s="225" t="s">
        <v>294</v>
      </c>
    </row>
    <row r="132" s="2" customFormat="1" ht="16.5" customHeight="1">
      <c r="A132" s="39"/>
      <c r="B132" s="40"/>
      <c r="C132" s="214" t="s">
        <v>295</v>
      </c>
      <c r="D132" s="214" t="s">
        <v>243</v>
      </c>
      <c r="E132" s="215" t="s">
        <v>8862</v>
      </c>
      <c r="F132" s="216" t="s">
        <v>8863</v>
      </c>
      <c r="G132" s="217" t="s">
        <v>282</v>
      </c>
      <c r="H132" s="218">
        <v>10</v>
      </c>
      <c r="I132" s="219"/>
      <c r="J132" s="220">
        <f>ROUND(I132*H132,2)</f>
        <v>0</v>
      </c>
      <c r="K132" s="216" t="s">
        <v>247</v>
      </c>
      <c r="L132" s="45"/>
      <c r="M132" s="221" t="s">
        <v>19</v>
      </c>
      <c r="N132" s="222" t="s">
        <v>43</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248</v>
      </c>
      <c r="AT132" s="225" t="s">
        <v>243</v>
      </c>
      <c r="AU132" s="225" t="s">
        <v>81</v>
      </c>
      <c r="AY132" s="18" t="s">
        <v>240</v>
      </c>
      <c r="BE132" s="226">
        <f>IF(N132="základní",J132,0)</f>
        <v>0</v>
      </c>
      <c r="BF132" s="226">
        <f>IF(N132="snížená",J132,0)</f>
        <v>0</v>
      </c>
      <c r="BG132" s="226">
        <f>IF(N132="zákl. přenesená",J132,0)</f>
        <v>0</v>
      </c>
      <c r="BH132" s="226">
        <f>IF(N132="sníž. přenesená",J132,0)</f>
        <v>0</v>
      </c>
      <c r="BI132" s="226">
        <f>IF(N132="nulová",J132,0)</f>
        <v>0</v>
      </c>
      <c r="BJ132" s="18" t="s">
        <v>79</v>
      </c>
      <c r="BK132" s="226">
        <f>ROUND(I132*H132,2)</f>
        <v>0</v>
      </c>
      <c r="BL132" s="18" t="s">
        <v>248</v>
      </c>
      <c r="BM132" s="225" t="s">
        <v>298</v>
      </c>
    </row>
    <row r="133" s="2" customFormat="1">
      <c r="A133" s="39"/>
      <c r="B133" s="40"/>
      <c r="C133" s="214" t="s">
        <v>271</v>
      </c>
      <c r="D133" s="214" t="s">
        <v>243</v>
      </c>
      <c r="E133" s="215" t="s">
        <v>8864</v>
      </c>
      <c r="F133" s="216" t="s">
        <v>8865</v>
      </c>
      <c r="G133" s="217" t="s">
        <v>282</v>
      </c>
      <c r="H133" s="218">
        <v>20</v>
      </c>
      <c r="I133" s="219"/>
      <c r="J133" s="220">
        <f>ROUND(I133*H133,2)</f>
        <v>0</v>
      </c>
      <c r="K133" s="216" t="s">
        <v>247</v>
      </c>
      <c r="L133" s="45"/>
      <c r="M133" s="221" t="s">
        <v>19</v>
      </c>
      <c r="N133" s="222" t="s">
        <v>43</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248</v>
      </c>
      <c r="AT133" s="225" t="s">
        <v>243</v>
      </c>
      <c r="AU133" s="225" t="s">
        <v>81</v>
      </c>
      <c r="AY133" s="18" t="s">
        <v>240</v>
      </c>
      <c r="BE133" s="226">
        <f>IF(N133="základní",J133,0)</f>
        <v>0</v>
      </c>
      <c r="BF133" s="226">
        <f>IF(N133="snížená",J133,0)</f>
        <v>0</v>
      </c>
      <c r="BG133" s="226">
        <f>IF(N133="zákl. přenesená",J133,0)</f>
        <v>0</v>
      </c>
      <c r="BH133" s="226">
        <f>IF(N133="sníž. přenesená",J133,0)</f>
        <v>0</v>
      </c>
      <c r="BI133" s="226">
        <f>IF(N133="nulová",J133,0)</f>
        <v>0</v>
      </c>
      <c r="BJ133" s="18" t="s">
        <v>79</v>
      </c>
      <c r="BK133" s="226">
        <f>ROUND(I133*H133,2)</f>
        <v>0</v>
      </c>
      <c r="BL133" s="18" t="s">
        <v>248</v>
      </c>
      <c r="BM133" s="225" t="s">
        <v>301</v>
      </c>
    </row>
    <row r="134" s="2" customFormat="1" ht="16.5" customHeight="1">
      <c r="A134" s="39"/>
      <c r="B134" s="40"/>
      <c r="C134" s="214" t="s">
        <v>304</v>
      </c>
      <c r="D134" s="214" t="s">
        <v>243</v>
      </c>
      <c r="E134" s="215" t="s">
        <v>8866</v>
      </c>
      <c r="F134" s="216" t="s">
        <v>8867</v>
      </c>
      <c r="G134" s="217" t="s">
        <v>282</v>
      </c>
      <c r="H134" s="218">
        <v>10</v>
      </c>
      <c r="I134" s="219"/>
      <c r="J134" s="220">
        <f>ROUND(I134*H134,2)</f>
        <v>0</v>
      </c>
      <c r="K134" s="216" t="s">
        <v>247</v>
      </c>
      <c r="L134" s="45"/>
      <c r="M134" s="221" t="s">
        <v>19</v>
      </c>
      <c r="N134" s="222" t="s">
        <v>43</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248</v>
      </c>
      <c r="AT134" s="225" t="s">
        <v>243</v>
      </c>
      <c r="AU134" s="225" t="s">
        <v>81</v>
      </c>
      <c r="AY134" s="18" t="s">
        <v>240</v>
      </c>
      <c r="BE134" s="226">
        <f>IF(N134="základní",J134,0)</f>
        <v>0</v>
      </c>
      <c r="BF134" s="226">
        <f>IF(N134="snížená",J134,0)</f>
        <v>0</v>
      </c>
      <c r="BG134" s="226">
        <f>IF(N134="zákl. přenesená",J134,0)</f>
        <v>0</v>
      </c>
      <c r="BH134" s="226">
        <f>IF(N134="sníž. přenesená",J134,0)</f>
        <v>0</v>
      </c>
      <c r="BI134" s="226">
        <f>IF(N134="nulová",J134,0)</f>
        <v>0</v>
      </c>
      <c r="BJ134" s="18" t="s">
        <v>79</v>
      </c>
      <c r="BK134" s="226">
        <f>ROUND(I134*H134,2)</f>
        <v>0</v>
      </c>
      <c r="BL134" s="18" t="s">
        <v>248</v>
      </c>
      <c r="BM134" s="225" t="s">
        <v>306</v>
      </c>
    </row>
    <row r="135" s="2" customFormat="1" ht="16.5" customHeight="1">
      <c r="A135" s="39"/>
      <c r="B135" s="40"/>
      <c r="C135" s="214" t="s">
        <v>275</v>
      </c>
      <c r="D135" s="214" t="s">
        <v>243</v>
      </c>
      <c r="E135" s="215" t="s">
        <v>8868</v>
      </c>
      <c r="F135" s="216" t="s">
        <v>8869</v>
      </c>
      <c r="G135" s="217" t="s">
        <v>282</v>
      </c>
      <c r="H135" s="218">
        <v>10</v>
      </c>
      <c r="I135" s="219"/>
      <c r="J135" s="220">
        <f>ROUND(I135*H135,2)</f>
        <v>0</v>
      </c>
      <c r="K135" s="216" t="s">
        <v>247</v>
      </c>
      <c r="L135" s="45"/>
      <c r="M135" s="221" t="s">
        <v>19</v>
      </c>
      <c r="N135" s="222" t="s">
        <v>43</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248</v>
      </c>
      <c r="AT135" s="225" t="s">
        <v>243</v>
      </c>
      <c r="AU135" s="225" t="s">
        <v>81</v>
      </c>
      <c r="AY135" s="18" t="s">
        <v>240</v>
      </c>
      <c r="BE135" s="226">
        <f>IF(N135="základní",J135,0)</f>
        <v>0</v>
      </c>
      <c r="BF135" s="226">
        <f>IF(N135="snížená",J135,0)</f>
        <v>0</v>
      </c>
      <c r="BG135" s="226">
        <f>IF(N135="zákl. přenesená",J135,0)</f>
        <v>0</v>
      </c>
      <c r="BH135" s="226">
        <f>IF(N135="sníž. přenesená",J135,0)</f>
        <v>0</v>
      </c>
      <c r="BI135" s="226">
        <f>IF(N135="nulová",J135,0)</f>
        <v>0</v>
      </c>
      <c r="BJ135" s="18" t="s">
        <v>79</v>
      </c>
      <c r="BK135" s="226">
        <f>ROUND(I135*H135,2)</f>
        <v>0</v>
      </c>
      <c r="BL135" s="18" t="s">
        <v>248</v>
      </c>
      <c r="BM135" s="225" t="s">
        <v>308</v>
      </c>
    </row>
    <row r="136" s="2" customFormat="1" ht="21.75" customHeight="1">
      <c r="A136" s="39"/>
      <c r="B136" s="40"/>
      <c r="C136" s="214" t="s">
        <v>309</v>
      </c>
      <c r="D136" s="214" t="s">
        <v>243</v>
      </c>
      <c r="E136" s="215" t="s">
        <v>8870</v>
      </c>
      <c r="F136" s="216" t="s">
        <v>8871</v>
      </c>
      <c r="G136" s="217" t="s">
        <v>3056</v>
      </c>
      <c r="H136" s="218">
        <v>25</v>
      </c>
      <c r="I136" s="219"/>
      <c r="J136" s="220">
        <f>ROUND(I136*H136,2)</f>
        <v>0</v>
      </c>
      <c r="K136" s="216" t="s">
        <v>247</v>
      </c>
      <c r="L136" s="45"/>
      <c r="M136" s="221" t="s">
        <v>19</v>
      </c>
      <c r="N136" s="222" t="s">
        <v>43</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248</v>
      </c>
      <c r="AT136" s="225" t="s">
        <v>243</v>
      </c>
      <c r="AU136" s="225" t="s">
        <v>81</v>
      </c>
      <c r="AY136" s="18" t="s">
        <v>240</v>
      </c>
      <c r="BE136" s="226">
        <f>IF(N136="základní",J136,0)</f>
        <v>0</v>
      </c>
      <c r="BF136" s="226">
        <f>IF(N136="snížená",J136,0)</f>
        <v>0</v>
      </c>
      <c r="BG136" s="226">
        <f>IF(N136="zákl. přenesená",J136,0)</f>
        <v>0</v>
      </c>
      <c r="BH136" s="226">
        <f>IF(N136="sníž. přenesená",J136,0)</f>
        <v>0</v>
      </c>
      <c r="BI136" s="226">
        <f>IF(N136="nulová",J136,0)</f>
        <v>0</v>
      </c>
      <c r="BJ136" s="18" t="s">
        <v>79</v>
      </c>
      <c r="BK136" s="226">
        <f>ROUND(I136*H136,2)</f>
        <v>0</v>
      </c>
      <c r="BL136" s="18" t="s">
        <v>248</v>
      </c>
      <c r="BM136" s="225" t="s">
        <v>311</v>
      </c>
    </row>
    <row r="137" s="2" customFormat="1" ht="16.5" customHeight="1">
      <c r="A137" s="39"/>
      <c r="B137" s="40"/>
      <c r="C137" s="214" t="s">
        <v>278</v>
      </c>
      <c r="D137" s="214" t="s">
        <v>243</v>
      </c>
      <c r="E137" s="215" t="s">
        <v>8872</v>
      </c>
      <c r="F137" s="216" t="s">
        <v>8857</v>
      </c>
      <c r="G137" s="217" t="s">
        <v>381</v>
      </c>
      <c r="H137" s="218">
        <v>1</v>
      </c>
      <c r="I137" s="219"/>
      <c r="J137" s="220">
        <f>ROUND(I137*H137,2)</f>
        <v>0</v>
      </c>
      <c r="K137" s="216" t="s">
        <v>247</v>
      </c>
      <c r="L137" s="45"/>
      <c r="M137" s="221" t="s">
        <v>19</v>
      </c>
      <c r="N137" s="222" t="s">
        <v>43</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248</v>
      </c>
      <c r="AT137" s="225" t="s">
        <v>243</v>
      </c>
      <c r="AU137" s="225" t="s">
        <v>81</v>
      </c>
      <c r="AY137" s="18" t="s">
        <v>240</v>
      </c>
      <c r="BE137" s="226">
        <f>IF(N137="základní",J137,0)</f>
        <v>0</v>
      </c>
      <c r="BF137" s="226">
        <f>IF(N137="snížená",J137,0)</f>
        <v>0</v>
      </c>
      <c r="BG137" s="226">
        <f>IF(N137="zákl. přenesená",J137,0)</f>
        <v>0</v>
      </c>
      <c r="BH137" s="226">
        <f>IF(N137="sníž. přenesená",J137,0)</f>
        <v>0</v>
      </c>
      <c r="BI137" s="226">
        <f>IF(N137="nulová",J137,0)</f>
        <v>0</v>
      </c>
      <c r="BJ137" s="18" t="s">
        <v>79</v>
      </c>
      <c r="BK137" s="226">
        <f>ROUND(I137*H137,2)</f>
        <v>0</v>
      </c>
      <c r="BL137" s="18" t="s">
        <v>248</v>
      </c>
      <c r="BM137" s="225" t="s">
        <v>313</v>
      </c>
    </row>
    <row r="138" s="12" customFormat="1" ht="22.8" customHeight="1">
      <c r="A138" s="12"/>
      <c r="B138" s="198"/>
      <c r="C138" s="199"/>
      <c r="D138" s="200" t="s">
        <v>71</v>
      </c>
      <c r="E138" s="212" t="s">
        <v>8873</v>
      </c>
      <c r="F138" s="212" t="s">
        <v>8874</v>
      </c>
      <c r="G138" s="199"/>
      <c r="H138" s="199"/>
      <c r="I138" s="202"/>
      <c r="J138" s="213">
        <f>BK138</f>
        <v>0</v>
      </c>
      <c r="K138" s="199"/>
      <c r="L138" s="204"/>
      <c r="M138" s="205"/>
      <c r="N138" s="206"/>
      <c r="O138" s="206"/>
      <c r="P138" s="207">
        <f>SUM(P139:P143)</f>
        <v>0</v>
      </c>
      <c r="Q138" s="206"/>
      <c r="R138" s="207">
        <f>SUM(R139:R143)</f>
        <v>0</v>
      </c>
      <c r="S138" s="206"/>
      <c r="T138" s="208">
        <f>SUM(T139:T143)</f>
        <v>0</v>
      </c>
      <c r="U138" s="12"/>
      <c r="V138" s="12"/>
      <c r="W138" s="12"/>
      <c r="X138" s="12"/>
      <c r="Y138" s="12"/>
      <c r="Z138" s="12"/>
      <c r="AA138" s="12"/>
      <c r="AB138" s="12"/>
      <c r="AC138" s="12"/>
      <c r="AD138" s="12"/>
      <c r="AE138" s="12"/>
      <c r="AR138" s="209" t="s">
        <v>79</v>
      </c>
      <c r="AT138" s="210" t="s">
        <v>71</v>
      </c>
      <c r="AU138" s="210" t="s">
        <v>79</v>
      </c>
      <c r="AY138" s="209" t="s">
        <v>240</v>
      </c>
      <c r="BK138" s="211">
        <f>SUM(BK139:BK143)</f>
        <v>0</v>
      </c>
    </row>
    <row r="139" s="2" customFormat="1">
      <c r="A139" s="39"/>
      <c r="B139" s="40"/>
      <c r="C139" s="214" t="s">
        <v>7</v>
      </c>
      <c r="D139" s="214" t="s">
        <v>243</v>
      </c>
      <c r="E139" s="215" t="s">
        <v>8875</v>
      </c>
      <c r="F139" s="216" t="s">
        <v>8876</v>
      </c>
      <c r="G139" s="217" t="s">
        <v>282</v>
      </c>
      <c r="H139" s="218">
        <v>214</v>
      </c>
      <c r="I139" s="219"/>
      <c r="J139" s="220">
        <f>ROUND(I139*H139,2)</f>
        <v>0</v>
      </c>
      <c r="K139" s="216" t="s">
        <v>247</v>
      </c>
      <c r="L139" s="45"/>
      <c r="M139" s="221" t="s">
        <v>19</v>
      </c>
      <c r="N139" s="222" t="s">
        <v>43</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248</v>
      </c>
      <c r="AT139" s="225" t="s">
        <v>243</v>
      </c>
      <c r="AU139" s="225" t="s">
        <v>81</v>
      </c>
      <c r="AY139" s="18" t="s">
        <v>240</v>
      </c>
      <c r="BE139" s="226">
        <f>IF(N139="základní",J139,0)</f>
        <v>0</v>
      </c>
      <c r="BF139" s="226">
        <f>IF(N139="snížená",J139,0)</f>
        <v>0</v>
      </c>
      <c r="BG139" s="226">
        <f>IF(N139="zákl. přenesená",J139,0)</f>
        <v>0</v>
      </c>
      <c r="BH139" s="226">
        <f>IF(N139="sníž. přenesená",J139,0)</f>
        <v>0</v>
      </c>
      <c r="BI139" s="226">
        <f>IF(N139="nulová",J139,0)</f>
        <v>0</v>
      </c>
      <c r="BJ139" s="18" t="s">
        <v>79</v>
      </c>
      <c r="BK139" s="226">
        <f>ROUND(I139*H139,2)</f>
        <v>0</v>
      </c>
      <c r="BL139" s="18" t="s">
        <v>248</v>
      </c>
      <c r="BM139" s="225" t="s">
        <v>315</v>
      </c>
    </row>
    <row r="140" s="2" customFormat="1" ht="16.5" customHeight="1">
      <c r="A140" s="39"/>
      <c r="B140" s="40"/>
      <c r="C140" s="214" t="s">
        <v>283</v>
      </c>
      <c r="D140" s="214" t="s">
        <v>243</v>
      </c>
      <c r="E140" s="215" t="s">
        <v>8877</v>
      </c>
      <c r="F140" s="216" t="s">
        <v>8878</v>
      </c>
      <c r="G140" s="217" t="s">
        <v>282</v>
      </c>
      <c r="H140" s="218">
        <v>214</v>
      </c>
      <c r="I140" s="219"/>
      <c r="J140" s="220">
        <f>ROUND(I140*H140,2)</f>
        <v>0</v>
      </c>
      <c r="K140" s="216" t="s">
        <v>247</v>
      </c>
      <c r="L140" s="45"/>
      <c r="M140" s="221" t="s">
        <v>19</v>
      </c>
      <c r="N140" s="222" t="s">
        <v>43</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248</v>
      </c>
      <c r="AT140" s="225" t="s">
        <v>243</v>
      </c>
      <c r="AU140" s="225" t="s">
        <v>81</v>
      </c>
      <c r="AY140" s="18" t="s">
        <v>240</v>
      </c>
      <c r="BE140" s="226">
        <f>IF(N140="základní",J140,0)</f>
        <v>0</v>
      </c>
      <c r="BF140" s="226">
        <f>IF(N140="snížená",J140,0)</f>
        <v>0</v>
      </c>
      <c r="BG140" s="226">
        <f>IF(N140="zákl. přenesená",J140,0)</f>
        <v>0</v>
      </c>
      <c r="BH140" s="226">
        <f>IF(N140="sníž. přenesená",J140,0)</f>
        <v>0</v>
      </c>
      <c r="BI140" s="226">
        <f>IF(N140="nulová",J140,0)</f>
        <v>0</v>
      </c>
      <c r="BJ140" s="18" t="s">
        <v>79</v>
      </c>
      <c r="BK140" s="226">
        <f>ROUND(I140*H140,2)</f>
        <v>0</v>
      </c>
      <c r="BL140" s="18" t="s">
        <v>248</v>
      </c>
      <c r="BM140" s="225" t="s">
        <v>317</v>
      </c>
    </row>
    <row r="141" s="2" customFormat="1" ht="16.5" customHeight="1">
      <c r="A141" s="39"/>
      <c r="B141" s="40"/>
      <c r="C141" s="214" t="s">
        <v>318</v>
      </c>
      <c r="D141" s="214" t="s">
        <v>243</v>
      </c>
      <c r="E141" s="215" t="s">
        <v>8879</v>
      </c>
      <c r="F141" s="216" t="s">
        <v>8880</v>
      </c>
      <c r="G141" s="217" t="s">
        <v>6156</v>
      </c>
      <c r="H141" s="218">
        <v>32</v>
      </c>
      <c r="I141" s="219"/>
      <c r="J141" s="220">
        <f>ROUND(I141*H141,2)</f>
        <v>0</v>
      </c>
      <c r="K141" s="216" t="s">
        <v>247</v>
      </c>
      <c r="L141" s="45"/>
      <c r="M141" s="221" t="s">
        <v>19</v>
      </c>
      <c r="N141" s="222" t="s">
        <v>43</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248</v>
      </c>
      <c r="AT141" s="225" t="s">
        <v>243</v>
      </c>
      <c r="AU141" s="225" t="s">
        <v>81</v>
      </c>
      <c r="AY141" s="18" t="s">
        <v>240</v>
      </c>
      <c r="BE141" s="226">
        <f>IF(N141="základní",J141,0)</f>
        <v>0</v>
      </c>
      <c r="BF141" s="226">
        <f>IF(N141="snížená",J141,0)</f>
        <v>0</v>
      </c>
      <c r="BG141" s="226">
        <f>IF(N141="zákl. přenesená",J141,0)</f>
        <v>0</v>
      </c>
      <c r="BH141" s="226">
        <f>IF(N141="sníž. přenesená",J141,0)</f>
        <v>0</v>
      </c>
      <c r="BI141" s="226">
        <f>IF(N141="nulová",J141,0)</f>
        <v>0</v>
      </c>
      <c r="BJ141" s="18" t="s">
        <v>79</v>
      </c>
      <c r="BK141" s="226">
        <f>ROUND(I141*H141,2)</f>
        <v>0</v>
      </c>
      <c r="BL141" s="18" t="s">
        <v>248</v>
      </c>
      <c r="BM141" s="225" t="s">
        <v>320</v>
      </c>
    </row>
    <row r="142" s="2" customFormat="1" ht="16.5" customHeight="1">
      <c r="A142" s="39"/>
      <c r="B142" s="40"/>
      <c r="C142" s="214" t="s">
        <v>286</v>
      </c>
      <c r="D142" s="214" t="s">
        <v>243</v>
      </c>
      <c r="E142" s="215" t="s">
        <v>8881</v>
      </c>
      <c r="F142" s="216" t="s">
        <v>8859</v>
      </c>
      <c r="G142" s="217" t="s">
        <v>6156</v>
      </c>
      <c r="H142" s="218">
        <v>16</v>
      </c>
      <c r="I142" s="219"/>
      <c r="J142" s="220">
        <f>ROUND(I142*H142,2)</f>
        <v>0</v>
      </c>
      <c r="K142" s="216" t="s">
        <v>247</v>
      </c>
      <c r="L142" s="45"/>
      <c r="M142" s="221" t="s">
        <v>19</v>
      </c>
      <c r="N142" s="222" t="s">
        <v>43</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248</v>
      </c>
      <c r="AT142" s="225" t="s">
        <v>243</v>
      </c>
      <c r="AU142" s="225" t="s">
        <v>81</v>
      </c>
      <c r="AY142" s="18" t="s">
        <v>240</v>
      </c>
      <c r="BE142" s="226">
        <f>IF(N142="základní",J142,0)</f>
        <v>0</v>
      </c>
      <c r="BF142" s="226">
        <f>IF(N142="snížená",J142,0)</f>
        <v>0</v>
      </c>
      <c r="BG142" s="226">
        <f>IF(N142="zákl. přenesená",J142,0)</f>
        <v>0</v>
      </c>
      <c r="BH142" s="226">
        <f>IF(N142="sníž. přenesená",J142,0)</f>
        <v>0</v>
      </c>
      <c r="BI142" s="226">
        <f>IF(N142="nulová",J142,0)</f>
        <v>0</v>
      </c>
      <c r="BJ142" s="18" t="s">
        <v>79</v>
      </c>
      <c r="BK142" s="226">
        <f>ROUND(I142*H142,2)</f>
        <v>0</v>
      </c>
      <c r="BL142" s="18" t="s">
        <v>248</v>
      </c>
      <c r="BM142" s="225" t="s">
        <v>322</v>
      </c>
    </row>
    <row r="143" s="2" customFormat="1" ht="16.5" customHeight="1">
      <c r="A143" s="39"/>
      <c r="B143" s="40"/>
      <c r="C143" s="214" t="s">
        <v>323</v>
      </c>
      <c r="D143" s="214" t="s">
        <v>243</v>
      </c>
      <c r="E143" s="215" t="s">
        <v>8882</v>
      </c>
      <c r="F143" s="216" t="s">
        <v>8883</v>
      </c>
      <c r="G143" s="217" t="s">
        <v>1707</v>
      </c>
      <c r="H143" s="218">
        <v>1</v>
      </c>
      <c r="I143" s="219"/>
      <c r="J143" s="220">
        <f>ROUND(I143*H143,2)</f>
        <v>0</v>
      </c>
      <c r="K143" s="216" t="s">
        <v>247</v>
      </c>
      <c r="L143" s="45"/>
      <c r="M143" s="221" t="s">
        <v>19</v>
      </c>
      <c r="N143" s="222" t="s">
        <v>43</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248</v>
      </c>
      <c r="AT143" s="225" t="s">
        <v>243</v>
      </c>
      <c r="AU143" s="225" t="s">
        <v>81</v>
      </c>
      <c r="AY143" s="18" t="s">
        <v>240</v>
      </c>
      <c r="BE143" s="226">
        <f>IF(N143="základní",J143,0)</f>
        <v>0</v>
      </c>
      <c r="BF143" s="226">
        <f>IF(N143="snížená",J143,0)</f>
        <v>0</v>
      </c>
      <c r="BG143" s="226">
        <f>IF(N143="zákl. přenesená",J143,0)</f>
        <v>0</v>
      </c>
      <c r="BH143" s="226">
        <f>IF(N143="sníž. přenesená",J143,0)</f>
        <v>0</v>
      </c>
      <c r="BI143" s="226">
        <f>IF(N143="nulová",J143,0)</f>
        <v>0</v>
      </c>
      <c r="BJ143" s="18" t="s">
        <v>79</v>
      </c>
      <c r="BK143" s="226">
        <f>ROUND(I143*H143,2)</f>
        <v>0</v>
      </c>
      <c r="BL143" s="18" t="s">
        <v>248</v>
      </c>
      <c r="BM143" s="225" t="s">
        <v>325</v>
      </c>
    </row>
    <row r="144" s="12" customFormat="1" ht="25.92" customHeight="1">
      <c r="A144" s="12"/>
      <c r="B144" s="198"/>
      <c r="C144" s="199"/>
      <c r="D144" s="200" t="s">
        <v>71</v>
      </c>
      <c r="E144" s="201" t="s">
        <v>8884</v>
      </c>
      <c r="F144" s="201" t="s">
        <v>8885</v>
      </c>
      <c r="G144" s="199"/>
      <c r="H144" s="199"/>
      <c r="I144" s="202"/>
      <c r="J144" s="203">
        <f>BK144</f>
        <v>0</v>
      </c>
      <c r="K144" s="199"/>
      <c r="L144" s="204"/>
      <c r="M144" s="205"/>
      <c r="N144" s="206"/>
      <c r="O144" s="206"/>
      <c r="P144" s="207">
        <f>P145+P147+P151+P154</f>
        <v>0</v>
      </c>
      <c r="Q144" s="206"/>
      <c r="R144" s="207">
        <f>R145+R147+R151+R154</f>
        <v>0</v>
      </c>
      <c r="S144" s="206"/>
      <c r="T144" s="208">
        <f>T145+T147+T151+T154</f>
        <v>0</v>
      </c>
      <c r="U144" s="12"/>
      <c r="V144" s="12"/>
      <c r="W144" s="12"/>
      <c r="X144" s="12"/>
      <c r="Y144" s="12"/>
      <c r="Z144" s="12"/>
      <c r="AA144" s="12"/>
      <c r="AB144" s="12"/>
      <c r="AC144" s="12"/>
      <c r="AD144" s="12"/>
      <c r="AE144" s="12"/>
      <c r="AR144" s="209" t="s">
        <v>79</v>
      </c>
      <c r="AT144" s="210" t="s">
        <v>71</v>
      </c>
      <c r="AU144" s="210" t="s">
        <v>72</v>
      </c>
      <c r="AY144" s="209" t="s">
        <v>240</v>
      </c>
      <c r="BK144" s="211">
        <f>BK145+BK147+BK151+BK154</f>
        <v>0</v>
      </c>
    </row>
    <row r="145" s="12" customFormat="1" ht="22.8" customHeight="1">
      <c r="A145" s="12"/>
      <c r="B145" s="198"/>
      <c r="C145" s="199"/>
      <c r="D145" s="200" t="s">
        <v>71</v>
      </c>
      <c r="E145" s="212" t="s">
        <v>8886</v>
      </c>
      <c r="F145" s="212" t="s">
        <v>8887</v>
      </c>
      <c r="G145" s="199"/>
      <c r="H145" s="199"/>
      <c r="I145" s="202"/>
      <c r="J145" s="213">
        <f>BK145</f>
        <v>0</v>
      </c>
      <c r="K145" s="199"/>
      <c r="L145" s="204"/>
      <c r="M145" s="205"/>
      <c r="N145" s="206"/>
      <c r="O145" s="206"/>
      <c r="P145" s="207">
        <f>P146</f>
        <v>0</v>
      </c>
      <c r="Q145" s="206"/>
      <c r="R145" s="207">
        <f>R146</f>
        <v>0</v>
      </c>
      <c r="S145" s="206"/>
      <c r="T145" s="208">
        <f>T146</f>
        <v>0</v>
      </c>
      <c r="U145" s="12"/>
      <c r="V145" s="12"/>
      <c r="W145" s="12"/>
      <c r="X145" s="12"/>
      <c r="Y145" s="12"/>
      <c r="Z145" s="12"/>
      <c r="AA145" s="12"/>
      <c r="AB145" s="12"/>
      <c r="AC145" s="12"/>
      <c r="AD145" s="12"/>
      <c r="AE145" s="12"/>
      <c r="AR145" s="209" t="s">
        <v>79</v>
      </c>
      <c r="AT145" s="210" t="s">
        <v>71</v>
      </c>
      <c r="AU145" s="210" t="s">
        <v>79</v>
      </c>
      <c r="AY145" s="209" t="s">
        <v>240</v>
      </c>
      <c r="BK145" s="211">
        <f>BK146</f>
        <v>0</v>
      </c>
    </row>
    <row r="146" s="2" customFormat="1" ht="16.5" customHeight="1">
      <c r="A146" s="39"/>
      <c r="B146" s="40"/>
      <c r="C146" s="214" t="s">
        <v>290</v>
      </c>
      <c r="D146" s="214" t="s">
        <v>243</v>
      </c>
      <c r="E146" s="215" t="s">
        <v>8888</v>
      </c>
      <c r="F146" s="216" t="s">
        <v>8889</v>
      </c>
      <c r="G146" s="217" t="s">
        <v>282</v>
      </c>
      <c r="H146" s="218">
        <v>1</v>
      </c>
      <c r="I146" s="219"/>
      <c r="J146" s="220">
        <f>ROUND(I146*H146,2)</f>
        <v>0</v>
      </c>
      <c r="K146" s="216" t="s">
        <v>247</v>
      </c>
      <c r="L146" s="45"/>
      <c r="M146" s="221" t="s">
        <v>19</v>
      </c>
      <c r="N146" s="222" t="s">
        <v>43</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248</v>
      </c>
      <c r="AT146" s="225" t="s">
        <v>243</v>
      </c>
      <c r="AU146" s="225" t="s">
        <v>81</v>
      </c>
      <c r="AY146" s="18" t="s">
        <v>240</v>
      </c>
      <c r="BE146" s="226">
        <f>IF(N146="základní",J146,0)</f>
        <v>0</v>
      </c>
      <c r="BF146" s="226">
        <f>IF(N146="snížená",J146,0)</f>
        <v>0</v>
      </c>
      <c r="BG146" s="226">
        <f>IF(N146="zákl. přenesená",J146,0)</f>
        <v>0</v>
      </c>
      <c r="BH146" s="226">
        <f>IF(N146="sníž. přenesená",J146,0)</f>
        <v>0</v>
      </c>
      <c r="BI146" s="226">
        <f>IF(N146="nulová",J146,0)</f>
        <v>0</v>
      </c>
      <c r="BJ146" s="18" t="s">
        <v>79</v>
      </c>
      <c r="BK146" s="226">
        <f>ROUND(I146*H146,2)</f>
        <v>0</v>
      </c>
      <c r="BL146" s="18" t="s">
        <v>248</v>
      </c>
      <c r="BM146" s="225" t="s">
        <v>327</v>
      </c>
    </row>
    <row r="147" s="12" customFormat="1" ht="22.8" customHeight="1">
      <c r="A147" s="12"/>
      <c r="B147" s="198"/>
      <c r="C147" s="199"/>
      <c r="D147" s="200" t="s">
        <v>71</v>
      </c>
      <c r="E147" s="212" t="s">
        <v>8890</v>
      </c>
      <c r="F147" s="212" t="s">
        <v>6920</v>
      </c>
      <c r="G147" s="199"/>
      <c r="H147" s="199"/>
      <c r="I147" s="202"/>
      <c r="J147" s="213">
        <f>BK147</f>
        <v>0</v>
      </c>
      <c r="K147" s="199"/>
      <c r="L147" s="204"/>
      <c r="M147" s="205"/>
      <c r="N147" s="206"/>
      <c r="O147" s="206"/>
      <c r="P147" s="207">
        <f>SUM(P148:P150)</f>
        <v>0</v>
      </c>
      <c r="Q147" s="206"/>
      <c r="R147" s="207">
        <f>SUM(R148:R150)</f>
        <v>0</v>
      </c>
      <c r="S147" s="206"/>
      <c r="T147" s="208">
        <f>SUM(T148:T150)</f>
        <v>0</v>
      </c>
      <c r="U147" s="12"/>
      <c r="V147" s="12"/>
      <c r="W147" s="12"/>
      <c r="X147" s="12"/>
      <c r="Y147" s="12"/>
      <c r="Z147" s="12"/>
      <c r="AA147" s="12"/>
      <c r="AB147" s="12"/>
      <c r="AC147" s="12"/>
      <c r="AD147" s="12"/>
      <c r="AE147" s="12"/>
      <c r="AR147" s="209" t="s">
        <v>79</v>
      </c>
      <c r="AT147" s="210" t="s">
        <v>71</v>
      </c>
      <c r="AU147" s="210" t="s">
        <v>79</v>
      </c>
      <c r="AY147" s="209" t="s">
        <v>240</v>
      </c>
      <c r="BK147" s="211">
        <f>SUM(BK148:BK150)</f>
        <v>0</v>
      </c>
    </row>
    <row r="148" s="2" customFormat="1" ht="16.5" customHeight="1">
      <c r="A148" s="39"/>
      <c r="B148" s="40"/>
      <c r="C148" s="214" t="s">
        <v>328</v>
      </c>
      <c r="D148" s="214" t="s">
        <v>243</v>
      </c>
      <c r="E148" s="215" t="s">
        <v>8891</v>
      </c>
      <c r="F148" s="216" t="s">
        <v>8892</v>
      </c>
      <c r="G148" s="217" t="s">
        <v>282</v>
      </c>
      <c r="H148" s="218">
        <v>1</v>
      </c>
      <c r="I148" s="219"/>
      <c r="J148" s="220">
        <f>ROUND(I148*H148,2)</f>
        <v>0</v>
      </c>
      <c r="K148" s="216" t="s">
        <v>247</v>
      </c>
      <c r="L148" s="45"/>
      <c r="M148" s="221" t="s">
        <v>19</v>
      </c>
      <c r="N148" s="222" t="s">
        <v>43</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248</v>
      </c>
      <c r="AT148" s="225" t="s">
        <v>243</v>
      </c>
      <c r="AU148" s="225" t="s">
        <v>81</v>
      </c>
      <c r="AY148" s="18" t="s">
        <v>240</v>
      </c>
      <c r="BE148" s="226">
        <f>IF(N148="základní",J148,0)</f>
        <v>0</v>
      </c>
      <c r="BF148" s="226">
        <f>IF(N148="snížená",J148,0)</f>
        <v>0</v>
      </c>
      <c r="BG148" s="226">
        <f>IF(N148="zákl. přenesená",J148,0)</f>
        <v>0</v>
      </c>
      <c r="BH148" s="226">
        <f>IF(N148="sníž. přenesená",J148,0)</f>
        <v>0</v>
      </c>
      <c r="BI148" s="226">
        <f>IF(N148="nulová",J148,0)</f>
        <v>0</v>
      </c>
      <c r="BJ148" s="18" t="s">
        <v>79</v>
      </c>
      <c r="BK148" s="226">
        <f>ROUND(I148*H148,2)</f>
        <v>0</v>
      </c>
      <c r="BL148" s="18" t="s">
        <v>248</v>
      </c>
      <c r="BM148" s="225" t="s">
        <v>331</v>
      </c>
    </row>
    <row r="149" s="2" customFormat="1" ht="16.5" customHeight="1">
      <c r="A149" s="39"/>
      <c r="B149" s="40"/>
      <c r="C149" s="214" t="s">
        <v>294</v>
      </c>
      <c r="D149" s="214" t="s">
        <v>243</v>
      </c>
      <c r="E149" s="215" t="s">
        <v>8893</v>
      </c>
      <c r="F149" s="216" t="s">
        <v>8894</v>
      </c>
      <c r="G149" s="217" t="s">
        <v>282</v>
      </c>
      <c r="H149" s="218">
        <v>1</v>
      </c>
      <c r="I149" s="219"/>
      <c r="J149" s="220">
        <f>ROUND(I149*H149,2)</f>
        <v>0</v>
      </c>
      <c r="K149" s="216" t="s">
        <v>247</v>
      </c>
      <c r="L149" s="45"/>
      <c r="M149" s="221" t="s">
        <v>19</v>
      </c>
      <c r="N149" s="222" t="s">
        <v>43</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248</v>
      </c>
      <c r="AT149" s="225" t="s">
        <v>243</v>
      </c>
      <c r="AU149" s="225" t="s">
        <v>81</v>
      </c>
      <c r="AY149" s="18" t="s">
        <v>240</v>
      </c>
      <c r="BE149" s="226">
        <f>IF(N149="základní",J149,0)</f>
        <v>0</v>
      </c>
      <c r="BF149" s="226">
        <f>IF(N149="snížená",J149,0)</f>
        <v>0</v>
      </c>
      <c r="BG149" s="226">
        <f>IF(N149="zákl. přenesená",J149,0)</f>
        <v>0</v>
      </c>
      <c r="BH149" s="226">
        <f>IF(N149="sníž. přenesená",J149,0)</f>
        <v>0</v>
      </c>
      <c r="BI149" s="226">
        <f>IF(N149="nulová",J149,0)</f>
        <v>0</v>
      </c>
      <c r="BJ149" s="18" t="s">
        <v>79</v>
      </c>
      <c r="BK149" s="226">
        <f>ROUND(I149*H149,2)</f>
        <v>0</v>
      </c>
      <c r="BL149" s="18" t="s">
        <v>248</v>
      </c>
      <c r="BM149" s="225" t="s">
        <v>333</v>
      </c>
    </row>
    <row r="150" s="2" customFormat="1" ht="16.5" customHeight="1">
      <c r="A150" s="39"/>
      <c r="B150" s="40"/>
      <c r="C150" s="214" t="s">
        <v>334</v>
      </c>
      <c r="D150" s="214" t="s">
        <v>243</v>
      </c>
      <c r="E150" s="215" t="s">
        <v>8895</v>
      </c>
      <c r="F150" s="216" t="s">
        <v>8857</v>
      </c>
      <c r="G150" s="217" t="s">
        <v>381</v>
      </c>
      <c r="H150" s="218">
        <v>1</v>
      </c>
      <c r="I150" s="219"/>
      <c r="J150" s="220">
        <f>ROUND(I150*H150,2)</f>
        <v>0</v>
      </c>
      <c r="K150" s="216" t="s">
        <v>247</v>
      </c>
      <c r="L150" s="45"/>
      <c r="M150" s="221" t="s">
        <v>19</v>
      </c>
      <c r="N150" s="222" t="s">
        <v>43</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248</v>
      </c>
      <c r="AT150" s="225" t="s">
        <v>243</v>
      </c>
      <c r="AU150" s="225" t="s">
        <v>81</v>
      </c>
      <c r="AY150" s="18" t="s">
        <v>240</v>
      </c>
      <c r="BE150" s="226">
        <f>IF(N150="základní",J150,0)</f>
        <v>0</v>
      </c>
      <c r="BF150" s="226">
        <f>IF(N150="snížená",J150,0)</f>
        <v>0</v>
      </c>
      <c r="BG150" s="226">
        <f>IF(N150="zákl. přenesená",J150,0)</f>
        <v>0</v>
      </c>
      <c r="BH150" s="226">
        <f>IF(N150="sníž. přenesená",J150,0)</f>
        <v>0</v>
      </c>
      <c r="BI150" s="226">
        <f>IF(N150="nulová",J150,0)</f>
        <v>0</v>
      </c>
      <c r="BJ150" s="18" t="s">
        <v>79</v>
      </c>
      <c r="BK150" s="226">
        <f>ROUND(I150*H150,2)</f>
        <v>0</v>
      </c>
      <c r="BL150" s="18" t="s">
        <v>248</v>
      </c>
      <c r="BM150" s="225" t="s">
        <v>336</v>
      </c>
    </row>
    <row r="151" s="12" customFormat="1" ht="22.8" customHeight="1">
      <c r="A151" s="12"/>
      <c r="B151" s="198"/>
      <c r="C151" s="199"/>
      <c r="D151" s="200" t="s">
        <v>71</v>
      </c>
      <c r="E151" s="212" t="s">
        <v>8896</v>
      </c>
      <c r="F151" s="212" t="s">
        <v>8897</v>
      </c>
      <c r="G151" s="199"/>
      <c r="H151" s="199"/>
      <c r="I151" s="202"/>
      <c r="J151" s="213">
        <f>BK151</f>
        <v>0</v>
      </c>
      <c r="K151" s="199"/>
      <c r="L151" s="204"/>
      <c r="M151" s="205"/>
      <c r="N151" s="206"/>
      <c r="O151" s="206"/>
      <c r="P151" s="207">
        <f>SUM(P152:P153)</f>
        <v>0</v>
      </c>
      <c r="Q151" s="206"/>
      <c r="R151" s="207">
        <f>SUM(R152:R153)</f>
        <v>0</v>
      </c>
      <c r="S151" s="206"/>
      <c r="T151" s="208">
        <f>SUM(T152:T153)</f>
        <v>0</v>
      </c>
      <c r="U151" s="12"/>
      <c r="V151" s="12"/>
      <c r="W151" s="12"/>
      <c r="X151" s="12"/>
      <c r="Y151" s="12"/>
      <c r="Z151" s="12"/>
      <c r="AA151" s="12"/>
      <c r="AB151" s="12"/>
      <c r="AC151" s="12"/>
      <c r="AD151" s="12"/>
      <c r="AE151" s="12"/>
      <c r="AR151" s="209" t="s">
        <v>79</v>
      </c>
      <c r="AT151" s="210" t="s">
        <v>71</v>
      </c>
      <c r="AU151" s="210" t="s">
        <v>79</v>
      </c>
      <c r="AY151" s="209" t="s">
        <v>240</v>
      </c>
      <c r="BK151" s="211">
        <f>SUM(BK152:BK153)</f>
        <v>0</v>
      </c>
    </row>
    <row r="152" s="2" customFormat="1" ht="16.5" customHeight="1">
      <c r="A152" s="39"/>
      <c r="B152" s="40"/>
      <c r="C152" s="214" t="s">
        <v>298</v>
      </c>
      <c r="D152" s="214" t="s">
        <v>243</v>
      </c>
      <c r="E152" s="215" t="s">
        <v>8898</v>
      </c>
      <c r="F152" s="216" t="s">
        <v>8899</v>
      </c>
      <c r="G152" s="217" t="s">
        <v>282</v>
      </c>
      <c r="H152" s="218">
        <v>1</v>
      </c>
      <c r="I152" s="219"/>
      <c r="J152" s="220">
        <f>ROUND(I152*H152,2)</f>
        <v>0</v>
      </c>
      <c r="K152" s="216" t="s">
        <v>247</v>
      </c>
      <c r="L152" s="45"/>
      <c r="M152" s="221" t="s">
        <v>19</v>
      </c>
      <c r="N152" s="222" t="s">
        <v>43</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248</v>
      </c>
      <c r="AT152" s="225" t="s">
        <v>243</v>
      </c>
      <c r="AU152" s="225" t="s">
        <v>81</v>
      </c>
      <c r="AY152" s="18" t="s">
        <v>240</v>
      </c>
      <c r="BE152" s="226">
        <f>IF(N152="základní",J152,0)</f>
        <v>0</v>
      </c>
      <c r="BF152" s="226">
        <f>IF(N152="snížená",J152,0)</f>
        <v>0</v>
      </c>
      <c r="BG152" s="226">
        <f>IF(N152="zákl. přenesená",J152,0)</f>
        <v>0</v>
      </c>
      <c r="BH152" s="226">
        <f>IF(N152="sníž. přenesená",J152,0)</f>
        <v>0</v>
      </c>
      <c r="BI152" s="226">
        <f>IF(N152="nulová",J152,0)</f>
        <v>0</v>
      </c>
      <c r="BJ152" s="18" t="s">
        <v>79</v>
      </c>
      <c r="BK152" s="226">
        <f>ROUND(I152*H152,2)</f>
        <v>0</v>
      </c>
      <c r="BL152" s="18" t="s">
        <v>248</v>
      </c>
      <c r="BM152" s="225" t="s">
        <v>338</v>
      </c>
    </row>
    <row r="153" s="2" customFormat="1" ht="16.5" customHeight="1">
      <c r="A153" s="39"/>
      <c r="B153" s="40"/>
      <c r="C153" s="214" t="s">
        <v>341</v>
      </c>
      <c r="D153" s="214" t="s">
        <v>243</v>
      </c>
      <c r="E153" s="215" t="s">
        <v>8900</v>
      </c>
      <c r="F153" s="216" t="s">
        <v>8901</v>
      </c>
      <c r="G153" s="217" t="s">
        <v>282</v>
      </c>
      <c r="H153" s="218">
        <v>20</v>
      </c>
      <c r="I153" s="219"/>
      <c r="J153" s="220">
        <f>ROUND(I153*H153,2)</f>
        <v>0</v>
      </c>
      <c r="K153" s="216" t="s">
        <v>247</v>
      </c>
      <c r="L153" s="45"/>
      <c r="M153" s="221" t="s">
        <v>19</v>
      </c>
      <c r="N153" s="222" t="s">
        <v>43</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248</v>
      </c>
      <c r="AT153" s="225" t="s">
        <v>243</v>
      </c>
      <c r="AU153" s="225" t="s">
        <v>81</v>
      </c>
      <c r="AY153" s="18" t="s">
        <v>240</v>
      </c>
      <c r="BE153" s="226">
        <f>IF(N153="základní",J153,0)</f>
        <v>0</v>
      </c>
      <c r="BF153" s="226">
        <f>IF(N153="snížená",J153,0)</f>
        <v>0</v>
      </c>
      <c r="BG153" s="226">
        <f>IF(N153="zákl. přenesená",J153,0)</f>
        <v>0</v>
      </c>
      <c r="BH153" s="226">
        <f>IF(N153="sníž. přenesená",J153,0)</f>
        <v>0</v>
      </c>
      <c r="BI153" s="226">
        <f>IF(N153="nulová",J153,0)</f>
        <v>0</v>
      </c>
      <c r="BJ153" s="18" t="s">
        <v>79</v>
      </c>
      <c r="BK153" s="226">
        <f>ROUND(I153*H153,2)</f>
        <v>0</v>
      </c>
      <c r="BL153" s="18" t="s">
        <v>248</v>
      </c>
      <c r="BM153" s="225" t="s">
        <v>344</v>
      </c>
    </row>
    <row r="154" s="12" customFormat="1" ht="22.8" customHeight="1">
      <c r="A154" s="12"/>
      <c r="B154" s="198"/>
      <c r="C154" s="199"/>
      <c r="D154" s="200" t="s">
        <v>71</v>
      </c>
      <c r="E154" s="212" t="s">
        <v>8902</v>
      </c>
      <c r="F154" s="212" t="s">
        <v>8874</v>
      </c>
      <c r="G154" s="199"/>
      <c r="H154" s="199"/>
      <c r="I154" s="202"/>
      <c r="J154" s="213">
        <f>BK154</f>
        <v>0</v>
      </c>
      <c r="K154" s="199"/>
      <c r="L154" s="204"/>
      <c r="M154" s="205"/>
      <c r="N154" s="206"/>
      <c r="O154" s="206"/>
      <c r="P154" s="207">
        <f>SUM(P155:P159)</f>
        <v>0</v>
      </c>
      <c r="Q154" s="206"/>
      <c r="R154" s="207">
        <f>SUM(R155:R159)</f>
        <v>0</v>
      </c>
      <c r="S154" s="206"/>
      <c r="T154" s="208">
        <f>SUM(T155:T159)</f>
        <v>0</v>
      </c>
      <c r="U154" s="12"/>
      <c r="V154" s="12"/>
      <c r="W154" s="12"/>
      <c r="X154" s="12"/>
      <c r="Y154" s="12"/>
      <c r="Z154" s="12"/>
      <c r="AA154" s="12"/>
      <c r="AB154" s="12"/>
      <c r="AC154" s="12"/>
      <c r="AD154" s="12"/>
      <c r="AE154" s="12"/>
      <c r="AR154" s="209" t="s">
        <v>79</v>
      </c>
      <c r="AT154" s="210" t="s">
        <v>71</v>
      </c>
      <c r="AU154" s="210" t="s">
        <v>79</v>
      </c>
      <c r="AY154" s="209" t="s">
        <v>240</v>
      </c>
      <c r="BK154" s="211">
        <f>SUM(BK155:BK159)</f>
        <v>0</v>
      </c>
    </row>
    <row r="155" s="2" customFormat="1" ht="16.5" customHeight="1">
      <c r="A155" s="39"/>
      <c r="B155" s="40"/>
      <c r="C155" s="214" t="s">
        <v>301</v>
      </c>
      <c r="D155" s="214" t="s">
        <v>243</v>
      </c>
      <c r="E155" s="215" t="s">
        <v>8903</v>
      </c>
      <c r="F155" s="216" t="s">
        <v>8904</v>
      </c>
      <c r="G155" s="217" t="s">
        <v>6156</v>
      </c>
      <c r="H155" s="218">
        <v>12</v>
      </c>
      <c r="I155" s="219"/>
      <c r="J155" s="220">
        <f>ROUND(I155*H155,2)</f>
        <v>0</v>
      </c>
      <c r="K155" s="216" t="s">
        <v>247</v>
      </c>
      <c r="L155" s="45"/>
      <c r="M155" s="221" t="s">
        <v>19</v>
      </c>
      <c r="N155" s="222" t="s">
        <v>43</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248</v>
      </c>
      <c r="AT155" s="225" t="s">
        <v>243</v>
      </c>
      <c r="AU155" s="225" t="s">
        <v>81</v>
      </c>
      <c r="AY155" s="18" t="s">
        <v>240</v>
      </c>
      <c r="BE155" s="226">
        <f>IF(N155="základní",J155,0)</f>
        <v>0</v>
      </c>
      <c r="BF155" s="226">
        <f>IF(N155="snížená",J155,0)</f>
        <v>0</v>
      </c>
      <c r="BG155" s="226">
        <f>IF(N155="zákl. přenesená",J155,0)</f>
        <v>0</v>
      </c>
      <c r="BH155" s="226">
        <f>IF(N155="sníž. přenesená",J155,0)</f>
        <v>0</v>
      </c>
      <c r="BI155" s="226">
        <f>IF(N155="nulová",J155,0)</f>
        <v>0</v>
      </c>
      <c r="BJ155" s="18" t="s">
        <v>79</v>
      </c>
      <c r="BK155" s="226">
        <f>ROUND(I155*H155,2)</f>
        <v>0</v>
      </c>
      <c r="BL155" s="18" t="s">
        <v>248</v>
      </c>
      <c r="BM155" s="225" t="s">
        <v>347</v>
      </c>
    </row>
    <row r="156" s="2" customFormat="1" ht="16.5" customHeight="1">
      <c r="A156" s="39"/>
      <c r="B156" s="40"/>
      <c r="C156" s="214" t="s">
        <v>348</v>
      </c>
      <c r="D156" s="214" t="s">
        <v>243</v>
      </c>
      <c r="E156" s="215" t="s">
        <v>8905</v>
      </c>
      <c r="F156" s="216" t="s">
        <v>8906</v>
      </c>
      <c r="G156" s="217" t="s">
        <v>6156</v>
      </c>
      <c r="H156" s="218">
        <v>8</v>
      </c>
      <c r="I156" s="219"/>
      <c r="J156" s="220">
        <f>ROUND(I156*H156,2)</f>
        <v>0</v>
      </c>
      <c r="K156" s="216" t="s">
        <v>247</v>
      </c>
      <c r="L156" s="45"/>
      <c r="M156" s="221" t="s">
        <v>19</v>
      </c>
      <c r="N156" s="222" t="s">
        <v>43</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248</v>
      </c>
      <c r="AT156" s="225" t="s">
        <v>243</v>
      </c>
      <c r="AU156" s="225" t="s">
        <v>81</v>
      </c>
      <c r="AY156" s="18" t="s">
        <v>240</v>
      </c>
      <c r="BE156" s="226">
        <f>IF(N156="základní",J156,0)</f>
        <v>0</v>
      </c>
      <c r="BF156" s="226">
        <f>IF(N156="snížená",J156,0)</f>
        <v>0</v>
      </c>
      <c r="BG156" s="226">
        <f>IF(N156="zákl. přenesená",J156,0)</f>
        <v>0</v>
      </c>
      <c r="BH156" s="226">
        <f>IF(N156="sníž. přenesená",J156,0)</f>
        <v>0</v>
      </c>
      <c r="BI156" s="226">
        <f>IF(N156="nulová",J156,0)</f>
        <v>0</v>
      </c>
      <c r="BJ156" s="18" t="s">
        <v>79</v>
      </c>
      <c r="BK156" s="226">
        <f>ROUND(I156*H156,2)</f>
        <v>0</v>
      </c>
      <c r="BL156" s="18" t="s">
        <v>248</v>
      </c>
      <c r="BM156" s="225" t="s">
        <v>351</v>
      </c>
    </row>
    <row r="157" s="2" customFormat="1" ht="16.5" customHeight="1">
      <c r="A157" s="39"/>
      <c r="B157" s="40"/>
      <c r="C157" s="214" t="s">
        <v>306</v>
      </c>
      <c r="D157" s="214" t="s">
        <v>243</v>
      </c>
      <c r="E157" s="215" t="s">
        <v>8907</v>
      </c>
      <c r="F157" s="216" t="s">
        <v>8908</v>
      </c>
      <c r="G157" s="217" t="s">
        <v>6156</v>
      </c>
      <c r="H157" s="218">
        <v>8</v>
      </c>
      <c r="I157" s="219"/>
      <c r="J157" s="220">
        <f>ROUND(I157*H157,2)</f>
        <v>0</v>
      </c>
      <c r="K157" s="216" t="s">
        <v>247</v>
      </c>
      <c r="L157" s="45"/>
      <c r="M157" s="221" t="s">
        <v>19</v>
      </c>
      <c r="N157" s="222" t="s">
        <v>43</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248</v>
      </c>
      <c r="AT157" s="225" t="s">
        <v>243</v>
      </c>
      <c r="AU157" s="225" t="s">
        <v>81</v>
      </c>
      <c r="AY157" s="18" t="s">
        <v>240</v>
      </c>
      <c r="BE157" s="226">
        <f>IF(N157="základní",J157,0)</f>
        <v>0</v>
      </c>
      <c r="BF157" s="226">
        <f>IF(N157="snížená",J157,0)</f>
        <v>0</v>
      </c>
      <c r="BG157" s="226">
        <f>IF(N157="zákl. přenesená",J157,0)</f>
        <v>0</v>
      </c>
      <c r="BH157" s="226">
        <f>IF(N157="sníž. přenesená",J157,0)</f>
        <v>0</v>
      </c>
      <c r="BI157" s="226">
        <f>IF(N157="nulová",J157,0)</f>
        <v>0</v>
      </c>
      <c r="BJ157" s="18" t="s">
        <v>79</v>
      </c>
      <c r="BK157" s="226">
        <f>ROUND(I157*H157,2)</f>
        <v>0</v>
      </c>
      <c r="BL157" s="18" t="s">
        <v>248</v>
      </c>
      <c r="BM157" s="225" t="s">
        <v>354</v>
      </c>
    </row>
    <row r="158" s="2" customFormat="1" ht="16.5" customHeight="1">
      <c r="A158" s="39"/>
      <c r="B158" s="40"/>
      <c r="C158" s="214" t="s">
        <v>355</v>
      </c>
      <c r="D158" s="214" t="s">
        <v>243</v>
      </c>
      <c r="E158" s="215" t="s">
        <v>8909</v>
      </c>
      <c r="F158" s="216" t="s">
        <v>8910</v>
      </c>
      <c r="G158" s="217" t="s">
        <v>6156</v>
      </c>
      <c r="H158" s="218">
        <v>16</v>
      </c>
      <c r="I158" s="219"/>
      <c r="J158" s="220">
        <f>ROUND(I158*H158,2)</f>
        <v>0</v>
      </c>
      <c r="K158" s="216" t="s">
        <v>247</v>
      </c>
      <c r="L158" s="45"/>
      <c r="M158" s="221" t="s">
        <v>19</v>
      </c>
      <c r="N158" s="222" t="s">
        <v>43</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248</v>
      </c>
      <c r="AT158" s="225" t="s">
        <v>243</v>
      </c>
      <c r="AU158" s="225" t="s">
        <v>81</v>
      </c>
      <c r="AY158" s="18" t="s">
        <v>240</v>
      </c>
      <c r="BE158" s="226">
        <f>IF(N158="základní",J158,0)</f>
        <v>0</v>
      </c>
      <c r="BF158" s="226">
        <f>IF(N158="snížená",J158,0)</f>
        <v>0</v>
      </c>
      <c r="BG158" s="226">
        <f>IF(N158="zákl. přenesená",J158,0)</f>
        <v>0</v>
      </c>
      <c r="BH158" s="226">
        <f>IF(N158="sníž. přenesená",J158,0)</f>
        <v>0</v>
      </c>
      <c r="BI158" s="226">
        <f>IF(N158="nulová",J158,0)</f>
        <v>0</v>
      </c>
      <c r="BJ158" s="18" t="s">
        <v>79</v>
      </c>
      <c r="BK158" s="226">
        <f>ROUND(I158*H158,2)</f>
        <v>0</v>
      </c>
      <c r="BL158" s="18" t="s">
        <v>248</v>
      </c>
      <c r="BM158" s="225" t="s">
        <v>358</v>
      </c>
    </row>
    <row r="159" s="2" customFormat="1" ht="16.5" customHeight="1">
      <c r="A159" s="39"/>
      <c r="B159" s="40"/>
      <c r="C159" s="214" t="s">
        <v>308</v>
      </c>
      <c r="D159" s="214" t="s">
        <v>243</v>
      </c>
      <c r="E159" s="215" t="s">
        <v>8911</v>
      </c>
      <c r="F159" s="216" t="s">
        <v>8883</v>
      </c>
      <c r="G159" s="217" t="s">
        <v>1707</v>
      </c>
      <c r="H159" s="218">
        <v>1</v>
      </c>
      <c r="I159" s="219"/>
      <c r="J159" s="220">
        <f>ROUND(I159*H159,2)</f>
        <v>0</v>
      </c>
      <c r="K159" s="216" t="s">
        <v>247</v>
      </c>
      <c r="L159" s="45"/>
      <c r="M159" s="221" t="s">
        <v>19</v>
      </c>
      <c r="N159" s="222" t="s">
        <v>43</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248</v>
      </c>
      <c r="AT159" s="225" t="s">
        <v>243</v>
      </c>
      <c r="AU159" s="225" t="s">
        <v>81</v>
      </c>
      <c r="AY159" s="18" t="s">
        <v>240</v>
      </c>
      <c r="BE159" s="226">
        <f>IF(N159="základní",J159,0)</f>
        <v>0</v>
      </c>
      <c r="BF159" s="226">
        <f>IF(N159="snížená",J159,0)</f>
        <v>0</v>
      </c>
      <c r="BG159" s="226">
        <f>IF(N159="zákl. přenesená",J159,0)</f>
        <v>0</v>
      </c>
      <c r="BH159" s="226">
        <f>IF(N159="sníž. přenesená",J159,0)</f>
        <v>0</v>
      </c>
      <c r="BI159" s="226">
        <f>IF(N159="nulová",J159,0)</f>
        <v>0</v>
      </c>
      <c r="BJ159" s="18" t="s">
        <v>79</v>
      </c>
      <c r="BK159" s="226">
        <f>ROUND(I159*H159,2)</f>
        <v>0</v>
      </c>
      <c r="BL159" s="18" t="s">
        <v>248</v>
      </c>
      <c r="BM159" s="225" t="s">
        <v>363</v>
      </c>
    </row>
    <row r="160" s="12" customFormat="1" ht="25.92" customHeight="1">
      <c r="A160" s="12"/>
      <c r="B160" s="198"/>
      <c r="C160" s="199"/>
      <c r="D160" s="200" t="s">
        <v>71</v>
      </c>
      <c r="E160" s="201" t="s">
        <v>8912</v>
      </c>
      <c r="F160" s="201" t="s">
        <v>8913</v>
      </c>
      <c r="G160" s="199"/>
      <c r="H160" s="199"/>
      <c r="I160" s="202"/>
      <c r="J160" s="203">
        <f>BK160</f>
        <v>0</v>
      </c>
      <c r="K160" s="199"/>
      <c r="L160" s="204"/>
      <c r="M160" s="205"/>
      <c r="N160" s="206"/>
      <c r="O160" s="206"/>
      <c r="P160" s="207">
        <f>P161+P166</f>
        <v>0</v>
      </c>
      <c r="Q160" s="206"/>
      <c r="R160" s="207">
        <f>R161+R166</f>
        <v>0</v>
      </c>
      <c r="S160" s="206"/>
      <c r="T160" s="208">
        <f>T161+T166</f>
        <v>0</v>
      </c>
      <c r="U160" s="12"/>
      <c r="V160" s="12"/>
      <c r="W160" s="12"/>
      <c r="X160" s="12"/>
      <c r="Y160" s="12"/>
      <c r="Z160" s="12"/>
      <c r="AA160" s="12"/>
      <c r="AB160" s="12"/>
      <c r="AC160" s="12"/>
      <c r="AD160" s="12"/>
      <c r="AE160" s="12"/>
      <c r="AR160" s="209" t="s">
        <v>79</v>
      </c>
      <c r="AT160" s="210" t="s">
        <v>71</v>
      </c>
      <c r="AU160" s="210" t="s">
        <v>72</v>
      </c>
      <c r="AY160" s="209" t="s">
        <v>240</v>
      </c>
      <c r="BK160" s="211">
        <f>BK161+BK166</f>
        <v>0</v>
      </c>
    </row>
    <row r="161" s="12" customFormat="1" ht="22.8" customHeight="1">
      <c r="A161" s="12"/>
      <c r="B161" s="198"/>
      <c r="C161" s="199"/>
      <c r="D161" s="200" t="s">
        <v>71</v>
      </c>
      <c r="E161" s="212" t="s">
        <v>8914</v>
      </c>
      <c r="F161" s="212" t="s">
        <v>8915</v>
      </c>
      <c r="G161" s="199"/>
      <c r="H161" s="199"/>
      <c r="I161" s="202"/>
      <c r="J161" s="213">
        <f>BK161</f>
        <v>0</v>
      </c>
      <c r="K161" s="199"/>
      <c r="L161" s="204"/>
      <c r="M161" s="205"/>
      <c r="N161" s="206"/>
      <c r="O161" s="206"/>
      <c r="P161" s="207">
        <f>SUM(P162:P165)</f>
        <v>0</v>
      </c>
      <c r="Q161" s="206"/>
      <c r="R161" s="207">
        <f>SUM(R162:R165)</f>
        <v>0</v>
      </c>
      <c r="S161" s="206"/>
      <c r="T161" s="208">
        <f>SUM(T162:T165)</f>
        <v>0</v>
      </c>
      <c r="U161" s="12"/>
      <c r="V161" s="12"/>
      <c r="W161" s="12"/>
      <c r="X161" s="12"/>
      <c r="Y161" s="12"/>
      <c r="Z161" s="12"/>
      <c r="AA161" s="12"/>
      <c r="AB161" s="12"/>
      <c r="AC161" s="12"/>
      <c r="AD161" s="12"/>
      <c r="AE161" s="12"/>
      <c r="AR161" s="209" t="s">
        <v>79</v>
      </c>
      <c r="AT161" s="210" t="s">
        <v>71</v>
      </c>
      <c r="AU161" s="210" t="s">
        <v>79</v>
      </c>
      <c r="AY161" s="209" t="s">
        <v>240</v>
      </c>
      <c r="BK161" s="211">
        <f>SUM(BK162:BK165)</f>
        <v>0</v>
      </c>
    </row>
    <row r="162" s="2" customFormat="1" ht="16.5" customHeight="1">
      <c r="A162" s="39"/>
      <c r="B162" s="40"/>
      <c r="C162" s="214" t="s">
        <v>364</v>
      </c>
      <c r="D162" s="214" t="s">
        <v>243</v>
      </c>
      <c r="E162" s="215" t="s">
        <v>8916</v>
      </c>
      <c r="F162" s="216" t="s">
        <v>8917</v>
      </c>
      <c r="G162" s="217" t="s">
        <v>4937</v>
      </c>
      <c r="H162" s="218">
        <v>12</v>
      </c>
      <c r="I162" s="219"/>
      <c r="J162" s="220">
        <f>ROUND(I162*H162,2)</f>
        <v>0</v>
      </c>
      <c r="K162" s="216" t="s">
        <v>247</v>
      </c>
      <c r="L162" s="45"/>
      <c r="M162" s="221" t="s">
        <v>19</v>
      </c>
      <c r="N162" s="222" t="s">
        <v>43</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248</v>
      </c>
      <c r="AT162" s="225" t="s">
        <v>243</v>
      </c>
      <c r="AU162" s="225" t="s">
        <v>81</v>
      </c>
      <c r="AY162" s="18" t="s">
        <v>240</v>
      </c>
      <c r="BE162" s="226">
        <f>IF(N162="základní",J162,0)</f>
        <v>0</v>
      </c>
      <c r="BF162" s="226">
        <f>IF(N162="snížená",J162,0)</f>
        <v>0</v>
      </c>
      <c r="BG162" s="226">
        <f>IF(N162="zákl. přenesená",J162,0)</f>
        <v>0</v>
      </c>
      <c r="BH162" s="226">
        <f>IF(N162="sníž. přenesená",J162,0)</f>
        <v>0</v>
      </c>
      <c r="BI162" s="226">
        <f>IF(N162="nulová",J162,0)</f>
        <v>0</v>
      </c>
      <c r="BJ162" s="18" t="s">
        <v>79</v>
      </c>
      <c r="BK162" s="226">
        <f>ROUND(I162*H162,2)</f>
        <v>0</v>
      </c>
      <c r="BL162" s="18" t="s">
        <v>248</v>
      </c>
      <c r="BM162" s="225" t="s">
        <v>367</v>
      </c>
    </row>
    <row r="163" s="2" customFormat="1" ht="16.5" customHeight="1">
      <c r="A163" s="39"/>
      <c r="B163" s="40"/>
      <c r="C163" s="214" t="s">
        <v>311</v>
      </c>
      <c r="D163" s="214" t="s">
        <v>243</v>
      </c>
      <c r="E163" s="215" t="s">
        <v>8918</v>
      </c>
      <c r="F163" s="216" t="s">
        <v>8919</v>
      </c>
      <c r="G163" s="217" t="s">
        <v>261</v>
      </c>
      <c r="H163" s="218">
        <v>1000</v>
      </c>
      <c r="I163" s="219"/>
      <c r="J163" s="220">
        <f>ROUND(I163*H163,2)</f>
        <v>0</v>
      </c>
      <c r="K163" s="216" t="s">
        <v>247</v>
      </c>
      <c r="L163" s="45"/>
      <c r="M163" s="221" t="s">
        <v>19</v>
      </c>
      <c r="N163" s="222" t="s">
        <v>43</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248</v>
      </c>
      <c r="AT163" s="225" t="s">
        <v>243</v>
      </c>
      <c r="AU163" s="225" t="s">
        <v>81</v>
      </c>
      <c r="AY163" s="18" t="s">
        <v>240</v>
      </c>
      <c r="BE163" s="226">
        <f>IF(N163="základní",J163,0)</f>
        <v>0</v>
      </c>
      <c r="BF163" s="226">
        <f>IF(N163="snížená",J163,0)</f>
        <v>0</v>
      </c>
      <c r="BG163" s="226">
        <f>IF(N163="zákl. přenesená",J163,0)</f>
        <v>0</v>
      </c>
      <c r="BH163" s="226">
        <f>IF(N163="sníž. přenesená",J163,0)</f>
        <v>0</v>
      </c>
      <c r="BI163" s="226">
        <f>IF(N163="nulová",J163,0)</f>
        <v>0</v>
      </c>
      <c r="BJ163" s="18" t="s">
        <v>79</v>
      </c>
      <c r="BK163" s="226">
        <f>ROUND(I163*H163,2)</f>
        <v>0</v>
      </c>
      <c r="BL163" s="18" t="s">
        <v>248</v>
      </c>
      <c r="BM163" s="225" t="s">
        <v>370</v>
      </c>
    </row>
    <row r="164" s="2" customFormat="1" ht="16.5" customHeight="1">
      <c r="A164" s="39"/>
      <c r="B164" s="40"/>
      <c r="C164" s="214" t="s">
        <v>371</v>
      </c>
      <c r="D164" s="214" t="s">
        <v>243</v>
      </c>
      <c r="E164" s="215" t="s">
        <v>8920</v>
      </c>
      <c r="F164" s="216" t="s">
        <v>8921</v>
      </c>
      <c r="G164" s="217" t="s">
        <v>282</v>
      </c>
      <c r="H164" s="218">
        <v>1000</v>
      </c>
      <c r="I164" s="219"/>
      <c r="J164" s="220">
        <f>ROUND(I164*H164,2)</f>
        <v>0</v>
      </c>
      <c r="K164" s="216" t="s">
        <v>247</v>
      </c>
      <c r="L164" s="45"/>
      <c r="M164" s="221" t="s">
        <v>19</v>
      </c>
      <c r="N164" s="222" t="s">
        <v>43</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248</v>
      </c>
      <c r="AT164" s="225" t="s">
        <v>243</v>
      </c>
      <c r="AU164" s="225" t="s">
        <v>81</v>
      </c>
      <c r="AY164" s="18" t="s">
        <v>240</v>
      </c>
      <c r="BE164" s="226">
        <f>IF(N164="základní",J164,0)</f>
        <v>0</v>
      </c>
      <c r="BF164" s="226">
        <f>IF(N164="snížená",J164,0)</f>
        <v>0</v>
      </c>
      <c r="BG164" s="226">
        <f>IF(N164="zákl. přenesená",J164,0)</f>
        <v>0</v>
      </c>
      <c r="BH164" s="226">
        <f>IF(N164="sníž. přenesená",J164,0)</f>
        <v>0</v>
      </c>
      <c r="BI164" s="226">
        <f>IF(N164="nulová",J164,0)</f>
        <v>0</v>
      </c>
      <c r="BJ164" s="18" t="s">
        <v>79</v>
      </c>
      <c r="BK164" s="226">
        <f>ROUND(I164*H164,2)</f>
        <v>0</v>
      </c>
      <c r="BL164" s="18" t="s">
        <v>248</v>
      </c>
      <c r="BM164" s="225" t="s">
        <v>374</v>
      </c>
    </row>
    <row r="165" s="2" customFormat="1" ht="16.5" customHeight="1">
      <c r="A165" s="39"/>
      <c r="B165" s="40"/>
      <c r="C165" s="214" t="s">
        <v>313</v>
      </c>
      <c r="D165" s="214" t="s">
        <v>243</v>
      </c>
      <c r="E165" s="215" t="s">
        <v>8922</v>
      </c>
      <c r="F165" s="216" t="s">
        <v>8923</v>
      </c>
      <c r="G165" s="217" t="s">
        <v>1707</v>
      </c>
      <c r="H165" s="218">
        <v>1</v>
      </c>
      <c r="I165" s="219"/>
      <c r="J165" s="220">
        <f>ROUND(I165*H165,2)</f>
        <v>0</v>
      </c>
      <c r="K165" s="216" t="s">
        <v>247</v>
      </c>
      <c r="L165" s="45"/>
      <c r="M165" s="221" t="s">
        <v>19</v>
      </c>
      <c r="N165" s="222" t="s">
        <v>43</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248</v>
      </c>
      <c r="AT165" s="225" t="s">
        <v>243</v>
      </c>
      <c r="AU165" s="225" t="s">
        <v>81</v>
      </c>
      <c r="AY165" s="18" t="s">
        <v>240</v>
      </c>
      <c r="BE165" s="226">
        <f>IF(N165="základní",J165,0)</f>
        <v>0</v>
      </c>
      <c r="BF165" s="226">
        <f>IF(N165="snížená",J165,0)</f>
        <v>0</v>
      </c>
      <c r="BG165" s="226">
        <f>IF(N165="zákl. přenesená",J165,0)</f>
        <v>0</v>
      </c>
      <c r="BH165" s="226">
        <f>IF(N165="sníž. přenesená",J165,0)</f>
        <v>0</v>
      </c>
      <c r="BI165" s="226">
        <f>IF(N165="nulová",J165,0)</f>
        <v>0</v>
      </c>
      <c r="BJ165" s="18" t="s">
        <v>79</v>
      </c>
      <c r="BK165" s="226">
        <f>ROUND(I165*H165,2)</f>
        <v>0</v>
      </c>
      <c r="BL165" s="18" t="s">
        <v>248</v>
      </c>
      <c r="BM165" s="225" t="s">
        <v>377</v>
      </c>
    </row>
    <row r="166" s="12" customFormat="1" ht="22.8" customHeight="1">
      <c r="A166" s="12"/>
      <c r="B166" s="198"/>
      <c r="C166" s="199"/>
      <c r="D166" s="200" t="s">
        <v>71</v>
      </c>
      <c r="E166" s="212" t="s">
        <v>8924</v>
      </c>
      <c r="F166" s="212" t="s">
        <v>8874</v>
      </c>
      <c r="G166" s="199"/>
      <c r="H166" s="199"/>
      <c r="I166" s="202"/>
      <c r="J166" s="213">
        <f>BK166</f>
        <v>0</v>
      </c>
      <c r="K166" s="199"/>
      <c r="L166" s="204"/>
      <c r="M166" s="205"/>
      <c r="N166" s="206"/>
      <c r="O166" s="206"/>
      <c r="P166" s="207">
        <f>SUM(P167:P168)</f>
        <v>0</v>
      </c>
      <c r="Q166" s="206"/>
      <c r="R166" s="207">
        <f>SUM(R167:R168)</f>
        <v>0</v>
      </c>
      <c r="S166" s="206"/>
      <c r="T166" s="208">
        <f>SUM(T167:T168)</f>
        <v>0</v>
      </c>
      <c r="U166" s="12"/>
      <c r="V166" s="12"/>
      <c r="W166" s="12"/>
      <c r="X166" s="12"/>
      <c r="Y166" s="12"/>
      <c r="Z166" s="12"/>
      <c r="AA166" s="12"/>
      <c r="AB166" s="12"/>
      <c r="AC166" s="12"/>
      <c r="AD166" s="12"/>
      <c r="AE166" s="12"/>
      <c r="AR166" s="209" t="s">
        <v>79</v>
      </c>
      <c r="AT166" s="210" t="s">
        <v>71</v>
      </c>
      <c r="AU166" s="210" t="s">
        <v>79</v>
      </c>
      <c r="AY166" s="209" t="s">
        <v>240</v>
      </c>
      <c r="BK166" s="211">
        <f>SUM(BK167:BK168)</f>
        <v>0</v>
      </c>
    </row>
    <row r="167" s="2" customFormat="1" ht="16.5" customHeight="1">
      <c r="A167" s="39"/>
      <c r="B167" s="40"/>
      <c r="C167" s="214" t="s">
        <v>378</v>
      </c>
      <c r="D167" s="214" t="s">
        <v>243</v>
      </c>
      <c r="E167" s="215" t="s">
        <v>8925</v>
      </c>
      <c r="F167" s="216" t="s">
        <v>8926</v>
      </c>
      <c r="G167" s="217" t="s">
        <v>261</v>
      </c>
      <c r="H167" s="218">
        <v>1000</v>
      </c>
      <c r="I167" s="219"/>
      <c r="J167" s="220">
        <f>ROUND(I167*H167,2)</f>
        <v>0</v>
      </c>
      <c r="K167" s="216" t="s">
        <v>247</v>
      </c>
      <c r="L167" s="45"/>
      <c r="M167" s="221" t="s">
        <v>19</v>
      </c>
      <c r="N167" s="222" t="s">
        <v>43</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248</v>
      </c>
      <c r="AT167" s="225" t="s">
        <v>243</v>
      </c>
      <c r="AU167" s="225" t="s">
        <v>81</v>
      </c>
      <c r="AY167" s="18" t="s">
        <v>240</v>
      </c>
      <c r="BE167" s="226">
        <f>IF(N167="základní",J167,0)</f>
        <v>0</v>
      </c>
      <c r="BF167" s="226">
        <f>IF(N167="snížená",J167,0)</f>
        <v>0</v>
      </c>
      <c r="BG167" s="226">
        <f>IF(N167="zákl. přenesená",J167,0)</f>
        <v>0</v>
      </c>
      <c r="BH167" s="226">
        <f>IF(N167="sníž. přenesená",J167,0)</f>
        <v>0</v>
      </c>
      <c r="BI167" s="226">
        <f>IF(N167="nulová",J167,0)</f>
        <v>0</v>
      </c>
      <c r="BJ167" s="18" t="s">
        <v>79</v>
      </c>
      <c r="BK167" s="226">
        <f>ROUND(I167*H167,2)</f>
        <v>0</v>
      </c>
      <c r="BL167" s="18" t="s">
        <v>248</v>
      </c>
      <c r="BM167" s="225" t="s">
        <v>382</v>
      </c>
    </row>
    <row r="168" s="2" customFormat="1" ht="16.5" customHeight="1">
      <c r="A168" s="39"/>
      <c r="B168" s="40"/>
      <c r="C168" s="214" t="s">
        <v>315</v>
      </c>
      <c r="D168" s="214" t="s">
        <v>243</v>
      </c>
      <c r="E168" s="215" t="s">
        <v>8927</v>
      </c>
      <c r="F168" s="216" t="s">
        <v>8883</v>
      </c>
      <c r="G168" s="217" t="s">
        <v>1707</v>
      </c>
      <c r="H168" s="218">
        <v>1</v>
      </c>
      <c r="I168" s="219"/>
      <c r="J168" s="220">
        <f>ROUND(I168*H168,2)</f>
        <v>0</v>
      </c>
      <c r="K168" s="216" t="s">
        <v>247</v>
      </c>
      <c r="L168" s="45"/>
      <c r="M168" s="221" t="s">
        <v>19</v>
      </c>
      <c r="N168" s="222" t="s">
        <v>43</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248</v>
      </c>
      <c r="AT168" s="225" t="s">
        <v>243</v>
      </c>
      <c r="AU168" s="225" t="s">
        <v>81</v>
      </c>
      <c r="AY168" s="18" t="s">
        <v>240</v>
      </c>
      <c r="BE168" s="226">
        <f>IF(N168="základní",J168,0)</f>
        <v>0</v>
      </c>
      <c r="BF168" s="226">
        <f>IF(N168="snížená",J168,0)</f>
        <v>0</v>
      </c>
      <c r="BG168" s="226">
        <f>IF(N168="zákl. přenesená",J168,0)</f>
        <v>0</v>
      </c>
      <c r="BH168" s="226">
        <f>IF(N168="sníž. přenesená",J168,0)</f>
        <v>0</v>
      </c>
      <c r="BI168" s="226">
        <f>IF(N168="nulová",J168,0)</f>
        <v>0</v>
      </c>
      <c r="BJ168" s="18" t="s">
        <v>79</v>
      </c>
      <c r="BK168" s="226">
        <f>ROUND(I168*H168,2)</f>
        <v>0</v>
      </c>
      <c r="BL168" s="18" t="s">
        <v>248</v>
      </c>
      <c r="BM168" s="225" t="s">
        <v>387</v>
      </c>
    </row>
    <row r="169" s="12" customFormat="1" ht="25.92" customHeight="1">
      <c r="A169" s="12"/>
      <c r="B169" s="198"/>
      <c r="C169" s="199"/>
      <c r="D169" s="200" t="s">
        <v>71</v>
      </c>
      <c r="E169" s="201" t="s">
        <v>8928</v>
      </c>
      <c r="F169" s="201" t="s">
        <v>8929</v>
      </c>
      <c r="G169" s="199"/>
      <c r="H169" s="199"/>
      <c r="I169" s="202"/>
      <c r="J169" s="203">
        <f>BK169</f>
        <v>0</v>
      </c>
      <c r="K169" s="199"/>
      <c r="L169" s="204"/>
      <c r="M169" s="205"/>
      <c r="N169" s="206"/>
      <c r="O169" s="206"/>
      <c r="P169" s="207">
        <f>P170+P192+P194+P197</f>
        <v>0</v>
      </c>
      <c r="Q169" s="206"/>
      <c r="R169" s="207">
        <f>R170+R192+R194+R197</f>
        <v>0</v>
      </c>
      <c r="S169" s="206"/>
      <c r="T169" s="208">
        <f>T170+T192+T194+T197</f>
        <v>0</v>
      </c>
      <c r="U169" s="12"/>
      <c r="V169" s="12"/>
      <c r="W169" s="12"/>
      <c r="X169" s="12"/>
      <c r="Y169" s="12"/>
      <c r="Z169" s="12"/>
      <c r="AA169" s="12"/>
      <c r="AB169" s="12"/>
      <c r="AC169" s="12"/>
      <c r="AD169" s="12"/>
      <c r="AE169" s="12"/>
      <c r="AR169" s="209" t="s">
        <v>79</v>
      </c>
      <c r="AT169" s="210" t="s">
        <v>71</v>
      </c>
      <c r="AU169" s="210" t="s">
        <v>72</v>
      </c>
      <c r="AY169" s="209" t="s">
        <v>240</v>
      </c>
      <c r="BK169" s="211">
        <f>BK170+BK192+BK194+BK197</f>
        <v>0</v>
      </c>
    </row>
    <row r="170" s="12" customFormat="1" ht="22.8" customHeight="1">
      <c r="A170" s="12"/>
      <c r="B170" s="198"/>
      <c r="C170" s="199"/>
      <c r="D170" s="200" t="s">
        <v>71</v>
      </c>
      <c r="E170" s="212" t="s">
        <v>8930</v>
      </c>
      <c r="F170" s="212" t="s">
        <v>8915</v>
      </c>
      <c r="G170" s="199"/>
      <c r="H170" s="199"/>
      <c r="I170" s="202"/>
      <c r="J170" s="213">
        <f>BK170</f>
        <v>0</v>
      </c>
      <c r="K170" s="199"/>
      <c r="L170" s="204"/>
      <c r="M170" s="205"/>
      <c r="N170" s="206"/>
      <c r="O170" s="206"/>
      <c r="P170" s="207">
        <f>SUM(P171:P191)</f>
        <v>0</v>
      </c>
      <c r="Q170" s="206"/>
      <c r="R170" s="207">
        <f>SUM(R171:R191)</f>
        <v>0</v>
      </c>
      <c r="S170" s="206"/>
      <c r="T170" s="208">
        <f>SUM(T171:T191)</f>
        <v>0</v>
      </c>
      <c r="U170" s="12"/>
      <c r="V170" s="12"/>
      <c r="W170" s="12"/>
      <c r="X170" s="12"/>
      <c r="Y170" s="12"/>
      <c r="Z170" s="12"/>
      <c r="AA170" s="12"/>
      <c r="AB170" s="12"/>
      <c r="AC170" s="12"/>
      <c r="AD170" s="12"/>
      <c r="AE170" s="12"/>
      <c r="AR170" s="209" t="s">
        <v>79</v>
      </c>
      <c r="AT170" s="210" t="s">
        <v>71</v>
      </c>
      <c r="AU170" s="210" t="s">
        <v>79</v>
      </c>
      <c r="AY170" s="209" t="s">
        <v>240</v>
      </c>
      <c r="BK170" s="211">
        <f>SUM(BK171:BK191)</f>
        <v>0</v>
      </c>
    </row>
    <row r="171" s="2" customFormat="1" ht="16.5" customHeight="1">
      <c r="A171" s="39"/>
      <c r="B171" s="40"/>
      <c r="C171" s="214" t="s">
        <v>388</v>
      </c>
      <c r="D171" s="214" t="s">
        <v>243</v>
      </c>
      <c r="E171" s="215" t="s">
        <v>8931</v>
      </c>
      <c r="F171" s="216" t="s">
        <v>8932</v>
      </c>
      <c r="G171" s="217" t="s">
        <v>282</v>
      </c>
      <c r="H171" s="218">
        <v>1</v>
      </c>
      <c r="I171" s="219"/>
      <c r="J171" s="220">
        <f>ROUND(I171*H171,2)</f>
        <v>0</v>
      </c>
      <c r="K171" s="216" t="s">
        <v>247</v>
      </c>
      <c r="L171" s="45"/>
      <c r="M171" s="221" t="s">
        <v>19</v>
      </c>
      <c r="N171" s="222" t="s">
        <v>43</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248</v>
      </c>
      <c r="AT171" s="225" t="s">
        <v>243</v>
      </c>
      <c r="AU171" s="225" t="s">
        <v>81</v>
      </c>
      <c r="AY171" s="18" t="s">
        <v>240</v>
      </c>
      <c r="BE171" s="226">
        <f>IF(N171="základní",J171,0)</f>
        <v>0</v>
      </c>
      <c r="BF171" s="226">
        <f>IF(N171="snížená",J171,0)</f>
        <v>0</v>
      </c>
      <c r="BG171" s="226">
        <f>IF(N171="zákl. přenesená",J171,0)</f>
        <v>0</v>
      </c>
      <c r="BH171" s="226">
        <f>IF(N171="sníž. přenesená",J171,0)</f>
        <v>0</v>
      </c>
      <c r="BI171" s="226">
        <f>IF(N171="nulová",J171,0)</f>
        <v>0</v>
      </c>
      <c r="BJ171" s="18" t="s">
        <v>79</v>
      </c>
      <c r="BK171" s="226">
        <f>ROUND(I171*H171,2)</f>
        <v>0</v>
      </c>
      <c r="BL171" s="18" t="s">
        <v>248</v>
      </c>
      <c r="BM171" s="225" t="s">
        <v>394</v>
      </c>
    </row>
    <row r="172" s="2" customFormat="1" ht="16.5" customHeight="1">
      <c r="A172" s="39"/>
      <c r="B172" s="40"/>
      <c r="C172" s="214" t="s">
        <v>317</v>
      </c>
      <c r="D172" s="214" t="s">
        <v>243</v>
      </c>
      <c r="E172" s="215" t="s">
        <v>8933</v>
      </c>
      <c r="F172" s="216" t="s">
        <v>8934</v>
      </c>
      <c r="G172" s="217" t="s">
        <v>282</v>
      </c>
      <c r="H172" s="218">
        <v>1</v>
      </c>
      <c r="I172" s="219"/>
      <c r="J172" s="220">
        <f>ROUND(I172*H172,2)</f>
        <v>0</v>
      </c>
      <c r="K172" s="216" t="s">
        <v>247</v>
      </c>
      <c r="L172" s="45"/>
      <c r="M172" s="221" t="s">
        <v>19</v>
      </c>
      <c r="N172" s="222" t="s">
        <v>43</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248</v>
      </c>
      <c r="AT172" s="225" t="s">
        <v>243</v>
      </c>
      <c r="AU172" s="225" t="s">
        <v>81</v>
      </c>
      <c r="AY172" s="18" t="s">
        <v>240</v>
      </c>
      <c r="BE172" s="226">
        <f>IF(N172="základní",J172,0)</f>
        <v>0</v>
      </c>
      <c r="BF172" s="226">
        <f>IF(N172="snížená",J172,0)</f>
        <v>0</v>
      </c>
      <c r="BG172" s="226">
        <f>IF(N172="zákl. přenesená",J172,0)</f>
        <v>0</v>
      </c>
      <c r="BH172" s="226">
        <f>IF(N172="sníž. přenesená",J172,0)</f>
        <v>0</v>
      </c>
      <c r="BI172" s="226">
        <f>IF(N172="nulová",J172,0)</f>
        <v>0</v>
      </c>
      <c r="BJ172" s="18" t="s">
        <v>79</v>
      </c>
      <c r="BK172" s="226">
        <f>ROUND(I172*H172,2)</f>
        <v>0</v>
      </c>
      <c r="BL172" s="18" t="s">
        <v>248</v>
      </c>
      <c r="BM172" s="225" t="s">
        <v>400</v>
      </c>
    </row>
    <row r="173" s="2" customFormat="1" ht="16.5" customHeight="1">
      <c r="A173" s="39"/>
      <c r="B173" s="40"/>
      <c r="C173" s="214" t="s">
        <v>397</v>
      </c>
      <c r="D173" s="214" t="s">
        <v>243</v>
      </c>
      <c r="E173" s="215" t="s">
        <v>8935</v>
      </c>
      <c r="F173" s="216" t="s">
        <v>8936</v>
      </c>
      <c r="G173" s="217" t="s">
        <v>282</v>
      </c>
      <c r="H173" s="218">
        <v>2</v>
      </c>
      <c r="I173" s="219"/>
      <c r="J173" s="220">
        <f>ROUND(I173*H173,2)</f>
        <v>0</v>
      </c>
      <c r="K173" s="216" t="s">
        <v>247</v>
      </c>
      <c r="L173" s="45"/>
      <c r="M173" s="221" t="s">
        <v>19</v>
      </c>
      <c r="N173" s="222" t="s">
        <v>43</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248</v>
      </c>
      <c r="AT173" s="225" t="s">
        <v>243</v>
      </c>
      <c r="AU173" s="225" t="s">
        <v>81</v>
      </c>
      <c r="AY173" s="18" t="s">
        <v>240</v>
      </c>
      <c r="BE173" s="226">
        <f>IF(N173="základní",J173,0)</f>
        <v>0</v>
      </c>
      <c r="BF173" s="226">
        <f>IF(N173="snížená",J173,0)</f>
        <v>0</v>
      </c>
      <c r="BG173" s="226">
        <f>IF(N173="zákl. přenesená",J173,0)</f>
        <v>0</v>
      </c>
      <c r="BH173" s="226">
        <f>IF(N173="sníž. přenesená",J173,0)</f>
        <v>0</v>
      </c>
      <c r="BI173" s="226">
        <f>IF(N173="nulová",J173,0)</f>
        <v>0</v>
      </c>
      <c r="BJ173" s="18" t="s">
        <v>79</v>
      </c>
      <c r="BK173" s="226">
        <f>ROUND(I173*H173,2)</f>
        <v>0</v>
      </c>
      <c r="BL173" s="18" t="s">
        <v>248</v>
      </c>
      <c r="BM173" s="225" t="s">
        <v>403</v>
      </c>
    </row>
    <row r="174" s="2" customFormat="1" ht="16.5" customHeight="1">
      <c r="A174" s="39"/>
      <c r="B174" s="40"/>
      <c r="C174" s="214" t="s">
        <v>320</v>
      </c>
      <c r="D174" s="214" t="s">
        <v>243</v>
      </c>
      <c r="E174" s="215" t="s">
        <v>8937</v>
      </c>
      <c r="F174" s="216" t="s">
        <v>8938</v>
      </c>
      <c r="G174" s="217" t="s">
        <v>282</v>
      </c>
      <c r="H174" s="218">
        <v>1</v>
      </c>
      <c r="I174" s="219"/>
      <c r="J174" s="220">
        <f>ROUND(I174*H174,2)</f>
        <v>0</v>
      </c>
      <c r="K174" s="216" t="s">
        <v>247</v>
      </c>
      <c r="L174" s="45"/>
      <c r="M174" s="221" t="s">
        <v>19</v>
      </c>
      <c r="N174" s="222" t="s">
        <v>43</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248</v>
      </c>
      <c r="AT174" s="225" t="s">
        <v>243</v>
      </c>
      <c r="AU174" s="225" t="s">
        <v>81</v>
      </c>
      <c r="AY174" s="18" t="s">
        <v>240</v>
      </c>
      <c r="BE174" s="226">
        <f>IF(N174="základní",J174,0)</f>
        <v>0</v>
      </c>
      <c r="BF174" s="226">
        <f>IF(N174="snížená",J174,0)</f>
        <v>0</v>
      </c>
      <c r="BG174" s="226">
        <f>IF(N174="zákl. přenesená",J174,0)</f>
        <v>0</v>
      </c>
      <c r="BH174" s="226">
        <f>IF(N174="sníž. přenesená",J174,0)</f>
        <v>0</v>
      </c>
      <c r="BI174" s="226">
        <f>IF(N174="nulová",J174,0)</f>
        <v>0</v>
      </c>
      <c r="BJ174" s="18" t="s">
        <v>79</v>
      </c>
      <c r="BK174" s="226">
        <f>ROUND(I174*H174,2)</f>
        <v>0</v>
      </c>
      <c r="BL174" s="18" t="s">
        <v>248</v>
      </c>
      <c r="BM174" s="225" t="s">
        <v>409</v>
      </c>
    </row>
    <row r="175" s="2" customFormat="1" ht="16.5" customHeight="1">
      <c r="A175" s="39"/>
      <c r="B175" s="40"/>
      <c r="C175" s="214" t="s">
        <v>406</v>
      </c>
      <c r="D175" s="214" t="s">
        <v>243</v>
      </c>
      <c r="E175" s="215" t="s">
        <v>8939</v>
      </c>
      <c r="F175" s="216" t="s">
        <v>8940</v>
      </c>
      <c r="G175" s="217" t="s">
        <v>282</v>
      </c>
      <c r="H175" s="218">
        <v>2</v>
      </c>
      <c r="I175" s="219"/>
      <c r="J175" s="220">
        <f>ROUND(I175*H175,2)</f>
        <v>0</v>
      </c>
      <c r="K175" s="216" t="s">
        <v>247</v>
      </c>
      <c r="L175" s="45"/>
      <c r="M175" s="221" t="s">
        <v>19</v>
      </c>
      <c r="N175" s="222" t="s">
        <v>43</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248</v>
      </c>
      <c r="AT175" s="225" t="s">
        <v>243</v>
      </c>
      <c r="AU175" s="225" t="s">
        <v>81</v>
      </c>
      <c r="AY175" s="18" t="s">
        <v>240</v>
      </c>
      <c r="BE175" s="226">
        <f>IF(N175="základní",J175,0)</f>
        <v>0</v>
      </c>
      <c r="BF175" s="226">
        <f>IF(N175="snížená",J175,0)</f>
        <v>0</v>
      </c>
      <c r="BG175" s="226">
        <f>IF(N175="zákl. přenesená",J175,0)</f>
        <v>0</v>
      </c>
      <c r="BH175" s="226">
        <f>IF(N175="sníž. přenesená",J175,0)</f>
        <v>0</v>
      </c>
      <c r="BI175" s="226">
        <f>IF(N175="nulová",J175,0)</f>
        <v>0</v>
      </c>
      <c r="BJ175" s="18" t="s">
        <v>79</v>
      </c>
      <c r="BK175" s="226">
        <f>ROUND(I175*H175,2)</f>
        <v>0</v>
      </c>
      <c r="BL175" s="18" t="s">
        <v>248</v>
      </c>
      <c r="BM175" s="225" t="s">
        <v>412</v>
      </c>
    </row>
    <row r="176" s="2" customFormat="1" ht="16.5" customHeight="1">
      <c r="A176" s="39"/>
      <c r="B176" s="40"/>
      <c r="C176" s="214" t="s">
        <v>322</v>
      </c>
      <c r="D176" s="214" t="s">
        <v>243</v>
      </c>
      <c r="E176" s="215" t="s">
        <v>8941</v>
      </c>
      <c r="F176" s="216" t="s">
        <v>8942</v>
      </c>
      <c r="G176" s="217" t="s">
        <v>282</v>
      </c>
      <c r="H176" s="218">
        <v>2</v>
      </c>
      <c r="I176" s="219"/>
      <c r="J176" s="220">
        <f>ROUND(I176*H176,2)</f>
        <v>0</v>
      </c>
      <c r="K176" s="216" t="s">
        <v>247</v>
      </c>
      <c r="L176" s="45"/>
      <c r="M176" s="221" t="s">
        <v>19</v>
      </c>
      <c r="N176" s="222" t="s">
        <v>43</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248</v>
      </c>
      <c r="AT176" s="225" t="s">
        <v>243</v>
      </c>
      <c r="AU176" s="225" t="s">
        <v>81</v>
      </c>
      <c r="AY176" s="18" t="s">
        <v>240</v>
      </c>
      <c r="BE176" s="226">
        <f>IF(N176="základní",J176,0)</f>
        <v>0</v>
      </c>
      <c r="BF176" s="226">
        <f>IF(N176="snížená",J176,0)</f>
        <v>0</v>
      </c>
      <c r="BG176" s="226">
        <f>IF(N176="zákl. přenesená",J176,0)</f>
        <v>0</v>
      </c>
      <c r="BH176" s="226">
        <f>IF(N176="sníž. přenesená",J176,0)</f>
        <v>0</v>
      </c>
      <c r="BI176" s="226">
        <f>IF(N176="nulová",J176,0)</f>
        <v>0</v>
      </c>
      <c r="BJ176" s="18" t="s">
        <v>79</v>
      </c>
      <c r="BK176" s="226">
        <f>ROUND(I176*H176,2)</f>
        <v>0</v>
      </c>
      <c r="BL176" s="18" t="s">
        <v>248</v>
      </c>
      <c r="BM176" s="225" t="s">
        <v>417</v>
      </c>
    </row>
    <row r="177" s="2" customFormat="1" ht="16.5" customHeight="1">
      <c r="A177" s="39"/>
      <c r="B177" s="40"/>
      <c r="C177" s="214" t="s">
        <v>413</v>
      </c>
      <c r="D177" s="214" t="s">
        <v>243</v>
      </c>
      <c r="E177" s="215" t="s">
        <v>8943</v>
      </c>
      <c r="F177" s="216" t="s">
        <v>8944</v>
      </c>
      <c r="G177" s="217" t="s">
        <v>261</v>
      </c>
      <c r="H177" s="218">
        <v>50</v>
      </c>
      <c r="I177" s="219"/>
      <c r="J177" s="220">
        <f>ROUND(I177*H177,2)</f>
        <v>0</v>
      </c>
      <c r="K177" s="216" t="s">
        <v>247</v>
      </c>
      <c r="L177" s="45"/>
      <c r="M177" s="221" t="s">
        <v>19</v>
      </c>
      <c r="N177" s="222" t="s">
        <v>43</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248</v>
      </c>
      <c r="AT177" s="225" t="s">
        <v>243</v>
      </c>
      <c r="AU177" s="225" t="s">
        <v>81</v>
      </c>
      <c r="AY177" s="18" t="s">
        <v>240</v>
      </c>
      <c r="BE177" s="226">
        <f>IF(N177="základní",J177,0)</f>
        <v>0</v>
      </c>
      <c r="BF177" s="226">
        <f>IF(N177="snížená",J177,0)</f>
        <v>0</v>
      </c>
      <c r="BG177" s="226">
        <f>IF(N177="zákl. přenesená",J177,0)</f>
        <v>0</v>
      </c>
      <c r="BH177" s="226">
        <f>IF(N177="sníž. přenesená",J177,0)</f>
        <v>0</v>
      </c>
      <c r="BI177" s="226">
        <f>IF(N177="nulová",J177,0)</f>
        <v>0</v>
      </c>
      <c r="BJ177" s="18" t="s">
        <v>79</v>
      </c>
      <c r="BK177" s="226">
        <f>ROUND(I177*H177,2)</f>
        <v>0</v>
      </c>
      <c r="BL177" s="18" t="s">
        <v>248</v>
      </c>
      <c r="BM177" s="225" t="s">
        <v>420</v>
      </c>
    </row>
    <row r="178" s="2" customFormat="1" ht="16.5" customHeight="1">
      <c r="A178" s="39"/>
      <c r="B178" s="40"/>
      <c r="C178" s="214" t="s">
        <v>325</v>
      </c>
      <c r="D178" s="214" t="s">
        <v>243</v>
      </c>
      <c r="E178" s="215" t="s">
        <v>8945</v>
      </c>
      <c r="F178" s="216" t="s">
        <v>8946</v>
      </c>
      <c r="G178" s="217" t="s">
        <v>282</v>
      </c>
      <c r="H178" s="218">
        <v>1</v>
      </c>
      <c r="I178" s="219"/>
      <c r="J178" s="220">
        <f>ROUND(I178*H178,2)</f>
        <v>0</v>
      </c>
      <c r="K178" s="216" t="s">
        <v>247</v>
      </c>
      <c r="L178" s="45"/>
      <c r="M178" s="221" t="s">
        <v>19</v>
      </c>
      <c r="N178" s="222" t="s">
        <v>43</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248</v>
      </c>
      <c r="AT178" s="225" t="s">
        <v>243</v>
      </c>
      <c r="AU178" s="225" t="s">
        <v>81</v>
      </c>
      <c r="AY178" s="18" t="s">
        <v>240</v>
      </c>
      <c r="BE178" s="226">
        <f>IF(N178="základní",J178,0)</f>
        <v>0</v>
      </c>
      <c r="BF178" s="226">
        <f>IF(N178="snížená",J178,0)</f>
        <v>0</v>
      </c>
      <c r="BG178" s="226">
        <f>IF(N178="zákl. přenesená",J178,0)</f>
        <v>0</v>
      </c>
      <c r="BH178" s="226">
        <f>IF(N178="sníž. přenesená",J178,0)</f>
        <v>0</v>
      </c>
      <c r="BI178" s="226">
        <f>IF(N178="nulová",J178,0)</f>
        <v>0</v>
      </c>
      <c r="BJ178" s="18" t="s">
        <v>79</v>
      </c>
      <c r="BK178" s="226">
        <f>ROUND(I178*H178,2)</f>
        <v>0</v>
      </c>
      <c r="BL178" s="18" t="s">
        <v>248</v>
      </c>
      <c r="BM178" s="225" t="s">
        <v>424</v>
      </c>
    </row>
    <row r="179" s="2" customFormat="1" ht="16.5" customHeight="1">
      <c r="A179" s="39"/>
      <c r="B179" s="40"/>
      <c r="C179" s="214" t="s">
        <v>421</v>
      </c>
      <c r="D179" s="214" t="s">
        <v>243</v>
      </c>
      <c r="E179" s="215" t="s">
        <v>8947</v>
      </c>
      <c r="F179" s="216" t="s">
        <v>8948</v>
      </c>
      <c r="G179" s="217" t="s">
        <v>282</v>
      </c>
      <c r="H179" s="218">
        <v>1</v>
      </c>
      <c r="I179" s="219"/>
      <c r="J179" s="220">
        <f>ROUND(I179*H179,2)</f>
        <v>0</v>
      </c>
      <c r="K179" s="216" t="s">
        <v>247</v>
      </c>
      <c r="L179" s="45"/>
      <c r="M179" s="221" t="s">
        <v>19</v>
      </c>
      <c r="N179" s="222" t="s">
        <v>43</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248</v>
      </c>
      <c r="AT179" s="225" t="s">
        <v>243</v>
      </c>
      <c r="AU179" s="225" t="s">
        <v>81</v>
      </c>
      <c r="AY179" s="18" t="s">
        <v>240</v>
      </c>
      <c r="BE179" s="226">
        <f>IF(N179="základní",J179,0)</f>
        <v>0</v>
      </c>
      <c r="BF179" s="226">
        <f>IF(N179="snížená",J179,0)</f>
        <v>0</v>
      </c>
      <c r="BG179" s="226">
        <f>IF(N179="zákl. přenesená",J179,0)</f>
        <v>0</v>
      </c>
      <c r="BH179" s="226">
        <f>IF(N179="sníž. přenesená",J179,0)</f>
        <v>0</v>
      </c>
      <c r="BI179" s="226">
        <f>IF(N179="nulová",J179,0)</f>
        <v>0</v>
      </c>
      <c r="BJ179" s="18" t="s">
        <v>79</v>
      </c>
      <c r="BK179" s="226">
        <f>ROUND(I179*H179,2)</f>
        <v>0</v>
      </c>
      <c r="BL179" s="18" t="s">
        <v>248</v>
      </c>
      <c r="BM179" s="225" t="s">
        <v>427</v>
      </c>
    </row>
    <row r="180" s="2" customFormat="1" ht="16.5" customHeight="1">
      <c r="A180" s="39"/>
      <c r="B180" s="40"/>
      <c r="C180" s="214" t="s">
        <v>327</v>
      </c>
      <c r="D180" s="214" t="s">
        <v>243</v>
      </c>
      <c r="E180" s="215" t="s">
        <v>8949</v>
      </c>
      <c r="F180" s="216" t="s">
        <v>8950</v>
      </c>
      <c r="G180" s="217" t="s">
        <v>282</v>
      </c>
      <c r="H180" s="218">
        <v>1</v>
      </c>
      <c r="I180" s="219"/>
      <c r="J180" s="220">
        <f>ROUND(I180*H180,2)</f>
        <v>0</v>
      </c>
      <c r="K180" s="216" t="s">
        <v>247</v>
      </c>
      <c r="L180" s="45"/>
      <c r="M180" s="221" t="s">
        <v>19</v>
      </c>
      <c r="N180" s="222" t="s">
        <v>43</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248</v>
      </c>
      <c r="AT180" s="225" t="s">
        <v>243</v>
      </c>
      <c r="AU180" s="225" t="s">
        <v>81</v>
      </c>
      <c r="AY180" s="18" t="s">
        <v>240</v>
      </c>
      <c r="BE180" s="226">
        <f>IF(N180="základní",J180,0)</f>
        <v>0</v>
      </c>
      <c r="BF180" s="226">
        <f>IF(N180="snížená",J180,0)</f>
        <v>0</v>
      </c>
      <c r="BG180" s="226">
        <f>IF(N180="zákl. přenesená",J180,0)</f>
        <v>0</v>
      </c>
      <c r="BH180" s="226">
        <f>IF(N180="sníž. přenesená",J180,0)</f>
        <v>0</v>
      </c>
      <c r="BI180" s="226">
        <f>IF(N180="nulová",J180,0)</f>
        <v>0</v>
      </c>
      <c r="BJ180" s="18" t="s">
        <v>79</v>
      </c>
      <c r="BK180" s="226">
        <f>ROUND(I180*H180,2)</f>
        <v>0</v>
      </c>
      <c r="BL180" s="18" t="s">
        <v>248</v>
      </c>
      <c r="BM180" s="225" t="s">
        <v>431</v>
      </c>
    </row>
    <row r="181" s="2" customFormat="1" ht="16.5" customHeight="1">
      <c r="A181" s="39"/>
      <c r="B181" s="40"/>
      <c r="C181" s="214" t="s">
        <v>428</v>
      </c>
      <c r="D181" s="214" t="s">
        <v>243</v>
      </c>
      <c r="E181" s="215" t="s">
        <v>8951</v>
      </c>
      <c r="F181" s="216" t="s">
        <v>8952</v>
      </c>
      <c r="G181" s="217" t="s">
        <v>282</v>
      </c>
      <c r="H181" s="218">
        <v>1</v>
      </c>
      <c r="I181" s="219"/>
      <c r="J181" s="220">
        <f>ROUND(I181*H181,2)</f>
        <v>0</v>
      </c>
      <c r="K181" s="216" t="s">
        <v>247</v>
      </c>
      <c r="L181" s="45"/>
      <c r="M181" s="221" t="s">
        <v>19</v>
      </c>
      <c r="N181" s="222" t="s">
        <v>43</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248</v>
      </c>
      <c r="AT181" s="225" t="s">
        <v>243</v>
      </c>
      <c r="AU181" s="225" t="s">
        <v>81</v>
      </c>
      <c r="AY181" s="18" t="s">
        <v>240</v>
      </c>
      <c r="BE181" s="226">
        <f>IF(N181="základní",J181,0)</f>
        <v>0</v>
      </c>
      <c r="BF181" s="226">
        <f>IF(N181="snížená",J181,0)</f>
        <v>0</v>
      </c>
      <c r="BG181" s="226">
        <f>IF(N181="zákl. přenesená",J181,0)</f>
        <v>0</v>
      </c>
      <c r="BH181" s="226">
        <f>IF(N181="sníž. přenesená",J181,0)</f>
        <v>0</v>
      </c>
      <c r="BI181" s="226">
        <f>IF(N181="nulová",J181,0)</f>
        <v>0</v>
      </c>
      <c r="BJ181" s="18" t="s">
        <v>79</v>
      </c>
      <c r="BK181" s="226">
        <f>ROUND(I181*H181,2)</f>
        <v>0</v>
      </c>
      <c r="BL181" s="18" t="s">
        <v>248</v>
      </c>
      <c r="BM181" s="225" t="s">
        <v>434</v>
      </c>
    </row>
    <row r="182" s="2" customFormat="1" ht="16.5" customHeight="1">
      <c r="A182" s="39"/>
      <c r="B182" s="40"/>
      <c r="C182" s="214" t="s">
        <v>331</v>
      </c>
      <c r="D182" s="214" t="s">
        <v>243</v>
      </c>
      <c r="E182" s="215" t="s">
        <v>8953</v>
      </c>
      <c r="F182" s="216" t="s">
        <v>8954</v>
      </c>
      <c r="G182" s="217" t="s">
        <v>282</v>
      </c>
      <c r="H182" s="218">
        <v>3</v>
      </c>
      <c r="I182" s="219"/>
      <c r="J182" s="220">
        <f>ROUND(I182*H182,2)</f>
        <v>0</v>
      </c>
      <c r="K182" s="216" t="s">
        <v>247</v>
      </c>
      <c r="L182" s="45"/>
      <c r="M182" s="221" t="s">
        <v>19</v>
      </c>
      <c r="N182" s="222" t="s">
        <v>43</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248</v>
      </c>
      <c r="AT182" s="225" t="s">
        <v>243</v>
      </c>
      <c r="AU182" s="225" t="s">
        <v>81</v>
      </c>
      <c r="AY182" s="18" t="s">
        <v>240</v>
      </c>
      <c r="BE182" s="226">
        <f>IF(N182="základní",J182,0)</f>
        <v>0</v>
      </c>
      <c r="BF182" s="226">
        <f>IF(N182="snížená",J182,0)</f>
        <v>0</v>
      </c>
      <c r="BG182" s="226">
        <f>IF(N182="zákl. přenesená",J182,0)</f>
        <v>0</v>
      </c>
      <c r="BH182" s="226">
        <f>IF(N182="sníž. přenesená",J182,0)</f>
        <v>0</v>
      </c>
      <c r="BI182" s="226">
        <f>IF(N182="nulová",J182,0)</f>
        <v>0</v>
      </c>
      <c r="BJ182" s="18" t="s">
        <v>79</v>
      </c>
      <c r="BK182" s="226">
        <f>ROUND(I182*H182,2)</f>
        <v>0</v>
      </c>
      <c r="BL182" s="18" t="s">
        <v>248</v>
      </c>
      <c r="BM182" s="225" t="s">
        <v>610</v>
      </c>
    </row>
    <row r="183" s="2" customFormat="1" ht="16.5" customHeight="1">
      <c r="A183" s="39"/>
      <c r="B183" s="40"/>
      <c r="C183" s="214" t="s">
        <v>617</v>
      </c>
      <c r="D183" s="214" t="s">
        <v>243</v>
      </c>
      <c r="E183" s="215" t="s">
        <v>8955</v>
      </c>
      <c r="F183" s="216" t="s">
        <v>8956</v>
      </c>
      <c r="G183" s="217" t="s">
        <v>282</v>
      </c>
      <c r="H183" s="218">
        <v>1</v>
      </c>
      <c r="I183" s="219"/>
      <c r="J183" s="220">
        <f>ROUND(I183*H183,2)</f>
        <v>0</v>
      </c>
      <c r="K183" s="216" t="s">
        <v>247</v>
      </c>
      <c r="L183" s="45"/>
      <c r="M183" s="221" t="s">
        <v>19</v>
      </c>
      <c r="N183" s="222" t="s">
        <v>43</v>
      </c>
      <c r="O183" s="85"/>
      <c r="P183" s="223">
        <f>O183*H183</f>
        <v>0</v>
      </c>
      <c r="Q183" s="223">
        <v>0</v>
      </c>
      <c r="R183" s="223">
        <f>Q183*H183</f>
        <v>0</v>
      </c>
      <c r="S183" s="223">
        <v>0</v>
      </c>
      <c r="T183" s="224">
        <f>S183*H183</f>
        <v>0</v>
      </c>
      <c r="U183" s="39"/>
      <c r="V183" s="39"/>
      <c r="W183" s="39"/>
      <c r="X183" s="39"/>
      <c r="Y183" s="39"/>
      <c r="Z183" s="39"/>
      <c r="AA183" s="39"/>
      <c r="AB183" s="39"/>
      <c r="AC183" s="39"/>
      <c r="AD183" s="39"/>
      <c r="AE183" s="39"/>
      <c r="AR183" s="225" t="s">
        <v>248</v>
      </c>
      <c r="AT183" s="225" t="s">
        <v>243</v>
      </c>
      <c r="AU183" s="225" t="s">
        <v>81</v>
      </c>
      <c r="AY183" s="18" t="s">
        <v>240</v>
      </c>
      <c r="BE183" s="226">
        <f>IF(N183="základní",J183,0)</f>
        <v>0</v>
      </c>
      <c r="BF183" s="226">
        <f>IF(N183="snížená",J183,0)</f>
        <v>0</v>
      </c>
      <c r="BG183" s="226">
        <f>IF(N183="zákl. přenesená",J183,0)</f>
        <v>0</v>
      </c>
      <c r="BH183" s="226">
        <f>IF(N183="sníž. přenesená",J183,0)</f>
        <v>0</v>
      </c>
      <c r="BI183" s="226">
        <f>IF(N183="nulová",J183,0)</f>
        <v>0</v>
      </c>
      <c r="BJ183" s="18" t="s">
        <v>79</v>
      </c>
      <c r="BK183" s="226">
        <f>ROUND(I183*H183,2)</f>
        <v>0</v>
      </c>
      <c r="BL183" s="18" t="s">
        <v>248</v>
      </c>
      <c r="BM183" s="225" t="s">
        <v>625</v>
      </c>
    </row>
    <row r="184" s="2" customFormat="1" ht="16.5" customHeight="1">
      <c r="A184" s="39"/>
      <c r="B184" s="40"/>
      <c r="C184" s="214" t="s">
        <v>333</v>
      </c>
      <c r="D184" s="214" t="s">
        <v>243</v>
      </c>
      <c r="E184" s="215" t="s">
        <v>8957</v>
      </c>
      <c r="F184" s="216" t="s">
        <v>8958</v>
      </c>
      <c r="G184" s="217" t="s">
        <v>261</v>
      </c>
      <c r="H184" s="218">
        <v>120</v>
      </c>
      <c r="I184" s="219"/>
      <c r="J184" s="220">
        <f>ROUND(I184*H184,2)</f>
        <v>0</v>
      </c>
      <c r="K184" s="216" t="s">
        <v>247</v>
      </c>
      <c r="L184" s="45"/>
      <c r="M184" s="221" t="s">
        <v>19</v>
      </c>
      <c r="N184" s="222" t="s">
        <v>43</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248</v>
      </c>
      <c r="AT184" s="225" t="s">
        <v>243</v>
      </c>
      <c r="AU184" s="225" t="s">
        <v>81</v>
      </c>
      <c r="AY184" s="18" t="s">
        <v>240</v>
      </c>
      <c r="BE184" s="226">
        <f>IF(N184="základní",J184,0)</f>
        <v>0</v>
      </c>
      <c r="BF184" s="226">
        <f>IF(N184="snížená",J184,0)</f>
        <v>0</v>
      </c>
      <c r="BG184" s="226">
        <f>IF(N184="zákl. přenesená",J184,0)</f>
        <v>0</v>
      </c>
      <c r="BH184" s="226">
        <f>IF(N184="sníž. přenesená",J184,0)</f>
        <v>0</v>
      </c>
      <c r="BI184" s="226">
        <f>IF(N184="nulová",J184,0)</f>
        <v>0</v>
      </c>
      <c r="BJ184" s="18" t="s">
        <v>79</v>
      </c>
      <c r="BK184" s="226">
        <f>ROUND(I184*H184,2)</f>
        <v>0</v>
      </c>
      <c r="BL184" s="18" t="s">
        <v>248</v>
      </c>
      <c r="BM184" s="225" t="s">
        <v>629</v>
      </c>
    </row>
    <row r="185" s="2" customFormat="1" ht="16.5" customHeight="1">
      <c r="A185" s="39"/>
      <c r="B185" s="40"/>
      <c r="C185" s="214" t="s">
        <v>626</v>
      </c>
      <c r="D185" s="214" t="s">
        <v>243</v>
      </c>
      <c r="E185" s="215" t="s">
        <v>8959</v>
      </c>
      <c r="F185" s="216" t="s">
        <v>8960</v>
      </c>
      <c r="G185" s="217" t="s">
        <v>261</v>
      </c>
      <c r="H185" s="218">
        <v>20</v>
      </c>
      <c r="I185" s="219"/>
      <c r="J185" s="220">
        <f>ROUND(I185*H185,2)</f>
        <v>0</v>
      </c>
      <c r="K185" s="216" t="s">
        <v>247</v>
      </c>
      <c r="L185" s="45"/>
      <c r="M185" s="221" t="s">
        <v>19</v>
      </c>
      <c r="N185" s="222" t="s">
        <v>43</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248</v>
      </c>
      <c r="AT185" s="225" t="s">
        <v>243</v>
      </c>
      <c r="AU185" s="225" t="s">
        <v>81</v>
      </c>
      <c r="AY185" s="18" t="s">
        <v>240</v>
      </c>
      <c r="BE185" s="226">
        <f>IF(N185="základní",J185,0)</f>
        <v>0</v>
      </c>
      <c r="BF185" s="226">
        <f>IF(N185="snížená",J185,0)</f>
        <v>0</v>
      </c>
      <c r="BG185" s="226">
        <f>IF(N185="zákl. přenesená",J185,0)</f>
        <v>0</v>
      </c>
      <c r="BH185" s="226">
        <f>IF(N185="sníž. přenesená",J185,0)</f>
        <v>0</v>
      </c>
      <c r="BI185" s="226">
        <f>IF(N185="nulová",J185,0)</f>
        <v>0</v>
      </c>
      <c r="BJ185" s="18" t="s">
        <v>79</v>
      </c>
      <c r="BK185" s="226">
        <f>ROUND(I185*H185,2)</f>
        <v>0</v>
      </c>
      <c r="BL185" s="18" t="s">
        <v>248</v>
      </c>
      <c r="BM185" s="225" t="s">
        <v>632</v>
      </c>
    </row>
    <row r="186" s="2" customFormat="1" ht="16.5" customHeight="1">
      <c r="A186" s="39"/>
      <c r="B186" s="40"/>
      <c r="C186" s="214" t="s">
        <v>336</v>
      </c>
      <c r="D186" s="214" t="s">
        <v>243</v>
      </c>
      <c r="E186" s="215" t="s">
        <v>8961</v>
      </c>
      <c r="F186" s="216" t="s">
        <v>8841</v>
      </c>
      <c r="G186" s="217" t="s">
        <v>261</v>
      </c>
      <c r="H186" s="218">
        <v>30</v>
      </c>
      <c r="I186" s="219"/>
      <c r="J186" s="220">
        <f>ROUND(I186*H186,2)</f>
        <v>0</v>
      </c>
      <c r="K186" s="216" t="s">
        <v>247</v>
      </c>
      <c r="L186" s="45"/>
      <c r="M186" s="221" t="s">
        <v>19</v>
      </c>
      <c r="N186" s="222" t="s">
        <v>43</v>
      </c>
      <c r="O186" s="85"/>
      <c r="P186" s="223">
        <f>O186*H186</f>
        <v>0</v>
      </c>
      <c r="Q186" s="223">
        <v>0</v>
      </c>
      <c r="R186" s="223">
        <f>Q186*H186</f>
        <v>0</v>
      </c>
      <c r="S186" s="223">
        <v>0</v>
      </c>
      <c r="T186" s="224">
        <f>S186*H186</f>
        <v>0</v>
      </c>
      <c r="U186" s="39"/>
      <c r="V186" s="39"/>
      <c r="W186" s="39"/>
      <c r="X186" s="39"/>
      <c r="Y186" s="39"/>
      <c r="Z186" s="39"/>
      <c r="AA186" s="39"/>
      <c r="AB186" s="39"/>
      <c r="AC186" s="39"/>
      <c r="AD186" s="39"/>
      <c r="AE186" s="39"/>
      <c r="AR186" s="225" t="s">
        <v>248</v>
      </c>
      <c r="AT186" s="225" t="s">
        <v>243</v>
      </c>
      <c r="AU186" s="225" t="s">
        <v>81</v>
      </c>
      <c r="AY186" s="18" t="s">
        <v>240</v>
      </c>
      <c r="BE186" s="226">
        <f>IF(N186="základní",J186,0)</f>
        <v>0</v>
      </c>
      <c r="BF186" s="226">
        <f>IF(N186="snížená",J186,0)</f>
        <v>0</v>
      </c>
      <c r="BG186" s="226">
        <f>IF(N186="zákl. přenesená",J186,0)</f>
        <v>0</v>
      </c>
      <c r="BH186" s="226">
        <f>IF(N186="sníž. přenesená",J186,0)</f>
        <v>0</v>
      </c>
      <c r="BI186" s="226">
        <f>IF(N186="nulová",J186,0)</f>
        <v>0</v>
      </c>
      <c r="BJ186" s="18" t="s">
        <v>79</v>
      </c>
      <c r="BK186" s="226">
        <f>ROUND(I186*H186,2)</f>
        <v>0</v>
      </c>
      <c r="BL186" s="18" t="s">
        <v>248</v>
      </c>
      <c r="BM186" s="225" t="s">
        <v>636</v>
      </c>
    </row>
    <row r="187" s="2" customFormat="1" ht="16.5" customHeight="1">
      <c r="A187" s="39"/>
      <c r="B187" s="40"/>
      <c r="C187" s="214" t="s">
        <v>633</v>
      </c>
      <c r="D187" s="214" t="s">
        <v>243</v>
      </c>
      <c r="E187" s="215" t="s">
        <v>8962</v>
      </c>
      <c r="F187" s="216" t="s">
        <v>8843</v>
      </c>
      <c r="G187" s="217" t="s">
        <v>261</v>
      </c>
      <c r="H187" s="218">
        <v>30</v>
      </c>
      <c r="I187" s="219"/>
      <c r="J187" s="220">
        <f>ROUND(I187*H187,2)</f>
        <v>0</v>
      </c>
      <c r="K187" s="216" t="s">
        <v>247</v>
      </c>
      <c r="L187" s="45"/>
      <c r="M187" s="221" t="s">
        <v>19</v>
      </c>
      <c r="N187" s="222" t="s">
        <v>43</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248</v>
      </c>
      <c r="AT187" s="225" t="s">
        <v>243</v>
      </c>
      <c r="AU187" s="225" t="s">
        <v>81</v>
      </c>
      <c r="AY187" s="18" t="s">
        <v>240</v>
      </c>
      <c r="BE187" s="226">
        <f>IF(N187="základní",J187,0)</f>
        <v>0</v>
      </c>
      <c r="BF187" s="226">
        <f>IF(N187="snížená",J187,0)</f>
        <v>0</v>
      </c>
      <c r="BG187" s="226">
        <f>IF(N187="zákl. přenesená",J187,0)</f>
        <v>0</v>
      </c>
      <c r="BH187" s="226">
        <f>IF(N187="sníž. přenesená",J187,0)</f>
        <v>0</v>
      </c>
      <c r="BI187" s="226">
        <f>IF(N187="nulová",J187,0)</f>
        <v>0</v>
      </c>
      <c r="BJ187" s="18" t="s">
        <v>79</v>
      </c>
      <c r="BK187" s="226">
        <f>ROUND(I187*H187,2)</f>
        <v>0</v>
      </c>
      <c r="BL187" s="18" t="s">
        <v>248</v>
      </c>
      <c r="BM187" s="225" t="s">
        <v>639</v>
      </c>
    </row>
    <row r="188" s="2" customFormat="1" ht="21.75" customHeight="1">
      <c r="A188" s="39"/>
      <c r="B188" s="40"/>
      <c r="C188" s="214" t="s">
        <v>338</v>
      </c>
      <c r="D188" s="214" t="s">
        <v>243</v>
      </c>
      <c r="E188" s="215" t="s">
        <v>8963</v>
      </c>
      <c r="F188" s="216" t="s">
        <v>8845</v>
      </c>
      <c r="G188" s="217" t="s">
        <v>381</v>
      </c>
      <c r="H188" s="218">
        <v>4</v>
      </c>
      <c r="I188" s="219"/>
      <c r="J188" s="220">
        <f>ROUND(I188*H188,2)</f>
        <v>0</v>
      </c>
      <c r="K188" s="216" t="s">
        <v>247</v>
      </c>
      <c r="L188" s="45"/>
      <c r="M188" s="221" t="s">
        <v>19</v>
      </c>
      <c r="N188" s="222" t="s">
        <v>43</v>
      </c>
      <c r="O188" s="85"/>
      <c r="P188" s="223">
        <f>O188*H188</f>
        <v>0</v>
      </c>
      <c r="Q188" s="223">
        <v>0</v>
      </c>
      <c r="R188" s="223">
        <f>Q188*H188</f>
        <v>0</v>
      </c>
      <c r="S188" s="223">
        <v>0</v>
      </c>
      <c r="T188" s="224">
        <f>S188*H188</f>
        <v>0</v>
      </c>
      <c r="U188" s="39"/>
      <c r="V188" s="39"/>
      <c r="W188" s="39"/>
      <c r="X188" s="39"/>
      <c r="Y188" s="39"/>
      <c r="Z188" s="39"/>
      <c r="AA188" s="39"/>
      <c r="AB188" s="39"/>
      <c r="AC188" s="39"/>
      <c r="AD188" s="39"/>
      <c r="AE188" s="39"/>
      <c r="AR188" s="225" t="s">
        <v>248</v>
      </c>
      <c r="AT188" s="225" t="s">
        <v>243</v>
      </c>
      <c r="AU188" s="225" t="s">
        <v>81</v>
      </c>
      <c r="AY188" s="18" t="s">
        <v>240</v>
      </c>
      <c r="BE188" s="226">
        <f>IF(N188="základní",J188,0)</f>
        <v>0</v>
      </c>
      <c r="BF188" s="226">
        <f>IF(N188="snížená",J188,0)</f>
        <v>0</v>
      </c>
      <c r="BG188" s="226">
        <f>IF(N188="zákl. přenesená",J188,0)</f>
        <v>0</v>
      </c>
      <c r="BH188" s="226">
        <f>IF(N188="sníž. přenesená",J188,0)</f>
        <v>0</v>
      </c>
      <c r="BI188" s="226">
        <f>IF(N188="nulová",J188,0)</f>
        <v>0</v>
      </c>
      <c r="BJ188" s="18" t="s">
        <v>79</v>
      </c>
      <c r="BK188" s="226">
        <f>ROUND(I188*H188,2)</f>
        <v>0</v>
      </c>
      <c r="BL188" s="18" t="s">
        <v>248</v>
      </c>
      <c r="BM188" s="225" t="s">
        <v>643</v>
      </c>
    </row>
    <row r="189" s="2" customFormat="1" ht="16.5" customHeight="1">
      <c r="A189" s="39"/>
      <c r="B189" s="40"/>
      <c r="C189" s="214" t="s">
        <v>640</v>
      </c>
      <c r="D189" s="214" t="s">
        <v>243</v>
      </c>
      <c r="E189" s="215" t="s">
        <v>8964</v>
      </c>
      <c r="F189" s="216" t="s">
        <v>8965</v>
      </c>
      <c r="G189" s="217" t="s">
        <v>261</v>
      </c>
      <c r="H189" s="218">
        <v>150</v>
      </c>
      <c r="I189" s="219"/>
      <c r="J189" s="220">
        <f>ROUND(I189*H189,2)</f>
        <v>0</v>
      </c>
      <c r="K189" s="216" t="s">
        <v>247</v>
      </c>
      <c r="L189" s="45"/>
      <c r="M189" s="221" t="s">
        <v>19</v>
      </c>
      <c r="N189" s="222" t="s">
        <v>43</v>
      </c>
      <c r="O189" s="85"/>
      <c r="P189" s="223">
        <f>O189*H189</f>
        <v>0</v>
      </c>
      <c r="Q189" s="223">
        <v>0</v>
      </c>
      <c r="R189" s="223">
        <f>Q189*H189</f>
        <v>0</v>
      </c>
      <c r="S189" s="223">
        <v>0</v>
      </c>
      <c r="T189" s="224">
        <f>S189*H189</f>
        <v>0</v>
      </c>
      <c r="U189" s="39"/>
      <c r="V189" s="39"/>
      <c r="W189" s="39"/>
      <c r="X189" s="39"/>
      <c r="Y189" s="39"/>
      <c r="Z189" s="39"/>
      <c r="AA189" s="39"/>
      <c r="AB189" s="39"/>
      <c r="AC189" s="39"/>
      <c r="AD189" s="39"/>
      <c r="AE189" s="39"/>
      <c r="AR189" s="225" t="s">
        <v>248</v>
      </c>
      <c r="AT189" s="225" t="s">
        <v>243</v>
      </c>
      <c r="AU189" s="225" t="s">
        <v>81</v>
      </c>
      <c r="AY189" s="18" t="s">
        <v>240</v>
      </c>
      <c r="BE189" s="226">
        <f>IF(N189="základní",J189,0)</f>
        <v>0</v>
      </c>
      <c r="BF189" s="226">
        <f>IF(N189="snížená",J189,0)</f>
        <v>0</v>
      </c>
      <c r="BG189" s="226">
        <f>IF(N189="zákl. přenesená",J189,0)</f>
        <v>0</v>
      </c>
      <c r="BH189" s="226">
        <f>IF(N189="sníž. přenesená",J189,0)</f>
        <v>0</v>
      </c>
      <c r="BI189" s="226">
        <f>IF(N189="nulová",J189,0)</f>
        <v>0</v>
      </c>
      <c r="BJ189" s="18" t="s">
        <v>79</v>
      </c>
      <c r="BK189" s="226">
        <f>ROUND(I189*H189,2)</f>
        <v>0</v>
      </c>
      <c r="BL189" s="18" t="s">
        <v>248</v>
      </c>
      <c r="BM189" s="225" t="s">
        <v>646</v>
      </c>
    </row>
    <row r="190" s="2" customFormat="1" ht="16.5" customHeight="1">
      <c r="A190" s="39"/>
      <c r="B190" s="40"/>
      <c r="C190" s="214" t="s">
        <v>344</v>
      </c>
      <c r="D190" s="214" t="s">
        <v>243</v>
      </c>
      <c r="E190" s="215" t="s">
        <v>8966</v>
      </c>
      <c r="F190" s="216" t="s">
        <v>8967</v>
      </c>
      <c r="G190" s="217" t="s">
        <v>282</v>
      </c>
      <c r="H190" s="218">
        <v>1</v>
      </c>
      <c r="I190" s="219"/>
      <c r="J190" s="220">
        <f>ROUND(I190*H190,2)</f>
        <v>0</v>
      </c>
      <c r="K190" s="216" t="s">
        <v>247</v>
      </c>
      <c r="L190" s="45"/>
      <c r="M190" s="221" t="s">
        <v>19</v>
      </c>
      <c r="N190" s="222" t="s">
        <v>43</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248</v>
      </c>
      <c r="AT190" s="225" t="s">
        <v>243</v>
      </c>
      <c r="AU190" s="225" t="s">
        <v>81</v>
      </c>
      <c r="AY190" s="18" t="s">
        <v>240</v>
      </c>
      <c r="BE190" s="226">
        <f>IF(N190="základní",J190,0)</f>
        <v>0</v>
      </c>
      <c r="BF190" s="226">
        <f>IF(N190="snížená",J190,0)</f>
        <v>0</v>
      </c>
      <c r="BG190" s="226">
        <f>IF(N190="zákl. přenesená",J190,0)</f>
        <v>0</v>
      </c>
      <c r="BH190" s="226">
        <f>IF(N190="sníž. přenesená",J190,0)</f>
        <v>0</v>
      </c>
      <c r="BI190" s="226">
        <f>IF(N190="nulová",J190,0)</f>
        <v>0</v>
      </c>
      <c r="BJ190" s="18" t="s">
        <v>79</v>
      </c>
      <c r="BK190" s="226">
        <f>ROUND(I190*H190,2)</f>
        <v>0</v>
      </c>
      <c r="BL190" s="18" t="s">
        <v>248</v>
      </c>
      <c r="BM190" s="225" t="s">
        <v>650</v>
      </c>
    </row>
    <row r="191" s="2" customFormat="1">
      <c r="A191" s="39"/>
      <c r="B191" s="40"/>
      <c r="C191" s="214" t="s">
        <v>647</v>
      </c>
      <c r="D191" s="214" t="s">
        <v>243</v>
      </c>
      <c r="E191" s="215" t="s">
        <v>8968</v>
      </c>
      <c r="F191" s="216" t="s">
        <v>8969</v>
      </c>
      <c r="G191" s="217" t="s">
        <v>4937</v>
      </c>
      <c r="H191" s="218">
        <v>1</v>
      </c>
      <c r="I191" s="219"/>
      <c r="J191" s="220">
        <f>ROUND(I191*H191,2)</f>
        <v>0</v>
      </c>
      <c r="K191" s="216" t="s">
        <v>247</v>
      </c>
      <c r="L191" s="45"/>
      <c r="M191" s="221" t="s">
        <v>19</v>
      </c>
      <c r="N191" s="222" t="s">
        <v>43</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248</v>
      </c>
      <c r="AT191" s="225" t="s">
        <v>243</v>
      </c>
      <c r="AU191" s="225" t="s">
        <v>81</v>
      </c>
      <c r="AY191" s="18" t="s">
        <v>240</v>
      </c>
      <c r="BE191" s="226">
        <f>IF(N191="základní",J191,0)</f>
        <v>0</v>
      </c>
      <c r="BF191" s="226">
        <f>IF(N191="snížená",J191,0)</f>
        <v>0</v>
      </c>
      <c r="BG191" s="226">
        <f>IF(N191="zákl. přenesená",J191,0)</f>
        <v>0</v>
      </c>
      <c r="BH191" s="226">
        <f>IF(N191="sníž. přenesená",J191,0)</f>
        <v>0</v>
      </c>
      <c r="BI191" s="226">
        <f>IF(N191="nulová",J191,0)</f>
        <v>0</v>
      </c>
      <c r="BJ191" s="18" t="s">
        <v>79</v>
      </c>
      <c r="BK191" s="226">
        <f>ROUND(I191*H191,2)</f>
        <v>0</v>
      </c>
      <c r="BL191" s="18" t="s">
        <v>248</v>
      </c>
      <c r="BM191" s="225" t="s">
        <v>654</v>
      </c>
    </row>
    <row r="192" s="12" customFormat="1" ht="22.8" customHeight="1">
      <c r="A192" s="12"/>
      <c r="B192" s="198"/>
      <c r="C192" s="199"/>
      <c r="D192" s="200" t="s">
        <v>71</v>
      </c>
      <c r="E192" s="212" t="s">
        <v>8970</v>
      </c>
      <c r="F192" s="212" t="s">
        <v>8971</v>
      </c>
      <c r="G192" s="199"/>
      <c r="H192" s="199"/>
      <c r="I192" s="202"/>
      <c r="J192" s="213">
        <f>BK192</f>
        <v>0</v>
      </c>
      <c r="K192" s="199"/>
      <c r="L192" s="204"/>
      <c r="M192" s="205"/>
      <c r="N192" s="206"/>
      <c r="O192" s="206"/>
      <c r="P192" s="207">
        <f>P193</f>
        <v>0</v>
      </c>
      <c r="Q192" s="206"/>
      <c r="R192" s="207">
        <f>R193</f>
        <v>0</v>
      </c>
      <c r="S192" s="206"/>
      <c r="T192" s="208">
        <f>T193</f>
        <v>0</v>
      </c>
      <c r="U192" s="12"/>
      <c r="V192" s="12"/>
      <c r="W192" s="12"/>
      <c r="X192" s="12"/>
      <c r="Y192" s="12"/>
      <c r="Z192" s="12"/>
      <c r="AA192" s="12"/>
      <c r="AB192" s="12"/>
      <c r="AC192" s="12"/>
      <c r="AD192" s="12"/>
      <c r="AE192" s="12"/>
      <c r="AR192" s="209" t="s">
        <v>79</v>
      </c>
      <c r="AT192" s="210" t="s">
        <v>71</v>
      </c>
      <c r="AU192" s="210" t="s">
        <v>79</v>
      </c>
      <c r="AY192" s="209" t="s">
        <v>240</v>
      </c>
      <c r="BK192" s="211">
        <f>BK193</f>
        <v>0</v>
      </c>
    </row>
    <row r="193" s="2" customFormat="1" ht="16.5" customHeight="1">
      <c r="A193" s="39"/>
      <c r="B193" s="40"/>
      <c r="C193" s="214" t="s">
        <v>347</v>
      </c>
      <c r="D193" s="214" t="s">
        <v>243</v>
      </c>
      <c r="E193" s="215" t="s">
        <v>8972</v>
      </c>
      <c r="F193" s="216" t="s">
        <v>8973</v>
      </c>
      <c r="G193" s="217" t="s">
        <v>282</v>
      </c>
      <c r="H193" s="218">
        <v>2</v>
      </c>
      <c r="I193" s="219"/>
      <c r="J193" s="220">
        <f>ROUND(I193*H193,2)</f>
        <v>0</v>
      </c>
      <c r="K193" s="216" t="s">
        <v>247</v>
      </c>
      <c r="L193" s="45"/>
      <c r="M193" s="221" t="s">
        <v>19</v>
      </c>
      <c r="N193" s="222" t="s">
        <v>43</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248</v>
      </c>
      <c r="AT193" s="225" t="s">
        <v>243</v>
      </c>
      <c r="AU193" s="225" t="s">
        <v>81</v>
      </c>
      <c r="AY193" s="18" t="s">
        <v>240</v>
      </c>
      <c r="BE193" s="226">
        <f>IF(N193="základní",J193,0)</f>
        <v>0</v>
      </c>
      <c r="BF193" s="226">
        <f>IF(N193="snížená",J193,0)</f>
        <v>0</v>
      </c>
      <c r="BG193" s="226">
        <f>IF(N193="zákl. přenesená",J193,0)</f>
        <v>0</v>
      </c>
      <c r="BH193" s="226">
        <f>IF(N193="sníž. přenesená",J193,0)</f>
        <v>0</v>
      </c>
      <c r="BI193" s="226">
        <f>IF(N193="nulová",J193,0)</f>
        <v>0</v>
      </c>
      <c r="BJ193" s="18" t="s">
        <v>79</v>
      </c>
      <c r="BK193" s="226">
        <f>ROUND(I193*H193,2)</f>
        <v>0</v>
      </c>
      <c r="BL193" s="18" t="s">
        <v>248</v>
      </c>
      <c r="BM193" s="225" t="s">
        <v>660</v>
      </c>
    </row>
    <row r="194" s="12" customFormat="1" ht="22.8" customHeight="1">
      <c r="A194" s="12"/>
      <c r="B194" s="198"/>
      <c r="C194" s="199"/>
      <c r="D194" s="200" t="s">
        <v>71</v>
      </c>
      <c r="E194" s="212" t="s">
        <v>8974</v>
      </c>
      <c r="F194" s="212" t="s">
        <v>8975</v>
      </c>
      <c r="G194" s="199"/>
      <c r="H194" s="199"/>
      <c r="I194" s="202"/>
      <c r="J194" s="213">
        <f>BK194</f>
        <v>0</v>
      </c>
      <c r="K194" s="199"/>
      <c r="L194" s="204"/>
      <c r="M194" s="205"/>
      <c r="N194" s="206"/>
      <c r="O194" s="206"/>
      <c r="P194" s="207">
        <f>SUM(P195:P196)</f>
        <v>0</v>
      </c>
      <c r="Q194" s="206"/>
      <c r="R194" s="207">
        <f>SUM(R195:R196)</f>
        <v>0</v>
      </c>
      <c r="S194" s="206"/>
      <c r="T194" s="208">
        <f>SUM(T195:T196)</f>
        <v>0</v>
      </c>
      <c r="U194" s="12"/>
      <c r="V194" s="12"/>
      <c r="W194" s="12"/>
      <c r="X194" s="12"/>
      <c r="Y194" s="12"/>
      <c r="Z194" s="12"/>
      <c r="AA194" s="12"/>
      <c r="AB194" s="12"/>
      <c r="AC194" s="12"/>
      <c r="AD194" s="12"/>
      <c r="AE194" s="12"/>
      <c r="AR194" s="209" t="s">
        <v>79</v>
      </c>
      <c r="AT194" s="210" t="s">
        <v>71</v>
      </c>
      <c r="AU194" s="210" t="s">
        <v>79</v>
      </c>
      <c r="AY194" s="209" t="s">
        <v>240</v>
      </c>
      <c r="BK194" s="211">
        <f>SUM(BK195:BK196)</f>
        <v>0</v>
      </c>
    </row>
    <row r="195" s="2" customFormat="1" ht="16.5" customHeight="1">
      <c r="A195" s="39"/>
      <c r="B195" s="40"/>
      <c r="C195" s="214" t="s">
        <v>655</v>
      </c>
      <c r="D195" s="214" t="s">
        <v>243</v>
      </c>
      <c r="E195" s="215" t="s">
        <v>8976</v>
      </c>
      <c r="F195" s="216" t="s">
        <v>8977</v>
      </c>
      <c r="G195" s="217" t="s">
        <v>282</v>
      </c>
      <c r="H195" s="218">
        <v>50</v>
      </c>
      <c r="I195" s="219"/>
      <c r="J195" s="220">
        <f>ROUND(I195*H195,2)</f>
        <v>0</v>
      </c>
      <c r="K195" s="216" t="s">
        <v>247</v>
      </c>
      <c r="L195" s="45"/>
      <c r="M195" s="221" t="s">
        <v>19</v>
      </c>
      <c r="N195" s="222" t="s">
        <v>43</v>
      </c>
      <c r="O195" s="85"/>
      <c r="P195" s="223">
        <f>O195*H195</f>
        <v>0</v>
      </c>
      <c r="Q195" s="223">
        <v>0</v>
      </c>
      <c r="R195" s="223">
        <f>Q195*H195</f>
        <v>0</v>
      </c>
      <c r="S195" s="223">
        <v>0</v>
      </c>
      <c r="T195" s="224">
        <f>S195*H195</f>
        <v>0</v>
      </c>
      <c r="U195" s="39"/>
      <c r="V195" s="39"/>
      <c r="W195" s="39"/>
      <c r="X195" s="39"/>
      <c r="Y195" s="39"/>
      <c r="Z195" s="39"/>
      <c r="AA195" s="39"/>
      <c r="AB195" s="39"/>
      <c r="AC195" s="39"/>
      <c r="AD195" s="39"/>
      <c r="AE195" s="39"/>
      <c r="AR195" s="225" t="s">
        <v>248</v>
      </c>
      <c r="AT195" s="225" t="s">
        <v>243</v>
      </c>
      <c r="AU195" s="225" t="s">
        <v>81</v>
      </c>
      <c r="AY195" s="18" t="s">
        <v>240</v>
      </c>
      <c r="BE195" s="226">
        <f>IF(N195="základní",J195,0)</f>
        <v>0</v>
      </c>
      <c r="BF195" s="226">
        <f>IF(N195="snížená",J195,0)</f>
        <v>0</v>
      </c>
      <c r="BG195" s="226">
        <f>IF(N195="zákl. přenesená",J195,0)</f>
        <v>0</v>
      </c>
      <c r="BH195" s="226">
        <f>IF(N195="sníž. přenesená",J195,0)</f>
        <v>0</v>
      </c>
      <c r="BI195" s="226">
        <f>IF(N195="nulová",J195,0)</f>
        <v>0</v>
      </c>
      <c r="BJ195" s="18" t="s">
        <v>79</v>
      </c>
      <c r="BK195" s="226">
        <f>ROUND(I195*H195,2)</f>
        <v>0</v>
      </c>
      <c r="BL195" s="18" t="s">
        <v>248</v>
      </c>
      <c r="BM195" s="225" t="s">
        <v>8978</v>
      </c>
    </row>
    <row r="196" s="2" customFormat="1" ht="21.75" customHeight="1">
      <c r="A196" s="39"/>
      <c r="B196" s="40"/>
      <c r="C196" s="214" t="s">
        <v>351</v>
      </c>
      <c r="D196" s="214" t="s">
        <v>243</v>
      </c>
      <c r="E196" s="215" t="s">
        <v>8979</v>
      </c>
      <c r="F196" s="216" t="s">
        <v>8980</v>
      </c>
      <c r="G196" s="217" t="s">
        <v>282</v>
      </c>
      <c r="H196" s="218">
        <v>1</v>
      </c>
      <c r="I196" s="219"/>
      <c r="J196" s="220">
        <f>ROUND(I196*H196,2)</f>
        <v>0</v>
      </c>
      <c r="K196" s="216" t="s">
        <v>247</v>
      </c>
      <c r="L196" s="45"/>
      <c r="M196" s="221" t="s">
        <v>19</v>
      </c>
      <c r="N196" s="222" t="s">
        <v>43</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248</v>
      </c>
      <c r="AT196" s="225" t="s">
        <v>243</v>
      </c>
      <c r="AU196" s="225" t="s">
        <v>81</v>
      </c>
      <c r="AY196" s="18" t="s">
        <v>240</v>
      </c>
      <c r="BE196" s="226">
        <f>IF(N196="základní",J196,0)</f>
        <v>0</v>
      </c>
      <c r="BF196" s="226">
        <f>IF(N196="snížená",J196,0)</f>
        <v>0</v>
      </c>
      <c r="BG196" s="226">
        <f>IF(N196="zákl. přenesená",J196,0)</f>
        <v>0</v>
      </c>
      <c r="BH196" s="226">
        <f>IF(N196="sníž. přenesená",J196,0)</f>
        <v>0</v>
      </c>
      <c r="BI196" s="226">
        <f>IF(N196="nulová",J196,0)</f>
        <v>0</v>
      </c>
      <c r="BJ196" s="18" t="s">
        <v>79</v>
      </c>
      <c r="BK196" s="226">
        <f>ROUND(I196*H196,2)</f>
        <v>0</v>
      </c>
      <c r="BL196" s="18" t="s">
        <v>248</v>
      </c>
      <c r="BM196" s="225" t="s">
        <v>8981</v>
      </c>
    </row>
    <row r="197" s="12" customFormat="1" ht="22.8" customHeight="1">
      <c r="A197" s="12"/>
      <c r="B197" s="198"/>
      <c r="C197" s="199"/>
      <c r="D197" s="200" t="s">
        <v>71</v>
      </c>
      <c r="E197" s="212" t="s">
        <v>8982</v>
      </c>
      <c r="F197" s="212" t="s">
        <v>8874</v>
      </c>
      <c r="G197" s="199"/>
      <c r="H197" s="199"/>
      <c r="I197" s="202"/>
      <c r="J197" s="213">
        <f>BK197</f>
        <v>0</v>
      </c>
      <c r="K197" s="199"/>
      <c r="L197" s="204"/>
      <c r="M197" s="205"/>
      <c r="N197" s="206"/>
      <c r="O197" s="206"/>
      <c r="P197" s="207">
        <f>SUM(P198:P203)</f>
        <v>0</v>
      </c>
      <c r="Q197" s="206"/>
      <c r="R197" s="207">
        <f>SUM(R198:R203)</f>
        <v>0</v>
      </c>
      <c r="S197" s="206"/>
      <c r="T197" s="208">
        <f>SUM(T198:T203)</f>
        <v>0</v>
      </c>
      <c r="U197" s="12"/>
      <c r="V197" s="12"/>
      <c r="W197" s="12"/>
      <c r="X197" s="12"/>
      <c r="Y197" s="12"/>
      <c r="Z197" s="12"/>
      <c r="AA197" s="12"/>
      <c r="AB197" s="12"/>
      <c r="AC197" s="12"/>
      <c r="AD197" s="12"/>
      <c r="AE197" s="12"/>
      <c r="AR197" s="209" t="s">
        <v>79</v>
      </c>
      <c r="AT197" s="210" t="s">
        <v>71</v>
      </c>
      <c r="AU197" s="210" t="s">
        <v>79</v>
      </c>
      <c r="AY197" s="209" t="s">
        <v>240</v>
      </c>
      <c r="BK197" s="211">
        <f>SUM(BK198:BK203)</f>
        <v>0</v>
      </c>
    </row>
    <row r="198" s="2" customFormat="1" ht="16.5" customHeight="1">
      <c r="A198" s="39"/>
      <c r="B198" s="40"/>
      <c r="C198" s="214" t="s">
        <v>661</v>
      </c>
      <c r="D198" s="214" t="s">
        <v>243</v>
      </c>
      <c r="E198" s="215" t="s">
        <v>8983</v>
      </c>
      <c r="F198" s="216" t="s">
        <v>8984</v>
      </c>
      <c r="G198" s="217" t="s">
        <v>6156</v>
      </c>
      <c r="H198" s="218">
        <v>1</v>
      </c>
      <c r="I198" s="219"/>
      <c r="J198" s="220">
        <f>ROUND(I198*H198,2)</f>
        <v>0</v>
      </c>
      <c r="K198" s="216" t="s">
        <v>247</v>
      </c>
      <c r="L198" s="45"/>
      <c r="M198" s="221" t="s">
        <v>19</v>
      </c>
      <c r="N198" s="222" t="s">
        <v>43</v>
      </c>
      <c r="O198" s="85"/>
      <c r="P198" s="223">
        <f>O198*H198</f>
        <v>0</v>
      </c>
      <c r="Q198" s="223">
        <v>0</v>
      </c>
      <c r="R198" s="223">
        <f>Q198*H198</f>
        <v>0</v>
      </c>
      <c r="S198" s="223">
        <v>0</v>
      </c>
      <c r="T198" s="224">
        <f>S198*H198</f>
        <v>0</v>
      </c>
      <c r="U198" s="39"/>
      <c r="V198" s="39"/>
      <c r="W198" s="39"/>
      <c r="X198" s="39"/>
      <c r="Y198" s="39"/>
      <c r="Z198" s="39"/>
      <c r="AA198" s="39"/>
      <c r="AB198" s="39"/>
      <c r="AC198" s="39"/>
      <c r="AD198" s="39"/>
      <c r="AE198" s="39"/>
      <c r="AR198" s="225" t="s">
        <v>248</v>
      </c>
      <c r="AT198" s="225" t="s">
        <v>243</v>
      </c>
      <c r="AU198" s="225" t="s">
        <v>81</v>
      </c>
      <c r="AY198" s="18" t="s">
        <v>240</v>
      </c>
      <c r="BE198" s="226">
        <f>IF(N198="základní",J198,0)</f>
        <v>0</v>
      </c>
      <c r="BF198" s="226">
        <f>IF(N198="snížená",J198,0)</f>
        <v>0</v>
      </c>
      <c r="BG198" s="226">
        <f>IF(N198="zákl. přenesená",J198,0)</f>
        <v>0</v>
      </c>
      <c r="BH198" s="226">
        <f>IF(N198="sníž. přenesená",J198,0)</f>
        <v>0</v>
      </c>
      <c r="BI198" s="226">
        <f>IF(N198="nulová",J198,0)</f>
        <v>0</v>
      </c>
      <c r="BJ198" s="18" t="s">
        <v>79</v>
      </c>
      <c r="BK198" s="226">
        <f>ROUND(I198*H198,2)</f>
        <v>0</v>
      </c>
      <c r="BL198" s="18" t="s">
        <v>248</v>
      </c>
      <c r="BM198" s="225" t="s">
        <v>671</v>
      </c>
    </row>
    <row r="199" s="2" customFormat="1" ht="16.5" customHeight="1">
      <c r="A199" s="39"/>
      <c r="B199" s="40"/>
      <c r="C199" s="214" t="s">
        <v>354</v>
      </c>
      <c r="D199" s="214" t="s">
        <v>243</v>
      </c>
      <c r="E199" s="215" t="s">
        <v>8985</v>
      </c>
      <c r="F199" s="216" t="s">
        <v>8986</v>
      </c>
      <c r="G199" s="217" t="s">
        <v>6156</v>
      </c>
      <c r="H199" s="218">
        <v>8</v>
      </c>
      <c r="I199" s="219"/>
      <c r="J199" s="220">
        <f>ROUND(I199*H199,2)</f>
        <v>0</v>
      </c>
      <c r="K199" s="216" t="s">
        <v>247</v>
      </c>
      <c r="L199" s="45"/>
      <c r="M199" s="221" t="s">
        <v>19</v>
      </c>
      <c r="N199" s="222" t="s">
        <v>43</v>
      </c>
      <c r="O199" s="85"/>
      <c r="P199" s="223">
        <f>O199*H199</f>
        <v>0</v>
      </c>
      <c r="Q199" s="223">
        <v>0</v>
      </c>
      <c r="R199" s="223">
        <f>Q199*H199</f>
        <v>0</v>
      </c>
      <c r="S199" s="223">
        <v>0</v>
      </c>
      <c r="T199" s="224">
        <f>S199*H199</f>
        <v>0</v>
      </c>
      <c r="U199" s="39"/>
      <c r="V199" s="39"/>
      <c r="W199" s="39"/>
      <c r="X199" s="39"/>
      <c r="Y199" s="39"/>
      <c r="Z199" s="39"/>
      <c r="AA199" s="39"/>
      <c r="AB199" s="39"/>
      <c r="AC199" s="39"/>
      <c r="AD199" s="39"/>
      <c r="AE199" s="39"/>
      <c r="AR199" s="225" t="s">
        <v>248</v>
      </c>
      <c r="AT199" s="225" t="s">
        <v>243</v>
      </c>
      <c r="AU199" s="225" t="s">
        <v>81</v>
      </c>
      <c r="AY199" s="18" t="s">
        <v>240</v>
      </c>
      <c r="BE199" s="226">
        <f>IF(N199="základní",J199,0)</f>
        <v>0</v>
      </c>
      <c r="BF199" s="226">
        <f>IF(N199="snížená",J199,0)</f>
        <v>0</v>
      </c>
      <c r="BG199" s="226">
        <f>IF(N199="zákl. přenesená",J199,0)</f>
        <v>0</v>
      </c>
      <c r="BH199" s="226">
        <f>IF(N199="sníž. přenesená",J199,0)</f>
        <v>0</v>
      </c>
      <c r="BI199" s="226">
        <f>IF(N199="nulová",J199,0)</f>
        <v>0</v>
      </c>
      <c r="BJ199" s="18" t="s">
        <v>79</v>
      </c>
      <c r="BK199" s="226">
        <f>ROUND(I199*H199,2)</f>
        <v>0</v>
      </c>
      <c r="BL199" s="18" t="s">
        <v>248</v>
      </c>
      <c r="BM199" s="225" t="s">
        <v>674</v>
      </c>
    </row>
    <row r="200" s="2" customFormat="1">
      <c r="A200" s="39"/>
      <c r="B200" s="40"/>
      <c r="C200" s="214" t="s">
        <v>668</v>
      </c>
      <c r="D200" s="214" t="s">
        <v>243</v>
      </c>
      <c r="E200" s="215" t="s">
        <v>8987</v>
      </c>
      <c r="F200" s="216" t="s">
        <v>8988</v>
      </c>
      <c r="G200" s="217" t="s">
        <v>6156</v>
      </c>
      <c r="H200" s="218">
        <v>40</v>
      </c>
      <c r="I200" s="219"/>
      <c r="J200" s="220">
        <f>ROUND(I200*H200,2)</f>
        <v>0</v>
      </c>
      <c r="K200" s="216" t="s">
        <v>247</v>
      </c>
      <c r="L200" s="45"/>
      <c r="M200" s="221" t="s">
        <v>19</v>
      </c>
      <c r="N200" s="222" t="s">
        <v>43</v>
      </c>
      <c r="O200" s="85"/>
      <c r="P200" s="223">
        <f>O200*H200</f>
        <v>0</v>
      </c>
      <c r="Q200" s="223">
        <v>0</v>
      </c>
      <c r="R200" s="223">
        <f>Q200*H200</f>
        <v>0</v>
      </c>
      <c r="S200" s="223">
        <v>0</v>
      </c>
      <c r="T200" s="224">
        <f>S200*H200</f>
        <v>0</v>
      </c>
      <c r="U200" s="39"/>
      <c r="V200" s="39"/>
      <c r="W200" s="39"/>
      <c r="X200" s="39"/>
      <c r="Y200" s="39"/>
      <c r="Z200" s="39"/>
      <c r="AA200" s="39"/>
      <c r="AB200" s="39"/>
      <c r="AC200" s="39"/>
      <c r="AD200" s="39"/>
      <c r="AE200" s="39"/>
      <c r="AR200" s="225" t="s">
        <v>248</v>
      </c>
      <c r="AT200" s="225" t="s">
        <v>243</v>
      </c>
      <c r="AU200" s="225" t="s">
        <v>81</v>
      </c>
      <c r="AY200" s="18" t="s">
        <v>240</v>
      </c>
      <c r="BE200" s="226">
        <f>IF(N200="základní",J200,0)</f>
        <v>0</v>
      </c>
      <c r="BF200" s="226">
        <f>IF(N200="snížená",J200,0)</f>
        <v>0</v>
      </c>
      <c r="BG200" s="226">
        <f>IF(N200="zákl. přenesená",J200,0)</f>
        <v>0</v>
      </c>
      <c r="BH200" s="226">
        <f>IF(N200="sníž. přenesená",J200,0)</f>
        <v>0</v>
      </c>
      <c r="BI200" s="226">
        <f>IF(N200="nulová",J200,0)</f>
        <v>0</v>
      </c>
      <c r="BJ200" s="18" t="s">
        <v>79</v>
      </c>
      <c r="BK200" s="226">
        <f>ROUND(I200*H200,2)</f>
        <v>0</v>
      </c>
      <c r="BL200" s="18" t="s">
        <v>248</v>
      </c>
      <c r="BM200" s="225" t="s">
        <v>678</v>
      </c>
    </row>
    <row r="201" s="2" customFormat="1">
      <c r="A201" s="39"/>
      <c r="B201" s="40"/>
      <c r="C201" s="214" t="s">
        <v>358</v>
      </c>
      <c r="D201" s="214" t="s">
        <v>243</v>
      </c>
      <c r="E201" s="215" t="s">
        <v>8989</v>
      </c>
      <c r="F201" s="216" t="s">
        <v>8990</v>
      </c>
      <c r="G201" s="217" t="s">
        <v>6156</v>
      </c>
      <c r="H201" s="218">
        <v>16</v>
      </c>
      <c r="I201" s="219"/>
      <c r="J201" s="220">
        <f>ROUND(I201*H201,2)</f>
        <v>0</v>
      </c>
      <c r="K201" s="216" t="s">
        <v>247</v>
      </c>
      <c r="L201" s="45"/>
      <c r="M201" s="221" t="s">
        <v>19</v>
      </c>
      <c r="N201" s="222" t="s">
        <v>43</v>
      </c>
      <c r="O201" s="85"/>
      <c r="P201" s="223">
        <f>O201*H201</f>
        <v>0</v>
      </c>
      <c r="Q201" s="223">
        <v>0</v>
      </c>
      <c r="R201" s="223">
        <f>Q201*H201</f>
        <v>0</v>
      </c>
      <c r="S201" s="223">
        <v>0</v>
      </c>
      <c r="T201" s="224">
        <f>S201*H201</f>
        <v>0</v>
      </c>
      <c r="U201" s="39"/>
      <c r="V201" s="39"/>
      <c r="W201" s="39"/>
      <c r="X201" s="39"/>
      <c r="Y201" s="39"/>
      <c r="Z201" s="39"/>
      <c r="AA201" s="39"/>
      <c r="AB201" s="39"/>
      <c r="AC201" s="39"/>
      <c r="AD201" s="39"/>
      <c r="AE201" s="39"/>
      <c r="AR201" s="225" t="s">
        <v>248</v>
      </c>
      <c r="AT201" s="225" t="s">
        <v>243</v>
      </c>
      <c r="AU201" s="225" t="s">
        <v>81</v>
      </c>
      <c r="AY201" s="18" t="s">
        <v>240</v>
      </c>
      <c r="BE201" s="226">
        <f>IF(N201="základní",J201,0)</f>
        <v>0</v>
      </c>
      <c r="BF201" s="226">
        <f>IF(N201="snížená",J201,0)</f>
        <v>0</v>
      </c>
      <c r="BG201" s="226">
        <f>IF(N201="zákl. přenesená",J201,0)</f>
        <v>0</v>
      </c>
      <c r="BH201" s="226">
        <f>IF(N201="sníž. přenesená",J201,0)</f>
        <v>0</v>
      </c>
      <c r="BI201" s="226">
        <f>IF(N201="nulová",J201,0)</f>
        <v>0</v>
      </c>
      <c r="BJ201" s="18" t="s">
        <v>79</v>
      </c>
      <c r="BK201" s="226">
        <f>ROUND(I201*H201,2)</f>
        <v>0</v>
      </c>
      <c r="BL201" s="18" t="s">
        <v>248</v>
      </c>
      <c r="BM201" s="225" t="s">
        <v>680</v>
      </c>
    </row>
    <row r="202" s="2" customFormat="1" ht="16.5" customHeight="1">
      <c r="A202" s="39"/>
      <c r="B202" s="40"/>
      <c r="C202" s="214" t="s">
        <v>675</v>
      </c>
      <c r="D202" s="214" t="s">
        <v>243</v>
      </c>
      <c r="E202" s="215" t="s">
        <v>8991</v>
      </c>
      <c r="F202" s="216" t="s">
        <v>8992</v>
      </c>
      <c r="G202" s="217" t="s">
        <v>6156</v>
      </c>
      <c r="H202" s="218">
        <v>6</v>
      </c>
      <c r="I202" s="219"/>
      <c r="J202" s="220">
        <f>ROUND(I202*H202,2)</f>
        <v>0</v>
      </c>
      <c r="K202" s="216" t="s">
        <v>247</v>
      </c>
      <c r="L202" s="45"/>
      <c r="M202" s="221" t="s">
        <v>19</v>
      </c>
      <c r="N202" s="222" t="s">
        <v>43</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248</v>
      </c>
      <c r="AT202" s="225" t="s">
        <v>243</v>
      </c>
      <c r="AU202" s="225" t="s">
        <v>81</v>
      </c>
      <c r="AY202" s="18" t="s">
        <v>240</v>
      </c>
      <c r="BE202" s="226">
        <f>IF(N202="základní",J202,0)</f>
        <v>0</v>
      </c>
      <c r="BF202" s="226">
        <f>IF(N202="snížená",J202,0)</f>
        <v>0</v>
      </c>
      <c r="BG202" s="226">
        <f>IF(N202="zákl. přenesená",J202,0)</f>
        <v>0</v>
      </c>
      <c r="BH202" s="226">
        <f>IF(N202="sníž. přenesená",J202,0)</f>
        <v>0</v>
      </c>
      <c r="BI202" s="226">
        <f>IF(N202="nulová",J202,0)</f>
        <v>0</v>
      </c>
      <c r="BJ202" s="18" t="s">
        <v>79</v>
      </c>
      <c r="BK202" s="226">
        <f>ROUND(I202*H202,2)</f>
        <v>0</v>
      </c>
      <c r="BL202" s="18" t="s">
        <v>248</v>
      </c>
      <c r="BM202" s="225" t="s">
        <v>683</v>
      </c>
    </row>
    <row r="203" s="2" customFormat="1" ht="16.5" customHeight="1">
      <c r="A203" s="39"/>
      <c r="B203" s="40"/>
      <c r="C203" s="214" t="s">
        <v>363</v>
      </c>
      <c r="D203" s="214" t="s">
        <v>243</v>
      </c>
      <c r="E203" s="215" t="s">
        <v>8993</v>
      </c>
      <c r="F203" s="216" t="s">
        <v>8883</v>
      </c>
      <c r="G203" s="217" t="s">
        <v>1707</v>
      </c>
      <c r="H203" s="218">
        <v>1</v>
      </c>
      <c r="I203" s="219"/>
      <c r="J203" s="220">
        <f>ROUND(I203*H203,2)</f>
        <v>0</v>
      </c>
      <c r="K203" s="216" t="s">
        <v>247</v>
      </c>
      <c r="L203" s="45"/>
      <c r="M203" s="221" t="s">
        <v>19</v>
      </c>
      <c r="N203" s="222" t="s">
        <v>43</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248</v>
      </c>
      <c r="AT203" s="225" t="s">
        <v>243</v>
      </c>
      <c r="AU203" s="225" t="s">
        <v>81</v>
      </c>
      <c r="AY203" s="18" t="s">
        <v>240</v>
      </c>
      <c r="BE203" s="226">
        <f>IF(N203="základní",J203,0)</f>
        <v>0</v>
      </c>
      <c r="BF203" s="226">
        <f>IF(N203="snížená",J203,0)</f>
        <v>0</v>
      </c>
      <c r="BG203" s="226">
        <f>IF(N203="zákl. přenesená",J203,0)</f>
        <v>0</v>
      </c>
      <c r="BH203" s="226">
        <f>IF(N203="sníž. přenesená",J203,0)</f>
        <v>0</v>
      </c>
      <c r="BI203" s="226">
        <f>IF(N203="nulová",J203,0)</f>
        <v>0</v>
      </c>
      <c r="BJ203" s="18" t="s">
        <v>79</v>
      </c>
      <c r="BK203" s="226">
        <f>ROUND(I203*H203,2)</f>
        <v>0</v>
      </c>
      <c r="BL203" s="18" t="s">
        <v>248</v>
      </c>
      <c r="BM203" s="225" t="s">
        <v>685</v>
      </c>
    </row>
    <row r="204" s="12" customFormat="1" ht="25.92" customHeight="1">
      <c r="A204" s="12"/>
      <c r="B204" s="198"/>
      <c r="C204" s="199"/>
      <c r="D204" s="200" t="s">
        <v>71</v>
      </c>
      <c r="E204" s="201" t="s">
        <v>8994</v>
      </c>
      <c r="F204" s="201" t="s">
        <v>8995</v>
      </c>
      <c r="G204" s="199"/>
      <c r="H204" s="199"/>
      <c r="I204" s="202"/>
      <c r="J204" s="203">
        <f>BK204</f>
        <v>0</v>
      </c>
      <c r="K204" s="199"/>
      <c r="L204" s="204"/>
      <c r="M204" s="205"/>
      <c r="N204" s="206"/>
      <c r="O204" s="206"/>
      <c r="P204" s="207">
        <f>P205</f>
        <v>0</v>
      </c>
      <c r="Q204" s="206"/>
      <c r="R204" s="207">
        <f>R205</f>
        <v>0</v>
      </c>
      <c r="S204" s="206"/>
      <c r="T204" s="208">
        <f>T205</f>
        <v>0</v>
      </c>
      <c r="U204" s="12"/>
      <c r="V204" s="12"/>
      <c r="W204" s="12"/>
      <c r="X204" s="12"/>
      <c r="Y204" s="12"/>
      <c r="Z204" s="12"/>
      <c r="AA204" s="12"/>
      <c r="AB204" s="12"/>
      <c r="AC204" s="12"/>
      <c r="AD204" s="12"/>
      <c r="AE204" s="12"/>
      <c r="AR204" s="209" t="s">
        <v>79</v>
      </c>
      <c r="AT204" s="210" t="s">
        <v>71</v>
      </c>
      <c r="AU204" s="210" t="s">
        <v>72</v>
      </c>
      <c r="AY204" s="209" t="s">
        <v>240</v>
      </c>
      <c r="BK204" s="211">
        <f>BK205</f>
        <v>0</v>
      </c>
    </row>
    <row r="205" s="12" customFormat="1" ht="22.8" customHeight="1">
      <c r="A205" s="12"/>
      <c r="B205" s="198"/>
      <c r="C205" s="199"/>
      <c r="D205" s="200" t="s">
        <v>71</v>
      </c>
      <c r="E205" s="212" t="s">
        <v>8996</v>
      </c>
      <c r="F205" s="212" t="s">
        <v>8997</v>
      </c>
      <c r="G205" s="199"/>
      <c r="H205" s="199"/>
      <c r="I205" s="202"/>
      <c r="J205" s="213">
        <f>BK205</f>
        <v>0</v>
      </c>
      <c r="K205" s="199"/>
      <c r="L205" s="204"/>
      <c r="M205" s="205"/>
      <c r="N205" s="206"/>
      <c r="O205" s="206"/>
      <c r="P205" s="207">
        <f>SUM(P206:P211)</f>
        <v>0</v>
      </c>
      <c r="Q205" s="206"/>
      <c r="R205" s="207">
        <f>SUM(R206:R211)</f>
        <v>0</v>
      </c>
      <c r="S205" s="206"/>
      <c r="T205" s="208">
        <f>SUM(T206:T211)</f>
        <v>0</v>
      </c>
      <c r="U205" s="12"/>
      <c r="V205" s="12"/>
      <c r="W205" s="12"/>
      <c r="X205" s="12"/>
      <c r="Y205" s="12"/>
      <c r="Z205" s="12"/>
      <c r="AA205" s="12"/>
      <c r="AB205" s="12"/>
      <c r="AC205" s="12"/>
      <c r="AD205" s="12"/>
      <c r="AE205" s="12"/>
      <c r="AR205" s="209" t="s">
        <v>79</v>
      </c>
      <c r="AT205" s="210" t="s">
        <v>71</v>
      </c>
      <c r="AU205" s="210" t="s">
        <v>79</v>
      </c>
      <c r="AY205" s="209" t="s">
        <v>240</v>
      </c>
      <c r="BK205" s="211">
        <f>SUM(BK206:BK211)</f>
        <v>0</v>
      </c>
    </row>
    <row r="206" s="2" customFormat="1" ht="16.5" customHeight="1">
      <c r="A206" s="39"/>
      <c r="B206" s="40"/>
      <c r="C206" s="214" t="s">
        <v>681</v>
      </c>
      <c r="D206" s="214" t="s">
        <v>243</v>
      </c>
      <c r="E206" s="215" t="s">
        <v>8998</v>
      </c>
      <c r="F206" s="216" t="s">
        <v>8999</v>
      </c>
      <c r="G206" s="217" t="s">
        <v>381</v>
      </c>
      <c r="H206" s="218">
        <v>1</v>
      </c>
      <c r="I206" s="219"/>
      <c r="J206" s="220">
        <f>ROUND(I206*H206,2)</f>
        <v>0</v>
      </c>
      <c r="K206" s="216" t="s">
        <v>247</v>
      </c>
      <c r="L206" s="45"/>
      <c r="M206" s="221" t="s">
        <v>19</v>
      </c>
      <c r="N206" s="222" t="s">
        <v>43</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248</v>
      </c>
      <c r="AT206" s="225" t="s">
        <v>243</v>
      </c>
      <c r="AU206" s="225" t="s">
        <v>81</v>
      </c>
      <c r="AY206" s="18" t="s">
        <v>240</v>
      </c>
      <c r="BE206" s="226">
        <f>IF(N206="základní",J206,0)</f>
        <v>0</v>
      </c>
      <c r="BF206" s="226">
        <f>IF(N206="snížená",J206,0)</f>
        <v>0</v>
      </c>
      <c r="BG206" s="226">
        <f>IF(N206="zákl. přenesená",J206,0)</f>
        <v>0</v>
      </c>
      <c r="BH206" s="226">
        <f>IF(N206="sníž. přenesená",J206,0)</f>
        <v>0</v>
      </c>
      <c r="BI206" s="226">
        <f>IF(N206="nulová",J206,0)</f>
        <v>0</v>
      </c>
      <c r="BJ206" s="18" t="s">
        <v>79</v>
      </c>
      <c r="BK206" s="226">
        <f>ROUND(I206*H206,2)</f>
        <v>0</v>
      </c>
      <c r="BL206" s="18" t="s">
        <v>248</v>
      </c>
      <c r="BM206" s="225" t="s">
        <v>688</v>
      </c>
    </row>
    <row r="207" s="2" customFormat="1" ht="16.5" customHeight="1">
      <c r="A207" s="39"/>
      <c r="B207" s="40"/>
      <c r="C207" s="214" t="s">
        <v>367</v>
      </c>
      <c r="D207" s="214" t="s">
        <v>243</v>
      </c>
      <c r="E207" s="215" t="s">
        <v>9000</v>
      </c>
      <c r="F207" s="216" t="s">
        <v>9001</v>
      </c>
      <c r="G207" s="217" t="s">
        <v>381</v>
      </c>
      <c r="H207" s="218">
        <v>1</v>
      </c>
      <c r="I207" s="219"/>
      <c r="J207" s="220">
        <f>ROUND(I207*H207,2)</f>
        <v>0</v>
      </c>
      <c r="K207" s="216" t="s">
        <v>247</v>
      </c>
      <c r="L207" s="45"/>
      <c r="M207" s="221" t="s">
        <v>19</v>
      </c>
      <c r="N207" s="222" t="s">
        <v>43</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248</v>
      </c>
      <c r="AT207" s="225" t="s">
        <v>243</v>
      </c>
      <c r="AU207" s="225" t="s">
        <v>81</v>
      </c>
      <c r="AY207" s="18" t="s">
        <v>240</v>
      </c>
      <c r="BE207" s="226">
        <f>IF(N207="základní",J207,0)</f>
        <v>0</v>
      </c>
      <c r="BF207" s="226">
        <f>IF(N207="snížená",J207,0)</f>
        <v>0</v>
      </c>
      <c r="BG207" s="226">
        <f>IF(N207="zákl. přenesená",J207,0)</f>
        <v>0</v>
      </c>
      <c r="BH207" s="226">
        <f>IF(N207="sníž. přenesená",J207,0)</f>
        <v>0</v>
      </c>
      <c r="BI207" s="226">
        <f>IF(N207="nulová",J207,0)</f>
        <v>0</v>
      </c>
      <c r="BJ207" s="18" t="s">
        <v>79</v>
      </c>
      <c r="BK207" s="226">
        <f>ROUND(I207*H207,2)</f>
        <v>0</v>
      </c>
      <c r="BL207" s="18" t="s">
        <v>248</v>
      </c>
      <c r="BM207" s="225" t="s">
        <v>693</v>
      </c>
    </row>
    <row r="208" s="2" customFormat="1" ht="16.5" customHeight="1">
      <c r="A208" s="39"/>
      <c r="B208" s="40"/>
      <c r="C208" s="214" t="s">
        <v>686</v>
      </c>
      <c r="D208" s="214" t="s">
        <v>243</v>
      </c>
      <c r="E208" s="215" t="s">
        <v>9002</v>
      </c>
      <c r="F208" s="216" t="s">
        <v>9003</v>
      </c>
      <c r="G208" s="217" t="s">
        <v>282</v>
      </c>
      <c r="H208" s="218">
        <v>1</v>
      </c>
      <c r="I208" s="219"/>
      <c r="J208" s="220">
        <f>ROUND(I208*H208,2)</f>
        <v>0</v>
      </c>
      <c r="K208" s="216" t="s">
        <v>247</v>
      </c>
      <c r="L208" s="45"/>
      <c r="M208" s="221" t="s">
        <v>19</v>
      </c>
      <c r="N208" s="222" t="s">
        <v>43</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248</v>
      </c>
      <c r="AT208" s="225" t="s">
        <v>243</v>
      </c>
      <c r="AU208" s="225" t="s">
        <v>81</v>
      </c>
      <c r="AY208" s="18" t="s">
        <v>240</v>
      </c>
      <c r="BE208" s="226">
        <f>IF(N208="základní",J208,0)</f>
        <v>0</v>
      </c>
      <c r="BF208" s="226">
        <f>IF(N208="snížená",J208,0)</f>
        <v>0</v>
      </c>
      <c r="BG208" s="226">
        <f>IF(N208="zákl. přenesená",J208,0)</f>
        <v>0</v>
      </c>
      <c r="BH208" s="226">
        <f>IF(N208="sníž. přenesená",J208,0)</f>
        <v>0</v>
      </c>
      <c r="BI208" s="226">
        <f>IF(N208="nulová",J208,0)</f>
        <v>0</v>
      </c>
      <c r="BJ208" s="18" t="s">
        <v>79</v>
      </c>
      <c r="BK208" s="226">
        <f>ROUND(I208*H208,2)</f>
        <v>0</v>
      </c>
      <c r="BL208" s="18" t="s">
        <v>248</v>
      </c>
      <c r="BM208" s="225" t="s">
        <v>695</v>
      </c>
    </row>
    <row r="209" s="2" customFormat="1" ht="16.5" customHeight="1">
      <c r="A209" s="39"/>
      <c r="B209" s="40"/>
      <c r="C209" s="214" t="s">
        <v>370</v>
      </c>
      <c r="D209" s="214" t="s">
        <v>243</v>
      </c>
      <c r="E209" s="215" t="s">
        <v>9004</v>
      </c>
      <c r="F209" s="216" t="s">
        <v>9005</v>
      </c>
      <c r="G209" s="217" t="s">
        <v>282</v>
      </c>
      <c r="H209" s="218">
        <v>1</v>
      </c>
      <c r="I209" s="219"/>
      <c r="J209" s="220">
        <f>ROUND(I209*H209,2)</f>
        <v>0</v>
      </c>
      <c r="K209" s="216" t="s">
        <v>247</v>
      </c>
      <c r="L209" s="45"/>
      <c r="M209" s="221" t="s">
        <v>19</v>
      </c>
      <c r="N209" s="222" t="s">
        <v>43</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248</v>
      </c>
      <c r="AT209" s="225" t="s">
        <v>243</v>
      </c>
      <c r="AU209" s="225" t="s">
        <v>81</v>
      </c>
      <c r="AY209" s="18" t="s">
        <v>240</v>
      </c>
      <c r="BE209" s="226">
        <f>IF(N209="základní",J209,0)</f>
        <v>0</v>
      </c>
      <c r="BF209" s="226">
        <f>IF(N209="snížená",J209,0)</f>
        <v>0</v>
      </c>
      <c r="BG209" s="226">
        <f>IF(N209="zákl. přenesená",J209,0)</f>
        <v>0</v>
      </c>
      <c r="BH209" s="226">
        <f>IF(N209="sníž. přenesená",J209,0)</f>
        <v>0</v>
      </c>
      <c r="BI209" s="226">
        <f>IF(N209="nulová",J209,0)</f>
        <v>0</v>
      </c>
      <c r="BJ209" s="18" t="s">
        <v>79</v>
      </c>
      <c r="BK209" s="226">
        <f>ROUND(I209*H209,2)</f>
        <v>0</v>
      </c>
      <c r="BL209" s="18" t="s">
        <v>248</v>
      </c>
      <c r="BM209" s="225" t="s">
        <v>698</v>
      </c>
    </row>
    <row r="210" s="2" customFormat="1" ht="16.5" customHeight="1">
      <c r="A210" s="39"/>
      <c r="B210" s="40"/>
      <c r="C210" s="214" t="s">
        <v>691</v>
      </c>
      <c r="D210" s="214" t="s">
        <v>243</v>
      </c>
      <c r="E210" s="215" t="s">
        <v>9006</v>
      </c>
      <c r="F210" s="216" t="s">
        <v>9007</v>
      </c>
      <c r="G210" s="217" t="s">
        <v>282</v>
      </c>
      <c r="H210" s="218">
        <v>1</v>
      </c>
      <c r="I210" s="219"/>
      <c r="J210" s="220">
        <f>ROUND(I210*H210,2)</f>
        <v>0</v>
      </c>
      <c r="K210" s="216" t="s">
        <v>247</v>
      </c>
      <c r="L210" s="45"/>
      <c r="M210" s="221" t="s">
        <v>19</v>
      </c>
      <c r="N210" s="222" t="s">
        <v>43</v>
      </c>
      <c r="O210" s="85"/>
      <c r="P210" s="223">
        <f>O210*H210</f>
        <v>0</v>
      </c>
      <c r="Q210" s="223">
        <v>0</v>
      </c>
      <c r="R210" s="223">
        <f>Q210*H210</f>
        <v>0</v>
      </c>
      <c r="S210" s="223">
        <v>0</v>
      </c>
      <c r="T210" s="224">
        <f>S210*H210</f>
        <v>0</v>
      </c>
      <c r="U210" s="39"/>
      <c r="V210" s="39"/>
      <c r="W210" s="39"/>
      <c r="X210" s="39"/>
      <c r="Y210" s="39"/>
      <c r="Z210" s="39"/>
      <c r="AA210" s="39"/>
      <c r="AB210" s="39"/>
      <c r="AC210" s="39"/>
      <c r="AD210" s="39"/>
      <c r="AE210" s="39"/>
      <c r="AR210" s="225" t="s">
        <v>248</v>
      </c>
      <c r="AT210" s="225" t="s">
        <v>243</v>
      </c>
      <c r="AU210" s="225" t="s">
        <v>81</v>
      </c>
      <c r="AY210" s="18" t="s">
        <v>240</v>
      </c>
      <c r="BE210" s="226">
        <f>IF(N210="základní",J210,0)</f>
        <v>0</v>
      </c>
      <c r="BF210" s="226">
        <f>IF(N210="snížená",J210,0)</f>
        <v>0</v>
      </c>
      <c r="BG210" s="226">
        <f>IF(N210="zákl. přenesená",J210,0)</f>
        <v>0</v>
      </c>
      <c r="BH210" s="226">
        <f>IF(N210="sníž. přenesená",J210,0)</f>
        <v>0</v>
      </c>
      <c r="BI210" s="226">
        <f>IF(N210="nulová",J210,0)</f>
        <v>0</v>
      </c>
      <c r="BJ210" s="18" t="s">
        <v>79</v>
      </c>
      <c r="BK210" s="226">
        <f>ROUND(I210*H210,2)</f>
        <v>0</v>
      </c>
      <c r="BL210" s="18" t="s">
        <v>248</v>
      </c>
      <c r="BM210" s="225" t="s">
        <v>701</v>
      </c>
    </row>
    <row r="211" s="2" customFormat="1" ht="16.5" customHeight="1">
      <c r="A211" s="39"/>
      <c r="B211" s="40"/>
      <c r="C211" s="214" t="s">
        <v>374</v>
      </c>
      <c r="D211" s="214" t="s">
        <v>243</v>
      </c>
      <c r="E211" s="215" t="s">
        <v>9008</v>
      </c>
      <c r="F211" s="216" t="s">
        <v>430</v>
      </c>
      <c r="G211" s="217" t="s">
        <v>9009</v>
      </c>
      <c r="H211" s="218">
        <v>1</v>
      </c>
      <c r="I211" s="219"/>
      <c r="J211" s="220">
        <f>ROUND(I211*H211,2)</f>
        <v>0</v>
      </c>
      <c r="K211" s="216" t="s">
        <v>247</v>
      </c>
      <c r="L211" s="45"/>
      <c r="M211" s="234" t="s">
        <v>19</v>
      </c>
      <c r="N211" s="235" t="s">
        <v>43</v>
      </c>
      <c r="O211" s="232"/>
      <c r="P211" s="236">
        <f>O211*H211</f>
        <v>0</v>
      </c>
      <c r="Q211" s="236">
        <v>0</v>
      </c>
      <c r="R211" s="236">
        <f>Q211*H211</f>
        <v>0</v>
      </c>
      <c r="S211" s="236">
        <v>0</v>
      </c>
      <c r="T211" s="237">
        <f>S211*H211</f>
        <v>0</v>
      </c>
      <c r="U211" s="39"/>
      <c r="V211" s="39"/>
      <c r="W211" s="39"/>
      <c r="X211" s="39"/>
      <c r="Y211" s="39"/>
      <c r="Z211" s="39"/>
      <c r="AA211" s="39"/>
      <c r="AB211" s="39"/>
      <c r="AC211" s="39"/>
      <c r="AD211" s="39"/>
      <c r="AE211" s="39"/>
      <c r="AR211" s="225" t="s">
        <v>248</v>
      </c>
      <c r="AT211" s="225" t="s">
        <v>243</v>
      </c>
      <c r="AU211" s="225" t="s">
        <v>81</v>
      </c>
      <c r="AY211" s="18" t="s">
        <v>240</v>
      </c>
      <c r="BE211" s="226">
        <f>IF(N211="základní",J211,0)</f>
        <v>0</v>
      </c>
      <c r="BF211" s="226">
        <f>IF(N211="snížená",J211,0)</f>
        <v>0</v>
      </c>
      <c r="BG211" s="226">
        <f>IF(N211="zákl. přenesená",J211,0)</f>
        <v>0</v>
      </c>
      <c r="BH211" s="226">
        <f>IF(N211="sníž. přenesená",J211,0)</f>
        <v>0</v>
      </c>
      <c r="BI211" s="226">
        <f>IF(N211="nulová",J211,0)</f>
        <v>0</v>
      </c>
      <c r="BJ211" s="18" t="s">
        <v>79</v>
      </c>
      <c r="BK211" s="226">
        <f>ROUND(I211*H211,2)</f>
        <v>0</v>
      </c>
      <c r="BL211" s="18" t="s">
        <v>248</v>
      </c>
      <c r="BM211" s="225" t="s">
        <v>704</v>
      </c>
    </row>
    <row r="212" s="2" customFormat="1" ht="6.96" customHeight="1">
      <c r="A212" s="39"/>
      <c r="B212" s="60"/>
      <c r="C212" s="61"/>
      <c r="D212" s="61"/>
      <c r="E212" s="61"/>
      <c r="F212" s="61"/>
      <c r="G212" s="61"/>
      <c r="H212" s="61"/>
      <c r="I212" s="61"/>
      <c r="J212" s="61"/>
      <c r="K212" s="61"/>
      <c r="L212" s="45"/>
      <c r="M212" s="39"/>
      <c r="O212" s="39"/>
      <c r="P212" s="39"/>
      <c r="Q212" s="39"/>
      <c r="R212" s="39"/>
      <c r="S212" s="39"/>
      <c r="T212" s="39"/>
      <c r="U212" s="39"/>
      <c r="V212" s="39"/>
      <c r="W212" s="39"/>
      <c r="X212" s="39"/>
      <c r="Y212" s="39"/>
      <c r="Z212" s="39"/>
      <c r="AA212" s="39"/>
      <c r="AB212" s="39"/>
      <c r="AC212" s="39"/>
      <c r="AD212" s="39"/>
      <c r="AE212" s="39"/>
    </row>
  </sheetData>
  <sheetProtection sheet="1" autoFilter="0" formatColumns="0" formatRows="0" objects="1" scenarios="1" spinCount="100000" saltValue="NAWTmLScCxisGxKQ83GeS3b5p+X2jTK70UyPwsymZE9iKe5pCidv4RUJ+5CHwG3R42WrkFGT46S5hXxktB/vLg==" hashValue="9xLveOcAfnTFmCQmpUxMhkXhQmRd6smL5XT4trPEp1rBa6oZELbg7YhDt2pVK31hGYssuen4BFYpr2cfil4Xiw==" algorithmName="SHA-512" password="CC35"/>
  <autoFilter ref="C111:K211"/>
  <mergeCells count="15">
    <mergeCell ref="E7:H7"/>
    <mergeCell ref="E11:H11"/>
    <mergeCell ref="E9:H9"/>
    <mergeCell ref="E13:H13"/>
    <mergeCell ref="E22:H22"/>
    <mergeCell ref="E31:H31"/>
    <mergeCell ref="E52:H52"/>
    <mergeCell ref="E56:H56"/>
    <mergeCell ref="E54:H54"/>
    <mergeCell ref="E58:H58"/>
    <mergeCell ref="E98:H98"/>
    <mergeCell ref="E102:H102"/>
    <mergeCell ref="E100:H100"/>
    <mergeCell ref="E104:H10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192</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c r="B8" s="21"/>
      <c r="D8" s="144" t="s">
        <v>209</v>
      </c>
      <c r="L8" s="21"/>
    </row>
    <row r="9" s="1" customFormat="1" ht="16.5" customHeight="1">
      <c r="B9" s="21"/>
      <c r="E9" s="145" t="s">
        <v>1333</v>
      </c>
      <c r="F9" s="1"/>
      <c r="G9" s="1"/>
      <c r="H9" s="1"/>
      <c r="L9" s="21"/>
    </row>
    <row r="10" s="1" customFormat="1" ht="12" customHeight="1">
      <c r="B10" s="21"/>
      <c r="D10" s="144" t="s">
        <v>211</v>
      </c>
      <c r="L10" s="21"/>
    </row>
    <row r="11" s="2" customFormat="1" ht="16.5" customHeight="1">
      <c r="A11" s="39"/>
      <c r="B11" s="45"/>
      <c r="C11" s="39"/>
      <c r="D11" s="39"/>
      <c r="E11" s="157" t="s">
        <v>8801</v>
      </c>
      <c r="F11" s="39"/>
      <c r="G11" s="39"/>
      <c r="H11" s="39"/>
      <c r="I11" s="39"/>
      <c r="J11" s="39"/>
      <c r="K11" s="39"/>
      <c r="L11" s="146"/>
      <c r="S11" s="39"/>
      <c r="T11" s="39"/>
      <c r="U11" s="39"/>
      <c r="V11" s="39"/>
      <c r="W11" s="39"/>
      <c r="X11" s="39"/>
      <c r="Y11" s="39"/>
      <c r="Z11" s="39"/>
      <c r="AA11" s="39"/>
      <c r="AB11" s="39"/>
      <c r="AC11" s="39"/>
      <c r="AD11" s="39"/>
      <c r="AE11" s="39"/>
    </row>
    <row r="12" s="2" customFormat="1" ht="12" customHeight="1">
      <c r="A12" s="39"/>
      <c r="B12" s="45"/>
      <c r="C12" s="39"/>
      <c r="D12" s="144" t="s">
        <v>7319</v>
      </c>
      <c r="E12" s="39"/>
      <c r="F12" s="39"/>
      <c r="G12" s="39"/>
      <c r="H12" s="39"/>
      <c r="I12" s="39"/>
      <c r="J12" s="39"/>
      <c r="K12" s="39"/>
      <c r="L12" s="146"/>
      <c r="S12" s="39"/>
      <c r="T12" s="39"/>
      <c r="U12" s="39"/>
      <c r="V12" s="39"/>
      <c r="W12" s="39"/>
      <c r="X12" s="39"/>
      <c r="Y12" s="39"/>
      <c r="Z12" s="39"/>
      <c r="AA12" s="39"/>
      <c r="AB12" s="39"/>
      <c r="AC12" s="39"/>
      <c r="AD12" s="39"/>
      <c r="AE12" s="39"/>
    </row>
    <row r="13" s="2" customFormat="1" ht="16.5" customHeight="1">
      <c r="A13" s="39"/>
      <c r="B13" s="45"/>
      <c r="C13" s="39"/>
      <c r="D13" s="39"/>
      <c r="E13" s="147" t="s">
        <v>9010</v>
      </c>
      <c r="F13" s="39"/>
      <c r="G13" s="39"/>
      <c r="H13" s="39"/>
      <c r="I13" s="39"/>
      <c r="J13" s="39"/>
      <c r="K13" s="39"/>
      <c r="L13" s="146"/>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s="2" customFormat="1" ht="12" customHeight="1">
      <c r="A16" s="39"/>
      <c r="B16" s="45"/>
      <c r="C16" s="39"/>
      <c r="D16" s="144" t="s">
        <v>21</v>
      </c>
      <c r="E16" s="39"/>
      <c r="F16" s="134" t="s">
        <v>22</v>
      </c>
      <c r="G16" s="39"/>
      <c r="H16" s="39"/>
      <c r="I16" s="144" t="s">
        <v>23</v>
      </c>
      <c r="J16" s="148" t="str">
        <f>'Rekapitulace stavby'!AN8</f>
        <v>19. 10. 2024</v>
      </c>
      <c r="K16" s="39"/>
      <c r="L16" s="146"/>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s="2" customFormat="1" ht="12" customHeight="1">
      <c r="A18" s="39"/>
      <c r="B18" s="45"/>
      <c r="C18" s="39"/>
      <c r="D18" s="144" t="s">
        <v>25</v>
      </c>
      <c r="E18" s="39"/>
      <c r="F18" s="39"/>
      <c r="G18" s="39"/>
      <c r="H18" s="39"/>
      <c r="I18" s="144" t="s">
        <v>26</v>
      </c>
      <c r="J18" s="134" t="s">
        <v>19</v>
      </c>
      <c r="K18" s="39"/>
      <c r="L18" s="146"/>
      <c r="S18" s="39"/>
      <c r="T18" s="39"/>
      <c r="U18" s="39"/>
      <c r="V18" s="39"/>
      <c r="W18" s="39"/>
      <c r="X18" s="39"/>
      <c r="Y18" s="39"/>
      <c r="Z18" s="39"/>
      <c r="AA18" s="39"/>
      <c r="AB18" s="39"/>
      <c r="AC18" s="39"/>
      <c r="AD18" s="39"/>
      <c r="AE18" s="39"/>
    </row>
    <row r="19" s="2" customFormat="1" ht="18" customHeight="1">
      <c r="A19" s="39"/>
      <c r="B19" s="45"/>
      <c r="C19" s="39"/>
      <c r="D19" s="39"/>
      <c r="E19" s="134" t="s">
        <v>27</v>
      </c>
      <c r="F19" s="39"/>
      <c r="G19" s="39"/>
      <c r="H19" s="39"/>
      <c r="I19" s="144" t="s">
        <v>28</v>
      </c>
      <c r="J19" s="134" t="s">
        <v>19</v>
      </c>
      <c r="K19" s="39"/>
      <c r="L19" s="146"/>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s="2" customFormat="1" ht="12" customHeight="1">
      <c r="A21" s="39"/>
      <c r="B21" s="45"/>
      <c r="C21" s="39"/>
      <c r="D21" s="144" t="s">
        <v>29</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34"/>
      <c r="G22" s="134"/>
      <c r="H22" s="134"/>
      <c r="I22" s="144" t="s">
        <v>28</v>
      </c>
      <c r="J22" s="34" t="str">
        <f>'Rekapitulace stavby'!AN14</f>
        <v>Vyplň údaj</v>
      </c>
      <c r="K22" s="39"/>
      <c r="L22" s="146"/>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s="2" customFormat="1" ht="12" customHeight="1">
      <c r="A24" s="39"/>
      <c r="B24" s="45"/>
      <c r="C24" s="39"/>
      <c r="D24" s="144" t="s">
        <v>31</v>
      </c>
      <c r="E24" s="39"/>
      <c r="F24" s="39"/>
      <c r="G24" s="39"/>
      <c r="H24" s="39"/>
      <c r="I24" s="144" t="s">
        <v>26</v>
      </c>
      <c r="J24" s="134" t="s">
        <v>19</v>
      </c>
      <c r="K24" s="39"/>
      <c r="L24" s="146"/>
      <c r="S24" s="39"/>
      <c r="T24" s="39"/>
      <c r="U24" s="39"/>
      <c r="V24" s="39"/>
      <c r="W24" s="39"/>
      <c r="X24" s="39"/>
      <c r="Y24" s="39"/>
      <c r="Z24" s="39"/>
      <c r="AA24" s="39"/>
      <c r="AB24" s="39"/>
      <c r="AC24" s="39"/>
      <c r="AD24" s="39"/>
      <c r="AE24" s="39"/>
    </row>
    <row r="25" s="2" customFormat="1" ht="18" customHeight="1">
      <c r="A25" s="39"/>
      <c r="B25" s="45"/>
      <c r="C25" s="39"/>
      <c r="D25" s="39"/>
      <c r="E25" s="134" t="s">
        <v>32</v>
      </c>
      <c r="F25" s="39"/>
      <c r="G25" s="39"/>
      <c r="H25" s="39"/>
      <c r="I25" s="144" t="s">
        <v>28</v>
      </c>
      <c r="J25" s="134" t="s">
        <v>19</v>
      </c>
      <c r="K25" s="39"/>
      <c r="L25" s="146"/>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s="2" customFormat="1" ht="12" customHeight="1">
      <c r="A27" s="39"/>
      <c r="B27" s="45"/>
      <c r="C27" s="39"/>
      <c r="D27" s="144" t="s">
        <v>34</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s="2" customFormat="1" ht="18" customHeight="1">
      <c r="A28" s="39"/>
      <c r="B28" s="45"/>
      <c r="C28" s="39"/>
      <c r="D28" s="39"/>
      <c r="E28" s="134" t="str">
        <f>IF('Rekapitulace stavby'!E20="","",'Rekapitulace stavby'!E20)</f>
        <v>Ing.R. Hladký</v>
      </c>
      <c r="F28" s="39"/>
      <c r="G28" s="39"/>
      <c r="H28" s="39"/>
      <c r="I28" s="144" t="s">
        <v>28</v>
      </c>
      <c r="J28" s="134" t="str">
        <f>IF('Rekapitulace stavby'!AN20="","",'Rekapitulace stavby'!AN20)</f>
        <v/>
      </c>
      <c r="K28" s="39"/>
      <c r="L28" s="146"/>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s="2" customFormat="1" ht="12" customHeight="1">
      <c r="A30" s="39"/>
      <c r="B30" s="45"/>
      <c r="C30" s="39"/>
      <c r="D30" s="144" t="s">
        <v>36</v>
      </c>
      <c r="E30" s="39"/>
      <c r="F30" s="39"/>
      <c r="G30" s="39"/>
      <c r="H30" s="39"/>
      <c r="I30" s="39"/>
      <c r="J30" s="39"/>
      <c r="K30" s="39"/>
      <c r="L30" s="146"/>
      <c r="S30" s="39"/>
      <c r="T30" s="39"/>
      <c r="U30" s="39"/>
      <c r="V30" s="39"/>
      <c r="W30" s="39"/>
      <c r="X30" s="39"/>
      <c r="Y30" s="39"/>
      <c r="Z30" s="39"/>
      <c r="AA30" s="39"/>
      <c r="AB30" s="39"/>
      <c r="AC30" s="39"/>
      <c r="AD30" s="39"/>
      <c r="AE30" s="39"/>
    </row>
    <row r="3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25.44" customHeight="1">
      <c r="A34" s="39"/>
      <c r="B34" s="45"/>
      <c r="C34" s="39"/>
      <c r="D34" s="154" t="s">
        <v>38</v>
      </c>
      <c r="E34" s="39"/>
      <c r="F34" s="39"/>
      <c r="G34" s="39"/>
      <c r="H34" s="39"/>
      <c r="I34" s="39"/>
      <c r="J34" s="155">
        <f>ROUND(J112, 2)</f>
        <v>0</v>
      </c>
      <c r="K34" s="39"/>
      <c r="L34" s="146"/>
      <c r="S34" s="39"/>
      <c r="T34" s="39"/>
      <c r="U34" s="39"/>
      <c r="V34" s="39"/>
      <c r="W34" s="39"/>
      <c r="X34" s="39"/>
      <c r="Y34" s="39"/>
      <c r="Z34" s="39"/>
      <c r="AA34" s="39"/>
      <c r="AB34" s="39"/>
      <c r="AC34" s="39"/>
      <c r="AD34" s="39"/>
      <c r="AE34" s="39"/>
    </row>
    <row r="35"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s="2" customFormat="1" ht="14.4" customHeight="1">
      <c r="A36" s="39"/>
      <c r="B36" s="45"/>
      <c r="C36" s="39"/>
      <c r="D36" s="39"/>
      <c r="E36" s="39"/>
      <c r="F36" s="156" t="s">
        <v>40</v>
      </c>
      <c r="G36" s="39"/>
      <c r="H36" s="39"/>
      <c r="I36" s="156" t="s">
        <v>39</v>
      </c>
      <c r="J36" s="156" t="s">
        <v>41</v>
      </c>
      <c r="K36" s="39"/>
      <c r="L36" s="146"/>
      <c r="S36" s="39"/>
      <c r="T36" s="39"/>
      <c r="U36" s="39"/>
      <c r="V36" s="39"/>
      <c r="W36" s="39"/>
      <c r="X36" s="39"/>
      <c r="Y36" s="39"/>
      <c r="Z36" s="39"/>
      <c r="AA36" s="39"/>
      <c r="AB36" s="39"/>
      <c r="AC36" s="39"/>
      <c r="AD36" s="39"/>
      <c r="AE36" s="39"/>
    </row>
    <row r="37" s="2" customFormat="1" ht="14.4" customHeight="1">
      <c r="A37" s="39"/>
      <c r="B37" s="45"/>
      <c r="C37" s="39"/>
      <c r="D37" s="157" t="s">
        <v>42</v>
      </c>
      <c r="E37" s="144" t="s">
        <v>43</v>
      </c>
      <c r="F37" s="158">
        <f>ROUND((SUM(BE112:BE213)),  2)</f>
        <v>0</v>
      </c>
      <c r="G37" s="39"/>
      <c r="H37" s="39"/>
      <c r="I37" s="159">
        <v>0.20999999999999999</v>
      </c>
      <c r="J37" s="158">
        <f>ROUND(((SUM(BE112:BE213))*I37),  2)</f>
        <v>0</v>
      </c>
      <c r="K37" s="39"/>
      <c r="L37" s="146"/>
      <c r="S37" s="39"/>
      <c r="T37" s="39"/>
      <c r="U37" s="39"/>
      <c r="V37" s="39"/>
      <c r="W37" s="39"/>
      <c r="X37" s="39"/>
      <c r="Y37" s="39"/>
      <c r="Z37" s="39"/>
      <c r="AA37" s="39"/>
      <c r="AB37" s="39"/>
      <c r="AC37" s="39"/>
      <c r="AD37" s="39"/>
      <c r="AE37" s="39"/>
    </row>
    <row r="38" s="2" customFormat="1" ht="14.4" customHeight="1">
      <c r="A38" s="39"/>
      <c r="B38" s="45"/>
      <c r="C38" s="39"/>
      <c r="D38" s="39"/>
      <c r="E38" s="144" t="s">
        <v>44</v>
      </c>
      <c r="F38" s="158">
        <f>ROUND((SUM(BF112:BF213)),  2)</f>
        <v>0</v>
      </c>
      <c r="G38" s="39"/>
      <c r="H38" s="39"/>
      <c r="I38" s="159">
        <v>0.12</v>
      </c>
      <c r="J38" s="158">
        <f>ROUND(((SUM(BF112:BF213))*I38),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45</v>
      </c>
      <c r="F39" s="158">
        <f>ROUND((SUM(BG112:BG213)),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46</v>
      </c>
      <c r="F40" s="158">
        <f>ROUND((SUM(BH112:BH213)),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47</v>
      </c>
      <c r="F41" s="158">
        <f>ROUND((SUM(BI112:BI213)),  2)</f>
        <v>0</v>
      </c>
      <c r="G41" s="39"/>
      <c r="H41" s="39"/>
      <c r="I41" s="159">
        <v>0</v>
      </c>
      <c r="J41" s="158">
        <f>0</f>
        <v>0</v>
      </c>
      <c r="K41" s="39"/>
      <c r="L41" s="146"/>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s="2" customFormat="1" ht="25.44" customHeight="1">
      <c r="A43" s="39"/>
      <c r="B43" s="45"/>
      <c r="C43" s="160"/>
      <c r="D43" s="161" t="s">
        <v>48</v>
      </c>
      <c r="E43" s="162"/>
      <c r="F43" s="162"/>
      <c r="G43" s="163" t="s">
        <v>49</v>
      </c>
      <c r="H43" s="164" t="s">
        <v>50</v>
      </c>
      <c r="I43" s="162"/>
      <c r="J43" s="165">
        <f>SUM(J34:J41)</f>
        <v>0</v>
      </c>
      <c r="K43" s="166"/>
      <c r="L43" s="146"/>
      <c r="S43" s="39"/>
      <c r="T43" s="39"/>
      <c r="U43" s="39"/>
      <c r="V43" s="39"/>
      <c r="W43" s="39"/>
      <c r="X43" s="39"/>
      <c r="Y43" s="39"/>
      <c r="Z43" s="39"/>
      <c r="AA43" s="39"/>
      <c r="AB43" s="39"/>
      <c r="AC43" s="39"/>
      <c r="AD43" s="39"/>
      <c r="AE43" s="39"/>
    </row>
    <row r="44"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214</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Sportovní hala Turnov</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209</v>
      </c>
      <c r="D53" s="23"/>
      <c r="E53" s="23"/>
      <c r="F53" s="23"/>
      <c r="G53" s="23"/>
      <c r="H53" s="23"/>
      <c r="I53" s="23"/>
      <c r="J53" s="23"/>
      <c r="K53" s="23"/>
      <c r="L53" s="21"/>
    </row>
    <row r="54" hidden="1" s="1" customFormat="1" ht="16.5" customHeight="1">
      <c r="B54" s="22"/>
      <c r="C54" s="23"/>
      <c r="D54" s="23"/>
      <c r="E54" s="171" t="s">
        <v>1333</v>
      </c>
      <c r="F54" s="23"/>
      <c r="G54" s="23"/>
      <c r="H54" s="23"/>
      <c r="I54" s="23"/>
      <c r="J54" s="23"/>
      <c r="K54" s="23"/>
      <c r="L54" s="21"/>
    </row>
    <row r="55" hidden="1" s="1" customFormat="1" ht="12" customHeight="1">
      <c r="B55" s="22"/>
      <c r="C55" s="33" t="s">
        <v>211</v>
      </c>
      <c r="D55" s="23"/>
      <c r="E55" s="23"/>
      <c r="F55" s="23"/>
      <c r="G55" s="23"/>
      <c r="H55" s="23"/>
      <c r="I55" s="23"/>
      <c r="J55" s="23"/>
      <c r="K55" s="23"/>
      <c r="L55" s="21"/>
    </row>
    <row r="56" hidden="1" s="2" customFormat="1" ht="16.5" customHeight="1">
      <c r="A56" s="39"/>
      <c r="B56" s="40"/>
      <c r="C56" s="41"/>
      <c r="D56" s="41"/>
      <c r="E56" s="293" t="s">
        <v>8801</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7319</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1455.2 - Plocha B</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19. 10. 2024</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Městská sportovní Turnov</v>
      </c>
      <c r="G62" s="41"/>
      <c r="H62" s="41"/>
      <c r="I62" s="33" t="s">
        <v>31</v>
      </c>
      <c r="J62" s="37" t="str">
        <f>E25</f>
        <v>RESTYL Plan s.r.o.</v>
      </c>
      <c r="K62" s="41"/>
      <c r="L62" s="146"/>
      <c r="S62" s="39"/>
      <c r="T62" s="39"/>
      <c r="U62" s="39"/>
      <c r="V62" s="39"/>
      <c r="W62" s="39"/>
      <c r="X62" s="39"/>
      <c r="Y62" s="39"/>
      <c r="Z62" s="39"/>
      <c r="AA62" s="39"/>
      <c r="AB62" s="39"/>
      <c r="AC62" s="39"/>
      <c r="AD62" s="39"/>
      <c r="AE62" s="39"/>
    </row>
    <row r="63" hidden="1" s="2" customFormat="1" ht="15.15" customHeight="1">
      <c r="A63" s="39"/>
      <c r="B63" s="40"/>
      <c r="C63" s="33" t="s">
        <v>29</v>
      </c>
      <c r="D63" s="41"/>
      <c r="E63" s="41"/>
      <c r="F63" s="28" t="str">
        <f>IF(E22="","",E22)</f>
        <v>Vyplň údaj</v>
      </c>
      <c r="G63" s="41"/>
      <c r="H63" s="41"/>
      <c r="I63" s="33" t="s">
        <v>34</v>
      </c>
      <c r="J63" s="37" t="str">
        <f>E28</f>
        <v>Ing.R. Hladký</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215</v>
      </c>
      <c r="D65" s="173"/>
      <c r="E65" s="173"/>
      <c r="F65" s="173"/>
      <c r="G65" s="173"/>
      <c r="H65" s="173"/>
      <c r="I65" s="173"/>
      <c r="J65" s="174" t="s">
        <v>216</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70</v>
      </c>
      <c r="D67" s="41"/>
      <c r="E67" s="41"/>
      <c r="F67" s="41"/>
      <c r="G67" s="41"/>
      <c r="H67" s="41"/>
      <c r="I67" s="41"/>
      <c r="J67" s="103">
        <f>J112</f>
        <v>0</v>
      </c>
      <c r="K67" s="41"/>
      <c r="L67" s="146"/>
      <c r="S67" s="39"/>
      <c r="T67" s="39"/>
      <c r="U67" s="39"/>
      <c r="V67" s="39"/>
      <c r="W67" s="39"/>
      <c r="X67" s="39"/>
      <c r="Y67" s="39"/>
      <c r="Z67" s="39"/>
      <c r="AA67" s="39"/>
      <c r="AB67" s="39"/>
      <c r="AC67" s="39"/>
      <c r="AD67" s="39"/>
      <c r="AE67" s="39"/>
      <c r="AU67" s="18" t="s">
        <v>217</v>
      </c>
    </row>
    <row r="68" hidden="1" s="9" customFormat="1" ht="24.96" customHeight="1">
      <c r="A68" s="9"/>
      <c r="B68" s="176"/>
      <c r="C68" s="177"/>
      <c r="D68" s="178" t="s">
        <v>9011</v>
      </c>
      <c r="E68" s="179"/>
      <c r="F68" s="179"/>
      <c r="G68" s="179"/>
      <c r="H68" s="179"/>
      <c r="I68" s="179"/>
      <c r="J68" s="180">
        <f>J113</f>
        <v>0</v>
      </c>
      <c r="K68" s="177"/>
      <c r="L68" s="181"/>
      <c r="S68" s="9"/>
      <c r="T68" s="9"/>
      <c r="U68" s="9"/>
      <c r="V68" s="9"/>
      <c r="W68" s="9"/>
      <c r="X68" s="9"/>
      <c r="Y68" s="9"/>
      <c r="Z68" s="9"/>
      <c r="AA68" s="9"/>
      <c r="AB68" s="9"/>
      <c r="AC68" s="9"/>
      <c r="AD68" s="9"/>
      <c r="AE68" s="9"/>
    </row>
    <row r="69" hidden="1" s="10" customFormat="1" ht="19.92" customHeight="1">
      <c r="A69" s="10"/>
      <c r="B69" s="182"/>
      <c r="C69" s="126"/>
      <c r="D69" s="183" t="s">
        <v>9012</v>
      </c>
      <c r="E69" s="184"/>
      <c r="F69" s="184"/>
      <c r="G69" s="184"/>
      <c r="H69" s="184"/>
      <c r="I69" s="184"/>
      <c r="J69" s="185">
        <f>J114</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9013</v>
      </c>
      <c r="E70" s="184"/>
      <c r="F70" s="184"/>
      <c r="G70" s="184"/>
      <c r="H70" s="184"/>
      <c r="I70" s="184"/>
      <c r="J70" s="185">
        <f>J117</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9014</v>
      </c>
      <c r="E71" s="184"/>
      <c r="F71" s="184"/>
      <c r="G71" s="184"/>
      <c r="H71" s="184"/>
      <c r="I71" s="184"/>
      <c r="J71" s="185">
        <f>J120</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9015</v>
      </c>
      <c r="E72" s="184"/>
      <c r="F72" s="184"/>
      <c r="G72" s="184"/>
      <c r="H72" s="184"/>
      <c r="I72" s="184"/>
      <c r="J72" s="185">
        <f>J130</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9016</v>
      </c>
      <c r="E73" s="184"/>
      <c r="F73" s="184"/>
      <c r="G73" s="184"/>
      <c r="H73" s="184"/>
      <c r="I73" s="184"/>
      <c r="J73" s="185">
        <f>J138</f>
        <v>0</v>
      </c>
      <c r="K73" s="126"/>
      <c r="L73" s="186"/>
      <c r="S73" s="10"/>
      <c r="T73" s="10"/>
      <c r="U73" s="10"/>
      <c r="V73" s="10"/>
      <c r="W73" s="10"/>
      <c r="X73" s="10"/>
      <c r="Y73" s="10"/>
      <c r="Z73" s="10"/>
      <c r="AA73" s="10"/>
      <c r="AB73" s="10"/>
      <c r="AC73" s="10"/>
      <c r="AD73" s="10"/>
      <c r="AE73" s="10"/>
    </row>
    <row r="74" hidden="1" s="9" customFormat="1" ht="24.96" customHeight="1">
      <c r="A74" s="9"/>
      <c r="B74" s="176"/>
      <c r="C74" s="177"/>
      <c r="D74" s="178" t="s">
        <v>9017</v>
      </c>
      <c r="E74" s="179"/>
      <c r="F74" s="179"/>
      <c r="G74" s="179"/>
      <c r="H74" s="179"/>
      <c r="I74" s="179"/>
      <c r="J74" s="180">
        <f>J144</f>
        <v>0</v>
      </c>
      <c r="K74" s="177"/>
      <c r="L74" s="181"/>
      <c r="S74" s="9"/>
      <c r="T74" s="9"/>
      <c r="U74" s="9"/>
      <c r="V74" s="9"/>
      <c r="W74" s="9"/>
      <c r="X74" s="9"/>
      <c r="Y74" s="9"/>
      <c r="Z74" s="9"/>
      <c r="AA74" s="9"/>
      <c r="AB74" s="9"/>
      <c r="AC74" s="9"/>
      <c r="AD74" s="9"/>
      <c r="AE74" s="9"/>
    </row>
    <row r="75" hidden="1" s="10" customFormat="1" ht="19.92" customHeight="1">
      <c r="A75" s="10"/>
      <c r="B75" s="182"/>
      <c r="C75" s="126"/>
      <c r="D75" s="183" t="s">
        <v>9018</v>
      </c>
      <c r="E75" s="184"/>
      <c r="F75" s="184"/>
      <c r="G75" s="184"/>
      <c r="H75" s="184"/>
      <c r="I75" s="184"/>
      <c r="J75" s="185">
        <f>J145</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9019</v>
      </c>
      <c r="E76" s="184"/>
      <c r="F76" s="184"/>
      <c r="G76" s="184"/>
      <c r="H76" s="184"/>
      <c r="I76" s="184"/>
      <c r="J76" s="185">
        <f>J148</f>
        <v>0</v>
      </c>
      <c r="K76" s="126"/>
      <c r="L76" s="186"/>
      <c r="S76" s="10"/>
      <c r="T76" s="10"/>
      <c r="U76" s="10"/>
      <c r="V76" s="10"/>
      <c r="W76" s="10"/>
      <c r="X76" s="10"/>
      <c r="Y76" s="10"/>
      <c r="Z76" s="10"/>
      <c r="AA76" s="10"/>
      <c r="AB76" s="10"/>
      <c r="AC76" s="10"/>
      <c r="AD76" s="10"/>
      <c r="AE76" s="10"/>
    </row>
    <row r="77" hidden="1" s="10" customFormat="1" ht="19.92" customHeight="1">
      <c r="A77" s="10"/>
      <c r="B77" s="182"/>
      <c r="C77" s="126"/>
      <c r="D77" s="183" t="s">
        <v>9020</v>
      </c>
      <c r="E77" s="184"/>
      <c r="F77" s="184"/>
      <c r="G77" s="184"/>
      <c r="H77" s="184"/>
      <c r="I77" s="184"/>
      <c r="J77" s="185">
        <f>J152</f>
        <v>0</v>
      </c>
      <c r="K77" s="126"/>
      <c r="L77" s="186"/>
      <c r="S77" s="10"/>
      <c r="T77" s="10"/>
      <c r="U77" s="10"/>
      <c r="V77" s="10"/>
      <c r="W77" s="10"/>
      <c r="X77" s="10"/>
      <c r="Y77" s="10"/>
      <c r="Z77" s="10"/>
      <c r="AA77" s="10"/>
      <c r="AB77" s="10"/>
      <c r="AC77" s="10"/>
      <c r="AD77" s="10"/>
      <c r="AE77" s="10"/>
    </row>
    <row r="78" hidden="1" s="10" customFormat="1" ht="19.92" customHeight="1">
      <c r="A78" s="10"/>
      <c r="B78" s="182"/>
      <c r="C78" s="126"/>
      <c r="D78" s="183" t="s">
        <v>9021</v>
      </c>
      <c r="E78" s="184"/>
      <c r="F78" s="184"/>
      <c r="G78" s="184"/>
      <c r="H78" s="184"/>
      <c r="I78" s="184"/>
      <c r="J78" s="185">
        <f>J155</f>
        <v>0</v>
      </c>
      <c r="K78" s="126"/>
      <c r="L78" s="186"/>
      <c r="S78" s="10"/>
      <c r="T78" s="10"/>
      <c r="U78" s="10"/>
      <c r="V78" s="10"/>
      <c r="W78" s="10"/>
      <c r="X78" s="10"/>
      <c r="Y78" s="10"/>
      <c r="Z78" s="10"/>
      <c r="AA78" s="10"/>
      <c r="AB78" s="10"/>
      <c r="AC78" s="10"/>
      <c r="AD78" s="10"/>
      <c r="AE78" s="10"/>
    </row>
    <row r="79" hidden="1" s="9" customFormat="1" ht="24.96" customHeight="1">
      <c r="A79" s="9"/>
      <c r="B79" s="176"/>
      <c r="C79" s="177"/>
      <c r="D79" s="178" t="s">
        <v>9022</v>
      </c>
      <c r="E79" s="179"/>
      <c r="F79" s="179"/>
      <c r="G79" s="179"/>
      <c r="H79" s="179"/>
      <c r="I79" s="179"/>
      <c r="J79" s="180">
        <f>J161</f>
        <v>0</v>
      </c>
      <c r="K79" s="177"/>
      <c r="L79" s="181"/>
      <c r="S79" s="9"/>
      <c r="T79" s="9"/>
      <c r="U79" s="9"/>
      <c r="V79" s="9"/>
      <c r="W79" s="9"/>
      <c r="X79" s="9"/>
      <c r="Y79" s="9"/>
      <c r="Z79" s="9"/>
      <c r="AA79" s="9"/>
      <c r="AB79" s="9"/>
      <c r="AC79" s="9"/>
      <c r="AD79" s="9"/>
      <c r="AE79" s="9"/>
    </row>
    <row r="80" hidden="1" s="10" customFormat="1" ht="19.92" customHeight="1">
      <c r="A80" s="10"/>
      <c r="B80" s="182"/>
      <c r="C80" s="126"/>
      <c r="D80" s="183" t="s">
        <v>9023</v>
      </c>
      <c r="E80" s="184"/>
      <c r="F80" s="184"/>
      <c r="G80" s="184"/>
      <c r="H80" s="184"/>
      <c r="I80" s="184"/>
      <c r="J80" s="185">
        <f>J162</f>
        <v>0</v>
      </c>
      <c r="K80" s="126"/>
      <c r="L80" s="186"/>
      <c r="S80" s="10"/>
      <c r="T80" s="10"/>
      <c r="U80" s="10"/>
      <c r="V80" s="10"/>
      <c r="W80" s="10"/>
      <c r="X80" s="10"/>
      <c r="Y80" s="10"/>
      <c r="Z80" s="10"/>
      <c r="AA80" s="10"/>
      <c r="AB80" s="10"/>
      <c r="AC80" s="10"/>
      <c r="AD80" s="10"/>
      <c r="AE80" s="10"/>
    </row>
    <row r="81" hidden="1" s="10" customFormat="1" ht="19.92" customHeight="1">
      <c r="A81" s="10"/>
      <c r="B81" s="182"/>
      <c r="C81" s="126"/>
      <c r="D81" s="183" t="s">
        <v>9024</v>
      </c>
      <c r="E81" s="184"/>
      <c r="F81" s="184"/>
      <c r="G81" s="184"/>
      <c r="H81" s="184"/>
      <c r="I81" s="184"/>
      <c r="J81" s="185">
        <f>J167</f>
        <v>0</v>
      </c>
      <c r="K81" s="126"/>
      <c r="L81" s="186"/>
      <c r="S81" s="10"/>
      <c r="T81" s="10"/>
      <c r="U81" s="10"/>
      <c r="V81" s="10"/>
      <c r="W81" s="10"/>
      <c r="X81" s="10"/>
      <c r="Y81" s="10"/>
      <c r="Z81" s="10"/>
      <c r="AA81" s="10"/>
      <c r="AB81" s="10"/>
      <c r="AC81" s="10"/>
      <c r="AD81" s="10"/>
      <c r="AE81" s="10"/>
    </row>
    <row r="82" hidden="1" s="9" customFormat="1" ht="24.96" customHeight="1">
      <c r="A82" s="9"/>
      <c r="B82" s="176"/>
      <c r="C82" s="177"/>
      <c r="D82" s="178" t="s">
        <v>9025</v>
      </c>
      <c r="E82" s="179"/>
      <c r="F82" s="179"/>
      <c r="G82" s="179"/>
      <c r="H82" s="179"/>
      <c r="I82" s="179"/>
      <c r="J82" s="180">
        <f>J170</f>
        <v>0</v>
      </c>
      <c r="K82" s="177"/>
      <c r="L82" s="181"/>
      <c r="S82" s="9"/>
      <c r="T82" s="9"/>
      <c r="U82" s="9"/>
      <c r="V82" s="9"/>
      <c r="W82" s="9"/>
      <c r="X82" s="9"/>
      <c r="Y82" s="9"/>
      <c r="Z82" s="9"/>
      <c r="AA82" s="9"/>
      <c r="AB82" s="9"/>
      <c r="AC82" s="9"/>
      <c r="AD82" s="9"/>
      <c r="AE82" s="9"/>
    </row>
    <row r="83" hidden="1" s="10" customFormat="1" ht="19.92" customHeight="1">
      <c r="A83" s="10"/>
      <c r="B83" s="182"/>
      <c r="C83" s="126"/>
      <c r="D83" s="183" t="s">
        <v>9026</v>
      </c>
      <c r="E83" s="184"/>
      <c r="F83" s="184"/>
      <c r="G83" s="184"/>
      <c r="H83" s="184"/>
      <c r="I83" s="184"/>
      <c r="J83" s="185">
        <f>J171</f>
        <v>0</v>
      </c>
      <c r="K83" s="126"/>
      <c r="L83" s="186"/>
      <c r="S83" s="10"/>
      <c r="T83" s="10"/>
      <c r="U83" s="10"/>
      <c r="V83" s="10"/>
      <c r="W83" s="10"/>
      <c r="X83" s="10"/>
      <c r="Y83" s="10"/>
      <c r="Z83" s="10"/>
      <c r="AA83" s="10"/>
      <c r="AB83" s="10"/>
      <c r="AC83" s="10"/>
      <c r="AD83" s="10"/>
      <c r="AE83" s="10"/>
    </row>
    <row r="84" hidden="1" s="10" customFormat="1" ht="19.92" customHeight="1">
      <c r="A84" s="10"/>
      <c r="B84" s="182"/>
      <c r="C84" s="126"/>
      <c r="D84" s="183" t="s">
        <v>9027</v>
      </c>
      <c r="E84" s="184"/>
      <c r="F84" s="184"/>
      <c r="G84" s="184"/>
      <c r="H84" s="184"/>
      <c r="I84" s="184"/>
      <c r="J84" s="185">
        <f>J194</f>
        <v>0</v>
      </c>
      <c r="K84" s="126"/>
      <c r="L84" s="186"/>
      <c r="S84" s="10"/>
      <c r="T84" s="10"/>
      <c r="U84" s="10"/>
      <c r="V84" s="10"/>
      <c r="W84" s="10"/>
      <c r="X84" s="10"/>
      <c r="Y84" s="10"/>
      <c r="Z84" s="10"/>
      <c r="AA84" s="10"/>
      <c r="AB84" s="10"/>
      <c r="AC84" s="10"/>
      <c r="AD84" s="10"/>
      <c r="AE84" s="10"/>
    </row>
    <row r="85" hidden="1" s="10" customFormat="1" ht="19.92" customHeight="1">
      <c r="A85" s="10"/>
      <c r="B85" s="182"/>
      <c r="C85" s="126"/>
      <c r="D85" s="183" t="s">
        <v>9028</v>
      </c>
      <c r="E85" s="184"/>
      <c r="F85" s="184"/>
      <c r="G85" s="184"/>
      <c r="H85" s="184"/>
      <c r="I85" s="184"/>
      <c r="J85" s="185">
        <f>J196</f>
        <v>0</v>
      </c>
      <c r="K85" s="126"/>
      <c r="L85" s="186"/>
      <c r="S85" s="10"/>
      <c r="T85" s="10"/>
      <c r="U85" s="10"/>
      <c r="V85" s="10"/>
      <c r="W85" s="10"/>
      <c r="X85" s="10"/>
      <c r="Y85" s="10"/>
      <c r="Z85" s="10"/>
      <c r="AA85" s="10"/>
      <c r="AB85" s="10"/>
      <c r="AC85" s="10"/>
      <c r="AD85" s="10"/>
      <c r="AE85" s="10"/>
    </row>
    <row r="86" hidden="1" s="10" customFormat="1" ht="19.92" customHeight="1">
      <c r="A86" s="10"/>
      <c r="B86" s="182"/>
      <c r="C86" s="126"/>
      <c r="D86" s="183" t="s">
        <v>9029</v>
      </c>
      <c r="E86" s="184"/>
      <c r="F86" s="184"/>
      <c r="G86" s="184"/>
      <c r="H86" s="184"/>
      <c r="I86" s="184"/>
      <c r="J86" s="185">
        <f>J199</f>
        <v>0</v>
      </c>
      <c r="K86" s="126"/>
      <c r="L86" s="186"/>
      <c r="S86" s="10"/>
      <c r="T86" s="10"/>
      <c r="U86" s="10"/>
      <c r="V86" s="10"/>
      <c r="W86" s="10"/>
      <c r="X86" s="10"/>
      <c r="Y86" s="10"/>
      <c r="Z86" s="10"/>
      <c r="AA86" s="10"/>
      <c r="AB86" s="10"/>
      <c r="AC86" s="10"/>
      <c r="AD86" s="10"/>
      <c r="AE86" s="10"/>
    </row>
    <row r="87" hidden="1" s="9" customFormat="1" ht="24.96" customHeight="1">
      <c r="A87" s="9"/>
      <c r="B87" s="176"/>
      <c r="C87" s="177"/>
      <c r="D87" s="178" t="s">
        <v>9030</v>
      </c>
      <c r="E87" s="179"/>
      <c r="F87" s="179"/>
      <c r="G87" s="179"/>
      <c r="H87" s="179"/>
      <c r="I87" s="179"/>
      <c r="J87" s="180">
        <f>J206</f>
        <v>0</v>
      </c>
      <c r="K87" s="177"/>
      <c r="L87" s="181"/>
      <c r="S87" s="9"/>
      <c r="T87" s="9"/>
      <c r="U87" s="9"/>
      <c r="V87" s="9"/>
      <c r="W87" s="9"/>
      <c r="X87" s="9"/>
      <c r="Y87" s="9"/>
      <c r="Z87" s="9"/>
      <c r="AA87" s="9"/>
      <c r="AB87" s="9"/>
      <c r="AC87" s="9"/>
      <c r="AD87" s="9"/>
      <c r="AE87" s="9"/>
    </row>
    <row r="88" hidden="1" s="10" customFormat="1" ht="19.92" customHeight="1">
      <c r="A88" s="10"/>
      <c r="B88" s="182"/>
      <c r="C88" s="126"/>
      <c r="D88" s="183" t="s">
        <v>9031</v>
      </c>
      <c r="E88" s="184"/>
      <c r="F88" s="184"/>
      <c r="G88" s="184"/>
      <c r="H88" s="184"/>
      <c r="I88" s="184"/>
      <c r="J88" s="185">
        <f>J207</f>
        <v>0</v>
      </c>
      <c r="K88" s="126"/>
      <c r="L88" s="186"/>
      <c r="S88" s="10"/>
      <c r="T88" s="10"/>
      <c r="U88" s="10"/>
      <c r="V88" s="10"/>
      <c r="W88" s="10"/>
      <c r="X88" s="10"/>
      <c r="Y88" s="10"/>
      <c r="Z88" s="10"/>
      <c r="AA88" s="10"/>
      <c r="AB88" s="10"/>
      <c r="AC88" s="10"/>
      <c r="AD88" s="10"/>
      <c r="AE88" s="10"/>
    </row>
    <row r="89" hidden="1" s="2" customFormat="1" ht="21.84"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hidden="1" s="2" customFormat="1" ht="6.96" customHeight="1">
      <c r="A90" s="39"/>
      <c r="B90" s="60"/>
      <c r="C90" s="61"/>
      <c r="D90" s="61"/>
      <c r="E90" s="61"/>
      <c r="F90" s="61"/>
      <c r="G90" s="61"/>
      <c r="H90" s="61"/>
      <c r="I90" s="61"/>
      <c r="J90" s="61"/>
      <c r="K90" s="61"/>
      <c r="L90" s="146"/>
      <c r="S90" s="39"/>
      <c r="T90" s="39"/>
      <c r="U90" s="39"/>
      <c r="V90" s="39"/>
      <c r="W90" s="39"/>
      <c r="X90" s="39"/>
      <c r="Y90" s="39"/>
      <c r="Z90" s="39"/>
      <c r="AA90" s="39"/>
      <c r="AB90" s="39"/>
      <c r="AC90" s="39"/>
      <c r="AD90" s="39"/>
      <c r="AE90" s="39"/>
    </row>
    <row r="91" hidden="1"/>
    <row r="92" hidden="1"/>
    <row r="93" hidden="1"/>
    <row r="94" s="2" customFormat="1" ht="6.96" customHeight="1">
      <c r="A94" s="39"/>
      <c r="B94" s="62"/>
      <c r="C94" s="63"/>
      <c r="D94" s="63"/>
      <c r="E94" s="63"/>
      <c r="F94" s="63"/>
      <c r="G94" s="63"/>
      <c r="H94" s="63"/>
      <c r="I94" s="63"/>
      <c r="J94" s="63"/>
      <c r="K94" s="63"/>
      <c r="L94" s="146"/>
      <c r="S94" s="39"/>
      <c r="T94" s="39"/>
      <c r="U94" s="39"/>
      <c r="V94" s="39"/>
      <c r="W94" s="39"/>
      <c r="X94" s="39"/>
      <c r="Y94" s="39"/>
      <c r="Z94" s="39"/>
      <c r="AA94" s="39"/>
      <c r="AB94" s="39"/>
      <c r="AC94" s="39"/>
      <c r="AD94" s="39"/>
      <c r="AE94" s="39"/>
    </row>
    <row r="95" s="2" customFormat="1" ht="24.96" customHeight="1">
      <c r="A95" s="39"/>
      <c r="B95" s="40"/>
      <c r="C95" s="24" t="s">
        <v>226</v>
      </c>
      <c r="D95" s="41"/>
      <c r="E95" s="41"/>
      <c r="F95" s="41"/>
      <c r="G95" s="41"/>
      <c r="H95" s="41"/>
      <c r="I95" s="41"/>
      <c r="J95" s="41"/>
      <c r="K95" s="41"/>
      <c r="L95" s="146"/>
      <c r="S95" s="39"/>
      <c r="T95" s="39"/>
      <c r="U95" s="39"/>
      <c r="V95" s="39"/>
      <c r="W95" s="39"/>
      <c r="X95" s="39"/>
      <c r="Y95" s="39"/>
      <c r="Z95" s="39"/>
      <c r="AA95" s="39"/>
      <c r="AB95" s="39"/>
      <c r="AC95" s="39"/>
      <c r="AD95" s="39"/>
      <c r="AE95" s="39"/>
    </row>
    <row r="96" s="2" customFormat="1" ht="6.96" customHeight="1">
      <c r="A96" s="39"/>
      <c r="B96" s="40"/>
      <c r="C96" s="41"/>
      <c r="D96" s="41"/>
      <c r="E96" s="41"/>
      <c r="F96" s="41"/>
      <c r="G96" s="41"/>
      <c r="H96" s="41"/>
      <c r="I96" s="41"/>
      <c r="J96" s="41"/>
      <c r="K96" s="41"/>
      <c r="L96" s="146"/>
      <c r="S96" s="39"/>
      <c r="T96" s="39"/>
      <c r="U96" s="39"/>
      <c r="V96" s="39"/>
      <c r="W96" s="39"/>
      <c r="X96" s="39"/>
      <c r="Y96" s="39"/>
      <c r="Z96" s="39"/>
      <c r="AA96" s="39"/>
      <c r="AB96" s="39"/>
      <c r="AC96" s="39"/>
      <c r="AD96" s="39"/>
      <c r="AE96" s="39"/>
    </row>
    <row r="97" s="2" customFormat="1" ht="12" customHeight="1">
      <c r="A97" s="39"/>
      <c r="B97" s="40"/>
      <c r="C97" s="33" t="s">
        <v>16</v>
      </c>
      <c r="D97" s="41"/>
      <c r="E97" s="41"/>
      <c r="F97" s="41"/>
      <c r="G97" s="41"/>
      <c r="H97" s="41"/>
      <c r="I97" s="41"/>
      <c r="J97" s="41"/>
      <c r="K97" s="41"/>
      <c r="L97" s="146"/>
      <c r="S97" s="39"/>
      <c r="T97" s="39"/>
      <c r="U97" s="39"/>
      <c r="V97" s="39"/>
      <c r="W97" s="39"/>
      <c r="X97" s="39"/>
      <c r="Y97" s="39"/>
      <c r="Z97" s="39"/>
      <c r="AA97" s="39"/>
      <c r="AB97" s="39"/>
      <c r="AC97" s="39"/>
      <c r="AD97" s="39"/>
      <c r="AE97" s="39"/>
    </row>
    <row r="98" s="2" customFormat="1" ht="16.5" customHeight="1">
      <c r="A98" s="39"/>
      <c r="B98" s="40"/>
      <c r="C98" s="41"/>
      <c r="D98" s="41"/>
      <c r="E98" s="171" t="str">
        <f>E7</f>
        <v>Sportovní hala Turnov</v>
      </c>
      <c r="F98" s="33"/>
      <c r="G98" s="33"/>
      <c r="H98" s="33"/>
      <c r="I98" s="41"/>
      <c r="J98" s="41"/>
      <c r="K98" s="41"/>
      <c r="L98" s="146"/>
      <c r="S98" s="39"/>
      <c r="T98" s="39"/>
      <c r="U98" s="39"/>
      <c r="V98" s="39"/>
      <c r="W98" s="39"/>
      <c r="X98" s="39"/>
      <c r="Y98" s="39"/>
      <c r="Z98" s="39"/>
      <c r="AA98" s="39"/>
      <c r="AB98" s="39"/>
      <c r="AC98" s="39"/>
      <c r="AD98" s="39"/>
      <c r="AE98" s="39"/>
    </row>
    <row r="99" s="1" customFormat="1" ht="12" customHeight="1">
      <c r="B99" s="22"/>
      <c r="C99" s="33" t="s">
        <v>209</v>
      </c>
      <c r="D99" s="23"/>
      <c r="E99" s="23"/>
      <c r="F99" s="23"/>
      <c r="G99" s="23"/>
      <c r="H99" s="23"/>
      <c r="I99" s="23"/>
      <c r="J99" s="23"/>
      <c r="K99" s="23"/>
      <c r="L99" s="21"/>
    </row>
    <row r="100" s="1" customFormat="1" ht="16.5" customHeight="1">
      <c r="B100" s="22"/>
      <c r="C100" s="23"/>
      <c r="D100" s="23"/>
      <c r="E100" s="171" t="s">
        <v>1333</v>
      </c>
      <c r="F100" s="23"/>
      <c r="G100" s="23"/>
      <c r="H100" s="23"/>
      <c r="I100" s="23"/>
      <c r="J100" s="23"/>
      <c r="K100" s="23"/>
      <c r="L100" s="21"/>
    </row>
    <row r="101" s="1" customFormat="1" ht="12" customHeight="1">
      <c r="B101" s="22"/>
      <c r="C101" s="33" t="s">
        <v>211</v>
      </c>
      <c r="D101" s="23"/>
      <c r="E101" s="23"/>
      <c r="F101" s="23"/>
      <c r="G101" s="23"/>
      <c r="H101" s="23"/>
      <c r="I101" s="23"/>
      <c r="J101" s="23"/>
      <c r="K101" s="23"/>
      <c r="L101" s="21"/>
    </row>
    <row r="102" s="2" customFormat="1" ht="16.5" customHeight="1">
      <c r="A102" s="39"/>
      <c r="B102" s="40"/>
      <c r="C102" s="41"/>
      <c r="D102" s="41"/>
      <c r="E102" s="293" t="s">
        <v>8801</v>
      </c>
      <c r="F102" s="41"/>
      <c r="G102" s="41"/>
      <c r="H102" s="41"/>
      <c r="I102" s="41"/>
      <c r="J102" s="41"/>
      <c r="K102" s="41"/>
      <c r="L102" s="146"/>
      <c r="S102" s="39"/>
      <c r="T102" s="39"/>
      <c r="U102" s="39"/>
      <c r="V102" s="39"/>
      <c r="W102" s="39"/>
      <c r="X102" s="39"/>
      <c r="Y102" s="39"/>
      <c r="Z102" s="39"/>
      <c r="AA102" s="39"/>
      <c r="AB102" s="39"/>
      <c r="AC102" s="39"/>
      <c r="AD102" s="39"/>
      <c r="AE102" s="39"/>
    </row>
    <row r="103" s="2" customFormat="1" ht="12" customHeight="1">
      <c r="A103" s="39"/>
      <c r="B103" s="40"/>
      <c r="C103" s="33" t="s">
        <v>7319</v>
      </c>
      <c r="D103" s="41"/>
      <c r="E103" s="41"/>
      <c r="F103" s="41"/>
      <c r="G103" s="41"/>
      <c r="H103" s="41"/>
      <c r="I103" s="41"/>
      <c r="J103" s="41"/>
      <c r="K103" s="41"/>
      <c r="L103" s="146"/>
      <c r="S103" s="39"/>
      <c r="T103" s="39"/>
      <c r="U103" s="39"/>
      <c r="V103" s="39"/>
      <c r="W103" s="39"/>
      <c r="X103" s="39"/>
      <c r="Y103" s="39"/>
      <c r="Z103" s="39"/>
      <c r="AA103" s="39"/>
      <c r="AB103" s="39"/>
      <c r="AC103" s="39"/>
      <c r="AD103" s="39"/>
      <c r="AE103" s="39"/>
    </row>
    <row r="104" s="2" customFormat="1" ht="16.5" customHeight="1">
      <c r="A104" s="39"/>
      <c r="B104" s="40"/>
      <c r="C104" s="41"/>
      <c r="D104" s="41"/>
      <c r="E104" s="70" t="str">
        <f>E13</f>
        <v>1455.2 - Plocha B</v>
      </c>
      <c r="F104" s="41"/>
      <c r="G104" s="41"/>
      <c r="H104" s="41"/>
      <c r="I104" s="41"/>
      <c r="J104" s="41"/>
      <c r="K104" s="41"/>
      <c r="L104" s="146"/>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146"/>
      <c r="S105" s="39"/>
      <c r="T105" s="39"/>
      <c r="U105" s="39"/>
      <c r="V105" s="39"/>
      <c r="W105" s="39"/>
      <c r="X105" s="39"/>
      <c r="Y105" s="39"/>
      <c r="Z105" s="39"/>
      <c r="AA105" s="39"/>
      <c r="AB105" s="39"/>
      <c r="AC105" s="39"/>
      <c r="AD105" s="39"/>
      <c r="AE105" s="39"/>
    </row>
    <row r="106" s="2" customFormat="1" ht="12" customHeight="1">
      <c r="A106" s="39"/>
      <c r="B106" s="40"/>
      <c r="C106" s="33" t="s">
        <v>21</v>
      </c>
      <c r="D106" s="41"/>
      <c r="E106" s="41"/>
      <c r="F106" s="28" t="str">
        <f>F16</f>
        <v xml:space="preserve"> </v>
      </c>
      <c r="G106" s="41"/>
      <c r="H106" s="41"/>
      <c r="I106" s="33" t="s">
        <v>23</v>
      </c>
      <c r="J106" s="73" t="str">
        <f>IF(J16="","",J16)</f>
        <v>19. 10. 2024</v>
      </c>
      <c r="K106" s="41"/>
      <c r="L106" s="146"/>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146"/>
      <c r="S107" s="39"/>
      <c r="T107" s="39"/>
      <c r="U107" s="39"/>
      <c r="V107" s="39"/>
      <c r="W107" s="39"/>
      <c r="X107" s="39"/>
      <c r="Y107" s="39"/>
      <c r="Z107" s="39"/>
      <c r="AA107" s="39"/>
      <c r="AB107" s="39"/>
      <c r="AC107" s="39"/>
      <c r="AD107" s="39"/>
      <c r="AE107" s="39"/>
    </row>
    <row r="108" s="2" customFormat="1" ht="15.15" customHeight="1">
      <c r="A108" s="39"/>
      <c r="B108" s="40"/>
      <c r="C108" s="33" t="s">
        <v>25</v>
      </c>
      <c r="D108" s="41"/>
      <c r="E108" s="41"/>
      <c r="F108" s="28" t="str">
        <f>E19</f>
        <v>Městská sportovní Turnov</v>
      </c>
      <c r="G108" s="41"/>
      <c r="H108" s="41"/>
      <c r="I108" s="33" t="s">
        <v>31</v>
      </c>
      <c r="J108" s="37" t="str">
        <f>E25</f>
        <v>RESTYL Plan s.r.o.</v>
      </c>
      <c r="K108" s="41"/>
      <c r="L108" s="146"/>
      <c r="S108" s="39"/>
      <c r="T108" s="39"/>
      <c r="U108" s="39"/>
      <c r="V108" s="39"/>
      <c r="W108" s="39"/>
      <c r="X108" s="39"/>
      <c r="Y108" s="39"/>
      <c r="Z108" s="39"/>
      <c r="AA108" s="39"/>
      <c r="AB108" s="39"/>
      <c r="AC108" s="39"/>
      <c r="AD108" s="39"/>
      <c r="AE108" s="39"/>
    </row>
    <row r="109" s="2" customFormat="1" ht="15.15" customHeight="1">
      <c r="A109" s="39"/>
      <c r="B109" s="40"/>
      <c r="C109" s="33" t="s">
        <v>29</v>
      </c>
      <c r="D109" s="41"/>
      <c r="E109" s="41"/>
      <c r="F109" s="28" t="str">
        <f>IF(E22="","",E22)</f>
        <v>Vyplň údaj</v>
      </c>
      <c r="G109" s="41"/>
      <c r="H109" s="41"/>
      <c r="I109" s="33" t="s">
        <v>34</v>
      </c>
      <c r="J109" s="37" t="str">
        <f>E28</f>
        <v>Ing.R. Hladký</v>
      </c>
      <c r="K109" s="41"/>
      <c r="L109" s="146"/>
      <c r="S109" s="39"/>
      <c r="T109" s="39"/>
      <c r="U109" s="39"/>
      <c r="V109" s="39"/>
      <c r="W109" s="39"/>
      <c r="X109" s="39"/>
      <c r="Y109" s="39"/>
      <c r="Z109" s="39"/>
      <c r="AA109" s="39"/>
      <c r="AB109" s="39"/>
      <c r="AC109" s="39"/>
      <c r="AD109" s="39"/>
      <c r="AE109" s="39"/>
    </row>
    <row r="110" s="2" customFormat="1" ht="10.32" customHeight="1">
      <c r="A110" s="39"/>
      <c r="B110" s="40"/>
      <c r="C110" s="41"/>
      <c r="D110" s="41"/>
      <c r="E110" s="41"/>
      <c r="F110" s="41"/>
      <c r="G110" s="41"/>
      <c r="H110" s="41"/>
      <c r="I110" s="41"/>
      <c r="J110" s="41"/>
      <c r="K110" s="41"/>
      <c r="L110" s="146"/>
      <c r="S110" s="39"/>
      <c r="T110" s="39"/>
      <c r="U110" s="39"/>
      <c r="V110" s="39"/>
      <c r="W110" s="39"/>
      <c r="X110" s="39"/>
      <c r="Y110" s="39"/>
      <c r="Z110" s="39"/>
      <c r="AA110" s="39"/>
      <c r="AB110" s="39"/>
      <c r="AC110" s="39"/>
      <c r="AD110" s="39"/>
      <c r="AE110" s="39"/>
    </row>
    <row r="111" s="11" customFormat="1" ht="29.28" customHeight="1">
      <c r="A111" s="187"/>
      <c r="B111" s="188"/>
      <c r="C111" s="189" t="s">
        <v>227</v>
      </c>
      <c r="D111" s="190" t="s">
        <v>57</v>
      </c>
      <c r="E111" s="190" t="s">
        <v>53</v>
      </c>
      <c r="F111" s="190" t="s">
        <v>54</v>
      </c>
      <c r="G111" s="190" t="s">
        <v>228</v>
      </c>
      <c r="H111" s="190" t="s">
        <v>229</v>
      </c>
      <c r="I111" s="190" t="s">
        <v>230</v>
      </c>
      <c r="J111" s="190" t="s">
        <v>216</v>
      </c>
      <c r="K111" s="191" t="s">
        <v>231</v>
      </c>
      <c r="L111" s="192"/>
      <c r="M111" s="93" t="s">
        <v>19</v>
      </c>
      <c r="N111" s="94" t="s">
        <v>42</v>
      </c>
      <c r="O111" s="94" t="s">
        <v>232</v>
      </c>
      <c r="P111" s="94" t="s">
        <v>233</v>
      </c>
      <c r="Q111" s="94" t="s">
        <v>234</v>
      </c>
      <c r="R111" s="94" t="s">
        <v>235</v>
      </c>
      <c r="S111" s="94" t="s">
        <v>236</v>
      </c>
      <c r="T111" s="95" t="s">
        <v>237</v>
      </c>
      <c r="U111" s="187"/>
      <c r="V111" s="187"/>
      <c r="W111" s="187"/>
      <c r="X111" s="187"/>
      <c r="Y111" s="187"/>
      <c r="Z111" s="187"/>
      <c r="AA111" s="187"/>
      <c r="AB111" s="187"/>
      <c r="AC111" s="187"/>
      <c r="AD111" s="187"/>
      <c r="AE111" s="187"/>
    </row>
    <row r="112" s="2" customFormat="1" ht="22.8" customHeight="1">
      <c r="A112" s="39"/>
      <c r="B112" s="40"/>
      <c r="C112" s="100" t="s">
        <v>238</v>
      </c>
      <c r="D112" s="41"/>
      <c r="E112" s="41"/>
      <c r="F112" s="41"/>
      <c r="G112" s="41"/>
      <c r="H112" s="41"/>
      <c r="I112" s="41"/>
      <c r="J112" s="193">
        <f>BK112</f>
        <v>0</v>
      </c>
      <c r="K112" s="41"/>
      <c r="L112" s="45"/>
      <c r="M112" s="96"/>
      <c r="N112" s="194"/>
      <c r="O112" s="97"/>
      <c r="P112" s="195">
        <f>P113+P144+P161+P170+P206</f>
        <v>0</v>
      </c>
      <c r="Q112" s="97"/>
      <c r="R112" s="195">
        <f>R113+R144+R161+R170+R206</f>
        <v>0</v>
      </c>
      <c r="S112" s="97"/>
      <c r="T112" s="196">
        <f>T113+T144+T161+T170+T206</f>
        <v>0</v>
      </c>
      <c r="U112" s="39"/>
      <c r="V112" s="39"/>
      <c r="W112" s="39"/>
      <c r="X112" s="39"/>
      <c r="Y112" s="39"/>
      <c r="Z112" s="39"/>
      <c r="AA112" s="39"/>
      <c r="AB112" s="39"/>
      <c r="AC112" s="39"/>
      <c r="AD112" s="39"/>
      <c r="AE112" s="39"/>
      <c r="AT112" s="18" t="s">
        <v>71</v>
      </c>
      <c r="AU112" s="18" t="s">
        <v>217</v>
      </c>
      <c r="BK112" s="197">
        <f>BK113+BK144+BK161+BK170+BK206</f>
        <v>0</v>
      </c>
    </row>
    <row r="113" s="12" customFormat="1" ht="25.92" customHeight="1">
      <c r="A113" s="12"/>
      <c r="B113" s="198"/>
      <c r="C113" s="199"/>
      <c r="D113" s="200" t="s">
        <v>71</v>
      </c>
      <c r="E113" s="201" t="s">
        <v>9032</v>
      </c>
      <c r="F113" s="201" t="s">
        <v>9033</v>
      </c>
      <c r="G113" s="199"/>
      <c r="H113" s="199"/>
      <c r="I113" s="202"/>
      <c r="J113" s="203">
        <f>BK113</f>
        <v>0</v>
      </c>
      <c r="K113" s="199"/>
      <c r="L113" s="204"/>
      <c r="M113" s="205"/>
      <c r="N113" s="206"/>
      <c r="O113" s="206"/>
      <c r="P113" s="207">
        <f>P114+P117+P120+P130+P138</f>
        <v>0</v>
      </c>
      <c r="Q113" s="206"/>
      <c r="R113" s="207">
        <f>R114+R117+R120+R130+R138</f>
        <v>0</v>
      </c>
      <c r="S113" s="206"/>
      <c r="T113" s="208">
        <f>T114+T117+T120+T130+T138</f>
        <v>0</v>
      </c>
      <c r="U113" s="12"/>
      <c r="V113" s="12"/>
      <c r="W113" s="12"/>
      <c r="X113" s="12"/>
      <c r="Y113" s="12"/>
      <c r="Z113" s="12"/>
      <c r="AA113" s="12"/>
      <c r="AB113" s="12"/>
      <c r="AC113" s="12"/>
      <c r="AD113" s="12"/>
      <c r="AE113" s="12"/>
      <c r="AR113" s="209" t="s">
        <v>79</v>
      </c>
      <c r="AT113" s="210" t="s">
        <v>71</v>
      </c>
      <c r="AU113" s="210" t="s">
        <v>72</v>
      </c>
      <c r="AY113" s="209" t="s">
        <v>240</v>
      </c>
      <c r="BK113" s="211">
        <f>BK114+BK117+BK120+BK130+BK138</f>
        <v>0</v>
      </c>
    </row>
    <row r="114" s="12" customFormat="1" ht="22.8" customHeight="1">
      <c r="A114" s="12"/>
      <c r="B114" s="198"/>
      <c r="C114" s="199"/>
      <c r="D114" s="200" t="s">
        <v>71</v>
      </c>
      <c r="E114" s="212" t="s">
        <v>9034</v>
      </c>
      <c r="F114" s="212" t="s">
        <v>8827</v>
      </c>
      <c r="G114" s="199"/>
      <c r="H114" s="199"/>
      <c r="I114" s="202"/>
      <c r="J114" s="213">
        <f>BK114</f>
        <v>0</v>
      </c>
      <c r="K114" s="199"/>
      <c r="L114" s="204"/>
      <c r="M114" s="205"/>
      <c r="N114" s="206"/>
      <c r="O114" s="206"/>
      <c r="P114" s="207">
        <f>SUM(P115:P116)</f>
        <v>0</v>
      </c>
      <c r="Q114" s="206"/>
      <c r="R114" s="207">
        <f>SUM(R115:R116)</f>
        <v>0</v>
      </c>
      <c r="S114" s="206"/>
      <c r="T114" s="208">
        <f>SUM(T115:T116)</f>
        <v>0</v>
      </c>
      <c r="U114" s="12"/>
      <c r="V114" s="12"/>
      <c r="W114" s="12"/>
      <c r="X114" s="12"/>
      <c r="Y114" s="12"/>
      <c r="Z114" s="12"/>
      <c r="AA114" s="12"/>
      <c r="AB114" s="12"/>
      <c r="AC114" s="12"/>
      <c r="AD114" s="12"/>
      <c r="AE114" s="12"/>
      <c r="AR114" s="209" t="s">
        <v>79</v>
      </c>
      <c r="AT114" s="210" t="s">
        <v>71</v>
      </c>
      <c r="AU114" s="210" t="s">
        <v>79</v>
      </c>
      <c r="AY114" s="209" t="s">
        <v>240</v>
      </c>
      <c r="BK114" s="211">
        <f>SUM(BK115:BK116)</f>
        <v>0</v>
      </c>
    </row>
    <row r="115" s="2" customFormat="1" ht="21.75" customHeight="1">
      <c r="A115" s="39"/>
      <c r="B115" s="40"/>
      <c r="C115" s="214" t="s">
        <v>79</v>
      </c>
      <c r="D115" s="214" t="s">
        <v>243</v>
      </c>
      <c r="E115" s="215" t="s">
        <v>9035</v>
      </c>
      <c r="F115" s="216" t="s">
        <v>8829</v>
      </c>
      <c r="G115" s="217" t="s">
        <v>282</v>
      </c>
      <c r="H115" s="218">
        <v>110</v>
      </c>
      <c r="I115" s="219"/>
      <c r="J115" s="220">
        <f>ROUND(I115*H115,2)</f>
        <v>0</v>
      </c>
      <c r="K115" s="216" t="s">
        <v>247</v>
      </c>
      <c r="L115" s="45"/>
      <c r="M115" s="221" t="s">
        <v>19</v>
      </c>
      <c r="N115" s="222" t="s">
        <v>43</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248</v>
      </c>
      <c r="AT115" s="225" t="s">
        <v>243</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81</v>
      </c>
    </row>
    <row r="116" s="2" customFormat="1">
      <c r="A116" s="39"/>
      <c r="B116" s="40"/>
      <c r="C116" s="214" t="s">
        <v>81</v>
      </c>
      <c r="D116" s="214" t="s">
        <v>243</v>
      </c>
      <c r="E116" s="215" t="s">
        <v>9036</v>
      </c>
      <c r="F116" s="216" t="s">
        <v>9037</v>
      </c>
      <c r="G116" s="217" t="s">
        <v>282</v>
      </c>
      <c r="H116" s="218">
        <v>110</v>
      </c>
      <c r="I116" s="219"/>
      <c r="J116" s="220">
        <f>ROUND(I116*H116,2)</f>
        <v>0</v>
      </c>
      <c r="K116" s="216" t="s">
        <v>247</v>
      </c>
      <c r="L116" s="45"/>
      <c r="M116" s="221" t="s">
        <v>19</v>
      </c>
      <c r="N116" s="222" t="s">
        <v>43</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248</v>
      </c>
      <c r="AT116" s="225" t="s">
        <v>243</v>
      </c>
      <c r="AU116" s="225" t="s">
        <v>81</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248</v>
      </c>
    </row>
    <row r="117" s="12" customFormat="1" ht="22.8" customHeight="1">
      <c r="A117" s="12"/>
      <c r="B117" s="198"/>
      <c r="C117" s="199"/>
      <c r="D117" s="200" t="s">
        <v>71</v>
      </c>
      <c r="E117" s="212" t="s">
        <v>9038</v>
      </c>
      <c r="F117" s="212" t="s">
        <v>8833</v>
      </c>
      <c r="G117" s="199"/>
      <c r="H117" s="199"/>
      <c r="I117" s="202"/>
      <c r="J117" s="213">
        <f>BK117</f>
        <v>0</v>
      </c>
      <c r="K117" s="199"/>
      <c r="L117" s="204"/>
      <c r="M117" s="205"/>
      <c r="N117" s="206"/>
      <c r="O117" s="206"/>
      <c r="P117" s="207">
        <f>SUM(P118:P119)</f>
        <v>0</v>
      </c>
      <c r="Q117" s="206"/>
      <c r="R117" s="207">
        <f>SUM(R118:R119)</f>
        <v>0</v>
      </c>
      <c r="S117" s="206"/>
      <c r="T117" s="208">
        <f>SUM(T118:T119)</f>
        <v>0</v>
      </c>
      <c r="U117" s="12"/>
      <c r="V117" s="12"/>
      <c r="W117" s="12"/>
      <c r="X117" s="12"/>
      <c r="Y117" s="12"/>
      <c r="Z117" s="12"/>
      <c r="AA117" s="12"/>
      <c r="AB117" s="12"/>
      <c r="AC117" s="12"/>
      <c r="AD117" s="12"/>
      <c r="AE117" s="12"/>
      <c r="AR117" s="209" t="s">
        <v>79</v>
      </c>
      <c r="AT117" s="210" t="s">
        <v>71</v>
      </c>
      <c r="AU117" s="210" t="s">
        <v>79</v>
      </c>
      <c r="AY117" s="209" t="s">
        <v>240</v>
      </c>
      <c r="BK117" s="211">
        <f>SUM(BK118:BK119)</f>
        <v>0</v>
      </c>
    </row>
    <row r="118" s="2" customFormat="1" ht="16.5" customHeight="1">
      <c r="A118" s="39"/>
      <c r="B118" s="40"/>
      <c r="C118" s="214" t="s">
        <v>149</v>
      </c>
      <c r="D118" s="214" t="s">
        <v>243</v>
      </c>
      <c r="E118" s="215" t="s">
        <v>9039</v>
      </c>
      <c r="F118" s="216" t="s">
        <v>8835</v>
      </c>
      <c r="G118" s="217" t="s">
        <v>282</v>
      </c>
      <c r="H118" s="218">
        <v>110</v>
      </c>
      <c r="I118" s="219"/>
      <c r="J118" s="220">
        <f>ROUND(I118*H118,2)</f>
        <v>0</v>
      </c>
      <c r="K118" s="216" t="s">
        <v>247</v>
      </c>
      <c r="L118" s="45"/>
      <c r="M118" s="221" t="s">
        <v>19</v>
      </c>
      <c r="N118" s="222" t="s">
        <v>43</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248</v>
      </c>
      <c r="AT118" s="225" t="s">
        <v>243</v>
      </c>
      <c r="AU118" s="225" t="s">
        <v>81</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254</v>
      </c>
    </row>
    <row r="119" s="2" customFormat="1" ht="16.5" customHeight="1">
      <c r="A119" s="39"/>
      <c r="B119" s="40"/>
      <c r="C119" s="214" t="s">
        <v>248</v>
      </c>
      <c r="D119" s="214" t="s">
        <v>243</v>
      </c>
      <c r="E119" s="215" t="s">
        <v>9040</v>
      </c>
      <c r="F119" s="216" t="s">
        <v>8837</v>
      </c>
      <c r="G119" s="217" t="s">
        <v>282</v>
      </c>
      <c r="H119" s="218">
        <v>110</v>
      </c>
      <c r="I119" s="219"/>
      <c r="J119" s="220">
        <f>ROUND(I119*H119,2)</f>
        <v>0</v>
      </c>
      <c r="K119" s="216" t="s">
        <v>247</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248</v>
      </c>
      <c r="AT119" s="225" t="s">
        <v>243</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257</v>
      </c>
    </row>
    <row r="120" s="12" customFormat="1" ht="22.8" customHeight="1">
      <c r="A120" s="12"/>
      <c r="B120" s="198"/>
      <c r="C120" s="199"/>
      <c r="D120" s="200" t="s">
        <v>71</v>
      </c>
      <c r="E120" s="212" t="s">
        <v>9041</v>
      </c>
      <c r="F120" s="212" t="s">
        <v>8839</v>
      </c>
      <c r="G120" s="199"/>
      <c r="H120" s="199"/>
      <c r="I120" s="202"/>
      <c r="J120" s="213">
        <f>BK120</f>
        <v>0</v>
      </c>
      <c r="K120" s="199"/>
      <c r="L120" s="204"/>
      <c r="M120" s="205"/>
      <c r="N120" s="206"/>
      <c r="O120" s="206"/>
      <c r="P120" s="207">
        <f>SUM(P121:P129)</f>
        <v>0</v>
      </c>
      <c r="Q120" s="206"/>
      <c r="R120" s="207">
        <f>SUM(R121:R129)</f>
        <v>0</v>
      </c>
      <c r="S120" s="206"/>
      <c r="T120" s="208">
        <f>SUM(T121:T129)</f>
        <v>0</v>
      </c>
      <c r="U120" s="12"/>
      <c r="V120" s="12"/>
      <c r="W120" s="12"/>
      <c r="X120" s="12"/>
      <c r="Y120" s="12"/>
      <c r="Z120" s="12"/>
      <c r="AA120" s="12"/>
      <c r="AB120" s="12"/>
      <c r="AC120" s="12"/>
      <c r="AD120" s="12"/>
      <c r="AE120" s="12"/>
      <c r="AR120" s="209" t="s">
        <v>79</v>
      </c>
      <c r="AT120" s="210" t="s">
        <v>71</v>
      </c>
      <c r="AU120" s="210" t="s">
        <v>79</v>
      </c>
      <c r="AY120" s="209" t="s">
        <v>240</v>
      </c>
      <c r="BK120" s="211">
        <f>SUM(BK121:BK129)</f>
        <v>0</v>
      </c>
    </row>
    <row r="121" s="2" customFormat="1" ht="21.75" customHeight="1">
      <c r="A121" s="39"/>
      <c r="B121" s="40"/>
      <c r="C121" s="214" t="s">
        <v>258</v>
      </c>
      <c r="D121" s="214" t="s">
        <v>243</v>
      </c>
      <c r="E121" s="215" t="s">
        <v>9042</v>
      </c>
      <c r="F121" s="216" t="s">
        <v>9043</v>
      </c>
      <c r="G121" s="217" t="s">
        <v>261</v>
      </c>
      <c r="H121" s="218">
        <v>20</v>
      </c>
      <c r="I121" s="219"/>
      <c r="J121" s="220">
        <f>ROUND(I121*H121,2)</f>
        <v>0</v>
      </c>
      <c r="K121" s="216" t="s">
        <v>247</v>
      </c>
      <c r="L121" s="45"/>
      <c r="M121" s="221" t="s">
        <v>19</v>
      </c>
      <c r="N121" s="222" t="s">
        <v>43</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248</v>
      </c>
      <c r="AT121" s="225" t="s">
        <v>243</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262</v>
      </c>
    </row>
    <row r="122" s="2" customFormat="1" ht="16.5" customHeight="1">
      <c r="A122" s="39"/>
      <c r="B122" s="40"/>
      <c r="C122" s="214" t="s">
        <v>254</v>
      </c>
      <c r="D122" s="214" t="s">
        <v>243</v>
      </c>
      <c r="E122" s="215" t="s">
        <v>9044</v>
      </c>
      <c r="F122" s="216" t="s">
        <v>8843</v>
      </c>
      <c r="G122" s="217" t="s">
        <v>261</v>
      </c>
      <c r="H122" s="218">
        <v>20</v>
      </c>
      <c r="I122" s="219"/>
      <c r="J122" s="220">
        <f>ROUND(I122*H122,2)</f>
        <v>0</v>
      </c>
      <c r="K122" s="216" t="s">
        <v>247</v>
      </c>
      <c r="L122" s="45"/>
      <c r="M122" s="221" t="s">
        <v>19</v>
      </c>
      <c r="N122" s="222" t="s">
        <v>43</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248</v>
      </c>
      <c r="AT122" s="225" t="s">
        <v>243</v>
      </c>
      <c r="AU122" s="225" t="s">
        <v>81</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248</v>
      </c>
      <c r="BM122" s="225" t="s">
        <v>8</v>
      </c>
    </row>
    <row r="123" s="2" customFormat="1" ht="21.75" customHeight="1">
      <c r="A123" s="39"/>
      <c r="B123" s="40"/>
      <c r="C123" s="214" t="s">
        <v>265</v>
      </c>
      <c r="D123" s="214" t="s">
        <v>243</v>
      </c>
      <c r="E123" s="215" t="s">
        <v>9045</v>
      </c>
      <c r="F123" s="216" t="s">
        <v>8845</v>
      </c>
      <c r="G123" s="217" t="s">
        <v>381</v>
      </c>
      <c r="H123" s="218">
        <v>5</v>
      </c>
      <c r="I123" s="219"/>
      <c r="J123" s="220">
        <f>ROUND(I123*H123,2)</f>
        <v>0</v>
      </c>
      <c r="K123" s="216" t="s">
        <v>247</v>
      </c>
      <c r="L123" s="45"/>
      <c r="M123" s="221" t="s">
        <v>19</v>
      </c>
      <c r="N123" s="222" t="s">
        <v>43</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248</v>
      </c>
      <c r="AT123" s="225" t="s">
        <v>243</v>
      </c>
      <c r="AU123" s="225" t="s">
        <v>81</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268</v>
      </c>
    </row>
    <row r="124" s="2" customFormat="1" ht="16.5" customHeight="1">
      <c r="A124" s="39"/>
      <c r="B124" s="40"/>
      <c r="C124" s="214" t="s">
        <v>257</v>
      </c>
      <c r="D124" s="214" t="s">
        <v>243</v>
      </c>
      <c r="E124" s="215" t="s">
        <v>9046</v>
      </c>
      <c r="F124" s="216" t="s">
        <v>8847</v>
      </c>
      <c r="G124" s="217" t="s">
        <v>261</v>
      </c>
      <c r="H124" s="218">
        <v>20</v>
      </c>
      <c r="I124" s="219"/>
      <c r="J124" s="220">
        <f>ROUND(I124*H124,2)</f>
        <v>0</v>
      </c>
      <c r="K124" s="216" t="s">
        <v>247</v>
      </c>
      <c r="L124" s="45"/>
      <c r="M124" s="221" t="s">
        <v>19</v>
      </c>
      <c r="N124" s="222" t="s">
        <v>43</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248</v>
      </c>
      <c r="AT124" s="225" t="s">
        <v>243</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271</v>
      </c>
    </row>
    <row r="125" s="2" customFormat="1" ht="16.5" customHeight="1">
      <c r="A125" s="39"/>
      <c r="B125" s="40"/>
      <c r="C125" s="214" t="s">
        <v>272</v>
      </c>
      <c r="D125" s="214" t="s">
        <v>243</v>
      </c>
      <c r="E125" s="215" t="s">
        <v>9047</v>
      </c>
      <c r="F125" s="216" t="s">
        <v>8849</v>
      </c>
      <c r="G125" s="217" t="s">
        <v>261</v>
      </c>
      <c r="H125" s="218">
        <v>20</v>
      </c>
      <c r="I125" s="219"/>
      <c r="J125" s="220">
        <f>ROUND(I125*H125,2)</f>
        <v>0</v>
      </c>
      <c r="K125" s="216" t="s">
        <v>247</v>
      </c>
      <c r="L125" s="45"/>
      <c r="M125" s="221" t="s">
        <v>19</v>
      </c>
      <c r="N125" s="222" t="s">
        <v>43</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248</v>
      </c>
      <c r="AT125" s="225" t="s">
        <v>243</v>
      </c>
      <c r="AU125" s="225" t="s">
        <v>81</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248</v>
      </c>
      <c r="BM125" s="225" t="s">
        <v>275</v>
      </c>
    </row>
    <row r="126" s="2" customFormat="1" ht="16.5" customHeight="1">
      <c r="A126" s="39"/>
      <c r="B126" s="40"/>
      <c r="C126" s="214" t="s">
        <v>262</v>
      </c>
      <c r="D126" s="214" t="s">
        <v>243</v>
      </c>
      <c r="E126" s="215" t="s">
        <v>9048</v>
      </c>
      <c r="F126" s="216" t="s">
        <v>8851</v>
      </c>
      <c r="G126" s="217" t="s">
        <v>381</v>
      </c>
      <c r="H126" s="218">
        <v>5</v>
      </c>
      <c r="I126" s="219"/>
      <c r="J126" s="220">
        <f>ROUND(I126*H126,2)</f>
        <v>0</v>
      </c>
      <c r="K126" s="216" t="s">
        <v>247</v>
      </c>
      <c r="L126" s="45"/>
      <c r="M126" s="221" t="s">
        <v>19</v>
      </c>
      <c r="N126" s="222" t="s">
        <v>43</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248</v>
      </c>
      <c r="AT126" s="225" t="s">
        <v>243</v>
      </c>
      <c r="AU126" s="225" t="s">
        <v>81</v>
      </c>
      <c r="AY126" s="18" t="s">
        <v>240</v>
      </c>
      <c r="BE126" s="226">
        <f>IF(N126="základní",J126,0)</f>
        <v>0</v>
      </c>
      <c r="BF126" s="226">
        <f>IF(N126="snížená",J126,0)</f>
        <v>0</v>
      </c>
      <c r="BG126" s="226">
        <f>IF(N126="zákl. přenesená",J126,0)</f>
        <v>0</v>
      </c>
      <c r="BH126" s="226">
        <f>IF(N126="sníž. přenesená",J126,0)</f>
        <v>0</v>
      </c>
      <c r="BI126" s="226">
        <f>IF(N126="nulová",J126,0)</f>
        <v>0</v>
      </c>
      <c r="BJ126" s="18" t="s">
        <v>79</v>
      </c>
      <c r="BK126" s="226">
        <f>ROUND(I126*H126,2)</f>
        <v>0</v>
      </c>
      <c r="BL126" s="18" t="s">
        <v>248</v>
      </c>
      <c r="BM126" s="225" t="s">
        <v>278</v>
      </c>
    </row>
    <row r="127" s="2" customFormat="1" ht="16.5" customHeight="1">
      <c r="A127" s="39"/>
      <c r="B127" s="40"/>
      <c r="C127" s="214" t="s">
        <v>279</v>
      </c>
      <c r="D127" s="214" t="s">
        <v>243</v>
      </c>
      <c r="E127" s="215" t="s">
        <v>9049</v>
      </c>
      <c r="F127" s="216" t="s">
        <v>8853</v>
      </c>
      <c r="G127" s="217" t="s">
        <v>261</v>
      </c>
      <c r="H127" s="218">
        <v>15</v>
      </c>
      <c r="I127" s="219"/>
      <c r="J127" s="220">
        <f>ROUND(I127*H127,2)</f>
        <v>0</v>
      </c>
      <c r="K127" s="216" t="s">
        <v>247</v>
      </c>
      <c r="L127" s="45"/>
      <c r="M127" s="221" t="s">
        <v>19</v>
      </c>
      <c r="N127" s="222" t="s">
        <v>43</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248</v>
      </c>
      <c r="AT127" s="225" t="s">
        <v>243</v>
      </c>
      <c r="AU127" s="225" t="s">
        <v>81</v>
      </c>
      <c r="AY127" s="18" t="s">
        <v>240</v>
      </c>
      <c r="BE127" s="226">
        <f>IF(N127="základní",J127,0)</f>
        <v>0</v>
      </c>
      <c r="BF127" s="226">
        <f>IF(N127="snížená",J127,0)</f>
        <v>0</v>
      </c>
      <c r="BG127" s="226">
        <f>IF(N127="zákl. přenesená",J127,0)</f>
        <v>0</v>
      </c>
      <c r="BH127" s="226">
        <f>IF(N127="sníž. přenesená",J127,0)</f>
        <v>0</v>
      </c>
      <c r="BI127" s="226">
        <f>IF(N127="nulová",J127,0)</f>
        <v>0</v>
      </c>
      <c r="BJ127" s="18" t="s">
        <v>79</v>
      </c>
      <c r="BK127" s="226">
        <f>ROUND(I127*H127,2)</f>
        <v>0</v>
      </c>
      <c r="BL127" s="18" t="s">
        <v>248</v>
      </c>
      <c r="BM127" s="225" t="s">
        <v>283</v>
      </c>
    </row>
    <row r="128" s="2" customFormat="1" ht="21.75" customHeight="1">
      <c r="A128" s="39"/>
      <c r="B128" s="40"/>
      <c r="C128" s="214" t="s">
        <v>8</v>
      </c>
      <c r="D128" s="214" t="s">
        <v>243</v>
      </c>
      <c r="E128" s="215" t="s">
        <v>9050</v>
      </c>
      <c r="F128" s="216" t="s">
        <v>8855</v>
      </c>
      <c r="G128" s="217" t="s">
        <v>282</v>
      </c>
      <c r="H128" s="218">
        <v>20</v>
      </c>
      <c r="I128" s="219"/>
      <c r="J128" s="220">
        <f>ROUND(I128*H128,2)</f>
        <v>0</v>
      </c>
      <c r="K128" s="216" t="s">
        <v>247</v>
      </c>
      <c r="L128" s="45"/>
      <c r="M128" s="221" t="s">
        <v>19</v>
      </c>
      <c r="N128" s="222" t="s">
        <v>43</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248</v>
      </c>
      <c r="AT128" s="225" t="s">
        <v>243</v>
      </c>
      <c r="AU128" s="225" t="s">
        <v>81</v>
      </c>
      <c r="AY128" s="18" t="s">
        <v>240</v>
      </c>
      <c r="BE128" s="226">
        <f>IF(N128="základní",J128,0)</f>
        <v>0</v>
      </c>
      <c r="BF128" s="226">
        <f>IF(N128="snížená",J128,0)</f>
        <v>0</v>
      </c>
      <c r="BG128" s="226">
        <f>IF(N128="zákl. přenesená",J128,0)</f>
        <v>0</v>
      </c>
      <c r="BH128" s="226">
        <f>IF(N128="sníž. přenesená",J128,0)</f>
        <v>0</v>
      </c>
      <c r="BI128" s="226">
        <f>IF(N128="nulová",J128,0)</f>
        <v>0</v>
      </c>
      <c r="BJ128" s="18" t="s">
        <v>79</v>
      </c>
      <c r="BK128" s="226">
        <f>ROUND(I128*H128,2)</f>
        <v>0</v>
      </c>
      <c r="BL128" s="18" t="s">
        <v>248</v>
      </c>
      <c r="BM128" s="225" t="s">
        <v>286</v>
      </c>
    </row>
    <row r="129" s="2" customFormat="1" ht="16.5" customHeight="1">
      <c r="A129" s="39"/>
      <c r="B129" s="40"/>
      <c r="C129" s="214" t="s">
        <v>287</v>
      </c>
      <c r="D129" s="214" t="s">
        <v>243</v>
      </c>
      <c r="E129" s="215" t="s">
        <v>9051</v>
      </c>
      <c r="F129" s="216" t="s">
        <v>8857</v>
      </c>
      <c r="G129" s="217" t="s">
        <v>381</v>
      </c>
      <c r="H129" s="218">
        <v>1</v>
      </c>
      <c r="I129" s="219"/>
      <c r="J129" s="220">
        <f>ROUND(I129*H129,2)</f>
        <v>0</v>
      </c>
      <c r="K129" s="216" t="s">
        <v>247</v>
      </c>
      <c r="L129" s="45"/>
      <c r="M129" s="221" t="s">
        <v>19</v>
      </c>
      <c r="N129" s="222" t="s">
        <v>43</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248</v>
      </c>
      <c r="AT129" s="225" t="s">
        <v>243</v>
      </c>
      <c r="AU129" s="225" t="s">
        <v>81</v>
      </c>
      <c r="AY129" s="18" t="s">
        <v>240</v>
      </c>
      <c r="BE129" s="226">
        <f>IF(N129="základní",J129,0)</f>
        <v>0</v>
      </c>
      <c r="BF129" s="226">
        <f>IF(N129="snížená",J129,0)</f>
        <v>0</v>
      </c>
      <c r="BG129" s="226">
        <f>IF(N129="zákl. přenesená",J129,0)</f>
        <v>0</v>
      </c>
      <c r="BH129" s="226">
        <f>IF(N129="sníž. přenesená",J129,0)</f>
        <v>0</v>
      </c>
      <c r="BI129" s="226">
        <f>IF(N129="nulová",J129,0)</f>
        <v>0</v>
      </c>
      <c r="BJ129" s="18" t="s">
        <v>79</v>
      </c>
      <c r="BK129" s="226">
        <f>ROUND(I129*H129,2)</f>
        <v>0</v>
      </c>
      <c r="BL129" s="18" t="s">
        <v>248</v>
      </c>
      <c r="BM129" s="225" t="s">
        <v>290</v>
      </c>
    </row>
    <row r="130" s="12" customFormat="1" ht="22.8" customHeight="1">
      <c r="A130" s="12"/>
      <c r="B130" s="198"/>
      <c r="C130" s="199"/>
      <c r="D130" s="200" t="s">
        <v>71</v>
      </c>
      <c r="E130" s="212" t="s">
        <v>9052</v>
      </c>
      <c r="F130" s="212" t="s">
        <v>8859</v>
      </c>
      <c r="G130" s="199"/>
      <c r="H130" s="199"/>
      <c r="I130" s="202"/>
      <c r="J130" s="213">
        <f>BK130</f>
        <v>0</v>
      </c>
      <c r="K130" s="199"/>
      <c r="L130" s="204"/>
      <c r="M130" s="205"/>
      <c r="N130" s="206"/>
      <c r="O130" s="206"/>
      <c r="P130" s="207">
        <f>SUM(P131:P137)</f>
        <v>0</v>
      </c>
      <c r="Q130" s="206"/>
      <c r="R130" s="207">
        <f>SUM(R131:R137)</f>
        <v>0</v>
      </c>
      <c r="S130" s="206"/>
      <c r="T130" s="208">
        <f>SUM(T131:T137)</f>
        <v>0</v>
      </c>
      <c r="U130" s="12"/>
      <c r="V130" s="12"/>
      <c r="W130" s="12"/>
      <c r="X130" s="12"/>
      <c r="Y130" s="12"/>
      <c r="Z130" s="12"/>
      <c r="AA130" s="12"/>
      <c r="AB130" s="12"/>
      <c r="AC130" s="12"/>
      <c r="AD130" s="12"/>
      <c r="AE130" s="12"/>
      <c r="AR130" s="209" t="s">
        <v>79</v>
      </c>
      <c r="AT130" s="210" t="s">
        <v>71</v>
      </c>
      <c r="AU130" s="210" t="s">
        <v>79</v>
      </c>
      <c r="AY130" s="209" t="s">
        <v>240</v>
      </c>
      <c r="BK130" s="211">
        <f>SUM(BK131:BK137)</f>
        <v>0</v>
      </c>
    </row>
    <row r="131" s="2" customFormat="1" ht="21.75" customHeight="1">
      <c r="A131" s="39"/>
      <c r="B131" s="40"/>
      <c r="C131" s="214" t="s">
        <v>268</v>
      </c>
      <c r="D131" s="214" t="s">
        <v>243</v>
      </c>
      <c r="E131" s="215" t="s">
        <v>9053</v>
      </c>
      <c r="F131" s="216" t="s">
        <v>8861</v>
      </c>
      <c r="G131" s="217" t="s">
        <v>282</v>
      </c>
      <c r="H131" s="218">
        <v>5</v>
      </c>
      <c r="I131" s="219"/>
      <c r="J131" s="220">
        <f>ROUND(I131*H131,2)</f>
        <v>0</v>
      </c>
      <c r="K131" s="216" t="s">
        <v>247</v>
      </c>
      <c r="L131" s="45"/>
      <c r="M131" s="221" t="s">
        <v>19</v>
      </c>
      <c r="N131" s="222" t="s">
        <v>43</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248</v>
      </c>
      <c r="AT131" s="225" t="s">
        <v>243</v>
      </c>
      <c r="AU131" s="225" t="s">
        <v>81</v>
      </c>
      <c r="AY131" s="18" t="s">
        <v>240</v>
      </c>
      <c r="BE131" s="226">
        <f>IF(N131="základní",J131,0)</f>
        <v>0</v>
      </c>
      <c r="BF131" s="226">
        <f>IF(N131="snížená",J131,0)</f>
        <v>0</v>
      </c>
      <c r="BG131" s="226">
        <f>IF(N131="zákl. přenesená",J131,0)</f>
        <v>0</v>
      </c>
      <c r="BH131" s="226">
        <f>IF(N131="sníž. přenesená",J131,0)</f>
        <v>0</v>
      </c>
      <c r="BI131" s="226">
        <f>IF(N131="nulová",J131,0)</f>
        <v>0</v>
      </c>
      <c r="BJ131" s="18" t="s">
        <v>79</v>
      </c>
      <c r="BK131" s="226">
        <f>ROUND(I131*H131,2)</f>
        <v>0</v>
      </c>
      <c r="BL131" s="18" t="s">
        <v>248</v>
      </c>
      <c r="BM131" s="225" t="s">
        <v>294</v>
      </c>
    </row>
    <row r="132" s="2" customFormat="1" ht="16.5" customHeight="1">
      <c r="A132" s="39"/>
      <c r="B132" s="40"/>
      <c r="C132" s="214" t="s">
        <v>295</v>
      </c>
      <c r="D132" s="214" t="s">
        <v>243</v>
      </c>
      <c r="E132" s="215" t="s">
        <v>9054</v>
      </c>
      <c r="F132" s="216" t="s">
        <v>8863</v>
      </c>
      <c r="G132" s="217" t="s">
        <v>282</v>
      </c>
      <c r="H132" s="218">
        <v>5</v>
      </c>
      <c r="I132" s="219"/>
      <c r="J132" s="220">
        <f>ROUND(I132*H132,2)</f>
        <v>0</v>
      </c>
      <c r="K132" s="216" t="s">
        <v>247</v>
      </c>
      <c r="L132" s="45"/>
      <c r="M132" s="221" t="s">
        <v>19</v>
      </c>
      <c r="N132" s="222" t="s">
        <v>43</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248</v>
      </c>
      <c r="AT132" s="225" t="s">
        <v>243</v>
      </c>
      <c r="AU132" s="225" t="s">
        <v>81</v>
      </c>
      <c r="AY132" s="18" t="s">
        <v>240</v>
      </c>
      <c r="BE132" s="226">
        <f>IF(N132="základní",J132,0)</f>
        <v>0</v>
      </c>
      <c r="BF132" s="226">
        <f>IF(N132="snížená",J132,0)</f>
        <v>0</v>
      </c>
      <c r="BG132" s="226">
        <f>IF(N132="zákl. přenesená",J132,0)</f>
        <v>0</v>
      </c>
      <c r="BH132" s="226">
        <f>IF(N132="sníž. přenesená",J132,0)</f>
        <v>0</v>
      </c>
      <c r="BI132" s="226">
        <f>IF(N132="nulová",J132,0)</f>
        <v>0</v>
      </c>
      <c r="BJ132" s="18" t="s">
        <v>79</v>
      </c>
      <c r="BK132" s="226">
        <f>ROUND(I132*H132,2)</f>
        <v>0</v>
      </c>
      <c r="BL132" s="18" t="s">
        <v>248</v>
      </c>
      <c r="BM132" s="225" t="s">
        <v>298</v>
      </c>
    </row>
    <row r="133" s="2" customFormat="1">
      <c r="A133" s="39"/>
      <c r="B133" s="40"/>
      <c r="C133" s="214" t="s">
        <v>271</v>
      </c>
      <c r="D133" s="214" t="s">
        <v>243</v>
      </c>
      <c r="E133" s="215" t="s">
        <v>9055</v>
      </c>
      <c r="F133" s="216" t="s">
        <v>8865</v>
      </c>
      <c r="G133" s="217" t="s">
        <v>282</v>
      </c>
      <c r="H133" s="218">
        <v>10</v>
      </c>
      <c r="I133" s="219"/>
      <c r="J133" s="220">
        <f>ROUND(I133*H133,2)</f>
        <v>0</v>
      </c>
      <c r="K133" s="216" t="s">
        <v>247</v>
      </c>
      <c r="L133" s="45"/>
      <c r="M133" s="221" t="s">
        <v>19</v>
      </c>
      <c r="N133" s="222" t="s">
        <v>43</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248</v>
      </c>
      <c r="AT133" s="225" t="s">
        <v>243</v>
      </c>
      <c r="AU133" s="225" t="s">
        <v>81</v>
      </c>
      <c r="AY133" s="18" t="s">
        <v>240</v>
      </c>
      <c r="BE133" s="226">
        <f>IF(N133="základní",J133,0)</f>
        <v>0</v>
      </c>
      <c r="BF133" s="226">
        <f>IF(N133="snížená",J133,0)</f>
        <v>0</v>
      </c>
      <c r="BG133" s="226">
        <f>IF(N133="zákl. přenesená",J133,0)</f>
        <v>0</v>
      </c>
      <c r="BH133" s="226">
        <f>IF(N133="sníž. přenesená",J133,0)</f>
        <v>0</v>
      </c>
      <c r="BI133" s="226">
        <f>IF(N133="nulová",J133,0)</f>
        <v>0</v>
      </c>
      <c r="BJ133" s="18" t="s">
        <v>79</v>
      </c>
      <c r="BK133" s="226">
        <f>ROUND(I133*H133,2)</f>
        <v>0</v>
      </c>
      <c r="BL133" s="18" t="s">
        <v>248</v>
      </c>
      <c r="BM133" s="225" t="s">
        <v>301</v>
      </c>
    </row>
    <row r="134" s="2" customFormat="1" ht="16.5" customHeight="1">
      <c r="A134" s="39"/>
      <c r="B134" s="40"/>
      <c r="C134" s="214" t="s">
        <v>304</v>
      </c>
      <c r="D134" s="214" t="s">
        <v>243</v>
      </c>
      <c r="E134" s="215" t="s">
        <v>9056</v>
      </c>
      <c r="F134" s="216" t="s">
        <v>8867</v>
      </c>
      <c r="G134" s="217" t="s">
        <v>282</v>
      </c>
      <c r="H134" s="218">
        <v>20</v>
      </c>
      <c r="I134" s="219"/>
      <c r="J134" s="220">
        <f>ROUND(I134*H134,2)</f>
        <v>0</v>
      </c>
      <c r="K134" s="216" t="s">
        <v>247</v>
      </c>
      <c r="L134" s="45"/>
      <c r="M134" s="221" t="s">
        <v>19</v>
      </c>
      <c r="N134" s="222" t="s">
        <v>43</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248</v>
      </c>
      <c r="AT134" s="225" t="s">
        <v>243</v>
      </c>
      <c r="AU134" s="225" t="s">
        <v>81</v>
      </c>
      <c r="AY134" s="18" t="s">
        <v>240</v>
      </c>
      <c r="BE134" s="226">
        <f>IF(N134="základní",J134,0)</f>
        <v>0</v>
      </c>
      <c r="BF134" s="226">
        <f>IF(N134="snížená",J134,0)</f>
        <v>0</v>
      </c>
      <c r="BG134" s="226">
        <f>IF(N134="zákl. přenesená",J134,0)</f>
        <v>0</v>
      </c>
      <c r="BH134" s="226">
        <f>IF(N134="sníž. přenesená",J134,0)</f>
        <v>0</v>
      </c>
      <c r="BI134" s="226">
        <f>IF(N134="nulová",J134,0)</f>
        <v>0</v>
      </c>
      <c r="BJ134" s="18" t="s">
        <v>79</v>
      </c>
      <c r="BK134" s="226">
        <f>ROUND(I134*H134,2)</f>
        <v>0</v>
      </c>
      <c r="BL134" s="18" t="s">
        <v>248</v>
      </c>
      <c r="BM134" s="225" t="s">
        <v>306</v>
      </c>
    </row>
    <row r="135" s="2" customFormat="1" ht="16.5" customHeight="1">
      <c r="A135" s="39"/>
      <c r="B135" s="40"/>
      <c r="C135" s="214" t="s">
        <v>275</v>
      </c>
      <c r="D135" s="214" t="s">
        <v>243</v>
      </c>
      <c r="E135" s="215" t="s">
        <v>9057</v>
      </c>
      <c r="F135" s="216" t="s">
        <v>8869</v>
      </c>
      <c r="G135" s="217" t="s">
        <v>282</v>
      </c>
      <c r="H135" s="218">
        <v>20</v>
      </c>
      <c r="I135" s="219"/>
      <c r="J135" s="220">
        <f>ROUND(I135*H135,2)</f>
        <v>0</v>
      </c>
      <c r="K135" s="216" t="s">
        <v>247</v>
      </c>
      <c r="L135" s="45"/>
      <c r="M135" s="221" t="s">
        <v>19</v>
      </c>
      <c r="N135" s="222" t="s">
        <v>43</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248</v>
      </c>
      <c r="AT135" s="225" t="s">
        <v>243</v>
      </c>
      <c r="AU135" s="225" t="s">
        <v>81</v>
      </c>
      <c r="AY135" s="18" t="s">
        <v>240</v>
      </c>
      <c r="BE135" s="226">
        <f>IF(N135="základní",J135,0)</f>
        <v>0</v>
      </c>
      <c r="BF135" s="226">
        <f>IF(N135="snížená",J135,0)</f>
        <v>0</v>
      </c>
      <c r="BG135" s="226">
        <f>IF(N135="zákl. přenesená",J135,0)</f>
        <v>0</v>
      </c>
      <c r="BH135" s="226">
        <f>IF(N135="sníž. přenesená",J135,0)</f>
        <v>0</v>
      </c>
      <c r="BI135" s="226">
        <f>IF(N135="nulová",J135,0)</f>
        <v>0</v>
      </c>
      <c r="BJ135" s="18" t="s">
        <v>79</v>
      </c>
      <c r="BK135" s="226">
        <f>ROUND(I135*H135,2)</f>
        <v>0</v>
      </c>
      <c r="BL135" s="18" t="s">
        <v>248</v>
      </c>
      <c r="BM135" s="225" t="s">
        <v>308</v>
      </c>
    </row>
    <row r="136" s="2" customFormat="1" ht="21.75" customHeight="1">
      <c r="A136" s="39"/>
      <c r="B136" s="40"/>
      <c r="C136" s="214" t="s">
        <v>309</v>
      </c>
      <c r="D136" s="214" t="s">
        <v>243</v>
      </c>
      <c r="E136" s="215" t="s">
        <v>9058</v>
      </c>
      <c r="F136" s="216" t="s">
        <v>8871</v>
      </c>
      <c r="G136" s="217" t="s">
        <v>3056</v>
      </c>
      <c r="H136" s="218">
        <v>25</v>
      </c>
      <c r="I136" s="219"/>
      <c r="J136" s="220">
        <f>ROUND(I136*H136,2)</f>
        <v>0</v>
      </c>
      <c r="K136" s="216" t="s">
        <v>247</v>
      </c>
      <c r="L136" s="45"/>
      <c r="M136" s="221" t="s">
        <v>19</v>
      </c>
      <c r="N136" s="222" t="s">
        <v>43</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248</v>
      </c>
      <c r="AT136" s="225" t="s">
        <v>243</v>
      </c>
      <c r="AU136" s="225" t="s">
        <v>81</v>
      </c>
      <c r="AY136" s="18" t="s">
        <v>240</v>
      </c>
      <c r="BE136" s="226">
        <f>IF(N136="základní",J136,0)</f>
        <v>0</v>
      </c>
      <c r="BF136" s="226">
        <f>IF(N136="snížená",J136,0)</f>
        <v>0</v>
      </c>
      <c r="BG136" s="226">
        <f>IF(N136="zákl. přenesená",J136,0)</f>
        <v>0</v>
      </c>
      <c r="BH136" s="226">
        <f>IF(N136="sníž. přenesená",J136,0)</f>
        <v>0</v>
      </c>
      <c r="BI136" s="226">
        <f>IF(N136="nulová",J136,0)</f>
        <v>0</v>
      </c>
      <c r="BJ136" s="18" t="s">
        <v>79</v>
      </c>
      <c r="BK136" s="226">
        <f>ROUND(I136*H136,2)</f>
        <v>0</v>
      </c>
      <c r="BL136" s="18" t="s">
        <v>248</v>
      </c>
      <c r="BM136" s="225" t="s">
        <v>311</v>
      </c>
    </row>
    <row r="137" s="2" customFormat="1" ht="16.5" customHeight="1">
      <c r="A137" s="39"/>
      <c r="B137" s="40"/>
      <c r="C137" s="214" t="s">
        <v>278</v>
      </c>
      <c r="D137" s="214" t="s">
        <v>243</v>
      </c>
      <c r="E137" s="215" t="s">
        <v>9059</v>
      </c>
      <c r="F137" s="216" t="s">
        <v>8857</v>
      </c>
      <c r="G137" s="217" t="s">
        <v>381</v>
      </c>
      <c r="H137" s="218">
        <v>1</v>
      </c>
      <c r="I137" s="219"/>
      <c r="J137" s="220">
        <f>ROUND(I137*H137,2)</f>
        <v>0</v>
      </c>
      <c r="K137" s="216" t="s">
        <v>247</v>
      </c>
      <c r="L137" s="45"/>
      <c r="M137" s="221" t="s">
        <v>19</v>
      </c>
      <c r="N137" s="222" t="s">
        <v>43</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248</v>
      </c>
      <c r="AT137" s="225" t="s">
        <v>243</v>
      </c>
      <c r="AU137" s="225" t="s">
        <v>81</v>
      </c>
      <c r="AY137" s="18" t="s">
        <v>240</v>
      </c>
      <c r="BE137" s="226">
        <f>IF(N137="základní",J137,0)</f>
        <v>0</v>
      </c>
      <c r="BF137" s="226">
        <f>IF(N137="snížená",J137,0)</f>
        <v>0</v>
      </c>
      <c r="BG137" s="226">
        <f>IF(N137="zákl. přenesená",J137,0)</f>
        <v>0</v>
      </c>
      <c r="BH137" s="226">
        <f>IF(N137="sníž. přenesená",J137,0)</f>
        <v>0</v>
      </c>
      <c r="BI137" s="226">
        <f>IF(N137="nulová",J137,0)</f>
        <v>0</v>
      </c>
      <c r="BJ137" s="18" t="s">
        <v>79</v>
      </c>
      <c r="BK137" s="226">
        <f>ROUND(I137*H137,2)</f>
        <v>0</v>
      </c>
      <c r="BL137" s="18" t="s">
        <v>248</v>
      </c>
      <c r="BM137" s="225" t="s">
        <v>313</v>
      </c>
    </row>
    <row r="138" s="12" customFormat="1" ht="22.8" customHeight="1">
      <c r="A138" s="12"/>
      <c r="B138" s="198"/>
      <c r="C138" s="199"/>
      <c r="D138" s="200" t="s">
        <v>71</v>
      </c>
      <c r="E138" s="212" t="s">
        <v>9060</v>
      </c>
      <c r="F138" s="212" t="s">
        <v>8874</v>
      </c>
      <c r="G138" s="199"/>
      <c r="H138" s="199"/>
      <c r="I138" s="202"/>
      <c r="J138" s="213">
        <f>BK138</f>
        <v>0</v>
      </c>
      <c r="K138" s="199"/>
      <c r="L138" s="204"/>
      <c r="M138" s="205"/>
      <c r="N138" s="206"/>
      <c r="O138" s="206"/>
      <c r="P138" s="207">
        <f>SUM(P139:P143)</f>
        <v>0</v>
      </c>
      <c r="Q138" s="206"/>
      <c r="R138" s="207">
        <f>SUM(R139:R143)</f>
        <v>0</v>
      </c>
      <c r="S138" s="206"/>
      <c r="T138" s="208">
        <f>SUM(T139:T143)</f>
        <v>0</v>
      </c>
      <c r="U138" s="12"/>
      <c r="V138" s="12"/>
      <c r="W138" s="12"/>
      <c r="X138" s="12"/>
      <c r="Y138" s="12"/>
      <c r="Z138" s="12"/>
      <c r="AA138" s="12"/>
      <c r="AB138" s="12"/>
      <c r="AC138" s="12"/>
      <c r="AD138" s="12"/>
      <c r="AE138" s="12"/>
      <c r="AR138" s="209" t="s">
        <v>79</v>
      </c>
      <c r="AT138" s="210" t="s">
        <v>71</v>
      </c>
      <c r="AU138" s="210" t="s">
        <v>79</v>
      </c>
      <c r="AY138" s="209" t="s">
        <v>240</v>
      </c>
      <c r="BK138" s="211">
        <f>SUM(BK139:BK143)</f>
        <v>0</v>
      </c>
    </row>
    <row r="139" s="2" customFormat="1">
      <c r="A139" s="39"/>
      <c r="B139" s="40"/>
      <c r="C139" s="214" t="s">
        <v>7</v>
      </c>
      <c r="D139" s="214" t="s">
        <v>243</v>
      </c>
      <c r="E139" s="215" t="s">
        <v>9061</v>
      </c>
      <c r="F139" s="216" t="s">
        <v>8876</v>
      </c>
      <c r="G139" s="217" t="s">
        <v>282</v>
      </c>
      <c r="H139" s="218">
        <v>110</v>
      </c>
      <c r="I139" s="219"/>
      <c r="J139" s="220">
        <f>ROUND(I139*H139,2)</f>
        <v>0</v>
      </c>
      <c r="K139" s="216" t="s">
        <v>247</v>
      </c>
      <c r="L139" s="45"/>
      <c r="M139" s="221" t="s">
        <v>19</v>
      </c>
      <c r="N139" s="222" t="s">
        <v>43</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248</v>
      </c>
      <c r="AT139" s="225" t="s">
        <v>243</v>
      </c>
      <c r="AU139" s="225" t="s">
        <v>81</v>
      </c>
      <c r="AY139" s="18" t="s">
        <v>240</v>
      </c>
      <c r="BE139" s="226">
        <f>IF(N139="základní",J139,0)</f>
        <v>0</v>
      </c>
      <c r="BF139" s="226">
        <f>IF(N139="snížená",J139,0)</f>
        <v>0</v>
      </c>
      <c r="BG139" s="226">
        <f>IF(N139="zákl. přenesená",J139,0)</f>
        <v>0</v>
      </c>
      <c r="BH139" s="226">
        <f>IF(N139="sníž. přenesená",J139,0)</f>
        <v>0</v>
      </c>
      <c r="BI139" s="226">
        <f>IF(N139="nulová",J139,0)</f>
        <v>0</v>
      </c>
      <c r="BJ139" s="18" t="s">
        <v>79</v>
      </c>
      <c r="BK139" s="226">
        <f>ROUND(I139*H139,2)</f>
        <v>0</v>
      </c>
      <c r="BL139" s="18" t="s">
        <v>248</v>
      </c>
      <c r="BM139" s="225" t="s">
        <v>315</v>
      </c>
    </row>
    <row r="140" s="2" customFormat="1" ht="16.5" customHeight="1">
      <c r="A140" s="39"/>
      <c r="B140" s="40"/>
      <c r="C140" s="214" t="s">
        <v>283</v>
      </c>
      <c r="D140" s="214" t="s">
        <v>243</v>
      </c>
      <c r="E140" s="215" t="s">
        <v>9062</v>
      </c>
      <c r="F140" s="216" t="s">
        <v>8878</v>
      </c>
      <c r="G140" s="217" t="s">
        <v>282</v>
      </c>
      <c r="H140" s="218">
        <v>110</v>
      </c>
      <c r="I140" s="219"/>
      <c r="J140" s="220">
        <f>ROUND(I140*H140,2)</f>
        <v>0</v>
      </c>
      <c r="K140" s="216" t="s">
        <v>247</v>
      </c>
      <c r="L140" s="45"/>
      <c r="M140" s="221" t="s">
        <v>19</v>
      </c>
      <c r="N140" s="222" t="s">
        <v>43</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248</v>
      </c>
      <c r="AT140" s="225" t="s">
        <v>243</v>
      </c>
      <c r="AU140" s="225" t="s">
        <v>81</v>
      </c>
      <c r="AY140" s="18" t="s">
        <v>240</v>
      </c>
      <c r="BE140" s="226">
        <f>IF(N140="základní",J140,0)</f>
        <v>0</v>
      </c>
      <c r="BF140" s="226">
        <f>IF(N140="snížená",J140,0)</f>
        <v>0</v>
      </c>
      <c r="BG140" s="226">
        <f>IF(N140="zákl. přenesená",J140,0)</f>
        <v>0</v>
      </c>
      <c r="BH140" s="226">
        <f>IF(N140="sníž. přenesená",J140,0)</f>
        <v>0</v>
      </c>
      <c r="BI140" s="226">
        <f>IF(N140="nulová",J140,0)</f>
        <v>0</v>
      </c>
      <c r="BJ140" s="18" t="s">
        <v>79</v>
      </c>
      <c r="BK140" s="226">
        <f>ROUND(I140*H140,2)</f>
        <v>0</v>
      </c>
      <c r="BL140" s="18" t="s">
        <v>248</v>
      </c>
      <c r="BM140" s="225" t="s">
        <v>317</v>
      </c>
    </row>
    <row r="141" s="2" customFormat="1" ht="16.5" customHeight="1">
      <c r="A141" s="39"/>
      <c r="B141" s="40"/>
      <c r="C141" s="214" t="s">
        <v>318</v>
      </c>
      <c r="D141" s="214" t="s">
        <v>243</v>
      </c>
      <c r="E141" s="215" t="s">
        <v>9063</v>
      </c>
      <c r="F141" s="216" t="s">
        <v>8880</v>
      </c>
      <c r="G141" s="217" t="s">
        <v>6156</v>
      </c>
      <c r="H141" s="218">
        <v>20</v>
      </c>
      <c r="I141" s="219"/>
      <c r="J141" s="220">
        <f>ROUND(I141*H141,2)</f>
        <v>0</v>
      </c>
      <c r="K141" s="216" t="s">
        <v>247</v>
      </c>
      <c r="L141" s="45"/>
      <c r="M141" s="221" t="s">
        <v>19</v>
      </c>
      <c r="N141" s="222" t="s">
        <v>43</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248</v>
      </c>
      <c r="AT141" s="225" t="s">
        <v>243</v>
      </c>
      <c r="AU141" s="225" t="s">
        <v>81</v>
      </c>
      <c r="AY141" s="18" t="s">
        <v>240</v>
      </c>
      <c r="BE141" s="226">
        <f>IF(N141="základní",J141,0)</f>
        <v>0</v>
      </c>
      <c r="BF141" s="226">
        <f>IF(N141="snížená",J141,0)</f>
        <v>0</v>
      </c>
      <c r="BG141" s="226">
        <f>IF(N141="zákl. přenesená",J141,0)</f>
        <v>0</v>
      </c>
      <c r="BH141" s="226">
        <f>IF(N141="sníž. přenesená",J141,0)</f>
        <v>0</v>
      </c>
      <c r="BI141" s="226">
        <f>IF(N141="nulová",J141,0)</f>
        <v>0</v>
      </c>
      <c r="BJ141" s="18" t="s">
        <v>79</v>
      </c>
      <c r="BK141" s="226">
        <f>ROUND(I141*H141,2)</f>
        <v>0</v>
      </c>
      <c r="BL141" s="18" t="s">
        <v>248</v>
      </c>
      <c r="BM141" s="225" t="s">
        <v>320</v>
      </c>
    </row>
    <row r="142" s="2" customFormat="1" ht="16.5" customHeight="1">
      <c r="A142" s="39"/>
      <c r="B142" s="40"/>
      <c r="C142" s="214" t="s">
        <v>286</v>
      </c>
      <c r="D142" s="214" t="s">
        <v>243</v>
      </c>
      <c r="E142" s="215" t="s">
        <v>9064</v>
      </c>
      <c r="F142" s="216" t="s">
        <v>8859</v>
      </c>
      <c r="G142" s="217" t="s">
        <v>6156</v>
      </c>
      <c r="H142" s="218">
        <v>16</v>
      </c>
      <c r="I142" s="219"/>
      <c r="J142" s="220">
        <f>ROUND(I142*H142,2)</f>
        <v>0</v>
      </c>
      <c r="K142" s="216" t="s">
        <v>247</v>
      </c>
      <c r="L142" s="45"/>
      <c r="M142" s="221" t="s">
        <v>19</v>
      </c>
      <c r="N142" s="222" t="s">
        <v>43</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248</v>
      </c>
      <c r="AT142" s="225" t="s">
        <v>243</v>
      </c>
      <c r="AU142" s="225" t="s">
        <v>81</v>
      </c>
      <c r="AY142" s="18" t="s">
        <v>240</v>
      </c>
      <c r="BE142" s="226">
        <f>IF(N142="základní",J142,0)</f>
        <v>0</v>
      </c>
      <c r="BF142" s="226">
        <f>IF(N142="snížená",J142,0)</f>
        <v>0</v>
      </c>
      <c r="BG142" s="226">
        <f>IF(N142="zákl. přenesená",J142,0)</f>
        <v>0</v>
      </c>
      <c r="BH142" s="226">
        <f>IF(N142="sníž. přenesená",J142,0)</f>
        <v>0</v>
      </c>
      <c r="BI142" s="226">
        <f>IF(N142="nulová",J142,0)</f>
        <v>0</v>
      </c>
      <c r="BJ142" s="18" t="s">
        <v>79</v>
      </c>
      <c r="BK142" s="226">
        <f>ROUND(I142*H142,2)</f>
        <v>0</v>
      </c>
      <c r="BL142" s="18" t="s">
        <v>248</v>
      </c>
      <c r="BM142" s="225" t="s">
        <v>322</v>
      </c>
    </row>
    <row r="143" s="2" customFormat="1" ht="16.5" customHeight="1">
      <c r="A143" s="39"/>
      <c r="B143" s="40"/>
      <c r="C143" s="214" t="s">
        <v>323</v>
      </c>
      <c r="D143" s="214" t="s">
        <v>243</v>
      </c>
      <c r="E143" s="215" t="s">
        <v>9065</v>
      </c>
      <c r="F143" s="216" t="s">
        <v>8883</v>
      </c>
      <c r="G143" s="217" t="s">
        <v>1707</v>
      </c>
      <c r="H143" s="218">
        <v>1</v>
      </c>
      <c r="I143" s="219"/>
      <c r="J143" s="220">
        <f>ROUND(I143*H143,2)</f>
        <v>0</v>
      </c>
      <c r="K143" s="216" t="s">
        <v>247</v>
      </c>
      <c r="L143" s="45"/>
      <c r="M143" s="221" t="s">
        <v>19</v>
      </c>
      <c r="N143" s="222" t="s">
        <v>43</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248</v>
      </c>
      <c r="AT143" s="225" t="s">
        <v>243</v>
      </c>
      <c r="AU143" s="225" t="s">
        <v>81</v>
      </c>
      <c r="AY143" s="18" t="s">
        <v>240</v>
      </c>
      <c r="BE143" s="226">
        <f>IF(N143="základní",J143,0)</f>
        <v>0</v>
      </c>
      <c r="BF143" s="226">
        <f>IF(N143="snížená",J143,0)</f>
        <v>0</v>
      </c>
      <c r="BG143" s="226">
        <f>IF(N143="zákl. přenesená",J143,0)</f>
        <v>0</v>
      </c>
      <c r="BH143" s="226">
        <f>IF(N143="sníž. přenesená",J143,0)</f>
        <v>0</v>
      </c>
      <c r="BI143" s="226">
        <f>IF(N143="nulová",J143,0)</f>
        <v>0</v>
      </c>
      <c r="BJ143" s="18" t="s">
        <v>79</v>
      </c>
      <c r="BK143" s="226">
        <f>ROUND(I143*H143,2)</f>
        <v>0</v>
      </c>
      <c r="BL143" s="18" t="s">
        <v>248</v>
      </c>
      <c r="BM143" s="225" t="s">
        <v>325</v>
      </c>
    </row>
    <row r="144" s="12" customFormat="1" ht="25.92" customHeight="1">
      <c r="A144" s="12"/>
      <c r="B144" s="198"/>
      <c r="C144" s="199"/>
      <c r="D144" s="200" t="s">
        <v>71</v>
      </c>
      <c r="E144" s="201" t="s">
        <v>9066</v>
      </c>
      <c r="F144" s="201" t="s">
        <v>9067</v>
      </c>
      <c r="G144" s="199"/>
      <c r="H144" s="199"/>
      <c r="I144" s="202"/>
      <c r="J144" s="203">
        <f>BK144</f>
        <v>0</v>
      </c>
      <c r="K144" s="199"/>
      <c r="L144" s="204"/>
      <c r="M144" s="205"/>
      <c r="N144" s="206"/>
      <c r="O144" s="206"/>
      <c r="P144" s="207">
        <f>P145+P148+P152+P155</f>
        <v>0</v>
      </c>
      <c r="Q144" s="206"/>
      <c r="R144" s="207">
        <f>R145+R148+R152+R155</f>
        <v>0</v>
      </c>
      <c r="S144" s="206"/>
      <c r="T144" s="208">
        <f>T145+T148+T152+T155</f>
        <v>0</v>
      </c>
      <c r="U144" s="12"/>
      <c r="V144" s="12"/>
      <c r="W144" s="12"/>
      <c r="X144" s="12"/>
      <c r="Y144" s="12"/>
      <c r="Z144" s="12"/>
      <c r="AA144" s="12"/>
      <c r="AB144" s="12"/>
      <c r="AC144" s="12"/>
      <c r="AD144" s="12"/>
      <c r="AE144" s="12"/>
      <c r="AR144" s="209" t="s">
        <v>79</v>
      </c>
      <c r="AT144" s="210" t="s">
        <v>71</v>
      </c>
      <c r="AU144" s="210" t="s">
        <v>72</v>
      </c>
      <c r="AY144" s="209" t="s">
        <v>240</v>
      </c>
      <c r="BK144" s="211">
        <f>BK145+BK148+BK152+BK155</f>
        <v>0</v>
      </c>
    </row>
    <row r="145" s="12" customFormat="1" ht="22.8" customHeight="1">
      <c r="A145" s="12"/>
      <c r="B145" s="198"/>
      <c r="C145" s="199"/>
      <c r="D145" s="200" t="s">
        <v>71</v>
      </c>
      <c r="E145" s="212" t="s">
        <v>9068</v>
      </c>
      <c r="F145" s="212" t="s">
        <v>8887</v>
      </c>
      <c r="G145" s="199"/>
      <c r="H145" s="199"/>
      <c r="I145" s="202"/>
      <c r="J145" s="213">
        <f>BK145</f>
        <v>0</v>
      </c>
      <c r="K145" s="199"/>
      <c r="L145" s="204"/>
      <c r="M145" s="205"/>
      <c r="N145" s="206"/>
      <c r="O145" s="206"/>
      <c r="P145" s="207">
        <f>SUM(P146:P147)</f>
        <v>0</v>
      </c>
      <c r="Q145" s="206"/>
      <c r="R145" s="207">
        <f>SUM(R146:R147)</f>
        <v>0</v>
      </c>
      <c r="S145" s="206"/>
      <c r="T145" s="208">
        <f>SUM(T146:T147)</f>
        <v>0</v>
      </c>
      <c r="U145" s="12"/>
      <c r="V145" s="12"/>
      <c r="W145" s="12"/>
      <c r="X145" s="12"/>
      <c r="Y145" s="12"/>
      <c r="Z145" s="12"/>
      <c r="AA145" s="12"/>
      <c r="AB145" s="12"/>
      <c r="AC145" s="12"/>
      <c r="AD145" s="12"/>
      <c r="AE145" s="12"/>
      <c r="AR145" s="209" t="s">
        <v>79</v>
      </c>
      <c r="AT145" s="210" t="s">
        <v>71</v>
      </c>
      <c r="AU145" s="210" t="s">
        <v>79</v>
      </c>
      <c r="AY145" s="209" t="s">
        <v>240</v>
      </c>
      <c r="BK145" s="211">
        <f>SUM(BK146:BK147)</f>
        <v>0</v>
      </c>
    </row>
    <row r="146" s="2" customFormat="1" ht="16.5" customHeight="1">
      <c r="A146" s="39"/>
      <c r="B146" s="40"/>
      <c r="C146" s="214" t="s">
        <v>290</v>
      </c>
      <c r="D146" s="214" t="s">
        <v>243</v>
      </c>
      <c r="E146" s="215" t="s">
        <v>9069</v>
      </c>
      <c r="F146" s="216" t="s">
        <v>9070</v>
      </c>
      <c r="G146" s="217" t="s">
        <v>282</v>
      </c>
      <c r="H146" s="218">
        <v>1</v>
      </c>
      <c r="I146" s="219"/>
      <c r="J146" s="220">
        <f>ROUND(I146*H146,2)</f>
        <v>0</v>
      </c>
      <c r="K146" s="216" t="s">
        <v>247</v>
      </c>
      <c r="L146" s="45"/>
      <c r="M146" s="221" t="s">
        <v>19</v>
      </c>
      <c r="N146" s="222" t="s">
        <v>43</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248</v>
      </c>
      <c r="AT146" s="225" t="s">
        <v>243</v>
      </c>
      <c r="AU146" s="225" t="s">
        <v>81</v>
      </c>
      <c r="AY146" s="18" t="s">
        <v>240</v>
      </c>
      <c r="BE146" s="226">
        <f>IF(N146="základní",J146,0)</f>
        <v>0</v>
      </c>
      <c r="BF146" s="226">
        <f>IF(N146="snížená",J146,0)</f>
        <v>0</v>
      </c>
      <c r="BG146" s="226">
        <f>IF(N146="zákl. přenesená",J146,0)</f>
        <v>0</v>
      </c>
      <c r="BH146" s="226">
        <f>IF(N146="sníž. přenesená",J146,0)</f>
        <v>0</v>
      </c>
      <c r="BI146" s="226">
        <f>IF(N146="nulová",J146,0)</f>
        <v>0</v>
      </c>
      <c r="BJ146" s="18" t="s">
        <v>79</v>
      </c>
      <c r="BK146" s="226">
        <f>ROUND(I146*H146,2)</f>
        <v>0</v>
      </c>
      <c r="BL146" s="18" t="s">
        <v>248</v>
      </c>
      <c r="BM146" s="225" t="s">
        <v>327</v>
      </c>
    </row>
    <row r="147" s="2" customFormat="1" ht="16.5" customHeight="1">
      <c r="A147" s="39"/>
      <c r="B147" s="40"/>
      <c r="C147" s="214" t="s">
        <v>328</v>
      </c>
      <c r="D147" s="214" t="s">
        <v>243</v>
      </c>
      <c r="E147" s="215" t="s">
        <v>9071</v>
      </c>
      <c r="F147" s="216" t="s">
        <v>9072</v>
      </c>
      <c r="G147" s="217" t="s">
        <v>282</v>
      </c>
      <c r="H147" s="218">
        <v>1</v>
      </c>
      <c r="I147" s="219"/>
      <c r="J147" s="220">
        <f>ROUND(I147*H147,2)</f>
        <v>0</v>
      </c>
      <c r="K147" s="216" t="s">
        <v>247</v>
      </c>
      <c r="L147" s="45"/>
      <c r="M147" s="221" t="s">
        <v>19</v>
      </c>
      <c r="N147" s="222" t="s">
        <v>43</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248</v>
      </c>
      <c r="AT147" s="225" t="s">
        <v>243</v>
      </c>
      <c r="AU147" s="225" t="s">
        <v>81</v>
      </c>
      <c r="AY147" s="18" t="s">
        <v>240</v>
      </c>
      <c r="BE147" s="226">
        <f>IF(N147="základní",J147,0)</f>
        <v>0</v>
      </c>
      <c r="BF147" s="226">
        <f>IF(N147="snížená",J147,0)</f>
        <v>0</v>
      </c>
      <c r="BG147" s="226">
        <f>IF(N147="zákl. přenesená",J147,0)</f>
        <v>0</v>
      </c>
      <c r="BH147" s="226">
        <f>IF(N147="sníž. přenesená",J147,0)</f>
        <v>0</v>
      </c>
      <c r="BI147" s="226">
        <f>IF(N147="nulová",J147,0)</f>
        <v>0</v>
      </c>
      <c r="BJ147" s="18" t="s">
        <v>79</v>
      </c>
      <c r="BK147" s="226">
        <f>ROUND(I147*H147,2)</f>
        <v>0</v>
      </c>
      <c r="BL147" s="18" t="s">
        <v>248</v>
      </c>
      <c r="BM147" s="225" t="s">
        <v>331</v>
      </c>
    </row>
    <row r="148" s="12" customFormat="1" ht="22.8" customHeight="1">
      <c r="A148" s="12"/>
      <c r="B148" s="198"/>
      <c r="C148" s="199"/>
      <c r="D148" s="200" t="s">
        <v>71</v>
      </c>
      <c r="E148" s="212" t="s">
        <v>9073</v>
      </c>
      <c r="F148" s="212" t="s">
        <v>6920</v>
      </c>
      <c r="G148" s="199"/>
      <c r="H148" s="199"/>
      <c r="I148" s="202"/>
      <c r="J148" s="213">
        <f>BK148</f>
        <v>0</v>
      </c>
      <c r="K148" s="199"/>
      <c r="L148" s="204"/>
      <c r="M148" s="205"/>
      <c r="N148" s="206"/>
      <c r="O148" s="206"/>
      <c r="P148" s="207">
        <f>SUM(P149:P151)</f>
        <v>0</v>
      </c>
      <c r="Q148" s="206"/>
      <c r="R148" s="207">
        <f>SUM(R149:R151)</f>
        <v>0</v>
      </c>
      <c r="S148" s="206"/>
      <c r="T148" s="208">
        <f>SUM(T149:T151)</f>
        <v>0</v>
      </c>
      <c r="U148" s="12"/>
      <c r="V148" s="12"/>
      <c r="W148" s="12"/>
      <c r="X148" s="12"/>
      <c r="Y148" s="12"/>
      <c r="Z148" s="12"/>
      <c r="AA148" s="12"/>
      <c r="AB148" s="12"/>
      <c r="AC148" s="12"/>
      <c r="AD148" s="12"/>
      <c r="AE148" s="12"/>
      <c r="AR148" s="209" t="s">
        <v>79</v>
      </c>
      <c r="AT148" s="210" t="s">
        <v>71</v>
      </c>
      <c r="AU148" s="210" t="s">
        <v>79</v>
      </c>
      <c r="AY148" s="209" t="s">
        <v>240</v>
      </c>
      <c r="BK148" s="211">
        <f>SUM(BK149:BK151)</f>
        <v>0</v>
      </c>
    </row>
    <row r="149" s="2" customFormat="1" ht="16.5" customHeight="1">
      <c r="A149" s="39"/>
      <c r="B149" s="40"/>
      <c r="C149" s="214" t="s">
        <v>294</v>
      </c>
      <c r="D149" s="214" t="s">
        <v>243</v>
      </c>
      <c r="E149" s="215" t="s">
        <v>9074</v>
      </c>
      <c r="F149" s="216" t="s">
        <v>8892</v>
      </c>
      <c r="G149" s="217" t="s">
        <v>282</v>
      </c>
      <c r="H149" s="218">
        <v>1</v>
      </c>
      <c r="I149" s="219"/>
      <c r="J149" s="220">
        <f>ROUND(I149*H149,2)</f>
        <v>0</v>
      </c>
      <c r="K149" s="216" t="s">
        <v>247</v>
      </c>
      <c r="L149" s="45"/>
      <c r="M149" s="221" t="s">
        <v>19</v>
      </c>
      <c r="N149" s="222" t="s">
        <v>43</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248</v>
      </c>
      <c r="AT149" s="225" t="s">
        <v>243</v>
      </c>
      <c r="AU149" s="225" t="s">
        <v>81</v>
      </c>
      <c r="AY149" s="18" t="s">
        <v>240</v>
      </c>
      <c r="BE149" s="226">
        <f>IF(N149="základní",J149,0)</f>
        <v>0</v>
      </c>
      <c r="BF149" s="226">
        <f>IF(N149="snížená",J149,0)</f>
        <v>0</v>
      </c>
      <c r="BG149" s="226">
        <f>IF(N149="zákl. přenesená",J149,0)</f>
        <v>0</v>
      </c>
      <c r="BH149" s="226">
        <f>IF(N149="sníž. přenesená",J149,0)</f>
        <v>0</v>
      </c>
      <c r="BI149" s="226">
        <f>IF(N149="nulová",J149,0)</f>
        <v>0</v>
      </c>
      <c r="BJ149" s="18" t="s">
        <v>79</v>
      </c>
      <c r="BK149" s="226">
        <f>ROUND(I149*H149,2)</f>
        <v>0</v>
      </c>
      <c r="BL149" s="18" t="s">
        <v>248</v>
      </c>
      <c r="BM149" s="225" t="s">
        <v>333</v>
      </c>
    </row>
    <row r="150" s="2" customFormat="1" ht="16.5" customHeight="1">
      <c r="A150" s="39"/>
      <c r="B150" s="40"/>
      <c r="C150" s="214" t="s">
        <v>334</v>
      </c>
      <c r="D150" s="214" t="s">
        <v>243</v>
      </c>
      <c r="E150" s="215" t="s">
        <v>9075</v>
      </c>
      <c r="F150" s="216" t="s">
        <v>9076</v>
      </c>
      <c r="G150" s="217" t="s">
        <v>282</v>
      </c>
      <c r="H150" s="218">
        <v>1</v>
      </c>
      <c r="I150" s="219"/>
      <c r="J150" s="220">
        <f>ROUND(I150*H150,2)</f>
        <v>0</v>
      </c>
      <c r="K150" s="216" t="s">
        <v>247</v>
      </c>
      <c r="L150" s="45"/>
      <c r="M150" s="221" t="s">
        <v>19</v>
      </c>
      <c r="N150" s="222" t="s">
        <v>43</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248</v>
      </c>
      <c r="AT150" s="225" t="s">
        <v>243</v>
      </c>
      <c r="AU150" s="225" t="s">
        <v>81</v>
      </c>
      <c r="AY150" s="18" t="s">
        <v>240</v>
      </c>
      <c r="BE150" s="226">
        <f>IF(N150="základní",J150,0)</f>
        <v>0</v>
      </c>
      <c r="BF150" s="226">
        <f>IF(N150="snížená",J150,0)</f>
        <v>0</v>
      </c>
      <c r="BG150" s="226">
        <f>IF(N150="zákl. přenesená",J150,0)</f>
        <v>0</v>
      </c>
      <c r="BH150" s="226">
        <f>IF(N150="sníž. přenesená",J150,0)</f>
        <v>0</v>
      </c>
      <c r="BI150" s="226">
        <f>IF(N150="nulová",J150,0)</f>
        <v>0</v>
      </c>
      <c r="BJ150" s="18" t="s">
        <v>79</v>
      </c>
      <c r="BK150" s="226">
        <f>ROUND(I150*H150,2)</f>
        <v>0</v>
      </c>
      <c r="BL150" s="18" t="s">
        <v>248</v>
      </c>
      <c r="BM150" s="225" t="s">
        <v>336</v>
      </c>
    </row>
    <row r="151" s="2" customFormat="1" ht="16.5" customHeight="1">
      <c r="A151" s="39"/>
      <c r="B151" s="40"/>
      <c r="C151" s="214" t="s">
        <v>298</v>
      </c>
      <c r="D151" s="214" t="s">
        <v>243</v>
      </c>
      <c r="E151" s="215" t="s">
        <v>9077</v>
      </c>
      <c r="F151" s="216" t="s">
        <v>79</v>
      </c>
      <c r="G151" s="217" t="s">
        <v>381</v>
      </c>
      <c r="H151" s="218">
        <v>1</v>
      </c>
      <c r="I151" s="219"/>
      <c r="J151" s="220">
        <f>ROUND(I151*H151,2)</f>
        <v>0</v>
      </c>
      <c r="K151" s="216" t="s">
        <v>247</v>
      </c>
      <c r="L151" s="45"/>
      <c r="M151" s="221" t="s">
        <v>19</v>
      </c>
      <c r="N151" s="222" t="s">
        <v>43</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248</v>
      </c>
      <c r="AT151" s="225" t="s">
        <v>243</v>
      </c>
      <c r="AU151" s="225" t="s">
        <v>81</v>
      </c>
      <c r="AY151" s="18" t="s">
        <v>240</v>
      </c>
      <c r="BE151" s="226">
        <f>IF(N151="základní",J151,0)</f>
        <v>0</v>
      </c>
      <c r="BF151" s="226">
        <f>IF(N151="snížená",J151,0)</f>
        <v>0</v>
      </c>
      <c r="BG151" s="226">
        <f>IF(N151="zákl. přenesená",J151,0)</f>
        <v>0</v>
      </c>
      <c r="BH151" s="226">
        <f>IF(N151="sníž. přenesená",J151,0)</f>
        <v>0</v>
      </c>
      <c r="BI151" s="226">
        <f>IF(N151="nulová",J151,0)</f>
        <v>0</v>
      </c>
      <c r="BJ151" s="18" t="s">
        <v>79</v>
      </c>
      <c r="BK151" s="226">
        <f>ROUND(I151*H151,2)</f>
        <v>0</v>
      </c>
      <c r="BL151" s="18" t="s">
        <v>248</v>
      </c>
      <c r="BM151" s="225" t="s">
        <v>338</v>
      </c>
    </row>
    <row r="152" s="12" customFormat="1" ht="22.8" customHeight="1">
      <c r="A152" s="12"/>
      <c r="B152" s="198"/>
      <c r="C152" s="199"/>
      <c r="D152" s="200" t="s">
        <v>71</v>
      </c>
      <c r="E152" s="212" t="s">
        <v>9078</v>
      </c>
      <c r="F152" s="212" t="s">
        <v>8897</v>
      </c>
      <c r="G152" s="199"/>
      <c r="H152" s="199"/>
      <c r="I152" s="202"/>
      <c r="J152" s="213">
        <f>BK152</f>
        <v>0</v>
      </c>
      <c r="K152" s="199"/>
      <c r="L152" s="204"/>
      <c r="M152" s="205"/>
      <c r="N152" s="206"/>
      <c r="O152" s="206"/>
      <c r="P152" s="207">
        <f>SUM(P153:P154)</f>
        <v>0</v>
      </c>
      <c r="Q152" s="206"/>
      <c r="R152" s="207">
        <f>SUM(R153:R154)</f>
        <v>0</v>
      </c>
      <c r="S152" s="206"/>
      <c r="T152" s="208">
        <f>SUM(T153:T154)</f>
        <v>0</v>
      </c>
      <c r="U152" s="12"/>
      <c r="V152" s="12"/>
      <c r="W152" s="12"/>
      <c r="X152" s="12"/>
      <c r="Y152" s="12"/>
      <c r="Z152" s="12"/>
      <c r="AA152" s="12"/>
      <c r="AB152" s="12"/>
      <c r="AC152" s="12"/>
      <c r="AD152" s="12"/>
      <c r="AE152" s="12"/>
      <c r="AR152" s="209" t="s">
        <v>79</v>
      </c>
      <c r="AT152" s="210" t="s">
        <v>71</v>
      </c>
      <c r="AU152" s="210" t="s">
        <v>79</v>
      </c>
      <c r="AY152" s="209" t="s">
        <v>240</v>
      </c>
      <c r="BK152" s="211">
        <f>SUM(BK153:BK154)</f>
        <v>0</v>
      </c>
    </row>
    <row r="153" s="2" customFormat="1" ht="16.5" customHeight="1">
      <c r="A153" s="39"/>
      <c r="B153" s="40"/>
      <c r="C153" s="214" t="s">
        <v>341</v>
      </c>
      <c r="D153" s="214" t="s">
        <v>243</v>
      </c>
      <c r="E153" s="215" t="s">
        <v>9079</v>
      </c>
      <c r="F153" s="216" t="s">
        <v>8899</v>
      </c>
      <c r="G153" s="217" t="s">
        <v>282</v>
      </c>
      <c r="H153" s="218">
        <v>1</v>
      </c>
      <c r="I153" s="219"/>
      <c r="J153" s="220">
        <f>ROUND(I153*H153,2)</f>
        <v>0</v>
      </c>
      <c r="K153" s="216" t="s">
        <v>247</v>
      </c>
      <c r="L153" s="45"/>
      <c r="M153" s="221" t="s">
        <v>19</v>
      </c>
      <c r="N153" s="222" t="s">
        <v>43</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248</v>
      </c>
      <c r="AT153" s="225" t="s">
        <v>243</v>
      </c>
      <c r="AU153" s="225" t="s">
        <v>81</v>
      </c>
      <c r="AY153" s="18" t="s">
        <v>240</v>
      </c>
      <c r="BE153" s="226">
        <f>IF(N153="základní",J153,0)</f>
        <v>0</v>
      </c>
      <c r="BF153" s="226">
        <f>IF(N153="snížená",J153,0)</f>
        <v>0</v>
      </c>
      <c r="BG153" s="226">
        <f>IF(N153="zákl. přenesená",J153,0)</f>
        <v>0</v>
      </c>
      <c r="BH153" s="226">
        <f>IF(N153="sníž. přenesená",J153,0)</f>
        <v>0</v>
      </c>
      <c r="BI153" s="226">
        <f>IF(N153="nulová",J153,0)</f>
        <v>0</v>
      </c>
      <c r="BJ153" s="18" t="s">
        <v>79</v>
      </c>
      <c r="BK153" s="226">
        <f>ROUND(I153*H153,2)</f>
        <v>0</v>
      </c>
      <c r="BL153" s="18" t="s">
        <v>248</v>
      </c>
      <c r="BM153" s="225" t="s">
        <v>344</v>
      </c>
    </row>
    <row r="154" s="2" customFormat="1" ht="16.5" customHeight="1">
      <c r="A154" s="39"/>
      <c r="B154" s="40"/>
      <c r="C154" s="214" t="s">
        <v>301</v>
      </c>
      <c r="D154" s="214" t="s">
        <v>243</v>
      </c>
      <c r="E154" s="215" t="s">
        <v>9080</v>
      </c>
      <c r="F154" s="216" t="s">
        <v>8901</v>
      </c>
      <c r="G154" s="217" t="s">
        <v>282</v>
      </c>
      <c r="H154" s="218">
        <v>20</v>
      </c>
      <c r="I154" s="219"/>
      <c r="J154" s="220">
        <f>ROUND(I154*H154,2)</f>
        <v>0</v>
      </c>
      <c r="K154" s="216" t="s">
        <v>247</v>
      </c>
      <c r="L154" s="45"/>
      <c r="M154" s="221" t="s">
        <v>19</v>
      </c>
      <c r="N154" s="222" t="s">
        <v>43</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248</v>
      </c>
      <c r="AT154" s="225" t="s">
        <v>243</v>
      </c>
      <c r="AU154" s="225" t="s">
        <v>81</v>
      </c>
      <c r="AY154" s="18" t="s">
        <v>240</v>
      </c>
      <c r="BE154" s="226">
        <f>IF(N154="základní",J154,0)</f>
        <v>0</v>
      </c>
      <c r="BF154" s="226">
        <f>IF(N154="snížená",J154,0)</f>
        <v>0</v>
      </c>
      <c r="BG154" s="226">
        <f>IF(N154="zákl. přenesená",J154,0)</f>
        <v>0</v>
      </c>
      <c r="BH154" s="226">
        <f>IF(N154="sníž. přenesená",J154,0)</f>
        <v>0</v>
      </c>
      <c r="BI154" s="226">
        <f>IF(N154="nulová",J154,0)</f>
        <v>0</v>
      </c>
      <c r="BJ154" s="18" t="s">
        <v>79</v>
      </c>
      <c r="BK154" s="226">
        <f>ROUND(I154*H154,2)</f>
        <v>0</v>
      </c>
      <c r="BL154" s="18" t="s">
        <v>248</v>
      </c>
      <c r="BM154" s="225" t="s">
        <v>347</v>
      </c>
    </row>
    <row r="155" s="12" customFormat="1" ht="22.8" customHeight="1">
      <c r="A155" s="12"/>
      <c r="B155" s="198"/>
      <c r="C155" s="199"/>
      <c r="D155" s="200" t="s">
        <v>71</v>
      </c>
      <c r="E155" s="212" t="s">
        <v>9081</v>
      </c>
      <c r="F155" s="212" t="s">
        <v>8874</v>
      </c>
      <c r="G155" s="199"/>
      <c r="H155" s="199"/>
      <c r="I155" s="202"/>
      <c r="J155" s="213">
        <f>BK155</f>
        <v>0</v>
      </c>
      <c r="K155" s="199"/>
      <c r="L155" s="204"/>
      <c r="M155" s="205"/>
      <c r="N155" s="206"/>
      <c r="O155" s="206"/>
      <c r="P155" s="207">
        <f>SUM(P156:P160)</f>
        <v>0</v>
      </c>
      <c r="Q155" s="206"/>
      <c r="R155" s="207">
        <f>SUM(R156:R160)</f>
        <v>0</v>
      </c>
      <c r="S155" s="206"/>
      <c r="T155" s="208">
        <f>SUM(T156:T160)</f>
        <v>0</v>
      </c>
      <c r="U155" s="12"/>
      <c r="V155" s="12"/>
      <c r="W155" s="12"/>
      <c r="X155" s="12"/>
      <c r="Y155" s="12"/>
      <c r="Z155" s="12"/>
      <c r="AA155" s="12"/>
      <c r="AB155" s="12"/>
      <c r="AC155" s="12"/>
      <c r="AD155" s="12"/>
      <c r="AE155" s="12"/>
      <c r="AR155" s="209" t="s">
        <v>79</v>
      </c>
      <c r="AT155" s="210" t="s">
        <v>71</v>
      </c>
      <c r="AU155" s="210" t="s">
        <v>79</v>
      </c>
      <c r="AY155" s="209" t="s">
        <v>240</v>
      </c>
      <c r="BK155" s="211">
        <f>SUM(BK156:BK160)</f>
        <v>0</v>
      </c>
    </row>
    <row r="156" s="2" customFormat="1" ht="16.5" customHeight="1">
      <c r="A156" s="39"/>
      <c r="B156" s="40"/>
      <c r="C156" s="214" t="s">
        <v>348</v>
      </c>
      <c r="D156" s="214" t="s">
        <v>243</v>
      </c>
      <c r="E156" s="215" t="s">
        <v>9082</v>
      </c>
      <c r="F156" s="216" t="s">
        <v>8904</v>
      </c>
      <c r="G156" s="217" t="s">
        <v>6156</v>
      </c>
      <c r="H156" s="218">
        <v>12</v>
      </c>
      <c r="I156" s="219"/>
      <c r="J156" s="220">
        <f>ROUND(I156*H156,2)</f>
        <v>0</v>
      </c>
      <c r="K156" s="216" t="s">
        <v>247</v>
      </c>
      <c r="L156" s="45"/>
      <c r="M156" s="221" t="s">
        <v>19</v>
      </c>
      <c r="N156" s="222" t="s">
        <v>43</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248</v>
      </c>
      <c r="AT156" s="225" t="s">
        <v>243</v>
      </c>
      <c r="AU156" s="225" t="s">
        <v>81</v>
      </c>
      <c r="AY156" s="18" t="s">
        <v>240</v>
      </c>
      <c r="BE156" s="226">
        <f>IF(N156="základní",J156,0)</f>
        <v>0</v>
      </c>
      <c r="BF156" s="226">
        <f>IF(N156="snížená",J156,0)</f>
        <v>0</v>
      </c>
      <c r="BG156" s="226">
        <f>IF(N156="zákl. přenesená",J156,0)</f>
        <v>0</v>
      </c>
      <c r="BH156" s="226">
        <f>IF(N156="sníž. přenesená",J156,0)</f>
        <v>0</v>
      </c>
      <c r="BI156" s="226">
        <f>IF(N156="nulová",J156,0)</f>
        <v>0</v>
      </c>
      <c r="BJ156" s="18" t="s">
        <v>79</v>
      </c>
      <c r="BK156" s="226">
        <f>ROUND(I156*H156,2)</f>
        <v>0</v>
      </c>
      <c r="BL156" s="18" t="s">
        <v>248</v>
      </c>
      <c r="BM156" s="225" t="s">
        <v>351</v>
      </c>
    </row>
    <row r="157" s="2" customFormat="1" ht="16.5" customHeight="1">
      <c r="A157" s="39"/>
      <c r="B157" s="40"/>
      <c r="C157" s="214" t="s">
        <v>306</v>
      </c>
      <c r="D157" s="214" t="s">
        <v>243</v>
      </c>
      <c r="E157" s="215" t="s">
        <v>9083</v>
      </c>
      <c r="F157" s="216" t="s">
        <v>8906</v>
      </c>
      <c r="G157" s="217" t="s">
        <v>6156</v>
      </c>
      <c r="H157" s="218">
        <v>8</v>
      </c>
      <c r="I157" s="219"/>
      <c r="J157" s="220">
        <f>ROUND(I157*H157,2)</f>
        <v>0</v>
      </c>
      <c r="K157" s="216" t="s">
        <v>247</v>
      </c>
      <c r="L157" s="45"/>
      <c r="M157" s="221" t="s">
        <v>19</v>
      </c>
      <c r="N157" s="222" t="s">
        <v>43</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248</v>
      </c>
      <c r="AT157" s="225" t="s">
        <v>243</v>
      </c>
      <c r="AU157" s="225" t="s">
        <v>81</v>
      </c>
      <c r="AY157" s="18" t="s">
        <v>240</v>
      </c>
      <c r="BE157" s="226">
        <f>IF(N157="základní",J157,0)</f>
        <v>0</v>
      </c>
      <c r="BF157" s="226">
        <f>IF(N157="snížená",J157,0)</f>
        <v>0</v>
      </c>
      <c r="BG157" s="226">
        <f>IF(N157="zákl. přenesená",J157,0)</f>
        <v>0</v>
      </c>
      <c r="BH157" s="226">
        <f>IF(N157="sníž. přenesená",J157,0)</f>
        <v>0</v>
      </c>
      <c r="BI157" s="226">
        <f>IF(N157="nulová",J157,0)</f>
        <v>0</v>
      </c>
      <c r="BJ157" s="18" t="s">
        <v>79</v>
      </c>
      <c r="BK157" s="226">
        <f>ROUND(I157*H157,2)</f>
        <v>0</v>
      </c>
      <c r="BL157" s="18" t="s">
        <v>248</v>
      </c>
      <c r="BM157" s="225" t="s">
        <v>354</v>
      </c>
    </row>
    <row r="158" s="2" customFormat="1" ht="16.5" customHeight="1">
      <c r="A158" s="39"/>
      <c r="B158" s="40"/>
      <c r="C158" s="214" t="s">
        <v>355</v>
      </c>
      <c r="D158" s="214" t="s">
        <v>243</v>
      </c>
      <c r="E158" s="215" t="s">
        <v>9084</v>
      </c>
      <c r="F158" s="216" t="s">
        <v>8908</v>
      </c>
      <c r="G158" s="217" t="s">
        <v>6156</v>
      </c>
      <c r="H158" s="218">
        <v>8</v>
      </c>
      <c r="I158" s="219"/>
      <c r="J158" s="220">
        <f>ROUND(I158*H158,2)</f>
        <v>0</v>
      </c>
      <c r="K158" s="216" t="s">
        <v>247</v>
      </c>
      <c r="L158" s="45"/>
      <c r="M158" s="221" t="s">
        <v>19</v>
      </c>
      <c r="N158" s="222" t="s">
        <v>43</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248</v>
      </c>
      <c r="AT158" s="225" t="s">
        <v>243</v>
      </c>
      <c r="AU158" s="225" t="s">
        <v>81</v>
      </c>
      <c r="AY158" s="18" t="s">
        <v>240</v>
      </c>
      <c r="BE158" s="226">
        <f>IF(N158="základní",J158,0)</f>
        <v>0</v>
      </c>
      <c r="BF158" s="226">
        <f>IF(N158="snížená",J158,0)</f>
        <v>0</v>
      </c>
      <c r="BG158" s="226">
        <f>IF(N158="zákl. přenesená",J158,0)</f>
        <v>0</v>
      </c>
      <c r="BH158" s="226">
        <f>IF(N158="sníž. přenesená",J158,0)</f>
        <v>0</v>
      </c>
      <c r="BI158" s="226">
        <f>IF(N158="nulová",J158,0)</f>
        <v>0</v>
      </c>
      <c r="BJ158" s="18" t="s">
        <v>79</v>
      </c>
      <c r="BK158" s="226">
        <f>ROUND(I158*H158,2)</f>
        <v>0</v>
      </c>
      <c r="BL158" s="18" t="s">
        <v>248</v>
      </c>
      <c r="BM158" s="225" t="s">
        <v>358</v>
      </c>
    </row>
    <row r="159" s="2" customFormat="1" ht="16.5" customHeight="1">
      <c r="A159" s="39"/>
      <c r="B159" s="40"/>
      <c r="C159" s="214" t="s">
        <v>308</v>
      </c>
      <c r="D159" s="214" t="s">
        <v>243</v>
      </c>
      <c r="E159" s="215" t="s">
        <v>9085</v>
      </c>
      <c r="F159" s="216" t="s">
        <v>8910</v>
      </c>
      <c r="G159" s="217" t="s">
        <v>6156</v>
      </c>
      <c r="H159" s="218">
        <v>16</v>
      </c>
      <c r="I159" s="219"/>
      <c r="J159" s="220">
        <f>ROUND(I159*H159,2)</f>
        <v>0</v>
      </c>
      <c r="K159" s="216" t="s">
        <v>247</v>
      </c>
      <c r="L159" s="45"/>
      <c r="M159" s="221" t="s">
        <v>19</v>
      </c>
      <c r="N159" s="222" t="s">
        <v>43</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248</v>
      </c>
      <c r="AT159" s="225" t="s">
        <v>243</v>
      </c>
      <c r="AU159" s="225" t="s">
        <v>81</v>
      </c>
      <c r="AY159" s="18" t="s">
        <v>240</v>
      </c>
      <c r="BE159" s="226">
        <f>IF(N159="základní",J159,0)</f>
        <v>0</v>
      </c>
      <c r="BF159" s="226">
        <f>IF(N159="snížená",J159,0)</f>
        <v>0</v>
      </c>
      <c r="BG159" s="226">
        <f>IF(N159="zákl. přenesená",J159,0)</f>
        <v>0</v>
      </c>
      <c r="BH159" s="226">
        <f>IF(N159="sníž. přenesená",J159,0)</f>
        <v>0</v>
      </c>
      <c r="BI159" s="226">
        <f>IF(N159="nulová",J159,0)</f>
        <v>0</v>
      </c>
      <c r="BJ159" s="18" t="s">
        <v>79</v>
      </c>
      <c r="BK159" s="226">
        <f>ROUND(I159*H159,2)</f>
        <v>0</v>
      </c>
      <c r="BL159" s="18" t="s">
        <v>248</v>
      </c>
      <c r="BM159" s="225" t="s">
        <v>363</v>
      </c>
    </row>
    <row r="160" s="2" customFormat="1" ht="16.5" customHeight="1">
      <c r="A160" s="39"/>
      <c r="B160" s="40"/>
      <c r="C160" s="214" t="s">
        <v>364</v>
      </c>
      <c r="D160" s="214" t="s">
        <v>243</v>
      </c>
      <c r="E160" s="215" t="s">
        <v>9086</v>
      </c>
      <c r="F160" s="216" t="s">
        <v>8883</v>
      </c>
      <c r="G160" s="217" t="s">
        <v>1707</v>
      </c>
      <c r="H160" s="218">
        <v>1</v>
      </c>
      <c r="I160" s="219"/>
      <c r="J160" s="220">
        <f>ROUND(I160*H160,2)</f>
        <v>0</v>
      </c>
      <c r="K160" s="216" t="s">
        <v>247</v>
      </c>
      <c r="L160" s="45"/>
      <c r="M160" s="221" t="s">
        <v>19</v>
      </c>
      <c r="N160" s="222" t="s">
        <v>43</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248</v>
      </c>
      <c r="AT160" s="225" t="s">
        <v>243</v>
      </c>
      <c r="AU160" s="225" t="s">
        <v>81</v>
      </c>
      <c r="AY160" s="18" t="s">
        <v>240</v>
      </c>
      <c r="BE160" s="226">
        <f>IF(N160="základní",J160,0)</f>
        <v>0</v>
      </c>
      <c r="BF160" s="226">
        <f>IF(N160="snížená",J160,0)</f>
        <v>0</v>
      </c>
      <c r="BG160" s="226">
        <f>IF(N160="zákl. přenesená",J160,0)</f>
        <v>0</v>
      </c>
      <c r="BH160" s="226">
        <f>IF(N160="sníž. přenesená",J160,0)</f>
        <v>0</v>
      </c>
      <c r="BI160" s="226">
        <f>IF(N160="nulová",J160,0)</f>
        <v>0</v>
      </c>
      <c r="BJ160" s="18" t="s">
        <v>79</v>
      </c>
      <c r="BK160" s="226">
        <f>ROUND(I160*H160,2)</f>
        <v>0</v>
      </c>
      <c r="BL160" s="18" t="s">
        <v>248</v>
      </c>
      <c r="BM160" s="225" t="s">
        <v>367</v>
      </c>
    </row>
    <row r="161" s="12" customFormat="1" ht="25.92" customHeight="1">
      <c r="A161" s="12"/>
      <c r="B161" s="198"/>
      <c r="C161" s="199"/>
      <c r="D161" s="200" t="s">
        <v>71</v>
      </c>
      <c r="E161" s="201" t="s">
        <v>9087</v>
      </c>
      <c r="F161" s="201" t="s">
        <v>8913</v>
      </c>
      <c r="G161" s="199"/>
      <c r="H161" s="199"/>
      <c r="I161" s="202"/>
      <c r="J161" s="203">
        <f>BK161</f>
        <v>0</v>
      </c>
      <c r="K161" s="199"/>
      <c r="L161" s="204"/>
      <c r="M161" s="205"/>
      <c r="N161" s="206"/>
      <c r="O161" s="206"/>
      <c r="P161" s="207">
        <f>P162+P167</f>
        <v>0</v>
      </c>
      <c r="Q161" s="206"/>
      <c r="R161" s="207">
        <f>R162+R167</f>
        <v>0</v>
      </c>
      <c r="S161" s="206"/>
      <c r="T161" s="208">
        <f>T162+T167</f>
        <v>0</v>
      </c>
      <c r="U161" s="12"/>
      <c r="V161" s="12"/>
      <c r="W161" s="12"/>
      <c r="X161" s="12"/>
      <c r="Y161" s="12"/>
      <c r="Z161" s="12"/>
      <c r="AA161" s="12"/>
      <c r="AB161" s="12"/>
      <c r="AC161" s="12"/>
      <c r="AD161" s="12"/>
      <c r="AE161" s="12"/>
      <c r="AR161" s="209" t="s">
        <v>79</v>
      </c>
      <c r="AT161" s="210" t="s">
        <v>71</v>
      </c>
      <c r="AU161" s="210" t="s">
        <v>72</v>
      </c>
      <c r="AY161" s="209" t="s">
        <v>240</v>
      </c>
      <c r="BK161" s="211">
        <f>BK162+BK167</f>
        <v>0</v>
      </c>
    </row>
    <row r="162" s="12" customFormat="1" ht="22.8" customHeight="1">
      <c r="A162" s="12"/>
      <c r="B162" s="198"/>
      <c r="C162" s="199"/>
      <c r="D162" s="200" t="s">
        <v>71</v>
      </c>
      <c r="E162" s="212" t="s">
        <v>9088</v>
      </c>
      <c r="F162" s="212" t="s">
        <v>8915</v>
      </c>
      <c r="G162" s="199"/>
      <c r="H162" s="199"/>
      <c r="I162" s="202"/>
      <c r="J162" s="213">
        <f>BK162</f>
        <v>0</v>
      </c>
      <c r="K162" s="199"/>
      <c r="L162" s="204"/>
      <c r="M162" s="205"/>
      <c r="N162" s="206"/>
      <c r="O162" s="206"/>
      <c r="P162" s="207">
        <f>SUM(P163:P166)</f>
        <v>0</v>
      </c>
      <c r="Q162" s="206"/>
      <c r="R162" s="207">
        <f>SUM(R163:R166)</f>
        <v>0</v>
      </c>
      <c r="S162" s="206"/>
      <c r="T162" s="208">
        <f>SUM(T163:T166)</f>
        <v>0</v>
      </c>
      <c r="U162" s="12"/>
      <c r="V162" s="12"/>
      <c r="W162" s="12"/>
      <c r="X162" s="12"/>
      <c r="Y162" s="12"/>
      <c r="Z162" s="12"/>
      <c r="AA162" s="12"/>
      <c r="AB162" s="12"/>
      <c r="AC162" s="12"/>
      <c r="AD162" s="12"/>
      <c r="AE162" s="12"/>
      <c r="AR162" s="209" t="s">
        <v>79</v>
      </c>
      <c r="AT162" s="210" t="s">
        <v>71</v>
      </c>
      <c r="AU162" s="210" t="s">
        <v>79</v>
      </c>
      <c r="AY162" s="209" t="s">
        <v>240</v>
      </c>
      <c r="BK162" s="211">
        <f>SUM(BK163:BK166)</f>
        <v>0</v>
      </c>
    </row>
    <row r="163" s="2" customFormat="1" ht="16.5" customHeight="1">
      <c r="A163" s="39"/>
      <c r="B163" s="40"/>
      <c r="C163" s="214" t="s">
        <v>311</v>
      </c>
      <c r="D163" s="214" t="s">
        <v>243</v>
      </c>
      <c r="E163" s="215" t="s">
        <v>9089</v>
      </c>
      <c r="F163" s="216" t="s">
        <v>8917</v>
      </c>
      <c r="G163" s="217" t="s">
        <v>4937</v>
      </c>
      <c r="H163" s="218">
        <v>10</v>
      </c>
      <c r="I163" s="219"/>
      <c r="J163" s="220">
        <f>ROUND(I163*H163,2)</f>
        <v>0</v>
      </c>
      <c r="K163" s="216" t="s">
        <v>247</v>
      </c>
      <c r="L163" s="45"/>
      <c r="M163" s="221" t="s">
        <v>19</v>
      </c>
      <c r="N163" s="222" t="s">
        <v>43</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248</v>
      </c>
      <c r="AT163" s="225" t="s">
        <v>243</v>
      </c>
      <c r="AU163" s="225" t="s">
        <v>81</v>
      </c>
      <c r="AY163" s="18" t="s">
        <v>240</v>
      </c>
      <c r="BE163" s="226">
        <f>IF(N163="základní",J163,0)</f>
        <v>0</v>
      </c>
      <c r="BF163" s="226">
        <f>IF(N163="snížená",J163,0)</f>
        <v>0</v>
      </c>
      <c r="BG163" s="226">
        <f>IF(N163="zákl. přenesená",J163,0)</f>
        <v>0</v>
      </c>
      <c r="BH163" s="226">
        <f>IF(N163="sníž. přenesená",J163,0)</f>
        <v>0</v>
      </c>
      <c r="BI163" s="226">
        <f>IF(N163="nulová",J163,0)</f>
        <v>0</v>
      </c>
      <c r="BJ163" s="18" t="s">
        <v>79</v>
      </c>
      <c r="BK163" s="226">
        <f>ROUND(I163*H163,2)</f>
        <v>0</v>
      </c>
      <c r="BL163" s="18" t="s">
        <v>248</v>
      </c>
      <c r="BM163" s="225" t="s">
        <v>370</v>
      </c>
    </row>
    <row r="164" s="2" customFormat="1" ht="16.5" customHeight="1">
      <c r="A164" s="39"/>
      <c r="B164" s="40"/>
      <c r="C164" s="214" t="s">
        <v>371</v>
      </c>
      <c r="D164" s="214" t="s">
        <v>243</v>
      </c>
      <c r="E164" s="215" t="s">
        <v>9090</v>
      </c>
      <c r="F164" s="216" t="s">
        <v>8919</v>
      </c>
      <c r="G164" s="217" t="s">
        <v>261</v>
      </c>
      <c r="H164" s="218">
        <v>600</v>
      </c>
      <c r="I164" s="219"/>
      <c r="J164" s="220">
        <f>ROUND(I164*H164,2)</f>
        <v>0</v>
      </c>
      <c r="K164" s="216" t="s">
        <v>247</v>
      </c>
      <c r="L164" s="45"/>
      <c r="M164" s="221" t="s">
        <v>19</v>
      </c>
      <c r="N164" s="222" t="s">
        <v>43</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248</v>
      </c>
      <c r="AT164" s="225" t="s">
        <v>243</v>
      </c>
      <c r="AU164" s="225" t="s">
        <v>81</v>
      </c>
      <c r="AY164" s="18" t="s">
        <v>240</v>
      </c>
      <c r="BE164" s="226">
        <f>IF(N164="základní",J164,0)</f>
        <v>0</v>
      </c>
      <c r="BF164" s="226">
        <f>IF(N164="snížená",J164,0)</f>
        <v>0</v>
      </c>
      <c r="BG164" s="226">
        <f>IF(N164="zákl. přenesená",J164,0)</f>
        <v>0</v>
      </c>
      <c r="BH164" s="226">
        <f>IF(N164="sníž. přenesená",J164,0)</f>
        <v>0</v>
      </c>
      <c r="BI164" s="226">
        <f>IF(N164="nulová",J164,0)</f>
        <v>0</v>
      </c>
      <c r="BJ164" s="18" t="s">
        <v>79</v>
      </c>
      <c r="BK164" s="226">
        <f>ROUND(I164*H164,2)</f>
        <v>0</v>
      </c>
      <c r="BL164" s="18" t="s">
        <v>248</v>
      </c>
      <c r="BM164" s="225" t="s">
        <v>374</v>
      </c>
    </row>
    <row r="165" s="2" customFormat="1" ht="16.5" customHeight="1">
      <c r="A165" s="39"/>
      <c r="B165" s="40"/>
      <c r="C165" s="214" t="s">
        <v>313</v>
      </c>
      <c r="D165" s="214" t="s">
        <v>243</v>
      </c>
      <c r="E165" s="215" t="s">
        <v>9091</v>
      </c>
      <c r="F165" s="216" t="s">
        <v>8921</v>
      </c>
      <c r="G165" s="217" t="s">
        <v>282</v>
      </c>
      <c r="H165" s="218">
        <v>500</v>
      </c>
      <c r="I165" s="219"/>
      <c r="J165" s="220">
        <f>ROUND(I165*H165,2)</f>
        <v>0</v>
      </c>
      <c r="K165" s="216" t="s">
        <v>247</v>
      </c>
      <c r="L165" s="45"/>
      <c r="M165" s="221" t="s">
        <v>19</v>
      </c>
      <c r="N165" s="222" t="s">
        <v>43</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248</v>
      </c>
      <c r="AT165" s="225" t="s">
        <v>243</v>
      </c>
      <c r="AU165" s="225" t="s">
        <v>81</v>
      </c>
      <c r="AY165" s="18" t="s">
        <v>240</v>
      </c>
      <c r="BE165" s="226">
        <f>IF(N165="základní",J165,0)</f>
        <v>0</v>
      </c>
      <c r="BF165" s="226">
        <f>IF(N165="snížená",J165,0)</f>
        <v>0</v>
      </c>
      <c r="BG165" s="226">
        <f>IF(N165="zákl. přenesená",J165,0)</f>
        <v>0</v>
      </c>
      <c r="BH165" s="226">
        <f>IF(N165="sníž. přenesená",J165,0)</f>
        <v>0</v>
      </c>
      <c r="BI165" s="226">
        <f>IF(N165="nulová",J165,0)</f>
        <v>0</v>
      </c>
      <c r="BJ165" s="18" t="s">
        <v>79</v>
      </c>
      <c r="BK165" s="226">
        <f>ROUND(I165*H165,2)</f>
        <v>0</v>
      </c>
      <c r="BL165" s="18" t="s">
        <v>248</v>
      </c>
      <c r="BM165" s="225" t="s">
        <v>377</v>
      </c>
    </row>
    <row r="166" s="2" customFormat="1" ht="16.5" customHeight="1">
      <c r="A166" s="39"/>
      <c r="B166" s="40"/>
      <c r="C166" s="214" t="s">
        <v>378</v>
      </c>
      <c r="D166" s="214" t="s">
        <v>243</v>
      </c>
      <c r="E166" s="215" t="s">
        <v>9092</v>
      </c>
      <c r="F166" s="216" t="s">
        <v>8923</v>
      </c>
      <c r="G166" s="217" t="s">
        <v>1707</v>
      </c>
      <c r="H166" s="218">
        <v>1</v>
      </c>
      <c r="I166" s="219"/>
      <c r="J166" s="220">
        <f>ROUND(I166*H166,2)</f>
        <v>0</v>
      </c>
      <c r="K166" s="216" t="s">
        <v>247</v>
      </c>
      <c r="L166" s="45"/>
      <c r="M166" s="221" t="s">
        <v>19</v>
      </c>
      <c r="N166" s="222" t="s">
        <v>43</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248</v>
      </c>
      <c r="AT166" s="225" t="s">
        <v>243</v>
      </c>
      <c r="AU166" s="225" t="s">
        <v>81</v>
      </c>
      <c r="AY166" s="18" t="s">
        <v>240</v>
      </c>
      <c r="BE166" s="226">
        <f>IF(N166="základní",J166,0)</f>
        <v>0</v>
      </c>
      <c r="BF166" s="226">
        <f>IF(N166="snížená",J166,0)</f>
        <v>0</v>
      </c>
      <c r="BG166" s="226">
        <f>IF(N166="zákl. přenesená",J166,0)</f>
        <v>0</v>
      </c>
      <c r="BH166" s="226">
        <f>IF(N166="sníž. přenesená",J166,0)</f>
        <v>0</v>
      </c>
      <c r="BI166" s="226">
        <f>IF(N166="nulová",J166,0)</f>
        <v>0</v>
      </c>
      <c r="BJ166" s="18" t="s">
        <v>79</v>
      </c>
      <c r="BK166" s="226">
        <f>ROUND(I166*H166,2)</f>
        <v>0</v>
      </c>
      <c r="BL166" s="18" t="s">
        <v>248</v>
      </c>
      <c r="BM166" s="225" t="s">
        <v>382</v>
      </c>
    </row>
    <row r="167" s="12" customFormat="1" ht="22.8" customHeight="1">
      <c r="A167" s="12"/>
      <c r="B167" s="198"/>
      <c r="C167" s="199"/>
      <c r="D167" s="200" t="s">
        <v>71</v>
      </c>
      <c r="E167" s="212" t="s">
        <v>9093</v>
      </c>
      <c r="F167" s="212" t="s">
        <v>8874</v>
      </c>
      <c r="G167" s="199"/>
      <c r="H167" s="199"/>
      <c r="I167" s="202"/>
      <c r="J167" s="213">
        <f>BK167</f>
        <v>0</v>
      </c>
      <c r="K167" s="199"/>
      <c r="L167" s="204"/>
      <c r="M167" s="205"/>
      <c r="N167" s="206"/>
      <c r="O167" s="206"/>
      <c r="P167" s="207">
        <f>SUM(P168:P169)</f>
        <v>0</v>
      </c>
      <c r="Q167" s="206"/>
      <c r="R167" s="207">
        <f>SUM(R168:R169)</f>
        <v>0</v>
      </c>
      <c r="S167" s="206"/>
      <c r="T167" s="208">
        <f>SUM(T168:T169)</f>
        <v>0</v>
      </c>
      <c r="U167" s="12"/>
      <c r="V167" s="12"/>
      <c r="W167" s="12"/>
      <c r="X167" s="12"/>
      <c r="Y167" s="12"/>
      <c r="Z167" s="12"/>
      <c r="AA167" s="12"/>
      <c r="AB167" s="12"/>
      <c r="AC167" s="12"/>
      <c r="AD167" s="12"/>
      <c r="AE167" s="12"/>
      <c r="AR167" s="209" t="s">
        <v>79</v>
      </c>
      <c r="AT167" s="210" t="s">
        <v>71</v>
      </c>
      <c r="AU167" s="210" t="s">
        <v>79</v>
      </c>
      <c r="AY167" s="209" t="s">
        <v>240</v>
      </c>
      <c r="BK167" s="211">
        <f>SUM(BK168:BK169)</f>
        <v>0</v>
      </c>
    </row>
    <row r="168" s="2" customFormat="1" ht="16.5" customHeight="1">
      <c r="A168" s="39"/>
      <c r="B168" s="40"/>
      <c r="C168" s="214" t="s">
        <v>315</v>
      </c>
      <c r="D168" s="214" t="s">
        <v>243</v>
      </c>
      <c r="E168" s="215" t="s">
        <v>9094</v>
      </c>
      <c r="F168" s="216" t="s">
        <v>8926</v>
      </c>
      <c r="G168" s="217" t="s">
        <v>261</v>
      </c>
      <c r="H168" s="218">
        <v>600</v>
      </c>
      <c r="I168" s="219"/>
      <c r="J168" s="220">
        <f>ROUND(I168*H168,2)</f>
        <v>0</v>
      </c>
      <c r="K168" s="216" t="s">
        <v>247</v>
      </c>
      <c r="L168" s="45"/>
      <c r="M168" s="221" t="s">
        <v>19</v>
      </c>
      <c r="N168" s="222" t="s">
        <v>43</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248</v>
      </c>
      <c r="AT168" s="225" t="s">
        <v>243</v>
      </c>
      <c r="AU168" s="225" t="s">
        <v>81</v>
      </c>
      <c r="AY168" s="18" t="s">
        <v>240</v>
      </c>
      <c r="BE168" s="226">
        <f>IF(N168="základní",J168,0)</f>
        <v>0</v>
      </c>
      <c r="BF168" s="226">
        <f>IF(N168="snížená",J168,0)</f>
        <v>0</v>
      </c>
      <c r="BG168" s="226">
        <f>IF(N168="zákl. přenesená",J168,0)</f>
        <v>0</v>
      </c>
      <c r="BH168" s="226">
        <f>IF(N168="sníž. přenesená",J168,0)</f>
        <v>0</v>
      </c>
      <c r="BI168" s="226">
        <f>IF(N168="nulová",J168,0)</f>
        <v>0</v>
      </c>
      <c r="BJ168" s="18" t="s">
        <v>79</v>
      </c>
      <c r="BK168" s="226">
        <f>ROUND(I168*H168,2)</f>
        <v>0</v>
      </c>
      <c r="BL168" s="18" t="s">
        <v>248</v>
      </c>
      <c r="BM168" s="225" t="s">
        <v>387</v>
      </c>
    </row>
    <row r="169" s="2" customFormat="1" ht="16.5" customHeight="1">
      <c r="A169" s="39"/>
      <c r="B169" s="40"/>
      <c r="C169" s="214" t="s">
        <v>388</v>
      </c>
      <c r="D169" s="214" t="s">
        <v>243</v>
      </c>
      <c r="E169" s="215" t="s">
        <v>9095</v>
      </c>
      <c r="F169" s="216" t="s">
        <v>8883</v>
      </c>
      <c r="G169" s="217" t="s">
        <v>1707</v>
      </c>
      <c r="H169" s="218">
        <v>1</v>
      </c>
      <c r="I169" s="219"/>
      <c r="J169" s="220">
        <f>ROUND(I169*H169,2)</f>
        <v>0</v>
      </c>
      <c r="K169" s="216" t="s">
        <v>247</v>
      </c>
      <c r="L169" s="45"/>
      <c r="M169" s="221" t="s">
        <v>19</v>
      </c>
      <c r="N169" s="222" t="s">
        <v>43</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248</v>
      </c>
      <c r="AT169" s="225" t="s">
        <v>243</v>
      </c>
      <c r="AU169" s="225" t="s">
        <v>81</v>
      </c>
      <c r="AY169" s="18" t="s">
        <v>240</v>
      </c>
      <c r="BE169" s="226">
        <f>IF(N169="základní",J169,0)</f>
        <v>0</v>
      </c>
      <c r="BF169" s="226">
        <f>IF(N169="snížená",J169,0)</f>
        <v>0</v>
      </c>
      <c r="BG169" s="226">
        <f>IF(N169="zákl. přenesená",J169,0)</f>
        <v>0</v>
      </c>
      <c r="BH169" s="226">
        <f>IF(N169="sníž. přenesená",J169,0)</f>
        <v>0</v>
      </c>
      <c r="BI169" s="226">
        <f>IF(N169="nulová",J169,0)</f>
        <v>0</v>
      </c>
      <c r="BJ169" s="18" t="s">
        <v>79</v>
      </c>
      <c r="BK169" s="226">
        <f>ROUND(I169*H169,2)</f>
        <v>0</v>
      </c>
      <c r="BL169" s="18" t="s">
        <v>248</v>
      </c>
      <c r="BM169" s="225" t="s">
        <v>391</v>
      </c>
    </row>
    <row r="170" s="12" customFormat="1" ht="25.92" customHeight="1">
      <c r="A170" s="12"/>
      <c r="B170" s="198"/>
      <c r="C170" s="199"/>
      <c r="D170" s="200" t="s">
        <v>71</v>
      </c>
      <c r="E170" s="201" t="s">
        <v>9096</v>
      </c>
      <c r="F170" s="201" t="s">
        <v>8929</v>
      </c>
      <c r="G170" s="199"/>
      <c r="H170" s="199"/>
      <c r="I170" s="202"/>
      <c r="J170" s="203">
        <f>BK170</f>
        <v>0</v>
      </c>
      <c r="K170" s="199"/>
      <c r="L170" s="204"/>
      <c r="M170" s="205"/>
      <c r="N170" s="206"/>
      <c r="O170" s="206"/>
      <c r="P170" s="207">
        <f>P171+P194+P196+P199</f>
        <v>0</v>
      </c>
      <c r="Q170" s="206"/>
      <c r="R170" s="207">
        <f>R171+R194+R196+R199</f>
        <v>0</v>
      </c>
      <c r="S170" s="206"/>
      <c r="T170" s="208">
        <f>T171+T194+T196+T199</f>
        <v>0</v>
      </c>
      <c r="U170" s="12"/>
      <c r="V170" s="12"/>
      <c r="W170" s="12"/>
      <c r="X170" s="12"/>
      <c r="Y170" s="12"/>
      <c r="Z170" s="12"/>
      <c r="AA170" s="12"/>
      <c r="AB170" s="12"/>
      <c r="AC170" s="12"/>
      <c r="AD170" s="12"/>
      <c r="AE170" s="12"/>
      <c r="AR170" s="209" t="s">
        <v>79</v>
      </c>
      <c r="AT170" s="210" t="s">
        <v>71</v>
      </c>
      <c r="AU170" s="210" t="s">
        <v>72</v>
      </c>
      <c r="AY170" s="209" t="s">
        <v>240</v>
      </c>
      <c r="BK170" s="211">
        <f>BK171+BK194+BK196+BK199</f>
        <v>0</v>
      </c>
    </row>
    <row r="171" s="12" customFormat="1" ht="22.8" customHeight="1">
      <c r="A171" s="12"/>
      <c r="B171" s="198"/>
      <c r="C171" s="199"/>
      <c r="D171" s="200" t="s">
        <v>71</v>
      </c>
      <c r="E171" s="212" t="s">
        <v>9097</v>
      </c>
      <c r="F171" s="212" t="s">
        <v>8915</v>
      </c>
      <c r="G171" s="199"/>
      <c r="H171" s="199"/>
      <c r="I171" s="202"/>
      <c r="J171" s="213">
        <f>BK171</f>
        <v>0</v>
      </c>
      <c r="K171" s="199"/>
      <c r="L171" s="204"/>
      <c r="M171" s="205"/>
      <c r="N171" s="206"/>
      <c r="O171" s="206"/>
      <c r="P171" s="207">
        <f>SUM(P172:P193)</f>
        <v>0</v>
      </c>
      <c r="Q171" s="206"/>
      <c r="R171" s="207">
        <f>SUM(R172:R193)</f>
        <v>0</v>
      </c>
      <c r="S171" s="206"/>
      <c r="T171" s="208">
        <f>SUM(T172:T193)</f>
        <v>0</v>
      </c>
      <c r="U171" s="12"/>
      <c r="V171" s="12"/>
      <c r="W171" s="12"/>
      <c r="X171" s="12"/>
      <c r="Y171" s="12"/>
      <c r="Z171" s="12"/>
      <c r="AA171" s="12"/>
      <c r="AB171" s="12"/>
      <c r="AC171" s="12"/>
      <c r="AD171" s="12"/>
      <c r="AE171" s="12"/>
      <c r="AR171" s="209" t="s">
        <v>79</v>
      </c>
      <c r="AT171" s="210" t="s">
        <v>71</v>
      </c>
      <c r="AU171" s="210" t="s">
        <v>79</v>
      </c>
      <c r="AY171" s="209" t="s">
        <v>240</v>
      </c>
      <c r="BK171" s="211">
        <f>SUM(BK172:BK193)</f>
        <v>0</v>
      </c>
    </row>
    <row r="172" s="2" customFormat="1" ht="16.5" customHeight="1">
      <c r="A172" s="39"/>
      <c r="B172" s="40"/>
      <c r="C172" s="214" t="s">
        <v>317</v>
      </c>
      <c r="D172" s="214" t="s">
        <v>243</v>
      </c>
      <c r="E172" s="215" t="s">
        <v>9098</v>
      </c>
      <c r="F172" s="216" t="s">
        <v>9099</v>
      </c>
      <c r="G172" s="217" t="s">
        <v>282</v>
      </c>
      <c r="H172" s="218">
        <v>1</v>
      </c>
      <c r="I172" s="219"/>
      <c r="J172" s="220">
        <f>ROUND(I172*H172,2)</f>
        <v>0</v>
      </c>
      <c r="K172" s="216" t="s">
        <v>247</v>
      </c>
      <c r="L172" s="45"/>
      <c r="M172" s="221" t="s">
        <v>19</v>
      </c>
      <c r="N172" s="222" t="s">
        <v>43</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248</v>
      </c>
      <c r="AT172" s="225" t="s">
        <v>243</v>
      </c>
      <c r="AU172" s="225" t="s">
        <v>81</v>
      </c>
      <c r="AY172" s="18" t="s">
        <v>240</v>
      </c>
      <c r="BE172" s="226">
        <f>IF(N172="základní",J172,0)</f>
        <v>0</v>
      </c>
      <c r="BF172" s="226">
        <f>IF(N172="snížená",J172,0)</f>
        <v>0</v>
      </c>
      <c r="BG172" s="226">
        <f>IF(N172="zákl. přenesená",J172,0)</f>
        <v>0</v>
      </c>
      <c r="BH172" s="226">
        <f>IF(N172="sníž. přenesená",J172,0)</f>
        <v>0</v>
      </c>
      <c r="BI172" s="226">
        <f>IF(N172="nulová",J172,0)</f>
        <v>0</v>
      </c>
      <c r="BJ172" s="18" t="s">
        <v>79</v>
      </c>
      <c r="BK172" s="226">
        <f>ROUND(I172*H172,2)</f>
        <v>0</v>
      </c>
      <c r="BL172" s="18" t="s">
        <v>248</v>
      </c>
      <c r="BM172" s="225" t="s">
        <v>394</v>
      </c>
    </row>
    <row r="173" s="2" customFormat="1" ht="16.5" customHeight="1">
      <c r="A173" s="39"/>
      <c r="B173" s="40"/>
      <c r="C173" s="214" t="s">
        <v>397</v>
      </c>
      <c r="D173" s="214" t="s">
        <v>243</v>
      </c>
      <c r="E173" s="215" t="s">
        <v>9100</v>
      </c>
      <c r="F173" s="216" t="s">
        <v>8932</v>
      </c>
      <c r="G173" s="217" t="s">
        <v>282</v>
      </c>
      <c r="H173" s="218">
        <v>1</v>
      </c>
      <c r="I173" s="219"/>
      <c r="J173" s="220">
        <f>ROUND(I173*H173,2)</f>
        <v>0</v>
      </c>
      <c r="K173" s="216" t="s">
        <v>247</v>
      </c>
      <c r="L173" s="45"/>
      <c r="M173" s="221" t="s">
        <v>19</v>
      </c>
      <c r="N173" s="222" t="s">
        <v>43</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248</v>
      </c>
      <c r="AT173" s="225" t="s">
        <v>243</v>
      </c>
      <c r="AU173" s="225" t="s">
        <v>81</v>
      </c>
      <c r="AY173" s="18" t="s">
        <v>240</v>
      </c>
      <c r="BE173" s="226">
        <f>IF(N173="základní",J173,0)</f>
        <v>0</v>
      </c>
      <c r="BF173" s="226">
        <f>IF(N173="snížená",J173,0)</f>
        <v>0</v>
      </c>
      <c r="BG173" s="226">
        <f>IF(N173="zákl. přenesená",J173,0)</f>
        <v>0</v>
      </c>
      <c r="BH173" s="226">
        <f>IF(N173="sníž. přenesená",J173,0)</f>
        <v>0</v>
      </c>
      <c r="BI173" s="226">
        <f>IF(N173="nulová",J173,0)</f>
        <v>0</v>
      </c>
      <c r="BJ173" s="18" t="s">
        <v>79</v>
      </c>
      <c r="BK173" s="226">
        <f>ROUND(I173*H173,2)</f>
        <v>0</v>
      </c>
      <c r="BL173" s="18" t="s">
        <v>248</v>
      </c>
      <c r="BM173" s="225" t="s">
        <v>400</v>
      </c>
    </row>
    <row r="174" s="2" customFormat="1" ht="16.5" customHeight="1">
      <c r="A174" s="39"/>
      <c r="B174" s="40"/>
      <c r="C174" s="214" t="s">
        <v>320</v>
      </c>
      <c r="D174" s="214" t="s">
        <v>243</v>
      </c>
      <c r="E174" s="215" t="s">
        <v>9101</v>
      </c>
      <c r="F174" s="216" t="s">
        <v>9102</v>
      </c>
      <c r="G174" s="217" t="s">
        <v>282</v>
      </c>
      <c r="H174" s="218">
        <v>1</v>
      </c>
      <c r="I174" s="219"/>
      <c r="J174" s="220">
        <f>ROUND(I174*H174,2)</f>
        <v>0</v>
      </c>
      <c r="K174" s="216" t="s">
        <v>247</v>
      </c>
      <c r="L174" s="45"/>
      <c r="M174" s="221" t="s">
        <v>19</v>
      </c>
      <c r="N174" s="222" t="s">
        <v>43</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248</v>
      </c>
      <c r="AT174" s="225" t="s">
        <v>243</v>
      </c>
      <c r="AU174" s="225" t="s">
        <v>81</v>
      </c>
      <c r="AY174" s="18" t="s">
        <v>240</v>
      </c>
      <c r="BE174" s="226">
        <f>IF(N174="základní",J174,0)</f>
        <v>0</v>
      </c>
      <c r="BF174" s="226">
        <f>IF(N174="snížená",J174,0)</f>
        <v>0</v>
      </c>
      <c r="BG174" s="226">
        <f>IF(N174="zákl. přenesená",J174,0)</f>
        <v>0</v>
      </c>
      <c r="BH174" s="226">
        <f>IF(N174="sníž. přenesená",J174,0)</f>
        <v>0</v>
      </c>
      <c r="BI174" s="226">
        <f>IF(N174="nulová",J174,0)</f>
        <v>0</v>
      </c>
      <c r="BJ174" s="18" t="s">
        <v>79</v>
      </c>
      <c r="BK174" s="226">
        <f>ROUND(I174*H174,2)</f>
        <v>0</v>
      </c>
      <c r="BL174" s="18" t="s">
        <v>248</v>
      </c>
      <c r="BM174" s="225" t="s">
        <v>403</v>
      </c>
    </row>
    <row r="175" s="2" customFormat="1" ht="16.5" customHeight="1">
      <c r="A175" s="39"/>
      <c r="B175" s="40"/>
      <c r="C175" s="214" t="s">
        <v>406</v>
      </c>
      <c r="D175" s="214" t="s">
        <v>243</v>
      </c>
      <c r="E175" s="215" t="s">
        <v>9103</v>
      </c>
      <c r="F175" s="216" t="s">
        <v>8936</v>
      </c>
      <c r="G175" s="217" t="s">
        <v>282</v>
      </c>
      <c r="H175" s="218">
        <v>2</v>
      </c>
      <c r="I175" s="219"/>
      <c r="J175" s="220">
        <f>ROUND(I175*H175,2)</f>
        <v>0</v>
      </c>
      <c r="K175" s="216" t="s">
        <v>247</v>
      </c>
      <c r="L175" s="45"/>
      <c r="M175" s="221" t="s">
        <v>19</v>
      </c>
      <c r="N175" s="222" t="s">
        <v>43</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248</v>
      </c>
      <c r="AT175" s="225" t="s">
        <v>243</v>
      </c>
      <c r="AU175" s="225" t="s">
        <v>81</v>
      </c>
      <c r="AY175" s="18" t="s">
        <v>240</v>
      </c>
      <c r="BE175" s="226">
        <f>IF(N175="základní",J175,0)</f>
        <v>0</v>
      </c>
      <c r="BF175" s="226">
        <f>IF(N175="snížená",J175,0)</f>
        <v>0</v>
      </c>
      <c r="BG175" s="226">
        <f>IF(N175="zákl. přenesená",J175,0)</f>
        <v>0</v>
      </c>
      <c r="BH175" s="226">
        <f>IF(N175="sníž. přenesená",J175,0)</f>
        <v>0</v>
      </c>
      <c r="BI175" s="226">
        <f>IF(N175="nulová",J175,0)</f>
        <v>0</v>
      </c>
      <c r="BJ175" s="18" t="s">
        <v>79</v>
      </c>
      <c r="BK175" s="226">
        <f>ROUND(I175*H175,2)</f>
        <v>0</v>
      </c>
      <c r="BL175" s="18" t="s">
        <v>248</v>
      </c>
      <c r="BM175" s="225" t="s">
        <v>409</v>
      </c>
    </row>
    <row r="176" s="2" customFormat="1" ht="16.5" customHeight="1">
      <c r="A176" s="39"/>
      <c r="B176" s="40"/>
      <c r="C176" s="214" t="s">
        <v>322</v>
      </c>
      <c r="D176" s="214" t="s">
        <v>243</v>
      </c>
      <c r="E176" s="215" t="s">
        <v>9104</v>
      </c>
      <c r="F176" s="216" t="s">
        <v>8938</v>
      </c>
      <c r="G176" s="217" t="s">
        <v>282</v>
      </c>
      <c r="H176" s="218">
        <v>1</v>
      </c>
      <c r="I176" s="219"/>
      <c r="J176" s="220">
        <f>ROUND(I176*H176,2)</f>
        <v>0</v>
      </c>
      <c r="K176" s="216" t="s">
        <v>247</v>
      </c>
      <c r="L176" s="45"/>
      <c r="M176" s="221" t="s">
        <v>19</v>
      </c>
      <c r="N176" s="222" t="s">
        <v>43</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248</v>
      </c>
      <c r="AT176" s="225" t="s">
        <v>243</v>
      </c>
      <c r="AU176" s="225" t="s">
        <v>81</v>
      </c>
      <c r="AY176" s="18" t="s">
        <v>240</v>
      </c>
      <c r="BE176" s="226">
        <f>IF(N176="základní",J176,0)</f>
        <v>0</v>
      </c>
      <c r="BF176" s="226">
        <f>IF(N176="snížená",J176,0)</f>
        <v>0</v>
      </c>
      <c r="BG176" s="226">
        <f>IF(N176="zákl. přenesená",J176,0)</f>
        <v>0</v>
      </c>
      <c r="BH176" s="226">
        <f>IF(N176="sníž. přenesená",J176,0)</f>
        <v>0</v>
      </c>
      <c r="BI176" s="226">
        <f>IF(N176="nulová",J176,0)</f>
        <v>0</v>
      </c>
      <c r="BJ176" s="18" t="s">
        <v>79</v>
      </c>
      <c r="BK176" s="226">
        <f>ROUND(I176*H176,2)</f>
        <v>0</v>
      </c>
      <c r="BL176" s="18" t="s">
        <v>248</v>
      </c>
      <c r="BM176" s="225" t="s">
        <v>412</v>
      </c>
    </row>
    <row r="177" s="2" customFormat="1" ht="16.5" customHeight="1">
      <c r="A177" s="39"/>
      <c r="B177" s="40"/>
      <c r="C177" s="214" t="s">
        <v>413</v>
      </c>
      <c r="D177" s="214" t="s">
        <v>243</v>
      </c>
      <c r="E177" s="215" t="s">
        <v>9105</v>
      </c>
      <c r="F177" s="216" t="s">
        <v>8940</v>
      </c>
      <c r="G177" s="217" t="s">
        <v>282</v>
      </c>
      <c r="H177" s="218">
        <v>2</v>
      </c>
      <c r="I177" s="219"/>
      <c r="J177" s="220">
        <f>ROUND(I177*H177,2)</f>
        <v>0</v>
      </c>
      <c r="K177" s="216" t="s">
        <v>247</v>
      </c>
      <c r="L177" s="45"/>
      <c r="M177" s="221" t="s">
        <v>19</v>
      </c>
      <c r="N177" s="222" t="s">
        <v>43</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248</v>
      </c>
      <c r="AT177" s="225" t="s">
        <v>243</v>
      </c>
      <c r="AU177" s="225" t="s">
        <v>81</v>
      </c>
      <c r="AY177" s="18" t="s">
        <v>240</v>
      </c>
      <c r="BE177" s="226">
        <f>IF(N177="základní",J177,0)</f>
        <v>0</v>
      </c>
      <c r="BF177" s="226">
        <f>IF(N177="snížená",J177,0)</f>
        <v>0</v>
      </c>
      <c r="BG177" s="226">
        <f>IF(N177="zákl. přenesená",J177,0)</f>
        <v>0</v>
      </c>
      <c r="BH177" s="226">
        <f>IF(N177="sníž. přenesená",J177,0)</f>
        <v>0</v>
      </c>
      <c r="BI177" s="226">
        <f>IF(N177="nulová",J177,0)</f>
        <v>0</v>
      </c>
      <c r="BJ177" s="18" t="s">
        <v>79</v>
      </c>
      <c r="BK177" s="226">
        <f>ROUND(I177*H177,2)</f>
        <v>0</v>
      </c>
      <c r="BL177" s="18" t="s">
        <v>248</v>
      </c>
      <c r="BM177" s="225" t="s">
        <v>417</v>
      </c>
    </row>
    <row r="178" s="2" customFormat="1" ht="16.5" customHeight="1">
      <c r="A178" s="39"/>
      <c r="B178" s="40"/>
      <c r="C178" s="214" t="s">
        <v>325</v>
      </c>
      <c r="D178" s="214" t="s">
        <v>243</v>
      </c>
      <c r="E178" s="215" t="s">
        <v>9106</v>
      </c>
      <c r="F178" s="216" t="s">
        <v>9107</v>
      </c>
      <c r="G178" s="217" t="s">
        <v>282</v>
      </c>
      <c r="H178" s="218">
        <v>1</v>
      </c>
      <c r="I178" s="219"/>
      <c r="J178" s="220">
        <f>ROUND(I178*H178,2)</f>
        <v>0</v>
      </c>
      <c r="K178" s="216" t="s">
        <v>247</v>
      </c>
      <c r="L178" s="45"/>
      <c r="M178" s="221" t="s">
        <v>19</v>
      </c>
      <c r="N178" s="222" t="s">
        <v>43</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248</v>
      </c>
      <c r="AT178" s="225" t="s">
        <v>243</v>
      </c>
      <c r="AU178" s="225" t="s">
        <v>81</v>
      </c>
      <c r="AY178" s="18" t="s">
        <v>240</v>
      </c>
      <c r="BE178" s="226">
        <f>IF(N178="základní",J178,0)</f>
        <v>0</v>
      </c>
      <c r="BF178" s="226">
        <f>IF(N178="snížená",J178,0)</f>
        <v>0</v>
      </c>
      <c r="BG178" s="226">
        <f>IF(N178="zákl. přenesená",J178,0)</f>
        <v>0</v>
      </c>
      <c r="BH178" s="226">
        <f>IF(N178="sníž. přenesená",J178,0)</f>
        <v>0</v>
      </c>
      <c r="BI178" s="226">
        <f>IF(N178="nulová",J178,0)</f>
        <v>0</v>
      </c>
      <c r="BJ178" s="18" t="s">
        <v>79</v>
      </c>
      <c r="BK178" s="226">
        <f>ROUND(I178*H178,2)</f>
        <v>0</v>
      </c>
      <c r="BL178" s="18" t="s">
        <v>248</v>
      </c>
      <c r="BM178" s="225" t="s">
        <v>420</v>
      </c>
    </row>
    <row r="179" s="2" customFormat="1" ht="16.5" customHeight="1">
      <c r="A179" s="39"/>
      <c r="B179" s="40"/>
      <c r="C179" s="214" t="s">
        <v>421</v>
      </c>
      <c r="D179" s="214" t="s">
        <v>243</v>
      </c>
      <c r="E179" s="215" t="s">
        <v>9108</v>
      </c>
      <c r="F179" s="216" t="s">
        <v>9109</v>
      </c>
      <c r="G179" s="217" t="s">
        <v>261</v>
      </c>
      <c r="H179" s="218">
        <v>120</v>
      </c>
      <c r="I179" s="219"/>
      <c r="J179" s="220">
        <f>ROUND(I179*H179,2)</f>
        <v>0</v>
      </c>
      <c r="K179" s="216" t="s">
        <v>247</v>
      </c>
      <c r="L179" s="45"/>
      <c r="M179" s="221" t="s">
        <v>19</v>
      </c>
      <c r="N179" s="222" t="s">
        <v>43</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248</v>
      </c>
      <c r="AT179" s="225" t="s">
        <v>243</v>
      </c>
      <c r="AU179" s="225" t="s">
        <v>81</v>
      </c>
      <c r="AY179" s="18" t="s">
        <v>240</v>
      </c>
      <c r="BE179" s="226">
        <f>IF(N179="základní",J179,0)</f>
        <v>0</v>
      </c>
      <c r="BF179" s="226">
        <f>IF(N179="snížená",J179,0)</f>
        <v>0</v>
      </c>
      <c r="BG179" s="226">
        <f>IF(N179="zákl. přenesená",J179,0)</f>
        <v>0</v>
      </c>
      <c r="BH179" s="226">
        <f>IF(N179="sníž. přenesená",J179,0)</f>
        <v>0</v>
      </c>
      <c r="BI179" s="226">
        <f>IF(N179="nulová",J179,0)</f>
        <v>0</v>
      </c>
      <c r="BJ179" s="18" t="s">
        <v>79</v>
      </c>
      <c r="BK179" s="226">
        <f>ROUND(I179*H179,2)</f>
        <v>0</v>
      </c>
      <c r="BL179" s="18" t="s">
        <v>248</v>
      </c>
      <c r="BM179" s="225" t="s">
        <v>424</v>
      </c>
    </row>
    <row r="180" s="2" customFormat="1" ht="16.5" customHeight="1">
      <c r="A180" s="39"/>
      <c r="B180" s="40"/>
      <c r="C180" s="214" t="s">
        <v>327</v>
      </c>
      <c r="D180" s="214" t="s">
        <v>243</v>
      </c>
      <c r="E180" s="215" t="s">
        <v>9110</v>
      </c>
      <c r="F180" s="216" t="s">
        <v>8946</v>
      </c>
      <c r="G180" s="217" t="s">
        <v>282</v>
      </c>
      <c r="H180" s="218">
        <v>1</v>
      </c>
      <c r="I180" s="219"/>
      <c r="J180" s="220">
        <f>ROUND(I180*H180,2)</f>
        <v>0</v>
      </c>
      <c r="K180" s="216" t="s">
        <v>247</v>
      </c>
      <c r="L180" s="45"/>
      <c r="M180" s="221" t="s">
        <v>19</v>
      </c>
      <c r="N180" s="222" t="s">
        <v>43</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248</v>
      </c>
      <c r="AT180" s="225" t="s">
        <v>243</v>
      </c>
      <c r="AU180" s="225" t="s">
        <v>81</v>
      </c>
      <c r="AY180" s="18" t="s">
        <v>240</v>
      </c>
      <c r="BE180" s="226">
        <f>IF(N180="základní",J180,0)</f>
        <v>0</v>
      </c>
      <c r="BF180" s="226">
        <f>IF(N180="snížená",J180,0)</f>
        <v>0</v>
      </c>
      <c r="BG180" s="226">
        <f>IF(N180="zákl. přenesená",J180,0)</f>
        <v>0</v>
      </c>
      <c r="BH180" s="226">
        <f>IF(N180="sníž. přenesená",J180,0)</f>
        <v>0</v>
      </c>
      <c r="BI180" s="226">
        <f>IF(N180="nulová",J180,0)</f>
        <v>0</v>
      </c>
      <c r="BJ180" s="18" t="s">
        <v>79</v>
      </c>
      <c r="BK180" s="226">
        <f>ROUND(I180*H180,2)</f>
        <v>0</v>
      </c>
      <c r="BL180" s="18" t="s">
        <v>248</v>
      </c>
      <c r="BM180" s="225" t="s">
        <v>427</v>
      </c>
    </row>
    <row r="181" s="2" customFormat="1" ht="16.5" customHeight="1">
      <c r="A181" s="39"/>
      <c r="B181" s="40"/>
      <c r="C181" s="214" t="s">
        <v>428</v>
      </c>
      <c r="D181" s="214" t="s">
        <v>243</v>
      </c>
      <c r="E181" s="215" t="s">
        <v>9111</v>
      </c>
      <c r="F181" s="216" t="s">
        <v>8948</v>
      </c>
      <c r="G181" s="217" t="s">
        <v>282</v>
      </c>
      <c r="H181" s="218">
        <v>1</v>
      </c>
      <c r="I181" s="219"/>
      <c r="J181" s="220">
        <f>ROUND(I181*H181,2)</f>
        <v>0</v>
      </c>
      <c r="K181" s="216" t="s">
        <v>247</v>
      </c>
      <c r="L181" s="45"/>
      <c r="M181" s="221" t="s">
        <v>19</v>
      </c>
      <c r="N181" s="222" t="s">
        <v>43</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248</v>
      </c>
      <c r="AT181" s="225" t="s">
        <v>243</v>
      </c>
      <c r="AU181" s="225" t="s">
        <v>81</v>
      </c>
      <c r="AY181" s="18" t="s">
        <v>240</v>
      </c>
      <c r="BE181" s="226">
        <f>IF(N181="základní",J181,0)</f>
        <v>0</v>
      </c>
      <c r="BF181" s="226">
        <f>IF(N181="snížená",J181,0)</f>
        <v>0</v>
      </c>
      <c r="BG181" s="226">
        <f>IF(N181="zákl. přenesená",J181,0)</f>
        <v>0</v>
      </c>
      <c r="BH181" s="226">
        <f>IF(N181="sníž. přenesená",J181,0)</f>
        <v>0</v>
      </c>
      <c r="BI181" s="226">
        <f>IF(N181="nulová",J181,0)</f>
        <v>0</v>
      </c>
      <c r="BJ181" s="18" t="s">
        <v>79</v>
      </c>
      <c r="BK181" s="226">
        <f>ROUND(I181*H181,2)</f>
        <v>0</v>
      </c>
      <c r="BL181" s="18" t="s">
        <v>248</v>
      </c>
      <c r="BM181" s="225" t="s">
        <v>431</v>
      </c>
    </row>
    <row r="182" s="2" customFormat="1" ht="16.5" customHeight="1">
      <c r="A182" s="39"/>
      <c r="B182" s="40"/>
      <c r="C182" s="214" t="s">
        <v>331</v>
      </c>
      <c r="D182" s="214" t="s">
        <v>243</v>
      </c>
      <c r="E182" s="215" t="s">
        <v>9112</v>
      </c>
      <c r="F182" s="216" t="s">
        <v>8950</v>
      </c>
      <c r="G182" s="217" t="s">
        <v>282</v>
      </c>
      <c r="H182" s="218">
        <v>1</v>
      </c>
      <c r="I182" s="219"/>
      <c r="J182" s="220">
        <f>ROUND(I182*H182,2)</f>
        <v>0</v>
      </c>
      <c r="K182" s="216" t="s">
        <v>247</v>
      </c>
      <c r="L182" s="45"/>
      <c r="M182" s="221" t="s">
        <v>19</v>
      </c>
      <c r="N182" s="222" t="s">
        <v>43</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248</v>
      </c>
      <c r="AT182" s="225" t="s">
        <v>243</v>
      </c>
      <c r="AU182" s="225" t="s">
        <v>81</v>
      </c>
      <c r="AY182" s="18" t="s">
        <v>240</v>
      </c>
      <c r="BE182" s="226">
        <f>IF(N182="základní",J182,0)</f>
        <v>0</v>
      </c>
      <c r="BF182" s="226">
        <f>IF(N182="snížená",J182,0)</f>
        <v>0</v>
      </c>
      <c r="BG182" s="226">
        <f>IF(N182="zákl. přenesená",J182,0)</f>
        <v>0</v>
      </c>
      <c r="BH182" s="226">
        <f>IF(N182="sníž. přenesená",J182,0)</f>
        <v>0</v>
      </c>
      <c r="BI182" s="226">
        <f>IF(N182="nulová",J182,0)</f>
        <v>0</v>
      </c>
      <c r="BJ182" s="18" t="s">
        <v>79</v>
      </c>
      <c r="BK182" s="226">
        <f>ROUND(I182*H182,2)</f>
        <v>0</v>
      </c>
      <c r="BL182" s="18" t="s">
        <v>248</v>
      </c>
      <c r="BM182" s="225" t="s">
        <v>434</v>
      </c>
    </row>
    <row r="183" s="2" customFormat="1" ht="16.5" customHeight="1">
      <c r="A183" s="39"/>
      <c r="B183" s="40"/>
      <c r="C183" s="214" t="s">
        <v>617</v>
      </c>
      <c r="D183" s="214" t="s">
        <v>243</v>
      </c>
      <c r="E183" s="215" t="s">
        <v>9113</v>
      </c>
      <c r="F183" s="216" t="s">
        <v>9114</v>
      </c>
      <c r="G183" s="217" t="s">
        <v>282</v>
      </c>
      <c r="H183" s="218">
        <v>1</v>
      </c>
      <c r="I183" s="219"/>
      <c r="J183" s="220">
        <f>ROUND(I183*H183,2)</f>
        <v>0</v>
      </c>
      <c r="K183" s="216" t="s">
        <v>247</v>
      </c>
      <c r="L183" s="45"/>
      <c r="M183" s="221" t="s">
        <v>19</v>
      </c>
      <c r="N183" s="222" t="s">
        <v>43</v>
      </c>
      <c r="O183" s="85"/>
      <c r="P183" s="223">
        <f>O183*H183</f>
        <v>0</v>
      </c>
      <c r="Q183" s="223">
        <v>0</v>
      </c>
      <c r="R183" s="223">
        <f>Q183*H183</f>
        <v>0</v>
      </c>
      <c r="S183" s="223">
        <v>0</v>
      </c>
      <c r="T183" s="224">
        <f>S183*H183</f>
        <v>0</v>
      </c>
      <c r="U183" s="39"/>
      <c r="V183" s="39"/>
      <c r="W183" s="39"/>
      <c r="X183" s="39"/>
      <c r="Y183" s="39"/>
      <c r="Z183" s="39"/>
      <c r="AA183" s="39"/>
      <c r="AB183" s="39"/>
      <c r="AC183" s="39"/>
      <c r="AD183" s="39"/>
      <c r="AE183" s="39"/>
      <c r="AR183" s="225" t="s">
        <v>248</v>
      </c>
      <c r="AT183" s="225" t="s">
        <v>243</v>
      </c>
      <c r="AU183" s="225" t="s">
        <v>81</v>
      </c>
      <c r="AY183" s="18" t="s">
        <v>240</v>
      </c>
      <c r="BE183" s="226">
        <f>IF(N183="základní",J183,0)</f>
        <v>0</v>
      </c>
      <c r="BF183" s="226">
        <f>IF(N183="snížená",J183,0)</f>
        <v>0</v>
      </c>
      <c r="BG183" s="226">
        <f>IF(N183="zákl. přenesená",J183,0)</f>
        <v>0</v>
      </c>
      <c r="BH183" s="226">
        <f>IF(N183="sníž. přenesená",J183,0)</f>
        <v>0</v>
      </c>
      <c r="BI183" s="226">
        <f>IF(N183="nulová",J183,0)</f>
        <v>0</v>
      </c>
      <c r="BJ183" s="18" t="s">
        <v>79</v>
      </c>
      <c r="BK183" s="226">
        <f>ROUND(I183*H183,2)</f>
        <v>0</v>
      </c>
      <c r="BL183" s="18" t="s">
        <v>248</v>
      </c>
      <c r="BM183" s="225" t="s">
        <v>610</v>
      </c>
    </row>
    <row r="184" s="2" customFormat="1" ht="16.5" customHeight="1">
      <c r="A184" s="39"/>
      <c r="B184" s="40"/>
      <c r="C184" s="214" t="s">
        <v>333</v>
      </c>
      <c r="D184" s="214" t="s">
        <v>243</v>
      </c>
      <c r="E184" s="215" t="s">
        <v>9115</v>
      </c>
      <c r="F184" s="216" t="s">
        <v>9116</v>
      </c>
      <c r="G184" s="217" t="s">
        <v>282</v>
      </c>
      <c r="H184" s="218">
        <v>3</v>
      </c>
      <c r="I184" s="219"/>
      <c r="J184" s="220">
        <f>ROUND(I184*H184,2)</f>
        <v>0</v>
      </c>
      <c r="K184" s="216" t="s">
        <v>247</v>
      </c>
      <c r="L184" s="45"/>
      <c r="M184" s="221" t="s">
        <v>19</v>
      </c>
      <c r="N184" s="222" t="s">
        <v>43</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248</v>
      </c>
      <c r="AT184" s="225" t="s">
        <v>243</v>
      </c>
      <c r="AU184" s="225" t="s">
        <v>81</v>
      </c>
      <c r="AY184" s="18" t="s">
        <v>240</v>
      </c>
      <c r="BE184" s="226">
        <f>IF(N184="základní",J184,0)</f>
        <v>0</v>
      </c>
      <c r="BF184" s="226">
        <f>IF(N184="snížená",J184,0)</f>
        <v>0</v>
      </c>
      <c r="BG184" s="226">
        <f>IF(N184="zákl. přenesená",J184,0)</f>
        <v>0</v>
      </c>
      <c r="BH184" s="226">
        <f>IF(N184="sníž. přenesená",J184,0)</f>
        <v>0</v>
      </c>
      <c r="BI184" s="226">
        <f>IF(N184="nulová",J184,0)</f>
        <v>0</v>
      </c>
      <c r="BJ184" s="18" t="s">
        <v>79</v>
      </c>
      <c r="BK184" s="226">
        <f>ROUND(I184*H184,2)</f>
        <v>0</v>
      </c>
      <c r="BL184" s="18" t="s">
        <v>248</v>
      </c>
      <c r="BM184" s="225" t="s">
        <v>613</v>
      </c>
    </row>
    <row r="185" s="2" customFormat="1" ht="16.5" customHeight="1">
      <c r="A185" s="39"/>
      <c r="B185" s="40"/>
      <c r="C185" s="214" t="s">
        <v>626</v>
      </c>
      <c r="D185" s="214" t="s">
        <v>243</v>
      </c>
      <c r="E185" s="215" t="s">
        <v>9117</v>
      </c>
      <c r="F185" s="216" t="s">
        <v>9118</v>
      </c>
      <c r="G185" s="217" t="s">
        <v>282</v>
      </c>
      <c r="H185" s="218">
        <v>1</v>
      </c>
      <c r="I185" s="219"/>
      <c r="J185" s="220">
        <f>ROUND(I185*H185,2)</f>
        <v>0</v>
      </c>
      <c r="K185" s="216" t="s">
        <v>247</v>
      </c>
      <c r="L185" s="45"/>
      <c r="M185" s="221" t="s">
        <v>19</v>
      </c>
      <c r="N185" s="222" t="s">
        <v>43</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248</v>
      </c>
      <c r="AT185" s="225" t="s">
        <v>243</v>
      </c>
      <c r="AU185" s="225" t="s">
        <v>81</v>
      </c>
      <c r="AY185" s="18" t="s">
        <v>240</v>
      </c>
      <c r="BE185" s="226">
        <f>IF(N185="základní",J185,0)</f>
        <v>0</v>
      </c>
      <c r="BF185" s="226">
        <f>IF(N185="snížená",J185,0)</f>
        <v>0</v>
      </c>
      <c r="BG185" s="226">
        <f>IF(N185="zákl. přenesená",J185,0)</f>
        <v>0</v>
      </c>
      <c r="BH185" s="226">
        <f>IF(N185="sníž. přenesená",J185,0)</f>
        <v>0</v>
      </c>
      <c r="BI185" s="226">
        <f>IF(N185="nulová",J185,0)</f>
        <v>0</v>
      </c>
      <c r="BJ185" s="18" t="s">
        <v>79</v>
      </c>
      <c r="BK185" s="226">
        <f>ROUND(I185*H185,2)</f>
        <v>0</v>
      </c>
      <c r="BL185" s="18" t="s">
        <v>248</v>
      </c>
      <c r="BM185" s="225" t="s">
        <v>629</v>
      </c>
    </row>
    <row r="186" s="2" customFormat="1" ht="16.5" customHeight="1">
      <c r="A186" s="39"/>
      <c r="B186" s="40"/>
      <c r="C186" s="214" t="s">
        <v>336</v>
      </c>
      <c r="D186" s="214" t="s">
        <v>243</v>
      </c>
      <c r="E186" s="215" t="s">
        <v>9119</v>
      </c>
      <c r="F186" s="216" t="s">
        <v>8958</v>
      </c>
      <c r="G186" s="217" t="s">
        <v>261</v>
      </c>
      <c r="H186" s="218">
        <v>120</v>
      </c>
      <c r="I186" s="219"/>
      <c r="J186" s="220">
        <f>ROUND(I186*H186,2)</f>
        <v>0</v>
      </c>
      <c r="K186" s="216" t="s">
        <v>247</v>
      </c>
      <c r="L186" s="45"/>
      <c r="M186" s="221" t="s">
        <v>19</v>
      </c>
      <c r="N186" s="222" t="s">
        <v>43</v>
      </c>
      <c r="O186" s="85"/>
      <c r="P186" s="223">
        <f>O186*H186</f>
        <v>0</v>
      </c>
      <c r="Q186" s="223">
        <v>0</v>
      </c>
      <c r="R186" s="223">
        <f>Q186*H186</f>
        <v>0</v>
      </c>
      <c r="S186" s="223">
        <v>0</v>
      </c>
      <c r="T186" s="224">
        <f>S186*H186</f>
        <v>0</v>
      </c>
      <c r="U186" s="39"/>
      <c r="V186" s="39"/>
      <c r="W186" s="39"/>
      <c r="X186" s="39"/>
      <c r="Y186" s="39"/>
      <c r="Z186" s="39"/>
      <c r="AA186" s="39"/>
      <c r="AB186" s="39"/>
      <c r="AC186" s="39"/>
      <c r="AD186" s="39"/>
      <c r="AE186" s="39"/>
      <c r="AR186" s="225" t="s">
        <v>248</v>
      </c>
      <c r="AT186" s="225" t="s">
        <v>243</v>
      </c>
      <c r="AU186" s="225" t="s">
        <v>81</v>
      </c>
      <c r="AY186" s="18" t="s">
        <v>240</v>
      </c>
      <c r="BE186" s="226">
        <f>IF(N186="základní",J186,0)</f>
        <v>0</v>
      </c>
      <c r="BF186" s="226">
        <f>IF(N186="snížená",J186,0)</f>
        <v>0</v>
      </c>
      <c r="BG186" s="226">
        <f>IF(N186="zákl. přenesená",J186,0)</f>
        <v>0</v>
      </c>
      <c r="BH186" s="226">
        <f>IF(N186="sníž. přenesená",J186,0)</f>
        <v>0</v>
      </c>
      <c r="BI186" s="226">
        <f>IF(N186="nulová",J186,0)</f>
        <v>0</v>
      </c>
      <c r="BJ186" s="18" t="s">
        <v>79</v>
      </c>
      <c r="BK186" s="226">
        <f>ROUND(I186*H186,2)</f>
        <v>0</v>
      </c>
      <c r="BL186" s="18" t="s">
        <v>248</v>
      </c>
      <c r="BM186" s="225" t="s">
        <v>9120</v>
      </c>
    </row>
    <row r="187" s="2" customFormat="1" ht="16.5" customHeight="1">
      <c r="A187" s="39"/>
      <c r="B187" s="40"/>
      <c r="C187" s="214" t="s">
        <v>633</v>
      </c>
      <c r="D187" s="214" t="s">
        <v>243</v>
      </c>
      <c r="E187" s="215" t="s">
        <v>9121</v>
      </c>
      <c r="F187" s="216" t="s">
        <v>8960</v>
      </c>
      <c r="G187" s="217" t="s">
        <v>261</v>
      </c>
      <c r="H187" s="218">
        <v>10</v>
      </c>
      <c r="I187" s="219"/>
      <c r="J187" s="220">
        <f>ROUND(I187*H187,2)</f>
        <v>0</v>
      </c>
      <c r="K187" s="216" t="s">
        <v>247</v>
      </c>
      <c r="L187" s="45"/>
      <c r="M187" s="221" t="s">
        <v>19</v>
      </c>
      <c r="N187" s="222" t="s">
        <v>43</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248</v>
      </c>
      <c r="AT187" s="225" t="s">
        <v>243</v>
      </c>
      <c r="AU187" s="225" t="s">
        <v>81</v>
      </c>
      <c r="AY187" s="18" t="s">
        <v>240</v>
      </c>
      <c r="BE187" s="226">
        <f>IF(N187="základní",J187,0)</f>
        <v>0</v>
      </c>
      <c r="BF187" s="226">
        <f>IF(N187="snížená",J187,0)</f>
        <v>0</v>
      </c>
      <c r="BG187" s="226">
        <f>IF(N187="zákl. přenesená",J187,0)</f>
        <v>0</v>
      </c>
      <c r="BH187" s="226">
        <f>IF(N187="sníž. přenesená",J187,0)</f>
        <v>0</v>
      </c>
      <c r="BI187" s="226">
        <f>IF(N187="nulová",J187,0)</f>
        <v>0</v>
      </c>
      <c r="BJ187" s="18" t="s">
        <v>79</v>
      </c>
      <c r="BK187" s="226">
        <f>ROUND(I187*H187,2)</f>
        <v>0</v>
      </c>
      <c r="BL187" s="18" t="s">
        <v>248</v>
      </c>
      <c r="BM187" s="225" t="s">
        <v>636</v>
      </c>
    </row>
    <row r="188" s="2" customFormat="1" ht="16.5" customHeight="1">
      <c r="A188" s="39"/>
      <c r="B188" s="40"/>
      <c r="C188" s="214" t="s">
        <v>338</v>
      </c>
      <c r="D188" s="214" t="s">
        <v>243</v>
      </c>
      <c r="E188" s="215" t="s">
        <v>9122</v>
      </c>
      <c r="F188" s="216" t="s">
        <v>8841</v>
      </c>
      <c r="G188" s="217" t="s">
        <v>261</v>
      </c>
      <c r="H188" s="218">
        <v>30</v>
      </c>
      <c r="I188" s="219"/>
      <c r="J188" s="220">
        <f>ROUND(I188*H188,2)</f>
        <v>0</v>
      </c>
      <c r="K188" s="216" t="s">
        <v>247</v>
      </c>
      <c r="L188" s="45"/>
      <c r="M188" s="221" t="s">
        <v>19</v>
      </c>
      <c r="N188" s="222" t="s">
        <v>43</v>
      </c>
      <c r="O188" s="85"/>
      <c r="P188" s="223">
        <f>O188*H188</f>
        <v>0</v>
      </c>
      <c r="Q188" s="223">
        <v>0</v>
      </c>
      <c r="R188" s="223">
        <f>Q188*H188</f>
        <v>0</v>
      </c>
      <c r="S188" s="223">
        <v>0</v>
      </c>
      <c r="T188" s="224">
        <f>S188*H188</f>
        <v>0</v>
      </c>
      <c r="U188" s="39"/>
      <c r="V188" s="39"/>
      <c r="W188" s="39"/>
      <c r="X188" s="39"/>
      <c r="Y188" s="39"/>
      <c r="Z188" s="39"/>
      <c r="AA188" s="39"/>
      <c r="AB188" s="39"/>
      <c r="AC188" s="39"/>
      <c r="AD188" s="39"/>
      <c r="AE188" s="39"/>
      <c r="AR188" s="225" t="s">
        <v>248</v>
      </c>
      <c r="AT188" s="225" t="s">
        <v>243</v>
      </c>
      <c r="AU188" s="225" t="s">
        <v>81</v>
      </c>
      <c r="AY188" s="18" t="s">
        <v>240</v>
      </c>
      <c r="BE188" s="226">
        <f>IF(N188="základní",J188,0)</f>
        <v>0</v>
      </c>
      <c r="BF188" s="226">
        <f>IF(N188="snížená",J188,0)</f>
        <v>0</v>
      </c>
      <c r="BG188" s="226">
        <f>IF(N188="zákl. přenesená",J188,0)</f>
        <v>0</v>
      </c>
      <c r="BH188" s="226">
        <f>IF(N188="sníž. přenesená",J188,0)</f>
        <v>0</v>
      </c>
      <c r="BI188" s="226">
        <f>IF(N188="nulová",J188,0)</f>
        <v>0</v>
      </c>
      <c r="BJ188" s="18" t="s">
        <v>79</v>
      </c>
      <c r="BK188" s="226">
        <f>ROUND(I188*H188,2)</f>
        <v>0</v>
      </c>
      <c r="BL188" s="18" t="s">
        <v>248</v>
      </c>
      <c r="BM188" s="225" t="s">
        <v>639</v>
      </c>
    </row>
    <row r="189" s="2" customFormat="1" ht="16.5" customHeight="1">
      <c r="A189" s="39"/>
      <c r="B189" s="40"/>
      <c r="C189" s="214" t="s">
        <v>640</v>
      </c>
      <c r="D189" s="214" t="s">
        <v>243</v>
      </c>
      <c r="E189" s="215" t="s">
        <v>9123</v>
      </c>
      <c r="F189" s="216" t="s">
        <v>8843</v>
      </c>
      <c r="G189" s="217" t="s">
        <v>261</v>
      </c>
      <c r="H189" s="218">
        <v>30</v>
      </c>
      <c r="I189" s="219"/>
      <c r="J189" s="220">
        <f>ROUND(I189*H189,2)</f>
        <v>0</v>
      </c>
      <c r="K189" s="216" t="s">
        <v>247</v>
      </c>
      <c r="L189" s="45"/>
      <c r="M189" s="221" t="s">
        <v>19</v>
      </c>
      <c r="N189" s="222" t="s">
        <v>43</v>
      </c>
      <c r="O189" s="85"/>
      <c r="P189" s="223">
        <f>O189*H189</f>
        <v>0</v>
      </c>
      <c r="Q189" s="223">
        <v>0</v>
      </c>
      <c r="R189" s="223">
        <f>Q189*H189</f>
        <v>0</v>
      </c>
      <c r="S189" s="223">
        <v>0</v>
      </c>
      <c r="T189" s="224">
        <f>S189*H189</f>
        <v>0</v>
      </c>
      <c r="U189" s="39"/>
      <c r="V189" s="39"/>
      <c r="W189" s="39"/>
      <c r="X189" s="39"/>
      <c r="Y189" s="39"/>
      <c r="Z189" s="39"/>
      <c r="AA189" s="39"/>
      <c r="AB189" s="39"/>
      <c r="AC189" s="39"/>
      <c r="AD189" s="39"/>
      <c r="AE189" s="39"/>
      <c r="AR189" s="225" t="s">
        <v>248</v>
      </c>
      <c r="AT189" s="225" t="s">
        <v>243</v>
      </c>
      <c r="AU189" s="225" t="s">
        <v>81</v>
      </c>
      <c r="AY189" s="18" t="s">
        <v>240</v>
      </c>
      <c r="BE189" s="226">
        <f>IF(N189="základní",J189,0)</f>
        <v>0</v>
      </c>
      <c r="BF189" s="226">
        <f>IF(N189="snížená",J189,0)</f>
        <v>0</v>
      </c>
      <c r="BG189" s="226">
        <f>IF(N189="zákl. přenesená",J189,0)</f>
        <v>0</v>
      </c>
      <c r="BH189" s="226">
        <f>IF(N189="sníž. přenesená",J189,0)</f>
        <v>0</v>
      </c>
      <c r="BI189" s="226">
        <f>IF(N189="nulová",J189,0)</f>
        <v>0</v>
      </c>
      <c r="BJ189" s="18" t="s">
        <v>79</v>
      </c>
      <c r="BK189" s="226">
        <f>ROUND(I189*H189,2)</f>
        <v>0</v>
      </c>
      <c r="BL189" s="18" t="s">
        <v>248</v>
      </c>
      <c r="BM189" s="225" t="s">
        <v>643</v>
      </c>
    </row>
    <row r="190" s="2" customFormat="1" ht="21.75" customHeight="1">
      <c r="A190" s="39"/>
      <c r="B190" s="40"/>
      <c r="C190" s="214" t="s">
        <v>344</v>
      </c>
      <c r="D190" s="214" t="s">
        <v>243</v>
      </c>
      <c r="E190" s="215" t="s">
        <v>9124</v>
      </c>
      <c r="F190" s="216" t="s">
        <v>8845</v>
      </c>
      <c r="G190" s="217" t="s">
        <v>381</v>
      </c>
      <c r="H190" s="218">
        <v>10</v>
      </c>
      <c r="I190" s="219"/>
      <c r="J190" s="220">
        <f>ROUND(I190*H190,2)</f>
        <v>0</v>
      </c>
      <c r="K190" s="216" t="s">
        <v>247</v>
      </c>
      <c r="L190" s="45"/>
      <c r="M190" s="221" t="s">
        <v>19</v>
      </c>
      <c r="N190" s="222" t="s">
        <v>43</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248</v>
      </c>
      <c r="AT190" s="225" t="s">
        <v>243</v>
      </c>
      <c r="AU190" s="225" t="s">
        <v>81</v>
      </c>
      <c r="AY190" s="18" t="s">
        <v>240</v>
      </c>
      <c r="BE190" s="226">
        <f>IF(N190="základní",J190,0)</f>
        <v>0</v>
      </c>
      <c r="BF190" s="226">
        <f>IF(N190="snížená",J190,0)</f>
        <v>0</v>
      </c>
      <c r="BG190" s="226">
        <f>IF(N190="zákl. přenesená",J190,0)</f>
        <v>0</v>
      </c>
      <c r="BH190" s="226">
        <f>IF(N190="sníž. přenesená",J190,0)</f>
        <v>0</v>
      </c>
      <c r="BI190" s="226">
        <f>IF(N190="nulová",J190,0)</f>
        <v>0</v>
      </c>
      <c r="BJ190" s="18" t="s">
        <v>79</v>
      </c>
      <c r="BK190" s="226">
        <f>ROUND(I190*H190,2)</f>
        <v>0</v>
      </c>
      <c r="BL190" s="18" t="s">
        <v>248</v>
      </c>
      <c r="BM190" s="225" t="s">
        <v>646</v>
      </c>
    </row>
    <row r="191" s="2" customFormat="1" ht="16.5" customHeight="1">
      <c r="A191" s="39"/>
      <c r="B191" s="40"/>
      <c r="C191" s="214" t="s">
        <v>647</v>
      </c>
      <c r="D191" s="214" t="s">
        <v>243</v>
      </c>
      <c r="E191" s="215" t="s">
        <v>9125</v>
      </c>
      <c r="F191" s="216" t="s">
        <v>8965</v>
      </c>
      <c r="G191" s="217" t="s">
        <v>261</v>
      </c>
      <c r="H191" s="218">
        <v>200</v>
      </c>
      <c r="I191" s="219"/>
      <c r="J191" s="220">
        <f>ROUND(I191*H191,2)</f>
        <v>0</v>
      </c>
      <c r="K191" s="216" t="s">
        <v>247</v>
      </c>
      <c r="L191" s="45"/>
      <c r="M191" s="221" t="s">
        <v>19</v>
      </c>
      <c r="N191" s="222" t="s">
        <v>43</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248</v>
      </c>
      <c r="AT191" s="225" t="s">
        <v>243</v>
      </c>
      <c r="AU191" s="225" t="s">
        <v>81</v>
      </c>
      <c r="AY191" s="18" t="s">
        <v>240</v>
      </c>
      <c r="BE191" s="226">
        <f>IF(N191="základní",J191,0)</f>
        <v>0</v>
      </c>
      <c r="BF191" s="226">
        <f>IF(N191="snížená",J191,0)</f>
        <v>0</v>
      </c>
      <c r="BG191" s="226">
        <f>IF(N191="zákl. přenesená",J191,0)</f>
        <v>0</v>
      </c>
      <c r="BH191" s="226">
        <f>IF(N191="sníž. přenesená",J191,0)</f>
        <v>0</v>
      </c>
      <c r="BI191" s="226">
        <f>IF(N191="nulová",J191,0)</f>
        <v>0</v>
      </c>
      <c r="BJ191" s="18" t="s">
        <v>79</v>
      </c>
      <c r="BK191" s="226">
        <f>ROUND(I191*H191,2)</f>
        <v>0</v>
      </c>
      <c r="BL191" s="18" t="s">
        <v>248</v>
      </c>
      <c r="BM191" s="225" t="s">
        <v>650</v>
      </c>
    </row>
    <row r="192" s="2" customFormat="1" ht="16.5" customHeight="1">
      <c r="A192" s="39"/>
      <c r="B192" s="40"/>
      <c r="C192" s="214" t="s">
        <v>347</v>
      </c>
      <c r="D192" s="214" t="s">
        <v>243</v>
      </c>
      <c r="E192" s="215" t="s">
        <v>9126</v>
      </c>
      <c r="F192" s="216" t="s">
        <v>8967</v>
      </c>
      <c r="G192" s="217" t="s">
        <v>282</v>
      </c>
      <c r="H192" s="218">
        <v>1</v>
      </c>
      <c r="I192" s="219"/>
      <c r="J192" s="220">
        <f>ROUND(I192*H192,2)</f>
        <v>0</v>
      </c>
      <c r="K192" s="216" t="s">
        <v>247</v>
      </c>
      <c r="L192" s="45"/>
      <c r="M192" s="221" t="s">
        <v>19</v>
      </c>
      <c r="N192" s="222" t="s">
        <v>43</v>
      </c>
      <c r="O192" s="85"/>
      <c r="P192" s="223">
        <f>O192*H192</f>
        <v>0</v>
      </c>
      <c r="Q192" s="223">
        <v>0</v>
      </c>
      <c r="R192" s="223">
        <f>Q192*H192</f>
        <v>0</v>
      </c>
      <c r="S192" s="223">
        <v>0</v>
      </c>
      <c r="T192" s="224">
        <f>S192*H192</f>
        <v>0</v>
      </c>
      <c r="U192" s="39"/>
      <c r="V192" s="39"/>
      <c r="W192" s="39"/>
      <c r="X192" s="39"/>
      <c r="Y192" s="39"/>
      <c r="Z192" s="39"/>
      <c r="AA192" s="39"/>
      <c r="AB192" s="39"/>
      <c r="AC192" s="39"/>
      <c r="AD192" s="39"/>
      <c r="AE192" s="39"/>
      <c r="AR192" s="225" t="s">
        <v>248</v>
      </c>
      <c r="AT192" s="225" t="s">
        <v>243</v>
      </c>
      <c r="AU192" s="225" t="s">
        <v>81</v>
      </c>
      <c r="AY192" s="18" t="s">
        <v>240</v>
      </c>
      <c r="BE192" s="226">
        <f>IF(N192="základní",J192,0)</f>
        <v>0</v>
      </c>
      <c r="BF192" s="226">
        <f>IF(N192="snížená",J192,0)</f>
        <v>0</v>
      </c>
      <c r="BG192" s="226">
        <f>IF(N192="zákl. přenesená",J192,0)</f>
        <v>0</v>
      </c>
      <c r="BH192" s="226">
        <f>IF(N192="sníž. přenesená",J192,0)</f>
        <v>0</v>
      </c>
      <c r="BI192" s="226">
        <f>IF(N192="nulová",J192,0)</f>
        <v>0</v>
      </c>
      <c r="BJ192" s="18" t="s">
        <v>79</v>
      </c>
      <c r="BK192" s="226">
        <f>ROUND(I192*H192,2)</f>
        <v>0</v>
      </c>
      <c r="BL192" s="18" t="s">
        <v>248</v>
      </c>
      <c r="BM192" s="225" t="s">
        <v>654</v>
      </c>
    </row>
    <row r="193" s="2" customFormat="1">
      <c r="A193" s="39"/>
      <c r="B193" s="40"/>
      <c r="C193" s="214" t="s">
        <v>655</v>
      </c>
      <c r="D193" s="214" t="s">
        <v>243</v>
      </c>
      <c r="E193" s="215" t="s">
        <v>9127</v>
      </c>
      <c r="F193" s="216" t="s">
        <v>8969</v>
      </c>
      <c r="G193" s="217" t="s">
        <v>4937</v>
      </c>
      <c r="H193" s="218">
        <v>1</v>
      </c>
      <c r="I193" s="219"/>
      <c r="J193" s="220">
        <f>ROUND(I193*H193,2)</f>
        <v>0</v>
      </c>
      <c r="K193" s="216" t="s">
        <v>247</v>
      </c>
      <c r="L193" s="45"/>
      <c r="M193" s="221" t="s">
        <v>19</v>
      </c>
      <c r="N193" s="222" t="s">
        <v>43</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248</v>
      </c>
      <c r="AT193" s="225" t="s">
        <v>243</v>
      </c>
      <c r="AU193" s="225" t="s">
        <v>81</v>
      </c>
      <c r="AY193" s="18" t="s">
        <v>240</v>
      </c>
      <c r="BE193" s="226">
        <f>IF(N193="základní",J193,0)</f>
        <v>0</v>
      </c>
      <c r="BF193" s="226">
        <f>IF(N193="snížená",J193,0)</f>
        <v>0</v>
      </c>
      <c r="BG193" s="226">
        <f>IF(N193="zákl. přenesená",J193,0)</f>
        <v>0</v>
      </c>
      <c r="BH193" s="226">
        <f>IF(N193="sníž. přenesená",J193,0)</f>
        <v>0</v>
      </c>
      <c r="BI193" s="226">
        <f>IF(N193="nulová",J193,0)</f>
        <v>0</v>
      </c>
      <c r="BJ193" s="18" t="s">
        <v>79</v>
      </c>
      <c r="BK193" s="226">
        <f>ROUND(I193*H193,2)</f>
        <v>0</v>
      </c>
      <c r="BL193" s="18" t="s">
        <v>248</v>
      </c>
      <c r="BM193" s="225" t="s">
        <v>658</v>
      </c>
    </row>
    <row r="194" s="12" customFormat="1" ht="22.8" customHeight="1">
      <c r="A194" s="12"/>
      <c r="B194" s="198"/>
      <c r="C194" s="199"/>
      <c r="D194" s="200" t="s">
        <v>71</v>
      </c>
      <c r="E194" s="212" t="s">
        <v>9128</v>
      </c>
      <c r="F194" s="212" t="s">
        <v>8971</v>
      </c>
      <c r="G194" s="199"/>
      <c r="H194" s="199"/>
      <c r="I194" s="202"/>
      <c r="J194" s="213">
        <f>BK194</f>
        <v>0</v>
      </c>
      <c r="K194" s="199"/>
      <c r="L194" s="204"/>
      <c r="M194" s="205"/>
      <c r="N194" s="206"/>
      <c r="O194" s="206"/>
      <c r="P194" s="207">
        <f>P195</f>
        <v>0</v>
      </c>
      <c r="Q194" s="206"/>
      <c r="R194" s="207">
        <f>R195</f>
        <v>0</v>
      </c>
      <c r="S194" s="206"/>
      <c r="T194" s="208">
        <f>T195</f>
        <v>0</v>
      </c>
      <c r="U194" s="12"/>
      <c r="V194" s="12"/>
      <c r="W194" s="12"/>
      <c r="X194" s="12"/>
      <c r="Y194" s="12"/>
      <c r="Z194" s="12"/>
      <c r="AA194" s="12"/>
      <c r="AB194" s="12"/>
      <c r="AC194" s="12"/>
      <c r="AD194" s="12"/>
      <c r="AE194" s="12"/>
      <c r="AR194" s="209" t="s">
        <v>79</v>
      </c>
      <c r="AT194" s="210" t="s">
        <v>71</v>
      </c>
      <c r="AU194" s="210" t="s">
        <v>79</v>
      </c>
      <c r="AY194" s="209" t="s">
        <v>240</v>
      </c>
      <c r="BK194" s="211">
        <f>BK195</f>
        <v>0</v>
      </c>
    </row>
    <row r="195" s="2" customFormat="1" ht="16.5" customHeight="1">
      <c r="A195" s="39"/>
      <c r="B195" s="40"/>
      <c r="C195" s="214" t="s">
        <v>351</v>
      </c>
      <c r="D195" s="214" t="s">
        <v>243</v>
      </c>
      <c r="E195" s="215" t="s">
        <v>9129</v>
      </c>
      <c r="F195" s="216" t="s">
        <v>8973</v>
      </c>
      <c r="G195" s="217" t="s">
        <v>282</v>
      </c>
      <c r="H195" s="218">
        <v>2</v>
      </c>
      <c r="I195" s="219"/>
      <c r="J195" s="220">
        <f>ROUND(I195*H195,2)</f>
        <v>0</v>
      </c>
      <c r="K195" s="216" t="s">
        <v>247</v>
      </c>
      <c r="L195" s="45"/>
      <c r="M195" s="221" t="s">
        <v>19</v>
      </c>
      <c r="N195" s="222" t="s">
        <v>43</v>
      </c>
      <c r="O195" s="85"/>
      <c r="P195" s="223">
        <f>O195*H195</f>
        <v>0</v>
      </c>
      <c r="Q195" s="223">
        <v>0</v>
      </c>
      <c r="R195" s="223">
        <f>Q195*H195</f>
        <v>0</v>
      </c>
      <c r="S195" s="223">
        <v>0</v>
      </c>
      <c r="T195" s="224">
        <f>S195*H195</f>
        <v>0</v>
      </c>
      <c r="U195" s="39"/>
      <c r="V195" s="39"/>
      <c r="W195" s="39"/>
      <c r="X195" s="39"/>
      <c r="Y195" s="39"/>
      <c r="Z195" s="39"/>
      <c r="AA195" s="39"/>
      <c r="AB195" s="39"/>
      <c r="AC195" s="39"/>
      <c r="AD195" s="39"/>
      <c r="AE195" s="39"/>
      <c r="AR195" s="225" t="s">
        <v>248</v>
      </c>
      <c r="AT195" s="225" t="s">
        <v>243</v>
      </c>
      <c r="AU195" s="225" t="s">
        <v>81</v>
      </c>
      <c r="AY195" s="18" t="s">
        <v>240</v>
      </c>
      <c r="BE195" s="226">
        <f>IF(N195="základní",J195,0)</f>
        <v>0</v>
      </c>
      <c r="BF195" s="226">
        <f>IF(N195="snížená",J195,0)</f>
        <v>0</v>
      </c>
      <c r="BG195" s="226">
        <f>IF(N195="zákl. přenesená",J195,0)</f>
        <v>0</v>
      </c>
      <c r="BH195" s="226">
        <f>IF(N195="sníž. přenesená",J195,0)</f>
        <v>0</v>
      </c>
      <c r="BI195" s="226">
        <f>IF(N195="nulová",J195,0)</f>
        <v>0</v>
      </c>
      <c r="BJ195" s="18" t="s">
        <v>79</v>
      </c>
      <c r="BK195" s="226">
        <f>ROUND(I195*H195,2)</f>
        <v>0</v>
      </c>
      <c r="BL195" s="18" t="s">
        <v>248</v>
      </c>
      <c r="BM195" s="225" t="s">
        <v>664</v>
      </c>
    </row>
    <row r="196" s="12" customFormat="1" ht="22.8" customHeight="1">
      <c r="A196" s="12"/>
      <c r="B196" s="198"/>
      <c r="C196" s="199"/>
      <c r="D196" s="200" t="s">
        <v>71</v>
      </c>
      <c r="E196" s="212" t="s">
        <v>9130</v>
      </c>
      <c r="F196" s="212" t="s">
        <v>8975</v>
      </c>
      <c r="G196" s="199"/>
      <c r="H196" s="199"/>
      <c r="I196" s="202"/>
      <c r="J196" s="213">
        <f>BK196</f>
        <v>0</v>
      </c>
      <c r="K196" s="199"/>
      <c r="L196" s="204"/>
      <c r="M196" s="205"/>
      <c r="N196" s="206"/>
      <c r="O196" s="206"/>
      <c r="P196" s="207">
        <f>SUM(P197:P198)</f>
        <v>0</v>
      </c>
      <c r="Q196" s="206"/>
      <c r="R196" s="207">
        <f>SUM(R197:R198)</f>
        <v>0</v>
      </c>
      <c r="S196" s="206"/>
      <c r="T196" s="208">
        <f>SUM(T197:T198)</f>
        <v>0</v>
      </c>
      <c r="U196" s="12"/>
      <c r="V196" s="12"/>
      <c r="W196" s="12"/>
      <c r="X196" s="12"/>
      <c r="Y196" s="12"/>
      <c r="Z196" s="12"/>
      <c r="AA196" s="12"/>
      <c r="AB196" s="12"/>
      <c r="AC196" s="12"/>
      <c r="AD196" s="12"/>
      <c r="AE196" s="12"/>
      <c r="AR196" s="209" t="s">
        <v>79</v>
      </c>
      <c r="AT196" s="210" t="s">
        <v>71</v>
      </c>
      <c r="AU196" s="210" t="s">
        <v>79</v>
      </c>
      <c r="AY196" s="209" t="s">
        <v>240</v>
      </c>
      <c r="BK196" s="211">
        <f>SUM(BK197:BK198)</f>
        <v>0</v>
      </c>
    </row>
    <row r="197" s="2" customFormat="1" ht="16.5" customHeight="1">
      <c r="A197" s="39"/>
      <c r="B197" s="40"/>
      <c r="C197" s="214" t="s">
        <v>661</v>
      </c>
      <c r="D197" s="214" t="s">
        <v>243</v>
      </c>
      <c r="E197" s="215" t="s">
        <v>9131</v>
      </c>
      <c r="F197" s="216" t="s">
        <v>9132</v>
      </c>
      <c r="G197" s="217" t="s">
        <v>282</v>
      </c>
      <c r="H197" s="218">
        <v>50</v>
      </c>
      <c r="I197" s="219"/>
      <c r="J197" s="220">
        <f>ROUND(I197*H197,2)</f>
        <v>0</v>
      </c>
      <c r="K197" s="216" t="s">
        <v>247</v>
      </c>
      <c r="L197" s="45"/>
      <c r="M197" s="221" t="s">
        <v>19</v>
      </c>
      <c r="N197" s="222" t="s">
        <v>43</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248</v>
      </c>
      <c r="AT197" s="225" t="s">
        <v>243</v>
      </c>
      <c r="AU197" s="225" t="s">
        <v>81</v>
      </c>
      <c r="AY197" s="18" t="s">
        <v>240</v>
      </c>
      <c r="BE197" s="226">
        <f>IF(N197="základní",J197,0)</f>
        <v>0</v>
      </c>
      <c r="BF197" s="226">
        <f>IF(N197="snížená",J197,0)</f>
        <v>0</v>
      </c>
      <c r="BG197" s="226">
        <f>IF(N197="zákl. přenesená",J197,0)</f>
        <v>0</v>
      </c>
      <c r="BH197" s="226">
        <f>IF(N197="sníž. přenesená",J197,0)</f>
        <v>0</v>
      </c>
      <c r="BI197" s="226">
        <f>IF(N197="nulová",J197,0)</f>
        <v>0</v>
      </c>
      <c r="BJ197" s="18" t="s">
        <v>79</v>
      </c>
      <c r="BK197" s="226">
        <f>ROUND(I197*H197,2)</f>
        <v>0</v>
      </c>
      <c r="BL197" s="18" t="s">
        <v>248</v>
      </c>
      <c r="BM197" s="225" t="s">
        <v>667</v>
      </c>
    </row>
    <row r="198" s="2" customFormat="1" ht="21.75" customHeight="1">
      <c r="A198" s="39"/>
      <c r="B198" s="40"/>
      <c r="C198" s="214" t="s">
        <v>354</v>
      </c>
      <c r="D198" s="214" t="s">
        <v>243</v>
      </c>
      <c r="E198" s="215" t="s">
        <v>9133</v>
      </c>
      <c r="F198" s="216" t="s">
        <v>8980</v>
      </c>
      <c r="G198" s="217" t="s">
        <v>282</v>
      </c>
      <c r="H198" s="218">
        <v>1</v>
      </c>
      <c r="I198" s="219"/>
      <c r="J198" s="220">
        <f>ROUND(I198*H198,2)</f>
        <v>0</v>
      </c>
      <c r="K198" s="216" t="s">
        <v>247</v>
      </c>
      <c r="L198" s="45"/>
      <c r="M198" s="221" t="s">
        <v>19</v>
      </c>
      <c r="N198" s="222" t="s">
        <v>43</v>
      </c>
      <c r="O198" s="85"/>
      <c r="P198" s="223">
        <f>O198*H198</f>
        <v>0</v>
      </c>
      <c r="Q198" s="223">
        <v>0</v>
      </c>
      <c r="R198" s="223">
        <f>Q198*H198</f>
        <v>0</v>
      </c>
      <c r="S198" s="223">
        <v>0</v>
      </c>
      <c r="T198" s="224">
        <f>S198*H198</f>
        <v>0</v>
      </c>
      <c r="U198" s="39"/>
      <c r="V198" s="39"/>
      <c r="W198" s="39"/>
      <c r="X198" s="39"/>
      <c r="Y198" s="39"/>
      <c r="Z198" s="39"/>
      <c r="AA198" s="39"/>
      <c r="AB198" s="39"/>
      <c r="AC198" s="39"/>
      <c r="AD198" s="39"/>
      <c r="AE198" s="39"/>
      <c r="AR198" s="225" t="s">
        <v>248</v>
      </c>
      <c r="AT198" s="225" t="s">
        <v>243</v>
      </c>
      <c r="AU198" s="225" t="s">
        <v>81</v>
      </c>
      <c r="AY198" s="18" t="s">
        <v>240</v>
      </c>
      <c r="BE198" s="226">
        <f>IF(N198="základní",J198,0)</f>
        <v>0</v>
      </c>
      <c r="BF198" s="226">
        <f>IF(N198="snížená",J198,0)</f>
        <v>0</v>
      </c>
      <c r="BG198" s="226">
        <f>IF(N198="zákl. přenesená",J198,0)</f>
        <v>0</v>
      </c>
      <c r="BH198" s="226">
        <f>IF(N198="sníž. přenesená",J198,0)</f>
        <v>0</v>
      </c>
      <c r="BI198" s="226">
        <f>IF(N198="nulová",J198,0)</f>
        <v>0</v>
      </c>
      <c r="BJ198" s="18" t="s">
        <v>79</v>
      </c>
      <c r="BK198" s="226">
        <f>ROUND(I198*H198,2)</f>
        <v>0</v>
      </c>
      <c r="BL198" s="18" t="s">
        <v>248</v>
      </c>
      <c r="BM198" s="225" t="s">
        <v>671</v>
      </c>
    </row>
    <row r="199" s="12" customFormat="1" ht="22.8" customHeight="1">
      <c r="A199" s="12"/>
      <c r="B199" s="198"/>
      <c r="C199" s="199"/>
      <c r="D199" s="200" t="s">
        <v>71</v>
      </c>
      <c r="E199" s="212" t="s">
        <v>9134</v>
      </c>
      <c r="F199" s="212" t="s">
        <v>8874</v>
      </c>
      <c r="G199" s="199"/>
      <c r="H199" s="199"/>
      <c r="I199" s="202"/>
      <c r="J199" s="213">
        <f>BK199</f>
        <v>0</v>
      </c>
      <c r="K199" s="199"/>
      <c r="L199" s="204"/>
      <c r="M199" s="205"/>
      <c r="N199" s="206"/>
      <c r="O199" s="206"/>
      <c r="P199" s="207">
        <f>SUM(P200:P205)</f>
        <v>0</v>
      </c>
      <c r="Q199" s="206"/>
      <c r="R199" s="207">
        <f>SUM(R200:R205)</f>
        <v>0</v>
      </c>
      <c r="S199" s="206"/>
      <c r="T199" s="208">
        <f>SUM(T200:T205)</f>
        <v>0</v>
      </c>
      <c r="U199" s="12"/>
      <c r="V199" s="12"/>
      <c r="W199" s="12"/>
      <c r="X199" s="12"/>
      <c r="Y199" s="12"/>
      <c r="Z199" s="12"/>
      <c r="AA199" s="12"/>
      <c r="AB199" s="12"/>
      <c r="AC199" s="12"/>
      <c r="AD199" s="12"/>
      <c r="AE199" s="12"/>
      <c r="AR199" s="209" t="s">
        <v>79</v>
      </c>
      <c r="AT199" s="210" t="s">
        <v>71</v>
      </c>
      <c r="AU199" s="210" t="s">
        <v>79</v>
      </c>
      <c r="AY199" s="209" t="s">
        <v>240</v>
      </c>
      <c r="BK199" s="211">
        <f>SUM(BK200:BK205)</f>
        <v>0</v>
      </c>
    </row>
    <row r="200" s="2" customFormat="1" ht="16.5" customHeight="1">
      <c r="A200" s="39"/>
      <c r="B200" s="40"/>
      <c r="C200" s="214" t="s">
        <v>668</v>
      </c>
      <c r="D200" s="214" t="s">
        <v>243</v>
      </c>
      <c r="E200" s="215" t="s">
        <v>9135</v>
      </c>
      <c r="F200" s="216" t="s">
        <v>8984</v>
      </c>
      <c r="G200" s="217" t="s">
        <v>6156</v>
      </c>
      <c r="H200" s="218">
        <v>1</v>
      </c>
      <c r="I200" s="219"/>
      <c r="J200" s="220">
        <f>ROUND(I200*H200,2)</f>
        <v>0</v>
      </c>
      <c r="K200" s="216" t="s">
        <v>247</v>
      </c>
      <c r="L200" s="45"/>
      <c r="M200" s="221" t="s">
        <v>19</v>
      </c>
      <c r="N200" s="222" t="s">
        <v>43</v>
      </c>
      <c r="O200" s="85"/>
      <c r="P200" s="223">
        <f>O200*H200</f>
        <v>0</v>
      </c>
      <c r="Q200" s="223">
        <v>0</v>
      </c>
      <c r="R200" s="223">
        <f>Q200*H200</f>
        <v>0</v>
      </c>
      <c r="S200" s="223">
        <v>0</v>
      </c>
      <c r="T200" s="224">
        <f>S200*H200</f>
        <v>0</v>
      </c>
      <c r="U200" s="39"/>
      <c r="V200" s="39"/>
      <c r="W200" s="39"/>
      <c r="X200" s="39"/>
      <c r="Y200" s="39"/>
      <c r="Z200" s="39"/>
      <c r="AA200" s="39"/>
      <c r="AB200" s="39"/>
      <c r="AC200" s="39"/>
      <c r="AD200" s="39"/>
      <c r="AE200" s="39"/>
      <c r="AR200" s="225" t="s">
        <v>248</v>
      </c>
      <c r="AT200" s="225" t="s">
        <v>243</v>
      </c>
      <c r="AU200" s="225" t="s">
        <v>81</v>
      </c>
      <c r="AY200" s="18" t="s">
        <v>240</v>
      </c>
      <c r="BE200" s="226">
        <f>IF(N200="základní",J200,0)</f>
        <v>0</v>
      </c>
      <c r="BF200" s="226">
        <f>IF(N200="snížená",J200,0)</f>
        <v>0</v>
      </c>
      <c r="BG200" s="226">
        <f>IF(N200="zákl. přenesená",J200,0)</f>
        <v>0</v>
      </c>
      <c r="BH200" s="226">
        <f>IF(N200="sníž. přenesená",J200,0)</f>
        <v>0</v>
      </c>
      <c r="BI200" s="226">
        <f>IF(N200="nulová",J200,0)</f>
        <v>0</v>
      </c>
      <c r="BJ200" s="18" t="s">
        <v>79</v>
      </c>
      <c r="BK200" s="226">
        <f>ROUND(I200*H200,2)</f>
        <v>0</v>
      </c>
      <c r="BL200" s="18" t="s">
        <v>248</v>
      </c>
      <c r="BM200" s="225" t="s">
        <v>674</v>
      </c>
    </row>
    <row r="201" s="2" customFormat="1" ht="16.5" customHeight="1">
      <c r="A201" s="39"/>
      <c r="B201" s="40"/>
      <c r="C201" s="214" t="s">
        <v>358</v>
      </c>
      <c r="D201" s="214" t="s">
        <v>243</v>
      </c>
      <c r="E201" s="215" t="s">
        <v>9136</v>
      </c>
      <c r="F201" s="216" t="s">
        <v>8986</v>
      </c>
      <c r="G201" s="217" t="s">
        <v>6156</v>
      </c>
      <c r="H201" s="218">
        <v>8</v>
      </c>
      <c r="I201" s="219"/>
      <c r="J201" s="220">
        <f>ROUND(I201*H201,2)</f>
        <v>0</v>
      </c>
      <c r="K201" s="216" t="s">
        <v>247</v>
      </c>
      <c r="L201" s="45"/>
      <c r="M201" s="221" t="s">
        <v>19</v>
      </c>
      <c r="N201" s="222" t="s">
        <v>43</v>
      </c>
      <c r="O201" s="85"/>
      <c r="P201" s="223">
        <f>O201*H201</f>
        <v>0</v>
      </c>
      <c r="Q201" s="223">
        <v>0</v>
      </c>
      <c r="R201" s="223">
        <f>Q201*H201</f>
        <v>0</v>
      </c>
      <c r="S201" s="223">
        <v>0</v>
      </c>
      <c r="T201" s="224">
        <f>S201*H201</f>
        <v>0</v>
      </c>
      <c r="U201" s="39"/>
      <c r="V201" s="39"/>
      <c r="W201" s="39"/>
      <c r="X201" s="39"/>
      <c r="Y201" s="39"/>
      <c r="Z201" s="39"/>
      <c r="AA201" s="39"/>
      <c r="AB201" s="39"/>
      <c r="AC201" s="39"/>
      <c r="AD201" s="39"/>
      <c r="AE201" s="39"/>
      <c r="AR201" s="225" t="s">
        <v>248</v>
      </c>
      <c r="AT201" s="225" t="s">
        <v>243</v>
      </c>
      <c r="AU201" s="225" t="s">
        <v>81</v>
      </c>
      <c r="AY201" s="18" t="s">
        <v>240</v>
      </c>
      <c r="BE201" s="226">
        <f>IF(N201="základní",J201,0)</f>
        <v>0</v>
      </c>
      <c r="BF201" s="226">
        <f>IF(N201="snížená",J201,0)</f>
        <v>0</v>
      </c>
      <c r="BG201" s="226">
        <f>IF(N201="zákl. přenesená",J201,0)</f>
        <v>0</v>
      </c>
      <c r="BH201" s="226">
        <f>IF(N201="sníž. přenesená",J201,0)</f>
        <v>0</v>
      </c>
      <c r="BI201" s="226">
        <f>IF(N201="nulová",J201,0)</f>
        <v>0</v>
      </c>
      <c r="BJ201" s="18" t="s">
        <v>79</v>
      </c>
      <c r="BK201" s="226">
        <f>ROUND(I201*H201,2)</f>
        <v>0</v>
      </c>
      <c r="BL201" s="18" t="s">
        <v>248</v>
      </c>
      <c r="BM201" s="225" t="s">
        <v>678</v>
      </c>
    </row>
    <row r="202" s="2" customFormat="1">
      <c r="A202" s="39"/>
      <c r="B202" s="40"/>
      <c r="C202" s="214" t="s">
        <v>675</v>
      </c>
      <c r="D202" s="214" t="s">
        <v>243</v>
      </c>
      <c r="E202" s="215" t="s">
        <v>9137</v>
      </c>
      <c r="F202" s="216" t="s">
        <v>8988</v>
      </c>
      <c r="G202" s="217" t="s">
        <v>6156</v>
      </c>
      <c r="H202" s="218">
        <v>40</v>
      </c>
      <c r="I202" s="219"/>
      <c r="J202" s="220">
        <f>ROUND(I202*H202,2)</f>
        <v>0</v>
      </c>
      <c r="K202" s="216" t="s">
        <v>247</v>
      </c>
      <c r="L202" s="45"/>
      <c r="M202" s="221" t="s">
        <v>19</v>
      </c>
      <c r="N202" s="222" t="s">
        <v>43</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248</v>
      </c>
      <c r="AT202" s="225" t="s">
        <v>243</v>
      </c>
      <c r="AU202" s="225" t="s">
        <v>81</v>
      </c>
      <c r="AY202" s="18" t="s">
        <v>240</v>
      </c>
      <c r="BE202" s="226">
        <f>IF(N202="základní",J202,0)</f>
        <v>0</v>
      </c>
      <c r="BF202" s="226">
        <f>IF(N202="snížená",J202,0)</f>
        <v>0</v>
      </c>
      <c r="BG202" s="226">
        <f>IF(N202="zákl. přenesená",J202,0)</f>
        <v>0</v>
      </c>
      <c r="BH202" s="226">
        <f>IF(N202="sníž. přenesená",J202,0)</f>
        <v>0</v>
      </c>
      <c r="BI202" s="226">
        <f>IF(N202="nulová",J202,0)</f>
        <v>0</v>
      </c>
      <c r="BJ202" s="18" t="s">
        <v>79</v>
      </c>
      <c r="BK202" s="226">
        <f>ROUND(I202*H202,2)</f>
        <v>0</v>
      </c>
      <c r="BL202" s="18" t="s">
        <v>248</v>
      </c>
      <c r="BM202" s="225" t="s">
        <v>680</v>
      </c>
    </row>
    <row r="203" s="2" customFormat="1">
      <c r="A203" s="39"/>
      <c r="B203" s="40"/>
      <c r="C203" s="214" t="s">
        <v>363</v>
      </c>
      <c r="D203" s="214" t="s">
        <v>243</v>
      </c>
      <c r="E203" s="215" t="s">
        <v>9138</v>
      </c>
      <c r="F203" s="216" t="s">
        <v>8990</v>
      </c>
      <c r="G203" s="217" t="s">
        <v>6156</v>
      </c>
      <c r="H203" s="218">
        <v>16</v>
      </c>
      <c r="I203" s="219"/>
      <c r="J203" s="220">
        <f>ROUND(I203*H203,2)</f>
        <v>0</v>
      </c>
      <c r="K203" s="216" t="s">
        <v>247</v>
      </c>
      <c r="L203" s="45"/>
      <c r="M203" s="221" t="s">
        <v>19</v>
      </c>
      <c r="N203" s="222" t="s">
        <v>43</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248</v>
      </c>
      <c r="AT203" s="225" t="s">
        <v>243</v>
      </c>
      <c r="AU203" s="225" t="s">
        <v>81</v>
      </c>
      <c r="AY203" s="18" t="s">
        <v>240</v>
      </c>
      <c r="BE203" s="226">
        <f>IF(N203="základní",J203,0)</f>
        <v>0</v>
      </c>
      <c r="BF203" s="226">
        <f>IF(N203="snížená",J203,0)</f>
        <v>0</v>
      </c>
      <c r="BG203" s="226">
        <f>IF(N203="zákl. přenesená",J203,0)</f>
        <v>0</v>
      </c>
      <c r="BH203" s="226">
        <f>IF(N203="sníž. přenesená",J203,0)</f>
        <v>0</v>
      </c>
      <c r="BI203" s="226">
        <f>IF(N203="nulová",J203,0)</f>
        <v>0</v>
      </c>
      <c r="BJ203" s="18" t="s">
        <v>79</v>
      </c>
      <c r="BK203" s="226">
        <f>ROUND(I203*H203,2)</f>
        <v>0</v>
      </c>
      <c r="BL203" s="18" t="s">
        <v>248</v>
      </c>
      <c r="BM203" s="225" t="s">
        <v>683</v>
      </c>
    </row>
    <row r="204" s="2" customFormat="1" ht="16.5" customHeight="1">
      <c r="A204" s="39"/>
      <c r="B204" s="40"/>
      <c r="C204" s="214" t="s">
        <v>681</v>
      </c>
      <c r="D204" s="214" t="s">
        <v>243</v>
      </c>
      <c r="E204" s="215" t="s">
        <v>9139</v>
      </c>
      <c r="F204" s="216" t="s">
        <v>8992</v>
      </c>
      <c r="G204" s="217" t="s">
        <v>6156</v>
      </c>
      <c r="H204" s="218">
        <v>6</v>
      </c>
      <c r="I204" s="219"/>
      <c r="J204" s="220">
        <f>ROUND(I204*H204,2)</f>
        <v>0</v>
      </c>
      <c r="K204" s="216" t="s">
        <v>247</v>
      </c>
      <c r="L204" s="45"/>
      <c r="M204" s="221" t="s">
        <v>19</v>
      </c>
      <c r="N204" s="222" t="s">
        <v>43</v>
      </c>
      <c r="O204" s="85"/>
      <c r="P204" s="223">
        <f>O204*H204</f>
        <v>0</v>
      </c>
      <c r="Q204" s="223">
        <v>0</v>
      </c>
      <c r="R204" s="223">
        <f>Q204*H204</f>
        <v>0</v>
      </c>
      <c r="S204" s="223">
        <v>0</v>
      </c>
      <c r="T204" s="224">
        <f>S204*H204</f>
        <v>0</v>
      </c>
      <c r="U204" s="39"/>
      <c r="V204" s="39"/>
      <c r="W204" s="39"/>
      <c r="X204" s="39"/>
      <c r="Y204" s="39"/>
      <c r="Z204" s="39"/>
      <c r="AA204" s="39"/>
      <c r="AB204" s="39"/>
      <c r="AC204" s="39"/>
      <c r="AD204" s="39"/>
      <c r="AE204" s="39"/>
      <c r="AR204" s="225" t="s">
        <v>248</v>
      </c>
      <c r="AT204" s="225" t="s">
        <v>243</v>
      </c>
      <c r="AU204" s="225" t="s">
        <v>81</v>
      </c>
      <c r="AY204" s="18" t="s">
        <v>240</v>
      </c>
      <c r="BE204" s="226">
        <f>IF(N204="základní",J204,0)</f>
        <v>0</v>
      </c>
      <c r="BF204" s="226">
        <f>IF(N204="snížená",J204,0)</f>
        <v>0</v>
      </c>
      <c r="BG204" s="226">
        <f>IF(N204="zákl. přenesená",J204,0)</f>
        <v>0</v>
      </c>
      <c r="BH204" s="226">
        <f>IF(N204="sníž. přenesená",J204,0)</f>
        <v>0</v>
      </c>
      <c r="BI204" s="226">
        <f>IF(N204="nulová",J204,0)</f>
        <v>0</v>
      </c>
      <c r="BJ204" s="18" t="s">
        <v>79</v>
      </c>
      <c r="BK204" s="226">
        <f>ROUND(I204*H204,2)</f>
        <v>0</v>
      </c>
      <c r="BL204" s="18" t="s">
        <v>248</v>
      </c>
      <c r="BM204" s="225" t="s">
        <v>685</v>
      </c>
    </row>
    <row r="205" s="2" customFormat="1" ht="16.5" customHeight="1">
      <c r="A205" s="39"/>
      <c r="B205" s="40"/>
      <c r="C205" s="214" t="s">
        <v>367</v>
      </c>
      <c r="D205" s="214" t="s">
        <v>243</v>
      </c>
      <c r="E205" s="215" t="s">
        <v>9140</v>
      </c>
      <c r="F205" s="216" t="s">
        <v>8883</v>
      </c>
      <c r="G205" s="217" t="s">
        <v>1707</v>
      </c>
      <c r="H205" s="218">
        <v>1</v>
      </c>
      <c r="I205" s="219"/>
      <c r="J205" s="220">
        <f>ROUND(I205*H205,2)</f>
        <v>0</v>
      </c>
      <c r="K205" s="216" t="s">
        <v>247</v>
      </c>
      <c r="L205" s="45"/>
      <c r="M205" s="221" t="s">
        <v>19</v>
      </c>
      <c r="N205" s="222" t="s">
        <v>43</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248</v>
      </c>
      <c r="AT205" s="225" t="s">
        <v>243</v>
      </c>
      <c r="AU205" s="225" t="s">
        <v>81</v>
      </c>
      <c r="AY205" s="18" t="s">
        <v>240</v>
      </c>
      <c r="BE205" s="226">
        <f>IF(N205="základní",J205,0)</f>
        <v>0</v>
      </c>
      <c r="BF205" s="226">
        <f>IF(N205="snížená",J205,0)</f>
        <v>0</v>
      </c>
      <c r="BG205" s="226">
        <f>IF(N205="zákl. přenesená",J205,0)</f>
        <v>0</v>
      </c>
      <c r="BH205" s="226">
        <f>IF(N205="sníž. přenesená",J205,0)</f>
        <v>0</v>
      </c>
      <c r="BI205" s="226">
        <f>IF(N205="nulová",J205,0)</f>
        <v>0</v>
      </c>
      <c r="BJ205" s="18" t="s">
        <v>79</v>
      </c>
      <c r="BK205" s="226">
        <f>ROUND(I205*H205,2)</f>
        <v>0</v>
      </c>
      <c r="BL205" s="18" t="s">
        <v>248</v>
      </c>
      <c r="BM205" s="225" t="s">
        <v>688</v>
      </c>
    </row>
    <row r="206" s="12" customFormat="1" ht="25.92" customHeight="1">
      <c r="A206" s="12"/>
      <c r="B206" s="198"/>
      <c r="C206" s="199"/>
      <c r="D206" s="200" t="s">
        <v>71</v>
      </c>
      <c r="E206" s="201" t="s">
        <v>9141</v>
      </c>
      <c r="F206" s="201" t="s">
        <v>8995</v>
      </c>
      <c r="G206" s="199"/>
      <c r="H206" s="199"/>
      <c r="I206" s="202"/>
      <c r="J206" s="203">
        <f>BK206</f>
        <v>0</v>
      </c>
      <c r="K206" s="199"/>
      <c r="L206" s="204"/>
      <c r="M206" s="205"/>
      <c r="N206" s="206"/>
      <c r="O206" s="206"/>
      <c r="P206" s="207">
        <f>P207</f>
        <v>0</v>
      </c>
      <c r="Q206" s="206"/>
      <c r="R206" s="207">
        <f>R207</f>
        <v>0</v>
      </c>
      <c r="S206" s="206"/>
      <c r="T206" s="208">
        <f>T207</f>
        <v>0</v>
      </c>
      <c r="U206" s="12"/>
      <c r="V206" s="12"/>
      <c r="W206" s="12"/>
      <c r="X206" s="12"/>
      <c r="Y206" s="12"/>
      <c r="Z206" s="12"/>
      <c r="AA206" s="12"/>
      <c r="AB206" s="12"/>
      <c r="AC206" s="12"/>
      <c r="AD206" s="12"/>
      <c r="AE206" s="12"/>
      <c r="AR206" s="209" t="s">
        <v>79</v>
      </c>
      <c r="AT206" s="210" t="s">
        <v>71</v>
      </c>
      <c r="AU206" s="210" t="s">
        <v>72</v>
      </c>
      <c r="AY206" s="209" t="s">
        <v>240</v>
      </c>
      <c r="BK206" s="211">
        <f>BK207</f>
        <v>0</v>
      </c>
    </row>
    <row r="207" s="12" customFormat="1" ht="22.8" customHeight="1">
      <c r="A207" s="12"/>
      <c r="B207" s="198"/>
      <c r="C207" s="199"/>
      <c r="D207" s="200" t="s">
        <v>71</v>
      </c>
      <c r="E207" s="212" t="s">
        <v>9142</v>
      </c>
      <c r="F207" s="212" t="s">
        <v>8997</v>
      </c>
      <c r="G207" s="199"/>
      <c r="H207" s="199"/>
      <c r="I207" s="202"/>
      <c r="J207" s="213">
        <f>BK207</f>
        <v>0</v>
      </c>
      <c r="K207" s="199"/>
      <c r="L207" s="204"/>
      <c r="M207" s="205"/>
      <c r="N207" s="206"/>
      <c r="O207" s="206"/>
      <c r="P207" s="207">
        <f>SUM(P208:P213)</f>
        <v>0</v>
      </c>
      <c r="Q207" s="206"/>
      <c r="R207" s="207">
        <f>SUM(R208:R213)</f>
        <v>0</v>
      </c>
      <c r="S207" s="206"/>
      <c r="T207" s="208">
        <f>SUM(T208:T213)</f>
        <v>0</v>
      </c>
      <c r="U207" s="12"/>
      <c r="V207" s="12"/>
      <c r="W207" s="12"/>
      <c r="X207" s="12"/>
      <c r="Y207" s="12"/>
      <c r="Z207" s="12"/>
      <c r="AA207" s="12"/>
      <c r="AB207" s="12"/>
      <c r="AC207" s="12"/>
      <c r="AD207" s="12"/>
      <c r="AE207" s="12"/>
      <c r="AR207" s="209" t="s">
        <v>79</v>
      </c>
      <c r="AT207" s="210" t="s">
        <v>71</v>
      </c>
      <c r="AU207" s="210" t="s">
        <v>79</v>
      </c>
      <c r="AY207" s="209" t="s">
        <v>240</v>
      </c>
      <c r="BK207" s="211">
        <f>SUM(BK208:BK213)</f>
        <v>0</v>
      </c>
    </row>
    <row r="208" s="2" customFormat="1" ht="16.5" customHeight="1">
      <c r="A208" s="39"/>
      <c r="B208" s="40"/>
      <c r="C208" s="214" t="s">
        <v>686</v>
      </c>
      <c r="D208" s="214" t="s">
        <v>243</v>
      </c>
      <c r="E208" s="215" t="s">
        <v>9143</v>
      </c>
      <c r="F208" s="216" t="s">
        <v>8999</v>
      </c>
      <c r="G208" s="217" t="s">
        <v>381</v>
      </c>
      <c r="H208" s="218">
        <v>1</v>
      </c>
      <c r="I208" s="219"/>
      <c r="J208" s="220">
        <f>ROUND(I208*H208,2)</f>
        <v>0</v>
      </c>
      <c r="K208" s="216" t="s">
        <v>247</v>
      </c>
      <c r="L208" s="45"/>
      <c r="M208" s="221" t="s">
        <v>19</v>
      </c>
      <c r="N208" s="222" t="s">
        <v>43</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248</v>
      </c>
      <c r="AT208" s="225" t="s">
        <v>243</v>
      </c>
      <c r="AU208" s="225" t="s">
        <v>81</v>
      </c>
      <c r="AY208" s="18" t="s">
        <v>240</v>
      </c>
      <c r="BE208" s="226">
        <f>IF(N208="základní",J208,0)</f>
        <v>0</v>
      </c>
      <c r="BF208" s="226">
        <f>IF(N208="snížená",J208,0)</f>
        <v>0</v>
      </c>
      <c r="BG208" s="226">
        <f>IF(N208="zákl. přenesená",J208,0)</f>
        <v>0</v>
      </c>
      <c r="BH208" s="226">
        <f>IF(N208="sníž. přenesená",J208,0)</f>
        <v>0</v>
      </c>
      <c r="BI208" s="226">
        <f>IF(N208="nulová",J208,0)</f>
        <v>0</v>
      </c>
      <c r="BJ208" s="18" t="s">
        <v>79</v>
      </c>
      <c r="BK208" s="226">
        <f>ROUND(I208*H208,2)</f>
        <v>0</v>
      </c>
      <c r="BL208" s="18" t="s">
        <v>248</v>
      </c>
      <c r="BM208" s="225" t="s">
        <v>693</v>
      </c>
    </row>
    <row r="209" s="2" customFormat="1" ht="16.5" customHeight="1">
      <c r="A209" s="39"/>
      <c r="B209" s="40"/>
      <c r="C209" s="214" t="s">
        <v>370</v>
      </c>
      <c r="D209" s="214" t="s">
        <v>243</v>
      </c>
      <c r="E209" s="215" t="s">
        <v>9144</v>
      </c>
      <c r="F209" s="216" t="s">
        <v>9001</v>
      </c>
      <c r="G209" s="217" t="s">
        <v>381</v>
      </c>
      <c r="H209" s="218">
        <v>1</v>
      </c>
      <c r="I209" s="219"/>
      <c r="J209" s="220">
        <f>ROUND(I209*H209,2)</f>
        <v>0</v>
      </c>
      <c r="K209" s="216" t="s">
        <v>247</v>
      </c>
      <c r="L209" s="45"/>
      <c r="M209" s="221" t="s">
        <v>19</v>
      </c>
      <c r="N209" s="222" t="s">
        <v>43</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248</v>
      </c>
      <c r="AT209" s="225" t="s">
        <v>243</v>
      </c>
      <c r="AU209" s="225" t="s">
        <v>81</v>
      </c>
      <c r="AY209" s="18" t="s">
        <v>240</v>
      </c>
      <c r="BE209" s="226">
        <f>IF(N209="základní",J209,0)</f>
        <v>0</v>
      </c>
      <c r="BF209" s="226">
        <f>IF(N209="snížená",J209,0)</f>
        <v>0</v>
      </c>
      <c r="BG209" s="226">
        <f>IF(N209="zákl. přenesená",J209,0)</f>
        <v>0</v>
      </c>
      <c r="BH209" s="226">
        <f>IF(N209="sníž. přenesená",J209,0)</f>
        <v>0</v>
      </c>
      <c r="BI209" s="226">
        <f>IF(N209="nulová",J209,0)</f>
        <v>0</v>
      </c>
      <c r="BJ209" s="18" t="s">
        <v>79</v>
      </c>
      <c r="BK209" s="226">
        <f>ROUND(I209*H209,2)</f>
        <v>0</v>
      </c>
      <c r="BL209" s="18" t="s">
        <v>248</v>
      </c>
      <c r="BM209" s="225" t="s">
        <v>695</v>
      </c>
    </row>
    <row r="210" s="2" customFormat="1" ht="16.5" customHeight="1">
      <c r="A210" s="39"/>
      <c r="B210" s="40"/>
      <c r="C210" s="214" t="s">
        <v>691</v>
      </c>
      <c r="D210" s="214" t="s">
        <v>243</v>
      </c>
      <c r="E210" s="215" t="s">
        <v>9145</v>
      </c>
      <c r="F210" s="216" t="s">
        <v>9003</v>
      </c>
      <c r="G210" s="217" t="s">
        <v>282</v>
      </c>
      <c r="H210" s="218">
        <v>1</v>
      </c>
      <c r="I210" s="219"/>
      <c r="J210" s="220">
        <f>ROUND(I210*H210,2)</f>
        <v>0</v>
      </c>
      <c r="K210" s="216" t="s">
        <v>247</v>
      </c>
      <c r="L210" s="45"/>
      <c r="M210" s="221" t="s">
        <v>19</v>
      </c>
      <c r="N210" s="222" t="s">
        <v>43</v>
      </c>
      <c r="O210" s="85"/>
      <c r="P210" s="223">
        <f>O210*H210</f>
        <v>0</v>
      </c>
      <c r="Q210" s="223">
        <v>0</v>
      </c>
      <c r="R210" s="223">
        <f>Q210*H210</f>
        <v>0</v>
      </c>
      <c r="S210" s="223">
        <v>0</v>
      </c>
      <c r="T210" s="224">
        <f>S210*H210</f>
        <v>0</v>
      </c>
      <c r="U210" s="39"/>
      <c r="V210" s="39"/>
      <c r="W210" s="39"/>
      <c r="X210" s="39"/>
      <c r="Y210" s="39"/>
      <c r="Z210" s="39"/>
      <c r="AA210" s="39"/>
      <c r="AB210" s="39"/>
      <c r="AC210" s="39"/>
      <c r="AD210" s="39"/>
      <c r="AE210" s="39"/>
      <c r="AR210" s="225" t="s">
        <v>248</v>
      </c>
      <c r="AT210" s="225" t="s">
        <v>243</v>
      </c>
      <c r="AU210" s="225" t="s">
        <v>81</v>
      </c>
      <c r="AY210" s="18" t="s">
        <v>240</v>
      </c>
      <c r="BE210" s="226">
        <f>IF(N210="základní",J210,0)</f>
        <v>0</v>
      </c>
      <c r="BF210" s="226">
        <f>IF(N210="snížená",J210,0)</f>
        <v>0</v>
      </c>
      <c r="BG210" s="226">
        <f>IF(N210="zákl. přenesená",J210,0)</f>
        <v>0</v>
      </c>
      <c r="BH210" s="226">
        <f>IF(N210="sníž. přenesená",J210,0)</f>
        <v>0</v>
      </c>
      <c r="BI210" s="226">
        <f>IF(N210="nulová",J210,0)</f>
        <v>0</v>
      </c>
      <c r="BJ210" s="18" t="s">
        <v>79</v>
      </c>
      <c r="BK210" s="226">
        <f>ROUND(I210*H210,2)</f>
        <v>0</v>
      </c>
      <c r="BL210" s="18" t="s">
        <v>248</v>
      </c>
      <c r="BM210" s="225" t="s">
        <v>698</v>
      </c>
    </row>
    <row r="211" s="2" customFormat="1" ht="16.5" customHeight="1">
      <c r="A211" s="39"/>
      <c r="B211" s="40"/>
      <c r="C211" s="214" t="s">
        <v>374</v>
      </c>
      <c r="D211" s="214" t="s">
        <v>243</v>
      </c>
      <c r="E211" s="215" t="s">
        <v>9146</v>
      </c>
      <c r="F211" s="216" t="s">
        <v>9005</v>
      </c>
      <c r="G211" s="217" t="s">
        <v>282</v>
      </c>
      <c r="H211" s="218">
        <v>1</v>
      </c>
      <c r="I211" s="219"/>
      <c r="J211" s="220">
        <f>ROUND(I211*H211,2)</f>
        <v>0</v>
      </c>
      <c r="K211" s="216" t="s">
        <v>247</v>
      </c>
      <c r="L211" s="45"/>
      <c r="M211" s="221" t="s">
        <v>19</v>
      </c>
      <c r="N211" s="222" t="s">
        <v>43</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248</v>
      </c>
      <c r="AT211" s="225" t="s">
        <v>243</v>
      </c>
      <c r="AU211" s="225" t="s">
        <v>81</v>
      </c>
      <c r="AY211" s="18" t="s">
        <v>240</v>
      </c>
      <c r="BE211" s="226">
        <f>IF(N211="základní",J211,0)</f>
        <v>0</v>
      </c>
      <c r="BF211" s="226">
        <f>IF(N211="snížená",J211,0)</f>
        <v>0</v>
      </c>
      <c r="BG211" s="226">
        <f>IF(N211="zákl. přenesená",J211,0)</f>
        <v>0</v>
      </c>
      <c r="BH211" s="226">
        <f>IF(N211="sníž. přenesená",J211,0)</f>
        <v>0</v>
      </c>
      <c r="BI211" s="226">
        <f>IF(N211="nulová",J211,0)</f>
        <v>0</v>
      </c>
      <c r="BJ211" s="18" t="s">
        <v>79</v>
      </c>
      <c r="BK211" s="226">
        <f>ROUND(I211*H211,2)</f>
        <v>0</v>
      </c>
      <c r="BL211" s="18" t="s">
        <v>248</v>
      </c>
      <c r="BM211" s="225" t="s">
        <v>701</v>
      </c>
    </row>
    <row r="212" s="2" customFormat="1" ht="16.5" customHeight="1">
      <c r="A212" s="39"/>
      <c r="B212" s="40"/>
      <c r="C212" s="214" t="s">
        <v>696</v>
      </c>
      <c r="D212" s="214" t="s">
        <v>243</v>
      </c>
      <c r="E212" s="215" t="s">
        <v>9147</v>
      </c>
      <c r="F212" s="216" t="s">
        <v>9007</v>
      </c>
      <c r="G212" s="217" t="s">
        <v>282</v>
      </c>
      <c r="H212" s="218">
        <v>1</v>
      </c>
      <c r="I212" s="219"/>
      <c r="J212" s="220">
        <f>ROUND(I212*H212,2)</f>
        <v>0</v>
      </c>
      <c r="K212" s="216" t="s">
        <v>247</v>
      </c>
      <c r="L212" s="45"/>
      <c r="M212" s="221" t="s">
        <v>19</v>
      </c>
      <c r="N212" s="222" t="s">
        <v>43</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248</v>
      </c>
      <c r="AT212" s="225" t="s">
        <v>243</v>
      </c>
      <c r="AU212" s="225" t="s">
        <v>81</v>
      </c>
      <c r="AY212" s="18" t="s">
        <v>240</v>
      </c>
      <c r="BE212" s="226">
        <f>IF(N212="základní",J212,0)</f>
        <v>0</v>
      </c>
      <c r="BF212" s="226">
        <f>IF(N212="snížená",J212,0)</f>
        <v>0</v>
      </c>
      <c r="BG212" s="226">
        <f>IF(N212="zákl. přenesená",J212,0)</f>
        <v>0</v>
      </c>
      <c r="BH212" s="226">
        <f>IF(N212="sníž. přenesená",J212,0)</f>
        <v>0</v>
      </c>
      <c r="BI212" s="226">
        <f>IF(N212="nulová",J212,0)</f>
        <v>0</v>
      </c>
      <c r="BJ212" s="18" t="s">
        <v>79</v>
      </c>
      <c r="BK212" s="226">
        <f>ROUND(I212*H212,2)</f>
        <v>0</v>
      </c>
      <c r="BL212" s="18" t="s">
        <v>248</v>
      </c>
      <c r="BM212" s="225" t="s">
        <v>704</v>
      </c>
    </row>
    <row r="213" s="2" customFormat="1" ht="16.5" customHeight="1">
      <c r="A213" s="39"/>
      <c r="B213" s="40"/>
      <c r="C213" s="214" t="s">
        <v>377</v>
      </c>
      <c r="D213" s="214" t="s">
        <v>243</v>
      </c>
      <c r="E213" s="215" t="s">
        <v>9148</v>
      </c>
      <c r="F213" s="216" t="s">
        <v>430</v>
      </c>
      <c r="G213" s="217" t="s">
        <v>1707</v>
      </c>
      <c r="H213" s="218">
        <v>1</v>
      </c>
      <c r="I213" s="219"/>
      <c r="J213" s="220">
        <f>ROUND(I213*H213,2)</f>
        <v>0</v>
      </c>
      <c r="K213" s="216" t="s">
        <v>247</v>
      </c>
      <c r="L213" s="45"/>
      <c r="M213" s="234" t="s">
        <v>19</v>
      </c>
      <c r="N213" s="235" t="s">
        <v>43</v>
      </c>
      <c r="O213" s="232"/>
      <c r="P213" s="236">
        <f>O213*H213</f>
        <v>0</v>
      </c>
      <c r="Q213" s="236">
        <v>0</v>
      </c>
      <c r="R213" s="236">
        <f>Q213*H213</f>
        <v>0</v>
      </c>
      <c r="S213" s="236">
        <v>0</v>
      </c>
      <c r="T213" s="237">
        <f>S213*H213</f>
        <v>0</v>
      </c>
      <c r="U213" s="39"/>
      <c r="V213" s="39"/>
      <c r="W213" s="39"/>
      <c r="X213" s="39"/>
      <c r="Y213" s="39"/>
      <c r="Z213" s="39"/>
      <c r="AA213" s="39"/>
      <c r="AB213" s="39"/>
      <c r="AC213" s="39"/>
      <c r="AD213" s="39"/>
      <c r="AE213" s="39"/>
      <c r="AR213" s="225" t="s">
        <v>248</v>
      </c>
      <c r="AT213" s="225" t="s">
        <v>243</v>
      </c>
      <c r="AU213" s="225" t="s">
        <v>81</v>
      </c>
      <c r="AY213" s="18" t="s">
        <v>240</v>
      </c>
      <c r="BE213" s="226">
        <f>IF(N213="základní",J213,0)</f>
        <v>0</v>
      </c>
      <c r="BF213" s="226">
        <f>IF(N213="snížená",J213,0)</f>
        <v>0</v>
      </c>
      <c r="BG213" s="226">
        <f>IF(N213="zákl. přenesená",J213,0)</f>
        <v>0</v>
      </c>
      <c r="BH213" s="226">
        <f>IF(N213="sníž. přenesená",J213,0)</f>
        <v>0</v>
      </c>
      <c r="BI213" s="226">
        <f>IF(N213="nulová",J213,0)</f>
        <v>0</v>
      </c>
      <c r="BJ213" s="18" t="s">
        <v>79</v>
      </c>
      <c r="BK213" s="226">
        <f>ROUND(I213*H213,2)</f>
        <v>0</v>
      </c>
      <c r="BL213" s="18" t="s">
        <v>248</v>
      </c>
      <c r="BM213" s="225" t="s">
        <v>706</v>
      </c>
    </row>
    <row r="214" s="2" customFormat="1" ht="6.96" customHeight="1">
      <c r="A214" s="39"/>
      <c r="B214" s="60"/>
      <c r="C214" s="61"/>
      <c r="D214" s="61"/>
      <c r="E214" s="61"/>
      <c r="F214" s="61"/>
      <c r="G214" s="61"/>
      <c r="H214" s="61"/>
      <c r="I214" s="61"/>
      <c r="J214" s="61"/>
      <c r="K214" s="61"/>
      <c r="L214" s="45"/>
      <c r="M214" s="39"/>
      <c r="O214" s="39"/>
      <c r="P214" s="39"/>
      <c r="Q214" s="39"/>
      <c r="R214" s="39"/>
      <c r="S214" s="39"/>
      <c r="T214" s="39"/>
      <c r="U214" s="39"/>
      <c r="V214" s="39"/>
      <c r="W214" s="39"/>
      <c r="X214" s="39"/>
      <c r="Y214" s="39"/>
      <c r="Z214" s="39"/>
      <c r="AA214" s="39"/>
      <c r="AB214" s="39"/>
      <c r="AC214" s="39"/>
      <c r="AD214" s="39"/>
      <c r="AE214" s="39"/>
    </row>
  </sheetData>
  <sheetProtection sheet="1" autoFilter="0" formatColumns="0" formatRows="0" objects="1" scenarios="1" spinCount="100000" saltValue="hq8ivFWZavjb3v5Yhht91OMSK1l7CEwe4ii5LDELWc/MeI/Y6cTWh1qAismdeE91xUAPOcaqmXifyG+6oskGXg==" hashValue="hme+6tp2ypxM0TAocY/X5+zzjDNezDdeVIw7zBAdiEZ2MYa6TBohiRIHc9jdxqjoOGNv9TK6/H7YhOvtCv7ndw==" algorithmName="SHA-512" password="CC35"/>
  <autoFilter ref="C111:K213"/>
  <mergeCells count="15">
    <mergeCell ref="E7:H7"/>
    <mergeCell ref="E11:H11"/>
    <mergeCell ref="E9:H9"/>
    <mergeCell ref="E13:H13"/>
    <mergeCell ref="E22:H22"/>
    <mergeCell ref="E31:H31"/>
    <mergeCell ref="E52:H52"/>
    <mergeCell ref="E56:H56"/>
    <mergeCell ref="E54:H54"/>
    <mergeCell ref="E58:H58"/>
    <mergeCell ref="E98:H98"/>
    <mergeCell ref="E102:H102"/>
    <mergeCell ref="E100:H100"/>
    <mergeCell ref="E104:H10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195</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2" customFormat="1" ht="12" customHeight="1">
      <c r="A8" s="39"/>
      <c r="B8" s="45"/>
      <c r="C8" s="39"/>
      <c r="D8" s="144" t="s">
        <v>209</v>
      </c>
      <c r="E8" s="39"/>
      <c r="F8" s="39"/>
      <c r="G8" s="39"/>
      <c r="H8" s="39"/>
      <c r="I8" s="39"/>
      <c r="J8" s="39"/>
      <c r="K8" s="39"/>
      <c r="L8" s="146"/>
      <c r="S8" s="39"/>
      <c r="T8" s="39"/>
      <c r="U8" s="39"/>
      <c r="V8" s="39"/>
      <c r="W8" s="39"/>
      <c r="X8" s="39"/>
      <c r="Y8" s="39"/>
      <c r="Z8" s="39"/>
      <c r="AA8" s="39"/>
      <c r="AB8" s="39"/>
      <c r="AC8" s="39"/>
      <c r="AD8" s="39"/>
      <c r="AE8" s="39"/>
    </row>
    <row r="9" s="2" customFormat="1" ht="16.5" customHeight="1">
      <c r="A9" s="39"/>
      <c r="B9" s="45"/>
      <c r="C9" s="39"/>
      <c r="D9" s="39"/>
      <c r="E9" s="147" t="s">
        <v>9149</v>
      </c>
      <c r="F9" s="39"/>
      <c r="G9" s="39"/>
      <c r="H9" s="39"/>
      <c r="I9" s="39"/>
      <c r="J9" s="39"/>
      <c r="K9" s="39"/>
      <c r="L9" s="146"/>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146"/>
      <c r="S10" s="39"/>
      <c r="T10" s="39"/>
      <c r="U10" s="39"/>
      <c r="V10" s="39"/>
      <c r="W10" s="39"/>
      <c r="X10" s="39"/>
      <c r="Y10" s="39"/>
      <c r="Z10" s="39"/>
      <c r="AA10" s="39"/>
      <c r="AB10" s="39"/>
      <c r="AC10" s="39"/>
      <c r="AD10" s="39"/>
      <c r="AE10" s="39"/>
    </row>
    <row r="11" s="2" customFormat="1" ht="12" customHeight="1">
      <c r="A11" s="39"/>
      <c r="B11" s="45"/>
      <c r="C11" s="39"/>
      <c r="D11" s="144" t="s">
        <v>18</v>
      </c>
      <c r="E11" s="39"/>
      <c r="F11" s="134" t="s">
        <v>19</v>
      </c>
      <c r="G11" s="39"/>
      <c r="H11" s="39"/>
      <c r="I11" s="144" t="s">
        <v>20</v>
      </c>
      <c r="J11" s="134" t="s">
        <v>19</v>
      </c>
      <c r="K11" s="39"/>
      <c r="L11" s="146"/>
      <c r="S11" s="39"/>
      <c r="T11" s="39"/>
      <c r="U11" s="39"/>
      <c r="V11" s="39"/>
      <c r="W11" s="39"/>
      <c r="X11" s="39"/>
      <c r="Y11" s="39"/>
      <c r="Z11" s="39"/>
      <c r="AA11" s="39"/>
      <c r="AB11" s="39"/>
      <c r="AC11" s="39"/>
      <c r="AD11" s="39"/>
      <c r="AE11" s="39"/>
    </row>
    <row r="12" s="2" customFormat="1" ht="12" customHeight="1">
      <c r="A12" s="39"/>
      <c r="B12" s="45"/>
      <c r="C12" s="39"/>
      <c r="D12" s="144" t="s">
        <v>21</v>
      </c>
      <c r="E12" s="39"/>
      <c r="F12" s="134" t="s">
        <v>22</v>
      </c>
      <c r="G12" s="39"/>
      <c r="H12" s="39"/>
      <c r="I12" s="144" t="s">
        <v>23</v>
      </c>
      <c r="J12" s="148" t="str">
        <f>'Rekapitulace stavby'!AN8</f>
        <v>19. 10. 2024</v>
      </c>
      <c r="K12" s="39"/>
      <c r="L12" s="146"/>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146"/>
      <c r="S13" s="39"/>
      <c r="T13" s="39"/>
      <c r="U13" s="39"/>
      <c r="V13" s="39"/>
      <c r="W13" s="39"/>
      <c r="X13" s="39"/>
      <c r="Y13" s="39"/>
      <c r="Z13" s="39"/>
      <c r="AA13" s="39"/>
      <c r="AB13" s="39"/>
      <c r="AC13" s="39"/>
      <c r="AD13" s="39"/>
      <c r="AE13" s="39"/>
    </row>
    <row r="14" s="2" customFormat="1" ht="12" customHeight="1">
      <c r="A14" s="39"/>
      <c r="B14" s="45"/>
      <c r="C14" s="39"/>
      <c r="D14" s="144" t="s">
        <v>25</v>
      </c>
      <c r="E14" s="39"/>
      <c r="F14" s="39"/>
      <c r="G14" s="39"/>
      <c r="H14" s="39"/>
      <c r="I14" s="144" t="s">
        <v>26</v>
      </c>
      <c r="J14" s="134" t="s">
        <v>19</v>
      </c>
      <c r="K14" s="39"/>
      <c r="L14" s="146"/>
      <c r="S14" s="39"/>
      <c r="T14" s="39"/>
      <c r="U14" s="39"/>
      <c r="V14" s="39"/>
      <c r="W14" s="39"/>
      <c r="X14" s="39"/>
      <c r="Y14" s="39"/>
      <c r="Z14" s="39"/>
      <c r="AA14" s="39"/>
      <c r="AB14" s="39"/>
      <c r="AC14" s="39"/>
      <c r="AD14" s="39"/>
      <c r="AE14" s="39"/>
    </row>
    <row r="15" s="2" customFormat="1" ht="18" customHeight="1">
      <c r="A15" s="39"/>
      <c r="B15" s="45"/>
      <c r="C15" s="39"/>
      <c r="D15" s="39"/>
      <c r="E15" s="134" t="s">
        <v>27</v>
      </c>
      <c r="F15" s="39"/>
      <c r="G15" s="39"/>
      <c r="H15" s="39"/>
      <c r="I15" s="144" t="s">
        <v>28</v>
      </c>
      <c r="J15" s="134" t="s">
        <v>19</v>
      </c>
      <c r="K15" s="39"/>
      <c r="L15" s="146"/>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146"/>
      <c r="S16" s="39"/>
      <c r="T16" s="39"/>
      <c r="U16" s="39"/>
      <c r="V16" s="39"/>
      <c r="W16" s="39"/>
      <c r="X16" s="39"/>
      <c r="Y16" s="39"/>
      <c r="Z16" s="39"/>
      <c r="AA16" s="39"/>
      <c r="AB16" s="39"/>
      <c r="AC16" s="39"/>
      <c r="AD16" s="39"/>
      <c r="AE16" s="39"/>
    </row>
    <row r="17" s="2" customFormat="1" ht="12" customHeight="1">
      <c r="A17" s="39"/>
      <c r="B17" s="45"/>
      <c r="C17" s="39"/>
      <c r="D17" s="144" t="s">
        <v>29</v>
      </c>
      <c r="E17" s="39"/>
      <c r="F17" s="39"/>
      <c r="G17" s="39"/>
      <c r="H17" s="39"/>
      <c r="I17" s="144" t="s">
        <v>26</v>
      </c>
      <c r="J17" s="34" t="str">
        <f>'Rekapitulace stavby'!AN13</f>
        <v>Vyplň údaj</v>
      </c>
      <c r="K17" s="39"/>
      <c r="L17" s="146"/>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34"/>
      <c r="G18" s="134"/>
      <c r="H18" s="134"/>
      <c r="I18" s="144" t="s">
        <v>28</v>
      </c>
      <c r="J18" s="34" t="str">
        <f>'Rekapitulace stavby'!AN14</f>
        <v>Vyplň údaj</v>
      </c>
      <c r="K18" s="39"/>
      <c r="L18" s="146"/>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146"/>
      <c r="S19" s="39"/>
      <c r="T19" s="39"/>
      <c r="U19" s="39"/>
      <c r="V19" s="39"/>
      <c r="W19" s="39"/>
      <c r="X19" s="39"/>
      <c r="Y19" s="39"/>
      <c r="Z19" s="39"/>
      <c r="AA19" s="39"/>
      <c r="AB19" s="39"/>
      <c r="AC19" s="39"/>
      <c r="AD19" s="39"/>
      <c r="AE19" s="39"/>
    </row>
    <row r="20" s="2" customFormat="1" ht="12" customHeight="1">
      <c r="A20" s="39"/>
      <c r="B20" s="45"/>
      <c r="C20" s="39"/>
      <c r="D20" s="144" t="s">
        <v>31</v>
      </c>
      <c r="E20" s="39"/>
      <c r="F20" s="39"/>
      <c r="G20" s="39"/>
      <c r="H20" s="39"/>
      <c r="I20" s="144" t="s">
        <v>26</v>
      </c>
      <c r="J20" s="134" t="s">
        <v>19</v>
      </c>
      <c r="K20" s="39"/>
      <c r="L20" s="146"/>
      <c r="S20" s="39"/>
      <c r="T20" s="39"/>
      <c r="U20" s="39"/>
      <c r="V20" s="39"/>
      <c r="W20" s="39"/>
      <c r="X20" s="39"/>
      <c r="Y20" s="39"/>
      <c r="Z20" s="39"/>
      <c r="AA20" s="39"/>
      <c r="AB20" s="39"/>
      <c r="AC20" s="39"/>
      <c r="AD20" s="39"/>
      <c r="AE20" s="39"/>
    </row>
    <row r="21" s="2" customFormat="1" ht="18" customHeight="1">
      <c r="A21" s="39"/>
      <c r="B21" s="45"/>
      <c r="C21" s="39"/>
      <c r="D21" s="39"/>
      <c r="E21" s="134" t="s">
        <v>32</v>
      </c>
      <c r="F21" s="39"/>
      <c r="G21" s="39"/>
      <c r="H21" s="39"/>
      <c r="I21" s="144" t="s">
        <v>28</v>
      </c>
      <c r="J21" s="134" t="s">
        <v>19</v>
      </c>
      <c r="K21" s="39"/>
      <c r="L21" s="146"/>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146"/>
      <c r="S22" s="39"/>
      <c r="T22" s="39"/>
      <c r="U22" s="39"/>
      <c r="V22" s="39"/>
      <c r="W22" s="39"/>
      <c r="X22" s="39"/>
      <c r="Y22" s="39"/>
      <c r="Z22" s="39"/>
      <c r="AA22" s="39"/>
      <c r="AB22" s="39"/>
      <c r="AC22" s="39"/>
      <c r="AD22" s="39"/>
      <c r="AE22" s="39"/>
    </row>
    <row r="23" s="2" customFormat="1" ht="12" customHeight="1">
      <c r="A23" s="39"/>
      <c r="B23" s="45"/>
      <c r="C23" s="39"/>
      <c r="D23" s="144" t="s">
        <v>34</v>
      </c>
      <c r="E23" s="39"/>
      <c r="F23" s="39"/>
      <c r="G23" s="39"/>
      <c r="H23" s="39"/>
      <c r="I23" s="144" t="s">
        <v>26</v>
      </c>
      <c r="J23" s="134" t="s">
        <v>19</v>
      </c>
      <c r="K23" s="39"/>
      <c r="L23" s="146"/>
      <c r="S23" s="39"/>
      <c r="T23" s="39"/>
      <c r="U23" s="39"/>
      <c r="V23" s="39"/>
      <c r="W23" s="39"/>
      <c r="X23" s="39"/>
      <c r="Y23" s="39"/>
      <c r="Z23" s="39"/>
      <c r="AA23" s="39"/>
      <c r="AB23" s="39"/>
      <c r="AC23" s="39"/>
      <c r="AD23" s="39"/>
      <c r="AE23" s="39"/>
    </row>
    <row r="24" s="2" customFormat="1" ht="18" customHeight="1">
      <c r="A24" s="39"/>
      <c r="B24" s="45"/>
      <c r="C24" s="39"/>
      <c r="D24" s="39"/>
      <c r="E24" s="134" t="s">
        <v>35</v>
      </c>
      <c r="F24" s="39"/>
      <c r="G24" s="39"/>
      <c r="H24" s="39"/>
      <c r="I24" s="144" t="s">
        <v>28</v>
      </c>
      <c r="J24" s="134" t="s">
        <v>19</v>
      </c>
      <c r="K24" s="39"/>
      <c r="L24" s="146"/>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146"/>
      <c r="S25" s="39"/>
      <c r="T25" s="39"/>
      <c r="U25" s="39"/>
      <c r="V25" s="39"/>
      <c r="W25" s="39"/>
      <c r="X25" s="39"/>
      <c r="Y25" s="39"/>
      <c r="Z25" s="39"/>
      <c r="AA25" s="39"/>
      <c r="AB25" s="39"/>
      <c r="AC25" s="39"/>
      <c r="AD25" s="39"/>
      <c r="AE25" s="39"/>
    </row>
    <row r="26" s="2" customFormat="1" ht="12" customHeight="1">
      <c r="A26" s="39"/>
      <c r="B26" s="45"/>
      <c r="C26" s="39"/>
      <c r="D26" s="144" t="s">
        <v>36</v>
      </c>
      <c r="E26" s="39"/>
      <c r="F26" s="39"/>
      <c r="G26" s="39"/>
      <c r="H26" s="39"/>
      <c r="I26" s="39"/>
      <c r="J26" s="39"/>
      <c r="K26" s="39"/>
      <c r="L26" s="146"/>
      <c r="S26" s="39"/>
      <c r="T26" s="39"/>
      <c r="U26" s="39"/>
      <c r="V26" s="39"/>
      <c r="W26" s="39"/>
      <c r="X26" s="39"/>
      <c r="Y26" s="39"/>
      <c r="Z26" s="39"/>
      <c r="AA26" s="39"/>
      <c r="AB26" s="39"/>
      <c r="AC26" s="39"/>
      <c r="AD26" s="39"/>
      <c r="AE26" s="39"/>
    </row>
    <row r="27" s="8" customFormat="1" ht="16.5" customHeight="1">
      <c r="A27" s="149"/>
      <c r="B27" s="150"/>
      <c r="C27" s="149"/>
      <c r="D27" s="149"/>
      <c r="E27" s="151" t="s">
        <v>19</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39"/>
      <c r="B28" s="45"/>
      <c r="C28" s="39"/>
      <c r="D28" s="39"/>
      <c r="E28" s="39"/>
      <c r="F28" s="39"/>
      <c r="G28" s="39"/>
      <c r="H28" s="39"/>
      <c r="I28" s="39"/>
      <c r="J28" s="39"/>
      <c r="K28" s="39"/>
      <c r="L28" s="146"/>
      <c r="S28" s="39"/>
      <c r="T28" s="39"/>
      <c r="U28" s="39"/>
      <c r="V28" s="39"/>
      <c r="W28" s="39"/>
      <c r="X28" s="39"/>
      <c r="Y28" s="39"/>
      <c r="Z28" s="39"/>
      <c r="AA28" s="39"/>
      <c r="AB28" s="39"/>
      <c r="AC28" s="39"/>
      <c r="AD28" s="39"/>
      <c r="AE28" s="39"/>
    </row>
    <row r="29" s="2" customFormat="1" ht="6.96" customHeight="1">
      <c r="A29" s="39"/>
      <c r="B29" s="45"/>
      <c r="C29" s="39"/>
      <c r="D29" s="153"/>
      <c r="E29" s="153"/>
      <c r="F29" s="153"/>
      <c r="G29" s="153"/>
      <c r="H29" s="153"/>
      <c r="I29" s="153"/>
      <c r="J29" s="153"/>
      <c r="K29" s="153"/>
      <c r="L29" s="146"/>
      <c r="S29" s="39"/>
      <c r="T29" s="39"/>
      <c r="U29" s="39"/>
      <c r="V29" s="39"/>
      <c r="W29" s="39"/>
      <c r="X29" s="39"/>
      <c r="Y29" s="39"/>
      <c r="Z29" s="39"/>
      <c r="AA29" s="39"/>
      <c r="AB29" s="39"/>
      <c r="AC29" s="39"/>
      <c r="AD29" s="39"/>
      <c r="AE29" s="39"/>
    </row>
    <row r="30" s="2" customFormat="1" ht="25.44" customHeight="1">
      <c r="A30" s="39"/>
      <c r="B30" s="45"/>
      <c r="C30" s="39"/>
      <c r="D30" s="154" t="s">
        <v>38</v>
      </c>
      <c r="E30" s="39"/>
      <c r="F30" s="39"/>
      <c r="G30" s="39"/>
      <c r="H30" s="39"/>
      <c r="I30" s="39"/>
      <c r="J30" s="155">
        <f>ROUND(J85, 2)</f>
        <v>0</v>
      </c>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14.4" customHeight="1">
      <c r="A32" s="39"/>
      <c r="B32" s="45"/>
      <c r="C32" s="39"/>
      <c r="D32" s="39"/>
      <c r="E32" s="39"/>
      <c r="F32" s="156" t="s">
        <v>40</v>
      </c>
      <c r="G32" s="39"/>
      <c r="H32" s="39"/>
      <c r="I32" s="156" t="s">
        <v>39</v>
      </c>
      <c r="J32" s="156" t="s">
        <v>41</v>
      </c>
      <c r="K32" s="39"/>
      <c r="L32" s="146"/>
      <c r="S32" s="39"/>
      <c r="T32" s="39"/>
      <c r="U32" s="39"/>
      <c r="V32" s="39"/>
      <c r="W32" s="39"/>
      <c r="X32" s="39"/>
      <c r="Y32" s="39"/>
      <c r="Z32" s="39"/>
      <c r="AA32" s="39"/>
      <c r="AB32" s="39"/>
      <c r="AC32" s="39"/>
      <c r="AD32" s="39"/>
      <c r="AE32" s="39"/>
    </row>
    <row r="33" s="2" customFormat="1" ht="14.4" customHeight="1">
      <c r="A33" s="39"/>
      <c r="B33" s="45"/>
      <c r="C33" s="39"/>
      <c r="D33" s="157" t="s">
        <v>42</v>
      </c>
      <c r="E33" s="144" t="s">
        <v>43</v>
      </c>
      <c r="F33" s="158">
        <f>ROUND((SUM(BE85:BE142)),  2)</f>
        <v>0</v>
      </c>
      <c r="G33" s="39"/>
      <c r="H33" s="39"/>
      <c r="I33" s="159">
        <v>0.20999999999999999</v>
      </c>
      <c r="J33" s="158">
        <f>ROUND(((SUM(BE85:BE142))*I33),  2)</f>
        <v>0</v>
      </c>
      <c r="K33" s="39"/>
      <c r="L33" s="146"/>
      <c r="S33" s="39"/>
      <c r="T33" s="39"/>
      <c r="U33" s="39"/>
      <c r="V33" s="39"/>
      <c r="W33" s="39"/>
      <c r="X33" s="39"/>
      <c r="Y33" s="39"/>
      <c r="Z33" s="39"/>
      <c r="AA33" s="39"/>
      <c r="AB33" s="39"/>
      <c r="AC33" s="39"/>
      <c r="AD33" s="39"/>
      <c r="AE33" s="39"/>
    </row>
    <row r="34" s="2" customFormat="1" ht="14.4" customHeight="1">
      <c r="A34" s="39"/>
      <c r="B34" s="45"/>
      <c r="C34" s="39"/>
      <c r="D34" s="39"/>
      <c r="E34" s="144" t="s">
        <v>44</v>
      </c>
      <c r="F34" s="158">
        <f>ROUND((SUM(BF85:BF142)),  2)</f>
        <v>0</v>
      </c>
      <c r="G34" s="39"/>
      <c r="H34" s="39"/>
      <c r="I34" s="159">
        <v>0.12</v>
      </c>
      <c r="J34" s="158">
        <f>ROUND(((SUM(BF85:BF142))*I34),  2)</f>
        <v>0</v>
      </c>
      <c r="K34" s="39"/>
      <c r="L34" s="146"/>
      <c r="S34" s="39"/>
      <c r="T34" s="39"/>
      <c r="U34" s="39"/>
      <c r="V34" s="39"/>
      <c r="W34" s="39"/>
      <c r="X34" s="39"/>
      <c r="Y34" s="39"/>
      <c r="Z34" s="39"/>
      <c r="AA34" s="39"/>
      <c r="AB34" s="39"/>
      <c r="AC34" s="39"/>
      <c r="AD34" s="39"/>
      <c r="AE34" s="39"/>
    </row>
    <row r="35" hidden="1" s="2" customFormat="1" ht="14.4" customHeight="1">
      <c r="A35" s="39"/>
      <c r="B35" s="45"/>
      <c r="C35" s="39"/>
      <c r="D35" s="39"/>
      <c r="E35" s="144" t="s">
        <v>45</v>
      </c>
      <c r="F35" s="158">
        <f>ROUND((SUM(BG85:BG142)),  2)</f>
        <v>0</v>
      </c>
      <c r="G35" s="39"/>
      <c r="H35" s="39"/>
      <c r="I35" s="159">
        <v>0.20999999999999999</v>
      </c>
      <c r="J35" s="158">
        <f>0</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46</v>
      </c>
      <c r="F36" s="158">
        <f>ROUND((SUM(BH85:BH142)),  2)</f>
        <v>0</v>
      </c>
      <c r="G36" s="39"/>
      <c r="H36" s="39"/>
      <c r="I36" s="159">
        <v>0.12</v>
      </c>
      <c r="J36" s="158">
        <f>0</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47</v>
      </c>
      <c r="F37" s="158">
        <f>ROUND((SUM(BI85:BI142)),  2)</f>
        <v>0</v>
      </c>
      <c r="G37" s="39"/>
      <c r="H37" s="39"/>
      <c r="I37" s="159">
        <v>0</v>
      </c>
      <c r="J37" s="158">
        <f>0</f>
        <v>0</v>
      </c>
      <c r="K37" s="39"/>
      <c r="L37" s="146"/>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146"/>
      <c r="S38" s="39"/>
      <c r="T38" s="39"/>
      <c r="U38" s="39"/>
      <c r="V38" s="39"/>
      <c r="W38" s="39"/>
      <c r="X38" s="39"/>
      <c r="Y38" s="39"/>
      <c r="Z38" s="39"/>
      <c r="AA38" s="39"/>
      <c r="AB38" s="39"/>
      <c r="AC38" s="39"/>
      <c r="AD38" s="39"/>
      <c r="AE38" s="39"/>
    </row>
    <row r="39" s="2" customFormat="1" ht="25.44" customHeight="1">
      <c r="A39" s="39"/>
      <c r="B39" s="45"/>
      <c r="C39" s="160"/>
      <c r="D39" s="161" t="s">
        <v>48</v>
      </c>
      <c r="E39" s="162"/>
      <c r="F39" s="162"/>
      <c r="G39" s="163" t="s">
        <v>49</v>
      </c>
      <c r="H39" s="164" t="s">
        <v>50</v>
      </c>
      <c r="I39" s="162"/>
      <c r="J39" s="165">
        <f>SUM(J30:J37)</f>
        <v>0</v>
      </c>
      <c r="K39" s="166"/>
      <c r="L39" s="146"/>
      <c r="S39" s="39"/>
      <c r="T39" s="39"/>
      <c r="U39" s="39"/>
      <c r="V39" s="39"/>
      <c r="W39" s="39"/>
      <c r="X39" s="39"/>
      <c r="Y39" s="39"/>
      <c r="Z39" s="39"/>
      <c r="AA39" s="39"/>
      <c r="AB39" s="39"/>
      <c r="AC39" s="39"/>
      <c r="AD39" s="39"/>
      <c r="AE39" s="39"/>
    </row>
    <row r="40" s="2" customFormat="1" ht="14.4" customHeight="1">
      <c r="A40" s="39"/>
      <c r="B40" s="167"/>
      <c r="C40" s="168"/>
      <c r="D40" s="168"/>
      <c r="E40" s="168"/>
      <c r="F40" s="168"/>
      <c r="G40" s="168"/>
      <c r="H40" s="168"/>
      <c r="I40" s="168"/>
      <c r="J40" s="168"/>
      <c r="K40" s="168"/>
      <c r="L40" s="146"/>
      <c r="S40" s="39"/>
      <c r="T40" s="39"/>
      <c r="U40" s="39"/>
      <c r="V40" s="39"/>
      <c r="W40" s="39"/>
      <c r="X40" s="39"/>
      <c r="Y40" s="39"/>
      <c r="Z40" s="39"/>
      <c r="AA40" s="39"/>
      <c r="AB40" s="39"/>
      <c r="AC40" s="39"/>
      <c r="AD40" s="39"/>
      <c r="AE40" s="39"/>
    </row>
    <row r="44" hidden="1" s="2" customFormat="1" ht="6.96" customHeight="1">
      <c r="A44" s="39"/>
      <c r="B44" s="169"/>
      <c r="C44" s="170"/>
      <c r="D44" s="170"/>
      <c r="E44" s="170"/>
      <c r="F44" s="170"/>
      <c r="G44" s="170"/>
      <c r="H44" s="170"/>
      <c r="I44" s="170"/>
      <c r="J44" s="170"/>
      <c r="K44" s="170"/>
      <c r="L44" s="146"/>
      <c r="S44" s="39"/>
      <c r="T44" s="39"/>
      <c r="U44" s="39"/>
      <c r="V44" s="39"/>
      <c r="W44" s="39"/>
      <c r="X44" s="39"/>
      <c r="Y44" s="39"/>
      <c r="Z44" s="39"/>
      <c r="AA44" s="39"/>
      <c r="AB44" s="39"/>
      <c r="AC44" s="39"/>
      <c r="AD44" s="39"/>
      <c r="AE44" s="39"/>
    </row>
    <row r="45" hidden="1" s="2" customFormat="1" ht="24.96" customHeight="1">
      <c r="A45" s="39"/>
      <c r="B45" s="40"/>
      <c r="C45" s="24" t="s">
        <v>214</v>
      </c>
      <c r="D45" s="41"/>
      <c r="E45" s="41"/>
      <c r="F45" s="41"/>
      <c r="G45" s="41"/>
      <c r="H45" s="41"/>
      <c r="I45" s="41"/>
      <c r="J45" s="41"/>
      <c r="K45" s="41"/>
      <c r="L45" s="146"/>
      <c r="S45" s="39"/>
      <c r="T45" s="39"/>
      <c r="U45" s="39"/>
      <c r="V45" s="39"/>
      <c r="W45" s="39"/>
      <c r="X45" s="39"/>
      <c r="Y45" s="39"/>
      <c r="Z45" s="39"/>
      <c r="AA45" s="39"/>
      <c r="AB45" s="39"/>
      <c r="AC45" s="39"/>
      <c r="AD45" s="39"/>
      <c r="AE45" s="39"/>
    </row>
    <row r="46" hidden="1" s="2" customFormat="1" ht="6.96" customHeight="1">
      <c r="A46" s="39"/>
      <c r="B46" s="40"/>
      <c r="C46" s="41"/>
      <c r="D46" s="41"/>
      <c r="E46" s="41"/>
      <c r="F46" s="41"/>
      <c r="G46" s="41"/>
      <c r="H46" s="41"/>
      <c r="I46" s="41"/>
      <c r="J46" s="41"/>
      <c r="K46" s="41"/>
      <c r="L46" s="146"/>
      <c r="S46" s="39"/>
      <c r="T46" s="39"/>
      <c r="U46" s="39"/>
      <c r="V46" s="39"/>
      <c r="W46" s="39"/>
      <c r="X46" s="39"/>
      <c r="Y46" s="39"/>
      <c r="Z46" s="39"/>
      <c r="AA46" s="39"/>
      <c r="AB46" s="39"/>
      <c r="AC46" s="39"/>
      <c r="AD46" s="39"/>
      <c r="AE46" s="39"/>
    </row>
    <row r="47" hidden="1" s="2" customFormat="1" ht="12" customHeight="1">
      <c r="A47" s="39"/>
      <c r="B47" s="40"/>
      <c r="C47" s="33" t="s">
        <v>16</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16.5" customHeight="1">
      <c r="A48" s="39"/>
      <c r="B48" s="40"/>
      <c r="C48" s="41"/>
      <c r="D48" s="41"/>
      <c r="E48" s="171" t="str">
        <f>E7</f>
        <v>Sportovní hala Turnov</v>
      </c>
      <c r="F48" s="33"/>
      <c r="G48" s="33"/>
      <c r="H48" s="33"/>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209</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70" t="str">
        <f>E9</f>
        <v>24_099_1500 - Demolice haly</v>
      </c>
      <c r="F50" s="41"/>
      <c r="G50" s="41"/>
      <c r="H50" s="41"/>
      <c r="I50" s="41"/>
      <c r="J50" s="41"/>
      <c r="K50" s="41"/>
      <c r="L50" s="146"/>
      <c r="S50" s="39"/>
      <c r="T50" s="39"/>
      <c r="U50" s="39"/>
      <c r="V50" s="39"/>
      <c r="W50" s="39"/>
      <c r="X50" s="39"/>
      <c r="Y50" s="39"/>
      <c r="Z50" s="39"/>
      <c r="AA50" s="39"/>
      <c r="AB50" s="39"/>
      <c r="AC50" s="39"/>
      <c r="AD50" s="39"/>
      <c r="AE50" s="39"/>
    </row>
    <row r="51" hidden="1" s="2" customFormat="1" ht="6.96" customHeight="1">
      <c r="A51" s="39"/>
      <c r="B51" s="40"/>
      <c r="C51" s="41"/>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2" customHeight="1">
      <c r="A52" s="39"/>
      <c r="B52" s="40"/>
      <c r="C52" s="33" t="s">
        <v>21</v>
      </c>
      <c r="D52" s="41"/>
      <c r="E52" s="41"/>
      <c r="F52" s="28" t="str">
        <f>F12</f>
        <v xml:space="preserve"> </v>
      </c>
      <c r="G52" s="41"/>
      <c r="H52" s="41"/>
      <c r="I52" s="33" t="s">
        <v>23</v>
      </c>
      <c r="J52" s="73" t="str">
        <f>IF(J12="","",J12)</f>
        <v>19. 10. 2024</v>
      </c>
      <c r="K52" s="41"/>
      <c r="L52" s="146"/>
      <c r="S52" s="39"/>
      <c r="T52" s="39"/>
      <c r="U52" s="39"/>
      <c r="V52" s="39"/>
      <c r="W52" s="39"/>
      <c r="X52" s="39"/>
      <c r="Y52" s="39"/>
      <c r="Z52" s="39"/>
      <c r="AA52" s="39"/>
      <c r="AB52" s="39"/>
      <c r="AC52" s="39"/>
      <c r="AD52" s="39"/>
      <c r="AE52" s="39"/>
    </row>
    <row r="53" hidden="1" s="2" customFormat="1" ht="6.96" customHeight="1">
      <c r="A53" s="39"/>
      <c r="B53" s="40"/>
      <c r="C53" s="41"/>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5.15" customHeight="1">
      <c r="A54" s="39"/>
      <c r="B54" s="40"/>
      <c r="C54" s="33" t="s">
        <v>25</v>
      </c>
      <c r="D54" s="41"/>
      <c r="E54" s="41"/>
      <c r="F54" s="28" t="str">
        <f>E15</f>
        <v>Městská sportovní Turnov</v>
      </c>
      <c r="G54" s="41"/>
      <c r="H54" s="41"/>
      <c r="I54" s="33" t="s">
        <v>31</v>
      </c>
      <c r="J54" s="37" t="str">
        <f>E21</f>
        <v>RESTYL Plan s.r.o.</v>
      </c>
      <c r="K54" s="41"/>
      <c r="L54" s="146"/>
      <c r="S54" s="39"/>
      <c r="T54" s="39"/>
      <c r="U54" s="39"/>
      <c r="V54" s="39"/>
      <c r="W54" s="39"/>
      <c r="X54" s="39"/>
      <c r="Y54" s="39"/>
      <c r="Z54" s="39"/>
      <c r="AA54" s="39"/>
      <c r="AB54" s="39"/>
      <c r="AC54" s="39"/>
      <c r="AD54" s="39"/>
      <c r="AE54" s="39"/>
    </row>
    <row r="55" hidden="1" s="2" customFormat="1" ht="15.15" customHeight="1">
      <c r="A55" s="39"/>
      <c r="B55" s="40"/>
      <c r="C55" s="33" t="s">
        <v>29</v>
      </c>
      <c r="D55" s="41"/>
      <c r="E55" s="41"/>
      <c r="F55" s="28" t="str">
        <f>IF(E18="","",E18)</f>
        <v>Vyplň údaj</v>
      </c>
      <c r="G55" s="41"/>
      <c r="H55" s="41"/>
      <c r="I55" s="33" t="s">
        <v>34</v>
      </c>
      <c r="J55" s="37" t="str">
        <f>E24</f>
        <v>Ing.R. Hladký</v>
      </c>
      <c r="K55" s="41"/>
      <c r="L55" s="146"/>
      <c r="S55" s="39"/>
      <c r="T55" s="39"/>
      <c r="U55" s="39"/>
      <c r="V55" s="39"/>
      <c r="W55" s="39"/>
      <c r="X55" s="39"/>
      <c r="Y55" s="39"/>
      <c r="Z55" s="39"/>
      <c r="AA55" s="39"/>
      <c r="AB55" s="39"/>
      <c r="AC55" s="39"/>
      <c r="AD55" s="39"/>
      <c r="AE55" s="39"/>
    </row>
    <row r="56" hidden="1" s="2" customFormat="1" ht="10.32" customHeight="1">
      <c r="A56" s="39"/>
      <c r="B56" s="40"/>
      <c r="C56" s="41"/>
      <c r="D56" s="41"/>
      <c r="E56" s="41"/>
      <c r="F56" s="41"/>
      <c r="G56" s="41"/>
      <c r="H56" s="41"/>
      <c r="I56" s="41"/>
      <c r="J56" s="41"/>
      <c r="K56" s="41"/>
      <c r="L56" s="146"/>
      <c r="S56" s="39"/>
      <c r="T56" s="39"/>
      <c r="U56" s="39"/>
      <c r="V56" s="39"/>
      <c r="W56" s="39"/>
      <c r="X56" s="39"/>
      <c r="Y56" s="39"/>
      <c r="Z56" s="39"/>
      <c r="AA56" s="39"/>
      <c r="AB56" s="39"/>
      <c r="AC56" s="39"/>
      <c r="AD56" s="39"/>
      <c r="AE56" s="39"/>
    </row>
    <row r="57" hidden="1" s="2" customFormat="1" ht="29.28" customHeight="1">
      <c r="A57" s="39"/>
      <c r="B57" s="40"/>
      <c r="C57" s="172" t="s">
        <v>215</v>
      </c>
      <c r="D57" s="173"/>
      <c r="E57" s="173"/>
      <c r="F57" s="173"/>
      <c r="G57" s="173"/>
      <c r="H57" s="173"/>
      <c r="I57" s="173"/>
      <c r="J57" s="174" t="s">
        <v>216</v>
      </c>
      <c r="K57" s="173"/>
      <c r="L57" s="146"/>
      <c r="S57" s="39"/>
      <c r="T57" s="39"/>
      <c r="U57" s="39"/>
      <c r="V57" s="39"/>
      <c r="W57" s="39"/>
      <c r="X57" s="39"/>
      <c r="Y57" s="39"/>
      <c r="Z57" s="39"/>
      <c r="AA57" s="39"/>
      <c r="AB57" s="39"/>
      <c r="AC57" s="39"/>
      <c r="AD57" s="39"/>
      <c r="AE57" s="39"/>
    </row>
    <row r="58" hidden="1" s="2" customFormat="1" ht="10.32" customHeight="1">
      <c r="A58" s="39"/>
      <c r="B58" s="40"/>
      <c r="C58" s="41"/>
      <c r="D58" s="41"/>
      <c r="E58" s="41"/>
      <c r="F58" s="41"/>
      <c r="G58" s="41"/>
      <c r="H58" s="41"/>
      <c r="I58" s="41"/>
      <c r="J58" s="41"/>
      <c r="K58" s="41"/>
      <c r="L58" s="146"/>
      <c r="S58" s="39"/>
      <c r="T58" s="39"/>
      <c r="U58" s="39"/>
      <c r="V58" s="39"/>
      <c r="W58" s="39"/>
      <c r="X58" s="39"/>
      <c r="Y58" s="39"/>
      <c r="Z58" s="39"/>
      <c r="AA58" s="39"/>
      <c r="AB58" s="39"/>
      <c r="AC58" s="39"/>
      <c r="AD58" s="39"/>
      <c r="AE58" s="39"/>
    </row>
    <row r="59" hidden="1" s="2" customFormat="1" ht="22.8" customHeight="1">
      <c r="A59" s="39"/>
      <c r="B59" s="40"/>
      <c r="C59" s="175" t="s">
        <v>70</v>
      </c>
      <c r="D59" s="41"/>
      <c r="E59" s="41"/>
      <c r="F59" s="41"/>
      <c r="G59" s="41"/>
      <c r="H59" s="41"/>
      <c r="I59" s="41"/>
      <c r="J59" s="103">
        <f>J85</f>
        <v>0</v>
      </c>
      <c r="K59" s="41"/>
      <c r="L59" s="146"/>
      <c r="S59" s="39"/>
      <c r="T59" s="39"/>
      <c r="U59" s="39"/>
      <c r="V59" s="39"/>
      <c r="W59" s="39"/>
      <c r="X59" s="39"/>
      <c r="Y59" s="39"/>
      <c r="Z59" s="39"/>
      <c r="AA59" s="39"/>
      <c r="AB59" s="39"/>
      <c r="AC59" s="39"/>
      <c r="AD59" s="39"/>
      <c r="AE59" s="39"/>
      <c r="AU59" s="18" t="s">
        <v>217</v>
      </c>
    </row>
    <row r="60" hidden="1" s="9" customFormat="1" ht="24.96" customHeight="1">
      <c r="A60" s="9"/>
      <c r="B60" s="176"/>
      <c r="C60" s="177"/>
      <c r="D60" s="178" t="s">
        <v>736</v>
      </c>
      <c r="E60" s="179"/>
      <c r="F60" s="179"/>
      <c r="G60" s="179"/>
      <c r="H60" s="179"/>
      <c r="I60" s="179"/>
      <c r="J60" s="180">
        <f>J86</f>
        <v>0</v>
      </c>
      <c r="K60" s="177"/>
      <c r="L60" s="181"/>
      <c r="S60" s="9"/>
      <c r="T60" s="9"/>
      <c r="U60" s="9"/>
      <c r="V60" s="9"/>
      <c r="W60" s="9"/>
      <c r="X60" s="9"/>
      <c r="Y60" s="9"/>
      <c r="Z60" s="9"/>
      <c r="AA60" s="9"/>
      <c r="AB60" s="9"/>
      <c r="AC60" s="9"/>
      <c r="AD60" s="9"/>
      <c r="AE60" s="9"/>
    </row>
    <row r="61" hidden="1" s="10" customFormat="1" ht="19.92" customHeight="1">
      <c r="A61" s="10"/>
      <c r="B61" s="182"/>
      <c r="C61" s="126"/>
      <c r="D61" s="183" t="s">
        <v>742</v>
      </c>
      <c r="E61" s="184"/>
      <c r="F61" s="184"/>
      <c r="G61" s="184"/>
      <c r="H61" s="184"/>
      <c r="I61" s="184"/>
      <c r="J61" s="185">
        <f>J87</f>
        <v>0</v>
      </c>
      <c r="K61" s="126"/>
      <c r="L61" s="186"/>
      <c r="S61" s="10"/>
      <c r="T61" s="10"/>
      <c r="U61" s="10"/>
      <c r="V61" s="10"/>
      <c r="W61" s="10"/>
      <c r="X61" s="10"/>
      <c r="Y61" s="10"/>
      <c r="Z61" s="10"/>
      <c r="AA61" s="10"/>
      <c r="AB61" s="10"/>
      <c r="AC61" s="10"/>
      <c r="AD61" s="10"/>
      <c r="AE61" s="10"/>
    </row>
    <row r="62" hidden="1" s="10" customFormat="1" ht="19.92" customHeight="1">
      <c r="A62" s="10"/>
      <c r="B62" s="182"/>
      <c r="C62" s="126"/>
      <c r="D62" s="183" t="s">
        <v>743</v>
      </c>
      <c r="E62" s="184"/>
      <c r="F62" s="184"/>
      <c r="G62" s="184"/>
      <c r="H62" s="184"/>
      <c r="I62" s="184"/>
      <c r="J62" s="185">
        <f>J112</f>
        <v>0</v>
      </c>
      <c r="K62" s="126"/>
      <c r="L62" s="186"/>
      <c r="S62" s="10"/>
      <c r="T62" s="10"/>
      <c r="U62" s="10"/>
      <c r="V62" s="10"/>
      <c r="W62" s="10"/>
      <c r="X62" s="10"/>
      <c r="Y62" s="10"/>
      <c r="Z62" s="10"/>
      <c r="AA62" s="10"/>
      <c r="AB62" s="10"/>
      <c r="AC62" s="10"/>
      <c r="AD62" s="10"/>
      <c r="AE62" s="10"/>
    </row>
    <row r="63" hidden="1" s="9" customFormat="1" ht="24.96" customHeight="1">
      <c r="A63" s="9"/>
      <c r="B63" s="176"/>
      <c r="C63" s="177"/>
      <c r="D63" s="178" t="s">
        <v>1337</v>
      </c>
      <c r="E63" s="179"/>
      <c r="F63" s="179"/>
      <c r="G63" s="179"/>
      <c r="H63" s="179"/>
      <c r="I63" s="179"/>
      <c r="J63" s="180">
        <f>J134</f>
        <v>0</v>
      </c>
      <c r="K63" s="177"/>
      <c r="L63" s="181"/>
      <c r="S63" s="9"/>
      <c r="T63" s="9"/>
      <c r="U63" s="9"/>
      <c r="V63" s="9"/>
      <c r="W63" s="9"/>
      <c r="X63" s="9"/>
      <c r="Y63" s="9"/>
      <c r="Z63" s="9"/>
      <c r="AA63" s="9"/>
      <c r="AB63" s="9"/>
      <c r="AC63" s="9"/>
      <c r="AD63" s="9"/>
      <c r="AE63" s="9"/>
    </row>
    <row r="64" hidden="1" s="10" customFormat="1" ht="19.92" customHeight="1">
      <c r="A64" s="10"/>
      <c r="B64" s="182"/>
      <c r="C64" s="126"/>
      <c r="D64" s="183" t="s">
        <v>1955</v>
      </c>
      <c r="E64" s="184"/>
      <c r="F64" s="184"/>
      <c r="G64" s="184"/>
      <c r="H64" s="184"/>
      <c r="I64" s="184"/>
      <c r="J64" s="185">
        <f>J135</f>
        <v>0</v>
      </c>
      <c r="K64" s="126"/>
      <c r="L64" s="186"/>
      <c r="S64" s="10"/>
      <c r="T64" s="10"/>
      <c r="U64" s="10"/>
      <c r="V64" s="10"/>
      <c r="W64" s="10"/>
      <c r="X64" s="10"/>
      <c r="Y64" s="10"/>
      <c r="Z64" s="10"/>
      <c r="AA64" s="10"/>
      <c r="AB64" s="10"/>
      <c r="AC64" s="10"/>
      <c r="AD64" s="10"/>
      <c r="AE64" s="10"/>
    </row>
    <row r="65" hidden="1" s="10" customFormat="1" ht="19.92" customHeight="1">
      <c r="A65" s="10"/>
      <c r="B65" s="182"/>
      <c r="C65" s="126"/>
      <c r="D65" s="183" t="s">
        <v>1957</v>
      </c>
      <c r="E65" s="184"/>
      <c r="F65" s="184"/>
      <c r="G65" s="184"/>
      <c r="H65" s="184"/>
      <c r="I65" s="184"/>
      <c r="J65" s="185">
        <f>J140</f>
        <v>0</v>
      </c>
      <c r="K65" s="126"/>
      <c r="L65" s="186"/>
      <c r="S65" s="10"/>
      <c r="T65" s="10"/>
      <c r="U65" s="10"/>
      <c r="V65" s="10"/>
      <c r="W65" s="10"/>
      <c r="X65" s="10"/>
      <c r="Y65" s="10"/>
      <c r="Z65" s="10"/>
      <c r="AA65" s="10"/>
      <c r="AB65" s="10"/>
      <c r="AC65" s="10"/>
      <c r="AD65" s="10"/>
      <c r="AE65" s="10"/>
    </row>
    <row r="66" hidden="1" s="2" customFormat="1" ht="21.84"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6.96" customHeight="1">
      <c r="A67" s="39"/>
      <c r="B67" s="60"/>
      <c r="C67" s="61"/>
      <c r="D67" s="61"/>
      <c r="E67" s="61"/>
      <c r="F67" s="61"/>
      <c r="G67" s="61"/>
      <c r="H67" s="61"/>
      <c r="I67" s="61"/>
      <c r="J67" s="61"/>
      <c r="K67" s="61"/>
      <c r="L67" s="146"/>
      <c r="S67" s="39"/>
      <c r="T67" s="39"/>
      <c r="U67" s="39"/>
      <c r="V67" s="39"/>
      <c r="W67" s="39"/>
      <c r="X67" s="39"/>
      <c r="Y67" s="39"/>
      <c r="Z67" s="39"/>
      <c r="AA67" s="39"/>
      <c r="AB67" s="39"/>
      <c r="AC67" s="39"/>
      <c r="AD67" s="39"/>
      <c r="AE67" s="39"/>
    </row>
    <row r="68" hidden="1"/>
    <row r="69" hidden="1"/>
    <row r="70" hidden="1"/>
    <row r="71" s="2" customFormat="1" ht="6.96" customHeight="1">
      <c r="A71" s="39"/>
      <c r="B71" s="62"/>
      <c r="C71" s="63"/>
      <c r="D71" s="63"/>
      <c r="E71" s="63"/>
      <c r="F71" s="63"/>
      <c r="G71" s="63"/>
      <c r="H71" s="63"/>
      <c r="I71" s="63"/>
      <c r="J71" s="63"/>
      <c r="K71" s="63"/>
      <c r="L71" s="146"/>
      <c r="S71" s="39"/>
      <c r="T71" s="39"/>
      <c r="U71" s="39"/>
      <c r="V71" s="39"/>
      <c r="W71" s="39"/>
      <c r="X71" s="39"/>
      <c r="Y71" s="39"/>
      <c r="Z71" s="39"/>
      <c r="AA71" s="39"/>
      <c r="AB71" s="39"/>
      <c r="AC71" s="39"/>
      <c r="AD71" s="39"/>
      <c r="AE71" s="39"/>
    </row>
    <row r="72" s="2" customFormat="1" ht="24.96" customHeight="1">
      <c r="A72" s="39"/>
      <c r="B72" s="40"/>
      <c r="C72" s="24" t="s">
        <v>226</v>
      </c>
      <c r="D72" s="41"/>
      <c r="E72" s="41"/>
      <c r="F72" s="41"/>
      <c r="G72" s="41"/>
      <c r="H72" s="41"/>
      <c r="I72" s="41"/>
      <c r="J72" s="41"/>
      <c r="K72" s="41"/>
      <c r="L72" s="146"/>
      <c r="S72" s="39"/>
      <c r="T72" s="39"/>
      <c r="U72" s="39"/>
      <c r="V72" s="39"/>
      <c r="W72" s="39"/>
      <c r="X72" s="39"/>
      <c r="Y72" s="39"/>
      <c r="Z72" s="39"/>
      <c r="AA72" s="39"/>
      <c r="AB72" s="39"/>
      <c r="AC72" s="39"/>
      <c r="AD72" s="39"/>
      <c r="AE72" s="39"/>
    </row>
    <row r="73" s="2" customFormat="1" ht="6.96"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s="2" customFormat="1" ht="12" customHeight="1">
      <c r="A74" s="39"/>
      <c r="B74" s="40"/>
      <c r="C74" s="33" t="s">
        <v>16</v>
      </c>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16.5" customHeight="1">
      <c r="A75" s="39"/>
      <c r="B75" s="40"/>
      <c r="C75" s="41"/>
      <c r="D75" s="41"/>
      <c r="E75" s="171" t="str">
        <f>E7</f>
        <v>Sportovní hala Turnov</v>
      </c>
      <c r="F75" s="33"/>
      <c r="G75" s="33"/>
      <c r="H75" s="33"/>
      <c r="I75" s="41"/>
      <c r="J75" s="41"/>
      <c r="K75" s="41"/>
      <c r="L75" s="146"/>
      <c r="S75" s="39"/>
      <c r="T75" s="39"/>
      <c r="U75" s="39"/>
      <c r="V75" s="39"/>
      <c r="W75" s="39"/>
      <c r="X75" s="39"/>
      <c r="Y75" s="39"/>
      <c r="Z75" s="39"/>
      <c r="AA75" s="39"/>
      <c r="AB75" s="39"/>
      <c r="AC75" s="39"/>
      <c r="AD75" s="39"/>
      <c r="AE75" s="39"/>
    </row>
    <row r="76" s="2" customFormat="1" ht="12" customHeight="1">
      <c r="A76" s="39"/>
      <c r="B76" s="40"/>
      <c r="C76" s="33" t="s">
        <v>209</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6.5" customHeight="1">
      <c r="A77" s="39"/>
      <c r="B77" s="40"/>
      <c r="C77" s="41"/>
      <c r="D77" s="41"/>
      <c r="E77" s="70" t="str">
        <f>E9</f>
        <v>24_099_1500 - Demolice haly</v>
      </c>
      <c r="F77" s="41"/>
      <c r="G77" s="41"/>
      <c r="H77" s="41"/>
      <c r="I77" s="41"/>
      <c r="J77" s="41"/>
      <c r="K77" s="41"/>
      <c r="L77" s="146"/>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21</v>
      </c>
      <c r="D79" s="41"/>
      <c r="E79" s="41"/>
      <c r="F79" s="28" t="str">
        <f>F12</f>
        <v xml:space="preserve"> </v>
      </c>
      <c r="G79" s="41"/>
      <c r="H79" s="41"/>
      <c r="I79" s="33" t="s">
        <v>23</v>
      </c>
      <c r="J79" s="73" t="str">
        <f>IF(J12="","",J12)</f>
        <v>19. 10. 2024</v>
      </c>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5.15" customHeight="1">
      <c r="A81" s="39"/>
      <c r="B81" s="40"/>
      <c r="C81" s="33" t="s">
        <v>25</v>
      </c>
      <c r="D81" s="41"/>
      <c r="E81" s="41"/>
      <c r="F81" s="28" t="str">
        <f>E15</f>
        <v>Městská sportovní Turnov</v>
      </c>
      <c r="G81" s="41"/>
      <c r="H81" s="41"/>
      <c r="I81" s="33" t="s">
        <v>31</v>
      </c>
      <c r="J81" s="37" t="str">
        <f>E21</f>
        <v>RESTYL Plan s.r.o.</v>
      </c>
      <c r="K81" s="41"/>
      <c r="L81" s="146"/>
      <c r="S81" s="39"/>
      <c r="T81" s="39"/>
      <c r="U81" s="39"/>
      <c r="V81" s="39"/>
      <c r="W81" s="39"/>
      <c r="X81" s="39"/>
      <c r="Y81" s="39"/>
      <c r="Z81" s="39"/>
      <c r="AA81" s="39"/>
      <c r="AB81" s="39"/>
      <c r="AC81" s="39"/>
      <c r="AD81" s="39"/>
      <c r="AE81" s="39"/>
    </row>
    <row r="82" s="2" customFormat="1" ht="15.15" customHeight="1">
      <c r="A82" s="39"/>
      <c r="B82" s="40"/>
      <c r="C82" s="33" t="s">
        <v>29</v>
      </c>
      <c r="D82" s="41"/>
      <c r="E82" s="41"/>
      <c r="F82" s="28" t="str">
        <f>IF(E18="","",E18)</f>
        <v>Vyplň údaj</v>
      </c>
      <c r="G82" s="41"/>
      <c r="H82" s="41"/>
      <c r="I82" s="33" t="s">
        <v>34</v>
      </c>
      <c r="J82" s="37" t="str">
        <f>E24</f>
        <v>Ing.R. Hladký</v>
      </c>
      <c r="K82" s="41"/>
      <c r="L82" s="146"/>
      <c r="S82" s="39"/>
      <c r="T82" s="39"/>
      <c r="U82" s="39"/>
      <c r="V82" s="39"/>
      <c r="W82" s="39"/>
      <c r="X82" s="39"/>
      <c r="Y82" s="39"/>
      <c r="Z82" s="39"/>
      <c r="AA82" s="39"/>
      <c r="AB82" s="39"/>
      <c r="AC82" s="39"/>
      <c r="AD82" s="39"/>
      <c r="AE82" s="39"/>
    </row>
    <row r="83" s="2" customFormat="1" ht="10.32"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11" customFormat="1" ht="29.28" customHeight="1">
      <c r="A84" s="187"/>
      <c r="B84" s="188"/>
      <c r="C84" s="189" t="s">
        <v>227</v>
      </c>
      <c r="D84" s="190" t="s">
        <v>57</v>
      </c>
      <c r="E84" s="190" t="s">
        <v>53</v>
      </c>
      <c r="F84" s="190" t="s">
        <v>54</v>
      </c>
      <c r="G84" s="190" t="s">
        <v>228</v>
      </c>
      <c r="H84" s="190" t="s">
        <v>229</v>
      </c>
      <c r="I84" s="190" t="s">
        <v>230</v>
      </c>
      <c r="J84" s="190" t="s">
        <v>216</v>
      </c>
      <c r="K84" s="191" t="s">
        <v>231</v>
      </c>
      <c r="L84" s="192"/>
      <c r="M84" s="93" t="s">
        <v>19</v>
      </c>
      <c r="N84" s="94" t="s">
        <v>42</v>
      </c>
      <c r="O84" s="94" t="s">
        <v>232</v>
      </c>
      <c r="P84" s="94" t="s">
        <v>233</v>
      </c>
      <c r="Q84" s="94" t="s">
        <v>234</v>
      </c>
      <c r="R84" s="94" t="s">
        <v>235</v>
      </c>
      <c r="S84" s="94" t="s">
        <v>236</v>
      </c>
      <c r="T84" s="95" t="s">
        <v>237</v>
      </c>
      <c r="U84" s="187"/>
      <c r="V84" s="187"/>
      <c r="W84" s="187"/>
      <c r="X84" s="187"/>
      <c r="Y84" s="187"/>
      <c r="Z84" s="187"/>
      <c r="AA84" s="187"/>
      <c r="AB84" s="187"/>
      <c r="AC84" s="187"/>
      <c r="AD84" s="187"/>
      <c r="AE84" s="187"/>
    </row>
    <row r="85" s="2" customFormat="1" ht="22.8" customHeight="1">
      <c r="A85" s="39"/>
      <c r="B85" s="40"/>
      <c r="C85" s="100" t="s">
        <v>238</v>
      </c>
      <c r="D85" s="41"/>
      <c r="E85" s="41"/>
      <c r="F85" s="41"/>
      <c r="G85" s="41"/>
      <c r="H85" s="41"/>
      <c r="I85" s="41"/>
      <c r="J85" s="193">
        <f>BK85</f>
        <v>0</v>
      </c>
      <c r="K85" s="41"/>
      <c r="L85" s="45"/>
      <c r="M85" s="96"/>
      <c r="N85" s="194"/>
      <c r="O85" s="97"/>
      <c r="P85" s="195">
        <f>P86+P134</f>
        <v>0</v>
      </c>
      <c r="Q85" s="97"/>
      <c r="R85" s="195">
        <f>R86+R134</f>
        <v>0.023583800000000002</v>
      </c>
      <c r="S85" s="97"/>
      <c r="T85" s="196">
        <f>T86+T134</f>
        <v>1652.6976559999998</v>
      </c>
      <c r="U85" s="39"/>
      <c r="V85" s="39"/>
      <c r="W85" s="39"/>
      <c r="X85" s="39"/>
      <c r="Y85" s="39"/>
      <c r="Z85" s="39"/>
      <c r="AA85" s="39"/>
      <c r="AB85" s="39"/>
      <c r="AC85" s="39"/>
      <c r="AD85" s="39"/>
      <c r="AE85" s="39"/>
      <c r="AT85" s="18" t="s">
        <v>71</v>
      </c>
      <c r="AU85" s="18" t="s">
        <v>217</v>
      </c>
      <c r="BK85" s="197">
        <f>BK86+BK134</f>
        <v>0</v>
      </c>
    </row>
    <row r="86" s="12" customFormat="1" ht="25.92" customHeight="1">
      <c r="A86" s="12"/>
      <c r="B86" s="198"/>
      <c r="C86" s="199"/>
      <c r="D86" s="200" t="s">
        <v>71</v>
      </c>
      <c r="E86" s="201" t="s">
        <v>745</v>
      </c>
      <c r="F86" s="201" t="s">
        <v>746</v>
      </c>
      <c r="G86" s="199"/>
      <c r="H86" s="199"/>
      <c r="I86" s="202"/>
      <c r="J86" s="203">
        <f>BK86</f>
        <v>0</v>
      </c>
      <c r="K86" s="199"/>
      <c r="L86" s="204"/>
      <c r="M86" s="205"/>
      <c r="N86" s="206"/>
      <c r="O86" s="206"/>
      <c r="P86" s="207">
        <f>P87+P112</f>
        <v>0</v>
      </c>
      <c r="Q86" s="206"/>
      <c r="R86" s="207">
        <f>R87+R112</f>
        <v>0.023583800000000002</v>
      </c>
      <c r="S86" s="206"/>
      <c r="T86" s="208">
        <f>T87+T112</f>
        <v>1629.1811559999999</v>
      </c>
      <c r="U86" s="12"/>
      <c r="V86" s="12"/>
      <c r="W86" s="12"/>
      <c r="X86" s="12"/>
      <c r="Y86" s="12"/>
      <c r="Z86" s="12"/>
      <c r="AA86" s="12"/>
      <c r="AB86" s="12"/>
      <c r="AC86" s="12"/>
      <c r="AD86" s="12"/>
      <c r="AE86" s="12"/>
      <c r="AR86" s="209" t="s">
        <v>79</v>
      </c>
      <c r="AT86" s="210" t="s">
        <v>71</v>
      </c>
      <c r="AU86" s="210" t="s">
        <v>72</v>
      </c>
      <c r="AY86" s="209" t="s">
        <v>240</v>
      </c>
      <c r="BK86" s="211">
        <f>BK87+BK112</f>
        <v>0</v>
      </c>
    </row>
    <row r="87" s="12" customFormat="1" ht="22.8" customHeight="1">
      <c r="A87" s="12"/>
      <c r="B87" s="198"/>
      <c r="C87" s="199"/>
      <c r="D87" s="200" t="s">
        <v>71</v>
      </c>
      <c r="E87" s="212" t="s">
        <v>272</v>
      </c>
      <c r="F87" s="212" t="s">
        <v>950</v>
      </c>
      <c r="G87" s="199"/>
      <c r="H87" s="199"/>
      <c r="I87" s="202"/>
      <c r="J87" s="213">
        <f>BK87</f>
        <v>0</v>
      </c>
      <c r="K87" s="199"/>
      <c r="L87" s="204"/>
      <c r="M87" s="205"/>
      <c r="N87" s="206"/>
      <c r="O87" s="206"/>
      <c r="P87" s="207">
        <f>SUM(P88:P111)</f>
        <v>0</v>
      </c>
      <c r="Q87" s="206"/>
      <c r="R87" s="207">
        <f>SUM(R88:R111)</f>
        <v>0.023583800000000002</v>
      </c>
      <c r="S87" s="206"/>
      <c r="T87" s="208">
        <f>SUM(T88:T111)</f>
        <v>1629.1811559999999</v>
      </c>
      <c r="U87" s="12"/>
      <c r="V87" s="12"/>
      <c r="W87" s="12"/>
      <c r="X87" s="12"/>
      <c r="Y87" s="12"/>
      <c r="Z87" s="12"/>
      <c r="AA87" s="12"/>
      <c r="AB87" s="12"/>
      <c r="AC87" s="12"/>
      <c r="AD87" s="12"/>
      <c r="AE87" s="12"/>
      <c r="AR87" s="209" t="s">
        <v>79</v>
      </c>
      <c r="AT87" s="210" t="s">
        <v>71</v>
      </c>
      <c r="AU87" s="210" t="s">
        <v>79</v>
      </c>
      <c r="AY87" s="209" t="s">
        <v>240</v>
      </c>
      <c r="BK87" s="211">
        <f>SUM(BK88:BK111)</f>
        <v>0</v>
      </c>
    </row>
    <row r="88" s="2" customFormat="1">
      <c r="A88" s="39"/>
      <c r="B88" s="40"/>
      <c r="C88" s="214" t="s">
        <v>79</v>
      </c>
      <c r="D88" s="214" t="s">
        <v>243</v>
      </c>
      <c r="E88" s="215" t="s">
        <v>9150</v>
      </c>
      <c r="F88" s="216" t="s">
        <v>9151</v>
      </c>
      <c r="G88" s="217" t="s">
        <v>806</v>
      </c>
      <c r="H88" s="218">
        <v>1</v>
      </c>
      <c r="I88" s="219"/>
      <c r="J88" s="220">
        <f>ROUND(I88*H88,2)</f>
        <v>0</v>
      </c>
      <c r="K88" s="216" t="s">
        <v>9152</v>
      </c>
      <c r="L88" s="45"/>
      <c r="M88" s="221" t="s">
        <v>19</v>
      </c>
      <c r="N88" s="222" t="s">
        <v>43</v>
      </c>
      <c r="O88" s="85"/>
      <c r="P88" s="223">
        <f>O88*H88</f>
        <v>0</v>
      </c>
      <c r="Q88" s="223">
        <v>0</v>
      </c>
      <c r="R88" s="223">
        <f>Q88*H88</f>
        <v>0</v>
      </c>
      <c r="S88" s="223">
        <v>0</v>
      </c>
      <c r="T88" s="224">
        <f>S88*H88</f>
        <v>0</v>
      </c>
      <c r="U88" s="39"/>
      <c r="V88" s="39"/>
      <c r="W88" s="39"/>
      <c r="X88" s="39"/>
      <c r="Y88" s="39"/>
      <c r="Z88" s="39"/>
      <c r="AA88" s="39"/>
      <c r="AB88" s="39"/>
      <c r="AC88" s="39"/>
      <c r="AD88" s="39"/>
      <c r="AE88" s="39"/>
      <c r="AR88" s="225" t="s">
        <v>248</v>
      </c>
      <c r="AT88" s="225" t="s">
        <v>243</v>
      </c>
      <c r="AU88" s="225" t="s">
        <v>81</v>
      </c>
      <c r="AY88" s="18" t="s">
        <v>240</v>
      </c>
      <c r="BE88" s="226">
        <f>IF(N88="základní",J88,0)</f>
        <v>0</v>
      </c>
      <c r="BF88" s="226">
        <f>IF(N88="snížená",J88,0)</f>
        <v>0</v>
      </c>
      <c r="BG88" s="226">
        <f>IF(N88="zákl. přenesená",J88,0)</f>
        <v>0</v>
      </c>
      <c r="BH88" s="226">
        <f>IF(N88="sníž. přenesená",J88,0)</f>
        <v>0</v>
      </c>
      <c r="BI88" s="226">
        <f>IF(N88="nulová",J88,0)</f>
        <v>0</v>
      </c>
      <c r="BJ88" s="18" t="s">
        <v>79</v>
      </c>
      <c r="BK88" s="226">
        <f>ROUND(I88*H88,2)</f>
        <v>0</v>
      </c>
      <c r="BL88" s="18" t="s">
        <v>248</v>
      </c>
      <c r="BM88" s="225" t="s">
        <v>9153</v>
      </c>
    </row>
    <row r="89" s="2" customFormat="1">
      <c r="A89" s="39"/>
      <c r="B89" s="40"/>
      <c r="C89" s="214" t="s">
        <v>81</v>
      </c>
      <c r="D89" s="214" t="s">
        <v>243</v>
      </c>
      <c r="E89" s="215" t="s">
        <v>9154</v>
      </c>
      <c r="F89" s="216" t="s">
        <v>9155</v>
      </c>
      <c r="G89" s="217" t="s">
        <v>806</v>
      </c>
      <c r="H89" s="218">
        <v>1</v>
      </c>
      <c r="I89" s="219"/>
      <c r="J89" s="220">
        <f>ROUND(I89*H89,2)</f>
        <v>0</v>
      </c>
      <c r="K89" s="216" t="s">
        <v>9152</v>
      </c>
      <c r="L89" s="45"/>
      <c r="M89" s="221" t="s">
        <v>19</v>
      </c>
      <c r="N89" s="222" t="s">
        <v>43</v>
      </c>
      <c r="O89" s="85"/>
      <c r="P89" s="223">
        <f>O89*H89</f>
        <v>0</v>
      </c>
      <c r="Q89" s="223">
        <v>0</v>
      </c>
      <c r="R89" s="223">
        <f>Q89*H89</f>
        <v>0</v>
      </c>
      <c r="S89" s="223">
        <v>0</v>
      </c>
      <c r="T89" s="224">
        <f>S89*H89</f>
        <v>0</v>
      </c>
      <c r="U89" s="39"/>
      <c r="V89" s="39"/>
      <c r="W89" s="39"/>
      <c r="X89" s="39"/>
      <c r="Y89" s="39"/>
      <c r="Z89" s="39"/>
      <c r="AA89" s="39"/>
      <c r="AB89" s="39"/>
      <c r="AC89" s="39"/>
      <c r="AD89" s="39"/>
      <c r="AE89" s="39"/>
      <c r="AR89" s="225" t="s">
        <v>248</v>
      </c>
      <c r="AT89" s="225" t="s">
        <v>243</v>
      </c>
      <c r="AU89" s="225" t="s">
        <v>81</v>
      </c>
      <c r="AY89" s="18" t="s">
        <v>240</v>
      </c>
      <c r="BE89" s="226">
        <f>IF(N89="základní",J89,0)</f>
        <v>0</v>
      </c>
      <c r="BF89" s="226">
        <f>IF(N89="snížená",J89,0)</f>
        <v>0</v>
      </c>
      <c r="BG89" s="226">
        <f>IF(N89="zákl. přenesená",J89,0)</f>
        <v>0</v>
      </c>
      <c r="BH89" s="226">
        <f>IF(N89="sníž. přenesená",J89,0)</f>
        <v>0</v>
      </c>
      <c r="BI89" s="226">
        <f>IF(N89="nulová",J89,0)</f>
        <v>0</v>
      </c>
      <c r="BJ89" s="18" t="s">
        <v>79</v>
      </c>
      <c r="BK89" s="226">
        <f>ROUND(I89*H89,2)</f>
        <v>0</v>
      </c>
      <c r="BL89" s="18" t="s">
        <v>248</v>
      </c>
      <c r="BM89" s="225" t="s">
        <v>9156</v>
      </c>
    </row>
    <row r="90" s="2" customFormat="1">
      <c r="A90" s="39"/>
      <c r="B90" s="40"/>
      <c r="C90" s="214" t="s">
        <v>149</v>
      </c>
      <c r="D90" s="214" t="s">
        <v>243</v>
      </c>
      <c r="E90" s="215" t="s">
        <v>9157</v>
      </c>
      <c r="F90" s="216" t="s">
        <v>9158</v>
      </c>
      <c r="G90" s="217" t="s">
        <v>806</v>
      </c>
      <c r="H90" s="218">
        <v>1</v>
      </c>
      <c r="I90" s="219"/>
      <c r="J90" s="220">
        <f>ROUND(I90*H90,2)</f>
        <v>0</v>
      </c>
      <c r="K90" s="216" t="s">
        <v>9152</v>
      </c>
      <c r="L90" s="45"/>
      <c r="M90" s="221" t="s">
        <v>19</v>
      </c>
      <c r="N90" s="222" t="s">
        <v>43</v>
      </c>
      <c r="O90" s="85"/>
      <c r="P90" s="223">
        <f>O90*H90</f>
        <v>0</v>
      </c>
      <c r="Q90" s="223">
        <v>0</v>
      </c>
      <c r="R90" s="223">
        <f>Q90*H90</f>
        <v>0</v>
      </c>
      <c r="S90" s="223">
        <v>0</v>
      </c>
      <c r="T90" s="224">
        <f>S90*H90</f>
        <v>0</v>
      </c>
      <c r="U90" s="39"/>
      <c r="V90" s="39"/>
      <c r="W90" s="39"/>
      <c r="X90" s="39"/>
      <c r="Y90" s="39"/>
      <c r="Z90" s="39"/>
      <c r="AA90" s="39"/>
      <c r="AB90" s="39"/>
      <c r="AC90" s="39"/>
      <c r="AD90" s="39"/>
      <c r="AE90" s="39"/>
      <c r="AR90" s="225" t="s">
        <v>248</v>
      </c>
      <c r="AT90" s="225" t="s">
        <v>243</v>
      </c>
      <c r="AU90" s="225" t="s">
        <v>81</v>
      </c>
      <c r="AY90" s="18" t="s">
        <v>240</v>
      </c>
      <c r="BE90" s="226">
        <f>IF(N90="základní",J90,0)</f>
        <v>0</v>
      </c>
      <c r="BF90" s="226">
        <f>IF(N90="snížená",J90,0)</f>
        <v>0</v>
      </c>
      <c r="BG90" s="226">
        <f>IF(N90="zákl. přenesená",J90,0)</f>
        <v>0</v>
      </c>
      <c r="BH90" s="226">
        <f>IF(N90="sníž. přenesená",J90,0)</f>
        <v>0</v>
      </c>
      <c r="BI90" s="226">
        <f>IF(N90="nulová",J90,0)</f>
        <v>0</v>
      </c>
      <c r="BJ90" s="18" t="s">
        <v>79</v>
      </c>
      <c r="BK90" s="226">
        <f>ROUND(I90*H90,2)</f>
        <v>0</v>
      </c>
      <c r="BL90" s="18" t="s">
        <v>248</v>
      </c>
      <c r="BM90" s="225" t="s">
        <v>9159</v>
      </c>
    </row>
    <row r="91" s="2" customFormat="1" ht="33" customHeight="1">
      <c r="A91" s="39"/>
      <c r="B91" s="40"/>
      <c r="C91" s="214" t="s">
        <v>248</v>
      </c>
      <c r="D91" s="214" t="s">
        <v>243</v>
      </c>
      <c r="E91" s="215" t="s">
        <v>9160</v>
      </c>
      <c r="F91" s="216" t="s">
        <v>9161</v>
      </c>
      <c r="G91" s="217" t="s">
        <v>251</v>
      </c>
      <c r="H91" s="218">
        <v>725.27999999999997</v>
      </c>
      <c r="I91" s="219"/>
      <c r="J91" s="220">
        <f>ROUND(I91*H91,2)</f>
        <v>0</v>
      </c>
      <c r="K91" s="216" t="s">
        <v>9152</v>
      </c>
      <c r="L91" s="45"/>
      <c r="M91" s="221" t="s">
        <v>19</v>
      </c>
      <c r="N91" s="222" t="s">
        <v>43</v>
      </c>
      <c r="O91" s="85"/>
      <c r="P91" s="223">
        <f>O91*H91</f>
        <v>0</v>
      </c>
      <c r="Q91" s="223">
        <v>0</v>
      </c>
      <c r="R91" s="223">
        <f>Q91*H91</f>
        <v>0</v>
      </c>
      <c r="S91" s="223">
        <v>0</v>
      </c>
      <c r="T91" s="224">
        <f>S91*H91</f>
        <v>0</v>
      </c>
      <c r="U91" s="39"/>
      <c r="V91" s="39"/>
      <c r="W91" s="39"/>
      <c r="X91" s="39"/>
      <c r="Y91" s="39"/>
      <c r="Z91" s="39"/>
      <c r="AA91" s="39"/>
      <c r="AB91" s="39"/>
      <c r="AC91" s="39"/>
      <c r="AD91" s="39"/>
      <c r="AE91" s="39"/>
      <c r="AR91" s="225" t="s">
        <v>248</v>
      </c>
      <c r="AT91" s="225" t="s">
        <v>243</v>
      </c>
      <c r="AU91" s="225" t="s">
        <v>81</v>
      </c>
      <c r="AY91" s="18" t="s">
        <v>240</v>
      </c>
      <c r="BE91" s="226">
        <f>IF(N91="základní",J91,0)</f>
        <v>0</v>
      </c>
      <c r="BF91" s="226">
        <f>IF(N91="snížená",J91,0)</f>
        <v>0</v>
      </c>
      <c r="BG91" s="226">
        <f>IF(N91="zákl. přenesená",J91,0)</f>
        <v>0</v>
      </c>
      <c r="BH91" s="226">
        <f>IF(N91="sníž. přenesená",J91,0)</f>
        <v>0</v>
      </c>
      <c r="BI91" s="226">
        <f>IF(N91="nulová",J91,0)</f>
        <v>0</v>
      </c>
      <c r="BJ91" s="18" t="s">
        <v>79</v>
      </c>
      <c r="BK91" s="226">
        <f>ROUND(I91*H91,2)</f>
        <v>0</v>
      </c>
      <c r="BL91" s="18" t="s">
        <v>248</v>
      </c>
      <c r="BM91" s="225" t="s">
        <v>9162</v>
      </c>
    </row>
    <row r="92" s="13" customFormat="1">
      <c r="A92" s="13"/>
      <c r="B92" s="248"/>
      <c r="C92" s="249"/>
      <c r="D92" s="227" t="s">
        <v>801</v>
      </c>
      <c r="E92" s="250" t="s">
        <v>19</v>
      </c>
      <c r="F92" s="251" t="s">
        <v>9163</v>
      </c>
      <c r="G92" s="249"/>
      <c r="H92" s="252">
        <v>725.27999999999997</v>
      </c>
      <c r="I92" s="253"/>
      <c r="J92" s="249"/>
      <c r="K92" s="249"/>
      <c r="L92" s="254"/>
      <c r="M92" s="255"/>
      <c r="N92" s="256"/>
      <c r="O92" s="256"/>
      <c r="P92" s="256"/>
      <c r="Q92" s="256"/>
      <c r="R92" s="256"/>
      <c r="S92" s="256"/>
      <c r="T92" s="257"/>
      <c r="U92" s="13"/>
      <c r="V92" s="13"/>
      <c r="W92" s="13"/>
      <c r="X92" s="13"/>
      <c r="Y92" s="13"/>
      <c r="Z92" s="13"/>
      <c r="AA92" s="13"/>
      <c r="AB92" s="13"/>
      <c r="AC92" s="13"/>
      <c r="AD92" s="13"/>
      <c r="AE92" s="13"/>
      <c r="AT92" s="258" t="s">
        <v>801</v>
      </c>
      <c r="AU92" s="258" t="s">
        <v>81</v>
      </c>
      <c r="AV92" s="13" t="s">
        <v>81</v>
      </c>
      <c r="AW92" s="13" t="s">
        <v>33</v>
      </c>
      <c r="AX92" s="13" t="s">
        <v>79</v>
      </c>
      <c r="AY92" s="258" t="s">
        <v>240</v>
      </c>
    </row>
    <row r="93" s="2" customFormat="1">
      <c r="A93" s="39"/>
      <c r="B93" s="40"/>
      <c r="C93" s="214" t="s">
        <v>258</v>
      </c>
      <c r="D93" s="214" t="s">
        <v>243</v>
      </c>
      <c r="E93" s="215" t="s">
        <v>9164</v>
      </c>
      <c r="F93" s="216" t="s">
        <v>9165</v>
      </c>
      <c r="G93" s="217" t="s">
        <v>1707</v>
      </c>
      <c r="H93" s="218">
        <v>1</v>
      </c>
      <c r="I93" s="219"/>
      <c r="J93" s="220">
        <f>ROUND(I93*H93,2)</f>
        <v>0</v>
      </c>
      <c r="K93" s="216" t="s">
        <v>9152</v>
      </c>
      <c r="L93" s="45"/>
      <c r="M93" s="221" t="s">
        <v>19</v>
      </c>
      <c r="N93" s="222" t="s">
        <v>43</v>
      </c>
      <c r="O93" s="85"/>
      <c r="P93" s="223">
        <f>O93*H93</f>
        <v>0</v>
      </c>
      <c r="Q93" s="223">
        <v>0</v>
      </c>
      <c r="R93" s="223">
        <f>Q93*H93</f>
        <v>0</v>
      </c>
      <c r="S93" s="223">
        <v>0</v>
      </c>
      <c r="T93" s="224">
        <f>S93*H93</f>
        <v>0</v>
      </c>
      <c r="U93" s="39"/>
      <c r="V93" s="39"/>
      <c r="W93" s="39"/>
      <c r="X93" s="39"/>
      <c r="Y93" s="39"/>
      <c r="Z93" s="39"/>
      <c r="AA93" s="39"/>
      <c r="AB93" s="39"/>
      <c r="AC93" s="39"/>
      <c r="AD93" s="39"/>
      <c r="AE93" s="39"/>
      <c r="AR93" s="225" t="s">
        <v>248</v>
      </c>
      <c r="AT93" s="225" t="s">
        <v>243</v>
      </c>
      <c r="AU93" s="225" t="s">
        <v>81</v>
      </c>
      <c r="AY93" s="18" t="s">
        <v>240</v>
      </c>
      <c r="BE93" s="226">
        <f>IF(N93="základní",J93,0)</f>
        <v>0</v>
      </c>
      <c r="BF93" s="226">
        <f>IF(N93="snížená",J93,0)</f>
        <v>0</v>
      </c>
      <c r="BG93" s="226">
        <f>IF(N93="zákl. přenesená",J93,0)</f>
        <v>0</v>
      </c>
      <c r="BH93" s="226">
        <f>IF(N93="sníž. přenesená",J93,0)</f>
        <v>0</v>
      </c>
      <c r="BI93" s="226">
        <f>IF(N93="nulová",J93,0)</f>
        <v>0</v>
      </c>
      <c r="BJ93" s="18" t="s">
        <v>79</v>
      </c>
      <c r="BK93" s="226">
        <f>ROUND(I93*H93,2)</f>
        <v>0</v>
      </c>
      <c r="BL93" s="18" t="s">
        <v>248</v>
      </c>
      <c r="BM93" s="225" t="s">
        <v>9166</v>
      </c>
    </row>
    <row r="94" s="2" customFormat="1" ht="33" customHeight="1">
      <c r="A94" s="39"/>
      <c r="B94" s="40"/>
      <c r="C94" s="214" t="s">
        <v>254</v>
      </c>
      <c r="D94" s="214" t="s">
        <v>243</v>
      </c>
      <c r="E94" s="215" t="s">
        <v>9167</v>
      </c>
      <c r="F94" s="216" t="s">
        <v>9168</v>
      </c>
      <c r="G94" s="217" t="s">
        <v>293</v>
      </c>
      <c r="H94" s="218">
        <v>326.76499999999999</v>
      </c>
      <c r="I94" s="219"/>
      <c r="J94" s="220">
        <f>ROUND(I94*H94,2)</f>
        <v>0</v>
      </c>
      <c r="K94" s="216" t="s">
        <v>749</v>
      </c>
      <c r="L94" s="45"/>
      <c r="M94" s="221" t="s">
        <v>19</v>
      </c>
      <c r="N94" s="222" t="s">
        <v>43</v>
      </c>
      <c r="O94" s="85"/>
      <c r="P94" s="223">
        <f>O94*H94</f>
        <v>0</v>
      </c>
      <c r="Q94" s="223">
        <v>0</v>
      </c>
      <c r="R94" s="223">
        <f>Q94*H94</f>
        <v>0</v>
      </c>
      <c r="S94" s="223">
        <v>1.3999999999999999</v>
      </c>
      <c r="T94" s="224">
        <f>S94*H94</f>
        <v>457.47099999999995</v>
      </c>
      <c r="U94" s="39"/>
      <c r="V94" s="39"/>
      <c r="W94" s="39"/>
      <c r="X94" s="39"/>
      <c r="Y94" s="39"/>
      <c r="Z94" s="39"/>
      <c r="AA94" s="39"/>
      <c r="AB94" s="39"/>
      <c r="AC94" s="39"/>
      <c r="AD94" s="39"/>
      <c r="AE94" s="39"/>
      <c r="AR94" s="225" t="s">
        <v>248</v>
      </c>
      <c r="AT94" s="225" t="s">
        <v>243</v>
      </c>
      <c r="AU94" s="225" t="s">
        <v>81</v>
      </c>
      <c r="AY94" s="18" t="s">
        <v>240</v>
      </c>
      <c r="BE94" s="226">
        <f>IF(N94="základní",J94,0)</f>
        <v>0</v>
      </c>
      <c r="BF94" s="226">
        <f>IF(N94="snížená",J94,0)</f>
        <v>0</v>
      </c>
      <c r="BG94" s="226">
        <f>IF(N94="zákl. přenesená",J94,0)</f>
        <v>0</v>
      </c>
      <c r="BH94" s="226">
        <f>IF(N94="sníž. přenesená",J94,0)</f>
        <v>0</v>
      </c>
      <c r="BI94" s="226">
        <f>IF(N94="nulová",J94,0)</f>
        <v>0</v>
      </c>
      <c r="BJ94" s="18" t="s">
        <v>79</v>
      </c>
      <c r="BK94" s="226">
        <f>ROUND(I94*H94,2)</f>
        <v>0</v>
      </c>
      <c r="BL94" s="18" t="s">
        <v>248</v>
      </c>
      <c r="BM94" s="225" t="s">
        <v>9169</v>
      </c>
    </row>
    <row r="95" s="13" customFormat="1">
      <c r="A95" s="13"/>
      <c r="B95" s="248"/>
      <c r="C95" s="249"/>
      <c r="D95" s="227" t="s">
        <v>801</v>
      </c>
      <c r="E95" s="250" t="s">
        <v>19</v>
      </c>
      <c r="F95" s="251" t="s">
        <v>9170</v>
      </c>
      <c r="G95" s="249"/>
      <c r="H95" s="252">
        <v>326.76499999999999</v>
      </c>
      <c r="I95" s="253"/>
      <c r="J95" s="249"/>
      <c r="K95" s="249"/>
      <c r="L95" s="254"/>
      <c r="M95" s="255"/>
      <c r="N95" s="256"/>
      <c r="O95" s="256"/>
      <c r="P95" s="256"/>
      <c r="Q95" s="256"/>
      <c r="R95" s="256"/>
      <c r="S95" s="256"/>
      <c r="T95" s="257"/>
      <c r="U95" s="13"/>
      <c r="V95" s="13"/>
      <c r="W95" s="13"/>
      <c r="X95" s="13"/>
      <c r="Y95" s="13"/>
      <c r="Z95" s="13"/>
      <c r="AA95" s="13"/>
      <c r="AB95" s="13"/>
      <c r="AC95" s="13"/>
      <c r="AD95" s="13"/>
      <c r="AE95" s="13"/>
      <c r="AT95" s="258" t="s">
        <v>801</v>
      </c>
      <c r="AU95" s="258" t="s">
        <v>81</v>
      </c>
      <c r="AV95" s="13" t="s">
        <v>81</v>
      </c>
      <c r="AW95" s="13" t="s">
        <v>33</v>
      </c>
      <c r="AX95" s="13" t="s">
        <v>79</v>
      </c>
      <c r="AY95" s="258" t="s">
        <v>240</v>
      </c>
    </row>
    <row r="96" s="2" customFormat="1" ht="33" customHeight="1">
      <c r="A96" s="39"/>
      <c r="B96" s="40"/>
      <c r="C96" s="214" t="s">
        <v>265</v>
      </c>
      <c r="D96" s="214" t="s">
        <v>243</v>
      </c>
      <c r="E96" s="215" t="s">
        <v>9171</v>
      </c>
      <c r="F96" s="216" t="s">
        <v>9172</v>
      </c>
      <c r="G96" s="217" t="s">
        <v>786</v>
      </c>
      <c r="H96" s="218">
        <v>25.899999999999999</v>
      </c>
      <c r="I96" s="219"/>
      <c r="J96" s="220">
        <f>ROUND(I96*H96,2)</f>
        <v>0</v>
      </c>
      <c r="K96" s="216" t="s">
        <v>749</v>
      </c>
      <c r="L96" s="45"/>
      <c r="M96" s="221" t="s">
        <v>19</v>
      </c>
      <c r="N96" s="222" t="s">
        <v>43</v>
      </c>
      <c r="O96" s="85"/>
      <c r="P96" s="223">
        <f>O96*H96</f>
        <v>0</v>
      </c>
      <c r="Q96" s="223">
        <v>0</v>
      </c>
      <c r="R96" s="223">
        <f>Q96*H96</f>
        <v>0</v>
      </c>
      <c r="S96" s="223">
        <v>1</v>
      </c>
      <c r="T96" s="224">
        <f>S96*H96</f>
        <v>25.899999999999999</v>
      </c>
      <c r="U96" s="39"/>
      <c r="V96" s="39"/>
      <c r="W96" s="39"/>
      <c r="X96" s="39"/>
      <c r="Y96" s="39"/>
      <c r="Z96" s="39"/>
      <c r="AA96" s="39"/>
      <c r="AB96" s="39"/>
      <c r="AC96" s="39"/>
      <c r="AD96" s="39"/>
      <c r="AE96" s="39"/>
      <c r="AR96" s="225" t="s">
        <v>248</v>
      </c>
      <c r="AT96" s="225" t="s">
        <v>243</v>
      </c>
      <c r="AU96" s="225" t="s">
        <v>81</v>
      </c>
      <c r="AY96" s="18" t="s">
        <v>240</v>
      </c>
      <c r="BE96" s="226">
        <f>IF(N96="základní",J96,0)</f>
        <v>0</v>
      </c>
      <c r="BF96" s="226">
        <f>IF(N96="snížená",J96,0)</f>
        <v>0</v>
      </c>
      <c r="BG96" s="226">
        <f>IF(N96="zákl. přenesená",J96,0)</f>
        <v>0</v>
      </c>
      <c r="BH96" s="226">
        <f>IF(N96="sníž. přenesená",J96,0)</f>
        <v>0</v>
      </c>
      <c r="BI96" s="226">
        <f>IF(N96="nulová",J96,0)</f>
        <v>0</v>
      </c>
      <c r="BJ96" s="18" t="s">
        <v>79</v>
      </c>
      <c r="BK96" s="226">
        <f>ROUND(I96*H96,2)</f>
        <v>0</v>
      </c>
      <c r="BL96" s="18" t="s">
        <v>248</v>
      </c>
      <c r="BM96" s="225" t="s">
        <v>9173</v>
      </c>
    </row>
    <row r="97" s="14" customFormat="1">
      <c r="A97" s="14"/>
      <c r="B97" s="259"/>
      <c r="C97" s="260"/>
      <c r="D97" s="227" t="s">
        <v>801</v>
      </c>
      <c r="E97" s="261" t="s">
        <v>19</v>
      </c>
      <c r="F97" s="262" t="s">
        <v>9174</v>
      </c>
      <c r="G97" s="260"/>
      <c r="H97" s="261" t="s">
        <v>19</v>
      </c>
      <c r="I97" s="263"/>
      <c r="J97" s="260"/>
      <c r="K97" s="260"/>
      <c r="L97" s="264"/>
      <c r="M97" s="265"/>
      <c r="N97" s="266"/>
      <c r="O97" s="266"/>
      <c r="P97" s="266"/>
      <c r="Q97" s="266"/>
      <c r="R97" s="266"/>
      <c r="S97" s="266"/>
      <c r="T97" s="267"/>
      <c r="U97" s="14"/>
      <c r="V97" s="14"/>
      <c r="W97" s="14"/>
      <c r="X97" s="14"/>
      <c r="Y97" s="14"/>
      <c r="Z97" s="14"/>
      <c r="AA97" s="14"/>
      <c r="AB97" s="14"/>
      <c r="AC97" s="14"/>
      <c r="AD97" s="14"/>
      <c r="AE97" s="14"/>
      <c r="AT97" s="268" t="s">
        <v>801</v>
      </c>
      <c r="AU97" s="268" t="s">
        <v>81</v>
      </c>
      <c r="AV97" s="14" t="s">
        <v>79</v>
      </c>
      <c r="AW97" s="14" t="s">
        <v>33</v>
      </c>
      <c r="AX97" s="14" t="s">
        <v>72</v>
      </c>
      <c r="AY97" s="268" t="s">
        <v>240</v>
      </c>
    </row>
    <row r="98" s="13" customFormat="1">
      <c r="A98" s="13"/>
      <c r="B98" s="248"/>
      <c r="C98" s="249"/>
      <c r="D98" s="227" t="s">
        <v>801</v>
      </c>
      <c r="E98" s="250" t="s">
        <v>19</v>
      </c>
      <c r="F98" s="251" t="s">
        <v>9175</v>
      </c>
      <c r="G98" s="249"/>
      <c r="H98" s="252">
        <v>9</v>
      </c>
      <c r="I98" s="253"/>
      <c r="J98" s="249"/>
      <c r="K98" s="249"/>
      <c r="L98" s="254"/>
      <c r="M98" s="255"/>
      <c r="N98" s="256"/>
      <c r="O98" s="256"/>
      <c r="P98" s="256"/>
      <c r="Q98" s="256"/>
      <c r="R98" s="256"/>
      <c r="S98" s="256"/>
      <c r="T98" s="257"/>
      <c r="U98" s="13"/>
      <c r="V98" s="13"/>
      <c r="W98" s="13"/>
      <c r="X98" s="13"/>
      <c r="Y98" s="13"/>
      <c r="Z98" s="13"/>
      <c r="AA98" s="13"/>
      <c r="AB98" s="13"/>
      <c r="AC98" s="13"/>
      <c r="AD98" s="13"/>
      <c r="AE98" s="13"/>
      <c r="AT98" s="258" t="s">
        <v>801</v>
      </c>
      <c r="AU98" s="258" t="s">
        <v>81</v>
      </c>
      <c r="AV98" s="13" t="s">
        <v>81</v>
      </c>
      <c r="AW98" s="13" t="s">
        <v>33</v>
      </c>
      <c r="AX98" s="13" t="s">
        <v>72</v>
      </c>
      <c r="AY98" s="258" t="s">
        <v>240</v>
      </c>
    </row>
    <row r="99" s="13" customFormat="1">
      <c r="A99" s="13"/>
      <c r="B99" s="248"/>
      <c r="C99" s="249"/>
      <c r="D99" s="227" t="s">
        <v>801</v>
      </c>
      <c r="E99" s="250" t="s">
        <v>19</v>
      </c>
      <c r="F99" s="251" t="s">
        <v>9176</v>
      </c>
      <c r="G99" s="249"/>
      <c r="H99" s="252">
        <v>10</v>
      </c>
      <c r="I99" s="253"/>
      <c r="J99" s="249"/>
      <c r="K99" s="249"/>
      <c r="L99" s="254"/>
      <c r="M99" s="255"/>
      <c r="N99" s="256"/>
      <c r="O99" s="256"/>
      <c r="P99" s="256"/>
      <c r="Q99" s="256"/>
      <c r="R99" s="256"/>
      <c r="S99" s="256"/>
      <c r="T99" s="257"/>
      <c r="U99" s="13"/>
      <c r="V99" s="13"/>
      <c r="W99" s="13"/>
      <c r="X99" s="13"/>
      <c r="Y99" s="13"/>
      <c r="Z99" s="13"/>
      <c r="AA99" s="13"/>
      <c r="AB99" s="13"/>
      <c r="AC99" s="13"/>
      <c r="AD99" s="13"/>
      <c r="AE99" s="13"/>
      <c r="AT99" s="258" t="s">
        <v>801</v>
      </c>
      <c r="AU99" s="258" t="s">
        <v>81</v>
      </c>
      <c r="AV99" s="13" t="s">
        <v>81</v>
      </c>
      <c r="AW99" s="13" t="s">
        <v>33</v>
      </c>
      <c r="AX99" s="13" t="s">
        <v>72</v>
      </c>
      <c r="AY99" s="258" t="s">
        <v>240</v>
      </c>
    </row>
    <row r="100" s="13" customFormat="1">
      <c r="A100" s="13"/>
      <c r="B100" s="248"/>
      <c r="C100" s="249"/>
      <c r="D100" s="227" t="s">
        <v>801</v>
      </c>
      <c r="E100" s="250" t="s">
        <v>19</v>
      </c>
      <c r="F100" s="251" t="s">
        <v>9177</v>
      </c>
      <c r="G100" s="249"/>
      <c r="H100" s="252">
        <v>6</v>
      </c>
      <c r="I100" s="253"/>
      <c r="J100" s="249"/>
      <c r="K100" s="249"/>
      <c r="L100" s="254"/>
      <c r="M100" s="255"/>
      <c r="N100" s="256"/>
      <c r="O100" s="256"/>
      <c r="P100" s="256"/>
      <c r="Q100" s="256"/>
      <c r="R100" s="256"/>
      <c r="S100" s="256"/>
      <c r="T100" s="257"/>
      <c r="U100" s="13"/>
      <c r="V100" s="13"/>
      <c r="W100" s="13"/>
      <c r="X100" s="13"/>
      <c r="Y100" s="13"/>
      <c r="Z100" s="13"/>
      <c r="AA100" s="13"/>
      <c r="AB100" s="13"/>
      <c r="AC100" s="13"/>
      <c r="AD100" s="13"/>
      <c r="AE100" s="13"/>
      <c r="AT100" s="258" t="s">
        <v>801</v>
      </c>
      <c r="AU100" s="258" t="s">
        <v>81</v>
      </c>
      <c r="AV100" s="13" t="s">
        <v>81</v>
      </c>
      <c r="AW100" s="13" t="s">
        <v>33</v>
      </c>
      <c r="AX100" s="13" t="s">
        <v>72</v>
      </c>
      <c r="AY100" s="258" t="s">
        <v>240</v>
      </c>
    </row>
    <row r="101" s="13" customFormat="1">
      <c r="A101" s="13"/>
      <c r="B101" s="248"/>
      <c r="C101" s="249"/>
      <c r="D101" s="227" t="s">
        <v>801</v>
      </c>
      <c r="E101" s="250" t="s">
        <v>19</v>
      </c>
      <c r="F101" s="251" t="s">
        <v>9178</v>
      </c>
      <c r="G101" s="249"/>
      <c r="H101" s="252">
        <v>0.90000000000000002</v>
      </c>
      <c r="I101" s="253"/>
      <c r="J101" s="249"/>
      <c r="K101" s="249"/>
      <c r="L101" s="254"/>
      <c r="M101" s="255"/>
      <c r="N101" s="256"/>
      <c r="O101" s="256"/>
      <c r="P101" s="256"/>
      <c r="Q101" s="256"/>
      <c r="R101" s="256"/>
      <c r="S101" s="256"/>
      <c r="T101" s="257"/>
      <c r="U101" s="13"/>
      <c r="V101" s="13"/>
      <c r="W101" s="13"/>
      <c r="X101" s="13"/>
      <c r="Y101" s="13"/>
      <c r="Z101" s="13"/>
      <c r="AA101" s="13"/>
      <c r="AB101" s="13"/>
      <c r="AC101" s="13"/>
      <c r="AD101" s="13"/>
      <c r="AE101" s="13"/>
      <c r="AT101" s="258" t="s">
        <v>801</v>
      </c>
      <c r="AU101" s="258" t="s">
        <v>81</v>
      </c>
      <c r="AV101" s="13" t="s">
        <v>81</v>
      </c>
      <c r="AW101" s="13" t="s">
        <v>33</v>
      </c>
      <c r="AX101" s="13" t="s">
        <v>72</v>
      </c>
      <c r="AY101" s="258" t="s">
        <v>240</v>
      </c>
    </row>
    <row r="102" s="15" customFormat="1">
      <c r="A102" s="15"/>
      <c r="B102" s="269"/>
      <c r="C102" s="270"/>
      <c r="D102" s="227" t="s">
        <v>801</v>
      </c>
      <c r="E102" s="271" t="s">
        <v>19</v>
      </c>
      <c r="F102" s="272" t="s">
        <v>1356</v>
      </c>
      <c r="G102" s="270"/>
      <c r="H102" s="273">
        <v>25.899999999999999</v>
      </c>
      <c r="I102" s="274"/>
      <c r="J102" s="270"/>
      <c r="K102" s="270"/>
      <c r="L102" s="275"/>
      <c r="M102" s="276"/>
      <c r="N102" s="277"/>
      <c r="O102" s="277"/>
      <c r="P102" s="277"/>
      <c r="Q102" s="277"/>
      <c r="R102" s="277"/>
      <c r="S102" s="277"/>
      <c r="T102" s="278"/>
      <c r="U102" s="15"/>
      <c r="V102" s="15"/>
      <c r="W102" s="15"/>
      <c r="X102" s="15"/>
      <c r="Y102" s="15"/>
      <c r="Z102" s="15"/>
      <c r="AA102" s="15"/>
      <c r="AB102" s="15"/>
      <c r="AC102" s="15"/>
      <c r="AD102" s="15"/>
      <c r="AE102" s="15"/>
      <c r="AT102" s="279" t="s">
        <v>801</v>
      </c>
      <c r="AU102" s="279" t="s">
        <v>81</v>
      </c>
      <c r="AV102" s="15" t="s">
        <v>149</v>
      </c>
      <c r="AW102" s="15" t="s">
        <v>33</v>
      </c>
      <c r="AX102" s="15" t="s">
        <v>79</v>
      </c>
      <c r="AY102" s="279" t="s">
        <v>240</v>
      </c>
    </row>
    <row r="103" s="2" customFormat="1" ht="33" customHeight="1">
      <c r="A103" s="39"/>
      <c r="B103" s="40"/>
      <c r="C103" s="214" t="s">
        <v>257</v>
      </c>
      <c r="D103" s="214" t="s">
        <v>243</v>
      </c>
      <c r="E103" s="215" t="s">
        <v>9179</v>
      </c>
      <c r="F103" s="216" t="s">
        <v>9180</v>
      </c>
      <c r="G103" s="217" t="s">
        <v>293</v>
      </c>
      <c r="H103" s="218">
        <v>288.14400000000001</v>
      </c>
      <c r="I103" s="219"/>
      <c r="J103" s="220">
        <f>ROUND(I103*H103,2)</f>
        <v>0</v>
      </c>
      <c r="K103" s="216" t="s">
        <v>749</v>
      </c>
      <c r="L103" s="45"/>
      <c r="M103" s="221" t="s">
        <v>19</v>
      </c>
      <c r="N103" s="222" t="s">
        <v>43</v>
      </c>
      <c r="O103" s="85"/>
      <c r="P103" s="223">
        <f>O103*H103</f>
        <v>0</v>
      </c>
      <c r="Q103" s="223">
        <v>0</v>
      </c>
      <c r="R103" s="223">
        <f>Q103*H103</f>
        <v>0</v>
      </c>
      <c r="S103" s="223">
        <v>2.004</v>
      </c>
      <c r="T103" s="224">
        <f>S103*H103</f>
        <v>577.44057599999996</v>
      </c>
      <c r="U103" s="39"/>
      <c r="V103" s="39"/>
      <c r="W103" s="39"/>
      <c r="X103" s="39"/>
      <c r="Y103" s="39"/>
      <c r="Z103" s="39"/>
      <c r="AA103" s="39"/>
      <c r="AB103" s="39"/>
      <c r="AC103" s="39"/>
      <c r="AD103" s="39"/>
      <c r="AE103" s="39"/>
      <c r="AR103" s="225" t="s">
        <v>248</v>
      </c>
      <c r="AT103" s="225" t="s">
        <v>243</v>
      </c>
      <c r="AU103" s="225" t="s">
        <v>81</v>
      </c>
      <c r="AY103" s="18" t="s">
        <v>240</v>
      </c>
      <c r="BE103" s="226">
        <f>IF(N103="základní",J103,0)</f>
        <v>0</v>
      </c>
      <c r="BF103" s="226">
        <f>IF(N103="snížená",J103,0)</f>
        <v>0</v>
      </c>
      <c r="BG103" s="226">
        <f>IF(N103="zákl. přenesená",J103,0)</f>
        <v>0</v>
      </c>
      <c r="BH103" s="226">
        <f>IF(N103="sníž. přenesená",J103,0)</f>
        <v>0</v>
      </c>
      <c r="BI103" s="226">
        <f>IF(N103="nulová",J103,0)</f>
        <v>0</v>
      </c>
      <c r="BJ103" s="18" t="s">
        <v>79</v>
      </c>
      <c r="BK103" s="226">
        <f>ROUND(I103*H103,2)</f>
        <v>0</v>
      </c>
      <c r="BL103" s="18" t="s">
        <v>248</v>
      </c>
      <c r="BM103" s="225" t="s">
        <v>9181</v>
      </c>
    </row>
    <row r="104" s="13" customFormat="1">
      <c r="A104" s="13"/>
      <c r="B104" s="248"/>
      <c r="C104" s="249"/>
      <c r="D104" s="227" t="s">
        <v>801</v>
      </c>
      <c r="E104" s="250" t="s">
        <v>19</v>
      </c>
      <c r="F104" s="251" t="s">
        <v>9182</v>
      </c>
      <c r="G104" s="249"/>
      <c r="H104" s="252">
        <v>288.14400000000001</v>
      </c>
      <c r="I104" s="253"/>
      <c r="J104" s="249"/>
      <c r="K104" s="249"/>
      <c r="L104" s="254"/>
      <c r="M104" s="255"/>
      <c r="N104" s="256"/>
      <c r="O104" s="256"/>
      <c r="P104" s="256"/>
      <c r="Q104" s="256"/>
      <c r="R104" s="256"/>
      <c r="S104" s="256"/>
      <c r="T104" s="257"/>
      <c r="U104" s="13"/>
      <c r="V104" s="13"/>
      <c r="W104" s="13"/>
      <c r="X104" s="13"/>
      <c r="Y104" s="13"/>
      <c r="Z104" s="13"/>
      <c r="AA104" s="13"/>
      <c r="AB104" s="13"/>
      <c r="AC104" s="13"/>
      <c r="AD104" s="13"/>
      <c r="AE104" s="13"/>
      <c r="AT104" s="258" t="s">
        <v>801</v>
      </c>
      <c r="AU104" s="258" t="s">
        <v>81</v>
      </c>
      <c r="AV104" s="13" t="s">
        <v>81</v>
      </c>
      <c r="AW104" s="13" t="s">
        <v>33</v>
      </c>
      <c r="AX104" s="13" t="s">
        <v>79</v>
      </c>
      <c r="AY104" s="258" t="s">
        <v>240</v>
      </c>
    </row>
    <row r="105" s="2" customFormat="1">
      <c r="A105" s="39"/>
      <c r="B105" s="40"/>
      <c r="C105" s="214" t="s">
        <v>272</v>
      </c>
      <c r="D105" s="214" t="s">
        <v>243</v>
      </c>
      <c r="E105" s="215" t="s">
        <v>9183</v>
      </c>
      <c r="F105" s="216" t="s">
        <v>9184</v>
      </c>
      <c r="G105" s="217" t="s">
        <v>293</v>
      </c>
      <c r="H105" s="218">
        <v>235.83799999999999</v>
      </c>
      <c r="I105" s="219"/>
      <c r="J105" s="220">
        <f>ROUND(I105*H105,2)</f>
        <v>0</v>
      </c>
      <c r="K105" s="216" t="s">
        <v>749</v>
      </c>
      <c r="L105" s="45"/>
      <c r="M105" s="221" t="s">
        <v>19</v>
      </c>
      <c r="N105" s="222" t="s">
        <v>43</v>
      </c>
      <c r="O105" s="85"/>
      <c r="P105" s="223">
        <f>O105*H105</f>
        <v>0</v>
      </c>
      <c r="Q105" s="223">
        <v>0.00010000000000000001</v>
      </c>
      <c r="R105" s="223">
        <f>Q105*H105</f>
        <v>0.023583800000000002</v>
      </c>
      <c r="S105" s="223">
        <v>2.4100000000000001</v>
      </c>
      <c r="T105" s="224">
        <f>S105*H105</f>
        <v>568.36958000000004</v>
      </c>
      <c r="U105" s="39"/>
      <c r="V105" s="39"/>
      <c r="W105" s="39"/>
      <c r="X105" s="39"/>
      <c r="Y105" s="39"/>
      <c r="Z105" s="39"/>
      <c r="AA105" s="39"/>
      <c r="AB105" s="39"/>
      <c r="AC105" s="39"/>
      <c r="AD105" s="39"/>
      <c r="AE105" s="39"/>
      <c r="AR105" s="225" t="s">
        <v>248</v>
      </c>
      <c r="AT105" s="225" t="s">
        <v>243</v>
      </c>
      <c r="AU105" s="225" t="s">
        <v>81</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9185</v>
      </c>
    </row>
    <row r="106" s="13" customFormat="1">
      <c r="A106" s="13"/>
      <c r="B106" s="248"/>
      <c r="C106" s="249"/>
      <c r="D106" s="227" t="s">
        <v>801</v>
      </c>
      <c r="E106" s="250" t="s">
        <v>19</v>
      </c>
      <c r="F106" s="251" t="s">
        <v>9186</v>
      </c>
      <c r="G106" s="249"/>
      <c r="H106" s="252">
        <v>204.22800000000001</v>
      </c>
      <c r="I106" s="253"/>
      <c r="J106" s="249"/>
      <c r="K106" s="249"/>
      <c r="L106" s="254"/>
      <c r="M106" s="255"/>
      <c r="N106" s="256"/>
      <c r="O106" s="256"/>
      <c r="P106" s="256"/>
      <c r="Q106" s="256"/>
      <c r="R106" s="256"/>
      <c r="S106" s="256"/>
      <c r="T106" s="257"/>
      <c r="U106" s="13"/>
      <c r="V106" s="13"/>
      <c r="W106" s="13"/>
      <c r="X106" s="13"/>
      <c r="Y106" s="13"/>
      <c r="Z106" s="13"/>
      <c r="AA106" s="13"/>
      <c r="AB106" s="13"/>
      <c r="AC106" s="13"/>
      <c r="AD106" s="13"/>
      <c r="AE106" s="13"/>
      <c r="AT106" s="258" t="s">
        <v>801</v>
      </c>
      <c r="AU106" s="258" t="s">
        <v>81</v>
      </c>
      <c r="AV106" s="13" t="s">
        <v>81</v>
      </c>
      <c r="AW106" s="13" t="s">
        <v>33</v>
      </c>
      <c r="AX106" s="13" t="s">
        <v>72</v>
      </c>
      <c r="AY106" s="258" t="s">
        <v>240</v>
      </c>
    </row>
    <row r="107" s="13" customFormat="1">
      <c r="A107" s="13"/>
      <c r="B107" s="248"/>
      <c r="C107" s="249"/>
      <c r="D107" s="227" t="s">
        <v>801</v>
      </c>
      <c r="E107" s="250" t="s">
        <v>19</v>
      </c>
      <c r="F107" s="251" t="s">
        <v>9187</v>
      </c>
      <c r="G107" s="249"/>
      <c r="H107" s="252">
        <v>11.218999999999999</v>
      </c>
      <c r="I107" s="253"/>
      <c r="J107" s="249"/>
      <c r="K107" s="249"/>
      <c r="L107" s="254"/>
      <c r="M107" s="255"/>
      <c r="N107" s="256"/>
      <c r="O107" s="256"/>
      <c r="P107" s="256"/>
      <c r="Q107" s="256"/>
      <c r="R107" s="256"/>
      <c r="S107" s="256"/>
      <c r="T107" s="257"/>
      <c r="U107" s="13"/>
      <c r="V107" s="13"/>
      <c r="W107" s="13"/>
      <c r="X107" s="13"/>
      <c r="Y107" s="13"/>
      <c r="Z107" s="13"/>
      <c r="AA107" s="13"/>
      <c r="AB107" s="13"/>
      <c r="AC107" s="13"/>
      <c r="AD107" s="13"/>
      <c r="AE107" s="13"/>
      <c r="AT107" s="258" t="s">
        <v>801</v>
      </c>
      <c r="AU107" s="258" t="s">
        <v>81</v>
      </c>
      <c r="AV107" s="13" t="s">
        <v>81</v>
      </c>
      <c r="AW107" s="13" t="s">
        <v>33</v>
      </c>
      <c r="AX107" s="13" t="s">
        <v>72</v>
      </c>
      <c r="AY107" s="258" t="s">
        <v>240</v>
      </c>
    </row>
    <row r="108" s="13" customFormat="1">
      <c r="A108" s="13"/>
      <c r="B108" s="248"/>
      <c r="C108" s="249"/>
      <c r="D108" s="227" t="s">
        <v>801</v>
      </c>
      <c r="E108" s="250" t="s">
        <v>19</v>
      </c>
      <c r="F108" s="251" t="s">
        <v>9188</v>
      </c>
      <c r="G108" s="249"/>
      <c r="H108" s="252">
        <v>12.561999999999999</v>
      </c>
      <c r="I108" s="253"/>
      <c r="J108" s="249"/>
      <c r="K108" s="249"/>
      <c r="L108" s="254"/>
      <c r="M108" s="255"/>
      <c r="N108" s="256"/>
      <c r="O108" s="256"/>
      <c r="P108" s="256"/>
      <c r="Q108" s="256"/>
      <c r="R108" s="256"/>
      <c r="S108" s="256"/>
      <c r="T108" s="257"/>
      <c r="U108" s="13"/>
      <c r="V108" s="13"/>
      <c r="W108" s="13"/>
      <c r="X108" s="13"/>
      <c r="Y108" s="13"/>
      <c r="Z108" s="13"/>
      <c r="AA108" s="13"/>
      <c r="AB108" s="13"/>
      <c r="AC108" s="13"/>
      <c r="AD108" s="13"/>
      <c r="AE108" s="13"/>
      <c r="AT108" s="258" t="s">
        <v>801</v>
      </c>
      <c r="AU108" s="258" t="s">
        <v>81</v>
      </c>
      <c r="AV108" s="13" t="s">
        <v>81</v>
      </c>
      <c r="AW108" s="13" t="s">
        <v>33</v>
      </c>
      <c r="AX108" s="13" t="s">
        <v>72</v>
      </c>
      <c r="AY108" s="258" t="s">
        <v>240</v>
      </c>
    </row>
    <row r="109" s="13" customFormat="1">
      <c r="A109" s="13"/>
      <c r="B109" s="248"/>
      <c r="C109" s="249"/>
      <c r="D109" s="227" t="s">
        <v>801</v>
      </c>
      <c r="E109" s="250" t="s">
        <v>19</v>
      </c>
      <c r="F109" s="251" t="s">
        <v>9189</v>
      </c>
      <c r="G109" s="249"/>
      <c r="H109" s="252">
        <v>4.9900000000000002</v>
      </c>
      <c r="I109" s="253"/>
      <c r="J109" s="249"/>
      <c r="K109" s="249"/>
      <c r="L109" s="254"/>
      <c r="M109" s="255"/>
      <c r="N109" s="256"/>
      <c r="O109" s="256"/>
      <c r="P109" s="256"/>
      <c r="Q109" s="256"/>
      <c r="R109" s="256"/>
      <c r="S109" s="256"/>
      <c r="T109" s="257"/>
      <c r="U109" s="13"/>
      <c r="V109" s="13"/>
      <c r="W109" s="13"/>
      <c r="X109" s="13"/>
      <c r="Y109" s="13"/>
      <c r="Z109" s="13"/>
      <c r="AA109" s="13"/>
      <c r="AB109" s="13"/>
      <c r="AC109" s="13"/>
      <c r="AD109" s="13"/>
      <c r="AE109" s="13"/>
      <c r="AT109" s="258" t="s">
        <v>801</v>
      </c>
      <c r="AU109" s="258" t="s">
        <v>81</v>
      </c>
      <c r="AV109" s="13" t="s">
        <v>81</v>
      </c>
      <c r="AW109" s="13" t="s">
        <v>33</v>
      </c>
      <c r="AX109" s="13" t="s">
        <v>72</v>
      </c>
      <c r="AY109" s="258" t="s">
        <v>240</v>
      </c>
    </row>
    <row r="110" s="13" customFormat="1">
      <c r="A110" s="13"/>
      <c r="B110" s="248"/>
      <c r="C110" s="249"/>
      <c r="D110" s="227" t="s">
        <v>801</v>
      </c>
      <c r="E110" s="250" t="s">
        <v>19</v>
      </c>
      <c r="F110" s="251" t="s">
        <v>9190</v>
      </c>
      <c r="G110" s="249"/>
      <c r="H110" s="252">
        <v>2.839</v>
      </c>
      <c r="I110" s="253"/>
      <c r="J110" s="249"/>
      <c r="K110" s="249"/>
      <c r="L110" s="254"/>
      <c r="M110" s="255"/>
      <c r="N110" s="256"/>
      <c r="O110" s="256"/>
      <c r="P110" s="256"/>
      <c r="Q110" s="256"/>
      <c r="R110" s="256"/>
      <c r="S110" s="256"/>
      <c r="T110" s="257"/>
      <c r="U110" s="13"/>
      <c r="V110" s="13"/>
      <c r="W110" s="13"/>
      <c r="X110" s="13"/>
      <c r="Y110" s="13"/>
      <c r="Z110" s="13"/>
      <c r="AA110" s="13"/>
      <c r="AB110" s="13"/>
      <c r="AC110" s="13"/>
      <c r="AD110" s="13"/>
      <c r="AE110" s="13"/>
      <c r="AT110" s="258" t="s">
        <v>801</v>
      </c>
      <c r="AU110" s="258" t="s">
        <v>81</v>
      </c>
      <c r="AV110" s="13" t="s">
        <v>81</v>
      </c>
      <c r="AW110" s="13" t="s">
        <v>33</v>
      </c>
      <c r="AX110" s="13" t="s">
        <v>72</v>
      </c>
      <c r="AY110" s="258" t="s">
        <v>240</v>
      </c>
    </row>
    <row r="111" s="15" customFormat="1">
      <c r="A111" s="15"/>
      <c r="B111" s="269"/>
      <c r="C111" s="270"/>
      <c r="D111" s="227" t="s">
        <v>801</v>
      </c>
      <c r="E111" s="271" t="s">
        <v>19</v>
      </c>
      <c r="F111" s="272" t="s">
        <v>1356</v>
      </c>
      <c r="G111" s="270"/>
      <c r="H111" s="273">
        <v>235.83799999999999</v>
      </c>
      <c r="I111" s="274"/>
      <c r="J111" s="270"/>
      <c r="K111" s="270"/>
      <c r="L111" s="275"/>
      <c r="M111" s="276"/>
      <c r="N111" s="277"/>
      <c r="O111" s="277"/>
      <c r="P111" s="277"/>
      <c r="Q111" s="277"/>
      <c r="R111" s="277"/>
      <c r="S111" s="277"/>
      <c r="T111" s="278"/>
      <c r="U111" s="15"/>
      <c r="V111" s="15"/>
      <c r="W111" s="15"/>
      <c r="X111" s="15"/>
      <c r="Y111" s="15"/>
      <c r="Z111" s="15"/>
      <c r="AA111" s="15"/>
      <c r="AB111" s="15"/>
      <c r="AC111" s="15"/>
      <c r="AD111" s="15"/>
      <c r="AE111" s="15"/>
      <c r="AT111" s="279" t="s">
        <v>801</v>
      </c>
      <c r="AU111" s="279" t="s">
        <v>81</v>
      </c>
      <c r="AV111" s="15" t="s">
        <v>149</v>
      </c>
      <c r="AW111" s="15" t="s">
        <v>33</v>
      </c>
      <c r="AX111" s="15" t="s">
        <v>79</v>
      </c>
      <c r="AY111" s="279" t="s">
        <v>240</v>
      </c>
    </row>
    <row r="112" s="12" customFormat="1" ht="22.8" customHeight="1">
      <c r="A112" s="12"/>
      <c r="B112" s="198"/>
      <c r="C112" s="199"/>
      <c r="D112" s="200" t="s">
        <v>71</v>
      </c>
      <c r="E112" s="212" t="s">
        <v>954</v>
      </c>
      <c r="F112" s="212" t="s">
        <v>955</v>
      </c>
      <c r="G112" s="199"/>
      <c r="H112" s="199"/>
      <c r="I112" s="202"/>
      <c r="J112" s="213">
        <f>BK112</f>
        <v>0</v>
      </c>
      <c r="K112" s="199"/>
      <c r="L112" s="204"/>
      <c r="M112" s="205"/>
      <c r="N112" s="206"/>
      <c r="O112" s="206"/>
      <c r="P112" s="207">
        <f>SUM(P113:P133)</f>
        <v>0</v>
      </c>
      <c r="Q112" s="206"/>
      <c r="R112" s="207">
        <f>SUM(R113:R133)</f>
        <v>0</v>
      </c>
      <c r="S112" s="206"/>
      <c r="T112" s="208">
        <f>SUM(T113:T133)</f>
        <v>0</v>
      </c>
      <c r="U112" s="12"/>
      <c r="V112" s="12"/>
      <c r="W112" s="12"/>
      <c r="X112" s="12"/>
      <c r="Y112" s="12"/>
      <c r="Z112" s="12"/>
      <c r="AA112" s="12"/>
      <c r="AB112" s="12"/>
      <c r="AC112" s="12"/>
      <c r="AD112" s="12"/>
      <c r="AE112" s="12"/>
      <c r="AR112" s="209" t="s">
        <v>79</v>
      </c>
      <c r="AT112" s="210" t="s">
        <v>71</v>
      </c>
      <c r="AU112" s="210" t="s">
        <v>79</v>
      </c>
      <c r="AY112" s="209" t="s">
        <v>240</v>
      </c>
      <c r="BK112" s="211">
        <f>SUM(BK113:BK133)</f>
        <v>0</v>
      </c>
    </row>
    <row r="113" s="2" customFormat="1" ht="21.75" customHeight="1">
      <c r="A113" s="39"/>
      <c r="B113" s="40"/>
      <c r="C113" s="214" t="s">
        <v>262</v>
      </c>
      <c r="D113" s="214" t="s">
        <v>243</v>
      </c>
      <c r="E113" s="215" t="s">
        <v>9191</v>
      </c>
      <c r="F113" s="216" t="s">
        <v>9192</v>
      </c>
      <c r="G113" s="217" t="s">
        <v>786</v>
      </c>
      <c r="H113" s="218">
        <v>1652.6980000000001</v>
      </c>
      <c r="I113" s="219"/>
      <c r="J113" s="220">
        <f>ROUND(I113*H113,2)</f>
        <v>0</v>
      </c>
      <c r="K113" s="216" t="s">
        <v>749</v>
      </c>
      <c r="L113" s="45"/>
      <c r="M113" s="221" t="s">
        <v>19</v>
      </c>
      <c r="N113" s="222" t="s">
        <v>43</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248</v>
      </c>
      <c r="AT113" s="225" t="s">
        <v>243</v>
      </c>
      <c r="AU113" s="225" t="s">
        <v>81</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9193</v>
      </c>
    </row>
    <row r="114" s="2" customFormat="1">
      <c r="A114" s="39"/>
      <c r="B114" s="40"/>
      <c r="C114" s="214" t="s">
        <v>279</v>
      </c>
      <c r="D114" s="214" t="s">
        <v>243</v>
      </c>
      <c r="E114" s="215" t="s">
        <v>9194</v>
      </c>
      <c r="F114" s="216" t="s">
        <v>9195</v>
      </c>
      <c r="G114" s="217" t="s">
        <v>786</v>
      </c>
      <c r="H114" s="218">
        <v>1145.8109999999999</v>
      </c>
      <c r="I114" s="219"/>
      <c r="J114" s="220">
        <f>ROUND(I114*H114,2)</f>
        <v>0</v>
      </c>
      <c r="K114" s="216" t="s">
        <v>749</v>
      </c>
      <c r="L114" s="45"/>
      <c r="M114" s="221" t="s">
        <v>19</v>
      </c>
      <c r="N114" s="222" t="s">
        <v>43</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248</v>
      </c>
      <c r="AT114" s="225" t="s">
        <v>243</v>
      </c>
      <c r="AU114" s="225" t="s">
        <v>81</v>
      </c>
      <c r="AY114" s="18" t="s">
        <v>240</v>
      </c>
      <c r="BE114" s="226">
        <f>IF(N114="základní",J114,0)</f>
        <v>0</v>
      </c>
      <c r="BF114" s="226">
        <f>IF(N114="snížená",J114,0)</f>
        <v>0</v>
      </c>
      <c r="BG114" s="226">
        <f>IF(N114="zákl. přenesená",J114,0)</f>
        <v>0</v>
      </c>
      <c r="BH114" s="226">
        <f>IF(N114="sníž. přenesená",J114,0)</f>
        <v>0</v>
      </c>
      <c r="BI114" s="226">
        <f>IF(N114="nulová",J114,0)</f>
        <v>0</v>
      </c>
      <c r="BJ114" s="18" t="s">
        <v>79</v>
      </c>
      <c r="BK114" s="226">
        <f>ROUND(I114*H114,2)</f>
        <v>0</v>
      </c>
      <c r="BL114" s="18" t="s">
        <v>248</v>
      </c>
      <c r="BM114" s="225" t="s">
        <v>9196</v>
      </c>
    </row>
    <row r="115" s="14" customFormat="1">
      <c r="A115" s="14"/>
      <c r="B115" s="259"/>
      <c r="C115" s="260"/>
      <c r="D115" s="227" t="s">
        <v>801</v>
      </c>
      <c r="E115" s="261" t="s">
        <v>19</v>
      </c>
      <c r="F115" s="262" t="s">
        <v>9197</v>
      </c>
      <c r="G115" s="260"/>
      <c r="H115" s="261" t="s">
        <v>19</v>
      </c>
      <c r="I115" s="263"/>
      <c r="J115" s="260"/>
      <c r="K115" s="260"/>
      <c r="L115" s="264"/>
      <c r="M115" s="265"/>
      <c r="N115" s="266"/>
      <c r="O115" s="266"/>
      <c r="P115" s="266"/>
      <c r="Q115" s="266"/>
      <c r="R115" s="266"/>
      <c r="S115" s="266"/>
      <c r="T115" s="267"/>
      <c r="U115" s="14"/>
      <c r="V115" s="14"/>
      <c r="W115" s="14"/>
      <c r="X115" s="14"/>
      <c r="Y115" s="14"/>
      <c r="Z115" s="14"/>
      <c r="AA115" s="14"/>
      <c r="AB115" s="14"/>
      <c r="AC115" s="14"/>
      <c r="AD115" s="14"/>
      <c r="AE115" s="14"/>
      <c r="AT115" s="268" t="s">
        <v>801</v>
      </c>
      <c r="AU115" s="268" t="s">
        <v>81</v>
      </c>
      <c r="AV115" s="14" t="s">
        <v>79</v>
      </c>
      <c r="AW115" s="14" t="s">
        <v>33</v>
      </c>
      <c r="AX115" s="14" t="s">
        <v>72</v>
      </c>
      <c r="AY115" s="268" t="s">
        <v>240</v>
      </c>
    </row>
    <row r="116" s="13" customFormat="1">
      <c r="A116" s="13"/>
      <c r="B116" s="248"/>
      <c r="C116" s="249"/>
      <c r="D116" s="227" t="s">
        <v>801</v>
      </c>
      <c r="E116" s="250" t="s">
        <v>19</v>
      </c>
      <c r="F116" s="251" t="s">
        <v>9198</v>
      </c>
      <c r="G116" s="249"/>
      <c r="H116" s="252">
        <v>1145.8109999999999</v>
      </c>
      <c r="I116" s="253"/>
      <c r="J116" s="249"/>
      <c r="K116" s="249"/>
      <c r="L116" s="254"/>
      <c r="M116" s="255"/>
      <c r="N116" s="256"/>
      <c r="O116" s="256"/>
      <c r="P116" s="256"/>
      <c r="Q116" s="256"/>
      <c r="R116" s="256"/>
      <c r="S116" s="256"/>
      <c r="T116" s="257"/>
      <c r="U116" s="13"/>
      <c r="V116" s="13"/>
      <c r="W116" s="13"/>
      <c r="X116" s="13"/>
      <c r="Y116" s="13"/>
      <c r="Z116" s="13"/>
      <c r="AA116" s="13"/>
      <c r="AB116" s="13"/>
      <c r="AC116" s="13"/>
      <c r="AD116" s="13"/>
      <c r="AE116" s="13"/>
      <c r="AT116" s="258" t="s">
        <v>801</v>
      </c>
      <c r="AU116" s="258" t="s">
        <v>81</v>
      </c>
      <c r="AV116" s="13" t="s">
        <v>81</v>
      </c>
      <c r="AW116" s="13" t="s">
        <v>33</v>
      </c>
      <c r="AX116" s="13" t="s">
        <v>79</v>
      </c>
      <c r="AY116" s="258" t="s">
        <v>240</v>
      </c>
    </row>
    <row r="117" s="2" customFormat="1" ht="33" customHeight="1">
      <c r="A117" s="39"/>
      <c r="B117" s="40"/>
      <c r="C117" s="214" t="s">
        <v>8</v>
      </c>
      <c r="D117" s="214" t="s">
        <v>243</v>
      </c>
      <c r="E117" s="215" t="s">
        <v>9199</v>
      </c>
      <c r="F117" s="216" t="s">
        <v>9200</v>
      </c>
      <c r="G117" s="217" t="s">
        <v>786</v>
      </c>
      <c r="H117" s="218">
        <v>1652.6980000000001</v>
      </c>
      <c r="I117" s="219"/>
      <c r="J117" s="220">
        <f>ROUND(I117*H117,2)</f>
        <v>0</v>
      </c>
      <c r="K117" s="216" t="s">
        <v>749</v>
      </c>
      <c r="L117" s="45"/>
      <c r="M117" s="221" t="s">
        <v>19</v>
      </c>
      <c r="N117" s="222" t="s">
        <v>43</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248</v>
      </c>
      <c r="AT117" s="225" t="s">
        <v>243</v>
      </c>
      <c r="AU117" s="225" t="s">
        <v>81</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248</v>
      </c>
      <c r="BM117" s="225" t="s">
        <v>9201</v>
      </c>
    </row>
    <row r="118" s="2" customFormat="1">
      <c r="A118" s="39"/>
      <c r="B118" s="40"/>
      <c r="C118" s="214" t="s">
        <v>287</v>
      </c>
      <c r="D118" s="214" t="s">
        <v>243</v>
      </c>
      <c r="E118" s="215" t="s">
        <v>9202</v>
      </c>
      <c r="F118" s="216" t="s">
        <v>9203</v>
      </c>
      <c r="G118" s="217" t="s">
        <v>786</v>
      </c>
      <c r="H118" s="218">
        <v>31401.261999999999</v>
      </c>
      <c r="I118" s="219"/>
      <c r="J118" s="220">
        <f>ROUND(I118*H118,2)</f>
        <v>0</v>
      </c>
      <c r="K118" s="216" t="s">
        <v>749</v>
      </c>
      <c r="L118" s="45"/>
      <c r="M118" s="221" t="s">
        <v>19</v>
      </c>
      <c r="N118" s="222" t="s">
        <v>43</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248</v>
      </c>
      <c r="AT118" s="225" t="s">
        <v>243</v>
      </c>
      <c r="AU118" s="225" t="s">
        <v>81</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9204</v>
      </c>
    </row>
    <row r="119" s="13" customFormat="1">
      <c r="A119" s="13"/>
      <c r="B119" s="248"/>
      <c r="C119" s="249"/>
      <c r="D119" s="227" t="s">
        <v>801</v>
      </c>
      <c r="E119" s="249"/>
      <c r="F119" s="251" t="s">
        <v>9205</v>
      </c>
      <c r="G119" s="249"/>
      <c r="H119" s="252">
        <v>31401.261999999999</v>
      </c>
      <c r="I119" s="253"/>
      <c r="J119" s="249"/>
      <c r="K119" s="249"/>
      <c r="L119" s="254"/>
      <c r="M119" s="255"/>
      <c r="N119" s="256"/>
      <c r="O119" s="256"/>
      <c r="P119" s="256"/>
      <c r="Q119" s="256"/>
      <c r="R119" s="256"/>
      <c r="S119" s="256"/>
      <c r="T119" s="257"/>
      <c r="U119" s="13"/>
      <c r="V119" s="13"/>
      <c r="W119" s="13"/>
      <c r="X119" s="13"/>
      <c r="Y119" s="13"/>
      <c r="Z119" s="13"/>
      <c r="AA119" s="13"/>
      <c r="AB119" s="13"/>
      <c r="AC119" s="13"/>
      <c r="AD119" s="13"/>
      <c r="AE119" s="13"/>
      <c r="AT119" s="258" t="s">
        <v>801</v>
      </c>
      <c r="AU119" s="258" t="s">
        <v>81</v>
      </c>
      <c r="AV119" s="13" t="s">
        <v>81</v>
      </c>
      <c r="AW119" s="13" t="s">
        <v>4</v>
      </c>
      <c r="AX119" s="13" t="s">
        <v>79</v>
      </c>
      <c r="AY119" s="258" t="s">
        <v>240</v>
      </c>
    </row>
    <row r="120" s="2" customFormat="1" ht="16.5" customHeight="1">
      <c r="A120" s="39"/>
      <c r="B120" s="40"/>
      <c r="C120" s="214" t="s">
        <v>268</v>
      </c>
      <c r="D120" s="214" t="s">
        <v>243</v>
      </c>
      <c r="E120" s="215" t="s">
        <v>9206</v>
      </c>
      <c r="F120" s="216" t="s">
        <v>9207</v>
      </c>
      <c r="G120" s="217" t="s">
        <v>786</v>
      </c>
      <c r="H120" s="218">
        <v>1145.8109999999999</v>
      </c>
      <c r="I120" s="219"/>
      <c r="J120" s="220">
        <f>ROUND(I120*H120,2)</f>
        <v>0</v>
      </c>
      <c r="K120" s="216" t="s">
        <v>749</v>
      </c>
      <c r="L120" s="45"/>
      <c r="M120" s="221" t="s">
        <v>19</v>
      </c>
      <c r="N120" s="222" t="s">
        <v>43</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248</v>
      </c>
      <c r="AT120" s="225" t="s">
        <v>243</v>
      </c>
      <c r="AU120" s="225" t="s">
        <v>81</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248</v>
      </c>
      <c r="BM120" s="225" t="s">
        <v>9208</v>
      </c>
    </row>
    <row r="121" s="14" customFormat="1">
      <c r="A121" s="14"/>
      <c r="B121" s="259"/>
      <c r="C121" s="260"/>
      <c r="D121" s="227" t="s">
        <v>801</v>
      </c>
      <c r="E121" s="261" t="s">
        <v>19</v>
      </c>
      <c r="F121" s="262" t="s">
        <v>9197</v>
      </c>
      <c r="G121" s="260"/>
      <c r="H121" s="261" t="s">
        <v>19</v>
      </c>
      <c r="I121" s="263"/>
      <c r="J121" s="260"/>
      <c r="K121" s="260"/>
      <c r="L121" s="264"/>
      <c r="M121" s="265"/>
      <c r="N121" s="266"/>
      <c r="O121" s="266"/>
      <c r="P121" s="266"/>
      <c r="Q121" s="266"/>
      <c r="R121" s="266"/>
      <c r="S121" s="266"/>
      <c r="T121" s="267"/>
      <c r="U121" s="14"/>
      <c r="V121" s="14"/>
      <c r="W121" s="14"/>
      <c r="X121" s="14"/>
      <c r="Y121" s="14"/>
      <c r="Z121" s="14"/>
      <c r="AA121" s="14"/>
      <c r="AB121" s="14"/>
      <c r="AC121" s="14"/>
      <c r="AD121" s="14"/>
      <c r="AE121" s="14"/>
      <c r="AT121" s="268" t="s">
        <v>801</v>
      </c>
      <c r="AU121" s="268" t="s">
        <v>81</v>
      </c>
      <c r="AV121" s="14" t="s">
        <v>79</v>
      </c>
      <c r="AW121" s="14" t="s">
        <v>33</v>
      </c>
      <c r="AX121" s="14" t="s">
        <v>72</v>
      </c>
      <c r="AY121" s="268" t="s">
        <v>240</v>
      </c>
    </row>
    <row r="122" s="13" customFormat="1">
      <c r="A122" s="13"/>
      <c r="B122" s="248"/>
      <c r="C122" s="249"/>
      <c r="D122" s="227" t="s">
        <v>801</v>
      </c>
      <c r="E122" s="250" t="s">
        <v>19</v>
      </c>
      <c r="F122" s="251" t="s">
        <v>9198</v>
      </c>
      <c r="G122" s="249"/>
      <c r="H122" s="252">
        <v>1145.8109999999999</v>
      </c>
      <c r="I122" s="253"/>
      <c r="J122" s="249"/>
      <c r="K122" s="249"/>
      <c r="L122" s="254"/>
      <c r="M122" s="255"/>
      <c r="N122" s="256"/>
      <c r="O122" s="256"/>
      <c r="P122" s="256"/>
      <c r="Q122" s="256"/>
      <c r="R122" s="256"/>
      <c r="S122" s="256"/>
      <c r="T122" s="257"/>
      <c r="U122" s="13"/>
      <c r="V122" s="13"/>
      <c r="W122" s="13"/>
      <c r="X122" s="13"/>
      <c r="Y122" s="13"/>
      <c r="Z122" s="13"/>
      <c r="AA122" s="13"/>
      <c r="AB122" s="13"/>
      <c r="AC122" s="13"/>
      <c r="AD122" s="13"/>
      <c r="AE122" s="13"/>
      <c r="AT122" s="258" t="s">
        <v>801</v>
      </c>
      <c r="AU122" s="258" t="s">
        <v>81</v>
      </c>
      <c r="AV122" s="13" t="s">
        <v>81</v>
      </c>
      <c r="AW122" s="13" t="s">
        <v>33</v>
      </c>
      <c r="AX122" s="13" t="s">
        <v>79</v>
      </c>
      <c r="AY122" s="258" t="s">
        <v>240</v>
      </c>
    </row>
    <row r="123" s="2" customFormat="1" ht="44.25" customHeight="1">
      <c r="A123" s="39"/>
      <c r="B123" s="40"/>
      <c r="C123" s="214" t="s">
        <v>295</v>
      </c>
      <c r="D123" s="214" t="s">
        <v>243</v>
      </c>
      <c r="E123" s="215" t="s">
        <v>965</v>
      </c>
      <c r="F123" s="216" t="s">
        <v>966</v>
      </c>
      <c r="G123" s="217" t="s">
        <v>786</v>
      </c>
      <c r="H123" s="218">
        <v>82.451999999999998</v>
      </c>
      <c r="I123" s="219"/>
      <c r="J123" s="220">
        <f>ROUND(I123*H123,2)</f>
        <v>0</v>
      </c>
      <c r="K123" s="216" t="s">
        <v>749</v>
      </c>
      <c r="L123" s="45"/>
      <c r="M123" s="221" t="s">
        <v>19</v>
      </c>
      <c r="N123" s="222" t="s">
        <v>43</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248</v>
      </c>
      <c r="AT123" s="225" t="s">
        <v>243</v>
      </c>
      <c r="AU123" s="225" t="s">
        <v>81</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9209</v>
      </c>
    </row>
    <row r="124" s="13" customFormat="1">
      <c r="A124" s="13"/>
      <c r="B124" s="248"/>
      <c r="C124" s="249"/>
      <c r="D124" s="227" t="s">
        <v>801</v>
      </c>
      <c r="E124" s="250" t="s">
        <v>19</v>
      </c>
      <c r="F124" s="251" t="s">
        <v>9210</v>
      </c>
      <c r="G124" s="249"/>
      <c r="H124" s="252">
        <v>82.451999999999998</v>
      </c>
      <c r="I124" s="253"/>
      <c r="J124" s="249"/>
      <c r="K124" s="249"/>
      <c r="L124" s="254"/>
      <c r="M124" s="255"/>
      <c r="N124" s="256"/>
      <c r="O124" s="256"/>
      <c r="P124" s="256"/>
      <c r="Q124" s="256"/>
      <c r="R124" s="256"/>
      <c r="S124" s="256"/>
      <c r="T124" s="257"/>
      <c r="U124" s="13"/>
      <c r="V124" s="13"/>
      <c r="W124" s="13"/>
      <c r="X124" s="13"/>
      <c r="Y124" s="13"/>
      <c r="Z124" s="13"/>
      <c r="AA124" s="13"/>
      <c r="AB124" s="13"/>
      <c r="AC124" s="13"/>
      <c r="AD124" s="13"/>
      <c r="AE124" s="13"/>
      <c r="AT124" s="258" t="s">
        <v>801</v>
      </c>
      <c r="AU124" s="258" t="s">
        <v>81</v>
      </c>
      <c r="AV124" s="13" t="s">
        <v>81</v>
      </c>
      <c r="AW124" s="13" t="s">
        <v>33</v>
      </c>
      <c r="AX124" s="13" t="s">
        <v>79</v>
      </c>
      <c r="AY124" s="258" t="s">
        <v>240</v>
      </c>
    </row>
    <row r="125" s="2" customFormat="1" ht="44.25" customHeight="1">
      <c r="A125" s="39"/>
      <c r="B125" s="40"/>
      <c r="C125" s="214" t="s">
        <v>271</v>
      </c>
      <c r="D125" s="214" t="s">
        <v>243</v>
      </c>
      <c r="E125" s="215" t="s">
        <v>9211</v>
      </c>
      <c r="F125" s="216" t="s">
        <v>9212</v>
      </c>
      <c r="G125" s="217" t="s">
        <v>786</v>
      </c>
      <c r="H125" s="218">
        <v>23.516999999999999</v>
      </c>
      <c r="I125" s="219"/>
      <c r="J125" s="220">
        <f>ROUND(I125*H125,2)</f>
        <v>0</v>
      </c>
      <c r="K125" s="216" t="s">
        <v>1343</v>
      </c>
      <c r="L125" s="45"/>
      <c r="M125" s="221" t="s">
        <v>19</v>
      </c>
      <c r="N125" s="222" t="s">
        <v>43</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248</v>
      </c>
      <c r="AT125" s="225" t="s">
        <v>243</v>
      </c>
      <c r="AU125" s="225" t="s">
        <v>81</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248</v>
      </c>
      <c r="BM125" s="225" t="s">
        <v>9213</v>
      </c>
    </row>
    <row r="126" s="2" customFormat="1">
      <c r="A126" s="39"/>
      <c r="B126" s="40"/>
      <c r="C126" s="41"/>
      <c r="D126" s="227" t="s">
        <v>1979</v>
      </c>
      <c r="E126" s="41"/>
      <c r="F126" s="228" t="s">
        <v>9214</v>
      </c>
      <c r="G126" s="41"/>
      <c r="H126" s="41"/>
      <c r="I126" s="229"/>
      <c r="J126" s="41"/>
      <c r="K126" s="41"/>
      <c r="L126" s="45"/>
      <c r="M126" s="291"/>
      <c r="N126" s="292"/>
      <c r="O126" s="85"/>
      <c r="P126" s="85"/>
      <c r="Q126" s="85"/>
      <c r="R126" s="85"/>
      <c r="S126" s="85"/>
      <c r="T126" s="86"/>
      <c r="U126" s="39"/>
      <c r="V126" s="39"/>
      <c r="W126" s="39"/>
      <c r="X126" s="39"/>
      <c r="Y126" s="39"/>
      <c r="Z126" s="39"/>
      <c r="AA126" s="39"/>
      <c r="AB126" s="39"/>
      <c r="AC126" s="39"/>
      <c r="AD126" s="39"/>
      <c r="AE126" s="39"/>
      <c r="AT126" s="18" t="s">
        <v>1979</v>
      </c>
      <c r="AU126" s="18" t="s">
        <v>81</v>
      </c>
    </row>
    <row r="127" s="2" customFormat="1" ht="44.25" customHeight="1">
      <c r="A127" s="39"/>
      <c r="B127" s="40"/>
      <c r="C127" s="214" t="s">
        <v>304</v>
      </c>
      <c r="D127" s="214" t="s">
        <v>243</v>
      </c>
      <c r="E127" s="215" t="s">
        <v>9215</v>
      </c>
      <c r="F127" s="216" t="s">
        <v>9216</v>
      </c>
      <c r="G127" s="217" t="s">
        <v>786</v>
      </c>
      <c r="H127" s="218">
        <v>13.438000000000001</v>
      </c>
      <c r="I127" s="219"/>
      <c r="J127" s="220">
        <f>ROUND(I127*H127,2)</f>
        <v>0</v>
      </c>
      <c r="K127" s="216" t="s">
        <v>1343</v>
      </c>
      <c r="L127" s="45"/>
      <c r="M127" s="221" t="s">
        <v>19</v>
      </c>
      <c r="N127" s="222" t="s">
        <v>43</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248</v>
      </c>
      <c r="AT127" s="225" t="s">
        <v>243</v>
      </c>
      <c r="AU127" s="225" t="s">
        <v>81</v>
      </c>
      <c r="AY127" s="18" t="s">
        <v>240</v>
      </c>
      <c r="BE127" s="226">
        <f>IF(N127="základní",J127,0)</f>
        <v>0</v>
      </c>
      <c r="BF127" s="226">
        <f>IF(N127="snížená",J127,0)</f>
        <v>0</v>
      </c>
      <c r="BG127" s="226">
        <f>IF(N127="zákl. přenesená",J127,0)</f>
        <v>0</v>
      </c>
      <c r="BH127" s="226">
        <f>IF(N127="sníž. přenesená",J127,0)</f>
        <v>0</v>
      </c>
      <c r="BI127" s="226">
        <f>IF(N127="nulová",J127,0)</f>
        <v>0</v>
      </c>
      <c r="BJ127" s="18" t="s">
        <v>79</v>
      </c>
      <c r="BK127" s="226">
        <f>ROUND(I127*H127,2)</f>
        <v>0</v>
      </c>
      <c r="BL127" s="18" t="s">
        <v>248</v>
      </c>
      <c r="BM127" s="225" t="s">
        <v>9217</v>
      </c>
    </row>
    <row r="128" s="2" customFormat="1">
      <c r="A128" s="39"/>
      <c r="B128" s="40"/>
      <c r="C128" s="41"/>
      <c r="D128" s="227" t="s">
        <v>1979</v>
      </c>
      <c r="E128" s="41"/>
      <c r="F128" s="228" t="s">
        <v>9214</v>
      </c>
      <c r="G128" s="41"/>
      <c r="H128" s="41"/>
      <c r="I128" s="229"/>
      <c r="J128" s="41"/>
      <c r="K128" s="41"/>
      <c r="L128" s="45"/>
      <c r="M128" s="291"/>
      <c r="N128" s="292"/>
      <c r="O128" s="85"/>
      <c r="P128" s="85"/>
      <c r="Q128" s="85"/>
      <c r="R128" s="85"/>
      <c r="S128" s="85"/>
      <c r="T128" s="86"/>
      <c r="U128" s="39"/>
      <c r="V128" s="39"/>
      <c r="W128" s="39"/>
      <c r="X128" s="39"/>
      <c r="Y128" s="39"/>
      <c r="Z128" s="39"/>
      <c r="AA128" s="39"/>
      <c r="AB128" s="39"/>
      <c r="AC128" s="39"/>
      <c r="AD128" s="39"/>
      <c r="AE128" s="39"/>
      <c r="AT128" s="18" t="s">
        <v>1979</v>
      </c>
      <c r="AU128" s="18" t="s">
        <v>81</v>
      </c>
    </row>
    <row r="129" s="14" customFormat="1">
      <c r="A129" s="14"/>
      <c r="B129" s="259"/>
      <c r="C129" s="260"/>
      <c r="D129" s="227" t="s">
        <v>801</v>
      </c>
      <c r="E129" s="261" t="s">
        <v>19</v>
      </c>
      <c r="F129" s="262" t="s">
        <v>9218</v>
      </c>
      <c r="G129" s="260"/>
      <c r="H129" s="261" t="s">
        <v>19</v>
      </c>
      <c r="I129" s="263"/>
      <c r="J129" s="260"/>
      <c r="K129" s="260"/>
      <c r="L129" s="264"/>
      <c r="M129" s="265"/>
      <c r="N129" s="266"/>
      <c r="O129" s="266"/>
      <c r="P129" s="266"/>
      <c r="Q129" s="266"/>
      <c r="R129" s="266"/>
      <c r="S129" s="266"/>
      <c r="T129" s="267"/>
      <c r="U129" s="14"/>
      <c r="V129" s="14"/>
      <c r="W129" s="14"/>
      <c r="X129" s="14"/>
      <c r="Y129" s="14"/>
      <c r="Z129" s="14"/>
      <c r="AA129" s="14"/>
      <c r="AB129" s="14"/>
      <c r="AC129" s="14"/>
      <c r="AD129" s="14"/>
      <c r="AE129" s="14"/>
      <c r="AT129" s="268" t="s">
        <v>801</v>
      </c>
      <c r="AU129" s="268" t="s">
        <v>81</v>
      </c>
      <c r="AV129" s="14" t="s">
        <v>79</v>
      </c>
      <c r="AW129" s="14" t="s">
        <v>33</v>
      </c>
      <c r="AX129" s="14" t="s">
        <v>72</v>
      </c>
      <c r="AY129" s="268" t="s">
        <v>240</v>
      </c>
    </row>
    <row r="130" s="13" customFormat="1">
      <c r="A130" s="13"/>
      <c r="B130" s="248"/>
      <c r="C130" s="249"/>
      <c r="D130" s="227" t="s">
        <v>801</v>
      </c>
      <c r="E130" s="250" t="s">
        <v>19</v>
      </c>
      <c r="F130" s="251" t="s">
        <v>9219</v>
      </c>
      <c r="G130" s="249"/>
      <c r="H130" s="252">
        <v>13.438000000000001</v>
      </c>
      <c r="I130" s="253"/>
      <c r="J130" s="249"/>
      <c r="K130" s="249"/>
      <c r="L130" s="254"/>
      <c r="M130" s="255"/>
      <c r="N130" s="256"/>
      <c r="O130" s="256"/>
      <c r="P130" s="256"/>
      <c r="Q130" s="256"/>
      <c r="R130" s="256"/>
      <c r="S130" s="256"/>
      <c r="T130" s="257"/>
      <c r="U130" s="13"/>
      <c r="V130" s="13"/>
      <c r="W130" s="13"/>
      <c r="X130" s="13"/>
      <c r="Y130" s="13"/>
      <c r="Z130" s="13"/>
      <c r="AA130" s="13"/>
      <c r="AB130" s="13"/>
      <c r="AC130" s="13"/>
      <c r="AD130" s="13"/>
      <c r="AE130" s="13"/>
      <c r="AT130" s="258" t="s">
        <v>801</v>
      </c>
      <c r="AU130" s="258" t="s">
        <v>81</v>
      </c>
      <c r="AV130" s="13" t="s">
        <v>81</v>
      </c>
      <c r="AW130" s="13" t="s">
        <v>33</v>
      </c>
      <c r="AX130" s="13" t="s">
        <v>79</v>
      </c>
      <c r="AY130" s="258" t="s">
        <v>240</v>
      </c>
    </row>
    <row r="131" s="2" customFormat="1" ht="44.25" customHeight="1">
      <c r="A131" s="39"/>
      <c r="B131" s="40"/>
      <c r="C131" s="214" t="s">
        <v>275</v>
      </c>
      <c r="D131" s="214" t="s">
        <v>243</v>
      </c>
      <c r="E131" s="215" t="s">
        <v>9220</v>
      </c>
      <c r="F131" s="216" t="s">
        <v>9221</v>
      </c>
      <c r="G131" s="217" t="s">
        <v>786</v>
      </c>
      <c r="H131" s="218">
        <v>500</v>
      </c>
      <c r="I131" s="219"/>
      <c r="J131" s="220">
        <f>ROUND(I131*H131,2)</f>
        <v>0</v>
      </c>
      <c r="K131" s="216" t="s">
        <v>749</v>
      </c>
      <c r="L131" s="45"/>
      <c r="M131" s="221" t="s">
        <v>19</v>
      </c>
      <c r="N131" s="222" t="s">
        <v>43</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248</v>
      </c>
      <c r="AT131" s="225" t="s">
        <v>243</v>
      </c>
      <c r="AU131" s="225" t="s">
        <v>81</v>
      </c>
      <c r="AY131" s="18" t="s">
        <v>240</v>
      </c>
      <c r="BE131" s="226">
        <f>IF(N131="základní",J131,0)</f>
        <v>0</v>
      </c>
      <c r="BF131" s="226">
        <f>IF(N131="snížená",J131,0)</f>
        <v>0</v>
      </c>
      <c r="BG131" s="226">
        <f>IF(N131="zákl. přenesená",J131,0)</f>
        <v>0</v>
      </c>
      <c r="BH131" s="226">
        <f>IF(N131="sníž. přenesená",J131,0)</f>
        <v>0</v>
      </c>
      <c r="BI131" s="226">
        <f>IF(N131="nulová",J131,0)</f>
        <v>0</v>
      </c>
      <c r="BJ131" s="18" t="s">
        <v>79</v>
      </c>
      <c r="BK131" s="226">
        <f>ROUND(I131*H131,2)</f>
        <v>0</v>
      </c>
      <c r="BL131" s="18" t="s">
        <v>248</v>
      </c>
      <c r="BM131" s="225" t="s">
        <v>9222</v>
      </c>
    </row>
    <row r="132" s="2" customFormat="1" ht="44.25" customHeight="1">
      <c r="A132" s="39"/>
      <c r="B132" s="40"/>
      <c r="C132" s="214" t="s">
        <v>309</v>
      </c>
      <c r="D132" s="214" t="s">
        <v>243</v>
      </c>
      <c r="E132" s="215" t="s">
        <v>9223</v>
      </c>
      <c r="F132" s="216" t="s">
        <v>9224</v>
      </c>
      <c r="G132" s="217" t="s">
        <v>786</v>
      </c>
      <c r="H132" s="218">
        <v>500</v>
      </c>
      <c r="I132" s="219"/>
      <c r="J132" s="220">
        <f>ROUND(I132*H132,2)</f>
        <v>0</v>
      </c>
      <c r="K132" s="216" t="s">
        <v>749</v>
      </c>
      <c r="L132" s="45"/>
      <c r="M132" s="221" t="s">
        <v>19</v>
      </c>
      <c r="N132" s="222" t="s">
        <v>43</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248</v>
      </c>
      <c r="AT132" s="225" t="s">
        <v>243</v>
      </c>
      <c r="AU132" s="225" t="s">
        <v>81</v>
      </c>
      <c r="AY132" s="18" t="s">
        <v>240</v>
      </c>
      <c r="BE132" s="226">
        <f>IF(N132="základní",J132,0)</f>
        <v>0</v>
      </c>
      <c r="BF132" s="226">
        <f>IF(N132="snížená",J132,0)</f>
        <v>0</v>
      </c>
      <c r="BG132" s="226">
        <f>IF(N132="zákl. přenesená",J132,0)</f>
        <v>0</v>
      </c>
      <c r="BH132" s="226">
        <f>IF(N132="sníž. přenesená",J132,0)</f>
        <v>0</v>
      </c>
      <c r="BI132" s="226">
        <f>IF(N132="nulová",J132,0)</f>
        <v>0</v>
      </c>
      <c r="BJ132" s="18" t="s">
        <v>79</v>
      </c>
      <c r="BK132" s="226">
        <f>ROUND(I132*H132,2)</f>
        <v>0</v>
      </c>
      <c r="BL132" s="18" t="s">
        <v>248</v>
      </c>
      <c r="BM132" s="225" t="s">
        <v>9225</v>
      </c>
    </row>
    <row r="133" s="2" customFormat="1" ht="44.25" customHeight="1">
      <c r="A133" s="39"/>
      <c r="B133" s="40"/>
      <c r="C133" s="214" t="s">
        <v>278</v>
      </c>
      <c r="D133" s="214" t="s">
        <v>243</v>
      </c>
      <c r="E133" s="215" t="s">
        <v>9226</v>
      </c>
      <c r="F133" s="216" t="s">
        <v>785</v>
      </c>
      <c r="G133" s="217" t="s">
        <v>786</v>
      </c>
      <c r="H133" s="218">
        <v>500</v>
      </c>
      <c r="I133" s="219"/>
      <c r="J133" s="220">
        <f>ROUND(I133*H133,2)</f>
        <v>0</v>
      </c>
      <c r="K133" s="216" t="s">
        <v>749</v>
      </c>
      <c r="L133" s="45"/>
      <c r="M133" s="221" t="s">
        <v>19</v>
      </c>
      <c r="N133" s="222" t="s">
        <v>43</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248</v>
      </c>
      <c r="AT133" s="225" t="s">
        <v>243</v>
      </c>
      <c r="AU133" s="225" t="s">
        <v>81</v>
      </c>
      <c r="AY133" s="18" t="s">
        <v>240</v>
      </c>
      <c r="BE133" s="226">
        <f>IF(N133="základní",J133,0)</f>
        <v>0</v>
      </c>
      <c r="BF133" s="226">
        <f>IF(N133="snížená",J133,0)</f>
        <v>0</v>
      </c>
      <c r="BG133" s="226">
        <f>IF(N133="zákl. přenesená",J133,0)</f>
        <v>0</v>
      </c>
      <c r="BH133" s="226">
        <f>IF(N133="sníž. přenesená",J133,0)</f>
        <v>0</v>
      </c>
      <c r="BI133" s="226">
        <f>IF(N133="nulová",J133,0)</f>
        <v>0</v>
      </c>
      <c r="BJ133" s="18" t="s">
        <v>79</v>
      </c>
      <c r="BK133" s="226">
        <f>ROUND(I133*H133,2)</f>
        <v>0</v>
      </c>
      <c r="BL133" s="18" t="s">
        <v>248</v>
      </c>
      <c r="BM133" s="225" t="s">
        <v>9227</v>
      </c>
    </row>
    <row r="134" s="12" customFormat="1" ht="25.92" customHeight="1">
      <c r="A134" s="12"/>
      <c r="B134" s="198"/>
      <c r="C134" s="199"/>
      <c r="D134" s="200" t="s">
        <v>71</v>
      </c>
      <c r="E134" s="201" t="s">
        <v>1653</v>
      </c>
      <c r="F134" s="201" t="s">
        <v>1654</v>
      </c>
      <c r="G134" s="199"/>
      <c r="H134" s="199"/>
      <c r="I134" s="202"/>
      <c r="J134" s="203">
        <f>BK134</f>
        <v>0</v>
      </c>
      <c r="K134" s="199"/>
      <c r="L134" s="204"/>
      <c r="M134" s="205"/>
      <c r="N134" s="206"/>
      <c r="O134" s="206"/>
      <c r="P134" s="207">
        <f>P135+P140</f>
        <v>0</v>
      </c>
      <c r="Q134" s="206"/>
      <c r="R134" s="207">
        <f>R135+R140</f>
        <v>0</v>
      </c>
      <c r="S134" s="206"/>
      <c r="T134" s="208">
        <f>T135+T140</f>
        <v>23.516500000000001</v>
      </c>
      <c r="U134" s="12"/>
      <c r="V134" s="12"/>
      <c r="W134" s="12"/>
      <c r="X134" s="12"/>
      <c r="Y134" s="12"/>
      <c r="Z134" s="12"/>
      <c r="AA134" s="12"/>
      <c r="AB134" s="12"/>
      <c r="AC134" s="12"/>
      <c r="AD134" s="12"/>
      <c r="AE134" s="12"/>
      <c r="AR134" s="209" t="s">
        <v>81</v>
      </c>
      <c r="AT134" s="210" t="s">
        <v>71</v>
      </c>
      <c r="AU134" s="210" t="s">
        <v>72</v>
      </c>
      <c r="AY134" s="209" t="s">
        <v>240</v>
      </c>
      <c r="BK134" s="211">
        <f>BK135+BK140</f>
        <v>0</v>
      </c>
    </row>
    <row r="135" s="12" customFormat="1" ht="22.8" customHeight="1">
      <c r="A135" s="12"/>
      <c r="B135" s="198"/>
      <c r="C135" s="199"/>
      <c r="D135" s="200" t="s">
        <v>71</v>
      </c>
      <c r="E135" s="212" t="s">
        <v>2868</v>
      </c>
      <c r="F135" s="212" t="s">
        <v>2869</v>
      </c>
      <c r="G135" s="199"/>
      <c r="H135" s="199"/>
      <c r="I135" s="202"/>
      <c r="J135" s="213">
        <f>BK135</f>
        <v>0</v>
      </c>
      <c r="K135" s="199"/>
      <c r="L135" s="204"/>
      <c r="M135" s="205"/>
      <c r="N135" s="206"/>
      <c r="O135" s="206"/>
      <c r="P135" s="207">
        <f>SUM(P136:P139)</f>
        <v>0</v>
      </c>
      <c r="Q135" s="206"/>
      <c r="R135" s="207">
        <f>SUM(R136:R139)</f>
        <v>0</v>
      </c>
      <c r="S135" s="206"/>
      <c r="T135" s="208">
        <f>SUM(T136:T139)</f>
        <v>0</v>
      </c>
      <c r="U135" s="12"/>
      <c r="V135" s="12"/>
      <c r="W135" s="12"/>
      <c r="X135" s="12"/>
      <c r="Y135" s="12"/>
      <c r="Z135" s="12"/>
      <c r="AA135" s="12"/>
      <c r="AB135" s="12"/>
      <c r="AC135" s="12"/>
      <c r="AD135" s="12"/>
      <c r="AE135" s="12"/>
      <c r="AR135" s="209" t="s">
        <v>81</v>
      </c>
      <c r="AT135" s="210" t="s">
        <v>71</v>
      </c>
      <c r="AU135" s="210" t="s">
        <v>79</v>
      </c>
      <c r="AY135" s="209" t="s">
        <v>240</v>
      </c>
      <c r="BK135" s="211">
        <f>SUM(BK136:BK139)</f>
        <v>0</v>
      </c>
    </row>
    <row r="136" s="2" customFormat="1">
      <c r="A136" s="39"/>
      <c r="B136" s="40"/>
      <c r="C136" s="214" t="s">
        <v>7</v>
      </c>
      <c r="D136" s="214" t="s">
        <v>243</v>
      </c>
      <c r="E136" s="215" t="s">
        <v>9228</v>
      </c>
      <c r="F136" s="216" t="s">
        <v>9229</v>
      </c>
      <c r="G136" s="217" t="s">
        <v>251</v>
      </c>
      <c r="H136" s="218">
        <v>671.89999999999998</v>
      </c>
      <c r="I136" s="219"/>
      <c r="J136" s="220">
        <f>ROUND(I136*H136,2)</f>
        <v>0</v>
      </c>
      <c r="K136" s="216" t="s">
        <v>1343</v>
      </c>
      <c r="L136" s="45"/>
      <c r="M136" s="221" t="s">
        <v>19</v>
      </c>
      <c r="N136" s="222" t="s">
        <v>43</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271</v>
      </c>
      <c r="AT136" s="225" t="s">
        <v>243</v>
      </c>
      <c r="AU136" s="225" t="s">
        <v>81</v>
      </c>
      <c r="AY136" s="18" t="s">
        <v>240</v>
      </c>
      <c r="BE136" s="226">
        <f>IF(N136="základní",J136,0)</f>
        <v>0</v>
      </c>
      <c r="BF136" s="226">
        <f>IF(N136="snížená",J136,0)</f>
        <v>0</v>
      </c>
      <c r="BG136" s="226">
        <f>IF(N136="zákl. přenesená",J136,0)</f>
        <v>0</v>
      </c>
      <c r="BH136" s="226">
        <f>IF(N136="sníž. přenesená",J136,0)</f>
        <v>0</v>
      </c>
      <c r="BI136" s="226">
        <f>IF(N136="nulová",J136,0)</f>
        <v>0</v>
      </c>
      <c r="BJ136" s="18" t="s">
        <v>79</v>
      </c>
      <c r="BK136" s="226">
        <f>ROUND(I136*H136,2)</f>
        <v>0</v>
      </c>
      <c r="BL136" s="18" t="s">
        <v>271</v>
      </c>
      <c r="BM136" s="225" t="s">
        <v>9230</v>
      </c>
    </row>
    <row r="137" s="13" customFormat="1">
      <c r="A137" s="13"/>
      <c r="B137" s="248"/>
      <c r="C137" s="249"/>
      <c r="D137" s="227" t="s">
        <v>801</v>
      </c>
      <c r="E137" s="250" t="s">
        <v>19</v>
      </c>
      <c r="F137" s="251" t="s">
        <v>9231</v>
      </c>
      <c r="G137" s="249"/>
      <c r="H137" s="252">
        <v>671.89999999999998</v>
      </c>
      <c r="I137" s="253"/>
      <c r="J137" s="249"/>
      <c r="K137" s="249"/>
      <c r="L137" s="254"/>
      <c r="M137" s="255"/>
      <c r="N137" s="256"/>
      <c r="O137" s="256"/>
      <c r="P137" s="256"/>
      <c r="Q137" s="256"/>
      <c r="R137" s="256"/>
      <c r="S137" s="256"/>
      <c r="T137" s="257"/>
      <c r="U137" s="13"/>
      <c r="V137" s="13"/>
      <c r="W137" s="13"/>
      <c r="X137" s="13"/>
      <c r="Y137" s="13"/>
      <c r="Z137" s="13"/>
      <c r="AA137" s="13"/>
      <c r="AB137" s="13"/>
      <c r="AC137" s="13"/>
      <c r="AD137" s="13"/>
      <c r="AE137" s="13"/>
      <c r="AT137" s="258" t="s">
        <v>801</v>
      </c>
      <c r="AU137" s="258" t="s">
        <v>81</v>
      </c>
      <c r="AV137" s="13" t="s">
        <v>81</v>
      </c>
      <c r="AW137" s="13" t="s">
        <v>33</v>
      </c>
      <c r="AX137" s="13" t="s">
        <v>79</v>
      </c>
      <c r="AY137" s="258" t="s">
        <v>240</v>
      </c>
    </row>
    <row r="138" s="2" customFormat="1">
      <c r="A138" s="39"/>
      <c r="B138" s="40"/>
      <c r="C138" s="214" t="s">
        <v>283</v>
      </c>
      <c r="D138" s="214" t="s">
        <v>243</v>
      </c>
      <c r="E138" s="215" t="s">
        <v>9232</v>
      </c>
      <c r="F138" s="216" t="s">
        <v>9233</v>
      </c>
      <c r="G138" s="217" t="s">
        <v>251</v>
      </c>
      <c r="H138" s="218">
        <v>671.89999999999998</v>
      </c>
      <c r="I138" s="219"/>
      <c r="J138" s="220">
        <f>ROUND(I138*H138,2)</f>
        <v>0</v>
      </c>
      <c r="K138" s="216" t="s">
        <v>1343</v>
      </c>
      <c r="L138" s="45"/>
      <c r="M138" s="221" t="s">
        <v>19</v>
      </c>
      <c r="N138" s="222" t="s">
        <v>43</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271</v>
      </c>
      <c r="AT138" s="225" t="s">
        <v>243</v>
      </c>
      <c r="AU138" s="225" t="s">
        <v>81</v>
      </c>
      <c r="AY138" s="18" t="s">
        <v>240</v>
      </c>
      <c r="BE138" s="226">
        <f>IF(N138="základní",J138,0)</f>
        <v>0</v>
      </c>
      <c r="BF138" s="226">
        <f>IF(N138="snížená",J138,0)</f>
        <v>0</v>
      </c>
      <c r="BG138" s="226">
        <f>IF(N138="zákl. přenesená",J138,0)</f>
        <v>0</v>
      </c>
      <c r="BH138" s="226">
        <f>IF(N138="sníž. přenesená",J138,0)</f>
        <v>0</v>
      </c>
      <c r="BI138" s="226">
        <f>IF(N138="nulová",J138,0)</f>
        <v>0</v>
      </c>
      <c r="BJ138" s="18" t="s">
        <v>79</v>
      </c>
      <c r="BK138" s="226">
        <f>ROUND(I138*H138,2)</f>
        <v>0</v>
      </c>
      <c r="BL138" s="18" t="s">
        <v>271</v>
      </c>
      <c r="BM138" s="225" t="s">
        <v>9234</v>
      </c>
    </row>
    <row r="139" s="13" customFormat="1">
      <c r="A139" s="13"/>
      <c r="B139" s="248"/>
      <c r="C139" s="249"/>
      <c r="D139" s="227" t="s">
        <v>801</v>
      </c>
      <c r="E139" s="250" t="s">
        <v>19</v>
      </c>
      <c r="F139" s="251" t="s">
        <v>9235</v>
      </c>
      <c r="G139" s="249"/>
      <c r="H139" s="252">
        <v>671.89999999999998</v>
      </c>
      <c r="I139" s="253"/>
      <c r="J139" s="249"/>
      <c r="K139" s="249"/>
      <c r="L139" s="254"/>
      <c r="M139" s="255"/>
      <c r="N139" s="256"/>
      <c r="O139" s="256"/>
      <c r="P139" s="256"/>
      <c r="Q139" s="256"/>
      <c r="R139" s="256"/>
      <c r="S139" s="256"/>
      <c r="T139" s="257"/>
      <c r="U139" s="13"/>
      <c r="V139" s="13"/>
      <c r="W139" s="13"/>
      <c r="X139" s="13"/>
      <c r="Y139" s="13"/>
      <c r="Z139" s="13"/>
      <c r="AA139" s="13"/>
      <c r="AB139" s="13"/>
      <c r="AC139" s="13"/>
      <c r="AD139" s="13"/>
      <c r="AE139" s="13"/>
      <c r="AT139" s="258" t="s">
        <v>801</v>
      </c>
      <c r="AU139" s="258" t="s">
        <v>81</v>
      </c>
      <c r="AV139" s="13" t="s">
        <v>81</v>
      </c>
      <c r="AW139" s="13" t="s">
        <v>33</v>
      </c>
      <c r="AX139" s="13" t="s">
        <v>79</v>
      </c>
      <c r="AY139" s="258" t="s">
        <v>240</v>
      </c>
    </row>
    <row r="140" s="12" customFormat="1" ht="22.8" customHeight="1">
      <c r="A140" s="12"/>
      <c r="B140" s="198"/>
      <c r="C140" s="199"/>
      <c r="D140" s="200" t="s">
        <v>71</v>
      </c>
      <c r="E140" s="212" t="s">
        <v>3124</v>
      </c>
      <c r="F140" s="212" t="s">
        <v>3125</v>
      </c>
      <c r="G140" s="199"/>
      <c r="H140" s="199"/>
      <c r="I140" s="202"/>
      <c r="J140" s="213">
        <f>BK140</f>
        <v>0</v>
      </c>
      <c r="K140" s="199"/>
      <c r="L140" s="204"/>
      <c r="M140" s="205"/>
      <c r="N140" s="206"/>
      <c r="O140" s="206"/>
      <c r="P140" s="207">
        <f>SUM(P141:P142)</f>
        <v>0</v>
      </c>
      <c r="Q140" s="206"/>
      <c r="R140" s="207">
        <f>SUM(R141:R142)</f>
        <v>0</v>
      </c>
      <c r="S140" s="206"/>
      <c r="T140" s="208">
        <f>SUM(T141:T142)</f>
        <v>23.516500000000001</v>
      </c>
      <c r="U140" s="12"/>
      <c r="V140" s="12"/>
      <c r="W140" s="12"/>
      <c r="X140" s="12"/>
      <c r="Y140" s="12"/>
      <c r="Z140" s="12"/>
      <c r="AA140" s="12"/>
      <c r="AB140" s="12"/>
      <c r="AC140" s="12"/>
      <c r="AD140" s="12"/>
      <c r="AE140" s="12"/>
      <c r="AR140" s="209" t="s">
        <v>81</v>
      </c>
      <c r="AT140" s="210" t="s">
        <v>71</v>
      </c>
      <c r="AU140" s="210" t="s">
        <v>79</v>
      </c>
      <c r="AY140" s="209" t="s">
        <v>240</v>
      </c>
      <c r="BK140" s="211">
        <f>SUM(BK141:BK142)</f>
        <v>0</v>
      </c>
    </row>
    <row r="141" s="2" customFormat="1">
      <c r="A141" s="39"/>
      <c r="B141" s="40"/>
      <c r="C141" s="214" t="s">
        <v>318</v>
      </c>
      <c r="D141" s="214" t="s">
        <v>243</v>
      </c>
      <c r="E141" s="215" t="s">
        <v>9236</v>
      </c>
      <c r="F141" s="216" t="s">
        <v>9237</v>
      </c>
      <c r="G141" s="217" t="s">
        <v>251</v>
      </c>
      <c r="H141" s="218">
        <v>671.89999999999998</v>
      </c>
      <c r="I141" s="219"/>
      <c r="J141" s="220">
        <f>ROUND(I141*H141,2)</f>
        <v>0</v>
      </c>
      <c r="K141" s="216" t="s">
        <v>749</v>
      </c>
      <c r="L141" s="45"/>
      <c r="M141" s="221" t="s">
        <v>19</v>
      </c>
      <c r="N141" s="222" t="s">
        <v>43</v>
      </c>
      <c r="O141" s="85"/>
      <c r="P141" s="223">
        <f>O141*H141</f>
        <v>0</v>
      </c>
      <c r="Q141" s="223">
        <v>0</v>
      </c>
      <c r="R141" s="223">
        <f>Q141*H141</f>
        <v>0</v>
      </c>
      <c r="S141" s="223">
        <v>0.035000000000000003</v>
      </c>
      <c r="T141" s="224">
        <f>S141*H141</f>
        <v>23.516500000000001</v>
      </c>
      <c r="U141" s="39"/>
      <c r="V141" s="39"/>
      <c r="W141" s="39"/>
      <c r="X141" s="39"/>
      <c r="Y141" s="39"/>
      <c r="Z141" s="39"/>
      <c r="AA141" s="39"/>
      <c r="AB141" s="39"/>
      <c r="AC141" s="39"/>
      <c r="AD141" s="39"/>
      <c r="AE141" s="39"/>
      <c r="AR141" s="225" t="s">
        <v>271</v>
      </c>
      <c r="AT141" s="225" t="s">
        <v>243</v>
      </c>
      <c r="AU141" s="225" t="s">
        <v>81</v>
      </c>
      <c r="AY141" s="18" t="s">
        <v>240</v>
      </c>
      <c r="BE141" s="226">
        <f>IF(N141="základní",J141,0)</f>
        <v>0</v>
      </c>
      <c r="BF141" s="226">
        <f>IF(N141="snížená",J141,0)</f>
        <v>0</v>
      </c>
      <c r="BG141" s="226">
        <f>IF(N141="zákl. přenesená",J141,0)</f>
        <v>0</v>
      </c>
      <c r="BH141" s="226">
        <f>IF(N141="sníž. přenesená",J141,0)</f>
        <v>0</v>
      </c>
      <c r="BI141" s="226">
        <f>IF(N141="nulová",J141,0)</f>
        <v>0</v>
      </c>
      <c r="BJ141" s="18" t="s">
        <v>79</v>
      </c>
      <c r="BK141" s="226">
        <f>ROUND(I141*H141,2)</f>
        <v>0</v>
      </c>
      <c r="BL141" s="18" t="s">
        <v>271</v>
      </c>
      <c r="BM141" s="225" t="s">
        <v>9238</v>
      </c>
    </row>
    <row r="142" s="13" customFormat="1">
      <c r="A142" s="13"/>
      <c r="B142" s="248"/>
      <c r="C142" s="249"/>
      <c r="D142" s="227" t="s">
        <v>801</v>
      </c>
      <c r="E142" s="250" t="s">
        <v>19</v>
      </c>
      <c r="F142" s="251" t="s">
        <v>9231</v>
      </c>
      <c r="G142" s="249"/>
      <c r="H142" s="252">
        <v>671.89999999999998</v>
      </c>
      <c r="I142" s="253"/>
      <c r="J142" s="249"/>
      <c r="K142" s="249"/>
      <c r="L142" s="254"/>
      <c r="M142" s="294"/>
      <c r="N142" s="295"/>
      <c r="O142" s="295"/>
      <c r="P142" s="295"/>
      <c r="Q142" s="295"/>
      <c r="R142" s="295"/>
      <c r="S142" s="295"/>
      <c r="T142" s="296"/>
      <c r="U142" s="13"/>
      <c r="V142" s="13"/>
      <c r="W142" s="13"/>
      <c r="X142" s="13"/>
      <c r="Y142" s="13"/>
      <c r="Z142" s="13"/>
      <c r="AA142" s="13"/>
      <c r="AB142" s="13"/>
      <c r="AC142" s="13"/>
      <c r="AD142" s="13"/>
      <c r="AE142" s="13"/>
      <c r="AT142" s="258" t="s">
        <v>801</v>
      </c>
      <c r="AU142" s="258" t="s">
        <v>81</v>
      </c>
      <c r="AV142" s="13" t="s">
        <v>81</v>
      </c>
      <c r="AW142" s="13" t="s">
        <v>33</v>
      </c>
      <c r="AX142" s="13" t="s">
        <v>79</v>
      </c>
      <c r="AY142" s="258" t="s">
        <v>240</v>
      </c>
    </row>
    <row r="143" s="2" customFormat="1" ht="6.96" customHeight="1">
      <c r="A143" s="39"/>
      <c r="B143" s="60"/>
      <c r="C143" s="61"/>
      <c r="D143" s="61"/>
      <c r="E143" s="61"/>
      <c r="F143" s="61"/>
      <c r="G143" s="61"/>
      <c r="H143" s="61"/>
      <c r="I143" s="61"/>
      <c r="J143" s="61"/>
      <c r="K143" s="61"/>
      <c r="L143" s="45"/>
      <c r="M143" s="39"/>
      <c r="O143" s="39"/>
      <c r="P143" s="39"/>
      <c r="Q143" s="39"/>
      <c r="R143" s="39"/>
      <c r="S143" s="39"/>
      <c r="T143" s="39"/>
      <c r="U143" s="39"/>
      <c r="V143" s="39"/>
      <c r="W143" s="39"/>
      <c r="X143" s="39"/>
      <c r="Y143" s="39"/>
      <c r="Z143" s="39"/>
      <c r="AA143" s="39"/>
      <c r="AB143" s="39"/>
      <c r="AC143" s="39"/>
      <c r="AD143" s="39"/>
      <c r="AE143" s="39"/>
    </row>
  </sheetData>
  <sheetProtection sheet="1" autoFilter="0" formatColumns="0" formatRows="0" objects="1" scenarios="1" spinCount="100000" saltValue="YKFIN39hqEM+tD31YERNa4x+eZyVUeKfWmjte+Flow58hPaIXu8+l7gmWYQ2jLEp8wYqtniTlEwGyUa5BDTM0w==" hashValue="/UL5VCScOwWy/XEcxpMTm4jogA75+O2NCnWVIZupCoSpVyT47tO7j04mZUiHvlyajUFdqNWRbZEkEb2uNX/OAA==" algorithmName="SHA-512" password="CC35"/>
  <autoFilter ref="C84:K142"/>
  <mergeCells count="9">
    <mergeCell ref="E7:H7"/>
    <mergeCell ref="E9:H9"/>
    <mergeCell ref="E18:H18"/>
    <mergeCell ref="E27:H27"/>
    <mergeCell ref="E48:H48"/>
    <mergeCell ref="E50:H50"/>
    <mergeCell ref="E75:H75"/>
    <mergeCell ref="E77:H7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198</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2" customFormat="1" ht="12" customHeight="1">
      <c r="A8" s="39"/>
      <c r="B8" s="45"/>
      <c r="C8" s="39"/>
      <c r="D8" s="144" t="s">
        <v>209</v>
      </c>
      <c r="E8" s="39"/>
      <c r="F8" s="39"/>
      <c r="G8" s="39"/>
      <c r="H8" s="39"/>
      <c r="I8" s="39"/>
      <c r="J8" s="39"/>
      <c r="K8" s="39"/>
      <c r="L8" s="146"/>
      <c r="S8" s="39"/>
      <c r="T8" s="39"/>
      <c r="U8" s="39"/>
      <c r="V8" s="39"/>
      <c r="W8" s="39"/>
      <c r="X8" s="39"/>
      <c r="Y8" s="39"/>
      <c r="Z8" s="39"/>
      <c r="AA8" s="39"/>
      <c r="AB8" s="39"/>
      <c r="AC8" s="39"/>
      <c r="AD8" s="39"/>
      <c r="AE8" s="39"/>
    </row>
    <row r="9" s="2" customFormat="1" ht="30" customHeight="1">
      <c r="A9" s="39"/>
      <c r="B9" s="45"/>
      <c r="C9" s="39"/>
      <c r="D9" s="39"/>
      <c r="E9" s="147" t="s">
        <v>9239</v>
      </c>
      <c r="F9" s="39"/>
      <c r="G9" s="39"/>
      <c r="H9" s="39"/>
      <c r="I9" s="39"/>
      <c r="J9" s="39"/>
      <c r="K9" s="39"/>
      <c r="L9" s="146"/>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146"/>
      <c r="S10" s="39"/>
      <c r="T10" s="39"/>
      <c r="U10" s="39"/>
      <c r="V10" s="39"/>
      <c r="W10" s="39"/>
      <c r="X10" s="39"/>
      <c r="Y10" s="39"/>
      <c r="Z10" s="39"/>
      <c r="AA10" s="39"/>
      <c r="AB10" s="39"/>
      <c r="AC10" s="39"/>
      <c r="AD10" s="39"/>
      <c r="AE10" s="39"/>
    </row>
    <row r="11" s="2" customFormat="1" ht="12" customHeight="1">
      <c r="A11" s="39"/>
      <c r="B11" s="45"/>
      <c r="C11" s="39"/>
      <c r="D11" s="144" t="s">
        <v>18</v>
      </c>
      <c r="E11" s="39"/>
      <c r="F11" s="134" t="s">
        <v>19</v>
      </c>
      <c r="G11" s="39"/>
      <c r="H11" s="39"/>
      <c r="I11" s="144" t="s">
        <v>20</v>
      </c>
      <c r="J11" s="134" t="s">
        <v>19</v>
      </c>
      <c r="K11" s="39"/>
      <c r="L11" s="146"/>
      <c r="S11" s="39"/>
      <c r="T11" s="39"/>
      <c r="U11" s="39"/>
      <c r="V11" s="39"/>
      <c r="W11" s="39"/>
      <c r="X11" s="39"/>
      <c r="Y11" s="39"/>
      <c r="Z11" s="39"/>
      <c r="AA11" s="39"/>
      <c r="AB11" s="39"/>
      <c r="AC11" s="39"/>
      <c r="AD11" s="39"/>
      <c r="AE11" s="39"/>
    </row>
    <row r="12" s="2" customFormat="1" ht="12" customHeight="1">
      <c r="A12" s="39"/>
      <c r="B12" s="45"/>
      <c r="C12" s="39"/>
      <c r="D12" s="144" t="s">
        <v>21</v>
      </c>
      <c r="E12" s="39"/>
      <c r="F12" s="134" t="s">
        <v>22</v>
      </c>
      <c r="G12" s="39"/>
      <c r="H12" s="39"/>
      <c r="I12" s="144" t="s">
        <v>23</v>
      </c>
      <c r="J12" s="148" t="str">
        <f>'Rekapitulace stavby'!AN8</f>
        <v>19. 10. 2024</v>
      </c>
      <c r="K12" s="39"/>
      <c r="L12" s="146"/>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146"/>
      <c r="S13" s="39"/>
      <c r="T13" s="39"/>
      <c r="U13" s="39"/>
      <c r="V13" s="39"/>
      <c r="W13" s="39"/>
      <c r="X13" s="39"/>
      <c r="Y13" s="39"/>
      <c r="Z13" s="39"/>
      <c r="AA13" s="39"/>
      <c r="AB13" s="39"/>
      <c r="AC13" s="39"/>
      <c r="AD13" s="39"/>
      <c r="AE13" s="39"/>
    </row>
    <row r="14" s="2" customFormat="1" ht="12" customHeight="1">
      <c r="A14" s="39"/>
      <c r="B14" s="45"/>
      <c r="C14" s="39"/>
      <c r="D14" s="144" t="s">
        <v>25</v>
      </c>
      <c r="E14" s="39"/>
      <c r="F14" s="39"/>
      <c r="G14" s="39"/>
      <c r="H14" s="39"/>
      <c r="I14" s="144" t="s">
        <v>26</v>
      </c>
      <c r="J14" s="134" t="s">
        <v>19</v>
      </c>
      <c r="K14" s="39"/>
      <c r="L14" s="146"/>
      <c r="S14" s="39"/>
      <c r="T14" s="39"/>
      <c r="U14" s="39"/>
      <c r="V14" s="39"/>
      <c r="W14" s="39"/>
      <c r="X14" s="39"/>
      <c r="Y14" s="39"/>
      <c r="Z14" s="39"/>
      <c r="AA14" s="39"/>
      <c r="AB14" s="39"/>
      <c r="AC14" s="39"/>
      <c r="AD14" s="39"/>
      <c r="AE14" s="39"/>
    </row>
    <row r="15" s="2" customFormat="1" ht="18" customHeight="1">
      <c r="A15" s="39"/>
      <c r="B15" s="45"/>
      <c r="C15" s="39"/>
      <c r="D15" s="39"/>
      <c r="E15" s="134" t="s">
        <v>27</v>
      </c>
      <c r="F15" s="39"/>
      <c r="G15" s="39"/>
      <c r="H15" s="39"/>
      <c r="I15" s="144" t="s">
        <v>28</v>
      </c>
      <c r="J15" s="134" t="s">
        <v>19</v>
      </c>
      <c r="K15" s="39"/>
      <c r="L15" s="146"/>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146"/>
      <c r="S16" s="39"/>
      <c r="T16" s="39"/>
      <c r="U16" s="39"/>
      <c r="V16" s="39"/>
      <c r="W16" s="39"/>
      <c r="X16" s="39"/>
      <c r="Y16" s="39"/>
      <c r="Z16" s="39"/>
      <c r="AA16" s="39"/>
      <c r="AB16" s="39"/>
      <c r="AC16" s="39"/>
      <c r="AD16" s="39"/>
      <c r="AE16" s="39"/>
    </row>
    <row r="17" s="2" customFormat="1" ht="12" customHeight="1">
      <c r="A17" s="39"/>
      <c r="B17" s="45"/>
      <c r="C17" s="39"/>
      <c r="D17" s="144" t="s">
        <v>29</v>
      </c>
      <c r="E17" s="39"/>
      <c r="F17" s="39"/>
      <c r="G17" s="39"/>
      <c r="H17" s="39"/>
      <c r="I17" s="144" t="s">
        <v>26</v>
      </c>
      <c r="J17" s="34" t="str">
        <f>'Rekapitulace stavby'!AN13</f>
        <v>Vyplň údaj</v>
      </c>
      <c r="K17" s="39"/>
      <c r="L17" s="146"/>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34"/>
      <c r="G18" s="134"/>
      <c r="H18" s="134"/>
      <c r="I18" s="144" t="s">
        <v>28</v>
      </c>
      <c r="J18" s="34" t="str">
        <f>'Rekapitulace stavby'!AN14</f>
        <v>Vyplň údaj</v>
      </c>
      <c r="K18" s="39"/>
      <c r="L18" s="146"/>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146"/>
      <c r="S19" s="39"/>
      <c r="T19" s="39"/>
      <c r="U19" s="39"/>
      <c r="V19" s="39"/>
      <c r="W19" s="39"/>
      <c r="X19" s="39"/>
      <c r="Y19" s="39"/>
      <c r="Z19" s="39"/>
      <c r="AA19" s="39"/>
      <c r="AB19" s="39"/>
      <c r="AC19" s="39"/>
      <c r="AD19" s="39"/>
      <c r="AE19" s="39"/>
    </row>
    <row r="20" s="2" customFormat="1" ht="12" customHeight="1">
      <c r="A20" s="39"/>
      <c r="B20" s="45"/>
      <c r="C20" s="39"/>
      <c r="D20" s="144" t="s">
        <v>31</v>
      </c>
      <c r="E20" s="39"/>
      <c r="F20" s="39"/>
      <c r="G20" s="39"/>
      <c r="H20" s="39"/>
      <c r="I20" s="144" t="s">
        <v>26</v>
      </c>
      <c r="J20" s="134" t="s">
        <v>19</v>
      </c>
      <c r="K20" s="39"/>
      <c r="L20" s="146"/>
      <c r="S20" s="39"/>
      <c r="T20" s="39"/>
      <c r="U20" s="39"/>
      <c r="V20" s="39"/>
      <c r="W20" s="39"/>
      <c r="X20" s="39"/>
      <c r="Y20" s="39"/>
      <c r="Z20" s="39"/>
      <c r="AA20" s="39"/>
      <c r="AB20" s="39"/>
      <c r="AC20" s="39"/>
      <c r="AD20" s="39"/>
      <c r="AE20" s="39"/>
    </row>
    <row r="21" s="2" customFormat="1" ht="18" customHeight="1">
      <c r="A21" s="39"/>
      <c r="B21" s="45"/>
      <c r="C21" s="39"/>
      <c r="D21" s="39"/>
      <c r="E21" s="134" t="s">
        <v>32</v>
      </c>
      <c r="F21" s="39"/>
      <c r="G21" s="39"/>
      <c r="H21" s="39"/>
      <c r="I21" s="144" t="s">
        <v>28</v>
      </c>
      <c r="J21" s="134" t="s">
        <v>19</v>
      </c>
      <c r="K21" s="39"/>
      <c r="L21" s="146"/>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146"/>
      <c r="S22" s="39"/>
      <c r="T22" s="39"/>
      <c r="U22" s="39"/>
      <c r="V22" s="39"/>
      <c r="W22" s="39"/>
      <c r="X22" s="39"/>
      <c r="Y22" s="39"/>
      <c r="Z22" s="39"/>
      <c r="AA22" s="39"/>
      <c r="AB22" s="39"/>
      <c r="AC22" s="39"/>
      <c r="AD22" s="39"/>
      <c r="AE22" s="39"/>
    </row>
    <row r="23" s="2" customFormat="1" ht="12" customHeight="1">
      <c r="A23" s="39"/>
      <c r="B23" s="45"/>
      <c r="C23" s="39"/>
      <c r="D23" s="144" t="s">
        <v>34</v>
      </c>
      <c r="E23" s="39"/>
      <c r="F23" s="39"/>
      <c r="G23" s="39"/>
      <c r="H23" s="39"/>
      <c r="I23" s="144" t="s">
        <v>26</v>
      </c>
      <c r="J23" s="134" t="s">
        <v>19</v>
      </c>
      <c r="K23" s="39"/>
      <c r="L23" s="146"/>
      <c r="S23" s="39"/>
      <c r="T23" s="39"/>
      <c r="U23" s="39"/>
      <c r="V23" s="39"/>
      <c r="W23" s="39"/>
      <c r="X23" s="39"/>
      <c r="Y23" s="39"/>
      <c r="Z23" s="39"/>
      <c r="AA23" s="39"/>
      <c r="AB23" s="39"/>
      <c r="AC23" s="39"/>
      <c r="AD23" s="39"/>
      <c r="AE23" s="39"/>
    </row>
    <row r="24" s="2" customFormat="1" ht="18" customHeight="1">
      <c r="A24" s="39"/>
      <c r="B24" s="45"/>
      <c r="C24" s="39"/>
      <c r="D24" s="39"/>
      <c r="E24" s="134" t="s">
        <v>35</v>
      </c>
      <c r="F24" s="39"/>
      <c r="G24" s="39"/>
      <c r="H24" s="39"/>
      <c r="I24" s="144" t="s">
        <v>28</v>
      </c>
      <c r="J24" s="134" t="s">
        <v>19</v>
      </c>
      <c r="K24" s="39"/>
      <c r="L24" s="146"/>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146"/>
      <c r="S25" s="39"/>
      <c r="T25" s="39"/>
      <c r="U25" s="39"/>
      <c r="V25" s="39"/>
      <c r="W25" s="39"/>
      <c r="X25" s="39"/>
      <c r="Y25" s="39"/>
      <c r="Z25" s="39"/>
      <c r="AA25" s="39"/>
      <c r="AB25" s="39"/>
      <c r="AC25" s="39"/>
      <c r="AD25" s="39"/>
      <c r="AE25" s="39"/>
    </row>
    <row r="26" s="2" customFormat="1" ht="12" customHeight="1">
      <c r="A26" s="39"/>
      <c r="B26" s="45"/>
      <c r="C26" s="39"/>
      <c r="D26" s="144" t="s">
        <v>36</v>
      </c>
      <c r="E26" s="39"/>
      <c r="F26" s="39"/>
      <c r="G26" s="39"/>
      <c r="H26" s="39"/>
      <c r="I26" s="39"/>
      <c r="J26" s="39"/>
      <c r="K26" s="39"/>
      <c r="L26" s="146"/>
      <c r="S26" s="39"/>
      <c r="T26" s="39"/>
      <c r="U26" s="39"/>
      <c r="V26" s="39"/>
      <c r="W26" s="39"/>
      <c r="X26" s="39"/>
      <c r="Y26" s="39"/>
      <c r="Z26" s="39"/>
      <c r="AA26" s="39"/>
      <c r="AB26" s="39"/>
      <c r="AC26" s="39"/>
      <c r="AD26" s="39"/>
      <c r="AE26" s="39"/>
    </row>
    <row r="27" s="8" customFormat="1" ht="16.5" customHeight="1">
      <c r="A27" s="149"/>
      <c r="B27" s="150"/>
      <c r="C27" s="149"/>
      <c r="D27" s="149"/>
      <c r="E27" s="151" t="s">
        <v>19</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39"/>
      <c r="B28" s="45"/>
      <c r="C28" s="39"/>
      <c r="D28" s="39"/>
      <c r="E28" s="39"/>
      <c r="F28" s="39"/>
      <c r="G28" s="39"/>
      <c r="H28" s="39"/>
      <c r="I28" s="39"/>
      <c r="J28" s="39"/>
      <c r="K28" s="39"/>
      <c r="L28" s="146"/>
      <c r="S28" s="39"/>
      <c r="T28" s="39"/>
      <c r="U28" s="39"/>
      <c r="V28" s="39"/>
      <c r="W28" s="39"/>
      <c r="X28" s="39"/>
      <c r="Y28" s="39"/>
      <c r="Z28" s="39"/>
      <c r="AA28" s="39"/>
      <c r="AB28" s="39"/>
      <c r="AC28" s="39"/>
      <c r="AD28" s="39"/>
      <c r="AE28" s="39"/>
    </row>
    <row r="29" s="2" customFormat="1" ht="6.96" customHeight="1">
      <c r="A29" s="39"/>
      <c r="B29" s="45"/>
      <c r="C29" s="39"/>
      <c r="D29" s="153"/>
      <c r="E29" s="153"/>
      <c r="F29" s="153"/>
      <c r="G29" s="153"/>
      <c r="H29" s="153"/>
      <c r="I29" s="153"/>
      <c r="J29" s="153"/>
      <c r="K29" s="153"/>
      <c r="L29" s="146"/>
      <c r="S29" s="39"/>
      <c r="T29" s="39"/>
      <c r="U29" s="39"/>
      <c r="V29" s="39"/>
      <c r="W29" s="39"/>
      <c r="X29" s="39"/>
      <c r="Y29" s="39"/>
      <c r="Z29" s="39"/>
      <c r="AA29" s="39"/>
      <c r="AB29" s="39"/>
      <c r="AC29" s="39"/>
      <c r="AD29" s="39"/>
      <c r="AE29" s="39"/>
    </row>
    <row r="30" s="2" customFormat="1" ht="25.44" customHeight="1">
      <c r="A30" s="39"/>
      <c r="B30" s="45"/>
      <c r="C30" s="39"/>
      <c r="D30" s="154" t="s">
        <v>38</v>
      </c>
      <c r="E30" s="39"/>
      <c r="F30" s="39"/>
      <c r="G30" s="39"/>
      <c r="H30" s="39"/>
      <c r="I30" s="39"/>
      <c r="J30" s="155">
        <f>ROUND(J97, 2)</f>
        <v>0</v>
      </c>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14.4" customHeight="1">
      <c r="A32" s="39"/>
      <c r="B32" s="45"/>
      <c r="C32" s="39"/>
      <c r="D32" s="39"/>
      <c r="E32" s="39"/>
      <c r="F32" s="156" t="s">
        <v>40</v>
      </c>
      <c r="G32" s="39"/>
      <c r="H32" s="39"/>
      <c r="I32" s="156" t="s">
        <v>39</v>
      </c>
      <c r="J32" s="156" t="s">
        <v>41</v>
      </c>
      <c r="K32" s="39"/>
      <c r="L32" s="146"/>
      <c r="S32" s="39"/>
      <c r="T32" s="39"/>
      <c r="U32" s="39"/>
      <c r="V32" s="39"/>
      <c r="W32" s="39"/>
      <c r="X32" s="39"/>
      <c r="Y32" s="39"/>
      <c r="Z32" s="39"/>
      <c r="AA32" s="39"/>
      <c r="AB32" s="39"/>
      <c r="AC32" s="39"/>
      <c r="AD32" s="39"/>
      <c r="AE32" s="39"/>
    </row>
    <row r="33" s="2" customFormat="1" ht="14.4" customHeight="1">
      <c r="A33" s="39"/>
      <c r="B33" s="45"/>
      <c r="C33" s="39"/>
      <c r="D33" s="157" t="s">
        <v>42</v>
      </c>
      <c r="E33" s="144" t="s">
        <v>43</v>
      </c>
      <c r="F33" s="158">
        <f>ROUND((SUM(BE97:BE356)),  2)</f>
        <v>0</v>
      </c>
      <c r="G33" s="39"/>
      <c r="H33" s="39"/>
      <c r="I33" s="159">
        <v>0.20999999999999999</v>
      </c>
      <c r="J33" s="158">
        <f>ROUND(((SUM(BE97:BE356))*I33),  2)</f>
        <v>0</v>
      </c>
      <c r="K33" s="39"/>
      <c r="L33" s="146"/>
      <c r="S33" s="39"/>
      <c r="T33" s="39"/>
      <c r="U33" s="39"/>
      <c r="V33" s="39"/>
      <c r="W33" s="39"/>
      <c r="X33" s="39"/>
      <c r="Y33" s="39"/>
      <c r="Z33" s="39"/>
      <c r="AA33" s="39"/>
      <c r="AB33" s="39"/>
      <c r="AC33" s="39"/>
      <c r="AD33" s="39"/>
      <c r="AE33" s="39"/>
    </row>
    <row r="34" s="2" customFormat="1" ht="14.4" customHeight="1">
      <c r="A34" s="39"/>
      <c r="B34" s="45"/>
      <c r="C34" s="39"/>
      <c r="D34" s="39"/>
      <c r="E34" s="144" t="s">
        <v>44</v>
      </c>
      <c r="F34" s="158">
        <f>ROUND((SUM(BF97:BF356)),  2)</f>
        <v>0</v>
      </c>
      <c r="G34" s="39"/>
      <c r="H34" s="39"/>
      <c r="I34" s="159">
        <v>0.12</v>
      </c>
      <c r="J34" s="158">
        <f>ROUND(((SUM(BF97:BF356))*I34),  2)</f>
        <v>0</v>
      </c>
      <c r="K34" s="39"/>
      <c r="L34" s="146"/>
      <c r="S34" s="39"/>
      <c r="T34" s="39"/>
      <c r="U34" s="39"/>
      <c r="V34" s="39"/>
      <c r="W34" s="39"/>
      <c r="X34" s="39"/>
      <c r="Y34" s="39"/>
      <c r="Z34" s="39"/>
      <c r="AA34" s="39"/>
      <c r="AB34" s="39"/>
      <c r="AC34" s="39"/>
      <c r="AD34" s="39"/>
      <c r="AE34" s="39"/>
    </row>
    <row r="35" hidden="1" s="2" customFormat="1" ht="14.4" customHeight="1">
      <c r="A35" s="39"/>
      <c r="B35" s="45"/>
      <c r="C35" s="39"/>
      <c r="D35" s="39"/>
      <c r="E35" s="144" t="s">
        <v>45</v>
      </c>
      <c r="F35" s="158">
        <f>ROUND((SUM(BG97:BG356)),  2)</f>
        <v>0</v>
      </c>
      <c r="G35" s="39"/>
      <c r="H35" s="39"/>
      <c r="I35" s="159">
        <v>0.20999999999999999</v>
      </c>
      <c r="J35" s="158">
        <f>0</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46</v>
      </c>
      <c r="F36" s="158">
        <f>ROUND((SUM(BH97:BH356)),  2)</f>
        <v>0</v>
      </c>
      <c r="G36" s="39"/>
      <c r="H36" s="39"/>
      <c r="I36" s="159">
        <v>0.12</v>
      </c>
      <c r="J36" s="158">
        <f>0</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47</v>
      </c>
      <c r="F37" s="158">
        <f>ROUND((SUM(BI97:BI356)),  2)</f>
        <v>0</v>
      </c>
      <c r="G37" s="39"/>
      <c r="H37" s="39"/>
      <c r="I37" s="159">
        <v>0</v>
      </c>
      <c r="J37" s="158">
        <f>0</f>
        <v>0</v>
      </c>
      <c r="K37" s="39"/>
      <c r="L37" s="146"/>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146"/>
      <c r="S38" s="39"/>
      <c r="T38" s="39"/>
      <c r="U38" s="39"/>
      <c r="V38" s="39"/>
      <c r="W38" s="39"/>
      <c r="X38" s="39"/>
      <c r="Y38" s="39"/>
      <c r="Z38" s="39"/>
      <c r="AA38" s="39"/>
      <c r="AB38" s="39"/>
      <c r="AC38" s="39"/>
      <c r="AD38" s="39"/>
      <c r="AE38" s="39"/>
    </row>
    <row r="39" s="2" customFormat="1" ht="25.44" customHeight="1">
      <c r="A39" s="39"/>
      <c r="B39" s="45"/>
      <c r="C39" s="160"/>
      <c r="D39" s="161" t="s">
        <v>48</v>
      </c>
      <c r="E39" s="162"/>
      <c r="F39" s="162"/>
      <c r="G39" s="163" t="s">
        <v>49</v>
      </c>
      <c r="H39" s="164" t="s">
        <v>50</v>
      </c>
      <c r="I39" s="162"/>
      <c r="J39" s="165">
        <f>SUM(J30:J37)</f>
        <v>0</v>
      </c>
      <c r="K39" s="166"/>
      <c r="L39" s="146"/>
      <c r="S39" s="39"/>
      <c r="T39" s="39"/>
      <c r="U39" s="39"/>
      <c r="V39" s="39"/>
      <c r="W39" s="39"/>
      <c r="X39" s="39"/>
      <c r="Y39" s="39"/>
      <c r="Z39" s="39"/>
      <c r="AA39" s="39"/>
      <c r="AB39" s="39"/>
      <c r="AC39" s="39"/>
      <c r="AD39" s="39"/>
      <c r="AE39" s="39"/>
    </row>
    <row r="40" s="2" customFormat="1" ht="14.4" customHeight="1">
      <c r="A40" s="39"/>
      <c r="B40" s="167"/>
      <c r="C40" s="168"/>
      <c r="D40" s="168"/>
      <c r="E40" s="168"/>
      <c r="F40" s="168"/>
      <c r="G40" s="168"/>
      <c r="H40" s="168"/>
      <c r="I40" s="168"/>
      <c r="J40" s="168"/>
      <c r="K40" s="168"/>
      <c r="L40" s="146"/>
      <c r="S40" s="39"/>
      <c r="T40" s="39"/>
      <c r="U40" s="39"/>
      <c r="V40" s="39"/>
      <c r="W40" s="39"/>
      <c r="X40" s="39"/>
      <c r="Y40" s="39"/>
      <c r="Z40" s="39"/>
      <c r="AA40" s="39"/>
      <c r="AB40" s="39"/>
      <c r="AC40" s="39"/>
      <c r="AD40" s="39"/>
      <c r="AE40" s="39"/>
    </row>
    <row r="44" hidden="1" s="2" customFormat="1" ht="6.96" customHeight="1">
      <c r="A44" s="39"/>
      <c r="B44" s="169"/>
      <c r="C44" s="170"/>
      <c r="D44" s="170"/>
      <c r="E44" s="170"/>
      <c r="F44" s="170"/>
      <c r="G44" s="170"/>
      <c r="H44" s="170"/>
      <c r="I44" s="170"/>
      <c r="J44" s="170"/>
      <c r="K44" s="170"/>
      <c r="L44" s="146"/>
      <c r="S44" s="39"/>
      <c r="T44" s="39"/>
      <c r="U44" s="39"/>
      <c r="V44" s="39"/>
      <c r="W44" s="39"/>
      <c r="X44" s="39"/>
      <c r="Y44" s="39"/>
      <c r="Z44" s="39"/>
      <c r="AA44" s="39"/>
      <c r="AB44" s="39"/>
      <c r="AC44" s="39"/>
      <c r="AD44" s="39"/>
      <c r="AE44" s="39"/>
    </row>
    <row r="45" hidden="1" s="2" customFormat="1" ht="24.96" customHeight="1">
      <c r="A45" s="39"/>
      <c r="B45" s="40"/>
      <c r="C45" s="24" t="s">
        <v>214</v>
      </c>
      <c r="D45" s="41"/>
      <c r="E45" s="41"/>
      <c r="F45" s="41"/>
      <c r="G45" s="41"/>
      <c r="H45" s="41"/>
      <c r="I45" s="41"/>
      <c r="J45" s="41"/>
      <c r="K45" s="41"/>
      <c r="L45" s="146"/>
      <c r="S45" s="39"/>
      <c r="T45" s="39"/>
      <c r="U45" s="39"/>
      <c r="V45" s="39"/>
      <c r="W45" s="39"/>
      <c r="X45" s="39"/>
      <c r="Y45" s="39"/>
      <c r="Z45" s="39"/>
      <c r="AA45" s="39"/>
      <c r="AB45" s="39"/>
      <c r="AC45" s="39"/>
      <c r="AD45" s="39"/>
      <c r="AE45" s="39"/>
    </row>
    <row r="46" hidden="1" s="2" customFormat="1" ht="6.96" customHeight="1">
      <c r="A46" s="39"/>
      <c r="B46" s="40"/>
      <c r="C46" s="41"/>
      <c r="D46" s="41"/>
      <c r="E46" s="41"/>
      <c r="F46" s="41"/>
      <c r="G46" s="41"/>
      <c r="H46" s="41"/>
      <c r="I46" s="41"/>
      <c r="J46" s="41"/>
      <c r="K46" s="41"/>
      <c r="L46" s="146"/>
      <c r="S46" s="39"/>
      <c r="T46" s="39"/>
      <c r="U46" s="39"/>
      <c r="V46" s="39"/>
      <c r="W46" s="39"/>
      <c r="X46" s="39"/>
      <c r="Y46" s="39"/>
      <c r="Z46" s="39"/>
      <c r="AA46" s="39"/>
      <c r="AB46" s="39"/>
      <c r="AC46" s="39"/>
      <c r="AD46" s="39"/>
      <c r="AE46" s="39"/>
    </row>
    <row r="47" hidden="1" s="2" customFormat="1" ht="12" customHeight="1">
      <c r="A47" s="39"/>
      <c r="B47" s="40"/>
      <c r="C47" s="33" t="s">
        <v>16</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16.5" customHeight="1">
      <c r="A48" s="39"/>
      <c r="B48" s="40"/>
      <c r="C48" s="41"/>
      <c r="D48" s="41"/>
      <c r="E48" s="171" t="str">
        <f>E7</f>
        <v>Sportovní hala Turnov</v>
      </c>
      <c r="F48" s="33"/>
      <c r="G48" s="33"/>
      <c r="H48" s="33"/>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209</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30" customHeight="1">
      <c r="A50" s="39"/>
      <c r="B50" s="40"/>
      <c r="C50" s="41"/>
      <c r="D50" s="41"/>
      <c r="E50" s="70" t="str">
        <f>E9</f>
        <v>24_099_1600 - Bourání konstrukcí v místě zachování skeleru - zázemí haly</v>
      </c>
      <c r="F50" s="41"/>
      <c r="G50" s="41"/>
      <c r="H50" s="41"/>
      <c r="I50" s="41"/>
      <c r="J50" s="41"/>
      <c r="K50" s="41"/>
      <c r="L50" s="146"/>
      <c r="S50" s="39"/>
      <c r="T50" s="39"/>
      <c r="U50" s="39"/>
      <c r="V50" s="39"/>
      <c r="W50" s="39"/>
      <c r="X50" s="39"/>
      <c r="Y50" s="39"/>
      <c r="Z50" s="39"/>
      <c r="AA50" s="39"/>
      <c r="AB50" s="39"/>
      <c r="AC50" s="39"/>
      <c r="AD50" s="39"/>
      <c r="AE50" s="39"/>
    </row>
    <row r="51" hidden="1" s="2" customFormat="1" ht="6.96" customHeight="1">
      <c r="A51" s="39"/>
      <c r="B51" s="40"/>
      <c r="C51" s="41"/>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2" customHeight="1">
      <c r="A52" s="39"/>
      <c r="B52" s="40"/>
      <c r="C52" s="33" t="s">
        <v>21</v>
      </c>
      <c r="D52" s="41"/>
      <c r="E52" s="41"/>
      <c r="F52" s="28" t="str">
        <f>F12</f>
        <v xml:space="preserve"> </v>
      </c>
      <c r="G52" s="41"/>
      <c r="H52" s="41"/>
      <c r="I52" s="33" t="s">
        <v>23</v>
      </c>
      <c r="J52" s="73" t="str">
        <f>IF(J12="","",J12)</f>
        <v>19. 10. 2024</v>
      </c>
      <c r="K52" s="41"/>
      <c r="L52" s="146"/>
      <c r="S52" s="39"/>
      <c r="T52" s="39"/>
      <c r="U52" s="39"/>
      <c r="V52" s="39"/>
      <c r="W52" s="39"/>
      <c r="X52" s="39"/>
      <c r="Y52" s="39"/>
      <c r="Z52" s="39"/>
      <c r="AA52" s="39"/>
      <c r="AB52" s="39"/>
      <c r="AC52" s="39"/>
      <c r="AD52" s="39"/>
      <c r="AE52" s="39"/>
    </row>
    <row r="53" hidden="1" s="2" customFormat="1" ht="6.96" customHeight="1">
      <c r="A53" s="39"/>
      <c r="B53" s="40"/>
      <c r="C53" s="41"/>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5.15" customHeight="1">
      <c r="A54" s="39"/>
      <c r="B54" s="40"/>
      <c r="C54" s="33" t="s">
        <v>25</v>
      </c>
      <c r="D54" s="41"/>
      <c r="E54" s="41"/>
      <c r="F54" s="28" t="str">
        <f>E15</f>
        <v>Městská sportovní Turnov</v>
      </c>
      <c r="G54" s="41"/>
      <c r="H54" s="41"/>
      <c r="I54" s="33" t="s">
        <v>31</v>
      </c>
      <c r="J54" s="37" t="str">
        <f>E21</f>
        <v>RESTYL Plan s.r.o.</v>
      </c>
      <c r="K54" s="41"/>
      <c r="L54" s="146"/>
      <c r="S54" s="39"/>
      <c r="T54" s="39"/>
      <c r="U54" s="39"/>
      <c r="V54" s="39"/>
      <c r="W54" s="39"/>
      <c r="X54" s="39"/>
      <c r="Y54" s="39"/>
      <c r="Z54" s="39"/>
      <c r="AA54" s="39"/>
      <c r="AB54" s="39"/>
      <c r="AC54" s="39"/>
      <c r="AD54" s="39"/>
      <c r="AE54" s="39"/>
    </row>
    <row r="55" hidden="1" s="2" customFormat="1" ht="15.15" customHeight="1">
      <c r="A55" s="39"/>
      <c r="B55" s="40"/>
      <c r="C55" s="33" t="s">
        <v>29</v>
      </c>
      <c r="D55" s="41"/>
      <c r="E55" s="41"/>
      <c r="F55" s="28" t="str">
        <f>IF(E18="","",E18)</f>
        <v>Vyplň údaj</v>
      </c>
      <c r="G55" s="41"/>
      <c r="H55" s="41"/>
      <c r="I55" s="33" t="s">
        <v>34</v>
      </c>
      <c r="J55" s="37" t="str">
        <f>E24</f>
        <v>Ing.R. Hladký</v>
      </c>
      <c r="K55" s="41"/>
      <c r="L55" s="146"/>
      <c r="S55" s="39"/>
      <c r="T55" s="39"/>
      <c r="U55" s="39"/>
      <c r="V55" s="39"/>
      <c r="W55" s="39"/>
      <c r="X55" s="39"/>
      <c r="Y55" s="39"/>
      <c r="Z55" s="39"/>
      <c r="AA55" s="39"/>
      <c r="AB55" s="39"/>
      <c r="AC55" s="39"/>
      <c r="AD55" s="39"/>
      <c r="AE55" s="39"/>
    </row>
    <row r="56" hidden="1" s="2" customFormat="1" ht="10.32" customHeight="1">
      <c r="A56" s="39"/>
      <c r="B56" s="40"/>
      <c r="C56" s="41"/>
      <c r="D56" s="41"/>
      <c r="E56" s="41"/>
      <c r="F56" s="41"/>
      <c r="G56" s="41"/>
      <c r="H56" s="41"/>
      <c r="I56" s="41"/>
      <c r="J56" s="41"/>
      <c r="K56" s="41"/>
      <c r="L56" s="146"/>
      <c r="S56" s="39"/>
      <c r="T56" s="39"/>
      <c r="U56" s="39"/>
      <c r="V56" s="39"/>
      <c r="W56" s="39"/>
      <c r="X56" s="39"/>
      <c r="Y56" s="39"/>
      <c r="Z56" s="39"/>
      <c r="AA56" s="39"/>
      <c r="AB56" s="39"/>
      <c r="AC56" s="39"/>
      <c r="AD56" s="39"/>
      <c r="AE56" s="39"/>
    </row>
    <row r="57" hidden="1" s="2" customFormat="1" ht="29.28" customHeight="1">
      <c r="A57" s="39"/>
      <c r="B57" s="40"/>
      <c r="C57" s="172" t="s">
        <v>215</v>
      </c>
      <c r="D57" s="173"/>
      <c r="E57" s="173"/>
      <c r="F57" s="173"/>
      <c r="G57" s="173"/>
      <c r="H57" s="173"/>
      <c r="I57" s="173"/>
      <c r="J57" s="174" t="s">
        <v>216</v>
      </c>
      <c r="K57" s="173"/>
      <c r="L57" s="146"/>
      <c r="S57" s="39"/>
      <c r="T57" s="39"/>
      <c r="U57" s="39"/>
      <c r="V57" s="39"/>
      <c r="W57" s="39"/>
      <c r="X57" s="39"/>
      <c r="Y57" s="39"/>
      <c r="Z57" s="39"/>
      <c r="AA57" s="39"/>
      <c r="AB57" s="39"/>
      <c r="AC57" s="39"/>
      <c r="AD57" s="39"/>
      <c r="AE57" s="39"/>
    </row>
    <row r="58" hidden="1" s="2" customFormat="1" ht="10.32" customHeight="1">
      <c r="A58" s="39"/>
      <c r="B58" s="40"/>
      <c r="C58" s="41"/>
      <c r="D58" s="41"/>
      <c r="E58" s="41"/>
      <c r="F58" s="41"/>
      <c r="G58" s="41"/>
      <c r="H58" s="41"/>
      <c r="I58" s="41"/>
      <c r="J58" s="41"/>
      <c r="K58" s="41"/>
      <c r="L58" s="146"/>
      <c r="S58" s="39"/>
      <c r="T58" s="39"/>
      <c r="U58" s="39"/>
      <c r="V58" s="39"/>
      <c r="W58" s="39"/>
      <c r="X58" s="39"/>
      <c r="Y58" s="39"/>
      <c r="Z58" s="39"/>
      <c r="AA58" s="39"/>
      <c r="AB58" s="39"/>
      <c r="AC58" s="39"/>
      <c r="AD58" s="39"/>
      <c r="AE58" s="39"/>
    </row>
    <row r="59" hidden="1" s="2" customFormat="1" ht="22.8" customHeight="1">
      <c r="A59" s="39"/>
      <c r="B59" s="40"/>
      <c r="C59" s="175" t="s">
        <v>70</v>
      </c>
      <c r="D59" s="41"/>
      <c r="E59" s="41"/>
      <c r="F59" s="41"/>
      <c r="G59" s="41"/>
      <c r="H59" s="41"/>
      <c r="I59" s="41"/>
      <c r="J59" s="103">
        <f>J97</f>
        <v>0</v>
      </c>
      <c r="K59" s="41"/>
      <c r="L59" s="146"/>
      <c r="S59" s="39"/>
      <c r="T59" s="39"/>
      <c r="U59" s="39"/>
      <c r="V59" s="39"/>
      <c r="W59" s="39"/>
      <c r="X59" s="39"/>
      <c r="Y59" s="39"/>
      <c r="Z59" s="39"/>
      <c r="AA59" s="39"/>
      <c r="AB59" s="39"/>
      <c r="AC59" s="39"/>
      <c r="AD59" s="39"/>
      <c r="AE59" s="39"/>
      <c r="AU59" s="18" t="s">
        <v>217</v>
      </c>
    </row>
    <row r="60" hidden="1" s="9" customFormat="1" ht="24.96" customHeight="1">
      <c r="A60" s="9"/>
      <c r="B60" s="176"/>
      <c r="C60" s="177"/>
      <c r="D60" s="178" t="s">
        <v>736</v>
      </c>
      <c r="E60" s="179"/>
      <c r="F60" s="179"/>
      <c r="G60" s="179"/>
      <c r="H60" s="179"/>
      <c r="I60" s="179"/>
      <c r="J60" s="180">
        <f>J98</f>
        <v>0</v>
      </c>
      <c r="K60" s="177"/>
      <c r="L60" s="181"/>
      <c r="S60" s="9"/>
      <c r="T60" s="9"/>
      <c r="U60" s="9"/>
      <c r="V60" s="9"/>
      <c r="W60" s="9"/>
      <c r="X60" s="9"/>
      <c r="Y60" s="9"/>
      <c r="Z60" s="9"/>
      <c r="AA60" s="9"/>
      <c r="AB60" s="9"/>
      <c r="AC60" s="9"/>
      <c r="AD60" s="9"/>
      <c r="AE60" s="9"/>
    </row>
    <row r="61" hidden="1" s="10" customFormat="1" ht="19.92" customHeight="1">
      <c r="A61" s="10"/>
      <c r="B61" s="182"/>
      <c r="C61" s="126"/>
      <c r="D61" s="183" t="s">
        <v>737</v>
      </c>
      <c r="E61" s="184"/>
      <c r="F61" s="184"/>
      <c r="G61" s="184"/>
      <c r="H61" s="184"/>
      <c r="I61" s="184"/>
      <c r="J61" s="185">
        <f>J99</f>
        <v>0</v>
      </c>
      <c r="K61" s="126"/>
      <c r="L61" s="186"/>
      <c r="S61" s="10"/>
      <c r="T61" s="10"/>
      <c r="U61" s="10"/>
      <c r="V61" s="10"/>
      <c r="W61" s="10"/>
      <c r="X61" s="10"/>
      <c r="Y61" s="10"/>
      <c r="Z61" s="10"/>
      <c r="AA61" s="10"/>
      <c r="AB61" s="10"/>
      <c r="AC61" s="10"/>
      <c r="AD61" s="10"/>
      <c r="AE61" s="10"/>
    </row>
    <row r="62" hidden="1" s="10" customFormat="1" ht="19.92" customHeight="1">
      <c r="A62" s="10"/>
      <c r="B62" s="182"/>
      <c r="C62" s="126"/>
      <c r="D62" s="183" t="s">
        <v>742</v>
      </c>
      <c r="E62" s="184"/>
      <c r="F62" s="184"/>
      <c r="G62" s="184"/>
      <c r="H62" s="184"/>
      <c r="I62" s="184"/>
      <c r="J62" s="185">
        <f>J113</f>
        <v>0</v>
      </c>
      <c r="K62" s="126"/>
      <c r="L62" s="186"/>
      <c r="S62" s="10"/>
      <c r="T62" s="10"/>
      <c r="U62" s="10"/>
      <c r="V62" s="10"/>
      <c r="W62" s="10"/>
      <c r="X62" s="10"/>
      <c r="Y62" s="10"/>
      <c r="Z62" s="10"/>
      <c r="AA62" s="10"/>
      <c r="AB62" s="10"/>
      <c r="AC62" s="10"/>
      <c r="AD62" s="10"/>
      <c r="AE62" s="10"/>
    </row>
    <row r="63" hidden="1" s="10" customFormat="1" ht="19.92" customHeight="1">
      <c r="A63" s="10"/>
      <c r="B63" s="182"/>
      <c r="C63" s="126"/>
      <c r="D63" s="183" t="s">
        <v>1336</v>
      </c>
      <c r="E63" s="184"/>
      <c r="F63" s="184"/>
      <c r="G63" s="184"/>
      <c r="H63" s="184"/>
      <c r="I63" s="184"/>
      <c r="J63" s="185">
        <f>J243</f>
        <v>0</v>
      </c>
      <c r="K63" s="126"/>
      <c r="L63" s="186"/>
      <c r="S63" s="10"/>
      <c r="T63" s="10"/>
      <c r="U63" s="10"/>
      <c r="V63" s="10"/>
      <c r="W63" s="10"/>
      <c r="X63" s="10"/>
      <c r="Y63" s="10"/>
      <c r="Z63" s="10"/>
      <c r="AA63" s="10"/>
      <c r="AB63" s="10"/>
      <c r="AC63" s="10"/>
      <c r="AD63" s="10"/>
      <c r="AE63" s="10"/>
    </row>
    <row r="64" hidden="1" s="10" customFormat="1" ht="19.92" customHeight="1">
      <c r="A64" s="10"/>
      <c r="B64" s="182"/>
      <c r="C64" s="126"/>
      <c r="D64" s="183" t="s">
        <v>743</v>
      </c>
      <c r="E64" s="184"/>
      <c r="F64" s="184"/>
      <c r="G64" s="184"/>
      <c r="H64" s="184"/>
      <c r="I64" s="184"/>
      <c r="J64" s="185">
        <f>J245</f>
        <v>0</v>
      </c>
      <c r="K64" s="126"/>
      <c r="L64" s="186"/>
      <c r="S64" s="10"/>
      <c r="T64" s="10"/>
      <c r="U64" s="10"/>
      <c r="V64" s="10"/>
      <c r="W64" s="10"/>
      <c r="X64" s="10"/>
      <c r="Y64" s="10"/>
      <c r="Z64" s="10"/>
      <c r="AA64" s="10"/>
      <c r="AB64" s="10"/>
      <c r="AC64" s="10"/>
      <c r="AD64" s="10"/>
      <c r="AE64" s="10"/>
    </row>
    <row r="65" hidden="1" s="9" customFormat="1" ht="24.96" customHeight="1">
      <c r="A65" s="9"/>
      <c r="B65" s="176"/>
      <c r="C65" s="177"/>
      <c r="D65" s="178" t="s">
        <v>1337</v>
      </c>
      <c r="E65" s="179"/>
      <c r="F65" s="179"/>
      <c r="G65" s="179"/>
      <c r="H65" s="179"/>
      <c r="I65" s="179"/>
      <c r="J65" s="180">
        <f>J268</f>
        <v>0</v>
      </c>
      <c r="K65" s="177"/>
      <c r="L65" s="181"/>
      <c r="S65" s="9"/>
      <c r="T65" s="9"/>
      <c r="U65" s="9"/>
      <c r="V65" s="9"/>
      <c r="W65" s="9"/>
      <c r="X65" s="9"/>
      <c r="Y65" s="9"/>
      <c r="Z65" s="9"/>
      <c r="AA65" s="9"/>
      <c r="AB65" s="9"/>
      <c r="AC65" s="9"/>
      <c r="AD65" s="9"/>
      <c r="AE65" s="9"/>
    </row>
    <row r="66" hidden="1" s="10" customFormat="1" ht="19.92" customHeight="1">
      <c r="A66" s="10"/>
      <c r="B66" s="182"/>
      <c r="C66" s="126"/>
      <c r="D66" s="183" t="s">
        <v>1338</v>
      </c>
      <c r="E66" s="184"/>
      <c r="F66" s="184"/>
      <c r="G66" s="184"/>
      <c r="H66" s="184"/>
      <c r="I66" s="184"/>
      <c r="J66" s="185">
        <f>J269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1955</v>
      </c>
      <c r="E67" s="184"/>
      <c r="F67" s="184"/>
      <c r="G67" s="184"/>
      <c r="H67" s="184"/>
      <c r="I67" s="184"/>
      <c r="J67" s="185">
        <f>J272</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1957</v>
      </c>
      <c r="E68" s="184"/>
      <c r="F68" s="184"/>
      <c r="G68" s="184"/>
      <c r="H68" s="184"/>
      <c r="I68" s="184"/>
      <c r="J68" s="185">
        <f>J280</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6171</v>
      </c>
      <c r="E69" s="184"/>
      <c r="F69" s="184"/>
      <c r="G69" s="184"/>
      <c r="H69" s="184"/>
      <c r="I69" s="184"/>
      <c r="J69" s="185">
        <f>J290</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6174</v>
      </c>
      <c r="E70" s="184"/>
      <c r="F70" s="184"/>
      <c r="G70" s="184"/>
      <c r="H70" s="184"/>
      <c r="I70" s="184"/>
      <c r="J70" s="185">
        <f>J293</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1958</v>
      </c>
      <c r="E71" s="184"/>
      <c r="F71" s="184"/>
      <c r="G71" s="184"/>
      <c r="H71" s="184"/>
      <c r="I71" s="184"/>
      <c r="J71" s="185">
        <f>J318</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1959</v>
      </c>
      <c r="E72" s="184"/>
      <c r="F72" s="184"/>
      <c r="G72" s="184"/>
      <c r="H72" s="184"/>
      <c r="I72" s="184"/>
      <c r="J72" s="185">
        <f>J320</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1960</v>
      </c>
      <c r="E73" s="184"/>
      <c r="F73" s="184"/>
      <c r="G73" s="184"/>
      <c r="H73" s="184"/>
      <c r="I73" s="184"/>
      <c r="J73" s="185">
        <f>J327</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1962</v>
      </c>
      <c r="E74" s="184"/>
      <c r="F74" s="184"/>
      <c r="G74" s="184"/>
      <c r="H74" s="184"/>
      <c r="I74" s="184"/>
      <c r="J74" s="185">
        <f>J341</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1339</v>
      </c>
      <c r="E75" s="184"/>
      <c r="F75" s="184"/>
      <c r="G75" s="184"/>
      <c r="H75" s="184"/>
      <c r="I75" s="184"/>
      <c r="J75" s="185">
        <f>J349</f>
        <v>0</v>
      </c>
      <c r="K75" s="126"/>
      <c r="L75" s="186"/>
      <c r="S75" s="10"/>
      <c r="T75" s="10"/>
      <c r="U75" s="10"/>
      <c r="V75" s="10"/>
      <c r="W75" s="10"/>
      <c r="X75" s="10"/>
      <c r="Y75" s="10"/>
      <c r="Z75" s="10"/>
      <c r="AA75" s="10"/>
      <c r="AB75" s="10"/>
      <c r="AC75" s="10"/>
      <c r="AD75" s="10"/>
      <c r="AE75" s="10"/>
    </row>
    <row r="76" hidden="1" s="9" customFormat="1" ht="24.96" customHeight="1">
      <c r="A76" s="9"/>
      <c r="B76" s="176"/>
      <c r="C76" s="177"/>
      <c r="D76" s="178" t="s">
        <v>1340</v>
      </c>
      <c r="E76" s="179"/>
      <c r="F76" s="179"/>
      <c r="G76" s="179"/>
      <c r="H76" s="179"/>
      <c r="I76" s="179"/>
      <c r="J76" s="180">
        <f>J352</f>
        <v>0</v>
      </c>
      <c r="K76" s="177"/>
      <c r="L76" s="181"/>
      <c r="S76" s="9"/>
      <c r="T76" s="9"/>
      <c r="U76" s="9"/>
      <c r="V76" s="9"/>
      <c r="W76" s="9"/>
      <c r="X76" s="9"/>
      <c r="Y76" s="9"/>
      <c r="Z76" s="9"/>
      <c r="AA76" s="9"/>
      <c r="AB76" s="9"/>
      <c r="AC76" s="9"/>
      <c r="AD76" s="9"/>
      <c r="AE76" s="9"/>
    </row>
    <row r="77" hidden="1" s="9" customFormat="1" ht="24.96" customHeight="1">
      <c r="A77" s="9"/>
      <c r="B77" s="176"/>
      <c r="C77" s="177"/>
      <c r="D77" s="178" t="s">
        <v>4824</v>
      </c>
      <c r="E77" s="179"/>
      <c r="F77" s="179"/>
      <c r="G77" s="179"/>
      <c r="H77" s="179"/>
      <c r="I77" s="179"/>
      <c r="J77" s="180">
        <f>J354</f>
        <v>0</v>
      </c>
      <c r="K77" s="177"/>
      <c r="L77" s="181"/>
      <c r="S77" s="9"/>
      <c r="T77" s="9"/>
      <c r="U77" s="9"/>
      <c r="V77" s="9"/>
      <c r="W77" s="9"/>
      <c r="X77" s="9"/>
      <c r="Y77" s="9"/>
      <c r="Z77" s="9"/>
      <c r="AA77" s="9"/>
      <c r="AB77" s="9"/>
      <c r="AC77" s="9"/>
      <c r="AD77" s="9"/>
      <c r="AE77" s="9"/>
    </row>
    <row r="78" hidden="1" s="2" customFormat="1" ht="21.84"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hidden="1" s="2" customFormat="1" ht="6.96" customHeight="1">
      <c r="A79" s="39"/>
      <c r="B79" s="60"/>
      <c r="C79" s="61"/>
      <c r="D79" s="61"/>
      <c r="E79" s="61"/>
      <c r="F79" s="61"/>
      <c r="G79" s="61"/>
      <c r="H79" s="61"/>
      <c r="I79" s="61"/>
      <c r="J79" s="61"/>
      <c r="K79" s="61"/>
      <c r="L79" s="146"/>
      <c r="S79" s="39"/>
      <c r="T79" s="39"/>
      <c r="U79" s="39"/>
      <c r="V79" s="39"/>
      <c r="W79" s="39"/>
      <c r="X79" s="39"/>
      <c r="Y79" s="39"/>
      <c r="Z79" s="39"/>
      <c r="AA79" s="39"/>
      <c r="AB79" s="39"/>
      <c r="AC79" s="39"/>
      <c r="AD79" s="39"/>
      <c r="AE79" s="39"/>
    </row>
    <row r="80" hidden="1"/>
    <row r="81" hidden="1"/>
    <row r="82" hidden="1"/>
    <row r="83" s="2" customFormat="1" ht="6.96" customHeight="1">
      <c r="A83" s="39"/>
      <c r="B83" s="62"/>
      <c r="C83" s="63"/>
      <c r="D83" s="63"/>
      <c r="E83" s="63"/>
      <c r="F83" s="63"/>
      <c r="G83" s="63"/>
      <c r="H83" s="63"/>
      <c r="I83" s="63"/>
      <c r="J83" s="63"/>
      <c r="K83" s="63"/>
      <c r="L83" s="146"/>
      <c r="S83" s="39"/>
      <c r="T83" s="39"/>
      <c r="U83" s="39"/>
      <c r="V83" s="39"/>
      <c r="W83" s="39"/>
      <c r="X83" s="39"/>
      <c r="Y83" s="39"/>
      <c r="Z83" s="39"/>
      <c r="AA83" s="39"/>
      <c r="AB83" s="39"/>
      <c r="AC83" s="39"/>
      <c r="AD83" s="39"/>
      <c r="AE83" s="39"/>
    </row>
    <row r="84" s="2" customFormat="1" ht="24.96" customHeight="1">
      <c r="A84" s="39"/>
      <c r="B84" s="40"/>
      <c r="C84" s="24" t="s">
        <v>226</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16</v>
      </c>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6.5" customHeight="1">
      <c r="A87" s="39"/>
      <c r="B87" s="40"/>
      <c r="C87" s="41"/>
      <c r="D87" s="41"/>
      <c r="E87" s="171" t="str">
        <f>E7</f>
        <v>Sportovní hala Turnov</v>
      </c>
      <c r="F87" s="33"/>
      <c r="G87" s="33"/>
      <c r="H87" s="33"/>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209</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30" customHeight="1">
      <c r="A89" s="39"/>
      <c r="B89" s="40"/>
      <c r="C89" s="41"/>
      <c r="D89" s="41"/>
      <c r="E89" s="70" t="str">
        <f>E9</f>
        <v>24_099_1600 - Bourání konstrukcí v místě zachování skeleru - zázemí haly</v>
      </c>
      <c r="F89" s="41"/>
      <c r="G89" s="41"/>
      <c r="H89" s="41"/>
      <c r="I89" s="41"/>
      <c r="J89" s="41"/>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F12</f>
        <v xml:space="preserve"> </v>
      </c>
      <c r="G91" s="41"/>
      <c r="H91" s="41"/>
      <c r="I91" s="33" t="s">
        <v>23</v>
      </c>
      <c r="J91" s="73" t="str">
        <f>IF(J12="","",J12)</f>
        <v>19. 10. 2024</v>
      </c>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E15</f>
        <v>Městská sportovní Turnov</v>
      </c>
      <c r="G93" s="41"/>
      <c r="H93" s="41"/>
      <c r="I93" s="33" t="s">
        <v>31</v>
      </c>
      <c r="J93" s="37" t="str">
        <f>E21</f>
        <v>RESTYL Plan s.r.o.</v>
      </c>
      <c r="K93" s="41"/>
      <c r="L93" s="146"/>
      <c r="S93" s="39"/>
      <c r="T93" s="39"/>
      <c r="U93" s="39"/>
      <c r="V93" s="39"/>
      <c r="W93" s="39"/>
      <c r="X93" s="39"/>
      <c r="Y93" s="39"/>
      <c r="Z93" s="39"/>
      <c r="AA93" s="39"/>
      <c r="AB93" s="39"/>
      <c r="AC93" s="39"/>
      <c r="AD93" s="39"/>
      <c r="AE93" s="39"/>
    </row>
    <row r="94" s="2" customFormat="1" ht="15.15" customHeight="1">
      <c r="A94" s="39"/>
      <c r="B94" s="40"/>
      <c r="C94" s="33" t="s">
        <v>29</v>
      </c>
      <c r="D94" s="41"/>
      <c r="E94" s="41"/>
      <c r="F94" s="28" t="str">
        <f>IF(E18="","",E18)</f>
        <v>Vyplň údaj</v>
      </c>
      <c r="G94" s="41"/>
      <c r="H94" s="41"/>
      <c r="I94" s="33" t="s">
        <v>34</v>
      </c>
      <c r="J94" s="37" t="str">
        <f>E24</f>
        <v>Ing.R. Hladký</v>
      </c>
      <c r="K94" s="41"/>
      <c r="L94" s="146"/>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11" customFormat="1" ht="29.28" customHeight="1">
      <c r="A96" s="187"/>
      <c r="B96" s="188"/>
      <c r="C96" s="189" t="s">
        <v>227</v>
      </c>
      <c r="D96" s="190" t="s">
        <v>57</v>
      </c>
      <c r="E96" s="190" t="s">
        <v>53</v>
      </c>
      <c r="F96" s="190" t="s">
        <v>54</v>
      </c>
      <c r="G96" s="190" t="s">
        <v>228</v>
      </c>
      <c r="H96" s="190" t="s">
        <v>229</v>
      </c>
      <c r="I96" s="190" t="s">
        <v>230</v>
      </c>
      <c r="J96" s="190" t="s">
        <v>216</v>
      </c>
      <c r="K96" s="191" t="s">
        <v>231</v>
      </c>
      <c r="L96" s="192"/>
      <c r="M96" s="93" t="s">
        <v>19</v>
      </c>
      <c r="N96" s="94" t="s">
        <v>42</v>
      </c>
      <c r="O96" s="94" t="s">
        <v>232</v>
      </c>
      <c r="P96" s="94" t="s">
        <v>233</v>
      </c>
      <c r="Q96" s="94" t="s">
        <v>234</v>
      </c>
      <c r="R96" s="94" t="s">
        <v>235</v>
      </c>
      <c r="S96" s="94" t="s">
        <v>236</v>
      </c>
      <c r="T96" s="95" t="s">
        <v>237</v>
      </c>
      <c r="U96" s="187"/>
      <c r="V96" s="187"/>
      <c r="W96" s="187"/>
      <c r="X96" s="187"/>
      <c r="Y96" s="187"/>
      <c r="Z96" s="187"/>
      <c r="AA96" s="187"/>
      <c r="AB96" s="187"/>
      <c r="AC96" s="187"/>
      <c r="AD96" s="187"/>
      <c r="AE96" s="187"/>
    </row>
    <row r="97" s="2" customFormat="1" ht="22.8" customHeight="1">
      <c r="A97" s="39"/>
      <c r="B97" s="40"/>
      <c r="C97" s="100" t="s">
        <v>238</v>
      </c>
      <c r="D97" s="41"/>
      <c r="E97" s="41"/>
      <c r="F97" s="41"/>
      <c r="G97" s="41"/>
      <c r="H97" s="41"/>
      <c r="I97" s="41"/>
      <c r="J97" s="193">
        <f>BK97</f>
        <v>0</v>
      </c>
      <c r="K97" s="41"/>
      <c r="L97" s="45"/>
      <c r="M97" s="96"/>
      <c r="N97" s="194"/>
      <c r="O97" s="97"/>
      <c r="P97" s="195">
        <f>P98+P268+P352+P354</f>
        <v>0</v>
      </c>
      <c r="Q97" s="97"/>
      <c r="R97" s="195">
        <f>R98+R268+R352+R354</f>
        <v>15.214881549999999</v>
      </c>
      <c r="S97" s="97"/>
      <c r="T97" s="196">
        <f>T98+T268+T352+T354</f>
        <v>1253.8670143600002</v>
      </c>
      <c r="U97" s="39"/>
      <c r="V97" s="39"/>
      <c r="W97" s="39"/>
      <c r="X97" s="39"/>
      <c r="Y97" s="39"/>
      <c r="Z97" s="39"/>
      <c r="AA97" s="39"/>
      <c r="AB97" s="39"/>
      <c r="AC97" s="39"/>
      <c r="AD97" s="39"/>
      <c r="AE97" s="39"/>
      <c r="AT97" s="18" t="s">
        <v>71</v>
      </c>
      <c r="AU97" s="18" t="s">
        <v>217</v>
      </c>
      <c r="BK97" s="197">
        <f>BK98+BK268+BK352+BK354</f>
        <v>0</v>
      </c>
    </row>
    <row r="98" s="12" customFormat="1" ht="25.92" customHeight="1">
      <c r="A98" s="12"/>
      <c r="B98" s="198"/>
      <c r="C98" s="199"/>
      <c r="D98" s="200" t="s">
        <v>71</v>
      </c>
      <c r="E98" s="201" t="s">
        <v>745</v>
      </c>
      <c r="F98" s="201" t="s">
        <v>746</v>
      </c>
      <c r="G98" s="199"/>
      <c r="H98" s="199"/>
      <c r="I98" s="202"/>
      <c r="J98" s="203">
        <f>BK98</f>
        <v>0</v>
      </c>
      <c r="K98" s="199"/>
      <c r="L98" s="204"/>
      <c r="M98" s="205"/>
      <c r="N98" s="206"/>
      <c r="O98" s="206"/>
      <c r="P98" s="207">
        <f>P99+P113+P243+P245</f>
        <v>0</v>
      </c>
      <c r="Q98" s="206"/>
      <c r="R98" s="207">
        <f>R99+R113+R243+R245</f>
        <v>14.955687749999999</v>
      </c>
      <c r="S98" s="206"/>
      <c r="T98" s="208">
        <f>T99+T113+T243+T245</f>
        <v>1203.7762790000002</v>
      </c>
      <c r="U98" s="12"/>
      <c r="V98" s="12"/>
      <c r="W98" s="12"/>
      <c r="X98" s="12"/>
      <c r="Y98" s="12"/>
      <c r="Z98" s="12"/>
      <c r="AA98" s="12"/>
      <c r="AB98" s="12"/>
      <c r="AC98" s="12"/>
      <c r="AD98" s="12"/>
      <c r="AE98" s="12"/>
      <c r="AR98" s="209" t="s">
        <v>79</v>
      </c>
      <c r="AT98" s="210" t="s">
        <v>71</v>
      </c>
      <c r="AU98" s="210" t="s">
        <v>72</v>
      </c>
      <c r="AY98" s="209" t="s">
        <v>240</v>
      </c>
      <c r="BK98" s="211">
        <f>BK99+BK113+BK243+BK245</f>
        <v>0</v>
      </c>
    </row>
    <row r="99" s="12" customFormat="1" ht="22.8" customHeight="1">
      <c r="A99" s="12"/>
      <c r="B99" s="198"/>
      <c r="C99" s="199"/>
      <c r="D99" s="200" t="s">
        <v>71</v>
      </c>
      <c r="E99" s="212" t="s">
        <v>79</v>
      </c>
      <c r="F99" s="212" t="s">
        <v>303</v>
      </c>
      <c r="G99" s="199"/>
      <c r="H99" s="199"/>
      <c r="I99" s="202"/>
      <c r="J99" s="213">
        <f>BK99</f>
        <v>0</v>
      </c>
      <c r="K99" s="199"/>
      <c r="L99" s="204"/>
      <c r="M99" s="205"/>
      <c r="N99" s="206"/>
      <c r="O99" s="206"/>
      <c r="P99" s="207">
        <f>SUM(P100:P112)</f>
        <v>0</v>
      </c>
      <c r="Q99" s="206"/>
      <c r="R99" s="207">
        <f>SUM(R100:R112)</f>
        <v>0</v>
      </c>
      <c r="S99" s="206"/>
      <c r="T99" s="208">
        <f>SUM(T100:T112)</f>
        <v>0</v>
      </c>
      <c r="U99" s="12"/>
      <c r="V99" s="12"/>
      <c r="W99" s="12"/>
      <c r="X99" s="12"/>
      <c r="Y99" s="12"/>
      <c r="Z99" s="12"/>
      <c r="AA99" s="12"/>
      <c r="AB99" s="12"/>
      <c r="AC99" s="12"/>
      <c r="AD99" s="12"/>
      <c r="AE99" s="12"/>
      <c r="AR99" s="209" t="s">
        <v>79</v>
      </c>
      <c r="AT99" s="210" t="s">
        <v>71</v>
      </c>
      <c r="AU99" s="210" t="s">
        <v>79</v>
      </c>
      <c r="AY99" s="209" t="s">
        <v>240</v>
      </c>
      <c r="BK99" s="211">
        <f>SUM(BK100:BK112)</f>
        <v>0</v>
      </c>
    </row>
    <row r="100" s="2" customFormat="1" ht="33" customHeight="1">
      <c r="A100" s="39"/>
      <c r="B100" s="40"/>
      <c r="C100" s="214" t="s">
        <v>79</v>
      </c>
      <c r="D100" s="214" t="s">
        <v>243</v>
      </c>
      <c r="E100" s="215" t="s">
        <v>9240</v>
      </c>
      <c r="F100" s="216" t="s">
        <v>9241</v>
      </c>
      <c r="G100" s="217" t="s">
        <v>293</v>
      </c>
      <c r="H100" s="218">
        <v>20</v>
      </c>
      <c r="I100" s="219"/>
      <c r="J100" s="220">
        <f>ROUND(I100*H100,2)</f>
        <v>0</v>
      </c>
      <c r="K100" s="216" t="s">
        <v>749</v>
      </c>
      <c r="L100" s="45"/>
      <c r="M100" s="221" t="s">
        <v>19</v>
      </c>
      <c r="N100" s="222" t="s">
        <v>43</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248</v>
      </c>
      <c r="AT100" s="225" t="s">
        <v>243</v>
      </c>
      <c r="AU100" s="225" t="s">
        <v>81</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248</v>
      </c>
      <c r="BM100" s="225" t="s">
        <v>9242</v>
      </c>
    </row>
    <row r="101" s="2" customFormat="1" ht="33" customHeight="1">
      <c r="A101" s="39"/>
      <c r="B101" s="40"/>
      <c r="C101" s="214" t="s">
        <v>81</v>
      </c>
      <c r="D101" s="214" t="s">
        <v>243</v>
      </c>
      <c r="E101" s="215" t="s">
        <v>9243</v>
      </c>
      <c r="F101" s="216" t="s">
        <v>9244</v>
      </c>
      <c r="G101" s="217" t="s">
        <v>293</v>
      </c>
      <c r="H101" s="218">
        <v>154.41200000000001</v>
      </c>
      <c r="I101" s="219"/>
      <c r="J101" s="220">
        <f>ROUND(I101*H101,2)</f>
        <v>0</v>
      </c>
      <c r="K101" s="216" t="s">
        <v>749</v>
      </c>
      <c r="L101" s="45"/>
      <c r="M101" s="221" t="s">
        <v>19</v>
      </c>
      <c r="N101" s="222" t="s">
        <v>43</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248</v>
      </c>
      <c r="AT101" s="225" t="s">
        <v>243</v>
      </c>
      <c r="AU101" s="225" t="s">
        <v>81</v>
      </c>
      <c r="AY101" s="18" t="s">
        <v>240</v>
      </c>
      <c r="BE101" s="226">
        <f>IF(N101="základní",J101,0)</f>
        <v>0</v>
      </c>
      <c r="BF101" s="226">
        <f>IF(N101="snížená",J101,0)</f>
        <v>0</v>
      </c>
      <c r="BG101" s="226">
        <f>IF(N101="zákl. přenesená",J101,0)</f>
        <v>0</v>
      </c>
      <c r="BH101" s="226">
        <f>IF(N101="sníž. přenesená",J101,0)</f>
        <v>0</v>
      </c>
      <c r="BI101" s="226">
        <f>IF(N101="nulová",J101,0)</f>
        <v>0</v>
      </c>
      <c r="BJ101" s="18" t="s">
        <v>79</v>
      </c>
      <c r="BK101" s="226">
        <f>ROUND(I101*H101,2)</f>
        <v>0</v>
      </c>
      <c r="BL101" s="18" t="s">
        <v>248</v>
      </c>
      <c r="BM101" s="225" t="s">
        <v>9245</v>
      </c>
    </row>
    <row r="102" s="14" customFormat="1">
      <c r="A102" s="14"/>
      <c r="B102" s="259"/>
      <c r="C102" s="260"/>
      <c r="D102" s="227" t="s">
        <v>801</v>
      </c>
      <c r="E102" s="261" t="s">
        <v>19</v>
      </c>
      <c r="F102" s="262" t="s">
        <v>9246</v>
      </c>
      <c r="G102" s="260"/>
      <c r="H102" s="261" t="s">
        <v>19</v>
      </c>
      <c r="I102" s="263"/>
      <c r="J102" s="260"/>
      <c r="K102" s="260"/>
      <c r="L102" s="264"/>
      <c r="M102" s="265"/>
      <c r="N102" s="266"/>
      <c r="O102" s="266"/>
      <c r="P102" s="266"/>
      <c r="Q102" s="266"/>
      <c r="R102" s="266"/>
      <c r="S102" s="266"/>
      <c r="T102" s="267"/>
      <c r="U102" s="14"/>
      <c r="V102" s="14"/>
      <c r="W102" s="14"/>
      <c r="X102" s="14"/>
      <c r="Y102" s="14"/>
      <c r="Z102" s="14"/>
      <c r="AA102" s="14"/>
      <c r="AB102" s="14"/>
      <c r="AC102" s="14"/>
      <c r="AD102" s="14"/>
      <c r="AE102" s="14"/>
      <c r="AT102" s="268" t="s">
        <v>801</v>
      </c>
      <c r="AU102" s="268" t="s">
        <v>81</v>
      </c>
      <c r="AV102" s="14" t="s">
        <v>79</v>
      </c>
      <c r="AW102" s="14" t="s">
        <v>33</v>
      </c>
      <c r="AX102" s="14" t="s">
        <v>72</v>
      </c>
      <c r="AY102" s="268" t="s">
        <v>240</v>
      </c>
    </row>
    <row r="103" s="13" customFormat="1">
      <c r="A103" s="13"/>
      <c r="B103" s="248"/>
      <c r="C103" s="249"/>
      <c r="D103" s="227" t="s">
        <v>801</v>
      </c>
      <c r="E103" s="250" t="s">
        <v>19</v>
      </c>
      <c r="F103" s="251" t="s">
        <v>9247</v>
      </c>
      <c r="G103" s="249"/>
      <c r="H103" s="252">
        <v>174.41200000000001</v>
      </c>
      <c r="I103" s="253"/>
      <c r="J103" s="249"/>
      <c r="K103" s="249"/>
      <c r="L103" s="254"/>
      <c r="M103" s="255"/>
      <c r="N103" s="256"/>
      <c r="O103" s="256"/>
      <c r="P103" s="256"/>
      <c r="Q103" s="256"/>
      <c r="R103" s="256"/>
      <c r="S103" s="256"/>
      <c r="T103" s="257"/>
      <c r="U103" s="13"/>
      <c r="V103" s="13"/>
      <c r="W103" s="13"/>
      <c r="X103" s="13"/>
      <c r="Y103" s="13"/>
      <c r="Z103" s="13"/>
      <c r="AA103" s="13"/>
      <c r="AB103" s="13"/>
      <c r="AC103" s="13"/>
      <c r="AD103" s="13"/>
      <c r="AE103" s="13"/>
      <c r="AT103" s="258" t="s">
        <v>801</v>
      </c>
      <c r="AU103" s="258" t="s">
        <v>81</v>
      </c>
      <c r="AV103" s="13" t="s">
        <v>81</v>
      </c>
      <c r="AW103" s="13" t="s">
        <v>33</v>
      </c>
      <c r="AX103" s="13" t="s">
        <v>72</v>
      </c>
      <c r="AY103" s="258" t="s">
        <v>240</v>
      </c>
    </row>
    <row r="104" s="13" customFormat="1">
      <c r="A104" s="13"/>
      <c r="B104" s="248"/>
      <c r="C104" s="249"/>
      <c r="D104" s="227" t="s">
        <v>801</v>
      </c>
      <c r="E104" s="250" t="s">
        <v>19</v>
      </c>
      <c r="F104" s="251" t="s">
        <v>9248</v>
      </c>
      <c r="G104" s="249"/>
      <c r="H104" s="252">
        <v>-20</v>
      </c>
      <c r="I104" s="253"/>
      <c r="J104" s="249"/>
      <c r="K104" s="249"/>
      <c r="L104" s="254"/>
      <c r="M104" s="255"/>
      <c r="N104" s="256"/>
      <c r="O104" s="256"/>
      <c r="P104" s="256"/>
      <c r="Q104" s="256"/>
      <c r="R104" s="256"/>
      <c r="S104" s="256"/>
      <c r="T104" s="257"/>
      <c r="U104" s="13"/>
      <c r="V104" s="13"/>
      <c r="W104" s="13"/>
      <c r="X104" s="13"/>
      <c r="Y104" s="13"/>
      <c r="Z104" s="13"/>
      <c r="AA104" s="13"/>
      <c r="AB104" s="13"/>
      <c r="AC104" s="13"/>
      <c r="AD104" s="13"/>
      <c r="AE104" s="13"/>
      <c r="AT104" s="258" t="s">
        <v>801</v>
      </c>
      <c r="AU104" s="258" t="s">
        <v>81</v>
      </c>
      <c r="AV104" s="13" t="s">
        <v>81</v>
      </c>
      <c r="AW104" s="13" t="s">
        <v>33</v>
      </c>
      <c r="AX104" s="13" t="s">
        <v>72</v>
      </c>
      <c r="AY104" s="258" t="s">
        <v>240</v>
      </c>
    </row>
    <row r="105" s="15" customFormat="1">
      <c r="A105" s="15"/>
      <c r="B105" s="269"/>
      <c r="C105" s="270"/>
      <c r="D105" s="227" t="s">
        <v>801</v>
      </c>
      <c r="E105" s="271" t="s">
        <v>19</v>
      </c>
      <c r="F105" s="272" t="s">
        <v>1356</v>
      </c>
      <c r="G105" s="270"/>
      <c r="H105" s="273">
        <v>154.41200000000001</v>
      </c>
      <c r="I105" s="274"/>
      <c r="J105" s="270"/>
      <c r="K105" s="270"/>
      <c r="L105" s="275"/>
      <c r="M105" s="276"/>
      <c r="N105" s="277"/>
      <c r="O105" s="277"/>
      <c r="P105" s="277"/>
      <c r="Q105" s="277"/>
      <c r="R105" s="277"/>
      <c r="S105" s="277"/>
      <c r="T105" s="278"/>
      <c r="U105" s="15"/>
      <c r="V105" s="15"/>
      <c r="W105" s="15"/>
      <c r="X105" s="15"/>
      <c r="Y105" s="15"/>
      <c r="Z105" s="15"/>
      <c r="AA105" s="15"/>
      <c r="AB105" s="15"/>
      <c r="AC105" s="15"/>
      <c r="AD105" s="15"/>
      <c r="AE105" s="15"/>
      <c r="AT105" s="279" t="s">
        <v>801</v>
      </c>
      <c r="AU105" s="279" t="s">
        <v>81</v>
      </c>
      <c r="AV105" s="15" t="s">
        <v>149</v>
      </c>
      <c r="AW105" s="15" t="s">
        <v>33</v>
      </c>
      <c r="AX105" s="15" t="s">
        <v>79</v>
      </c>
      <c r="AY105" s="279" t="s">
        <v>240</v>
      </c>
    </row>
    <row r="106" s="2" customFormat="1">
      <c r="A106" s="39"/>
      <c r="B106" s="40"/>
      <c r="C106" s="214" t="s">
        <v>149</v>
      </c>
      <c r="D106" s="214" t="s">
        <v>243</v>
      </c>
      <c r="E106" s="215" t="s">
        <v>9249</v>
      </c>
      <c r="F106" s="216" t="s">
        <v>9250</v>
      </c>
      <c r="G106" s="217" t="s">
        <v>293</v>
      </c>
      <c r="H106" s="218">
        <v>174.41200000000001</v>
      </c>
      <c r="I106" s="219"/>
      <c r="J106" s="220">
        <f>ROUND(I106*H106,2)</f>
        <v>0</v>
      </c>
      <c r="K106" s="216" t="s">
        <v>749</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81</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9251</v>
      </c>
    </row>
    <row r="107" s="13" customFormat="1">
      <c r="A107" s="13"/>
      <c r="B107" s="248"/>
      <c r="C107" s="249"/>
      <c r="D107" s="227" t="s">
        <v>801</v>
      </c>
      <c r="E107" s="250" t="s">
        <v>19</v>
      </c>
      <c r="F107" s="251" t="s">
        <v>9252</v>
      </c>
      <c r="G107" s="249"/>
      <c r="H107" s="252">
        <v>174.41200000000001</v>
      </c>
      <c r="I107" s="253"/>
      <c r="J107" s="249"/>
      <c r="K107" s="249"/>
      <c r="L107" s="254"/>
      <c r="M107" s="255"/>
      <c r="N107" s="256"/>
      <c r="O107" s="256"/>
      <c r="P107" s="256"/>
      <c r="Q107" s="256"/>
      <c r="R107" s="256"/>
      <c r="S107" s="256"/>
      <c r="T107" s="257"/>
      <c r="U107" s="13"/>
      <c r="V107" s="13"/>
      <c r="W107" s="13"/>
      <c r="X107" s="13"/>
      <c r="Y107" s="13"/>
      <c r="Z107" s="13"/>
      <c r="AA107" s="13"/>
      <c r="AB107" s="13"/>
      <c r="AC107" s="13"/>
      <c r="AD107" s="13"/>
      <c r="AE107" s="13"/>
      <c r="AT107" s="258" t="s">
        <v>801</v>
      </c>
      <c r="AU107" s="258" t="s">
        <v>81</v>
      </c>
      <c r="AV107" s="13" t="s">
        <v>81</v>
      </c>
      <c r="AW107" s="13" t="s">
        <v>33</v>
      </c>
      <c r="AX107" s="13" t="s">
        <v>79</v>
      </c>
      <c r="AY107" s="258" t="s">
        <v>240</v>
      </c>
    </row>
    <row r="108" s="2" customFormat="1" ht="44.25" customHeight="1">
      <c r="A108" s="39"/>
      <c r="B108" s="40"/>
      <c r="C108" s="214" t="s">
        <v>248</v>
      </c>
      <c r="D108" s="214" t="s">
        <v>243</v>
      </c>
      <c r="E108" s="215" t="s">
        <v>9253</v>
      </c>
      <c r="F108" s="216" t="s">
        <v>9254</v>
      </c>
      <c r="G108" s="217" t="s">
        <v>293</v>
      </c>
      <c r="H108" s="218">
        <v>20</v>
      </c>
      <c r="I108" s="219"/>
      <c r="J108" s="220">
        <f>ROUND(I108*H108,2)</f>
        <v>0</v>
      </c>
      <c r="K108" s="216" t="s">
        <v>749</v>
      </c>
      <c r="L108" s="45"/>
      <c r="M108" s="221" t="s">
        <v>19</v>
      </c>
      <c r="N108" s="222"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248</v>
      </c>
      <c r="AT108" s="225" t="s">
        <v>243</v>
      </c>
      <c r="AU108" s="225" t="s">
        <v>81</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248</v>
      </c>
      <c r="BM108" s="225" t="s">
        <v>9255</v>
      </c>
    </row>
    <row r="109" s="13" customFormat="1">
      <c r="A109" s="13"/>
      <c r="B109" s="248"/>
      <c r="C109" s="249"/>
      <c r="D109" s="227" t="s">
        <v>801</v>
      </c>
      <c r="E109" s="250" t="s">
        <v>19</v>
      </c>
      <c r="F109" s="251" t="s">
        <v>278</v>
      </c>
      <c r="G109" s="249"/>
      <c r="H109" s="252">
        <v>20</v>
      </c>
      <c r="I109" s="253"/>
      <c r="J109" s="249"/>
      <c r="K109" s="249"/>
      <c r="L109" s="254"/>
      <c r="M109" s="255"/>
      <c r="N109" s="256"/>
      <c r="O109" s="256"/>
      <c r="P109" s="256"/>
      <c r="Q109" s="256"/>
      <c r="R109" s="256"/>
      <c r="S109" s="256"/>
      <c r="T109" s="257"/>
      <c r="U109" s="13"/>
      <c r="V109" s="13"/>
      <c r="W109" s="13"/>
      <c r="X109" s="13"/>
      <c r="Y109" s="13"/>
      <c r="Z109" s="13"/>
      <c r="AA109" s="13"/>
      <c r="AB109" s="13"/>
      <c r="AC109" s="13"/>
      <c r="AD109" s="13"/>
      <c r="AE109" s="13"/>
      <c r="AT109" s="258" t="s">
        <v>801</v>
      </c>
      <c r="AU109" s="258" t="s">
        <v>81</v>
      </c>
      <c r="AV109" s="13" t="s">
        <v>81</v>
      </c>
      <c r="AW109" s="13" t="s">
        <v>33</v>
      </c>
      <c r="AX109" s="13" t="s">
        <v>79</v>
      </c>
      <c r="AY109" s="258" t="s">
        <v>240</v>
      </c>
    </row>
    <row r="110" s="2" customFormat="1" ht="44.25" customHeight="1">
      <c r="A110" s="39"/>
      <c r="B110" s="40"/>
      <c r="C110" s="214" t="s">
        <v>258</v>
      </c>
      <c r="D110" s="214" t="s">
        <v>243</v>
      </c>
      <c r="E110" s="215" t="s">
        <v>784</v>
      </c>
      <c r="F110" s="216" t="s">
        <v>785</v>
      </c>
      <c r="G110" s="217" t="s">
        <v>786</v>
      </c>
      <c r="H110" s="218">
        <v>348.82400000000001</v>
      </c>
      <c r="I110" s="219"/>
      <c r="J110" s="220">
        <f>ROUND(I110*H110,2)</f>
        <v>0</v>
      </c>
      <c r="K110" s="216" t="s">
        <v>749</v>
      </c>
      <c r="L110" s="45"/>
      <c r="M110" s="221" t="s">
        <v>19</v>
      </c>
      <c r="N110" s="222" t="s">
        <v>43</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248</v>
      </c>
      <c r="AT110" s="225" t="s">
        <v>243</v>
      </c>
      <c r="AU110" s="225" t="s">
        <v>81</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248</v>
      </c>
      <c r="BM110" s="225" t="s">
        <v>9256</v>
      </c>
    </row>
    <row r="111" s="13" customFormat="1">
      <c r="A111" s="13"/>
      <c r="B111" s="248"/>
      <c r="C111" s="249"/>
      <c r="D111" s="227" t="s">
        <v>801</v>
      </c>
      <c r="E111" s="250" t="s">
        <v>19</v>
      </c>
      <c r="F111" s="251" t="s">
        <v>9257</v>
      </c>
      <c r="G111" s="249"/>
      <c r="H111" s="252">
        <v>348.82400000000001</v>
      </c>
      <c r="I111" s="253"/>
      <c r="J111" s="249"/>
      <c r="K111" s="249"/>
      <c r="L111" s="254"/>
      <c r="M111" s="255"/>
      <c r="N111" s="256"/>
      <c r="O111" s="256"/>
      <c r="P111" s="256"/>
      <c r="Q111" s="256"/>
      <c r="R111" s="256"/>
      <c r="S111" s="256"/>
      <c r="T111" s="257"/>
      <c r="U111" s="13"/>
      <c r="V111" s="13"/>
      <c r="W111" s="13"/>
      <c r="X111" s="13"/>
      <c r="Y111" s="13"/>
      <c r="Z111" s="13"/>
      <c r="AA111" s="13"/>
      <c r="AB111" s="13"/>
      <c r="AC111" s="13"/>
      <c r="AD111" s="13"/>
      <c r="AE111" s="13"/>
      <c r="AT111" s="258" t="s">
        <v>801</v>
      </c>
      <c r="AU111" s="258" t="s">
        <v>81</v>
      </c>
      <c r="AV111" s="13" t="s">
        <v>81</v>
      </c>
      <c r="AW111" s="13" t="s">
        <v>33</v>
      </c>
      <c r="AX111" s="13" t="s">
        <v>79</v>
      </c>
      <c r="AY111" s="258" t="s">
        <v>240</v>
      </c>
    </row>
    <row r="112" s="2" customFormat="1">
      <c r="A112" s="39"/>
      <c r="B112" s="40"/>
      <c r="C112" s="214" t="s">
        <v>254</v>
      </c>
      <c r="D112" s="214" t="s">
        <v>243</v>
      </c>
      <c r="E112" s="215" t="s">
        <v>788</v>
      </c>
      <c r="F112" s="216" t="s">
        <v>789</v>
      </c>
      <c r="G112" s="217" t="s">
        <v>293</v>
      </c>
      <c r="H112" s="218">
        <v>174.41200000000001</v>
      </c>
      <c r="I112" s="219"/>
      <c r="J112" s="220">
        <f>ROUND(I112*H112,2)</f>
        <v>0</v>
      </c>
      <c r="K112" s="216" t="s">
        <v>749</v>
      </c>
      <c r="L112" s="45"/>
      <c r="M112" s="221" t="s">
        <v>19</v>
      </c>
      <c r="N112" s="222" t="s">
        <v>43</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248</v>
      </c>
      <c r="AT112" s="225" t="s">
        <v>243</v>
      </c>
      <c r="AU112" s="225" t="s">
        <v>81</v>
      </c>
      <c r="AY112" s="18" t="s">
        <v>240</v>
      </c>
      <c r="BE112" s="226">
        <f>IF(N112="základní",J112,0)</f>
        <v>0</v>
      </c>
      <c r="BF112" s="226">
        <f>IF(N112="snížená",J112,0)</f>
        <v>0</v>
      </c>
      <c r="BG112" s="226">
        <f>IF(N112="zákl. přenesená",J112,0)</f>
        <v>0</v>
      </c>
      <c r="BH112" s="226">
        <f>IF(N112="sníž. přenesená",J112,0)</f>
        <v>0</v>
      </c>
      <c r="BI112" s="226">
        <f>IF(N112="nulová",J112,0)</f>
        <v>0</v>
      </c>
      <c r="BJ112" s="18" t="s">
        <v>79</v>
      </c>
      <c r="BK112" s="226">
        <f>ROUND(I112*H112,2)</f>
        <v>0</v>
      </c>
      <c r="BL112" s="18" t="s">
        <v>248</v>
      </c>
      <c r="BM112" s="225" t="s">
        <v>9258</v>
      </c>
    </row>
    <row r="113" s="12" customFormat="1" ht="22.8" customHeight="1">
      <c r="A113" s="12"/>
      <c r="B113" s="198"/>
      <c r="C113" s="199"/>
      <c r="D113" s="200" t="s">
        <v>71</v>
      </c>
      <c r="E113" s="212" t="s">
        <v>272</v>
      </c>
      <c r="F113" s="212" t="s">
        <v>950</v>
      </c>
      <c r="G113" s="199"/>
      <c r="H113" s="199"/>
      <c r="I113" s="202"/>
      <c r="J113" s="213">
        <f>BK113</f>
        <v>0</v>
      </c>
      <c r="K113" s="199"/>
      <c r="L113" s="204"/>
      <c r="M113" s="205"/>
      <c r="N113" s="206"/>
      <c r="O113" s="206"/>
      <c r="P113" s="207">
        <f>SUM(P114:P242)</f>
        <v>0</v>
      </c>
      <c r="Q113" s="206"/>
      <c r="R113" s="207">
        <f>SUM(R114:R242)</f>
        <v>14.955687749999999</v>
      </c>
      <c r="S113" s="206"/>
      <c r="T113" s="208">
        <f>SUM(T114:T242)</f>
        <v>1203.7762790000002</v>
      </c>
      <c r="U113" s="12"/>
      <c r="V113" s="12"/>
      <c r="W113" s="12"/>
      <c r="X113" s="12"/>
      <c r="Y113" s="12"/>
      <c r="Z113" s="12"/>
      <c r="AA113" s="12"/>
      <c r="AB113" s="12"/>
      <c r="AC113" s="12"/>
      <c r="AD113" s="12"/>
      <c r="AE113" s="12"/>
      <c r="AR113" s="209" t="s">
        <v>79</v>
      </c>
      <c r="AT113" s="210" t="s">
        <v>71</v>
      </c>
      <c r="AU113" s="210" t="s">
        <v>79</v>
      </c>
      <c r="AY113" s="209" t="s">
        <v>240</v>
      </c>
      <c r="BK113" s="211">
        <f>SUM(BK114:BK242)</f>
        <v>0</v>
      </c>
    </row>
    <row r="114" s="2" customFormat="1">
      <c r="A114" s="39"/>
      <c r="B114" s="40"/>
      <c r="C114" s="214" t="s">
        <v>265</v>
      </c>
      <c r="D114" s="214" t="s">
        <v>243</v>
      </c>
      <c r="E114" s="215" t="s">
        <v>9259</v>
      </c>
      <c r="F114" s="216" t="s">
        <v>9260</v>
      </c>
      <c r="G114" s="217" t="s">
        <v>806</v>
      </c>
      <c r="H114" s="218">
        <v>1</v>
      </c>
      <c r="I114" s="219"/>
      <c r="J114" s="220">
        <f>ROUND(I114*H114,2)</f>
        <v>0</v>
      </c>
      <c r="K114" s="216" t="s">
        <v>247</v>
      </c>
      <c r="L114" s="45"/>
      <c r="M114" s="221" t="s">
        <v>19</v>
      </c>
      <c r="N114" s="222" t="s">
        <v>43</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248</v>
      </c>
      <c r="AT114" s="225" t="s">
        <v>243</v>
      </c>
      <c r="AU114" s="225" t="s">
        <v>81</v>
      </c>
      <c r="AY114" s="18" t="s">
        <v>240</v>
      </c>
      <c r="BE114" s="226">
        <f>IF(N114="základní",J114,0)</f>
        <v>0</v>
      </c>
      <c r="BF114" s="226">
        <f>IF(N114="snížená",J114,0)</f>
        <v>0</v>
      </c>
      <c r="BG114" s="226">
        <f>IF(N114="zákl. přenesená",J114,0)</f>
        <v>0</v>
      </c>
      <c r="BH114" s="226">
        <f>IF(N114="sníž. přenesená",J114,0)</f>
        <v>0</v>
      </c>
      <c r="BI114" s="226">
        <f>IF(N114="nulová",J114,0)</f>
        <v>0</v>
      </c>
      <c r="BJ114" s="18" t="s">
        <v>79</v>
      </c>
      <c r="BK114" s="226">
        <f>ROUND(I114*H114,2)</f>
        <v>0</v>
      </c>
      <c r="BL114" s="18" t="s">
        <v>248</v>
      </c>
      <c r="BM114" s="225" t="s">
        <v>9261</v>
      </c>
    </row>
    <row r="115" s="2" customFormat="1">
      <c r="A115" s="39"/>
      <c r="B115" s="40"/>
      <c r="C115" s="214" t="s">
        <v>257</v>
      </c>
      <c r="D115" s="214" t="s">
        <v>243</v>
      </c>
      <c r="E115" s="215" t="s">
        <v>9262</v>
      </c>
      <c r="F115" s="216" t="s">
        <v>9263</v>
      </c>
      <c r="G115" s="217" t="s">
        <v>806</v>
      </c>
      <c r="H115" s="218">
        <v>1</v>
      </c>
      <c r="I115" s="219"/>
      <c r="J115" s="220">
        <f>ROUND(I115*H115,2)</f>
        <v>0</v>
      </c>
      <c r="K115" s="216" t="s">
        <v>247</v>
      </c>
      <c r="L115" s="45"/>
      <c r="M115" s="221" t="s">
        <v>19</v>
      </c>
      <c r="N115" s="222" t="s">
        <v>43</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248</v>
      </c>
      <c r="AT115" s="225" t="s">
        <v>243</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9264</v>
      </c>
    </row>
    <row r="116" s="2" customFormat="1" ht="33" customHeight="1">
      <c r="A116" s="39"/>
      <c r="B116" s="40"/>
      <c r="C116" s="214" t="s">
        <v>272</v>
      </c>
      <c r="D116" s="214" t="s">
        <v>243</v>
      </c>
      <c r="E116" s="215" t="s">
        <v>9265</v>
      </c>
      <c r="F116" s="216" t="s">
        <v>9161</v>
      </c>
      <c r="G116" s="217" t="s">
        <v>251</v>
      </c>
      <c r="H116" s="218">
        <v>553.69000000000005</v>
      </c>
      <c r="I116" s="219"/>
      <c r="J116" s="220">
        <f>ROUND(I116*H116,2)</f>
        <v>0</v>
      </c>
      <c r="K116" s="216" t="s">
        <v>247</v>
      </c>
      <c r="L116" s="45"/>
      <c r="M116" s="221" t="s">
        <v>19</v>
      </c>
      <c r="N116" s="222" t="s">
        <v>43</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248</v>
      </c>
      <c r="AT116" s="225" t="s">
        <v>243</v>
      </c>
      <c r="AU116" s="225" t="s">
        <v>81</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9266</v>
      </c>
    </row>
    <row r="117" s="13" customFormat="1">
      <c r="A117" s="13"/>
      <c r="B117" s="248"/>
      <c r="C117" s="249"/>
      <c r="D117" s="227" t="s">
        <v>801</v>
      </c>
      <c r="E117" s="250" t="s">
        <v>19</v>
      </c>
      <c r="F117" s="251" t="s">
        <v>9267</v>
      </c>
      <c r="G117" s="249"/>
      <c r="H117" s="252">
        <v>553.69000000000005</v>
      </c>
      <c r="I117" s="253"/>
      <c r="J117" s="249"/>
      <c r="K117" s="249"/>
      <c r="L117" s="254"/>
      <c r="M117" s="255"/>
      <c r="N117" s="256"/>
      <c r="O117" s="256"/>
      <c r="P117" s="256"/>
      <c r="Q117" s="256"/>
      <c r="R117" s="256"/>
      <c r="S117" s="256"/>
      <c r="T117" s="257"/>
      <c r="U117" s="13"/>
      <c r="V117" s="13"/>
      <c r="W117" s="13"/>
      <c r="X117" s="13"/>
      <c r="Y117" s="13"/>
      <c r="Z117" s="13"/>
      <c r="AA117" s="13"/>
      <c r="AB117" s="13"/>
      <c r="AC117" s="13"/>
      <c r="AD117" s="13"/>
      <c r="AE117" s="13"/>
      <c r="AT117" s="258" t="s">
        <v>801</v>
      </c>
      <c r="AU117" s="258" t="s">
        <v>81</v>
      </c>
      <c r="AV117" s="13" t="s">
        <v>81</v>
      </c>
      <c r="AW117" s="13" t="s">
        <v>33</v>
      </c>
      <c r="AX117" s="13" t="s">
        <v>72</v>
      </c>
      <c r="AY117" s="258" t="s">
        <v>240</v>
      </c>
    </row>
    <row r="118" s="15" customFormat="1">
      <c r="A118" s="15"/>
      <c r="B118" s="269"/>
      <c r="C118" s="270"/>
      <c r="D118" s="227" t="s">
        <v>801</v>
      </c>
      <c r="E118" s="271" t="s">
        <v>19</v>
      </c>
      <c r="F118" s="272" t="s">
        <v>1356</v>
      </c>
      <c r="G118" s="270"/>
      <c r="H118" s="273">
        <v>553.69000000000005</v>
      </c>
      <c r="I118" s="274"/>
      <c r="J118" s="270"/>
      <c r="K118" s="270"/>
      <c r="L118" s="275"/>
      <c r="M118" s="276"/>
      <c r="N118" s="277"/>
      <c r="O118" s="277"/>
      <c r="P118" s="277"/>
      <c r="Q118" s="277"/>
      <c r="R118" s="277"/>
      <c r="S118" s="277"/>
      <c r="T118" s="278"/>
      <c r="U118" s="15"/>
      <c r="V118" s="15"/>
      <c r="W118" s="15"/>
      <c r="X118" s="15"/>
      <c r="Y118" s="15"/>
      <c r="Z118" s="15"/>
      <c r="AA118" s="15"/>
      <c r="AB118" s="15"/>
      <c r="AC118" s="15"/>
      <c r="AD118" s="15"/>
      <c r="AE118" s="15"/>
      <c r="AT118" s="279" t="s">
        <v>801</v>
      </c>
      <c r="AU118" s="279" t="s">
        <v>81</v>
      </c>
      <c r="AV118" s="15" t="s">
        <v>149</v>
      </c>
      <c r="AW118" s="15" t="s">
        <v>33</v>
      </c>
      <c r="AX118" s="15" t="s">
        <v>79</v>
      </c>
      <c r="AY118" s="279" t="s">
        <v>240</v>
      </c>
    </row>
    <row r="119" s="2" customFormat="1">
      <c r="A119" s="39"/>
      <c r="B119" s="40"/>
      <c r="C119" s="214" t="s">
        <v>262</v>
      </c>
      <c r="D119" s="214" t="s">
        <v>243</v>
      </c>
      <c r="E119" s="215" t="s">
        <v>9268</v>
      </c>
      <c r="F119" s="216" t="s">
        <v>9165</v>
      </c>
      <c r="G119" s="217" t="s">
        <v>1707</v>
      </c>
      <c r="H119" s="218">
        <v>1</v>
      </c>
      <c r="I119" s="219"/>
      <c r="J119" s="220">
        <f>ROUND(I119*H119,2)</f>
        <v>0</v>
      </c>
      <c r="K119" s="216" t="s">
        <v>247</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248</v>
      </c>
      <c r="AT119" s="225" t="s">
        <v>243</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9269</v>
      </c>
    </row>
    <row r="120" s="2" customFormat="1">
      <c r="A120" s="39"/>
      <c r="B120" s="40"/>
      <c r="C120" s="214" t="s">
        <v>279</v>
      </c>
      <c r="D120" s="214" t="s">
        <v>243</v>
      </c>
      <c r="E120" s="215" t="s">
        <v>9270</v>
      </c>
      <c r="F120" s="216" t="s">
        <v>9271</v>
      </c>
      <c r="G120" s="217" t="s">
        <v>251</v>
      </c>
      <c r="H120" s="218">
        <v>34.125</v>
      </c>
      <c r="I120" s="219"/>
      <c r="J120" s="220">
        <f>ROUND(I120*H120,2)</f>
        <v>0</v>
      </c>
      <c r="K120" s="216" t="s">
        <v>247</v>
      </c>
      <c r="L120" s="45"/>
      <c r="M120" s="221" t="s">
        <v>19</v>
      </c>
      <c r="N120" s="222" t="s">
        <v>43</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248</v>
      </c>
      <c r="AT120" s="225" t="s">
        <v>243</v>
      </c>
      <c r="AU120" s="225" t="s">
        <v>81</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248</v>
      </c>
      <c r="BM120" s="225" t="s">
        <v>9272</v>
      </c>
    </row>
    <row r="121" s="13" customFormat="1">
      <c r="A121" s="13"/>
      <c r="B121" s="248"/>
      <c r="C121" s="249"/>
      <c r="D121" s="227" t="s">
        <v>801</v>
      </c>
      <c r="E121" s="250" t="s">
        <v>19</v>
      </c>
      <c r="F121" s="251" t="s">
        <v>9273</v>
      </c>
      <c r="G121" s="249"/>
      <c r="H121" s="252">
        <v>34.125</v>
      </c>
      <c r="I121" s="253"/>
      <c r="J121" s="249"/>
      <c r="K121" s="249"/>
      <c r="L121" s="254"/>
      <c r="M121" s="255"/>
      <c r="N121" s="256"/>
      <c r="O121" s="256"/>
      <c r="P121" s="256"/>
      <c r="Q121" s="256"/>
      <c r="R121" s="256"/>
      <c r="S121" s="256"/>
      <c r="T121" s="257"/>
      <c r="U121" s="13"/>
      <c r="V121" s="13"/>
      <c r="W121" s="13"/>
      <c r="X121" s="13"/>
      <c r="Y121" s="13"/>
      <c r="Z121" s="13"/>
      <c r="AA121" s="13"/>
      <c r="AB121" s="13"/>
      <c r="AC121" s="13"/>
      <c r="AD121" s="13"/>
      <c r="AE121" s="13"/>
      <c r="AT121" s="258" t="s">
        <v>801</v>
      </c>
      <c r="AU121" s="258" t="s">
        <v>81</v>
      </c>
      <c r="AV121" s="13" t="s">
        <v>81</v>
      </c>
      <c r="AW121" s="13" t="s">
        <v>33</v>
      </c>
      <c r="AX121" s="13" t="s">
        <v>79</v>
      </c>
      <c r="AY121" s="258" t="s">
        <v>240</v>
      </c>
    </row>
    <row r="122" s="2" customFormat="1" ht="16.5" customHeight="1">
      <c r="A122" s="39"/>
      <c r="B122" s="40"/>
      <c r="C122" s="214" t="s">
        <v>8</v>
      </c>
      <c r="D122" s="214" t="s">
        <v>243</v>
      </c>
      <c r="E122" s="215" t="s">
        <v>9274</v>
      </c>
      <c r="F122" s="216" t="s">
        <v>9275</v>
      </c>
      <c r="G122" s="217" t="s">
        <v>293</v>
      </c>
      <c r="H122" s="218">
        <v>11.817</v>
      </c>
      <c r="I122" s="219"/>
      <c r="J122" s="220">
        <f>ROUND(I122*H122,2)</f>
        <v>0</v>
      </c>
      <c r="K122" s="216" t="s">
        <v>749</v>
      </c>
      <c r="L122" s="45"/>
      <c r="M122" s="221" t="s">
        <v>19</v>
      </c>
      <c r="N122" s="222" t="s">
        <v>43</v>
      </c>
      <c r="O122" s="85"/>
      <c r="P122" s="223">
        <f>O122*H122</f>
        <v>0</v>
      </c>
      <c r="Q122" s="223">
        <v>0</v>
      </c>
      <c r="R122" s="223">
        <f>Q122*H122</f>
        <v>0</v>
      </c>
      <c r="S122" s="223">
        <v>2.3999999999999999</v>
      </c>
      <c r="T122" s="224">
        <f>S122*H122</f>
        <v>28.360800000000001</v>
      </c>
      <c r="U122" s="39"/>
      <c r="V122" s="39"/>
      <c r="W122" s="39"/>
      <c r="X122" s="39"/>
      <c r="Y122" s="39"/>
      <c r="Z122" s="39"/>
      <c r="AA122" s="39"/>
      <c r="AB122" s="39"/>
      <c r="AC122" s="39"/>
      <c r="AD122" s="39"/>
      <c r="AE122" s="39"/>
      <c r="AR122" s="225" t="s">
        <v>248</v>
      </c>
      <c r="AT122" s="225" t="s">
        <v>243</v>
      </c>
      <c r="AU122" s="225" t="s">
        <v>81</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248</v>
      </c>
      <c r="BM122" s="225" t="s">
        <v>9276</v>
      </c>
    </row>
    <row r="123" s="13" customFormat="1">
      <c r="A123" s="13"/>
      <c r="B123" s="248"/>
      <c r="C123" s="249"/>
      <c r="D123" s="227" t="s">
        <v>801</v>
      </c>
      <c r="E123" s="250" t="s">
        <v>19</v>
      </c>
      <c r="F123" s="251" t="s">
        <v>9277</v>
      </c>
      <c r="G123" s="249"/>
      <c r="H123" s="252">
        <v>11.817</v>
      </c>
      <c r="I123" s="253"/>
      <c r="J123" s="249"/>
      <c r="K123" s="249"/>
      <c r="L123" s="254"/>
      <c r="M123" s="255"/>
      <c r="N123" s="256"/>
      <c r="O123" s="256"/>
      <c r="P123" s="256"/>
      <c r="Q123" s="256"/>
      <c r="R123" s="256"/>
      <c r="S123" s="256"/>
      <c r="T123" s="257"/>
      <c r="U123" s="13"/>
      <c r="V123" s="13"/>
      <c r="W123" s="13"/>
      <c r="X123" s="13"/>
      <c r="Y123" s="13"/>
      <c r="Z123" s="13"/>
      <c r="AA123" s="13"/>
      <c r="AB123" s="13"/>
      <c r="AC123" s="13"/>
      <c r="AD123" s="13"/>
      <c r="AE123" s="13"/>
      <c r="AT123" s="258" t="s">
        <v>801</v>
      </c>
      <c r="AU123" s="258" t="s">
        <v>81</v>
      </c>
      <c r="AV123" s="13" t="s">
        <v>81</v>
      </c>
      <c r="AW123" s="13" t="s">
        <v>33</v>
      </c>
      <c r="AX123" s="13" t="s">
        <v>79</v>
      </c>
      <c r="AY123" s="258" t="s">
        <v>240</v>
      </c>
    </row>
    <row r="124" s="2" customFormat="1" ht="44.25" customHeight="1">
      <c r="A124" s="39"/>
      <c r="B124" s="40"/>
      <c r="C124" s="214" t="s">
        <v>287</v>
      </c>
      <c r="D124" s="214" t="s">
        <v>243</v>
      </c>
      <c r="E124" s="215" t="s">
        <v>9278</v>
      </c>
      <c r="F124" s="216" t="s">
        <v>9279</v>
      </c>
      <c r="G124" s="217" t="s">
        <v>251</v>
      </c>
      <c r="H124" s="218">
        <v>1046.8720000000001</v>
      </c>
      <c r="I124" s="219"/>
      <c r="J124" s="220">
        <f>ROUND(I124*H124,2)</f>
        <v>0</v>
      </c>
      <c r="K124" s="216" t="s">
        <v>749</v>
      </c>
      <c r="L124" s="45"/>
      <c r="M124" s="221" t="s">
        <v>19</v>
      </c>
      <c r="N124" s="222" t="s">
        <v>43</v>
      </c>
      <c r="O124" s="85"/>
      <c r="P124" s="223">
        <f>O124*H124</f>
        <v>0</v>
      </c>
      <c r="Q124" s="223">
        <v>0</v>
      </c>
      <c r="R124" s="223">
        <f>Q124*H124</f>
        <v>0</v>
      </c>
      <c r="S124" s="223">
        <v>0.18099999999999999</v>
      </c>
      <c r="T124" s="224">
        <f>S124*H124</f>
        <v>189.48383200000001</v>
      </c>
      <c r="U124" s="39"/>
      <c r="V124" s="39"/>
      <c r="W124" s="39"/>
      <c r="X124" s="39"/>
      <c r="Y124" s="39"/>
      <c r="Z124" s="39"/>
      <c r="AA124" s="39"/>
      <c r="AB124" s="39"/>
      <c r="AC124" s="39"/>
      <c r="AD124" s="39"/>
      <c r="AE124" s="39"/>
      <c r="AR124" s="225" t="s">
        <v>248</v>
      </c>
      <c r="AT124" s="225" t="s">
        <v>243</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9280</v>
      </c>
    </row>
    <row r="125" s="13" customFormat="1">
      <c r="A125" s="13"/>
      <c r="B125" s="248"/>
      <c r="C125" s="249"/>
      <c r="D125" s="227" t="s">
        <v>801</v>
      </c>
      <c r="E125" s="250" t="s">
        <v>19</v>
      </c>
      <c r="F125" s="251" t="s">
        <v>9281</v>
      </c>
      <c r="G125" s="249"/>
      <c r="H125" s="252">
        <v>15.853</v>
      </c>
      <c r="I125" s="253"/>
      <c r="J125" s="249"/>
      <c r="K125" s="249"/>
      <c r="L125" s="254"/>
      <c r="M125" s="255"/>
      <c r="N125" s="256"/>
      <c r="O125" s="256"/>
      <c r="P125" s="256"/>
      <c r="Q125" s="256"/>
      <c r="R125" s="256"/>
      <c r="S125" s="256"/>
      <c r="T125" s="257"/>
      <c r="U125" s="13"/>
      <c r="V125" s="13"/>
      <c r="W125" s="13"/>
      <c r="X125" s="13"/>
      <c r="Y125" s="13"/>
      <c r="Z125" s="13"/>
      <c r="AA125" s="13"/>
      <c r="AB125" s="13"/>
      <c r="AC125" s="13"/>
      <c r="AD125" s="13"/>
      <c r="AE125" s="13"/>
      <c r="AT125" s="258" t="s">
        <v>801</v>
      </c>
      <c r="AU125" s="258" t="s">
        <v>81</v>
      </c>
      <c r="AV125" s="13" t="s">
        <v>81</v>
      </c>
      <c r="AW125" s="13" t="s">
        <v>33</v>
      </c>
      <c r="AX125" s="13" t="s">
        <v>72</v>
      </c>
      <c r="AY125" s="258" t="s">
        <v>240</v>
      </c>
    </row>
    <row r="126" s="13" customFormat="1">
      <c r="A126" s="13"/>
      <c r="B126" s="248"/>
      <c r="C126" s="249"/>
      <c r="D126" s="227" t="s">
        <v>801</v>
      </c>
      <c r="E126" s="250" t="s">
        <v>19</v>
      </c>
      <c r="F126" s="251" t="s">
        <v>9282</v>
      </c>
      <c r="G126" s="249"/>
      <c r="H126" s="252">
        <v>329.87</v>
      </c>
      <c r="I126" s="253"/>
      <c r="J126" s="249"/>
      <c r="K126" s="249"/>
      <c r="L126" s="254"/>
      <c r="M126" s="255"/>
      <c r="N126" s="256"/>
      <c r="O126" s="256"/>
      <c r="P126" s="256"/>
      <c r="Q126" s="256"/>
      <c r="R126" s="256"/>
      <c r="S126" s="256"/>
      <c r="T126" s="257"/>
      <c r="U126" s="13"/>
      <c r="V126" s="13"/>
      <c r="W126" s="13"/>
      <c r="X126" s="13"/>
      <c r="Y126" s="13"/>
      <c r="Z126" s="13"/>
      <c r="AA126" s="13"/>
      <c r="AB126" s="13"/>
      <c r="AC126" s="13"/>
      <c r="AD126" s="13"/>
      <c r="AE126" s="13"/>
      <c r="AT126" s="258" t="s">
        <v>801</v>
      </c>
      <c r="AU126" s="258" t="s">
        <v>81</v>
      </c>
      <c r="AV126" s="13" t="s">
        <v>81</v>
      </c>
      <c r="AW126" s="13" t="s">
        <v>33</v>
      </c>
      <c r="AX126" s="13" t="s">
        <v>72</v>
      </c>
      <c r="AY126" s="258" t="s">
        <v>240</v>
      </c>
    </row>
    <row r="127" s="13" customFormat="1">
      <c r="A127" s="13"/>
      <c r="B127" s="248"/>
      <c r="C127" s="249"/>
      <c r="D127" s="227" t="s">
        <v>801</v>
      </c>
      <c r="E127" s="250" t="s">
        <v>19</v>
      </c>
      <c r="F127" s="251" t="s">
        <v>9283</v>
      </c>
      <c r="G127" s="249"/>
      <c r="H127" s="252">
        <v>197.83799999999999</v>
      </c>
      <c r="I127" s="253"/>
      <c r="J127" s="249"/>
      <c r="K127" s="249"/>
      <c r="L127" s="254"/>
      <c r="M127" s="255"/>
      <c r="N127" s="256"/>
      <c r="O127" s="256"/>
      <c r="P127" s="256"/>
      <c r="Q127" s="256"/>
      <c r="R127" s="256"/>
      <c r="S127" s="256"/>
      <c r="T127" s="257"/>
      <c r="U127" s="13"/>
      <c r="V127" s="13"/>
      <c r="W127" s="13"/>
      <c r="X127" s="13"/>
      <c r="Y127" s="13"/>
      <c r="Z127" s="13"/>
      <c r="AA127" s="13"/>
      <c r="AB127" s="13"/>
      <c r="AC127" s="13"/>
      <c r="AD127" s="13"/>
      <c r="AE127" s="13"/>
      <c r="AT127" s="258" t="s">
        <v>801</v>
      </c>
      <c r="AU127" s="258" t="s">
        <v>81</v>
      </c>
      <c r="AV127" s="13" t="s">
        <v>81</v>
      </c>
      <c r="AW127" s="13" t="s">
        <v>33</v>
      </c>
      <c r="AX127" s="13" t="s">
        <v>72</v>
      </c>
      <c r="AY127" s="258" t="s">
        <v>240</v>
      </c>
    </row>
    <row r="128" s="13" customFormat="1">
      <c r="A128" s="13"/>
      <c r="B128" s="248"/>
      <c r="C128" s="249"/>
      <c r="D128" s="227" t="s">
        <v>801</v>
      </c>
      <c r="E128" s="250" t="s">
        <v>19</v>
      </c>
      <c r="F128" s="251" t="s">
        <v>9284</v>
      </c>
      <c r="G128" s="249"/>
      <c r="H128" s="252">
        <v>28.852</v>
      </c>
      <c r="I128" s="253"/>
      <c r="J128" s="249"/>
      <c r="K128" s="249"/>
      <c r="L128" s="254"/>
      <c r="M128" s="255"/>
      <c r="N128" s="256"/>
      <c r="O128" s="256"/>
      <c r="P128" s="256"/>
      <c r="Q128" s="256"/>
      <c r="R128" s="256"/>
      <c r="S128" s="256"/>
      <c r="T128" s="257"/>
      <c r="U128" s="13"/>
      <c r="V128" s="13"/>
      <c r="W128" s="13"/>
      <c r="X128" s="13"/>
      <c r="Y128" s="13"/>
      <c r="Z128" s="13"/>
      <c r="AA128" s="13"/>
      <c r="AB128" s="13"/>
      <c r="AC128" s="13"/>
      <c r="AD128" s="13"/>
      <c r="AE128" s="13"/>
      <c r="AT128" s="258" t="s">
        <v>801</v>
      </c>
      <c r="AU128" s="258" t="s">
        <v>81</v>
      </c>
      <c r="AV128" s="13" t="s">
        <v>81</v>
      </c>
      <c r="AW128" s="13" t="s">
        <v>33</v>
      </c>
      <c r="AX128" s="13" t="s">
        <v>72</v>
      </c>
      <c r="AY128" s="258" t="s">
        <v>240</v>
      </c>
    </row>
    <row r="129" s="13" customFormat="1">
      <c r="A129" s="13"/>
      <c r="B129" s="248"/>
      <c r="C129" s="249"/>
      <c r="D129" s="227" t="s">
        <v>801</v>
      </c>
      <c r="E129" s="250" t="s">
        <v>19</v>
      </c>
      <c r="F129" s="251" t="s">
        <v>9285</v>
      </c>
      <c r="G129" s="249"/>
      <c r="H129" s="252">
        <v>96.972999999999999</v>
      </c>
      <c r="I129" s="253"/>
      <c r="J129" s="249"/>
      <c r="K129" s="249"/>
      <c r="L129" s="254"/>
      <c r="M129" s="255"/>
      <c r="N129" s="256"/>
      <c r="O129" s="256"/>
      <c r="P129" s="256"/>
      <c r="Q129" s="256"/>
      <c r="R129" s="256"/>
      <c r="S129" s="256"/>
      <c r="T129" s="257"/>
      <c r="U129" s="13"/>
      <c r="V129" s="13"/>
      <c r="W129" s="13"/>
      <c r="X129" s="13"/>
      <c r="Y129" s="13"/>
      <c r="Z129" s="13"/>
      <c r="AA129" s="13"/>
      <c r="AB129" s="13"/>
      <c r="AC129" s="13"/>
      <c r="AD129" s="13"/>
      <c r="AE129" s="13"/>
      <c r="AT129" s="258" t="s">
        <v>801</v>
      </c>
      <c r="AU129" s="258" t="s">
        <v>81</v>
      </c>
      <c r="AV129" s="13" t="s">
        <v>81</v>
      </c>
      <c r="AW129" s="13" t="s">
        <v>33</v>
      </c>
      <c r="AX129" s="13" t="s">
        <v>72</v>
      </c>
      <c r="AY129" s="258" t="s">
        <v>240</v>
      </c>
    </row>
    <row r="130" s="13" customFormat="1">
      <c r="A130" s="13"/>
      <c r="B130" s="248"/>
      <c r="C130" s="249"/>
      <c r="D130" s="227" t="s">
        <v>801</v>
      </c>
      <c r="E130" s="250" t="s">
        <v>19</v>
      </c>
      <c r="F130" s="251" t="s">
        <v>9286</v>
      </c>
      <c r="G130" s="249"/>
      <c r="H130" s="252">
        <v>6.4240000000000004</v>
      </c>
      <c r="I130" s="253"/>
      <c r="J130" s="249"/>
      <c r="K130" s="249"/>
      <c r="L130" s="254"/>
      <c r="M130" s="255"/>
      <c r="N130" s="256"/>
      <c r="O130" s="256"/>
      <c r="P130" s="256"/>
      <c r="Q130" s="256"/>
      <c r="R130" s="256"/>
      <c r="S130" s="256"/>
      <c r="T130" s="257"/>
      <c r="U130" s="13"/>
      <c r="V130" s="13"/>
      <c r="W130" s="13"/>
      <c r="X130" s="13"/>
      <c r="Y130" s="13"/>
      <c r="Z130" s="13"/>
      <c r="AA130" s="13"/>
      <c r="AB130" s="13"/>
      <c r="AC130" s="13"/>
      <c r="AD130" s="13"/>
      <c r="AE130" s="13"/>
      <c r="AT130" s="258" t="s">
        <v>801</v>
      </c>
      <c r="AU130" s="258" t="s">
        <v>81</v>
      </c>
      <c r="AV130" s="13" t="s">
        <v>81</v>
      </c>
      <c r="AW130" s="13" t="s">
        <v>33</v>
      </c>
      <c r="AX130" s="13" t="s">
        <v>72</v>
      </c>
      <c r="AY130" s="258" t="s">
        <v>240</v>
      </c>
    </row>
    <row r="131" s="13" customFormat="1">
      <c r="A131" s="13"/>
      <c r="B131" s="248"/>
      <c r="C131" s="249"/>
      <c r="D131" s="227" t="s">
        <v>801</v>
      </c>
      <c r="E131" s="250" t="s">
        <v>19</v>
      </c>
      <c r="F131" s="251" t="s">
        <v>9287</v>
      </c>
      <c r="G131" s="249"/>
      <c r="H131" s="252">
        <v>107.83199999999999</v>
      </c>
      <c r="I131" s="253"/>
      <c r="J131" s="249"/>
      <c r="K131" s="249"/>
      <c r="L131" s="254"/>
      <c r="M131" s="255"/>
      <c r="N131" s="256"/>
      <c r="O131" s="256"/>
      <c r="P131" s="256"/>
      <c r="Q131" s="256"/>
      <c r="R131" s="256"/>
      <c r="S131" s="256"/>
      <c r="T131" s="257"/>
      <c r="U131" s="13"/>
      <c r="V131" s="13"/>
      <c r="W131" s="13"/>
      <c r="X131" s="13"/>
      <c r="Y131" s="13"/>
      <c r="Z131" s="13"/>
      <c r="AA131" s="13"/>
      <c r="AB131" s="13"/>
      <c r="AC131" s="13"/>
      <c r="AD131" s="13"/>
      <c r="AE131" s="13"/>
      <c r="AT131" s="258" t="s">
        <v>801</v>
      </c>
      <c r="AU131" s="258" t="s">
        <v>81</v>
      </c>
      <c r="AV131" s="13" t="s">
        <v>81</v>
      </c>
      <c r="AW131" s="13" t="s">
        <v>33</v>
      </c>
      <c r="AX131" s="13" t="s">
        <v>72</v>
      </c>
      <c r="AY131" s="258" t="s">
        <v>240</v>
      </c>
    </row>
    <row r="132" s="13" customFormat="1">
      <c r="A132" s="13"/>
      <c r="B132" s="248"/>
      <c r="C132" s="249"/>
      <c r="D132" s="227" t="s">
        <v>801</v>
      </c>
      <c r="E132" s="250" t="s">
        <v>19</v>
      </c>
      <c r="F132" s="251" t="s">
        <v>9288</v>
      </c>
      <c r="G132" s="249"/>
      <c r="H132" s="252">
        <v>98.433999999999998</v>
      </c>
      <c r="I132" s="253"/>
      <c r="J132" s="249"/>
      <c r="K132" s="249"/>
      <c r="L132" s="254"/>
      <c r="M132" s="255"/>
      <c r="N132" s="256"/>
      <c r="O132" s="256"/>
      <c r="P132" s="256"/>
      <c r="Q132" s="256"/>
      <c r="R132" s="256"/>
      <c r="S132" s="256"/>
      <c r="T132" s="257"/>
      <c r="U132" s="13"/>
      <c r="V132" s="13"/>
      <c r="W132" s="13"/>
      <c r="X132" s="13"/>
      <c r="Y132" s="13"/>
      <c r="Z132" s="13"/>
      <c r="AA132" s="13"/>
      <c r="AB132" s="13"/>
      <c r="AC132" s="13"/>
      <c r="AD132" s="13"/>
      <c r="AE132" s="13"/>
      <c r="AT132" s="258" t="s">
        <v>801</v>
      </c>
      <c r="AU132" s="258" t="s">
        <v>81</v>
      </c>
      <c r="AV132" s="13" t="s">
        <v>81</v>
      </c>
      <c r="AW132" s="13" t="s">
        <v>33</v>
      </c>
      <c r="AX132" s="13" t="s">
        <v>72</v>
      </c>
      <c r="AY132" s="258" t="s">
        <v>240</v>
      </c>
    </row>
    <row r="133" s="13" customFormat="1">
      <c r="A133" s="13"/>
      <c r="B133" s="248"/>
      <c r="C133" s="249"/>
      <c r="D133" s="227" t="s">
        <v>801</v>
      </c>
      <c r="E133" s="250" t="s">
        <v>19</v>
      </c>
      <c r="F133" s="251" t="s">
        <v>9289</v>
      </c>
      <c r="G133" s="249"/>
      <c r="H133" s="252">
        <v>155.12299999999999</v>
      </c>
      <c r="I133" s="253"/>
      <c r="J133" s="249"/>
      <c r="K133" s="249"/>
      <c r="L133" s="254"/>
      <c r="M133" s="255"/>
      <c r="N133" s="256"/>
      <c r="O133" s="256"/>
      <c r="P133" s="256"/>
      <c r="Q133" s="256"/>
      <c r="R133" s="256"/>
      <c r="S133" s="256"/>
      <c r="T133" s="257"/>
      <c r="U133" s="13"/>
      <c r="V133" s="13"/>
      <c r="W133" s="13"/>
      <c r="X133" s="13"/>
      <c r="Y133" s="13"/>
      <c r="Z133" s="13"/>
      <c r="AA133" s="13"/>
      <c r="AB133" s="13"/>
      <c r="AC133" s="13"/>
      <c r="AD133" s="13"/>
      <c r="AE133" s="13"/>
      <c r="AT133" s="258" t="s">
        <v>801</v>
      </c>
      <c r="AU133" s="258" t="s">
        <v>81</v>
      </c>
      <c r="AV133" s="13" t="s">
        <v>81</v>
      </c>
      <c r="AW133" s="13" t="s">
        <v>33</v>
      </c>
      <c r="AX133" s="13" t="s">
        <v>72</v>
      </c>
      <c r="AY133" s="258" t="s">
        <v>240</v>
      </c>
    </row>
    <row r="134" s="13" customFormat="1">
      <c r="A134" s="13"/>
      <c r="B134" s="248"/>
      <c r="C134" s="249"/>
      <c r="D134" s="227" t="s">
        <v>801</v>
      </c>
      <c r="E134" s="250" t="s">
        <v>19</v>
      </c>
      <c r="F134" s="251" t="s">
        <v>9290</v>
      </c>
      <c r="G134" s="249"/>
      <c r="H134" s="252">
        <v>3.6280000000000001</v>
      </c>
      <c r="I134" s="253"/>
      <c r="J134" s="249"/>
      <c r="K134" s="249"/>
      <c r="L134" s="254"/>
      <c r="M134" s="255"/>
      <c r="N134" s="256"/>
      <c r="O134" s="256"/>
      <c r="P134" s="256"/>
      <c r="Q134" s="256"/>
      <c r="R134" s="256"/>
      <c r="S134" s="256"/>
      <c r="T134" s="257"/>
      <c r="U134" s="13"/>
      <c r="V134" s="13"/>
      <c r="W134" s="13"/>
      <c r="X134" s="13"/>
      <c r="Y134" s="13"/>
      <c r="Z134" s="13"/>
      <c r="AA134" s="13"/>
      <c r="AB134" s="13"/>
      <c r="AC134" s="13"/>
      <c r="AD134" s="13"/>
      <c r="AE134" s="13"/>
      <c r="AT134" s="258" t="s">
        <v>801</v>
      </c>
      <c r="AU134" s="258" t="s">
        <v>81</v>
      </c>
      <c r="AV134" s="13" t="s">
        <v>81</v>
      </c>
      <c r="AW134" s="13" t="s">
        <v>33</v>
      </c>
      <c r="AX134" s="13" t="s">
        <v>72</v>
      </c>
      <c r="AY134" s="258" t="s">
        <v>240</v>
      </c>
    </row>
    <row r="135" s="13" customFormat="1">
      <c r="A135" s="13"/>
      <c r="B135" s="248"/>
      <c r="C135" s="249"/>
      <c r="D135" s="227" t="s">
        <v>801</v>
      </c>
      <c r="E135" s="250" t="s">
        <v>19</v>
      </c>
      <c r="F135" s="251" t="s">
        <v>9291</v>
      </c>
      <c r="G135" s="249"/>
      <c r="H135" s="252">
        <v>6.0449999999999999</v>
      </c>
      <c r="I135" s="253"/>
      <c r="J135" s="249"/>
      <c r="K135" s="249"/>
      <c r="L135" s="254"/>
      <c r="M135" s="255"/>
      <c r="N135" s="256"/>
      <c r="O135" s="256"/>
      <c r="P135" s="256"/>
      <c r="Q135" s="256"/>
      <c r="R135" s="256"/>
      <c r="S135" s="256"/>
      <c r="T135" s="257"/>
      <c r="U135" s="13"/>
      <c r="V135" s="13"/>
      <c r="W135" s="13"/>
      <c r="X135" s="13"/>
      <c r="Y135" s="13"/>
      <c r="Z135" s="13"/>
      <c r="AA135" s="13"/>
      <c r="AB135" s="13"/>
      <c r="AC135" s="13"/>
      <c r="AD135" s="13"/>
      <c r="AE135" s="13"/>
      <c r="AT135" s="258" t="s">
        <v>801</v>
      </c>
      <c r="AU135" s="258" t="s">
        <v>81</v>
      </c>
      <c r="AV135" s="13" t="s">
        <v>81</v>
      </c>
      <c r="AW135" s="13" t="s">
        <v>33</v>
      </c>
      <c r="AX135" s="13" t="s">
        <v>72</v>
      </c>
      <c r="AY135" s="258" t="s">
        <v>240</v>
      </c>
    </row>
    <row r="136" s="15" customFormat="1">
      <c r="A136" s="15"/>
      <c r="B136" s="269"/>
      <c r="C136" s="270"/>
      <c r="D136" s="227" t="s">
        <v>801</v>
      </c>
      <c r="E136" s="271" t="s">
        <v>19</v>
      </c>
      <c r="F136" s="272" t="s">
        <v>1356</v>
      </c>
      <c r="G136" s="270"/>
      <c r="H136" s="273">
        <v>1046.8720000000001</v>
      </c>
      <c r="I136" s="274"/>
      <c r="J136" s="270"/>
      <c r="K136" s="270"/>
      <c r="L136" s="275"/>
      <c r="M136" s="276"/>
      <c r="N136" s="277"/>
      <c r="O136" s="277"/>
      <c r="P136" s="277"/>
      <c r="Q136" s="277"/>
      <c r="R136" s="277"/>
      <c r="S136" s="277"/>
      <c r="T136" s="278"/>
      <c r="U136" s="15"/>
      <c r="V136" s="15"/>
      <c r="W136" s="15"/>
      <c r="X136" s="15"/>
      <c r="Y136" s="15"/>
      <c r="Z136" s="15"/>
      <c r="AA136" s="15"/>
      <c r="AB136" s="15"/>
      <c r="AC136" s="15"/>
      <c r="AD136" s="15"/>
      <c r="AE136" s="15"/>
      <c r="AT136" s="279" t="s">
        <v>801</v>
      </c>
      <c r="AU136" s="279" t="s">
        <v>81</v>
      </c>
      <c r="AV136" s="15" t="s">
        <v>149</v>
      </c>
      <c r="AW136" s="15" t="s">
        <v>33</v>
      </c>
      <c r="AX136" s="15" t="s">
        <v>79</v>
      </c>
      <c r="AY136" s="279" t="s">
        <v>240</v>
      </c>
    </row>
    <row r="137" s="2" customFormat="1" ht="44.25" customHeight="1">
      <c r="A137" s="39"/>
      <c r="B137" s="40"/>
      <c r="C137" s="214" t="s">
        <v>268</v>
      </c>
      <c r="D137" s="214" t="s">
        <v>243</v>
      </c>
      <c r="E137" s="215" t="s">
        <v>9292</v>
      </c>
      <c r="F137" s="216" t="s">
        <v>9293</v>
      </c>
      <c r="G137" s="217" t="s">
        <v>251</v>
      </c>
      <c r="H137" s="218">
        <v>23.527000000000001</v>
      </c>
      <c r="I137" s="219"/>
      <c r="J137" s="220">
        <f>ROUND(I137*H137,2)</f>
        <v>0</v>
      </c>
      <c r="K137" s="216" t="s">
        <v>749</v>
      </c>
      <c r="L137" s="45"/>
      <c r="M137" s="221" t="s">
        <v>19</v>
      </c>
      <c r="N137" s="222" t="s">
        <v>43</v>
      </c>
      <c r="O137" s="85"/>
      <c r="P137" s="223">
        <f>O137*H137</f>
        <v>0</v>
      </c>
      <c r="Q137" s="223">
        <v>0</v>
      </c>
      <c r="R137" s="223">
        <f>Q137*H137</f>
        <v>0</v>
      </c>
      <c r="S137" s="223">
        <v>0.26100000000000001</v>
      </c>
      <c r="T137" s="224">
        <f>S137*H137</f>
        <v>6.1405470000000006</v>
      </c>
      <c r="U137" s="39"/>
      <c r="V137" s="39"/>
      <c r="W137" s="39"/>
      <c r="X137" s="39"/>
      <c r="Y137" s="39"/>
      <c r="Z137" s="39"/>
      <c r="AA137" s="39"/>
      <c r="AB137" s="39"/>
      <c r="AC137" s="39"/>
      <c r="AD137" s="39"/>
      <c r="AE137" s="39"/>
      <c r="AR137" s="225" t="s">
        <v>248</v>
      </c>
      <c r="AT137" s="225" t="s">
        <v>243</v>
      </c>
      <c r="AU137" s="225" t="s">
        <v>81</v>
      </c>
      <c r="AY137" s="18" t="s">
        <v>240</v>
      </c>
      <c r="BE137" s="226">
        <f>IF(N137="základní",J137,0)</f>
        <v>0</v>
      </c>
      <c r="BF137" s="226">
        <f>IF(N137="snížená",J137,0)</f>
        <v>0</v>
      </c>
      <c r="BG137" s="226">
        <f>IF(N137="zákl. přenesená",J137,0)</f>
        <v>0</v>
      </c>
      <c r="BH137" s="226">
        <f>IF(N137="sníž. přenesená",J137,0)</f>
        <v>0</v>
      </c>
      <c r="BI137" s="226">
        <f>IF(N137="nulová",J137,0)</f>
        <v>0</v>
      </c>
      <c r="BJ137" s="18" t="s">
        <v>79</v>
      </c>
      <c r="BK137" s="226">
        <f>ROUND(I137*H137,2)</f>
        <v>0</v>
      </c>
      <c r="BL137" s="18" t="s">
        <v>248</v>
      </c>
      <c r="BM137" s="225" t="s">
        <v>9294</v>
      </c>
    </row>
    <row r="138" s="13" customFormat="1">
      <c r="A138" s="13"/>
      <c r="B138" s="248"/>
      <c r="C138" s="249"/>
      <c r="D138" s="227" t="s">
        <v>801</v>
      </c>
      <c r="E138" s="250" t="s">
        <v>19</v>
      </c>
      <c r="F138" s="251" t="s">
        <v>9295</v>
      </c>
      <c r="G138" s="249"/>
      <c r="H138" s="252">
        <v>13.189</v>
      </c>
      <c r="I138" s="253"/>
      <c r="J138" s="249"/>
      <c r="K138" s="249"/>
      <c r="L138" s="254"/>
      <c r="M138" s="255"/>
      <c r="N138" s="256"/>
      <c r="O138" s="256"/>
      <c r="P138" s="256"/>
      <c r="Q138" s="256"/>
      <c r="R138" s="256"/>
      <c r="S138" s="256"/>
      <c r="T138" s="257"/>
      <c r="U138" s="13"/>
      <c r="V138" s="13"/>
      <c r="W138" s="13"/>
      <c r="X138" s="13"/>
      <c r="Y138" s="13"/>
      <c r="Z138" s="13"/>
      <c r="AA138" s="13"/>
      <c r="AB138" s="13"/>
      <c r="AC138" s="13"/>
      <c r="AD138" s="13"/>
      <c r="AE138" s="13"/>
      <c r="AT138" s="258" t="s">
        <v>801</v>
      </c>
      <c r="AU138" s="258" t="s">
        <v>81</v>
      </c>
      <c r="AV138" s="13" t="s">
        <v>81</v>
      </c>
      <c r="AW138" s="13" t="s">
        <v>33</v>
      </c>
      <c r="AX138" s="13" t="s">
        <v>72</v>
      </c>
      <c r="AY138" s="258" t="s">
        <v>240</v>
      </c>
    </row>
    <row r="139" s="13" customFormat="1">
      <c r="A139" s="13"/>
      <c r="B139" s="248"/>
      <c r="C139" s="249"/>
      <c r="D139" s="227" t="s">
        <v>801</v>
      </c>
      <c r="E139" s="250" t="s">
        <v>19</v>
      </c>
      <c r="F139" s="251" t="s">
        <v>9296</v>
      </c>
      <c r="G139" s="249"/>
      <c r="H139" s="252">
        <v>10.337999999999999</v>
      </c>
      <c r="I139" s="253"/>
      <c r="J139" s="249"/>
      <c r="K139" s="249"/>
      <c r="L139" s="254"/>
      <c r="M139" s="255"/>
      <c r="N139" s="256"/>
      <c r="O139" s="256"/>
      <c r="P139" s="256"/>
      <c r="Q139" s="256"/>
      <c r="R139" s="256"/>
      <c r="S139" s="256"/>
      <c r="T139" s="257"/>
      <c r="U139" s="13"/>
      <c r="V139" s="13"/>
      <c r="W139" s="13"/>
      <c r="X139" s="13"/>
      <c r="Y139" s="13"/>
      <c r="Z139" s="13"/>
      <c r="AA139" s="13"/>
      <c r="AB139" s="13"/>
      <c r="AC139" s="13"/>
      <c r="AD139" s="13"/>
      <c r="AE139" s="13"/>
      <c r="AT139" s="258" t="s">
        <v>801</v>
      </c>
      <c r="AU139" s="258" t="s">
        <v>81</v>
      </c>
      <c r="AV139" s="13" t="s">
        <v>81</v>
      </c>
      <c r="AW139" s="13" t="s">
        <v>33</v>
      </c>
      <c r="AX139" s="13" t="s">
        <v>72</v>
      </c>
      <c r="AY139" s="258" t="s">
        <v>240</v>
      </c>
    </row>
    <row r="140" s="15" customFormat="1">
      <c r="A140" s="15"/>
      <c r="B140" s="269"/>
      <c r="C140" s="270"/>
      <c r="D140" s="227" t="s">
        <v>801</v>
      </c>
      <c r="E140" s="271" t="s">
        <v>19</v>
      </c>
      <c r="F140" s="272" t="s">
        <v>1356</v>
      </c>
      <c r="G140" s="270"/>
      <c r="H140" s="273">
        <v>23.527000000000001</v>
      </c>
      <c r="I140" s="274"/>
      <c r="J140" s="270"/>
      <c r="K140" s="270"/>
      <c r="L140" s="275"/>
      <c r="M140" s="276"/>
      <c r="N140" s="277"/>
      <c r="O140" s="277"/>
      <c r="P140" s="277"/>
      <c r="Q140" s="277"/>
      <c r="R140" s="277"/>
      <c r="S140" s="277"/>
      <c r="T140" s="278"/>
      <c r="U140" s="15"/>
      <c r="V140" s="15"/>
      <c r="W140" s="15"/>
      <c r="X140" s="15"/>
      <c r="Y140" s="15"/>
      <c r="Z140" s="15"/>
      <c r="AA140" s="15"/>
      <c r="AB140" s="15"/>
      <c r="AC140" s="15"/>
      <c r="AD140" s="15"/>
      <c r="AE140" s="15"/>
      <c r="AT140" s="279" t="s">
        <v>801</v>
      </c>
      <c r="AU140" s="279" t="s">
        <v>81</v>
      </c>
      <c r="AV140" s="15" t="s">
        <v>149</v>
      </c>
      <c r="AW140" s="15" t="s">
        <v>33</v>
      </c>
      <c r="AX140" s="15" t="s">
        <v>79</v>
      </c>
      <c r="AY140" s="279" t="s">
        <v>240</v>
      </c>
    </row>
    <row r="141" s="2" customFormat="1">
      <c r="A141" s="39"/>
      <c r="B141" s="40"/>
      <c r="C141" s="214" t="s">
        <v>295</v>
      </c>
      <c r="D141" s="214" t="s">
        <v>243</v>
      </c>
      <c r="E141" s="215" t="s">
        <v>9297</v>
      </c>
      <c r="F141" s="216" t="s">
        <v>9298</v>
      </c>
      <c r="G141" s="217" t="s">
        <v>293</v>
      </c>
      <c r="H141" s="218">
        <v>90.733999999999995</v>
      </c>
      <c r="I141" s="219"/>
      <c r="J141" s="220">
        <f>ROUND(I141*H141,2)</f>
        <v>0</v>
      </c>
      <c r="K141" s="216" t="s">
        <v>749</v>
      </c>
      <c r="L141" s="45"/>
      <c r="M141" s="221" t="s">
        <v>19</v>
      </c>
      <c r="N141" s="222" t="s">
        <v>43</v>
      </c>
      <c r="O141" s="85"/>
      <c r="P141" s="223">
        <f>O141*H141</f>
        <v>0</v>
      </c>
      <c r="Q141" s="223">
        <v>0</v>
      </c>
      <c r="R141" s="223">
        <f>Q141*H141</f>
        <v>0</v>
      </c>
      <c r="S141" s="223">
        <v>1.8</v>
      </c>
      <c r="T141" s="224">
        <f>S141*H141</f>
        <v>163.32120000000001</v>
      </c>
      <c r="U141" s="39"/>
      <c r="V141" s="39"/>
      <c r="W141" s="39"/>
      <c r="X141" s="39"/>
      <c r="Y141" s="39"/>
      <c r="Z141" s="39"/>
      <c r="AA141" s="39"/>
      <c r="AB141" s="39"/>
      <c r="AC141" s="39"/>
      <c r="AD141" s="39"/>
      <c r="AE141" s="39"/>
      <c r="AR141" s="225" t="s">
        <v>248</v>
      </c>
      <c r="AT141" s="225" t="s">
        <v>243</v>
      </c>
      <c r="AU141" s="225" t="s">
        <v>81</v>
      </c>
      <c r="AY141" s="18" t="s">
        <v>240</v>
      </c>
      <c r="BE141" s="226">
        <f>IF(N141="základní",J141,0)</f>
        <v>0</v>
      </c>
      <c r="BF141" s="226">
        <f>IF(N141="snížená",J141,0)</f>
        <v>0</v>
      </c>
      <c r="BG141" s="226">
        <f>IF(N141="zákl. přenesená",J141,0)</f>
        <v>0</v>
      </c>
      <c r="BH141" s="226">
        <f>IF(N141="sníž. přenesená",J141,0)</f>
        <v>0</v>
      </c>
      <c r="BI141" s="226">
        <f>IF(N141="nulová",J141,0)</f>
        <v>0</v>
      </c>
      <c r="BJ141" s="18" t="s">
        <v>79</v>
      </c>
      <c r="BK141" s="226">
        <f>ROUND(I141*H141,2)</f>
        <v>0</v>
      </c>
      <c r="BL141" s="18" t="s">
        <v>248</v>
      </c>
      <c r="BM141" s="225" t="s">
        <v>9299</v>
      </c>
    </row>
    <row r="142" s="13" customFormat="1">
      <c r="A142" s="13"/>
      <c r="B142" s="248"/>
      <c r="C142" s="249"/>
      <c r="D142" s="227" t="s">
        <v>801</v>
      </c>
      <c r="E142" s="250" t="s">
        <v>19</v>
      </c>
      <c r="F142" s="251" t="s">
        <v>9300</v>
      </c>
      <c r="G142" s="249"/>
      <c r="H142" s="252">
        <v>0.30199999999999999</v>
      </c>
      <c r="I142" s="253"/>
      <c r="J142" s="249"/>
      <c r="K142" s="249"/>
      <c r="L142" s="254"/>
      <c r="M142" s="255"/>
      <c r="N142" s="256"/>
      <c r="O142" s="256"/>
      <c r="P142" s="256"/>
      <c r="Q142" s="256"/>
      <c r="R142" s="256"/>
      <c r="S142" s="256"/>
      <c r="T142" s="257"/>
      <c r="U142" s="13"/>
      <c r="V142" s="13"/>
      <c r="W142" s="13"/>
      <c r="X142" s="13"/>
      <c r="Y142" s="13"/>
      <c r="Z142" s="13"/>
      <c r="AA142" s="13"/>
      <c r="AB142" s="13"/>
      <c r="AC142" s="13"/>
      <c r="AD142" s="13"/>
      <c r="AE142" s="13"/>
      <c r="AT142" s="258" t="s">
        <v>801</v>
      </c>
      <c r="AU142" s="258" t="s">
        <v>81</v>
      </c>
      <c r="AV142" s="13" t="s">
        <v>81</v>
      </c>
      <c r="AW142" s="13" t="s">
        <v>33</v>
      </c>
      <c r="AX142" s="13" t="s">
        <v>72</v>
      </c>
      <c r="AY142" s="258" t="s">
        <v>240</v>
      </c>
    </row>
    <row r="143" s="13" customFormat="1">
      <c r="A143" s="13"/>
      <c r="B143" s="248"/>
      <c r="C143" s="249"/>
      <c r="D143" s="227" t="s">
        <v>801</v>
      </c>
      <c r="E143" s="250" t="s">
        <v>19</v>
      </c>
      <c r="F143" s="251" t="s">
        <v>9301</v>
      </c>
      <c r="G143" s="249"/>
      <c r="H143" s="252">
        <v>24.998999999999999</v>
      </c>
      <c r="I143" s="253"/>
      <c r="J143" s="249"/>
      <c r="K143" s="249"/>
      <c r="L143" s="254"/>
      <c r="M143" s="255"/>
      <c r="N143" s="256"/>
      <c r="O143" s="256"/>
      <c r="P143" s="256"/>
      <c r="Q143" s="256"/>
      <c r="R143" s="256"/>
      <c r="S143" s="256"/>
      <c r="T143" s="257"/>
      <c r="U143" s="13"/>
      <c r="V143" s="13"/>
      <c r="W143" s="13"/>
      <c r="X143" s="13"/>
      <c r="Y143" s="13"/>
      <c r="Z143" s="13"/>
      <c r="AA143" s="13"/>
      <c r="AB143" s="13"/>
      <c r="AC143" s="13"/>
      <c r="AD143" s="13"/>
      <c r="AE143" s="13"/>
      <c r="AT143" s="258" t="s">
        <v>801</v>
      </c>
      <c r="AU143" s="258" t="s">
        <v>81</v>
      </c>
      <c r="AV143" s="13" t="s">
        <v>81</v>
      </c>
      <c r="AW143" s="13" t="s">
        <v>33</v>
      </c>
      <c r="AX143" s="13" t="s">
        <v>72</v>
      </c>
      <c r="AY143" s="258" t="s">
        <v>240</v>
      </c>
    </row>
    <row r="144" s="13" customFormat="1">
      <c r="A144" s="13"/>
      <c r="B144" s="248"/>
      <c r="C144" s="249"/>
      <c r="D144" s="227" t="s">
        <v>801</v>
      </c>
      <c r="E144" s="250" t="s">
        <v>19</v>
      </c>
      <c r="F144" s="251" t="s">
        <v>9302</v>
      </c>
      <c r="G144" s="249"/>
      <c r="H144" s="252">
        <v>1.6579999999999999</v>
      </c>
      <c r="I144" s="253"/>
      <c r="J144" s="249"/>
      <c r="K144" s="249"/>
      <c r="L144" s="254"/>
      <c r="M144" s="255"/>
      <c r="N144" s="256"/>
      <c r="O144" s="256"/>
      <c r="P144" s="256"/>
      <c r="Q144" s="256"/>
      <c r="R144" s="256"/>
      <c r="S144" s="256"/>
      <c r="T144" s="257"/>
      <c r="U144" s="13"/>
      <c r="V144" s="13"/>
      <c r="W144" s="13"/>
      <c r="X144" s="13"/>
      <c r="Y144" s="13"/>
      <c r="Z144" s="13"/>
      <c r="AA144" s="13"/>
      <c r="AB144" s="13"/>
      <c r="AC144" s="13"/>
      <c r="AD144" s="13"/>
      <c r="AE144" s="13"/>
      <c r="AT144" s="258" t="s">
        <v>801</v>
      </c>
      <c r="AU144" s="258" t="s">
        <v>81</v>
      </c>
      <c r="AV144" s="13" t="s">
        <v>81</v>
      </c>
      <c r="AW144" s="13" t="s">
        <v>33</v>
      </c>
      <c r="AX144" s="13" t="s">
        <v>72</v>
      </c>
      <c r="AY144" s="258" t="s">
        <v>240</v>
      </c>
    </row>
    <row r="145" s="13" customFormat="1">
      <c r="A145" s="13"/>
      <c r="B145" s="248"/>
      <c r="C145" s="249"/>
      <c r="D145" s="227" t="s">
        <v>801</v>
      </c>
      <c r="E145" s="250" t="s">
        <v>19</v>
      </c>
      <c r="F145" s="251" t="s">
        <v>9303</v>
      </c>
      <c r="G145" s="249"/>
      <c r="H145" s="252">
        <v>23.599</v>
      </c>
      <c r="I145" s="253"/>
      <c r="J145" s="249"/>
      <c r="K145" s="249"/>
      <c r="L145" s="254"/>
      <c r="M145" s="255"/>
      <c r="N145" s="256"/>
      <c r="O145" s="256"/>
      <c r="P145" s="256"/>
      <c r="Q145" s="256"/>
      <c r="R145" s="256"/>
      <c r="S145" s="256"/>
      <c r="T145" s="257"/>
      <c r="U145" s="13"/>
      <c r="V145" s="13"/>
      <c r="W145" s="13"/>
      <c r="X145" s="13"/>
      <c r="Y145" s="13"/>
      <c r="Z145" s="13"/>
      <c r="AA145" s="13"/>
      <c r="AB145" s="13"/>
      <c r="AC145" s="13"/>
      <c r="AD145" s="13"/>
      <c r="AE145" s="13"/>
      <c r="AT145" s="258" t="s">
        <v>801</v>
      </c>
      <c r="AU145" s="258" t="s">
        <v>81</v>
      </c>
      <c r="AV145" s="13" t="s">
        <v>81</v>
      </c>
      <c r="AW145" s="13" t="s">
        <v>33</v>
      </c>
      <c r="AX145" s="13" t="s">
        <v>72</v>
      </c>
      <c r="AY145" s="258" t="s">
        <v>240</v>
      </c>
    </row>
    <row r="146" s="13" customFormat="1">
      <c r="A146" s="13"/>
      <c r="B146" s="248"/>
      <c r="C146" s="249"/>
      <c r="D146" s="227" t="s">
        <v>801</v>
      </c>
      <c r="E146" s="250" t="s">
        <v>19</v>
      </c>
      <c r="F146" s="251" t="s">
        <v>9304</v>
      </c>
      <c r="G146" s="249"/>
      <c r="H146" s="252">
        <v>6.2599999999999998</v>
      </c>
      <c r="I146" s="253"/>
      <c r="J146" s="249"/>
      <c r="K146" s="249"/>
      <c r="L146" s="254"/>
      <c r="M146" s="255"/>
      <c r="N146" s="256"/>
      <c r="O146" s="256"/>
      <c r="P146" s="256"/>
      <c r="Q146" s="256"/>
      <c r="R146" s="256"/>
      <c r="S146" s="256"/>
      <c r="T146" s="257"/>
      <c r="U146" s="13"/>
      <c r="V146" s="13"/>
      <c r="W146" s="13"/>
      <c r="X146" s="13"/>
      <c r="Y146" s="13"/>
      <c r="Z146" s="13"/>
      <c r="AA146" s="13"/>
      <c r="AB146" s="13"/>
      <c r="AC146" s="13"/>
      <c r="AD146" s="13"/>
      <c r="AE146" s="13"/>
      <c r="AT146" s="258" t="s">
        <v>801</v>
      </c>
      <c r="AU146" s="258" t="s">
        <v>81</v>
      </c>
      <c r="AV146" s="13" t="s">
        <v>81</v>
      </c>
      <c r="AW146" s="13" t="s">
        <v>33</v>
      </c>
      <c r="AX146" s="13" t="s">
        <v>72</v>
      </c>
      <c r="AY146" s="258" t="s">
        <v>240</v>
      </c>
    </row>
    <row r="147" s="13" customFormat="1">
      <c r="A147" s="13"/>
      <c r="B147" s="248"/>
      <c r="C147" s="249"/>
      <c r="D147" s="227" t="s">
        <v>801</v>
      </c>
      <c r="E147" s="250" t="s">
        <v>19</v>
      </c>
      <c r="F147" s="251" t="s">
        <v>9305</v>
      </c>
      <c r="G147" s="249"/>
      <c r="H147" s="252">
        <v>2.7759999999999998</v>
      </c>
      <c r="I147" s="253"/>
      <c r="J147" s="249"/>
      <c r="K147" s="249"/>
      <c r="L147" s="254"/>
      <c r="M147" s="255"/>
      <c r="N147" s="256"/>
      <c r="O147" s="256"/>
      <c r="P147" s="256"/>
      <c r="Q147" s="256"/>
      <c r="R147" s="256"/>
      <c r="S147" s="256"/>
      <c r="T147" s="257"/>
      <c r="U147" s="13"/>
      <c r="V147" s="13"/>
      <c r="W147" s="13"/>
      <c r="X147" s="13"/>
      <c r="Y147" s="13"/>
      <c r="Z147" s="13"/>
      <c r="AA147" s="13"/>
      <c r="AB147" s="13"/>
      <c r="AC147" s="13"/>
      <c r="AD147" s="13"/>
      <c r="AE147" s="13"/>
      <c r="AT147" s="258" t="s">
        <v>801</v>
      </c>
      <c r="AU147" s="258" t="s">
        <v>81</v>
      </c>
      <c r="AV147" s="13" t="s">
        <v>81</v>
      </c>
      <c r="AW147" s="13" t="s">
        <v>33</v>
      </c>
      <c r="AX147" s="13" t="s">
        <v>72</v>
      </c>
      <c r="AY147" s="258" t="s">
        <v>240</v>
      </c>
    </row>
    <row r="148" s="13" customFormat="1">
      <c r="A148" s="13"/>
      <c r="B148" s="248"/>
      <c r="C148" s="249"/>
      <c r="D148" s="227" t="s">
        <v>801</v>
      </c>
      <c r="E148" s="250" t="s">
        <v>19</v>
      </c>
      <c r="F148" s="251" t="s">
        <v>9306</v>
      </c>
      <c r="G148" s="249"/>
      <c r="H148" s="252">
        <v>31.140000000000001</v>
      </c>
      <c r="I148" s="253"/>
      <c r="J148" s="249"/>
      <c r="K148" s="249"/>
      <c r="L148" s="254"/>
      <c r="M148" s="255"/>
      <c r="N148" s="256"/>
      <c r="O148" s="256"/>
      <c r="P148" s="256"/>
      <c r="Q148" s="256"/>
      <c r="R148" s="256"/>
      <c r="S148" s="256"/>
      <c r="T148" s="257"/>
      <c r="U148" s="13"/>
      <c r="V148" s="13"/>
      <c r="W148" s="13"/>
      <c r="X148" s="13"/>
      <c r="Y148" s="13"/>
      <c r="Z148" s="13"/>
      <c r="AA148" s="13"/>
      <c r="AB148" s="13"/>
      <c r="AC148" s="13"/>
      <c r="AD148" s="13"/>
      <c r="AE148" s="13"/>
      <c r="AT148" s="258" t="s">
        <v>801</v>
      </c>
      <c r="AU148" s="258" t="s">
        <v>81</v>
      </c>
      <c r="AV148" s="13" t="s">
        <v>81</v>
      </c>
      <c r="AW148" s="13" t="s">
        <v>33</v>
      </c>
      <c r="AX148" s="13" t="s">
        <v>72</v>
      </c>
      <c r="AY148" s="258" t="s">
        <v>240</v>
      </c>
    </row>
    <row r="149" s="15" customFormat="1">
      <c r="A149" s="15"/>
      <c r="B149" s="269"/>
      <c r="C149" s="270"/>
      <c r="D149" s="227" t="s">
        <v>801</v>
      </c>
      <c r="E149" s="271" t="s">
        <v>19</v>
      </c>
      <c r="F149" s="272" t="s">
        <v>1356</v>
      </c>
      <c r="G149" s="270"/>
      <c r="H149" s="273">
        <v>90.733999999999995</v>
      </c>
      <c r="I149" s="274"/>
      <c r="J149" s="270"/>
      <c r="K149" s="270"/>
      <c r="L149" s="275"/>
      <c r="M149" s="276"/>
      <c r="N149" s="277"/>
      <c r="O149" s="277"/>
      <c r="P149" s="277"/>
      <c r="Q149" s="277"/>
      <c r="R149" s="277"/>
      <c r="S149" s="277"/>
      <c r="T149" s="278"/>
      <c r="U149" s="15"/>
      <c r="V149" s="15"/>
      <c r="W149" s="15"/>
      <c r="X149" s="15"/>
      <c r="Y149" s="15"/>
      <c r="Z149" s="15"/>
      <c r="AA149" s="15"/>
      <c r="AB149" s="15"/>
      <c r="AC149" s="15"/>
      <c r="AD149" s="15"/>
      <c r="AE149" s="15"/>
      <c r="AT149" s="279" t="s">
        <v>801</v>
      </c>
      <c r="AU149" s="279" t="s">
        <v>81</v>
      </c>
      <c r="AV149" s="15" t="s">
        <v>149</v>
      </c>
      <c r="AW149" s="15" t="s">
        <v>33</v>
      </c>
      <c r="AX149" s="15" t="s">
        <v>79</v>
      </c>
      <c r="AY149" s="279" t="s">
        <v>240</v>
      </c>
    </row>
    <row r="150" s="2" customFormat="1">
      <c r="A150" s="39"/>
      <c r="B150" s="40"/>
      <c r="C150" s="214" t="s">
        <v>271</v>
      </c>
      <c r="D150" s="214" t="s">
        <v>243</v>
      </c>
      <c r="E150" s="215" t="s">
        <v>9307</v>
      </c>
      <c r="F150" s="216" t="s">
        <v>9308</v>
      </c>
      <c r="G150" s="217" t="s">
        <v>293</v>
      </c>
      <c r="H150" s="218">
        <v>8.3049999999999997</v>
      </c>
      <c r="I150" s="219"/>
      <c r="J150" s="220">
        <f>ROUND(I150*H150,2)</f>
        <v>0</v>
      </c>
      <c r="K150" s="216" t="s">
        <v>749</v>
      </c>
      <c r="L150" s="45"/>
      <c r="M150" s="221" t="s">
        <v>19</v>
      </c>
      <c r="N150" s="222" t="s">
        <v>43</v>
      </c>
      <c r="O150" s="85"/>
      <c r="P150" s="223">
        <f>O150*H150</f>
        <v>0</v>
      </c>
      <c r="Q150" s="223">
        <v>0</v>
      </c>
      <c r="R150" s="223">
        <f>Q150*H150</f>
        <v>0</v>
      </c>
      <c r="S150" s="223">
        <v>1.6000000000000001</v>
      </c>
      <c r="T150" s="224">
        <f>S150*H150</f>
        <v>13.288</v>
      </c>
      <c r="U150" s="39"/>
      <c r="V150" s="39"/>
      <c r="W150" s="39"/>
      <c r="X150" s="39"/>
      <c r="Y150" s="39"/>
      <c r="Z150" s="39"/>
      <c r="AA150" s="39"/>
      <c r="AB150" s="39"/>
      <c r="AC150" s="39"/>
      <c r="AD150" s="39"/>
      <c r="AE150" s="39"/>
      <c r="AR150" s="225" t="s">
        <v>248</v>
      </c>
      <c r="AT150" s="225" t="s">
        <v>243</v>
      </c>
      <c r="AU150" s="225" t="s">
        <v>81</v>
      </c>
      <c r="AY150" s="18" t="s">
        <v>240</v>
      </c>
      <c r="BE150" s="226">
        <f>IF(N150="základní",J150,0)</f>
        <v>0</v>
      </c>
      <c r="BF150" s="226">
        <f>IF(N150="snížená",J150,0)</f>
        <v>0</v>
      </c>
      <c r="BG150" s="226">
        <f>IF(N150="zákl. přenesená",J150,0)</f>
        <v>0</v>
      </c>
      <c r="BH150" s="226">
        <f>IF(N150="sníž. přenesená",J150,0)</f>
        <v>0</v>
      </c>
      <c r="BI150" s="226">
        <f>IF(N150="nulová",J150,0)</f>
        <v>0</v>
      </c>
      <c r="BJ150" s="18" t="s">
        <v>79</v>
      </c>
      <c r="BK150" s="226">
        <f>ROUND(I150*H150,2)</f>
        <v>0</v>
      </c>
      <c r="BL150" s="18" t="s">
        <v>248</v>
      </c>
      <c r="BM150" s="225" t="s">
        <v>9309</v>
      </c>
    </row>
    <row r="151" s="13" customFormat="1">
      <c r="A151" s="13"/>
      <c r="B151" s="248"/>
      <c r="C151" s="249"/>
      <c r="D151" s="227" t="s">
        <v>801</v>
      </c>
      <c r="E151" s="250" t="s">
        <v>19</v>
      </c>
      <c r="F151" s="251" t="s">
        <v>9310</v>
      </c>
      <c r="G151" s="249"/>
      <c r="H151" s="252">
        <v>1.9199999999999999</v>
      </c>
      <c r="I151" s="253"/>
      <c r="J151" s="249"/>
      <c r="K151" s="249"/>
      <c r="L151" s="254"/>
      <c r="M151" s="255"/>
      <c r="N151" s="256"/>
      <c r="O151" s="256"/>
      <c r="P151" s="256"/>
      <c r="Q151" s="256"/>
      <c r="R151" s="256"/>
      <c r="S151" s="256"/>
      <c r="T151" s="257"/>
      <c r="U151" s="13"/>
      <c r="V151" s="13"/>
      <c r="W151" s="13"/>
      <c r="X151" s="13"/>
      <c r="Y151" s="13"/>
      <c r="Z151" s="13"/>
      <c r="AA151" s="13"/>
      <c r="AB151" s="13"/>
      <c r="AC151" s="13"/>
      <c r="AD151" s="13"/>
      <c r="AE151" s="13"/>
      <c r="AT151" s="258" t="s">
        <v>801</v>
      </c>
      <c r="AU151" s="258" t="s">
        <v>81</v>
      </c>
      <c r="AV151" s="13" t="s">
        <v>81</v>
      </c>
      <c r="AW151" s="13" t="s">
        <v>33</v>
      </c>
      <c r="AX151" s="13" t="s">
        <v>72</v>
      </c>
      <c r="AY151" s="258" t="s">
        <v>240</v>
      </c>
    </row>
    <row r="152" s="13" customFormat="1">
      <c r="A152" s="13"/>
      <c r="B152" s="248"/>
      <c r="C152" s="249"/>
      <c r="D152" s="227" t="s">
        <v>801</v>
      </c>
      <c r="E152" s="250" t="s">
        <v>19</v>
      </c>
      <c r="F152" s="251" t="s">
        <v>9311</v>
      </c>
      <c r="G152" s="249"/>
      <c r="H152" s="252">
        <v>6.3849999999999998</v>
      </c>
      <c r="I152" s="253"/>
      <c r="J152" s="249"/>
      <c r="K152" s="249"/>
      <c r="L152" s="254"/>
      <c r="M152" s="255"/>
      <c r="N152" s="256"/>
      <c r="O152" s="256"/>
      <c r="P152" s="256"/>
      <c r="Q152" s="256"/>
      <c r="R152" s="256"/>
      <c r="S152" s="256"/>
      <c r="T152" s="257"/>
      <c r="U152" s="13"/>
      <c r="V152" s="13"/>
      <c r="W152" s="13"/>
      <c r="X152" s="13"/>
      <c r="Y152" s="13"/>
      <c r="Z152" s="13"/>
      <c r="AA152" s="13"/>
      <c r="AB152" s="13"/>
      <c r="AC152" s="13"/>
      <c r="AD152" s="13"/>
      <c r="AE152" s="13"/>
      <c r="AT152" s="258" t="s">
        <v>801</v>
      </c>
      <c r="AU152" s="258" t="s">
        <v>81</v>
      </c>
      <c r="AV152" s="13" t="s">
        <v>81</v>
      </c>
      <c r="AW152" s="13" t="s">
        <v>33</v>
      </c>
      <c r="AX152" s="13" t="s">
        <v>72</v>
      </c>
      <c r="AY152" s="258" t="s">
        <v>240</v>
      </c>
    </row>
    <row r="153" s="15" customFormat="1">
      <c r="A153" s="15"/>
      <c r="B153" s="269"/>
      <c r="C153" s="270"/>
      <c r="D153" s="227" t="s">
        <v>801</v>
      </c>
      <c r="E153" s="271" t="s">
        <v>19</v>
      </c>
      <c r="F153" s="272" t="s">
        <v>1356</v>
      </c>
      <c r="G153" s="270"/>
      <c r="H153" s="273">
        <v>8.3049999999999997</v>
      </c>
      <c r="I153" s="274"/>
      <c r="J153" s="270"/>
      <c r="K153" s="270"/>
      <c r="L153" s="275"/>
      <c r="M153" s="276"/>
      <c r="N153" s="277"/>
      <c r="O153" s="277"/>
      <c r="P153" s="277"/>
      <c r="Q153" s="277"/>
      <c r="R153" s="277"/>
      <c r="S153" s="277"/>
      <c r="T153" s="278"/>
      <c r="U153" s="15"/>
      <c r="V153" s="15"/>
      <c r="W153" s="15"/>
      <c r="X153" s="15"/>
      <c r="Y153" s="15"/>
      <c r="Z153" s="15"/>
      <c r="AA153" s="15"/>
      <c r="AB153" s="15"/>
      <c r="AC153" s="15"/>
      <c r="AD153" s="15"/>
      <c r="AE153" s="15"/>
      <c r="AT153" s="279" t="s">
        <v>801</v>
      </c>
      <c r="AU153" s="279" t="s">
        <v>81</v>
      </c>
      <c r="AV153" s="15" t="s">
        <v>149</v>
      </c>
      <c r="AW153" s="15" t="s">
        <v>33</v>
      </c>
      <c r="AX153" s="15" t="s">
        <v>79</v>
      </c>
      <c r="AY153" s="279" t="s">
        <v>240</v>
      </c>
    </row>
    <row r="154" s="2" customFormat="1" ht="33" customHeight="1">
      <c r="A154" s="39"/>
      <c r="B154" s="40"/>
      <c r="C154" s="214" t="s">
        <v>304</v>
      </c>
      <c r="D154" s="214" t="s">
        <v>243</v>
      </c>
      <c r="E154" s="215" t="s">
        <v>9312</v>
      </c>
      <c r="F154" s="216" t="s">
        <v>9313</v>
      </c>
      <c r="G154" s="217" t="s">
        <v>251</v>
      </c>
      <c r="H154" s="218">
        <v>15.119999999999999</v>
      </c>
      <c r="I154" s="219"/>
      <c r="J154" s="220">
        <f>ROUND(I154*H154,2)</f>
        <v>0</v>
      </c>
      <c r="K154" s="216" t="s">
        <v>749</v>
      </c>
      <c r="L154" s="45"/>
      <c r="M154" s="221" t="s">
        <v>19</v>
      </c>
      <c r="N154" s="222" t="s">
        <v>43</v>
      </c>
      <c r="O154" s="85"/>
      <c r="P154" s="223">
        <f>O154*H154</f>
        <v>0</v>
      </c>
      <c r="Q154" s="223">
        <v>0</v>
      </c>
      <c r="R154" s="223">
        <f>Q154*H154</f>
        <v>0</v>
      </c>
      <c r="S154" s="223">
        <v>0.38300000000000001</v>
      </c>
      <c r="T154" s="224">
        <f>S154*H154</f>
        <v>5.7909600000000001</v>
      </c>
      <c r="U154" s="39"/>
      <c r="V154" s="39"/>
      <c r="W154" s="39"/>
      <c r="X154" s="39"/>
      <c r="Y154" s="39"/>
      <c r="Z154" s="39"/>
      <c r="AA154" s="39"/>
      <c r="AB154" s="39"/>
      <c r="AC154" s="39"/>
      <c r="AD154" s="39"/>
      <c r="AE154" s="39"/>
      <c r="AR154" s="225" t="s">
        <v>248</v>
      </c>
      <c r="AT154" s="225" t="s">
        <v>243</v>
      </c>
      <c r="AU154" s="225" t="s">
        <v>81</v>
      </c>
      <c r="AY154" s="18" t="s">
        <v>240</v>
      </c>
      <c r="BE154" s="226">
        <f>IF(N154="základní",J154,0)</f>
        <v>0</v>
      </c>
      <c r="BF154" s="226">
        <f>IF(N154="snížená",J154,0)</f>
        <v>0</v>
      </c>
      <c r="BG154" s="226">
        <f>IF(N154="zákl. přenesená",J154,0)</f>
        <v>0</v>
      </c>
      <c r="BH154" s="226">
        <f>IF(N154="sníž. přenesená",J154,0)</f>
        <v>0</v>
      </c>
      <c r="BI154" s="226">
        <f>IF(N154="nulová",J154,0)</f>
        <v>0</v>
      </c>
      <c r="BJ154" s="18" t="s">
        <v>79</v>
      </c>
      <c r="BK154" s="226">
        <f>ROUND(I154*H154,2)</f>
        <v>0</v>
      </c>
      <c r="BL154" s="18" t="s">
        <v>248</v>
      </c>
      <c r="BM154" s="225" t="s">
        <v>9314</v>
      </c>
    </row>
    <row r="155" s="13" customFormat="1">
      <c r="A155" s="13"/>
      <c r="B155" s="248"/>
      <c r="C155" s="249"/>
      <c r="D155" s="227" t="s">
        <v>801</v>
      </c>
      <c r="E155" s="250" t="s">
        <v>19</v>
      </c>
      <c r="F155" s="251" t="s">
        <v>9315</v>
      </c>
      <c r="G155" s="249"/>
      <c r="H155" s="252">
        <v>15.119999999999999</v>
      </c>
      <c r="I155" s="253"/>
      <c r="J155" s="249"/>
      <c r="K155" s="249"/>
      <c r="L155" s="254"/>
      <c r="M155" s="255"/>
      <c r="N155" s="256"/>
      <c r="O155" s="256"/>
      <c r="P155" s="256"/>
      <c r="Q155" s="256"/>
      <c r="R155" s="256"/>
      <c r="S155" s="256"/>
      <c r="T155" s="257"/>
      <c r="U155" s="13"/>
      <c r="V155" s="13"/>
      <c r="W155" s="13"/>
      <c r="X155" s="13"/>
      <c r="Y155" s="13"/>
      <c r="Z155" s="13"/>
      <c r="AA155" s="13"/>
      <c r="AB155" s="13"/>
      <c r="AC155" s="13"/>
      <c r="AD155" s="13"/>
      <c r="AE155" s="13"/>
      <c r="AT155" s="258" t="s">
        <v>801</v>
      </c>
      <c r="AU155" s="258" t="s">
        <v>81</v>
      </c>
      <c r="AV155" s="13" t="s">
        <v>81</v>
      </c>
      <c r="AW155" s="13" t="s">
        <v>33</v>
      </c>
      <c r="AX155" s="13" t="s">
        <v>79</v>
      </c>
      <c r="AY155" s="258" t="s">
        <v>240</v>
      </c>
    </row>
    <row r="156" s="2" customFormat="1">
      <c r="A156" s="39"/>
      <c r="B156" s="40"/>
      <c r="C156" s="214" t="s">
        <v>275</v>
      </c>
      <c r="D156" s="214" t="s">
        <v>243</v>
      </c>
      <c r="E156" s="215" t="s">
        <v>9316</v>
      </c>
      <c r="F156" s="216" t="s">
        <v>9317</v>
      </c>
      <c r="G156" s="217" t="s">
        <v>293</v>
      </c>
      <c r="H156" s="218">
        <v>152.56200000000001</v>
      </c>
      <c r="I156" s="219"/>
      <c r="J156" s="220">
        <f>ROUND(I156*H156,2)</f>
        <v>0</v>
      </c>
      <c r="K156" s="216" t="s">
        <v>749</v>
      </c>
      <c r="L156" s="45"/>
      <c r="M156" s="221" t="s">
        <v>19</v>
      </c>
      <c r="N156" s="222" t="s">
        <v>43</v>
      </c>
      <c r="O156" s="85"/>
      <c r="P156" s="223">
        <f>O156*H156</f>
        <v>0</v>
      </c>
      <c r="Q156" s="223">
        <v>0</v>
      </c>
      <c r="R156" s="223">
        <f>Q156*H156</f>
        <v>0</v>
      </c>
      <c r="S156" s="223">
        <v>2.2000000000000002</v>
      </c>
      <c r="T156" s="224">
        <f>S156*H156</f>
        <v>335.63640000000004</v>
      </c>
      <c r="U156" s="39"/>
      <c r="V156" s="39"/>
      <c r="W156" s="39"/>
      <c r="X156" s="39"/>
      <c r="Y156" s="39"/>
      <c r="Z156" s="39"/>
      <c r="AA156" s="39"/>
      <c r="AB156" s="39"/>
      <c r="AC156" s="39"/>
      <c r="AD156" s="39"/>
      <c r="AE156" s="39"/>
      <c r="AR156" s="225" t="s">
        <v>248</v>
      </c>
      <c r="AT156" s="225" t="s">
        <v>243</v>
      </c>
      <c r="AU156" s="225" t="s">
        <v>81</v>
      </c>
      <c r="AY156" s="18" t="s">
        <v>240</v>
      </c>
      <c r="BE156" s="226">
        <f>IF(N156="základní",J156,0)</f>
        <v>0</v>
      </c>
      <c r="BF156" s="226">
        <f>IF(N156="snížená",J156,0)</f>
        <v>0</v>
      </c>
      <c r="BG156" s="226">
        <f>IF(N156="zákl. přenesená",J156,0)</f>
        <v>0</v>
      </c>
      <c r="BH156" s="226">
        <f>IF(N156="sníž. přenesená",J156,0)</f>
        <v>0</v>
      </c>
      <c r="BI156" s="226">
        <f>IF(N156="nulová",J156,0)</f>
        <v>0</v>
      </c>
      <c r="BJ156" s="18" t="s">
        <v>79</v>
      </c>
      <c r="BK156" s="226">
        <f>ROUND(I156*H156,2)</f>
        <v>0</v>
      </c>
      <c r="BL156" s="18" t="s">
        <v>248</v>
      </c>
      <c r="BM156" s="225" t="s">
        <v>9318</v>
      </c>
    </row>
    <row r="157" s="13" customFormat="1">
      <c r="A157" s="13"/>
      <c r="B157" s="248"/>
      <c r="C157" s="249"/>
      <c r="D157" s="227" t="s">
        <v>801</v>
      </c>
      <c r="E157" s="250" t="s">
        <v>19</v>
      </c>
      <c r="F157" s="251" t="s">
        <v>9319</v>
      </c>
      <c r="G157" s="249"/>
      <c r="H157" s="252">
        <v>56.377000000000002</v>
      </c>
      <c r="I157" s="253"/>
      <c r="J157" s="249"/>
      <c r="K157" s="249"/>
      <c r="L157" s="254"/>
      <c r="M157" s="255"/>
      <c r="N157" s="256"/>
      <c r="O157" s="256"/>
      <c r="P157" s="256"/>
      <c r="Q157" s="256"/>
      <c r="R157" s="256"/>
      <c r="S157" s="256"/>
      <c r="T157" s="257"/>
      <c r="U157" s="13"/>
      <c r="V157" s="13"/>
      <c r="W157" s="13"/>
      <c r="X157" s="13"/>
      <c r="Y157" s="13"/>
      <c r="Z157" s="13"/>
      <c r="AA157" s="13"/>
      <c r="AB157" s="13"/>
      <c r="AC157" s="13"/>
      <c r="AD157" s="13"/>
      <c r="AE157" s="13"/>
      <c r="AT157" s="258" t="s">
        <v>801</v>
      </c>
      <c r="AU157" s="258" t="s">
        <v>81</v>
      </c>
      <c r="AV157" s="13" t="s">
        <v>81</v>
      </c>
      <c r="AW157" s="13" t="s">
        <v>33</v>
      </c>
      <c r="AX157" s="13" t="s">
        <v>72</v>
      </c>
      <c r="AY157" s="258" t="s">
        <v>240</v>
      </c>
    </row>
    <row r="158" s="13" customFormat="1">
      <c r="A158" s="13"/>
      <c r="B158" s="248"/>
      <c r="C158" s="249"/>
      <c r="D158" s="227" t="s">
        <v>801</v>
      </c>
      <c r="E158" s="250" t="s">
        <v>19</v>
      </c>
      <c r="F158" s="251" t="s">
        <v>9320</v>
      </c>
      <c r="G158" s="249"/>
      <c r="H158" s="252">
        <v>63.490000000000002</v>
      </c>
      <c r="I158" s="253"/>
      <c r="J158" s="249"/>
      <c r="K158" s="249"/>
      <c r="L158" s="254"/>
      <c r="M158" s="255"/>
      <c r="N158" s="256"/>
      <c r="O158" s="256"/>
      <c r="P158" s="256"/>
      <c r="Q158" s="256"/>
      <c r="R158" s="256"/>
      <c r="S158" s="256"/>
      <c r="T158" s="257"/>
      <c r="U158" s="13"/>
      <c r="V158" s="13"/>
      <c r="W158" s="13"/>
      <c r="X158" s="13"/>
      <c r="Y158" s="13"/>
      <c r="Z158" s="13"/>
      <c r="AA158" s="13"/>
      <c r="AB158" s="13"/>
      <c r="AC158" s="13"/>
      <c r="AD158" s="13"/>
      <c r="AE158" s="13"/>
      <c r="AT158" s="258" t="s">
        <v>801</v>
      </c>
      <c r="AU158" s="258" t="s">
        <v>81</v>
      </c>
      <c r="AV158" s="13" t="s">
        <v>81</v>
      </c>
      <c r="AW158" s="13" t="s">
        <v>33</v>
      </c>
      <c r="AX158" s="13" t="s">
        <v>72</v>
      </c>
      <c r="AY158" s="258" t="s">
        <v>240</v>
      </c>
    </row>
    <row r="159" s="13" customFormat="1">
      <c r="A159" s="13"/>
      <c r="B159" s="248"/>
      <c r="C159" s="249"/>
      <c r="D159" s="227" t="s">
        <v>801</v>
      </c>
      <c r="E159" s="250" t="s">
        <v>19</v>
      </c>
      <c r="F159" s="251" t="s">
        <v>9321</v>
      </c>
      <c r="G159" s="249"/>
      <c r="H159" s="252">
        <v>32.695</v>
      </c>
      <c r="I159" s="253"/>
      <c r="J159" s="249"/>
      <c r="K159" s="249"/>
      <c r="L159" s="254"/>
      <c r="M159" s="255"/>
      <c r="N159" s="256"/>
      <c r="O159" s="256"/>
      <c r="P159" s="256"/>
      <c r="Q159" s="256"/>
      <c r="R159" s="256"/>
      <c r="S159" s="256"/>
      <c r="T159" s="257"/>
      <c r="U159" s="13"/>
      <c r="V159" s="13"/>
      <c r="W159" s="13"/>
      <c r="X159" s="13"/>
      <c r="Y159" s="13"/>
      <c r="Z159" s="13"/>
      <c r="AA159" s="13"/>
      <c r="AB159" s="13"/>
      <c r="AC159" s="13"/>
      <c r="AD159" s="13"/>
      <c r="AE159" s="13"/>
      <c r="AT159" s="258" t="s">
        <v>801</v>
      </c>
      <c r="AU159" s="258" t="s">
        <v>81</v>
      </c>
      <c r="AV159" s="13" t="s">
        <v>81</v>
      </c>
      <c r="AW159" s="13" t="s">
        <v>33</v>
      </c>
      <c r="AX159" s="13" t="s">
        <v>72</v>
      </c>
      <c r="AY159" s="258" t="s">
        <v>240</v>
      </c>
    </row>
    <row r="160" s="15" customFormat="1">
      <c r="A160" s="15"/>
      <c r="B160" s="269"/>
      <c r="C160" s="270"/>
      <c r="D160" s="227" t="s">
        <v>801</v>
      </c>
      <c r="E160" s="271" t="s">
        <v>19</v>
      </c>
      <c r="F160" s="272" t="s">
        <v>1356</v>
      </c>
      <c r="G160" s="270"/>
      <c r="H160" s="273">
        <v>152.56200000000001</v>
      </c>
      <c r="I160" s="274"/>
      <c r="J160" s="270"/>
      <c r="K160" s="270"/>
      <c r="L160" s="275"/>
      <c r="M160" s="276"/>
      <c r="N160" s="277"/>
      <c r="O160" s="277"/>
      <c r="P160" s="277"/>
      <c r="Q160" s="277"/>
      <c r="R160" s="277"/>
      <c r="S160" s="277"/>
      <c r="T160" s="278"/>
      <c r="U160" s="15"/>
      <c r="V160" s="15"/>
      <c r="W160" s="15"/>
      <c r="X160" s="15"/>
      <c r="Y160" s="15"/>
      <c r="Z160" s="15"/>
      <c r="AA160" s="15"/>
      <c r="AB160" s="15"/>
      <c r="AC160" s="15"/>
      <c r="AD160" s="15"/>
      <c r="AE160" s="15"/>
      <c r="AT160" s="279" t="s">
        <v>801</v>
      </c>
      <c r="AU160" s="279" t="s">
        <v>81</v>
      </c>
      <c r="AV160" s="15" t="s">
        <v>149</v>
      </c>
      <c r="AW160" s="15" t="s">
        <v>33</v>
      </c>
      <c r="AX160" s="15" t="s">
        <v>79</v>
      </c>
      <c r="AY160" s="279" t="s">
        <v>240</v>
      </c>
    </row>
    <row r="161" s="2" customFormat="1">
      <c r="A161" s="39"/>
      <c r="B161" s="40"/>
      <c r="C161" s="214" t="s">
        <v>309</v>
      </c>
      <c r="D161" s="214" t="s">
        <v>243</v>
      </c>
      <c r="E161" s="215" t="s">
        <v>9322</v>
      </c>
      <c r="F161" s="216" t="s">
        <v>9323</v>
      </c>
      <c r="G161" s="217" t="s">
        <v>293</v>
      </c>
      <c r="H161" s="218">
        <v>84.566000000000002</v>
      </c>
      <c r="I161" s="219"/>
      <c r="J161" s="220">
        <f>ROUND(I161*H161,2)</f>
        <v>0</v>
      </c>
      <c r="K161" s="216" t="s">
        <v>749</v>
      </c>
      <c r="L161" s="45"/>
      <c r="M161" s="221" t="s">
        <v>19</v>
      </c>
      <c r="N161" s="222" t="s">
        <v>43</v>
      </c>
      <c r="O161" s="85"/>
      <c r="P161" s="223">
        <f>O161*H161</f>
        <v>0</v>
      </c>
      <c r="Q161" s="223">
        <v>0</v>
      </c>
      <c r="R161" s="223">
        <f>Q161*H161</f>
        <v>0</v>
      </c>
      <c r="S161" s="223">
        <v>2.2000000000000002</v>
      </c>
      <c r="T161" s="224">
        <f>S161*H161</f>
        <v>186.04520000000002</v>
      </c>
      <c r="U161" s="39"/>
      <c r="V161" s="39"/>
      <c r="W161" s="39"/>
      <c r="X161" s="39"/>
      <c r="Y161" s="39"/>
      <c r="Z161" s="39"/>
      <c r="AA161" s="39"/>
      <c r="AB161" s="39"/>
      <c r="AC161" s="39"/>
      <c r="AD161" s="39"/>
      <c r="AE161" s="39"/>
      <c r="AR161" s="225" t="s">
        <v>248</v>
      </c>
      <c r="AT161" s="225" t="s">
        <v>243</v>
      </c>
      <c r="AU161" s="225" t="s">
        <v>81</v>
      </c>
      <c r="AY161" s="18" t="s">
        <v>240</v>
      </c>
      <c r="BE161" s="226">
        <f>IF(N161="základní",J161,0)</f>
        <v>0</v>
      </c>
      <c r="BF161" s="226">
        <f>IF(N161="snížená",J161,0)</f>
        <v>0</v>
      </c>
      <c r="BG161" s="226">
        <f>IF(N161="zákl. přenesená",J161,0)</f>
        <v>0</v>
      </c>
      <c r="BH161" s="226">
        <f>IF(N161="sníž. přenesená",J161,0)</f>
        <v>0</v>
      </c>
      <c r="BI161" s="226">
        <f>IF(N161="nulová",J161,0)</f>
        <v>0</v>
      </c>
      <c r="BJ161" s="18" t="s">
        <v>79</v>
      </c>
      <c r="BK161" s="226">
        <f>ROUND(I161*H161,2)</f>
        <v>0</v>
      </c>
      <c r="BL161" s="18" t="s">
        <v>248</v>
      </c>
      <c r="BM161" s="225" t="s">
        <v>9324</v>
      </c>
    </row>
    <row r="162" s="13" customFormat="1">
      <c r="A162" s="13"/>
      <c r="B162" s="248"/>
      <c r="C162" s="249"/>
      <c r="D162" s="227" t="s">
        <v>801</v>
      </c>
      <c r="E162" s="250" t="s">
        <v>19</v>
      </c>
      <c r="F162" s="251" t="s">
        <v>9325</v>
      </c>
      <c r="G162" s="249"/>
      <c r="H162" s="252">
        <v>84.566000000000002</v>
      </c>
      <c r="I162" s="253"/>
      <c r="J162" s="249"/>
      <c r="K162" s="249"/>
      <c r="L162" s="254"/>
      <c r="M162" s="255"/>
      <c r="N162" s="256"/>
      <c r="O162" s="256"/>
      <c r="P162" s="256"/>
      <c r="Q162" s="256"/>
      <c r="R162" s="256"/>
      <c r="S162" s="256"/>
      <c r="T162" s="257"/>
      <c r="U162" s="13"/>
      <c r="V162" s="13"/>
      <c r="W162" s="13"/>
      <c r="X162" s="13"/>
      <c r="Y162" s="13"/>
      <c r="Z162" s="13"/>
      <c r="AA162" s="13"/>
      <c r="AB162" s="13"/>
      <c r="AC162" s="13"/>
      <c r="AD162" s="13"/>
      <c r="AE162" s="13"/>
      <c r="AT162" s="258" t="s">
        <v>801</v>
      </c>
      <c r="AU162" s="258" t="s">
        <v>81</v>
      </c>
      <c r="AV162" s="13" t="s">
        <v>81</v>
      </c>
      <c r="AW162" s="13" t="s">
        <v>33</v>
      </c>
      <c r="AX162" s="13" t="s">
        <v>72</v>
      </c>
      <c r="AY162" s="258" t="s">
        <v>240</v>
      </c>
    </row>
    <row r="163" s="15" customFormat="1">
      <c r="A163" s="15"/>
      <c r="B163" s="269"/>
      <c r="C163" s="270"/>
      <c r="D163" s="227" t="s">
        <v>801</v>
      </c>
      <c r="E163" s="271" t="s">
        <v>19</v>
      </c>
      <c r="F163" s="272" t="s">
        <v>1356</v>
      </c>
      <c r="G163" s="270"/>
      <c r="H163" s="273">
        <v>84.566000000000002</v>
      </c>
      <c r="I163" s="274"/>
      <c r="J163" s="270"/>
      <c r="K163" s="270"/>
      <c r="L163" s="275"/>
      <c r="M163" s="276"/>
      <c r="N163" s="277"/>
      <c r="O163" s="277"/>
      <c r="P163" s="277"/>
      <c r="Q163" s="277"/>
      <c r="R163" s="277"/>
      <c r="S163" s="277"/>
      <c r="T163" s="278"/>
      <c r="U163" s="15"/>
      <c r="V163" s="15"/>
      <c r="W163" s="15"/>
      <c r="X163" s="15"/>
      <c r="Y163" s="15"/>
      <c r="Z163" s="15"/>
      <c r="AA163" s="15"/>
      <c r="AB163" s="15"/>
      <c r="AC163" s="15"/>
      <c r="AD163" s="15"/>
      <c r="AE163" s="15"/>
      <c r="AT163" s="279" t="s">
        <v>801</v>
      </c>
      <c r="AU163" s="279" t="s">
        <v>81</v>
      </c>
      <c r="AV163" s="15" t="s">
        <v>149</v>
      </c>
      <c r="AW163" s="15" t="s">
        <v>33</v>
      </c>
      <c r="AX163" s="15" t="s">
        <v>79</v>
      </c>
      <c r="AY163" s="279" t="s">
        <v>240</v>
      </c>
    </row>
    <row r="164" s="2" customFormat="1" ht="33" customHeight="1">
      <c r="A164" s="39"/>
      <c r="B164" s="40"/>
      <c r="C164" s="214" t="s">
        <v>278</v>
      </c>
      <c r="D164" s="214" t="s">
        <v>243</v>
      </c>
      <c r="E164" s="215" t="s">
        <v>9326</v>
      </c>
      <c r="F164" s="216" t="s">
        <v>9327</v>
      </c>
      <c r="G164" s="217" t="s">
        <v>293</v>
      </c>
      <c r="H164" s="218">
        <v>152.56200000000001</v>
      </c>
      <c r="I164" s="219"/>
      <c r="J164" s="220">
        <f>ROUND(I164*H164,2)</f>
        <v>0</v>
      </c>
      <c r="K164" s="216" t="s">
        <v>749</v>
      </c>
      <c r="L164" s="45"/>
      <c r="M164" s="221" t="s">
        <v>19</v>
      </c>
      <c r="N164" s="222" t="s">
        <v>43</v>
      </c>
      <c r="O164" s="85"/>
      <c r="P164" s="223">
        <f>O164*H164</f>
        <v>0</v>
      </c>
      <c r="Q164" s="223">
        <v>0</v>
      </c>
      <c r="R164" s="223">
        <f>Q164*H164</f>
        <v>0</v>
      </c>
      <c r="S164" s="223">
        <v>0.043999999999999997</v>
      </c>
      <c r="T164" s="224">
        <f>S164*H164</f>
        <v>6.7127280000000003</v>
      </c>
      <c r="U164" s="39"/>
      <c r="V164" s="39"/>
      <c r="W164" s="39"/>
      <c r="X164" s="39"/>
      <c r="Y164" s="39"/>
      <c r="Z164" s="39"/>
      <c r="AA164" s="39"/>
      <c r="AB164" s="39"/>
      <c r="AC164" s="39"/>
      <c r="AD164" s="39"/>
      <c r="AE164" s="39"/>
      <c r="AR164" s="225" t="s">
        <v>248</v>
      </c>
      <c r="AT164" s="225" t="s">
        <v>243</v>
      </c>
      <c r="AU164" s="225" t="s">
        <v>81</v>
      </c>
      <c r="AY164" s="18" t="s">
        <v>240</v>
      </c>
      <c r="BE164" s="226">
        <f>IF(N164="základní",J164,0)</f>
        <v>0</v>
      </c>
      <c r="BF164" s="226">
        <f>IF(N164="snížená",J164,0)</f>
        <v>0</v>
      </c>
      <c r="BG164" s="226">
        <f>IF(N164="zákl. přenesená",J164,0)</f>
        <v>0</v>
      </c>
      <c r="BH164" s="226">
        <f>IF(N164="sníž. přenesená",J164,0)</f>
        <v>0</v>
      </c>
      <c r="BI164" s="226">
        <f>IF(N164="nulová",J164,0)</f>
        <v>0</v>
      </c>
      <c r="BJ164" s="18" t="s">
        <v>79</v>
      </c>
      <c r="BK164" s="226">
        <f>ROUND(I164*H164,2)</f>
        <v>0</v>
      </c>
      <c r="BL164" s="18" t="s">
        <v>248</v>
      </c>
      <c r="BM164" s="225" t="s">
        <v>9328</v>
      </c>
    </row>
    <row r="165" s="2" customFormat="1">
      <c r="A165" s="39"/>
      <c r="B165" s="40"/>
      <c r="C165" s="214" t="s">
        <v>7</v>
      </c>
      <c r="D165" s="214" t="s">
        <v>243</v>
      </c>
      <c r="E165" s="215" t="s">
        <v>9329</v>
      </c>
      <c r="F165" s="216" t="s">
        <v>9330</v>
      </c>
      <c r="G165" s="217" t="s">
        <v>293</v>
      </c>
      <c r="H165" s="218">
        <v>84.566000000000002</v>
      </c>
      <c r="I165" s="219"/>
      <c r="J165" s="220">
        <f>ROUND(I165*H165,2)</f>
        <v>0</v>
      </c>
      <c r="K165" s="216" t="s">
        <v>749</v>
      </c>
      <c r="L165" s="45"/>
      <c r="M165" s="221" t="s">
        <v>19</v>
      </c>
      <c r="N165" s="222" t="s">
        <v>43</v>
      </c>
      <c r="O165" s="85"/>
      <c r="P165" s="223">
        <f>O165*H165</f>
        <v>0</v>
      </c>
      <c r="Q165" s="223">
        <v>0</v>
      </c>
      <c r="R165" s="223">
        <f>Q165*H165</f>
        <v>0</v>
      </c>
      <c r="S165" s="223">
        <v>0.029000000000000001</v>
      </c>
      <c r="T165" s="224">
        <f>S165*H165</f>
        <v>2.4524140000000001</v>
      </c>
      <c r="U165" s="39"/>
      <c r="V165" s="39"/>
      <c r="W165" s="39"/>
      <c r="X165" s="39"/>
      <c r="Y165" s="39"/>
      <c r="Z165" s="39"/>
      <c r="AA165" s="39"/>
      <c r="AB165" s="39"/>
      <c r="AC165" s="39"/>
      <c r="AD165" s="39"/>
      <c r="AE165" s="39"/>
      <c r="AR165" s="225" t="s">
        <v>248</v>
      </c>
      <c r="AT165" s="225" t="s">
        <v>243</v>
      </c>
      <c r="AU165" s="225" t="s">
        <v>81</v>
      </c>
      <c r="AY165" s="18" t="s">
        <v>240</v>
      </c>
      <c r="BE165" s="226">
        <f>IF(N165="základní",J165,0)</f>
        <v>0</v>
      </c>
      <c r="BF165" s="226">
        <f>IF(N165="snížená",J165,0)</f>
        <v>0</v>
      </c>
      <c r="BG165" s="226">
        <f>IF(N165="zákl. přenesená",J165,0)</f>
        <v>0</v>
      </c>
      <c r="BH165" s="226">
        <f>IF(N165="sníž. přenesená",J165,0)</f>
        <v>0</v>
      </c>
      <c r="BI165" s="226">
        <f>IF(N165="nulová",J165,0)</f>
        <v>0</v>
      </c>
      <c r="BJ165" s="18" t="s">
        <v>79</v>
      </c>
      <c r="BK165" s="226">
        <f>ROUND(I165*H165,2)</f>
        <v>0</v>
      </c>
      <c r="BL165" s="18" t="s">
        <v>248</v>
      </c>
      <c r="BM165" s="225" t="s">
        <v>9331</v>
      </c>
    </row>
    <row r="166" s="2" customFormat="1" ht="44.25" customHeight="1">
      <c r="A166" s="39"/>
      <c r="B166" s="40"/>
      <c r="C166" s="214" t="s">
        <v>283</v>
      </c>
      <c r="D166" s="214" t="s">
        <v>243</v>
      </c>
      <c r="E166" s="215" t="s">
        <v>9332</v>
      </c>
      <c r="F166" s="216" t="s">
        <v>9333</v>
      </c>
      <c r="G166" s="217" t="s">
        <v>251</v>
      </c>
      <c r="H166" s="218">
        <v>187.38</v>
      </c>
      <c r="I166" s="219"/>
      <c r="J166" s="220">
        <f>ROUND(I166*H166,2)</f>
        <v>0</v>
      </c>
      <c r="K166" s="216" t="s">
        <v>749</v>
      </c>
      <c r="L166" s="45"/>
      <c r="M166" s="221" t="s">
        <v>19</v>
      </c>
      <c r="N166" s="222" t="s">
        <v>43</v>
      </c>
      <c r="O166" s="85"/>
      <c r="P166" s="223">
        <f>O166*H166</f>
        <v>0</v>
      </c>
      <c r="Q166" s="223">
        <v>0</v>
      </c>
      <c r="R166" s="223">
        <f>Q166*H166</f>
        <v>0</v>
      </c>
      <c r="S166" s="223">
        <v>0.035000000000000003</v>
      </c>
      <c r="T166" s="224">
        <f>S166*H166</f>
        <v>6.5583000000000009</v>
      </c>
      <c r="U166" s="39"/>
      <c r="V166" s="39"/>
      <c r="W166" s="39"/>
      <c r="X166" s="39"/>
      <c r="Y166" s="39"/>
      <c r="Z166" s="39"/>
      <c r="AA166" s="39"/>
      <c r="AB166" s="39"/>
      <c r="AC166" s="39"/>
      <c r="AD166" s="39"/>
      <c r="AE166" s="39"/>
      <c r="AR166" s="225" t="s">
        <v>248</v>
      </c>
      <c r="AT166" s="225" t="s">
        <v>243</v>
      </c>
      <c r="AU166" s="225" t="s">
        <v>81</v>
      </c>
      <c r="AY166" s="18" t="s">
        <v>240</v>
      </c>
      <c r="BE166" s="226">
        <f>IF(N166="základní",J166,0)</f>
        <v>0</v>
      </c>
      <c r="BF166" s="226">
        <f>IF(N166="snížená",J166,0)</f>
        <v>0</v>
      </c>
      <c r="BG166" s="226">
        <f>IF(N166="zákl. přenesená",J166,0)</f>
        <v>0</v>
      </c>
      <c r="BH166" s="226">
        <f>IF(N166="sníž. přenesená",J166,0)</f>
        <v>0</v>
      </c>
      <c r="BI166" s="226">
        <f>IF(N166="nulová",J166,0)</f>
        <v>0</v>
      </c>
      <c r="BJ166" s="18" t="s">
        <v>79</v>
      </c>
      <c r="BK166" s="226">
        <f>ROUND(I166*H166,2)</f>
        <v>0</v>
      </c>
      <c r="BL166" s="18" t="s">
        <v>248</v>
      </c>
      <c r="BM166" s="225" t="s">
        <v>9334</v>
      </c>
    </row>
    <row r="167" s="13" customFormat="1">
      <c r="A167" s="13"/>
      <c r="B167" s="248"/>
      <c r="C167" s="249"/>
      <c r="D167" s="227" t="s">
        <v>801</v>
      </c>
      <c r="E167" s="250" t="s">
        <v>19</v>
      </c>
      <c r="F167" s="251" t="s">
        <v>9335</v>
      </c>
      <c r="G167" s="249"/>
      <c r="H167" s="252">
        <v>12.060000000000001</v>
      </c>
      <c r="I167" s="253"/>
      <c r="J167" s="249"/>
      <c r="K167" s="249"/>
      <c r="L167" s="254"/>
      <c r="M167" s="255"/>
      <c r="N167" s="256"/>
      <c r="O167" s="256"/>
      <c r="P167" s="256"/>
      <c r="Q167" s="256"/>
      <c r="R167" s="256"/>
      <c r="S167" s="256"/>
      <c r="T167" s="257"/>
      <c r="U167" s="13"/>
      <c r="V167" s="13"/>
      <c r="W167" s="13"/>
      <c r="X167" s="13"/>
      <c r="Y167" s="13"/>
      <c r="Z167" s="13"/>
      <c r="AA167" s="13"/>
      <c r="AB167" s="13"/>
      <c r="AC167" s="13"/>
      <c r="AD167" s="13"/>
      <c r="AE167" s="13"/>
      <c r="AT167" s="258" t="s">
        <v>801</v>
      </c>
      <c r="AU167" s="258" t="s">
        <v>81</v>
      </c>
      <c r="AV167" s="13" t="s">
        <v>81</v>
      </c>
      <c r="AW167" s="13" t="s">
        <v>33</v>
      </c>
      <c r="AX167" s="13" t="s">
        <v>72</v>
      </c>
      <c r="AY167" s="258" t="s">
        <v>240</v>
      </c>
    </row>
    <row r="168" s="13" customFormat="1">
      <c r="A168" s="13"/>
      <c r="B168" s="248"/>
      <c r="C168" s="249"/>
      <c r="D168" s="227" t="s">
        <v>801</v>
      </c>
      <c r="E168" s="250" t="s">
        <v>19</v>
      </c>
      <c r="F168" s="251" t="s">
        <v>9336</v>
      </c>
      <c r="G168" s="249"/>
      <c r="H168" s="252">
        <v>42.149999999999999</v>
      </c>
      <c r="I168" s="253"/>
      <c r="J168" s="249"/>
      <c r="K168" s="249"/>
      <c r="L168" s="254"/>
      <c r="M168" s="255"/>
      <c r="N168" s="256"/>
      <c r="O168" s="256"/>
      <c r="P168" s="256"/>
      <c r="Q168" s="256"/>
      <c r="R168" s="256"/>
      <c r="S168" s="256"/>
      <c r="T168" s="257"/>
      <c r="U168" s="13"/>
      <c r="V168" s="13"/>
      <c r="W168" s="13"/>
      <c r="X168" s="13"/>
      <c r="Y168" s="13"/>
      <c r="Z168" s="13"/>
      <c r="AA168" s="13"/>
      <c r="AB168" s="13"/>
      <c r="AC168" s="13"/>
      <c r="AD168" s="13"/>
      <c r="AE168" s="13"/>
      <c r="AT168" s="258" t="s">
        <v>801</v>
      </c>
      <c r="AU168" s="258" t="s">
        <v>81</v>
      </c>
      <c r="AV168" s="13" t="s">
        <v>81</v>
      </c>
      <c r="AW168" s="13" t="s">
        <v>33</v>
      </c>
      <c r="AX168" s="13" t="s">
        <v>72</v>
      </c>
      <c r="AY168" s="258" t="s">
        <v>240</v>
      </c>
    </row>
    <row r="169" s="13" customFormat="1">
      <c r="A169" s="13"/>
      <c r="B169" s="248"/>
      <c r="C169" s="249"/>
      <c r="D169" s="227" t="s">
        <v>801</v>
      </c>
      <c r="E169" s="250" t="s">
        <v>19</v>
      </c>
      <c r="F169" s="251" t="s">
        <v>9337</v>
      </c>
      <c r="G169" s="249"/>
      <c r="H169" s="252">
        <v>7.5099999999999998</v>
      </c>
      <c r="I169" s="253"/>
      <c r="J169" s="249"/>
      <c r="K169" s="249"/>
      <c r="L169" s="254"/>
      <c r="M169" s="255"/>
      <c r="N169" s="256"/>
      <c r="O169" s="256"/>
      <c r="P169" s="256"/>
      <c r="Q169" s="256"/>
      <c r="R169" s="256"/>
      <c r="S169" s="256"/>
      <c r="T169" s="257"/>
      <c r="U169" s="13"/>
      <c r="V169" s="13"/>
      <c r="W169" s="13"/>
      <c r="X169" s="13"/>
      <c r="Y169" s="13"/>
      <c r="Z169" s="13"/>
      <c r="AA169" s="13"/>
      <c r="AB169" s="13"/>
      <c r="AC169" s="13"/>
      <c r="AD169" s="13"/>
      <c r="AE169" s="13"/>
      <c r="AT169" s="258" t="s">
        <v>801</v>
      </c>
      <c r="AU169" s="258" t="s">
        <v>81</v>
      </c>
      <c r="AV169" s="13" t="s">
        <v>81</v>
      </c>
      <c r="AW169" s="13" t="s">
        <v>33</v>
      </c>
      <c r="AX169" s="13" t="s">
        <v>72</v>
      </c>
      <c r="AY169" s="258" t="s">
        <v>240</v>
      </c>
    </row>
    <row r="170" s="13" customFormat="1">
      <c r="A170" s="13"/>
      <c r="B170" s="248"/>
      <c r="C170" s="249"/>
      <c r="D170" s="227" t="s">
        <v>801</v>
      </c>
      <c r="E170" s="250" t="s">
        <v>19</v>
      </c>
      <c r="F170" s="251" t="s">
        <v>4514</v>
      </c>
      <c r="G170" s="249"/>
      <c r="H170" s="252">
        <v>30.82</v>
      </c>
      <c r="I170" s="253"/>
      <c r="J170" s="249"/>
      <c r="K170" s="249"/>
      <c r="L170" s="254"/>
      <c r="M170" s="255"/>
      <c r="N170" s="256"/>
      <c r="O170" s="256"/>
      <c r="P170" s="256"/>
      <c r="Q170" s="256"/>
      <c r="R170" s="256"/>
      <c r="S170" s="256"/>
      <c r="T170" s="257"/>
      <c r="U170" s="13"/>
      <c r="V170" s="13"/>
      <c r="W170" s="13"/>
      <c r="X170" s="13"/>
      <c r="Y170" s="13"/>
      <c r="Z170" s="13"/>
      <c r="AA170" s="13"/>
      <c r="AB170" s="13"/>
      <c r="AC170" s="13"/>
      <c r="AD170" s="13"/>
      <c r="AE170" s="13"/>
      <c r="AT170" s="258" t="s">
        <v>801</v>
      </c>
      <c r="AU170" s="258" t="s">
        <v>81</v>
      </c>
      <c r="AV170" s="13" t="s">
        <v>81</v>
      </c>
      <c r="AW170" s="13" t="s">
        <v>33</v>
      </c>
      <c r="AX170" s="13" t="s">
        <v>72</v>
      </c>
      <c r="AY170" s="258" t="s">
        <v>240</v>
      </c>
    </row>
    <row r="171" s="13" customFormat="1">
      <c r="A171" s="13"/>
      <c r="B171" s="248"/>
      <c r="C171" s="249"/>
      <c r="D171" s="227" t="s">
        <v>801</v>
      </c>
      <c r="E171" s="250" t="s">
        <v>19</v>
      </c>
      <c r="F171" s="251" t="s">
        <v>9338</v>
      </c>
      <c r="G171" s="249"/>
      <c r="H171" s="252">
        <v>65.920000000000002</v>
      </c>
      <c r="I171" s="253"/>
      <c r="J171" s="249"/>
      <c r="K171" s="249"/>
      <c r="L171" s="254"/>
      <c r="M171" s="255"/>
      <c r="N171" s="256"/>
      <c r="O171" s="256"/>
      <c r="P171" s="256"/>
      <c r="Q171" s="256"/>
      <c r="R171" s="256"/>
      <c r="S171" s="256"/>
      <c r="T171" s="257"/>
      <c r="U171" s="13"/>
      <c r="V171" s="13"/>
      <c r="W171" s="13"/>
      <c r="X171" s="13"/>
      <c r="Y171" s="13"/>
      <c r="Z171" s="13"/>
      <c r="AA171" s="13"/>
      <c r="AB171" s="13"/>
      <c r="AC171" s="13"/>
      <c r="AD171" s="13"/>
      <c r="AE171" s="13"/>
      <c r="AT171" s="258" t="s">
        <v>801</v>
      </c>
      <c r="AU171" s="258" t="s">
        <v>81</v>
      </c>
      <c r="AV171" s="13" t="s">
        <v>81</v>
      </c>
      <c r="AW171" s="13" t="s">
        <v>33</v>
      </c>
      <c r="AX171" s="13" t="s">
        <v>72</v>
      </c>
      <c r="AY171" s="258" t="s">
        <v>240</v>
      </c>
    </row>
    <row r="172" s="13" customFormat="1">
      <c r="A172" s="13"/>
      <c r="B172" s="248"/>
      <c r="C172" s="249"/>
      <c r="D172" s="227" t="s">
        <v>801</v>
      </c>
      <c r="E172" s="250" t="s">
        <v>19</v>
      </c>
      <c r="F172" s="251" t="s">
        <v>4713</v>
      </c>
      <c r="G172" s="249"/>
      <c r="H172" s="252">
        <v>28.920000000000002</v>
      </c>
      <c r="I172" s="253"/>
      <c r="J172" s="249"/>
      <c r="K172" s="249"/>
      <c r="L172" s="254"/>
      <c r="M172" s="255"/>
      <c r="N172" s="256"/>
      <c r="O172" s="256"/>
      <c r="P172" s="256"/>
      <c r="Q172" s="256"/>
      <c r="R172" s="256"/>
      <c r="S172" s="256"/>
      <c r="T172" s="257"/>
      <c r="U172" s="13"/>
      <c r="V172" s="13"/>
      <c r="W172" s="13"/>
      <c r="X172" s="13"/>
      <c r="Y172" s="13"/>
      <c r="Z172" s="13"/>
      <c r="AA172" s="13"/>
      <c r="AB172" s="13"/>
      <c r="AC172" s="13"/>
      <c r="AD172" s="13"/>
      <c r="AE172" s="13"/>
      <c r="AT172" s="258" t="s">
        <v>801</v>
      </c>
      <c r="AU172" s="258" t="s">
        <v>81</v>
      </c>
      <c r="AV172" s="13" t="s">
        <v>81</v>
      </c>
      <c r="AW172" s="13" t="s">
        <v>33</v>
      </c>
      <c r="AX172" s="13" t="s">
        <v>72</v>
      </c>
      <c r="AY172" s="258" t="s">
        <v>240</v>
      </c>
    </row>
    <row r="173" s="15" customFormat="1">
      <c r="A173" s="15"/>
      <c r="B173" s="269"/>
      <c r="C173" s="270"/>
      <c r="D173" s="227" t="s">
        <v>801</v>
      </c>
      <c r="E173" s="271" t="s">
        <v>19</v>
      </c>
      <c r="F173" s="272" t="s">
        <v>1356</v>
      </c>
      <c r="G173" s="270"/>
      <c r="H173" s="273">
        <v>187.38</v>
      </c>
      <c r="I173" s="274"/>
      <c r="J173" s="270"/>
      <c r="K173" s="270"/>
      <c r="L173" s="275"/>
      <c r="M173" s="276"/>
      <c r="N173" s="277"/>
      <c r="O173" s="277"/>
      <c r="P173" s="277"/>
      <c r="Q173" s="277"/>
      <c r="R173" s="277"/>
      <c r="S173" s="277"/>
      <c r="T173" s="278"/>
      <c r="U173" s="15"/>
      <c r="V173" s="15"/>
      <c r="W173" s="15"/>
      <c r="X173" s="15"/>
      <c r="Y173" s="15"/>
      <c r="Z173" s="15"/>
      <c r="AA173" s="15"/>
      <c r="AB173" s="15"/>
      <c r="AC173" s="15"/>
      <c r="AD173" s="15"/>
      <c r="AE173" s="15"/>
      <c r="AT173" s="279" t="s">
        <v>801</v>
      </c>
      <c r="AU173" s="279" t="s">
        <v>81</v>
      </c>
      <c r="AV173" s="15" t="s">
        <v>149</v>
      </c>
      <c r="AW173" s="15" t="s">
        <v>33</v>
      </c>
      <c r="AX173" s="15" t="s">
        <v>79</v>
      </c>
      <c r="AY173" s="279" t="s">
        <v>240</v>
      </c>
    </row>
    <row r="174" s="2" customFormat="1" ht="33" customHeight="1">
      <c r="A174" s="39"/>
      <c r="B174" s="40"/>
      <c r="C174" s="214" t="s">
        <v>318</v>
      </c>
      <c r="D174" s="214" t="s">
        <v>243</v>
      </c>
      <c r="E174" s="215" t="s">
        <v>9339</v>
      </c>
      <c r="F174" s="216" t="s">
        <v>9340</v>
      </c>
      <c r="G174" s="217" t="s">
        <v>293</v>
      </c>
      <c r="H174" s="218">
        <v>112.75400000000001</v>
      </c>
      <c r="I174" s="219"/>
      <c r="J174" s="220">
        <f>ROUND(I174*H174,2)</f>
        <v>0</v>
      </c>
      <c r="K174" s="216" t="s">
        <v>749</v>
      </c>
      <c r="L174" s="45"/>
      <c r="M174" s="221" t="s">
        <v>19</v>
      </c>
      <c r="N174" s="222" t="s">
        <v>43</v>
      </c>
      <c r="O174" s="85"/>
      <c r="P174" s="223">
        <f>O174*H174</f>
        <v>0</v>
      </c>
      <c r="Q174" s="223">
        <v>0</v>
      </c>
      <c r="R174" s="223">
        <f>Q174*H174</f>
        <v>0</v>
      </c>
      <c r="S174" s="223">
        <v>1.3999999999999999</v>
      </c>
      <c r="T174" s="224">
        <f>S174*H174</f>
        <v>157.85560000000001</v>
      </c>
      <c r="U174" s="39"/>
      <c r="V174" s="39"/>
      <c r="W174" s="39"/>
      <c r="X174" s="39"/>
      <c r="Y174" s="39"/>
      <c r="Z174" s="39"/>
      <c r="AA174" s="39"/>
      <c r="AB174" s="39"/>
      <c r="AC174" s="39"/>
      <c r="AD174" s="39"/>
      <c r="AE174" s="39"/>
      <c r="AR174" s="225" t="s">
        <v>248</v>
      </c>
      <c r="AT174" s="225" t="s">
        <v>243</v>
      </c>
      <c r="AU174" s="225" t="s">
        <v>81</v>
      </c>
      <c r="AY174" s="18" t="s">
        <v>240</v>
      </c>
      <c r="BE174" s="226">
        <f>IF(N174="základní",J174,0)</f>
        <v>0</v>
      </c>
      <c r="BF174" s="226">
        <f>IF(N174="snížená",J174,0)</f>
        <v>0</v>
      </c>
      <c r="BG174" s="226">
        <f>IF(N174="zákl. přenesená",J174,0)</f>
        <v>0</v>
      </c>
      <c r="BH174" s="226">
        <f>IF(N174="sníž. přenesená",J174,0)</f>
        <v>0</v>
      </c>
      <c r="BI174" s="226">
        <f>IF(N174="nulová",J174,0)</f>
        <v>0</v>
      </c>
      <c r="BJ174" s="18" t="s">
        <v>79</v>
      </c>
      <c r="BK174" s="226">
        <f>ROUND(I174*H174,2)</f>
        <v>0</v>
      </c>
      <c r="BL174" s="18" t="s">
        <v>248</v>
      </c>
      <c r="BM174" s="225" t="s">
        <v>9341</v>
      </c>
    </row>
    <row r="175" s="13" customFormat="1">
      <c r="A175" s="13"/>
      <c r="B175" s="248"/>
      <c r="C175" s="249"/>
      <c r="D175" s="227" t="s">
        <v>801</v>
      </c>
      <c r="E175" s="250" t="s">
        <v>19</v>
      </c>
      <c r="F175" s="251" t="s">
        <v>9342</v>
      </c>
      <c r="G175" s="249"/>
      <c r="H175" s="252">
        <v>112.75400000000001</v>
      </c>
      <c r="I175" s="253"/>
      <c r="J175" s="249"/>
      <c r="K175" s="249"/>
      <c r="L175" s="254"/>
      <c r="M175" s="255"/>
      <c r="N175" s="256"/>
      <c r="O175" s="256"/>
      <c r="P175" s="256"/>
      <c r="Q175" s="256"/>
      <c r="R175" s="256"/>
      <c r="S175" s="256"/>
      <c r="T175" s="257"/>
      <c r="U175" s="13"/>
      <c r="V175" s="13"/>
      <c r="W175" s="13"/>
      <c r="X175" s="13"/>
      <c r="Y175" s="13"/>
      <c r="Z175" s="13"/>
      <c r="AA175" s="13"/>
      <c r="AB175" s="13"/>
      <c r="AC175" s="13"/>
      <c r="AD175" s="13"/>
      <c r="AE175" s="13"/>
      <c r="AT175" s="258" t="s">
        <v>801</v>
      </c>
      <c r="AU175" s="258" t="s">
        <v>81</v>
      </c>
      <c r="AV175" s="13" t="s">
        <v>81</v>
      </c>
      <c r="AW175" s="13" t="s">
        <v>33</v>
      </c>
      <c r="AX175" s="13" t="s">
        <v>79</v>
      </c>
      <c r="AY175" s="258" t="s">
        <v>240</v>
      </c>
    </row>
    <row r="176" s="2" customFormat="1" ht="44.25" customHeight="1">
      <c r="A176" s="39"/>
      <c r="B176" s="40"/>
      <c r="C176" s="214" t="s">
        <v>286</v>
      </c>
      <c r="D176" s="214" t="s">
        <v>243</v>
      </c>
      <c r="E176" s="215" t="s">
        <v>9343</v>
      </c>
      <c r="F176" s="216" t="s">
        <v>9344</v>
      </c>
      <c r="G176" s="217" t="s">
        <v>251</v>
      </c>
      <c r="H176" s="218">
        <v>28.294</v>
      </c>
      <c r="I176" s="219"/>
      <c r="J176" s="220">
        <f>ROUND(I176*H176,2)</f>
        <v>0</v>
      </c>
      <c r="K176" s="216" t="s">
        <v>749</v>
      </c>
      <c r="L176" s="45"/>
      <c r="M176" s="221" t="s">
        <v>19</v>
      </c>
      <c r="N176" s="222" t="s">
        <v>43</v>
      </c>
      <c r="O176" s="85"/>
      <c r="P176" s="223">
        <f>O176*H176</f>
        <v>0</v>
      </c>
      <c r="Q176" s="223">
        <v>0</v>
      </c>
      <c r="R176" s="223">
        <f>Q176*H176</f>
        <v>0</v>
      </c>
      <c r="S176" s="223">
        <v>0.060999999999999999</v>
      </c>
      <c r="T176" s="224">
        <f>S176*H176</f>
        <v>1.7259340000000001</v>
      </c>
      <c r="U176" s="39"/>
      <c r="V176" s="39"/>
      <c r="W176" s="39"/>
      <c r="X176" s="39"/>
      <c r="Y176" s="39"/>
      <c r="Z176" s="39"/>
      <c r="AA176" s="39"/>
      <c r="AB176" s="39"/>
      <c r="AC176" s="39"/>
      <c r="AD176" s="39"/>
      <c r="AE176" s="39"/>
      <c r="AR176" s="225" t="s">
        <v>248</v>
      </c>
      <c r="AT176" s="225" t="s">
        <v>243</v>
      </c>
      <c r="AU176" s="225" t="s">
        <v>81</v>
      </c>
      <c r="AY176" s="18" t="s">
        <v>240</v>
      </c>
      <c r="BE176" s="226">
        <f>IF(N176="základní",J176,0)</f>
        <v>0</v>
      </c>
      <c r="BF176" s="226">
        <f>IF(N176="snížená",J176,0)</f>
        <v>0</v>
      </c>
      <c r="BG176" s="226">
        <f>IF(N176="zákl. přenesená",J176,0)</f>
        <v>0</v>
      </c>
      <c r="BH176" s="226">
        <f>IF(N176="sníž. přenesená",J176,0)</f>
        <v>0</v>
      </c>
      <c r="BI176" s="226">
        <f>IF(N176="nulová",J176,0)</f>
        <v>0</v>
      </c>
      <c r="BJ176" s="18" t="s">
        <v>79</v>
      </c>
      <c r="BK176" s="226">
        <f>ROUND(I176*H176,2)</f>
        <v>0</v>
      </c>
      <c r="BL176" s="18" t="s">
        <v>248</v>
      </c>
      <c r="BM176" s="225" t="s">
        <v>9345</v>
      </c>
    </row>
    <row r="177" s="13" customFormat="1">
      <c r="A177" s="13"/>
      <c r="B177" s="248"/>
      <c r="C177" s="249"/>
      <c r="D177" s="227" t="s">
        <v>801</v>
      </c>
      <c r="E177" s="250" t="s">
        <v>19</v>
      </c>
      <c r="F177" s="251" t="s">
        <v>9346</v>
      </c>
      <c r="G177" s="249"/>
      <c r="H177" s="252">
        <v>15.380000000000001</v>
      </c>
      <c r="I177" s="253"/>
      <c r="J177" s="249"/>
      <c r="K177" s="249"/>
      <c r="L177" s="254"/>
      <c r="M177" s="255"/>
      <c r="N177" s="256"/>
      <c r="O177" s="256"/>
      <c r="P177" s="256"/>
      <c r="Q177" s="256"/>
      <c r="R177" s="256"/>
      <c r="S177" s="256"/>
      <c r="T177" s="257"/>
      <c r="U177" s="13"/>
      <c r="V177" s="13"/>
      <c r="W177" s="13"/>
      <c r="X177" s="13"/>
      <c r="Y177" s="13"/>
      <c r="Z177" s="13"/>
      <c r="AA177" s="13"/>
      <c r="AB177" s="13"/>
      <c r="AC177" s="13"/>
      <c r="AD177" s="13"/>
      <c r="AE177" s="13"/>
      <c r="AT177" s="258" t="s">
        <v>801</v>
      </c>
      <c r="AU177" s="258" t="s">
        <v>81</v>
      </c>
      <c r="AV177" s="13" t="s">
        <v>81</v>
      </c>
      <c r="AW177" s="13" t="s">
        <v>33</v>
      </c>
      <c r="AX177" s="13" t="s">
        <v>72</v>
      </c>
      <c r="AY177" s="258" t="s">
        <v>240</v>
      </c>
    </row>
    <row r="178" s="13" customFormat="1">
      <c r="A178" s="13"/>
      <c r="B178" s="248"/>
      <c r="C178" s="249"/>
      <c r="D178" s="227" t="s">
        <v>801</v>
      </c>
      <c r="E178" s="250" t="s">
        <v>19</v>
      </c>
      <c r="F178" s="251" t="s">
        <v>9347</v>
      </c>
      <c r="G178" s="249"/>
      <c r="H178" s="252">
        <v>2.8799999999999999</v>
      </c>
      <c r="I178" s="253"/>
      <c r="J178" s="249"/>
      <c r="K178" s="249"/>
      <c r="L178" s="254"/>
      <c r="M178" s="255"/>
      <c r="N178" s="256"/>
      <c r="O178" s="256"/>
      <c r="P178" s="256"/>
      <c r="Q178" s="256"/>
      <c r="R178" s="256"/>
      <c r="S178" s="256"/>
      <c r="T178" s="257"/>
      <c r="U178" s="13"/>
      <c r="V178" s="13"/>
      <c r="W178" s="13"/>
      <c r="X178" s="13"/>
      <c r="Y178" s="13"/>
      <c r="Z178" s="13"/>
      <c r="AA178" s="13"/>
      <c r="AB178" s="13"/>
      <c r="AC178" s="13"/>
      <c r="AD178" s="13"/>
      <c r="AE178" s="13"/>
      <c r="AT178" s="258" t="s">
        <v>801</v>
      </c>
      <c r="AU178" s="258" t="s">
        <v>81</v>
      </c>
      <c r="AV178" s="13" t="s">
        <v>81</v>
      </c>
      <c r="AW178" s="13" t="s">
        <v>33</v>
      </c>
      <c r="AX178" s="13" t="s">
        <v>72</v>
      </c>
      <c r="AY178" s="258" t="s">
        <v>240</v>
      </c>
    </row>
    <row r="179" s="13" customFormat="1">
      <c r="A179" s="13"/>
      <c r="B179" s="248"/>
      <c r="C179" s="249"/>
      <c r="D179" s="227" t="s">
        <v>801</v>
      </c>
      <c r="E179" s="250" t="s">
        <v>19</v>
      </c>
      <c r="F179" s="251" t="s">
        <v>9348</v>
      </c>
      <c r="G179" s="249"/>
      <c r="H179" s="252">
        <v>10.034000000000001</v>
      </c>
      <c r="I179" s="253"/>
      <c r="J179" s="249"/>
      <c r="K179" s="249"/>
      <c r="L179" s="254"/>
      <c r="M179" s="255"/>
      <c r="N179" s="256"/>
      <c r="O179" s="256"/>
      <c r="P179" s="256"/>
      <c r="Q179" s="256"/>
      <c r="R179" s="256"/>
      <c r="S179" s="256"/>
      <c r="T179" s="257"/>
      <c r="U179" s="13"/>
      <c r="V179" s="13"/>
      <c r="W179" s="13"/>
      <c r="X179" s="13"/>
      <c r="Y179" s="13"/>
      <c r="Z179" s="13"/>
      <c r="AA179" s="13"/>
      <c r="AB179" s="13"/>
      <c r="AC179" s="13"/>
      <c r="AD179" s="13"/>
      <c r="AE179" s="13"/>
      <c r="AT179" s="258" t="s">
        <v>801</v>
      </c>
      <c r="AU179" s="258" t="s">
        <v>81</v>
      </c>
      <c r="AV179" s="13" t="s">
        <v>81</v>
      </c>
      <c r="AW179" s="13" t="s">
        <v>33</v>
      </c>
      <c r="AX179" s="13" t="s">
        <v>72</v>
      </c>
      <c r="AY179" s="258" t="s">
        <v>240</v>
      </c>
    </row>
    <row r="180" s="15" customFormat="1">
      <c r="A180" s="15"/>
      <c r="B180" s="269"/>
      <c r="C180" s="270"/>
      <c r="D180" s="227" t="s">
        <v>801</v>
      </c>
      <c r="E180" s="271" t="s">
        <v>19</v>
      </c>
      <c r="F180" s="272" t="s">
        <v>1356</v>
      </c>
      <c r="G180" s="270"/>
      <c r="H180" s="273">
        <v>28.294</v>
      </c>
      <c r="I180" s="274"/>
      <c r="J180" s="270"/>
      <c r="K180" s="270"/>
      <c r="L180" s="275"/>
      <c r="M180" s="276"/>
      <c r="N180" s="277"/>
      <c r="O180" s="277"/>
      <c r="P180" s="277"/>
      <c r="Q180" s="277"/>
      <c r="R180" s="277"/>
      <c r="S180" s="277"/>
      <c r="T180" s="278"/>
      <c r="U180" s="15"/>
      <c r="V180" s="15"/>
      <c r="W180" s="15"/>
      <c r="X180" s="15"/>
      <c r="Y180" s="15"/>
      <c r="Z180" s="15"/>
      <c r="AA180" s="15"/>
      <c r="AB180" s="15"/>
      <c r="AC180" s="15"/>
      <c r="AD180" s="15"/>
      <c r="AE180" s="15"/>
      <c r="AT180" s="279" t="s">
        <v>801</v>
      </c>
      <c r="AU180" s="279" t="s">
        <v>81</v>
      </c>
      <c r="AV180" s="15" t="s">
        <v>149</v>
      </c>
      <c r="AW180" s="15" t="s">
        <v>33</v>
      </c>
      <c r="AX180" s="15" t="s">
        <v>79</v>
      </c>
      <c r="AY180" s="279" t="s">
        <v>240</v>
      </c>
    </row>
    <row r="181" s="2" customFormat="1" ht="44.25" customHeight="1">
      <c r="A181" s="39"/>
      <c r="B181" s="40"/>
      <c r="C181" s="214" t="s">
        <v>323</v>
      </c>
      <c r="D181" s="214" t="s">
        <v>243</v>
      </c>
      <c r="E181" s="215" t="s">
        <v>9349</v>
      </c>
      <c r="F181" s="216" t="s">
        <v>9350</v>
      </c>
      <c r="G181" s="217" t="s">
        <v>251</v>
      </c>
      <c r="H181" s="218">
        <v>13.228</v>
      </c>
      <c r="I181" s="219"/>
      <c r="J181" s="220">
        <f>ROUND(I181*H181,2)</f>
        <v>0</v>
      </c>
      <c r="K181" s="216" t="s">
        <v>749</v>
      </c>
      <c r="L181" s="45"/>
      <c r="M181" s="221" t="s">
        <v>19</v>
      </c>
      <c r="N181" s="222" t="s">
        <v>43</v>
      </c>
      <c r="O181" s="85"/>
      <c r="P181" s="223">
        <f>O181*H181</f>
        <v>0</v>
      </c>
      <c r="Q181" s="223">
        <v>0</v>
      </c>
      <c r="R181" s="223">
        <f>Q181*H181</f>
        <v>0</v>
      </c>
      <c r="S181" s="223">
        <v>0.052999999999999998</v>
      </c>
      <c r="T181" s="224">
        <f>S181*H181</f>
        <v>0.70108399999999993</v>
      </c>
      <c r="U181" s="39"/>
      <c r="V181" s="39"/>
      <c r="W181" s="39"/>
      <c r="X181" s="39"/>
      <c r="Y181" s="39"/>
      <c r="Z181" s="39"/>
      <c r="AA181" s="39"/>
      <c r="AB181" s="39"/>
      <c r="AC181" s="39"/>
      <c r="AD181" s="39"/>
      <c r="AE181" s="39"/>
      <c r="AR181" s="225" t="s">
        <v>248</v>
      </c>
      <c r="AT181" s="225" t="s">
        <v>243</v>
      </c>
      <c r="AU181" s="225" t="s">
        <v>81</v>
      </c>
      <c r="AY181" s="18" t="s">
        <v>240</v>
      </c>
      <c r="BE181" s="226">
        <f>IF(N181="základní",J181,0)</f>
        <v>0</v>
      </c>
      <c r="BF181" s="226">
        <f>IF(N181="snížená",J181,0)</f>
        <v>0</v>
      </c>
      <c r="BG181" s="226">
        <f>IF(N181="zákl. přenesená",J181,0)</f>
        <v>0</v>
      </c>
      <c r="BH181" s="226">
        <f>IF(N181="sníž. přenesená",J181,0)</f>
        <v>0</v>
      </c>
      <c r="BI181" s="226">
        <f>IF(N181="nulová",J181,0)</f>
        <v>0</v>
      </c>
      <c r="BJ181" s="18" t="s">
        <v>79</v>
      </c>
      <c r="BK181" s="226">
        <f>ROUND(I181*H181,2)</f>
        <v>0</v>
      </c>
      <c r="BL181" s="18" t="s">
        <v>248</v>
      </c>
      <c r="BM181" s="225" t="s">
        <v>9351</v>
      </c>
    </row>
    <row r="182" s="13" customFormat="1">
      <c r="A182" s="13"/>
      <c r="B182" s="248"/>
      <c r="C182" s="249"/>
      <c r="D182" s="227" t="s">
        <v>801</v>
      </c>
      <c r="E182" s="250" t="s">
        <v>19</v>
      </c>
      <c r="F182" s="251" t="s">
        <v>9352</v>
      </c>
      <c r="G182" s="249"/>
      <c r="H182" s="252">
        <v>2.048</v>
      </c>
      <c r="I182" s="253"/>
      <c r="J182" s="249"/>
      <c r="K182" s="249"/>
      <c r="L182" s="254"/>
      <c r="M182" s="255"/>
      <c r="N182" s="256"/>
      <c r="O182" s="256"/>
      <c r="P182" s="256"/>
      <c r="Q182" s="256"/>
      <c r="R182" s="256"/>
      <c r="S182" s="256"/>
      <c r="T182" s="257"/>
      <c r="U182" s="13"/>
      <c r="V182" s="13"/>
      <c r="W182" s="13"/>
      <c r="X182" s="13"/>
      <c r="Y182" s="13"/>
      <c r="Z182" s="13"/>
      <c r="AA182" s="13"/>
      <c r="AB182" s="13"/>
      <c r="AC182" s="13"/>
      <c r="AD182" s="13"/>
      <c r="AE182" s="13"/>
      <c r="AT182" s="258" t="s">
        <v>801</v>
      </c>
      <c r="AU182" s="258" t="s">
        <v>81</v>
      </c>
      <c r="AV182" s="13" t="s">
        <v>81</v>
      </c>
      <c r="AW182" s="13" t="s">
        <v>33</v>
      </c>
      <c r="AX182" s="13" t="s">
        <v>72</v>
      </c>
      <c r="AY182" s="258" t="s">
        <v>240</v>
      </c>
    </row>
    <row r="183" s="13" customFormat="1">
      <c r="A183" s="13"/>
      <c r="B183" s="248"/>
      <c r="C183" s="249"/>
      <c r="D183" s="227" t="s">
        <v>801</v>
      </c>
      <c r="E183" s="250" t="s">
        <v>19</v>
      </c>
      <c r="F183" s="251" t="s">
        <v>9353</v>
      </c>
      <c r="G183" s="249"/>
      <c r="H183" s="252">
        <v>11.18</v>
      </c>
      <c r="I183" s="253"/>
      <c r="J183" s="249"/>
      <c r="K183" s="249"/>
      <c r="L183" s="254"/>
      <c r="M183" s="255"/>
      <c r="N183" s="256"/>
      <c r="O183" s="256"/>
      <c r="P183" s="256"/>
      <c r="Q183" s="256"/>
      <c r="R183" s="256"/>
      <c r="S183" s="256"/>
      <c r="T183" s="257"/>
      <c r="U183" s="13"/>
      <c r="V183" s="13"/>
      <c r="W183" s="13"/>
      <c r="X183" s="13"/>
      <c r="Y183" s="13"/>
      <c r="Z183" s="13"/>
      <c r="AA183" s="13"/>
      <c r="AB183" s="13"/>
      <c r="AC183" s="13"/>
      <c r="AD183" s="13"/>
      <c r="AE183" s="13"/>
      <c r="AT183" s="258" t="s">
        <v>801</v>
      </c>
      <c r="AU183" s="258" t="s">
        <v>81</v>
      </c>
      <c r="AV183" s="13" t="s">
        <v>81</v>
      </c>
      <c r="AW183" s="13" t="s">
        <v>33</v>
      </c>
      <c r="AX183" s="13" t="s">
        <v>72</v>
      </c>
      <c r="AY183" s="258" t="s">
        <v>240</v>
      </c>
    </row>
    <row r="184" s="15" customFormat="1">
      <c r="A184" s="15"/>
      <c r="B184" s="269"/>
      <c r="C184" s="270"/>
      <c r="D184" s="227" t="s">
        <v>801</v>
      </c>
      <c r="E184" s="271" t="s">
        <v>19</v>
      </c>
      <c r="F184" s="272" t="s">
        <v>1356</v>
      </c>
      <c r="G184" s="270"/>
      <c r="H184" s="273">
        <v>13.228</v>
      </c>
      <c r="I184" s="274"/>
      <c r="J184" s="270"/>
      <c r="K184" s="270"/>
      <c r="L184" s="275"/>
      <c r="M184" s="276"/>
      <c r="N184" s="277"/>
      <c r="O184" s="277"/>
      <c r="P184" s="277"/>
      <c r="Q184" s="277"/>
      <c r="R184" s="277"/>
      <c r="S184" s="277"/>
      <c r="T184" s="278"/>
      <c r="U184" s="15"/>
      <c r="V184" s="15"/>
      <c r="W184" s="15"/>
      <c r="X184" s="15"/>
      <c r="Y184" s="15"/>
      <c r="Z184" s="15"/>
      <c r="AA184" s="15"/>
      <c r="AB184" s="15"/>
      <c r="AC184" s="15"/>
      <c r="AD184" s="15"/>
      <c r="AE184" s="15"/>
      <c r="AT184" s="279" t="s">
        <v>801</v>
      </c>
      <c r="AU184" s="279" t="s">
        <v>81</v>
      </c>
      <c r="AV184" s="15" t="s">
        <v>149</v>
      </c>
      <c r="AW184" s="15" t="s">
        <v>33</v>
      </c>
      <c r="AX184" s="15" t="s">
        <v>79</v>
      </c>
      <c r="AY184" s="279" t="s">
        <v>240</v>
      </c>
    </row>
    <row r="185" s="2" customFormat="1" ht="44.25" customHeight="1">
      <c r="A185" s="39"/>
      <c r="B185" s="40"/>
      <c r="C185" s="214" t="s">
        <v>290</v>
      </c>
      <c r="D185" s="214" t="s">
        <v>243</v>
      </c>
      <c r="E185" s="215" t="s">
        <v>9354</v>
      </c>
      <c r="F185" s="216" t="s">
        <v>9355</v>
      </c>
      <c r="G185" s="217" t="s">
        <v>251</v>
      </c>
      <c r="H185" s="218">
        <v>501.72899999999998</v>
      </c>
      <c r="I185" s="219"/>
      <c r="J185" s="220">
        <f>ROUND(I185*H185,2)</f>
        <v>0</v>
      </c>
      <c r="K185" s="216" t="s">
        <v>749</v>
      </c>
      <c r="L185" s="45"/>
      <c r="M185" s="221" t="s">
        <v>19</v>
      </c>
      <c r="N185" s="222" t="s">
        <v>43</v>
      </c>
      <c r="O185" s="85"/>
      <c r="P185" s="223">
        <f>O185*H185</f>
        <v>0</v>
      </c>
      <c r="Q185" s="223">
        <v>0</v>
      </c>
      <c r="R185" s="223">
        <f>Q185*H185</f>
        <v>0</v>
      </c>
      <c r="S185" s="223">
        <v>0.050000000000000003</v>
      </c>
      <c r="T185" s="224">
        <f>S185*H185</f>
        <v>25.086449999999999</v>
      </c>
      <c r="U185" s="39"/>
      <c r="V185" s="39"/>
      <c r="W185" s="39"/>
      <c r="X185" s="39"/>
      <c r="Y185" s="39"/>
      <c r="Z185" s="39"/>
      <c r="AA185" s="39"/>
      <c r="AB185" s="39"/>
      <c r="AC185" s="39"/>
      <c r="AD185" s="39"/>
      <c r="AE185" s="39"/>
      <c r="AR185" s="225" t="s">
        <v>248</v>
      </c>
      <c r="AT185" s="225" t="s">
        <v>243</v>
      </c>
      <c r="AU185" s="225" t="s">
        <v>81</v>
      </c>
      <c r="AY185" s="18" t="s">
        <v>240</v>
      </c>
      <c r="BE185" s="226">
        <f>IF(N185="základní",J185,0)</f>
        <v>0</v>
      </c>
      <c r="BF185" s="226">
        <f>IF(N185="snížená",J185,0)</f>
        <v>0</v>
      </c>
      <c r="BG185" s="226">
        <f>IF(N185="zákl. přenesená",J185,0)</f>
        <v>0</v>
      </c>
      <c r="BH185" s="226">
        <f>IF(N185="sníž. přenesená",J185,0)</f>
        <v>0</v>
      </c>
      <c r="BI185" s="226">
        <f>IF(N185="nulová",J185,0)</f>
        <v>0</v>
      </c>
      <c r="BJ185" s="18" t="s">
        <v>79</v>
      </c>
      <c r="BK185" s="226">
        <f>ROUND(I185*H185,2)</f>
        <v>0</v>
      </c>
      <c r="BL185" s="18" t="s">
        <v>248</v>
      </c>
      <c r="BM185" s="225" t="s">
        <v>9356</v>
      </c>
    </row>
    <row r="186" s="13" customFormat="1">
      <c r="A186" s="13"/>
      <c r="B186" s="248"/>
      <c r="C186" s="249"/>
      <c r="D186" s="227" t="s">
        <v>801</v>
      </c>
      <c r="E186" s="250" t="s">
        <v>19</v>
      </c>
      <c r="F186" s="251" t="s">
        <v>9357</v>
      </c>
      <c r="G186" s="249"/>
      <c r="H186" s="252">
        <v>331.97899999999998</v>
      </c>
      <c r="I186" s="253"/>
      <c r="J186" s="249"/>
      <c r="K186" s="249"/>
      <c r="L186" s="254"/>
      <c r="M186" s="255"/>
      <c r="N186" s="256"/>
      <c r="O186" s="256"/>
      <c r="P186" s="256"/>
      <c r="Q186" s="256"/>
      <c r="R186" s="256"/>
      <c r="S186" s="256"/>
      <c r="T186" s="257"/>
      <c r="U186" s="13"/>
      <c r="V186" s="13"/>
      <c r="W186" s="13"/>
      <c r="X186" s="13"/>
      <c r="Y186" s="13"/>
      <c r="Z186" s="13"/>
      <c r="AA186" s="13"/>
      <c r="AB186" s="13"/>
      <c r="AC186" s="13"/>
      <c r="AD186" s="13"/>
      <c r="AE186" s="13"/>
      <c r="AT186" s="258" t="s">
        <v>801</v>
      </c>
      <c r="AU186" s="258" t="s">
        <v>81</v>
      </c>
      <c r="AV186" s="13" t="s">
        <v>81</v>
      </c>
      <c r="AW186" s="13" t="s">
        <v>33</v>
      </c>
      <c r="AX186" s="13" t="s">
        <v>72</v>
      </c>
      <c r="AY186" s="258" t="s">
        <v>240</v>
      </c>
    </row>
    <row r="187" s="13" customFormat="1">
      <c r="A187" s="13"/>
      <c r="B187" s="248"/>
      <c r="C187" s="249"/>
      <c r="D187" s="227" t="s">
        <v>801</v>
      </c>
      <c r="E187" s="250" t="s">
        <v>19</v>
      </c>
      <c r="F187" s="251" t="s">
        <v>9358</v>
      </c>
      <c r="G187" s="249"/>
      <c r="H187" s="252">
        <v>127.733</v>
      </c>
      <c r="I187" s="253"/>
      <c r="J187" s="249"/>
      <c r="K187" s="249"/>
      <c r="L187" s="254"/>
      <c r="M187" s="255"/>
      <c r="N187" s="256"/>
      <c r="O187" s="256"/>
      <c r="P187" s="256"/>
      <c r="Q187" s="256"/>
      <c r="R187" s="256"/>
      <c r="S187" s="256"/>
      <c r="T187" s="257"/>
      <c r="U187" s="13"/>
      <c r="V187" s="13"/>
      <c r="W187" s="13"/>
      <c r="X187" s="13"/>
      <c r="Y187" s="13"/>
      <c r="Z187" s="13"/>
      <c r="AA187" s="13"/>
      <c r="AB187" s="13"/>
      <c r="AC187" s="13"/>
      <c r="AD187" s="13"/>
      <c r="AE187" s="13"/>
      <c r="AT187" s="258" t="s">
        <v>801</v>
      </c>
      <c r="AU187" s="258" t="s">
        <v>81</v>
      </c>
      <c r="AV187" s="13" t="s">
        <v>81</v>
      </c>
      <c r="AW187" s="13" t="s">
        <v>33</v>
      </c>
      <c r="AX187" s="13" t="s">
        <v>72</v>
      </c>
      <c r="AY187" s="258" t="s">
        <v>240</v>
      </c>
    </row>
    <row r="188" s="13" customFormat="1">
      <c r="A188" s="13"/>
      <c r="B188" s="248"/>
      <c r="C188" s="249"/>
      <c r="D188" s="227" t="s">
        <v>801</v>
      </c>
      <c r="E188" s="250" t="s">
        <v>19</v>
      </c>
      <c r="F188" s="251" t="s">
        <v>9359</v>
      </c>
      <c r="G188" s="249"/>
      <c r="H188" s="252">
        <v>42.017000000000003</v>
      </c>
      <c r="I188" s="253"/>
      <c r="J188" s="249"/>
      <c r="K188" s="249"/>
      <c r="L188" s="254"/>
      <c r="M188" s="255"/>
      <c r="N188" s="256"/>
      <c r="O188" s="256"/>
      <c r="P188" s="256"/>
      <c r="Q188" s="256"/>
      <c r="R188" s="256"/>
      <c r="S188" s="256"/>
      <c r="T188" s="257"/>
      <c r="U188" s="13"/>
      <c r="V188" s="13"/>
      <c r="W188" s="13"/>
      <c r="X188" s="13"/>
      <c r="Y188" s="13"/>
      <c r="Z188" s="13"/>
      <c r="AA188" s="13"/>
      <c r="AB188" s="13"/>
      <c r="AC188" s="13"/>
      <c r="AD188" s="13"/>
      <c r="AE188" s="13"/>
      <c r="AT188" s="258" t="s">
        <v>801</v>
      </c>
      <c r="AU188" s="258" t="s">
        <v>81</v>
      </c>
      <c r="AV188" s="13" t="s">
        <v>81</v>
      </c>
      <c r="AW188" s="13" t="s">
        <v>33</v>
      </c>
      <c r="AX188" s="13" t="s">
        <v>72</v>
      </c>
      <c r="AY188" s="258" t="s">
        <v>240</v>
      </c>
    </row>
    <row r="189" s="15" customFormat="1">
      <c r="A189" s="15"/>
      <c r="B189" s="269"/>
      <c r="C189" s="270"/>
      <c r="D189" s="227" t="s">
        <v>801</v>
      </c>
      <c r="E189" s="271" t="s">
        <v>19</v>
      </c>
      <c r="F189" s="272" t="s">
        <v>1356</v>
      </c>
      <c r="G189" s="270"/>
      <c r="H189" s="273">
        <v>501.72899999999998</v>
      </c>
      <c r="I189" s="274"/>
      <c r="J189" s="270"/>
      <c r="K189" s="270"/>
      <c r="L189" s="275"/>
      <c r="M189" s="276"/>
      <c r="N189" s="277"/>
      <c r="O189" s="277"/>
      <c r="P189" s="277"/>
      <c r="Q189" s="277"/>
      <c r="R189" s="277"/>
      <c r="S189" s="277"/>
      <c r="T189" s="278"/>
      <c r="U189" s="15"/>
      <c r="V189" s="15"/>
      <c r="W189" s="15"/>
      <c r="X189" s="15"/>
      <c r="Y189" s="15"/>
      <c r="Z189" s="15"/>
      <c r="AA189" s="15"/>
      <c r="AB189" s="15"/>
      <c r="AC189" s="15"/>
      <c r="AD189" s="15"/>
      <c r="AE189" s="15"/>
      <c r="AT189" s="279" t="s">
        <v>801</v>
      </c>
      <c r="AU189" s="279" t="s">
        <v>81</v>
      </c>
      <c r="AV189" s="15" t="s">
        <v>149</v>
      </c>
      <c r="AW189" s="15" t="s">
        <v>33</v>
      </c>
      <c r="AX189" s="15" t="s">
        <v>79</v>
      </c>
      <c r="AY189" s="279" t="s">
        <v>240</v>
      </c>
    </row>
    <row r="190" s="2" customFormat="1">
      <c r="A190" s="39"/>
      <c r="B190" s="40"/>
      <c r="C190" s="214" t="s">
        <v>328</v>
      </c>
      <c r="D190" s="214" t="s">
        <v>243</v>
      </c>
      <c r="E190" s="215" t="s">
        <v>9360</v>
      </c>
      <c r="F190" s="216" t="s">
        <v>9361</v>
      </c>
      <c r="G190" s="217" t="s">
        <v>251</v>
      </c>
      <c r="H190" s="218">
        <v>79</v>
      </c>
      <c r="I190" s="219"/>
      <c r="J190" s="220">
        <f>ROUND(I190*H190,2)</f>
        <v>0</v>
      </c>
      <c r="K190" s="216" t="s">
        <v>749</v>
      </c>
      <c r="L190" s="45"/>
      <c r="M190" s="221" t="s">
        <v>19</v>
      </c>
      <c r="N190" s="222" t="s">
        <v>43</v>
      </c>
      <c r="O190" s="85"/>
      <c r="P190" s="223">
        <f>O190*H190</f>
        <v>0</v>
      </c>
      <c r="Q190" s="223">
        <v>0</v>
      </c>
      <c r="R190" s="223">
        <f>Q190*H190</f>
        <v>0</v>
      </c>
      <c r="S190" s="223">
        <v>0.075999999999999998</v>
      </c>
      <c r="T190" s="224">
        <f>S190*H190</f>
        <v>6.0039999999999996</v>
      </c>
      <c r="U190" s="39"/>
      <c r="V190" s="39"/>
      <c r="W190" s="39"/>
      <c r="X190" s="39"/>
      <c r="Y190" s="39"/>
      <c r="Z190" s="39"/>
      <c r="AA190" s="39"/>
      <c r="AB190" s="39"/>
      <c r="AC190" s="39"/>
      <c r="AD190" s="39"/>
      <c r="AE190" s="39"/>
      <c r="AR190" s="225" t="s">
        <v>248</v>
      </c>
      <c r="AT190" s="225" t="s">
        <v>243</v>
      </c>
      <c r="AU190" s="225" t="s">
        <v>81</v>
      </c>
      <c r="AY190" s="18" t="s">
        <v>240</v>
      </c>
      <c r="BE190" s="226">
        <f>IF(N190="základní",J190,0)</f>
        <v>0</v>
      </c>
      <c r="BF190" s="226">
        <f>IF(N190="snížená",J190,0)</f>
        <v>0</v>
      </c>
      <c r="BG190" s="226">
        <f>IF(N190="zákl. přenesená",J190,0)</f>
        <v>0</v>
      </c>
      <c r="BH190" s="226">
        <f>IF(N190="sníž. přenesená",J190,0)</f>
        <v>0</v>
      </c>
      <c r="BI190" s="226">
        <f>IF(N190="nulová",J190,0)</f>
        <v>0</v>
      </c>
      <c r="BJ190" s="18" t="s">
        <v>79</v>
      </c>
      <c r="BK190" s="226">
        <f>ROUND(I190*H190,2)</f>
        <v>0</v>
      </c>
      <c r="BL190" s="18" t="s">
        <v>248</v>
      </c>
      <c r="BM190" s="225" t="s">
        <v>9362</v>
      </c>
    </row>
    <row r="191" s="13" customFormat="1">
      <c r="A191" s="13"/>
      <c r="B191" s="248"/>
      <c r="C191" s="249"/>
      <c r="D191" s="227" t="s">
        <v>801</v>
      </c>
      <c r="E191" s="250" t="s">
        <v>19</v>
      </c>
      <c r="F191" s="251" t="s">
        <v>9363</v>
      </c>
      <c r="G191" s="249"/>
      <c r="H191" s="252">
        <v>79</v>
      </c>
      <c r="I191" s="253"/>
      <c r="J191" s="249"/>
      <c r="K191" s="249"/>
      <c r="L191" s="254"/>
      <c r="M191" s="255"/>
      <c r="N191" s="256"/>
      <c r="O191" s="256"/>
      <c r="P191" s="256"/>
      <c r="Q191" s="256"/>
      <c r="R191" s="256"/>
      <c r="S191" s="256"/>
      <c r="T191" s="257"/>
      <c r="U191" s="13"/>
      <c r="V191" s="13"/>
      <c r="W191" s="13"/>
      <c r="X191" s="13"/>
      <c r="Y191" s="13"/>
      <c r="Z191" s="13"/>
      <c r="AA191" s="13"/>
      <c r="AB191" s="13"/>
      <c r="AC191" s="13"/>
      <c r="AD191" s="13"/>
      <c r="AE191" s="13"/>
      <c r="AT191" s="258" t="s">
        <v>801</v>
      </c>
      <c r="AU191" s="258" t="s">
        <v>81</v>
      </c>
      <c r="AV191" s="13" t="s">
        <v>81</v>
      </c>
      <c r="AW191" s="13" t="s">
        <v>33</v>
      </c>
      <c r="AX191" s="13" t="s">
        <v>79</v>
      </c>
      <c r="AY191" s="258" t="s">
        <v>240</v>
      </c>
    </row>
    <row r="192" s="2" customFormat="1">
      <c r="A192" s="39"/>
      <c r="B192" s="40"/>
      <c r="C192" s="214" t="s">
        <v>294</v>
      </c>
      <c r="D192" s="214" t="s">
        <v>243</v>
      </c>
      <c r="E192" s="215" t="s">
        <v>9364</v>
      </c>
      <c r="F192" s="216" t="s">
        <v>9365</v>
      </c>
      <c r="G192" s="217" t="s">
        <v>251</v>
      </c>
      <c r="H192" s="218">
        <v>25.100000000000001</v>
      </c>
      <c r="I192" s="219"/>
      <c r="J192" s="220">
        <f>ROUND(I192*H192,2)</f>
        <v>0</v>
      </c>
      <c r="K192" s="216" t="s">
        <v>749</v>
      </c>
      <c r="L192" s="45"/>
      <c r="M192" s="221" t="s">
        <v>19</v>
      </c>
      <c r="N192" s="222" t="s">
        <v>43</v>
      </c>
      <c r="O192" s="85"/>
      <c r="P192" s="223">
        <f>O192*H192</f>
        <v>0</v>
      </c>
      <c r="Q192" s="223">
        <v>0</v>
      </c>
      <c r="R192" s="223">
        <f>Q192*H192</f>
        <v>0</v>
      </c>
      <c r="S192" s="223">
        <v>0.063</v>
      </c>
      <c r="T192" s="224">
        <f>S192*H192</f>
        <v>1.5813000000000002</v>
      </c>
      <c r="U192" s="39"/>
      <c r="V192" s="39"/>
      <c r="W192" s="39"/>
      <c r="X192" s="39"/>
      <c r="Y192" s="39"/>
      <c r="Z192" s="39"/>
      <c r="AA192" s="39"/>
      <c r="AB192" s="39"/>
      <c r="AC192" s="39"/>
      <c r="AD192" s="39"/>
      <c r="AE192" s="39"/>
      <c r="AR192" s="225" t="s">
        <v>248</v>
      </c>
      <c r="AT192" s="225" t="s">
        <v>243</v>
      </c>
      <c r="AU192" s="225" t="s">
        <v>81</v>
      </c>
      <c r="AY192" s="18" t="s">
        <v>240</v>
      </c>
      <c r="BE192" s="226">
        <f>IF(N192="základní",J192,0)</f>
        <v>0</v>
      </c>
      <c r="BF192" s="226">
        <f>IF(N192="snížená",J192,0)</f>
        <v>0</v>
      </c>
      <c r="BG192" s="226">
        <f>IF(N192="zákl. přenesená",J192,0)</f>
        <v>0</v>
      </c>
      <c r="BH192" s="226">
        <f>IF(N192="sníž. přenesená",J192,0)</f>
        <v>0</v>
      </c>
      <c r="BI192" s="226">
        <f>IF(N192="nulová",J192,0)</f>
        <v>0</v>
      </c>
      <c r="BJ192" s="18" t="s">
        <v>79</v>
      </c>
      <c r="BK192" s="226">
        <f>ROUND(I192*H192,2)</f>
        <v>0</v>
      </c>
      <c r="BL192" s="18" t="s">
        <v>248</v>
      </c>
      <c r="BM192" s="225" t="s">
        <v>9366</v>
      </c>
    </row>
    <row r="193" s="13" customFormat="1">
      <c r="A193" s="13"/>
      <c r="B193" s="248"/>
      <c r="C193" s="249"/>
      <c r="D193" s="227" t="s">
        <v>801</v>
      </c>
      <c r="E193" s="250" t="s">
        <v>19</v>
      </c>
      <c r="F193" s="251" t="s">
        <v>9367</v>
      </c>
      <c r="G193" s="249"/>
      <c r="H193" s="252">
        <v>25.100000000000001</v>
      </c>
      <c r="I193" s="253"/>
      <c r="J193" s="249"/>
      <c r="K193" s="249"/>
      <c r="L193" s="254"/>
      <c r="M193" s="255"/>
      <c r="N193" s="256"/>
      <c r="O193" s="256"/>
      <c r="P193" s="256"/>
      <c r="Q193" s="256"/>
      <c r="R193" s="256"/>
      <c r="S193" s="256"/>
      <c r="T193" s="257"/>
      <c r="U193" s="13"/>
      <c r="V193" s="13"/>
      <c r="W193" s="13"/>
      <c r="X193" s="13"/>
      <c r="Y193" s="13"/>
      <c r="Z193" s="13"/>
      <c r="AA193" s="13"/>
      <c r="AB193" s="13"/>
      <c r="AC193" s="13"/>
      <c r="AD193" s="13"/>
      <c r="AE193" s="13"/>
      <c r="AT193" s="258" t="s">
        <v>801</v>
      </c>
      <c r="AU193" s="258" t="s">
        <v>81</v>
      </c>
      <c r="AV193" s="13" t="s">
        <v>81</v>
      </c>
      <c r="AW193" s="13" t="s">
        <v>33</v>
      </c>
      <c r="AX193" s="13" t="s">
        <v>79</v>
      </c>
      <c r="AY193" s="258" t="s">
        <v>240</v>
      </c>
    </row>
    <row r="194" s="2" customFormat="1" ht="55.5" customHeight="1">
      <c r="A194" s="39"/>
      <c r="B194" s="40"/>
      <c r="C194" s="214" t="s">
        <v>334</v>
      </c>
      <c r="D194" s="214" t="s">
        <v>243</v>
      </c>
      <c r="E194" s="215" t="s">
        <v>9368</v>
      </c>
      <c r="F194" s="216" t="s">
        <v>9369</v>
      </c>
      <c r="G194" s="217" t="s">
        <v>806</v>
      </c>
      <c r="H194" s="218">
        <v>3</v>
      </c>
      <c r="I194" s="219"/>
      <c r="J194" s="220">
        <f>ROUND(I194*H194,2)</f>
        <v>0</v>
      </c>
      <c r="K194" s="216" t="s">
        <v>749</v>
      </c>
      <c r="L194" s="45"/>
      <c r="M194" s="221" t="s">
        <v>19</v>
      </c>
      <c r="N194" s="222" t="s">
        <v>43</v>
      </c>
      <c r="O194" s="85"/>
      <c r="P194" s="223">
        <f>O194*H194</f>
        <v>0</v>
      </c>
      <c r="Q194" s="223">
        <v>0</v>
      </c>
      <c r="R194" s="223">
        <f>Q194*H194</f>
        <v>0</v>
      </c>
      <c r="S194" s="223">
        <v>0.001</v>
      </c>
      <c r="T194" s="224">
        <f>S194*H194</f>
        <v>0.0030000000000000001</v>
      </c>
      <c r="U194" s="39"/>
      <c r="V194" s="39"/>
      <c r="W194" s="39"/>
      <c r="X194" s="39"/>
      <c r="Y194" s="39"/>
      <c r="Z194" s="39"/>
      <c r="AA194" s="39"/>
      <c r="AB194" s="39"/>
      <c r="AC194" s="39"/>
      <c r="AD194" s="39"/>
      <c r="AE194" s="39"/>
      <c r="AR194" s="225" t="s">
        <v>248</v>
      </c>
      <c r="AT194" s="225" t="s">
        <v>243</v>
      </c>
      <c r="AU194" s="225" t="s">
        <v>81</v>
      </c>
      <c r="AY194" s="18" t="s">
        <v>240</v>
      </c>
      <c r="BE194" s="226">
        <f>IF(N194="základní",J194,0)</f>
        <v>0</v>
      </c>
      <c r="BF194" s="226">
        <f>IF(N194="snížená",J194,0)</f>
        <v>0</v>
      </c>
      <c r="BG194" s="226">
        <f>IF(N194="zákl. přenesená",J194,0)</f>
        <v>0</v>
      </c>
      <c r="BH194" s="226">
        <f>IF(N194="sníž. přenesená",J194,0)</f>
        <v>0</v>
      </c>
      <c r="BI194" s="226">
        <f>IF(N194="nulová",J194,0)</f>
        <v>0</v>
      </c>
      <c r="BJ194" s="18" t="s">
        <v>79</v>
      </c>
      <c r="BK194" s="226">
        <f>ROUND(I194*H194,2)</f>
        <v>0</v>
      </c>
      <c r="BL194" s="18" t="s">
        <v>248</v>
      </c>
      <c r="BM194" s="225" t="s">
        <v>9370</v>
      </c>
    </row>
    <row r="195" s="2" customFormat="1" ht="55.5" customHeight="1">
      <c r="A195" s="39"/>
      <c r="B195" s="40"/>
      <c r="C195" s="214" t="s">
        <v>298</v>
      </c>
      <c r="D195" s="214" t="s">
        <v>243</v>
      </c>
      <c r="E195" s="215" t="s">
        <v>9371</v>
      </c>
      <c r="F195" s="216" t="s">
        <v>9372</v>
      </c>
      <c r="G195" s="217" t="s">
        <v>806</v>
      </c>
      <c r="H195" s="218">
        <v>3</v>
      </c>
      <c r="I195" s="219"/>
      <c r="J195" s="220">
        <f>ROUND(I195*H195,2)</f>
        <v>0</v>
      </c>
      <c r="K195" s="216" t="s">
        <v>749</v>
      </c>
      <c r="L195" s="45"/>
      <c r="M195" s="221" t="s">
        <v>19</v>
      </c>
      <c r="N195" s="222" t="s">
        <v>43</v>
      </c>
      <c r="O195" s="85"/>
      <c r="P195" s="223">
        <f>O195*H195</f>
        <v>0</v>
      </c>
      <c r="Q195" s="223">
        <v>0</v>
      </c>
      <c r="R195" s="223">
        <f>Q195*H195</f>
        <v>0</v>
      </c>
      <c r="S195" s="223">
        <v>0.0080000000000000002</v>
      </c>
      <c r="T195" s="224">
        <f>S195*H195</f>
        <v>0.024</v>
      </c>
      <c r="U195" s="39"/>
      <c r="V195" s="39"/>
      <c r="W195" s="39"/>
      <c r="X195" s="39"/>
      <c r="Y195" s="39"/>
      <c r="Z195" s="39"/>
      <c r="AA195" s="39"/>
      <c r="AB195" s="39"/>
      <c r="AC195" s="39"/>
      <c r="AD195" s="39"/>
      <c r="AE195" s="39"/>
      <c r="AR195" s="225" t="s">
        <v>248</v>
      </c>
      <c r="AT195" s="225" t="s">
        <v>243</v>
      </c>
      <c r="AU195" s="225" t="s">
        <v>81</v>
      </c>
      <c r="AY195" s="18" t="s">
        <v>240</v>
      </c>
      <c r="BE195" s="226">
        <f>IF(N195="základní",J195,0)</f>
        <v>0</v>
      </c>
      <c r="BF195" s="226">
        <f>IF(N195="snížená",J195,0)</f>
        <v>0</v>
      </c>
      <c r="BG195" s="226">
        <f>IF(N195="zákl. přenesená",J195,0)</f>
        <v>0</v>
      </c>
      <c r="BH195" s="226">
        <f>IF(N195="sníž. přenesená",J195,0)</f>
        <v>0</v>
      </c>
      <c r="BI195" s="226">
        <f>IF(N195="nulová",J195,0)</f>
        <v>0</v>
      </c>
      <c r="BJ195" s="18" t="s">
        <v>79</v>
      </c>
      <c r="BK195" s="226">
        <f>ROUND(I195*H195,2)</f>
        <v>0</v>
      </c>
      <c r="BL195" s="18" t="s">
        <v>248</v>
      </c>
      <c r="BM195" s="225" t="s">
        <v>9373</v>
      </c>
    </row>
    <row r="196" s="13" customFormat="1">
      <c r="A196" s="13"/>
      <c r="B196" s="248"/>
      <c r="C196" s="249"/>
      <c r="D196" s="227" t="s">
        <v>801</v>
      </c>
      <c r="E196" s="250" t="s">
        <v>19</v>
      </c>
      <c r="F196" s="251" t="s">
        <v>9374</v>
      </c>
      <c r="G196" s="249"/>
      <c r="H196" s="252">
        <v>3</v>
      </c>
      <c r="I196" s="253"/>
      <c r="J196" s="249"/>
      <c r="K196" s="249"/>
      <c r="L196" s="254"/>
      <c r="M196" s="255"/>
      <c r="N196" s="256"/>
      <c r="O196" s="256"/>
      <c r="P196" s="256"/>
      <c r="Q196" s="256"/>
      <c r="R196" s="256"/>
      <c r="S196" s="256"/>
      <c r="T196" s="257"/>
      <c r="U196" s="13"/>
      <c r="V196" s="13"/>
      <c r="W196" s="13"/>
      <c r="X196" s="13"/>
      <c r="Y196" s="13"/>
      <c r="Z196" s="13"/>
      <c r="AA196" s="13"/>
      <c r="AB196" s="13"/>
      <c r="AC196" s="13"/>
      <c r="AD196" s="13"/>
      <c r="AE196" s="13"/>
      <c r="AT196" s="258" t="s">
        <v>801</v>
      </c>
      <c r="AU196" s="258" t="s">
        <v>81</v>
      </c>
      <c r="AV196" s="13" t="s">
        <v>81</v>
      </c>
      <c r="AW196" s="13" t="s">
        <v>33</v>
      </c>
      <c r="AX196" s="13" t="s">
        <v>79</v>
      </c>
      <c r="AY196" s="258" t="s">
        <v>240</v>
      </c>
    </row>
    <row r="197" s="2" customFormat="1" ht="55.5" customHeight="1">
      <c r="A197" s="39"/>
      <c r="B197" s="40"/>
      <c r="C197" s="214" t="s">
        <v>341</v>
      </c>
      <c r="D197" s="214" t="s">
        <v>243</v>
      </c>
      <c r="E197" s="215" t="s">
        <v>9375</v>
      </c>
      <c r="F197" s="216" t="s">
        <v>9376</v>
      </c>
      <c r="G197" s="217" t="s">
        <v>806</v>
      </c>
      <c r="H197" s="218">
        <v>3</v>
      </c>
      <c r="I197" s="219"/>
      <c r="J197" s="220">
        <f>ROUND(I197*H197,2)</f>
        <v>0</v>
      </c>
      <c r="K197" s="216" t="s">
        <v>749</v>
      </c>
      <c r="L197" s="45"/>
      <c r="M197" s="221" t="s">
        <v>19</v>
      </c>
      <c r="N197" s="222" t="s">
        <v>43</v>
      </c>
      <c r="O197" s="85"/>
      <c r="P197" s="223">
        <f>O197*H197</f>
        <v>0</v>
      </c>
      <c r="Q197" s="223">
        <v>0</v>
      </c>
      <c r="R197" s="223">
        <f>Q197*H197</f>
        <v>0</v>
      </c>
      <c r="S197" s="223">
        <v>0.053999999999999999</v>
      </c>
      <c r="T197" s="224">
        <f>S197*H197</f>
        <v>0.16200000000000001</v>
      </c>
      <c r="U197" s="39"/>
      <c r="V197" s="39"/>
      <c r="W197" s="39"/>
      <c r="X197" s="39"/>
      <c r="Y197" s="39"/>
      <c r="Z197" s="39"/>
      <c r="AA197" s="39"/>
      <c r="AB197" s="39"/>
      <c r="AC197" s="39"/>
      <c r="AD197" s="39"/>
      <c r="AE197" s="39"/>
      <c r="AR197" s="225" t="s">
        <v>248</v>
      </c>
      <c r="AT197" s="225" t="s">
        <v>243</v>
      </c>
      <c r="AU197" s="225" t="s">
        <v>81</v>
      </c>
      <c r="AY197" s="18" t="s">
        <v>240</v>
      </c>
      <c r="BE197" s="226">
        <f>IF(N197="základní",J197,0)</f>
        <v>0</v>
      </c>
      <c r="BF197" s="226">
        <f>IF(N197="snížená",J197,0)</f>
        <v>0</v>
      </c>
      <c r="BG197" s="226">
        <f>IF(N197="zákl. přenesená",J197,0)</f>
        <v>0</v>
      </c>
      <c r="BH197" s="226">
        <f>IF(N197="sníž. přenesená",J197,0)</f>
        <v>0</v>
      </c>
      <c r="BI197" s="226">
        <f>IF(N197="nulová",J197,0)</f>
        <v>0</v>
      </c>
      <c r="BJ197" s="18" t="s">
        <v>79</v>
      </c>
      <c r="BK197" s="226">
        <f>ROUND(I197*H197,2)</f>
        <v>0</v>
      </c>
      <c r="BL197" s="18" t="s">
        <v>248</v>
      </c>
      <c r="BM197" s="225" t="s">
        <v>9377</v>
      </c>
    </row>
    <row r="198" s="2" customFormat="1" ht="55.5" customHeight="1">
      <c r="A198" s="39"/>
      <c r="B198" s="40"/>
      <c r="C198" s="214" t="s">
        <v>301</v>
      </c>
      <c r="D198" s="214" t="s">
        <v>243</v>
      </c>
      <c r="E198" s="215" t="s">
        <v>9378</v>
      </c>
      <c r="F198" s="216" t="s">
        <v>9379</v>
      </c>
      <c r="G198" s="217" t="s">
        <v>806</v>
      </c>
      <c r="H198" s="218">
        <v>3</v>
      </c>
      <c r="I198" s="219"/>
      <c r="J198" s="220">
        <f>ROUND(I198*H198,2)</f>
        <v>0</v>
      </c>
      <c r="K198" s="216" t="s">
        <v>749</v>
      </c>
      <c r="L198" s="45"/>
      <c r="M198" s="221" t="s">
        <v>19</v>
      </c>
      <c r="N198" s="222" t="s">
        <v>43</v>
      </c>
      <c r="O198" s="85"/>
      <c r="P198" s="223">
        <f>O198*H198</f>
        <v>0</v>
      </c>
      <c r="Q198" s="223">
        <v>0</v>
      </c>
      <c r="R198" s="223">
        <f>Q198*H198</f>
        <v>0</v>
      </c>
      <c r="S198" s="223">
        <v>0.13800000000000001</v>
      </c>
      <c r="T198" s="224">
        <f>S198*H198</f>
        <v>0.41400000000000003</v>
      </c>
      <c r="U198" s="39"/>
      <c r="V198" s="39"/>
      <c r="W198" s="39"/>
      <c r="X198" s="39"/>
      <c r="Y198" s="39"/>
      <c r="Z198" s="39"/>
      <c r="AA198" s="39"/>
      <c r="AB198" s="39"/>
      <c r="AC198" s="39"/>
      <c r="AD198" s="39"/>
      <c r="AE198" s="39"/>
      <c r="AR198" s="225" t="s">
        <v>248</v>
      </c>
      <c r="AT198" s="225" t="s">
        <v>243</v>
      </c>
      <c r="AU198" s="225" t="s">
        <v>81</v>
      </c>
      <c r="AY198" s="18" t="s">
        <v>240</v>
      </c>
      <c r="BE198" s="226">
        <f>IF(N198="základní",J198,0)</f>
        <v>0</v>
      </c>
      <c r="BF198" s="226">
        <f>IF(N198="snížená",J198,0)</f>
        <v>0</v>
      </c>
      <c r="BG198" s="226">
        <f>IF(N198="zákl. přenesená",J198,0)</f>
        <v>0</v>
      </c>
      <c r="BH198" s="226">
        <f>IF(N198="sníž. přenesená",J198,0)</f>
        <v>0</v>
      </c>
      <c r="BI198" s="226">
        <f>IF(N198="nulová",J198,0)</f>
        <v>0</v>
      </c>
      <c r="BJ198" s="18" t="s">
        <v>79</v>
      </c>
      <c r="BK198" s="226">
        <f>ROUND(I198*H198,2)</f>
        <v>0</v>
      </c>
      <c r="BL198" s="18" t="s">
        <v>248</v>
      </c>
      <c r="BM198" s="225" t="s">
        <v>9380</v>
      </c>
    </row>
    <row r="199" s="2" customFormat="1" ht="55.5" customHeight="1">
      <c r="A199" s="39"/>
      <c r="B199" s="40"/>
      <c r="C199" s="214" t="s">
        <v>348</v>
      </c>
      <c r="D199" s="214" t="s">
        <v>243</v>
      </c>
      <c r="E199" s="215" t="s">
        <v>9381</v>
      </c>
      <c r="F199" s="216" t="s">
        <v>9382</v>
      </c>
      <c r="G199" s="217" t="s">
        <v>293</v>
      </c>
      <c r="H199" s="218">
        <v>3</v>
      </c>
      <c r="I199" s="219"/>
      <c r="J199" s="220">
        <f>ROUND(I199*H199,2)</f>
        <v>0</v>
      </c>
      <c r="K199" s="216" t="s">
        <v>749</v>
      </c>
      <c r="L199" s="45"/>
      <c r="M199" s="221" t="s">
        <v>19</v>
      </c>
      <c r="N199" s="222" t="s">
        <v>43</v>
      </c>
      <c r="O199" s="85"/>
      <c r="P199" s="223">
        <f>O199*H199</f>
        <v>0</v>
      </c>
      <c r="Q199" s="223">
        <v>0</v>
      </c>
      <c r="R199" s="223">
        <f>Q199*H199</f>
        <v>0</v>
      </c>
      <c r="S199" s="223">
        <v>1.8</v>
      </c>
      <c r="T199" s="224">
        <f>S199*H199</f>
        <v>5.4000000000000004</v>
      </c>
      <c r="U199" s="39"/>
      <c r="V199" s="39"/>
      <c r="W199" s="39"/>
      <c r="X199" s="39"/>
      <c r="Y199" s="39"/>
      <c r="Z199" s="39"/>
      <c r="AA199" s="39"/>
      <c r="AB199" s="39"/>
      <c r="AC199" s="39"/>
      <c r="AD199" s="39"/>
      <c r="AE199" s="39"/>
      <c r="AR199" s="225" t="s">
        <v>248</v>
      </c>
      <c r="AT199" s="225" t="s">
        <v>243</v>
      </c>
      <c r="AU199" s="225" t="s">
        <v>81</v>
      </c>
      <c r="AY199" s="18" t="s">
        <v>240</v>
      </c>
      <c r="BE199" s="226">
        <f>IF(N199="základní",J199,0)</f>
        <v>0</v>
      </c>
      <c r="BF199" s="226">
        <f>IF(N199="snížená",J199,0)</f>
        <v>0</v>
      </c>
      <c r="BG199" s="226">
        <f>IF(N199="zákl. přenesená",J199,0)</f>
        <v>0</v>
      </c>
      <c r="BH199" s="226">
        <f>IF(N199="sníž. přenesená",J199,0)</f>
        <v>0</v>
      </c>
      <c r="BI199" s="226">
        <f>IF(N199="nulová",J199,0)</f>
        <v>0</v>
      </c>
      <c r="BJ199" s="18" t="s">
        <v>79</v>
      </c>
      <c r="BK199" s="226">
        <f>ROUND(I199*H199,2)</f>
        <v>0</v>
      </c>
      <c r="BL199" s="18" t="s">
        <v>248</v>
      </c>
      <c r="BM199" s="225" t="s">
        <v>9383</v>
      </c>
    </row>
    <row r="200" s="2" customFormat="1" ht="44.25" customHeight="1">
      <c r="A200" s="39"/>
      <c r="B200" s="40"/>
      <c r="C200" s="214" t="s">
        <v>306</v>
      </c>
      <c r="D200" s="214" t="s">
        <v>243</v>
      </c>
      <c r="E200" s="215" t="s">
        <v>9384</v>
      </c>
      <c r="F200" s="216" t="s">
        <v>9385</v>
      </c>
      <c r="G200" s="217" t="s">
        <v>806</v>
      </c>
      <c r="H200" s="218">
        <v>10</v>
      </c>
      <c r="I200" s="219"/>
      <c r="J200" s="220">
        <f>ROUND(I200*H200,2)</f>
        <v>0</v>
      </c>
      <c r="K200" s="216" t="s">
        <v>749</v>
      </c>
      <c r="L200" s="45"/>
      <c r="M200" s="221" t="s">
        <v>19</v>
      </c>
      <c r="N200" s="222" t="s">
        <v>43</v>
      </c>
      <c r="O200" s="85"/>
      <c r="P200" s="223">
        <f>O200*H200</f>
        <v>0</v>
      </c>
      <c r="Q200" s="223">
        <v>0</v>
      </c>
      <c r="R200" s="223">
        <f>Q200*H200</f>
        <v>0</v>
      </c>
      <c r="S200" s="223">
        <v>0.01</v>
      </c>
      <c r="T200" s="224">
        <f>S200*H200</f>
        <v>0.10000000000000001</v>
      </c>
      <c r="U200" s="39"/>
      <c r="V200" s="39"/>
      <c r="W200" s="39"/>
      <c r="X200" s="39"/>
      <c r="Y200" s="39"/>
      <c r="Z200" s="39"/>
      <c r="AA200" s="39"/>
      <c r="AB200" s="39"/>
      <c r="AC200" s="39"/>
      <c r="AD200" s="39"/>
      <c r="AE200" s="39"/>
      <c r="AR200" s="225" t="s">
        <v>248</v>
      </c>
      <c r="AT200" s="225" t="s">
        <v>243</v>
      </c>
      <c r="AU200" s="225" t="s">
        <v>81</v>
      </c>
      <c r="AY200" s="18" t="s">
        <v>240</v>
      </c>
      <c r="BE200" s="226">
        <f>IF(N200="základní",J200,0)</f>
        <v>0</v>
      </c>
      <c r="BF200" s="226">
        <f>IF(N200="snížená",J200,0)</f>
        <v>0</v>
      </c>
      <c r="BG200" s="226">
        <f>IF(N200="zákl. přenesená",J200,0)</f>
        <v>0</v>
      </c>
      <c r="BH200" s="226">
        <f>IF(N200="sníž. přenesená",J200,0)</f>
        <v>0</v>
      </c>
      <c r="BI200" s="226">
        <f>IF(N200="nulová",J200,0)</f>
        <v>0</v>
      </c>
      <c r="BJ200" s="18" t="s">
        <v>79</v>
      </c>
      <c r="BK200" s="226">
        <f>ROUND(I200*H200,2)</f>
        <v>0</v>
      </c>
      <c r="BL200" s="18" t="s">
        <v>248</v>
      </c>
      <c r="BM200" s="225" t="s">
        <v>9386</v>
      </c>
    </row>
    <row r="201" s="2" customFormat="1" ht="44.25" customHeight="1">
      <c r="A201" s="39"/>
      <c r="B201" s="40"/>
      <c r="C201" s="214" t="s">
        <v>355</v>
      </c>
      <c r="D201" s="214" t="s">
        <v>243</v>
      </c>
      <c r="E201" s="215" t="s">
        <v>9387</v>
      </c>
      <c r="F201" s="216" t="s">
        <v>9388</v>
      </c>
      <c r="G201" s="217" t="s">
        <v>806</v>
      </c>
      <c r="H201" s="218">
        <v>10</v>
      </c>
      <c r="I201" s="219"/>
      <c r="J201" s="220">
        <f>ROUND(I201*H201,2)</f>
        <v>0</v>
      </c>
      <c r="K201" s="216" t="s">
        <v>749</v>
      </c>
      <c r="L201" s="45"/>
      <c r="M201" s="221" t="s">
        <v>19</v>
      </c>
      <c r="N201" s="222" t="s">
        <v>43</v>
      </c>
      <c r="O201" s="85"/>
      <c r="P201" s="223">
        <f>O201*H201</f>
        <v>0</v>
      </c>
      <c r="Q201" s="223">
        <v>0</v>
      </c>
      <c r="R201" s="223">
        <f>Q201*H201</f>
        <v>0</v>
      </c>
      <c r="S201" s="223">
        <v>0.074999999999999997</v>
      </c>
      <c r="T201" s="224">
        <f>S201*H201</f>
        <v>0.75</v>
      </c>
      <c r="U201" s="39"/>
      <c r="V201" s="39"/>
      <c r="W201" s="39"/>
      <c r="X201" s="39"/>
      <c r="Y201" s="39"/>
      <c r="Z201" s="39"/>
      <c r="AA201" s="39"/>
      <c r="AB201" s="39"/>
      <c r="AC201" s="39"/>
      <c r="AD201" s="39"/>
      <c r="AE201" s="39"/>
      <c r="AR201" s="225" t="s">
        <v>248</v>
      </c>
      <c r="AT201" s="225" t="s">
        <v>243</v>
      </c>
      <c r="AU201" s="225" t="s">
        <v>81</v>
      </c>
      <c r="AY201" s="18" t="s">
        <v>240</v>
      </c>
      <c r="BE201" s="226">
        <f>IF(N201="základní",J201,0)</f>
        <v>0</v>
      </c>
      <c r="BF201" s="226">
        <f>IF(N201="snížená",J201,0)</f>
        <v>0</v>
      </c>
      <c r="BG201" s="226">
        <f>IF(N201="zákl. přenesená",J201,0)</f>
        <v>0</v>
      </c>
      <c r="BH201" s="226">
        <f>IF(N201="sníž. přenesená",J201,0)</f>
        <v>0</v>
      </c>
      <c r="BI201" s="226">
        <f>IF(N201="nulová",J201,0)</f>
        <v>0</v>
      </c>
      <c r="BJ201" s="18" t="s">
        <v>79</v>
      </c>
      <c r="BK201" s="226">
        <f>ROUND(I201*H201,2)</f>
        <v>0</v>
      </c>
      <c r="BL201" s="18" t="s">
        <v>248</v>
      </c>
      <c r="BM201" s="225" t="s">
        <v>9389</v>
      </c>
    </row>
    <row r="202" s="2" customFormat="1">
      <c r="A202" s="39"/>
      <c r="B202" s="40"/>
      <c r="C202" s="214" t="s">
        <v>308</v>
      </c>
      <c r="D202" s="214" t="s">
        <v>243</v>
      </c>
      <c r="E202" s="215" t="s">
        <v>9390</v>
      </c>
      <c r="F202" s="216" t="s">
        <v>9391</v>
      </c>
      <c r="G202" s="217" t="s">
        <v>293</v>
      </c>
      <c r="H202" s="218">
        <v>0.20300000000000001</v>
      </c>
      <c r="I202" s="219"/>
      <c r="J202" s="220">
        <f>ROUND(I202*H202,2)</f>
        <v>0</v>
      </c>
      <c r="K202" s="216" t="s">
        <v>749</v>
      </c>
      <c r="L202" s="45"/>
      <c r="M202" s="221" t="s">
        <v>19</v>
      </c>
      <c r="N202" s="222" t="s">
        <v>43</v>
      </c>
      <c r="O202" s="85"/>
      <c r="P202" s="223">
        <f>O202*H202</f>
        <v>0</v>
      </c>
      <c r="Q202" s="223">
        <v>0</v>
      </c>
      <c r="R202" s="223">
        <f>Q202*H202</f>
        <v>0</v>
      </c>
      <c r="S202" s="223">
        <v>2.1000000000000001</v>
      </c>
      <c r="T202" s="224">
        <f>S202*H202</f>
        <v>0.42630000000000007</v>
      </c>
      <c r="U202" s="39"/>
      <c r="V202" s="39"/>
      <c r="W202" s="39"/>
      <c r="X202" s="39"/>
      <c r="Y202" s="39"/>
      <c r="Z202" s="39"/>
      <c r="AA202" s="39"/>
      <c r="AB202" s="39"/>
      <c r="AC202" s="39"/>
      <c r="AD202" s="39"/>
      <c r="AE202" s="39"/>
      <c r="AR202" s="225" t="s">
        <v>248</v>
      </c>
      <c r="AT202" s="225" t="s">
        <v>243</v>
      </c>
      <c r="AU202" s="225" t="s">
        <v>81</v>
      </c>
      <c r="AY202" s="18" t="s">
        <v>240</v>
      </c>
      <c r="BE202" s="226">
        <f>IF(N202="základní",J202,0)</f>
        <v>0</v>
      </c>
      <c r="BF202" s="226">
        <f>IF(N202="snížená",J202,0)</f>
        <v>0</v>
      </c>
      <c r="BG202" s="226">
        <f>IF(N202="zákl. přenesená",J202,0)</f>
        <v>0</v>
      </c>
      <c r="BH202" s="226">
        <f>IF(N202="sníž. přenesená",J202,0)</f>
        <v>0</v>
      </c>
      <c r="BI202" s="226">
        <f>IF(N202="nulová",J202,0)</f>
        <v>0</v>
      </c>
      <c r="BJ202" s="18" t="s">
        <v>79</v>
      </c>
      <c r="BK202" s="226">
        <f>ROUND(I202*H202,2)</f>
        <v>0</v>
      </c>
      <c r="BL202" s="18" t="s">
        <v>248</v>
      </c>
      <c r="BM202" s="225" t="s">
        <v>9392</v>
      </c>
    </row>
    <row r="203" s="13" customFormat="1">
      <c r="A203" s="13"/>
      <c r="B203" s="248"/>
      <c r="C203" s="249"/>
      <c r="D203" s="227" t="s">
        <v>801</v>
      </c>
      <c r="E203" s="250" t="s">
        <v>19</v>
      </c>
      <c r="F203" s="251" t="s">
        <v>9393</v>
      </c>
      <c r="G203" s="249"/>
      <c r="H203" s="252">
        <v>0.20300000000000001</v>
      </c>
      <c r="I203" s="253"/>
      <c r="J203" s="249"/>
      <c r="K203" s="249"/>
      <c r="L203" s="254"/>
      <c r="M203" s="255"/>
      <c r="N203" s="256"/>
      <c r="O203" s="256"/>
      <c r="P203" s="256"/>
      <c r="Q203" s="256"/>
      <c r="R203" s="256"/>
      <c r="S203" s="256"/>
      <c r="T203" s="257"/>
      <c r="U203" s="13"/>
      <c r="V203" s="13"/>
      <c r="W203" s="13"/>
      <c r="X203" s="13"/>
      <c r="Y203" s="13"/>
      <c r="Z203" s="13"/>
      <c r="AA203" s="13"/>
      <c r="AB203" s="13"/>
      <c r="AC203" s="13"/>
      <c r="AD203" s="13"/>
      <c r="AE203" s="13"/>
      <c r="AT203" s="258" t="s">
        <v>801</v>
      </c>
      <c r="AU203" s="258" t="s">
        <v>81</v>
      </c>
      <c r="AV203" s="13" t="s">
        <v>81</v>
      </c>
      <c r="AW203" s="13" t="s">
        <v>33</v>
      </c>
      <c r="AX203" s="13" t="s">
        <v>79</v>
      </c>
      <c r="AY203" s="258" t="s">
        <v>240</v>
      </c>
    </row>
    <row r="204" s="2" customFormat="1">
      <c r="A204" s="39"/>
      <c r="B204" s="40"/>
      <c r="C204" s="214" t="s">
        <v>364</v>
      </c>
      <c r="D204" s="214" t="s">
        <v>243</v>
      </c>
      <c r="E204" s="215" t="s">
        <v>9394</v>
      </c>
      <c r="F204" s="216" t="s">
        <v>9395</v>
      </c>
      <c r="G204" s="217" t="s">
        <v>261</v>
      </c>
      <c r="H204" s="218">
        <v>73.700000000000003</v>
      </c>
      <c r="I204" s="219"/>
      <c r="J204" s="220">
        <f>ROUND(I204*H204,2)</f>
        <v>0</v>
      </c>
      <c r="K204" s="216" t="s">
        <v>749</v>
      </c>
      <c r="L204" s="45"/>
      <c r="M204" s="221" t="s">
        <v>19</v>
      </c>
      <c r="N204" s="222" t="s">
        <v>43</v>
      </c>
      <c r="O204" s="85"/>
      <c r="P204" s="223">
        <f>O204*H204</f>
        <v>0</v>
      </c>
      <c r="Q204" s="223">
        <v>0.01804</v>
      </c>
      <c r="R204" s="223">
        <f>Q204*H204</f>
        <v>1.3295480000000002</v>
      </c>
      <c r="S204" s="223">
        <v>0</v>
      </c>
      <c r="T204" s="224">
        <f>S204*H204</f>
        <v>0</v>
      </c>
      <c r="U204" s="39"/>
      <c r="V204" s="39"/>
      <c r="W204" s="39"/>
      <c r="X204" s="39"/>
      <c r="Y204" s="39"/>
      <c r="Z204" s="39"/>
      <c r="AA204" s="39"/>
      <c r="AB204" s="39"/>
      <c r="AC204" s="39"/>
      <c r="AD204" s="39"/>
      <c r="AE204" s="39"/>
      <c r="AR204" s="225" t="s">
        <v>248</v>
      </c>
      <c r="AT204" s="225" t="s">
        <v>243</v>
      </c>
      <c r="AU204" s="225" t="s">
        <v>81</v>
      </c>
      <c r="AY204" s="18" t="s">
        <v>240</v>
      </c>
      <c r="BE204" s="226">
        <f>IF(N204="základní",J204,0)</f>
        <v>0</v>
      </c>
      <c r="BF204" s="226">
        <f>IF(N204="snížená",J204,0)</f>
        <v>0</v>
      </c>
      <c r="BG204" s="226">
        <f>IF(N204="zákl. přenesená",J204,0)</f>
        <v>0</v>
      </c>
      <c r="BH204" s="226">
        <f>IF(N204="sníž. přenesená",J204,0)</f>
        <v>0</v>
      </c>
      <c r="BI204" s="226">
        <f>IF(N204="nulová",J204,0)</f>
        <v>0</v>
      </c>
      <c r="BJ204" s="18" t="s">
        <v>79</v>
      </c>
      <c r="BK204" s="226">
        <f>ROUND(I204*H204,2)</f>
        <v>0</v>
      </c>
      <c r="BL204" s="18" t="s">
        <v>248</v>
      </c>
      <c r="BM204" s="225" t="s">
        <v>9396</v>
      </c>
    </row>
    <row r="205" s="13" customFormat="1">
      <c r="A205" s="13"/>
      <c r="B205" s="248"/>
      <c r="C205" s="249"/>
      <c r="D205" s="227" t="s">
        <v>801</v>
      </c>
      <c r="E205" s="250" t="s">
        <v>19</v>
      </c>
      <c r="F205" s="251" t="s">
        <v>9397</v>
      </c>
      <c r="G205" s="249"/>
      <c r="H205" s="252">
        <v>73.700000000000003</v>
      </c>
      <c r="I205" s="253"/>
      <c r="J205" s="249"/>
      <c r="K205" s="249"/>
      <c r="L205" s="254"/>
      <c r="M205" s="255"/>
      <c r="N205" s="256"/>
      <c r="O205" s="256"/>
      <c r="P205" s="256"/>
      <c r="Q205" s="256"/>
      <c r="R205" s="256"/>
      <c r="S205" s="256"/>
      <c r="T205" s="257"/>
      <c r="U205" s="13"/>
      <c r="V205" s="13"/>
      <c r="W205" s="13"/>
      <c r="X205" s="13"/>
      <c r="Y205" s="13"/>
      <c r="Z205" s="13"/>
      <c r="AA205" s="13"/>
      <c r="AB205" s="13"/>
      <c r="AC205" s="13"/>
      <c r="AD205" s="13"/>
      <c r="AE205" s="13"/>
      <c r="AT205" s="258" t="s">
        <v>801</v>
      </c>
      <c r="AU205" s="258" t="s">
        <v>81</v>
      </c>
      <c r="AV205" s="13" t="s">
        <v>81</v>
      </c>
      <c r="AW205" s="13" t="s">
        <v>33</v>
      </c>
      <c r="AX205" s="13" t="s">
        <v>79</v>
      </c>
      <c r="AY205" s="258" t="s">
        <v>240</v>
      </c>
    </row>
    <row r="206" s="2" customFormat="1">
      <c r="A206" s="39"/>
      <c r="B206" s="40"/>
      <c r="C206" s="214" t="s">
        <v>311</v>
      </c>
      <c r="D206" s="214" t="s">
        <v>243</v>
      </c>
      <c r="E206" s="215" t="s">
        <v>9398</v>
      </c>
      <c r="F206" s="216" t="s">
        <v>9399</v>
      </c>
      <c r="G206" s="217" t="s">
        <v>251</v>
      </c>
      <c r="H206" s="218">
        <v>18.684999999999999</v>
      </c>
      <c r="I206" s="219"/>
      <c r="J206" s="220">
        <f>ROUND(I206*H206,2)</f>
        <v>0</v>
      </c>
      <c r="K206" s="216" t="s">
        <v>749</v>
      </c>
      <c r="L206" s="45"/>
      <c r="M206" s="221" t="s">
        <v>19</v>
      </c>
      <c r="N206" s="222" t="s">
        <v>43</v>
      </c>
      <c r="O206" s="85"/>
      <c r="P206" s="223">
        <f>O206*H206</f>
        <v>0</v>
      </c>
      <c r="Q206" s="223">
        <v>0.00035</v>
      </c>
      <c r="R206" s="223">
        <f>Q206*H206</f>
        <v>0.0065397499999999996</v>
      </c>
      <c r="S206" s="223">
        <v>0</v>
      </c>
      <c r="T206" s="224">
        <f>S206*H206</f>
        <v>0</v>
      </c>
      <c r="U206" s="39"/>
      <c r="V206" s="39"/>
      <c r="W206" s="39"/>
      <c r="X206" s="39"/>
      <c r="Y206" s="39"/>
      <c r="Z206" s="39"/>
      <c r="AA206" s="39"/>
      <c r="AB206" s="39"/>
      <c r="AC206" s="39"/>
      <c r="AD206" s="39"/>
      <c r="AE206" s="39"/>
      <c r="AR206" s="225" t="s">
        <v>248</v>
      </c>
      <c r="AT206" s="225" t="s">
        <v>243</v>
      </c>
      <c r="AU206" s="225" t="s">
        <v>81</v>
      </c>
      <c r="AY206" s="18" t="s">
        <v>240</v>
      </c>
      <c r="BE206" s="226">
        <f>IF(N206="základní",J206,0)</f>
        <v>0</v>
      </c>
      <c r="BF206" s="226">
        <f>IF(N206="snížená",J206,0)</f>
        <v>0</v>
      </c>
      <c r="BG206" s="226">
        <f>IF(N206="zákl. přenesená",J206,0)</f>
        <v>0</v>
      </c>
      <c r="BH206" s="226">
        <f>IF(N206="sníž. přenesená",J206,0)</f>
        <v>0</v>
      </c>
      <c r="BI206" s="226">
        <f>IF(N206="nulová",J206,0)</f>
        <v>0</v>
      </c>
      <c r="BJ206" s="18" t="s">
        <v>79</v>
      </c>
      <c r="BK206" s="226">
        <f>ROUND(I206*H206,2)</f>
        <v>0</v>
      </c>
      <c r="BL206" s="18" t="s">
        <v>248</v>
      </c>
      <c r="BM206" s="225" t="s">
        <v>9400</v>
      </c>
    </row>
    <row r="207" s="13" customFormat="1">
      <c r="A207" s="13"/>
      <c r="B207" s="248"/>
      <c r="C207" s="249"/>
      <c r="D207" s="227" t="s">
        <v>801</v>
      </c>
      <c r="E207" s="250" t="s">
        <v>19</v>
      </c>
      <c r="F207" s="251" t="s">
        <v>9401</v>
      </c>
      <c r="G207" s="249"/>
      <c r="H207" s="252">
        <v>8.157</v>
      </c>
      <c r="I207" s="253"/>
      <c r="J207" s="249"/>
      <c r="K207" s="249"/>
      <c r="L207" s="254"/>
      <c r="M207" s="255"/>
      <c r="N207" s="256"/>
      <c r="O207" s="256"/>
      <c r="P207" s="256"/>
      <c r="Q207" s="256"/>
      <c r="R207" s="256"/>
      <c r="S207" s="256"/>
      <c r="T207" s="257"/>
      <c r="U207" s="13"/>
      <c r="V207" s="13"/>
      <c r="W207" s="13"/>
      <c r="X207" s="13"/>
      <c r="Y207" s="13"/>
      <c r="Z207" s="13"/>
      <c r="AA207" s="13"/>
      <c r="AB207" s="13"/>
      <c r="AC207" s="13"/>
      <c r="AD207" s="13"/>
      <c r="AE207" s="13"/>
      <c r="AT207" s="258" t="s">
        <v>801</v>
      </c>
      <c r="AU207" s="258" t="s">
        <v>81</v>
      </c>
      <c r="AV207" s="13" t="s">
        <v>81</v>
      </c>
      <c r="AW207" s="13" t="s">
        <v>33</v>
      </c>
      <c r="AX207" s="13" t="s">
        <v>72</v>
      </c>
      <c r="AY207" s="258" t="s">
        <v>240</v>
      </c>
    </row>
    <row r="208" s="13" customFormat="1">
      <c r="A208" s="13"/>
      <c r="B208" s="248"/>
      <c r="C208" s="249"/>
      <c r="D208" s="227" t="s">
        <v>801</v>
      </c>
      <c r="E208" s="250" t="s">
        <v>19</v>
      </c>
      <c r="F208" s="251" t="s">
        <v>9402</v>
      </c>
      <c r="G208" s="249"/>
      <c r="H208" s="252">
        <v>10.528000000000001</v>
      </c>
      <c r="I208" s="253"/>
      <c r="J208" s="249"/>
      <c r="K208" s="249"/>
      <c r="L208" s="254"/>
      <c r="M208" s="255"/>
      <c r="N208" s="256"/>
      <c r="O208" s="256"/>
      <c r="P208" s="256"/>
      <c r="Q208" s="256"/>
      <c r="R208" s="256"/>
      <c r="S208" s="256"/>
      <c r="T208" s="257"/>
      <c r="U208" s="13"/>
      <c r="V208" s="13"/>
      <c r="W208" s="13"/>
      <c r="X208" s="13"/>
      <c r="Y208" s="13"/>
      <c r="Z208" s="13"/>
      <c r="AA208" s="13"/>
      <c r="AB208" s="13"/>
      <c r="AC208" s="13"/>
      <c r="AD208" s="13"/>
      <c r="AE208" s="13"/>
      <c r="AT208" s="258" t="s">
        <v>801</v>
      </c>
      <c r="AU208" s="258" t="s">
        <v>81</v>
      </c>
      <c r="AV208" s="13" t="s">
        <v>81</v>
      </c>
      <c r="AW208" s="13" t="s">
        <v>33</v>
      </c>
      <c r="AX208" s="13" t="s">
        <v>72</v>
      </c>
      <c r="AY208" s="258" t="s">
        <v>240</v>
      </c>
    </row>
    <row r="209" s="15" customFormat="1">
      <c r="A209" s="15"/>
      <c r="B209" s="269"/>
      <c r="C209" s="270"/>
      <c r="D209" s="227" t="s">
        <v>801</v>
      </c>
      <c r="E209" s="271" t="s">
        <v>19</v>
      </c>
      <c r="F209" s="272" t="s">
        <v>1356</v>
      </c>
      <c r="G209" s="270"/>
      <c r="H209" s="273">
        <v>18.684999999999999</v>
      </c>
      <c r="I209" s="274"/>
      <c r="J209" s="270"/>
      <c r="K209" s="270"/>
      <c r="L209" s="275"/>
      <c r="M209" s="276"/>
      <c r="N209" s="277"/>
      <c r="O209" s="277"/>
      <c r="P209" s="277"/>
      <c r="Q209" s="277"/>
      <c r="R209" s="277"/>
      <c r="S209" s="277"/>
      <c r="T209" s="278"/>
      <c r="U209" s="15"/>
      <c r="V209" s="15"/>
      <c r="W209" s="15"/>
      <c r="X209" s="15"/>
      <c r="Y209" s="15"/>
      <c r="Z209" s="15"/>
      <c r="AA209" s="15"/>
      <c r="AB209" s="15"/>
      <c r="AC209" s="15"/>
      <c r="AD209" s="15"/>
      <c r="AE209" s="15"/>
      <c r="AT209" s="279" t="s">
        <v>801</v>
      </c>
      <c r="AU209" s="279" t="s">
        <v>81</v>
      </c>
      <c r="AV209" s="15" t="s">
        <v>149</v>
      </c>
      <c r="AW209" s="15" t="s">
        <v>33</v>
      </c>
      <c r="AX209" s="15" t="s">
        <v>79</v>
      </c>
      <c r="AY209" s="279" t="s">
        <v>240</v>
      </c>
    </row>
    <row r="210" s="2" customFormat="1">
      <c r="A210" s="39"/>
      <c r="B210" s="40"/>
      <c r="C210" s="214" t="s">
        <v>371</v>
      </c>
      <c r="D210" s="214" t="s">
        <v>243</v>
      </c>
      <c r="E210" s="215" t="s">
        <v>9403</v>
      </c>
      <c r="F210" s="216" t="s">
        <v>9404</v>
      </c>
      <c r="G210" s="217" t="s">
        <v>251</v>
      </c>
      <c r="H210" s="218">
        <v>567.351</v>
      </c>
      <c r="I210" s="219"/>
      <c r="J210" s="220">
        <f>ROUND(I210*H210,2)</f>
        <v>0</v>
      </c>
      <c r="K210" s="216" t="s">
        <v>749</v>
      </c>
      <c r="L210" s="45"/>
      <c r="M210" s="221" t="s">
        <v>19</v>
      </c>
      <c r="N210" s="222" t="s">
        <v>43</v>
      </c>
      <c r="O210" s="85"/>
      <c r="P210" s="223">
        <f>O210*H210</f>
        <v>0</v>
      </c>
      <c r="Q210" s="223">
        <v>0</v>
      </c>
      <c r="R210" s="223">
        <f>Q210*H210</f>
        <v>0</v>
      </c>
      <c r="S210" s="223">
        <v>0.045999999999999999</v>
      </c>
      <c r="T210" s="224">
        <f>S210*H210</f>
        <v>26.098146</v>
      </c>
      <c r="U210" s="39"/>
      <c r="V210" s="39"/>
      <c r="W210" s="39"/>
      <c r="X210" s="39"/>
      <c r="Y210" s="39"/>
      <c r="Z210" s="39"/>
      <c r="AA210" s="39"/>
      <c r="AB210" s="39"/>
      <c r="AC210" s="39"/>
      <c r="AD210" s="39"/>
      <c r="AE210" s="39"/>
      <c r="AR210" s="225" t="s">
        <v>248</v>
      </c>
      <c r="AT210" s="225" t="s">
        <v>243</v>
      </c>
      <c r="AU210" s="225" t="s">
        <v>81</v>
      </c>
      <c r="AY210" s="18" t="s">
        <v>240</v>
      </c>
      <c r="BE210" s="226">
        <f>IF(N210="základní",J210,0)</f>
        <v>0</v>
      </c>
      <c r="BF210" s="226">
        <f>IF(N210="snížená",J210,0)</f>
        <v>0</v>
      </c>
      <c r="BG210" s="226">
        <f>IF(N210="zákl. přenesená",J210,0)</f>
        <v>0</v>
      </c>
      <c r="BH210" s="226">
        <f>IF(N210="sníž. přenesená",J210,0)</f>
        <v>0</v>
      </c>
      <c r="BI210" s="226">
        <f>IF(N210="nulová",J210,0)</f>
        <v>0</v>
      </c>
      <c r="BJ210" s="18" t="s">
        <v>79</v>
      </c>
      <c r="BK210" s="226">
        <f>ROUND(I210*H210,2)</f>
        <v>0</v>
      </c>
      <c r="BL210" s="18" t="s">
        <v>248</v>
      </c>
      <c r="BM210" s="225" t="s">
        <v>9405</v>
      </c>
    </row>
    <row r="211" s="13" customFormat="1">
      <c r="A211" s="13"/>
      <c r="B211" s="248"/>
      <c r="C211" s="249"/>
      <c r="D211" s="227" t="s">
        <v>801</v>
      </c>
      <c r="E211" s="250" t="s">
        <v>19</v>
      </c>
      <c r="F211" s="251" t="s">
        <v>9406</v>
      </c>
      <c r="G211" s="249"/>
      <c r="H211" s="252">
        <v>196.15700000000001</v>
      </c>
      <c r="I211" s="253"/>
      <c r="J211" s="249"/>
      <c r="K211" s="249"/>
      <c r="L211" s="254"/>
      <c r="M211" s="255"/>
      <c r="N211" s="256"/>
      <c r="O211" s="256"/>
      <c r="P211" s="256"/>
      <c r="Q211" s="256"/>
      <c r="R211" s="256"/>
      <c r="S211" s="256"/>
      <c r="T211" s="257"/>
      <c r="U211" s="13"/>
      <c r="V211" s="13"/>
      <c r="W211" s="13"/>
      <c r="X211" s="13"/>
      <c r="Y211" s="13"/>
      <c r="Z211" s="13"/>
      <c r="AA211" s="13"/>
      <c r="AB211" s="13"/>
      <c r="AC211" s="13"/>
      <c r="AD211" s="13"/>
      <c r="AE211" s="13"/>
      <c r="AT211" s="258" t="s">
        <v>801</v>
      </c>
      <c r="AU211" s="258" t="s">
        <v>81</v>
      </c>
      <c r="AV211" s="13" t="s">
        <v>81</v>
      </c>
      <c r="AW211" s="13" t="s">
        <v>33</v>
      </c>
      <c r="AX211" s="13" t="s">
        <v>72</v>
      </c>
      <c r="AY211" s="258" t="s">
        <v>240</v>
      </c>
    </row>
    <row r="212" s="13" customFormat="1">
      <c r="A212" s="13"/>
      <c r="B212" s="248"/>
      <c r="C212" s="249"/>
      <c r="D212" s="227" t="s">
        <v>801</v>
      </c>
      <c r="E212" s="250" t="s">
        <v>19</v>
      </c>
      <c r="F212" s="251" t="s">
        <v>9407</v>
      </c>
      <c r="G212" s="249"/>
      <c r="H212" s="252">
        <v>189.51300000000001</v>
      </c>
      <c r="I212" s="253"/>
      <c r="J212" s="249"/>
      <c r="K212" s="249"/>
      <c r="L212" s="254"/>
      <c r="M212" s="255"/>
      <c r="N212" s="256"/>
      <c r="O212" s="256"/>
      <c r="P212" s="256"/>
      <c r="Q212" s="256"/>
      <c r="R212" s="256"/>
      <c r="S212" s="256"/>
      <c r="T212" s="257"/>
      <c r="U212" s="13"/>
      <c r="V212" s="13"/>
      <c r="W212" s="13"/>
      <c r="X212" s="13"/>
      <c r="Y212" s="13"/>
      <c r="Z212" s="13"/>
      <c r="AA212" s="13"/>
      <c r="AB212" s="13"/>
      <c r="AC212" s="13"/>
      <c r="AD212" s="13"/>
      <c r="AE212" s="13"/>
      <c r="AT212" s="258" t="s">
        <v>801</v>
      </c>
      <c r="AU212" s="258" t="s">
        <v>81</v>
      </c>
      <c r="AV212" s="13" t="s">
        <v>81</v>
      </c>
      <c r="AW212" s="13" t="s">
        <v>33</v>
      </c>
      <c r="AX212" s="13" t="s">
        <v>72</v>
      </c>
      <c r="AY212" s="258" t="s">
        <v>240</v>
      </c>
    </row>
    <row r="213" s="13" customFormat="1">
      <c r="A213" s="13"/>
      <c r="B213" s="248"/>
      <c r="C213" s="249"/>
      <c r="D213" s="227" t="s">
        <v>801</v>
      </c>
      <c r="E213" s="250" t="s">
        <v>19</v>
      </c>
      <c r="F213" s="251" t="s">
        <v>9408</v>
      </c>
      <c r="G213" s="249"/>
      <c r="H213" s="252">
        <v>171.68100000000001</v>
      </c>
      <c r="I213" s="253"/>
      <c r="J213" s="249"/>
      <c r="K213" s="249"/>
      <c r="L213" s="254"/>
      <c r="M213" s="255"/>
      <c r="N213" s="256"/>
      <c r="O213" s="256"/>
      <c r="P213" s="256"/>
      <c r="Q213" s="256"/>
      <c r="R213" s="256"/>
      <c r="S213" s="256"/>
      <c r="T213" s="257"/>
      <c r="U213" s="13"/>
      <c r="V213" s="13"/>
      <c r="W213" s="13"/>
      <c r="X213" s="13"/>
      <c r="Y213" s="13"/>
      <c r="Z213" s="13"/>
      <c r="AA213" s="13"/>
      <c r="AB213" s="13"/>
      <c r="AC213" s="13"/>
      <c r="AD213" s="13"/>
      <c r="AE213" s="13"/>
      <c r="AT213" s="258" t="s">
        <v>801</v>
      </c>
      <c r="AU213" s="258" t="s">
        <v>81</v>
      </c>
      <c r="AV213" s="13" t="s">
        <v>81</v>
      </c>
      <c r="AW213" s="13" t="s">
        <v>33</v>
      </c>
      <c r="AX213" s="13" t="s">
        <v>72</v>
      </c>
      <c r="AY213" s="258" t="s">
        <v>240</v>
      </c>
    </row>
    <row r="214" s="13" customFormat="1">
      <c r="A214" s="13"/>
      <c r="B214" s="248"/>
      <c r="C214" s="249"/>
      <c r="D214" s="227" t="s">
        <v>801</v>
      </c>
      <c r="E214" s="250" t="s">
        <v>19</v>
      </c>
      <c r="F214" s="251" t="s">
        <v>9409</v>
      </c>
      <c r="G214" s="249"/>
      <c r="H214" s="252">
        <v>10</v>
      </c>
      <c r="I214" s="253"/>
      <c r="J214" s="249"/>
      <c r="K214" s="249"/>
      <c r="L214" s="254"/>
      <c r="M214" s="255"/>
      <c r="N214" s="256"/>
      <c r="O214" s="256"/>
      <c r="P214" s="256"/>
      <c r="Q214" s="256"/>
      <c r="R214" s="256"/>
      <c r="S214" s="256"/>
      <c r="T214" s="257"/>
      <c r="U214" s="13"/>
      <c r="V214" s="13"/>
      <c r="W214" s="13"/>
      <c r="X214" s="13"/>
      <c r="Y214" s="13"/>
      <c r="Z214" s="13"/>
      <c r="AA214" s="13"/>
      <c r="AB214" s="13"/>
      <c r="AC214" s="13"/>
      <c r="AD214" s="13"/>
      <c r="AE214" s="13"/>
      <c r="AT214" s="258" t="s">
        <v>801</v>
      </c>
      <c r="AU214" s="258" t="s">
        <v>81</v>
      </c>
      <c r="AV214" s="13" t="s">
        <v>81</v>
      </c>
      <c r="AW214" s="13" t="s">
        <v>33</v>
      </c>
      <c r="AX214" s="13" t="s">
        <v>72</v>
      </c>
      <c r="AY214" s="258" t="s">
        <v>240</v>
      </c>
    </row>
    <row r="215" s="15" customFormat="1">
      <c r="A215" s="15"/>
      <c r="B215" s="269"/>
      <c r="C215" s="270"/>
      <c r="D215" s="227" t="s">
        <v>801</v>
      </c>
      <c r="E215" s="271" t="s">
        <v>19</v>
      </c>
      <c r="F215" s="272" t="s">
        <v>1356</v>
      </c>
      <c r="G215" s="270"/>
      <c r="H215" s="273">
        <v>567.351</v>
      </c>
      <c r="I215" s="274"/>
      <c r="J215" s="270"/>
      <c r="K215" s="270"/>
      <c r="L215" s="275"/>
      <c r="M215" s="276"/>
      <c r="N215" s="277"/>
      <c r="O215" s="277"/>
      <c r="P215" s="277"/>
      <c r="Q215" s="277"/>
      <c r="R215" s="277"/>
      <c r="S215" s="277"/>
      <c r="T215" s="278"/>
      <c r="U215" s="15"/>
      <c r="V215" s="15"/>
      <c r="W215" s="15"/>
      <c r="X215" s="15"/>
      <c r="Y215" s="15"/>
      <c r="Z215" s="15"/>
      <c r="AA215" s="15"/>
      <c r="AB215" s="15"/>
      <c r="AC215" s="15"/>
      <c r="AD215" s="15"/>
      <c r="AE215" s="15"/>
      <c r="AT215" s="279" t="s">
        <v>801</v>
      </c>
      <c r="AU215" s="279" t="s">
        <v>81</v>
      </c>
      <c r="AV215" s="15" t="s">
        <v>149</v>
      </c>
      <c r="AW215" s="15" t="s">
        <v>33</v>
      </c>
      <c r="AX215" s="15" t="s">
        <v>79</v>
      </c>
      <c r="AY215" s="279" t="s">
        <v>240</v>
      </c>
    </row>
    <row r="216" s="2" customFormat="1" ht="44.25" customHeight="1">
      <c r="A216" s="39"/>
      <c r="B216" s="40"/>
      <c r="C216" s="214" t="s">
        <v>313</v>
      </c>
      <c r="D216" s="214" t="s">
        <v>243</v>
      </c>
      <c r="E216" s="215" t="s">
        <v>9410</v>
      </c>
      <c r="F216" s="216" t="s">
        <v>9411</v>
      </c>
      <c r="G216" s="217" t="s">
        <v>251</v>
      </c>
      <c r="H216" s="218">
        <v>426.10599999999999</v>
      </c>
      <c r="I216" s="219"/>
      <c r="J216" s="220">
        <f>ROUND(I216*H216,2)</f>
        <v>0</v>
      </c>
      <c r="K216" s="216" t="s">
        <v>749</v>
      </c>
      <c r="L216" s="45"/>
      <c r="M216" s="221" t="s">
        <v>19</v>
      </c>
      <c r="N216" s="222" t="s">
        <v>43</v>
      </c>
      <c r="O216" s="85"/>
      <c r="P216" s="223">
        <f>O216*H216</f>
        <v>0</v>
      </c>
      <c r="Q216" s="223">
        <v>0</v>
      </c>
      <c r="R216" s="223">
        <f>Q216*H216</f>
        <v>0</v>
      </c>
      <c r="S216" s="223">
        <v>0.01</v>
      </c>
      <c r="T216" s="224">
        <f>S216*H216</f>
        <v>4.2610599999999996</v>
      </c>
      <c r="U216" s="39"/>
      <c r="V216" s="39"/>
      <c r="W216" s="39"/>
      <c r="X216" s="39"/>
      <c r="Y216" s="39"/>
      <c r="Z216" s="39"/>
      <c r="AA216" s="39"/>
      <c r="AB216" s="39"/>
      <c r="AC216" s="39"/>
      <c r="AD216" s="39"/>
      <c r="AE216" s="39"/>
      <c r="AR216" s="225" t="s">
        <v>248</v>
      </c>
      <c r="AT216" s="225" t="s">
        <v>243</v>
      </c>
      <c r="AU216" s="225" t="s">
        <v>81</v>
      </c>
      <c r="AY216" s="18" t="s">
        <v>240</v>
      </c>
      <c r="BE216" s="226">
        <f>IF(N216="základní",J216,0)</f>
        <v>0</v>
      </c>
      <c r="BF216" s="226">
        <f>IF(N216="snížená",J216,0)</f>
        <v>0</v>
      </c>
      <c r="BG216" s="226">
        <f>IF(N216="zákl. přenesená",J216,0)</f>
        <v>0</v>
      </c>
      <c r="BH216" s="226">
        <f>IF(N216="sníž. přenesená",J216,0)</f>
        <v>0</v>
      </c>
      <c r="BI216" s="226">
        <f>IF(N216="nulová",J216,0)</f>
        <v>0</v>
      </c>
      <c r="BJ216" s="18" t="s">
        <v>79</v>
      </c>
      <c r="BK216" s="226">
        <f>ROUND(I216*H216,2)</f>
        <v>0</v>
      </c>
      <c r="BL216" s="18" t="s">
        <v>248</v>
      </c>
      <c r="BM216" s="225" t="s">
        <v>9412</v>
      </c>
    </row>
    <row r="217" s="13" customFormat="1">
      <c r="A217" s="13"/>
      <c r="B217" s="248"/>
      <c r="C217" s="249"/>
      <c r="D217" s="227" t="s">
        <v>801</v>
      </c>
      <c r="E217" s="250" t="s">
        <v>19</v>
      </c>
      <c r="F217" s="251" t="s">
        <v>9413</v>
      </c>
      <c r="G217" s="249"/>
      <c r="H217" s="252">
        <v>146.934</v>
      </c>
      <c r="I217" s="253"/>
      <c r="J217" s="249"/>
      <c r="K217" s="249"/>
      <c r="L217" s="254"/>
      <c r="M217" s="255"/>
      <c r="N217" s="256"/>
      <c r="O217" s="256"/>
      <c r="P217" s="256"/>
      <c r="Q217" s="256"/>
      <c r="R217" s="256"/>
      <c r="S217" s="256"/>
      <c r="T217" s="257"/>
      <c r="U217" s="13"/>
      <c r="V217" s="13"/>
      <c r="W217" s="13"/>
      <c r="X217" s="13"/>
      <c r="Y217" s="13"/>
      <c r="Z217" s="13"/>
      <c r="AA217" s="13"/>
      <c r="AB217" s="13"/>
      <c r="AC217" s="13"/>
      <c r="AD217" s="13"/>
      <c r="AE217" s="13"/>
      <c r="AT217" s="258" t="s">
        <v>801</v>
      </c>
      <c r="AU217" s="258" t="s">
        <v>81</v>
      </c>
      <c r="AV217" s="13" t="s">
        <v>81</v>
      </c>
      <c r="AW217" s="13" t="s">
        <v>33</v>
      </c>
      <c r="AX217" s="13" t="s">
        <v>72</v>
      </c>
      <c r="AY217" s="258" t="s">
        <v>240</v>
      </c>
    </row>
    <row r="218" s="13" customFormat="1">
      <c r="A218" s="13"/>
      <c r="B218" s="248"/>
      <c r="C218" s="249"/>
      <c r="D218" s="227" t="s">
        <v>801</v>
      </c>
      <c r="E218" s="250" t="s">
        <v>19</v>
      </c>
      <c r="F218" s="251" t="s">
        <v>9414</v>
      </c>
      <c r="G218" s="249"/>
      <c r="H218" s="252">
        <v>118.697</v>
      </c>
      <c r="I218" s="253"/>
      <c r="J218" s="249"/>
      <c r="K218" s="249"/>
      <c r="L218" s="254"/>
      <c r="M218" s="255"/>
      <c r="N218" s="256"/>
      <c r="O218" s="256"/>
      <c r="P218" s="256"/>
      <c r="Q218" s="256"/>
      <c r="R218" s="256"/>
      <c r="S218" s="256"/>
      <c r="T218" s="257"/>
      <c r="U218" s="13"/>
      <c r="V218" s="13"/>
      <c r="W218" s="13"/>
      <c r="X218" s="13"/>
      <c r="Y218" s="13"/>
      <c r="Z218" s="13"/>
      <c r="AA218" s="13"/>
      <c r="AB218" s="13"/>
      <c r="AC218" s="13"/>
      <c r="AD218" s="13"/>
      <c r="AE218" s="13"/>
      <c r="AT218" s="258" t="s">
        <v>801</v>
      </c>
      <c r="AU218" s="258" t="s">
        <v>81</v>
      </c>
      <c r="AV218" s="13" t="s">
        <v>81</v>
      </c>
      <c r="AW218" s="13" t="s">
        <v>33</v>
      </c>
      <c r="AX218" s="13" t="s">
        <v>72</v>
      </c>
      <c r="AY218" s="258" t="s">
        <v>240</v>
      </c>
    </row>
    <row r="219" s="13" customFormat="1">
      <c r="A219" s="13"/>
      <c r="B219" s="248"/>
      <c r="C219" s="249"/>
      <c r="D219" s="227" t="s">
        <v>801</v>
      </c>
      <c r="E219" s="250" t="s">
        <v>19</v>
      </c>
      <c r="F219" s="251" t="s">
        <v>9415</v>
      </c>
      <c r="G219" s="249"/>
      <c r="H219" s="252">
        <v>160.47499999999999</v>
      </c>
      <c r="I219" s="253"/>
      <c r="J219" s="249"/>
      <c r="K219" s="249"/>
      <c r="L219" s="254"/>
      <c r="M219" s="255"/>
      <c r="N219" s="256"/>
      <c r="O219" s="256"/>
      <c r="P219" s="256"/>
      <c r="Q219" s="256"/>
      <c r="R219" s="256"/>
      <c r="S219" s="256"/>
      <c r="T219" s="257"/>
      <c r="U219" s="13"/>
      <c r="V219" s="13"/>
      <c r="W219" s="13"/>
      <c r="X219" s="13"/>
      <c r="Y219" s="13"/>
      <c r="Z219" s="13"/>
      <c r="AA219" s="13"/>
      <c r="AB219" s="13"/>
      <c r="AC219" s="13"/>
      <c r="AD219" s="13"/>
      <c r="AE219" s="13"/>
      <c r="AT219" s="258" t="s">
        <v>801</v>
      </c>
      <c r="AU219" s="258" t="s">
        <v>81</v>
      </c>
      <c r="AV219" s="13" t="s">
        <v>81</v>
      </c>
      <c r="AW219" s="13" t="s">
        <v>33</v>
      </c>
      <c r="AX219" s="13" t="s">
        <v>72</v>
      </c>
      <c r="AY219" s="258" t="s">
        <v>240</v>
      </c>
    </row>
    <row r="220" s="15" customFormat="1">
      <c r="A220" s="15"/>
      <c r="B220" s="269"/>
      <c r="C220" s="270"/>
      <c r="D220" s="227" t="s">
        <v>801</v>
      </c>
      <c r="E220" s="271" t="s">
        <v>19</v>
      </c>
      <c r="F220" s="272" t="s">
        <v>1356</v>
      </c>
      <c r="G220" s="270"/>
      <c r="H220" s="273">
        <v>426.10599999999999</v>
      </c>
      <c r="I220" s="274"/>
      <c r="J220" s="270"/>
      <c r="K220" s="270"/>
      <c r="L220" s="275"/>
      <c r="M220" s="276"/>
      <c r="N220" s="277"/>
      <c r="O220" s="277"/>
      <c r="P220" s="277"/>
      <c r="Q220" s="277"/>
      <c r="R220" s="277"/>
      <c r="S220" s="277"/>
      <c r="T220" s="278"/>
      <c r="U220" s="15"/>
      <c r="V220" s="15"/>
      <c r="W220" s="15"/>
      <c r="X220" s="15"/>
      <c r="Y220" s="15"/>
      <c r="Z220" s="15"/>
      <c r="AA220" s="15"/>
      <c r="AB220" s="15"/>
      <c r="AC220" s="15"/>
      <c r="AD220" s="15"/>
      <c r="AE220" s="15"/>
      <c r="AT220" s="279" t="s">
        <v>801</v>
      </c>
      <c r="AU220" s="279" t="s">
        <v>81</v>
      </c>
      <c r="AV220" s="15" t="s">
        <v>149</v>
      </c>
      <c r="AW220" s="15" t="s">
        <v>33</v>
      </c>
      <c r="AX220" s="15" t="s">
        <v>79</v>
      </c>
      <c r="AY220" s="279" t="s">
        <v>240</v>
      </c>
    </row>
    <row r="221" s="2" customFormat="1">
      <c r="A221" s="39"/>
      <c r="B221" s="40"/>
      <c r="C221" s="214" t="s">
        <v>378</v>
      </c>
      <c r="D221" s="214" t="s">
        <v>243</v>
      </c>
      <c r="E221" s="215" t="s">
        <v>9416</v>
      </c>
      <c r="F221" s="216" t="s">
        <v>9417</v>
      </c>
      <c r="G221" s="217" t="s">
        <v>261</v>
      </c>
      <c r="H221" s="218">
        <v>54.600000000000001</v>
      </c>
      <c r="I221" s="219"/>
      <c r="J221" s="220">
        <f>ROUND(I221*H221,2)</f>
        <v>0</v>
      </c>
      <c r="K221" s="216" t="s">
        <v>749</v>
      </c>
      <c r="L221" s="45"/>
      <c r="M221" s="221" t="s">
        <v>19</v>
      </c>
      <c r="N221" s="222" t="s">
        <v>43</v>
      </c>
      <c r="O221" s="85"/>
      <c r="P221" s="223">
        <f>O221*H221</f>
        <v>0</v>
      </c>
      <c r="Q221" s="223">
        <v>0</v>
      </c>
      <c r="R221" s="223">
        <f>Q221*H221</f>
        <v>0</v>
      </c>
      <c r="S221" s="223">
        <v>0.012</v>
      </c>
      <c r="T221" s="224">
        <f>S221*H221</f>
        <v>0.6552</v>
      </c>
      <c r="U221" s="39"/>
      <c r="V221" s="39"/>
      <c r="W221" s="39"/>
      <c r="X221" s="39"/>
      <c r="Y221" s="39"/>
      <c r="Z221" s="39"/>
      <c r="AA221" s="39"/>
      <c r="AB221" s="39"/>
      <c r="AC221" s="39"/>
      <c r="AD221" s="39"/>
      <c r="AE221" s="39"/>
      <c r="AR221" s="225" t="s">
        <v>248</v>
      </c>
      <c r="AT221" s="225" t="s">
        <v>243</v>
      </c>
      <c r="AU221" s="225" t="s">
        <v>81</v>
      </c>
      <c r="AY221" s="18" t="s">
        <v>240</v>
      </c>
      <c r="BE221" s="226">
        <f>IF(N221="základní",J221,0)</f>
        <v>0</v>
      </c>
      <c r="BF221" s="226">
        <f>IF(N221="snížená",J221,0)</f>
        <v>0</v>
      </c>
      <c r="BG221" s="226">
        <f>IF(N221="zákl. přenesená",J221,0)</f>
        <v>0</v>
      </c>
      <c r="BH221" s="226">
        <f>IF(N221="sníž. přenesená",J221,0)</f>
        <v>0</v>
      </c>
      <c r="BI221" s="226">
        <f>IF(N221="nulová",J221,0)</f>
        <v>0</v>
      </c>
      <c r="BJ221" s="18" t="s">
        <v>79</v>
      </c>
      <c r="BK221" s="226">
        <f>ROUND(I221*H221,2)</f>
        <v>0</v>
      </c>
      <c r="BL221" s="18" t="s">
        <v>248</v>
      </c>
      <c r="BM221" s="225" t="s">
        <v>9418</v>
      </c>
    </row>
    <row r="222" s="13" customFormat="1">
      <c r="A222" s="13"/>
      <c r="B222" s="248"/>
      <c r="C222" s="249"/>
      <c r="D222" s="227" t="s">
        <v>801</v>
      </c>
      <c r="E222" s="250" t="s">
        <v>19</v>
      </c>
      <c r="F222" s="251" t="s">
        <v>9419</v>
      </c>
      <c r="G222" s="249"/>
      <c r="H222" s="252">
        <v>54.600000000000001</v>
      </c>
      <c r="I222" s="253"/>
      <c r="J222" s="249"/>
      <c r="K222" s="249"/>
      <c r="L222" s="254"/>
      <c r="M222" s="255"/>
      <c r="N222" s="256"/>
      <c r="O222" s="256"/>
      <c r="P222" s="256"/>
      <c r="Q222" s="256"/>
      <c r="R222" s="256"/>
      <c r="S222" s="256"/>
      <c r="T222" s="257"/>
      <c r="U222" s="13"/>
      <c r="V222" s="13"/>
      <c r="W222" s="13"/>
      <c r="X222" s="13"/>
      <c r="Y222" s="13"/>
      <c r="Z222" s="13"/>
      <c r="AA222" s="13"/>
      <c r="AB222" s="13"/>
      <c r="AC222" s="13"/>
      <c r="AD222" s="13"/>
      <c r="AE222" s="13"/>
      <c r="AT222" s="258" t="s">
        <v>801</v>
      </c>
      <c r="AU222" s="258" t="s">
        <v>81</v>
      </c>
      <c r="AV222" s="13" t="s">
        <v>81</v>
      </c>
      <c r="AW222" s="13" t="s">
        <v>33</v>
      </c>
      <c r="AX222" s="13" t="s">
        <v>79</v>
      </c>
      <c r="AY222" s="258" t="s">
        <v>240</v>
      </c>
    </row>
    <row r="223" s="2" customFormat="1">
      <c r="A223" s="39"/>
      <c r="B223" s="40"/>
      <c r="C223" s="214" t="s">
        <v>315</v>
      </c>
      <c r="D223" s="214" t="s">
        <v>243</v>
      </c>
      <c r="E223" s="215" t="s">
        <v>9420</v>
      </c>
      <c r="F223" s="216" t="s">
        <v>9421</v>
      </c>
      <c r="G223" s="217" t="s">
        <v>261</v>
      </c>
      <c r="H223" s="218">
        <v>54.600000000000001</v>
      </c>
      <c r="I223" s="219"/>
      <c r="J223" s="220">
        <f>ROUND(I223*H223,2)</f>
        <v>0</v>
      </c>
      <c r="K223" s="216" t="s">
        <v>749</v>
      </c>
      <c r="L223" s="45"/>
      <c r="M223" s="221" t="s">
        <v>19</v>
      </c>
      <c r="N223" s="222" t="s">
        <v>43</v>
      </c>
      <c r="O223" s="85"/>
      <c r="P223" s="223">
        <f>O223*H223</f>
        <v>0</v>
      </c>
      <c r="Q223" s="223">
        <v>0</v>
      </c>
      <c r="R223" s="223">
        <f>Q223*H223</f>
        <v>0</v>
      </c>
      <c r="S223" s="223">
        <v>0.0060000000000000001</v>
      </c>
      <c r="T223" s="224">
        <f>S223*H223</f>
        <v>0.3276</v>
      </c>
      <c r="U223" s="39"/>
      <c r="V223" s="39"/>
      <c r="W223" s="39"/>
      <c r="X223" s="39"/>
      <c r="Y223" s="39"/>
      <c r="Z223" s="39"/>
      <c r="AA223" s="39"/>
      <c r="AB223" s="39"/>
      <c r="AC223" s="39"/>
      <c r="AD223" s="39"/>
      <c r="AE223" s="39"/>
      <c r="AR223" s="225" t="s">
        <v>248</v>
      </c>
      <c r="AT223" s="225" t="s">
        <v>243</v>
      </c>
      <c r="AU223" s="225" t="s">
        <v>81</v>
      </c>
      <c r="AY223" s="18" t="s">
        <v>240</v>
      </c>
      <c r="BE223" s="226">
        <f>IF(N223="základní",J223,0)</f>
        <v>0</v>
      </c>
      <c r="BF223" s="226">
        <f>IF(N223="snížená",J223,0)</f>
        <v>0</v>
      </c>
      <c r="BG223" s="226">
        <f>IF(N223="zákl. přenesená",J223,0)</f>
        <v>0</v>
      </c>
      <c r="BH223" s="226">
        <f>IF(N223="sníž. přenesená",J223,0)</f>
        <v>0</v>
      </c>
      <c r="BI223" s="226">
        <f>IF(N223="nulová",J223,0)</f>
        <v>0</v>
      </c>
      <c r="BJ223" s="18" t="s">
        <v>79</v>
      </c>
      <c r="BK223" s="226">
        <f>ROUND(I223*H223,2)</f>
        <v>0</v>
      </c>
      <c r="BL223" s="18" t="s">
        <v>248</v>
      </c>
      <c r="BM223" s="225" t="s">
        <v>9422</v>
      </c>
    </row>
    <row r="224" s="13" customFormat="1">
      <c r="A224" s="13"/>
      <c r="B224" s="248"/>
      <c r="C224" s="249"/>
      <c r="D224" s="227" t="s">
        <v>801</v>
      </c>
      <c r="E224" s="250" t="s">
        <v>19</v>
      </c>
      <c r="F224" s="251" t="s">
        <v>9423</v>
      </c>
      <c r="G224" s="249"/>
      <c r="H224" s="252">
        <v>54.600000000000001</v>
      </c>
      <c r="I224" s="253"/>
      <c r="J224" s="249"/>
      <c r="K224" s="249"/>
      <c r="L224" s="254"/>
      <c r="M224" s="255"/>
      <c r="N224" s="256"/>
      <c r="O224" s="256"/>
      <c r="P224" s="256"/>
      <c r="Q224" s="256"/>
      <c r="R224" s="256"/>
      <c r="S224" s="256"/>
      <c r="T224" s="257"/>
      <c r="U224" s="13"/>
      <c r="V224" s="13"/>
      <c r="W224" s="13"/>
      <c r="X224" s="13"/>
      <c r="Y224" s="13"/>
      <c r="Z224" s="13"/>
      <c r="AA224" s="13"/>
      <c r="AB224" s="13"/>
      <c r="AC224" s="13"/>
      <c r="AD224" s="13"/>
      <c r="AE224" s="13"/>
      <c r="AT224" s="258" t="s">
        <v>801</v>
      </c>
      <c r="AU224" s="258" t="s">
        <v>81</v>
      </c>
      <c r="AV224" s="13" t="s">
        <v>81</v>
      </c>
      <c r="AW224" s="13" t="s">
        <v>33</v>
      </c>
      <c r="AX224" s="13" t="s">
        <v>79</v>
      </c>
      <c r="AY224" s="258" t="s">
        <v>240</v>
      </c>
    </row>
    <row r="225" s="2" customFormat="1">
      <c r="A225" s="39"/>
      <c r="B225" s="40"/>
      <c r="C225" s="214" t="s">
        <v>388</v>
      </c>
      <c r="D225" s="214" t="s">
        <v>243</v>
      </c>
      <c r="E225" s="215" t="s">
        <v>9424</v>
      </c>
      <c r="F225" s="216" t="s">
        <v>9425</v>
      </c>
      <c r="G225" s="217" t="s">
        <v>251</v>
      </c>
      <c r="H225" s="218">
        <v>319.21600000000001</v>
      </c>
      <c r="I225" s="219"/>
      <c r="J225" s="220">
        <f>ROUND(I225*H225,2)</f>
        <v>0</v>
      </c>
      <c r="K225" s="216" t="s">
        <v>749</v>
      </c>
      <c r="L225" s="45"/>
      <c r="M225" s="221" t="s">
        <v>19</v>
      </c>
      <c r="N225" s="222" t="s">
        <v>43</v>
      </c>
      <c r="O225" s="85"/>
      <c r="P225" s="223">
        <f>O225*H225</f>
        <v>0</v>
      </c>
      <c r="Q225" s="223">
        <v>0</v>
      </c>
      <c r="R225" s="223">
        <f>Q225*H225</f>
        <v>0</v>
      </c>
      <c r="S225" s="223">
        <v>0.088999999999999996</v>
      </c>
      <c r="T225" s="224">
        <f>S225*H225</f>
        <v>28.410223999999999</v>
      </c>
      <c r="U225" s="39"/>
      <c r="V225" s="39"/>
      <c r="W225" s="39"/>
      <c r="X225" s="39"/>
      <c r="Y225" s="39"/>
      <c r="Z225" s="39"/>
      <c r="AA225" s="39"/>
      <c r="AB225" s="39"/>
      <c r="AC225" s="39"/>
      <c r="AD225" s="39"/>
      <c r="AE225" s="39"/>
      <c r="AR225" s="225" t="s">
        <v>248</v>
      </c>
      <c r="AT225" s="225" t="s">
        <v>243</v>
      </c>
      <c r="AU225" s="225" t="s">
        <v>81</v>
      </c>
      <c r="AY225" s="18" t="s">
        <v>240</v>
      </c>
      <c r="BE225" s="226">
        <f>IF(N225="základní",J225,0)</f>
        <v>0</v>
      </c>
      <c r="BF225" s="226">
        <f>IF(N225="snížená",J225,0)</f>
        <v>0</v>
      </c>
      <c r="BG225" s="226">
        <f>IF(N225="zákl. přenesená",J225,0)</f>
        <v>0</v>
      </c>
      <c r="BH225" s="226">
        <f>IF(N225="sníž. přenesená",J225,0)</f>
        <v>0</v>
      </c>
      <c r="BI225" s="226">
        <f>IF(N225="nulová",J225,0)</f>
        <v>0</v>
      </c>
      <c r="BJ225" s="18" t="s">
        <v>79</v>
      </c>
      <c r="BK225" s="226">
        <f>ROUND(I225*H225,2)</f>
        <v>0</v>
      </c>
      <c r="BL225" s="18" t="s">
        <v>248</v>
      </c>
      <c r="BM225" s="225" t="s">
        <v>9426</v>
      </c>
    </row>
    <row r="226" s="14" customFormat="1">
      <c r="A226" s="14"/>
      <c r="B226" s="259"/>
      <c r="C226" s="260"/>
      <c r="D226" s="227" t="s">
        <v>801</v>
      </c>
      <c r="E226" s="261" t="s">
        <v>19</v>
      </c>
      <c r="F226" s="262" t="s">
        <v>9427</v>
      </c>
      <c r="G226" s="260"/>
      <c r="H226" s="261" t="s">
        <v>19</v>
      </c>
      <c r="I226" s="263"/>
      <c r="J226" s="260"/>
      <c r="K226" s="260"/>
      <c r="L226" s="264"/>
      <c r="M226" s="265"/>
      <c r="N226" s="266"/>
      <c r="O226" s="266"/>
      <c r="P226" s="266"/>
      <c r="Q226" s="266"/>
      <c r="R226" s="266"/>
      <c r="S226" s="266"/>
      <c r="T226" s="267"/>
      <c r="U226" s="14"/>
      <c r="V226" s="14"/>
      <c r="W226" s="14"/>
      <c r="X226" s="14"/>
      <c r="Y226" s="14"/>
      <c r="Z226" s="14"/>
      <c r="AA226" s="14"/>
      <c r="AB226" s="14"/>
      <c r="AC226" s="14"/>
      <c r="AD226" s="14"/>
      <c r="AE226" s="14"/>
      <c r="AT226" s="268" t="s">
        <v>801</v>
      </c>
      <c r="AU226" s="268" t="s">
        <v>81</v>
      </c>
      <c r="AV226" s="14" t="s">
        <v>79</v>
      </c>
      <c r="AW226" s="14" t="s">
        <v>33</v>
      </c>
      <c r="AX226" s="14" t="s">
        <v>72</v>
      </c>
      <c r="AY226" s="268" t="s">
        <v>240</v>
      </c>
    </row>
    <row r="227" s="13" customFormat="1">
      <c r="A227" s="13"/>
      <c r="B227" s="248"/>
      <c r="C227" s="249"/>
      <c r="D227" s="227" t="s">
        <v>801</v>
      </c>
      <c r="E227" s="250" t="s">
        <v>19</v>
      </c>
      <c r="F227" s="251" t="s">
        <v>2378</v>
      </c>
      <c r="G227" s="249"/>
      <c r="H227" s="252">
        <v>173.57400000000001</v>
      </c>
      <c r="I227" s="253"/>
      <c r="J227" s="249"/>
      <c r="K227" s="249"/>
      <c r="L227" s="254"/>
      <c r="M227" s="255"/>
      <c r="N227" s="256"/>
      <c r="O227" s="256"/>
      <c r="P227" s="256"/>
      <c r="Q227" s="256"/>
      <c r="R227" s="256"/>
      <c r="S227" s="256"/>
      <c r="T227" s="257"/>
      <c r="U227" s="13"/>
      <c r="V227" s="13"/>
      <c r="W227" s="13"/>
      <c r="X227" s="13"/>
      <c r="Y227" s="13"/>
      <c r="Z227" s="13"/>
      <c r="AA227" s="13"/>
      <c r="AB227" s="13"/>
      <c r="AC227" s="13"/>
      <c r="AD227" s="13"/>
      <c r="AE227" s="13"/>
      <c r="AT227" s="258" t="s">
        <v>801</v>
      </c>
      <c r="AU227" s="258" t="s">
        <v>81</v>
      </c>
      <c r="AV227" s="13" t="s">
        <v>81</v>
      </c>
      <c r="AW227" s="13" t="s">
        <v>33</v>
      </c>
      <c r="AX227" s="13" t="s">
        <v>72</v>
      </c>
      <c r="AY227" s="258" t="s">
        <v>240</v>
      </c>
    </row>
    <row r="228" s="13" customFormat="1">
      <c r="A228" s="13"/>
      <c r="B228" s="248"/>
      <c r="C228" s="249"/>
      <c r="D228" s="227" t="s">
        <v>801</v>
      </c>
      <c r="E228" s="250" t="s">
        <v>19</v>
      </c>
      <c r="F228" s="251" t="s">
        <v>2379</v>
      </c>
      <c r="G228" s="249"/>
      <c r="H228" s="252">
        <v>55.554000000000002</v>
      </c>
      <c r="I228" s="253"/>
      <c r="J228" s="249"/>
      <c r="K228" s="249"/>
      <c r="L228" s="254"/>
      <c r="M228" s="255"/>
      <c r="N228" s="256"/>
      <c r="O228" s="256"/>
      <c r="P228" s="256"/>
      <c r="Q228" s="256"/>
      <c r="R228" s="256"/>
      <c r="S228" s="256"/>
      <c r="T228" s="257"/>
      <c r="U228" s="13"/>
      <c r="V228" s="13"/>
      <c r="W228" s="13"/>
      <c r="X228" s="13"/>
      <c r="Y228" s="13"/>
      <c r="Z228" s="13"/>
      <c r="AA228" s="13"/>
      <c r="AB228" s="13"/>
      <c r="AC228" s="13"/>
      <c r="AD228" s="13"/>
      <c r="AE228" s="13"/>
      <c r="AT228" s="258" t="s">
        <v>801</v>
      </c>
      <c r="AU228" s="258" t="s">
        <v>81</v>
      </c>
      <c r="AV228" s="13" t="s">
        <v>81</v>
      </c>
      <c r="AW228" s="13" t="s">
        <v>33</v>
      </c>
      <c r="AX228" s="13" t="s">
        <v>72</v>
      </c>
      <c r="AY228" s="258" t="s">
        <v>240</v>
      </c>
    </row>
    <row r="229" s="13" customFormat="1">
      <c r="A229" s="13"/>
      <c r="B229" s="248"/>
      <c r="C229" s="249"/>
      <c r="D229" s="227" t="s">
        <v>801</v>
      </c>
      <c r="E229" s="250" t="s">
        <v>19</v>
      </c>
      <c r="F229" s="251" t="s">
        <v>2380</v>
      </c>
      <c r="G229" s="249"/>
      <c r="H229" s="252">
        <v>37.055999999999997</v>
      </c>
      <c r="I229" s="253"/>
      <c r="J229" s="249"/>
      <c r="K229" s="249"/>
      <c r="L229" s="254"/>
      <c r="M229" s="255"/>
      <c r="N229" s="256"/>
      <c r="O229" s="256"/>
      <c r="P229" s="256"/>
      <c r="Q229" s="256"/>
      <c r="R229" s="256"/>
      <c r="S229" s="256"/>
      <c r="T229" s="257"/>
      <c r="U229" s="13"/>
      <c r="V229" s="13"/>
      <c r="W229" s="13"/>
      <c r="X229" s="13"/>
      <c r="Y229" s="13"/>
      <c r="Z229" s="13"/>
      <c r="AA229" s="13"/>
      <c r="AB229" s="13"/>
      <c r="AC229" s="13"/>
      <c r="AD229" s="13"/>
      <c r="AE229" s="13"/>
      <c r="AT229" s="258" t="s">
        <v>801</v>
      </c>
      <c r="AU229" s="258" t="s">
        <v>81</v>
      </c>
      <c r="AV229" s="13" t="s">
        <v>81</v>
      </c>
      <c r="AW229" s="13" t="s">
        <v>33</v>
      </c>
      <c r="AX229" s="13" t="s">
        <v>72</v>
      </c>
      <c r="AY229" s="258" t="s">
        <v>240</v>
      </c>
    </row>
    <row r="230" s="13" customFormat="1">
      <c r="A230" s="13"/>
      <c r="B230" s="248"/>
      <c r="C230" s="249"/>
      <c r="D230" s="227" t="s">
        <v>801</v>
      </c>
      <c r="E230" s="250" t="s">
        <v>19</v>
      </c>
      <c r="F230" s="251" t="s">
        <v>2381</v>
      </c>
      <c r="G230" s="249"/>
      <c r="H230" s="252">
        <v>53.031999999999996</v>
      </c>
      <c r="I230" s="253"/>
      <c r="J230" s="249"/>
      <c r="K230" s="249"/>
      <c r="L230" s="254"/>
      <c r="M230" s="255"/>
      <c r="N230" s="256"/>
      <c r="O230" s="256"/>
      <c r="P230" s="256"/>
      <c r="Q230" s="256"/>
      <c r="R230" s="256"/>
      <c r="S230" s="256"/>
      <c r="T230" s="257"/>
      <c r="U230" s="13"/>
      <c r="V230" s="13"/>
      <c r="W230" s="13"/>
      <c r="X230" s="13"/>
      <c r="Y230" s="13"/>
      <c r="Z230" s="13"/>
      <c r="AA230" s="13"/>
      <c r="AB230" s="13"/>
      <c r="AC230" s="13"/>
      <c r="AD230" s="13"/>
      <c r="AE230" s="13"/>
      <c r="AT230" s="258" t="s">
        <v>801</v>
      </c>
      <c r="AU230" s="258" t="s">
        <v>81</v>
      </c>
      <c r="AV230" s="13" t="s">
        <v>81</v>
      </c>
      <c r="AW230" s="13" t="s">
        <v>33</v>
      </c>
      <c r="AX230" s="13" t="s">
        <v>72</v>
      </c>
      <c r="AY230" s="258" t="s">
        <v>240</v>
      </c>
    </row>
    <row r="231" s="15" customFormat="1">
      <c r="A231" s="15"/>
      <c r="B231" s="269"/>
      <c r="C231" s="270"/>
      <c r="D231" s="227" t="s">
        <v>801</v>
      </c>
      <c r="E231" s="271" t="s">
        <v>19</v>
      </c>
      <c r="F231" s="272" t="s">
        <v>1356</v>
      </c>
      <c r="G231" s="270"/>
      <c r="H231" s="273">
        <v>319.21600000000001</v>
      </c>
      <c r="I231" s="274"/>
      <c r="J231" s="270"/>
      <c r="K231" s="270"/>
      <c r="L231" s="275"/>
      <c r="M231" s="276"/>
      <c r="N231" s="277"/>
      <c r="O231" s="277"/>
      <c r="P231" s="277"/>
      <c r="Q231" s="277"/>
      <c r="R231" s="277"/>
      <c r="S231" s="277"/>
      <c r="T231" s="278"/>
      <c r="U231" s="15"/>
      <c r="V231" s="15"/>
      <c r="W231" s="15"/>
      <c r="X231" s="15"/>
      <c r="Y231" s="15"/>
      <c r="Z231" s="15"/>
      <c r="AA231" s="15"/>
      <c r="AB231" s="15"/>
      <c r="AC231" s="15"/>
      <c r="AD231" s="15"/>
      <c r="AE231" s="15"/>
      <c r="AT231" s="279" t="s">
        <v>801</v>
      </c>
      <c r="AU231" s="279" t="s">
        <v>81</v>
      </c>
      <c r="AV231" s="15" t="s">
        <v>149</v>
      </c>
      <c r="AW231" s="15" t="s">
        <v>33</v>
      </c>
      <c r="AX231" s="15" t="s">
        <v>79</v>
      </c>
      <c r="AY231" s="279" t="s">
        <v>240</v>
      </c>
    </row>
    <row r="232" s="2" customFormat="1">
      <c r="A232" s="39"/>
      <c r="B232" s="40"/>
      <c r="C232" s="214" t="s">
        <v>317</v>
      </c>
      <c r="D232" s="214" t="s">
        <v>243</v>
      </c>
      <c r="E232" s="215" t="s">
        <v>9428</v>
      </c>
      <c r="F232" s="216" t="s">
        <v>9429</v>
      </c>
      <c r="G232" s="217" t="s">
        <v>251</v>
      </c>
      <c r="H232" s="218">
        <v>40</v>
      </c>
      <c r="I232" s="219"/>
      <c r="J232" s="220">
        <f>ROUND(I232*H232,2)</f>
        <v>0</v>
      </c>
      <c r="K232" s="216" t="s">
        <v>749</v>
      </c>
      <c r="L232" s="45"/>
      <c r="M232" s="221" t="s">
        <v>19</v>
      </c>
      <c r="N232" s="222" t="s">
        <v>43</v>
      </c>
      <c r="O232" s="85"/>
      <c r="P232" s="223">
        <f>O232*H232</f>
        <v>0</v>
      </c>
      <c r="Q232" s="223">
        <v>0.020140000000000002</v>
      </c>
      <c r="R232" s="223">
        <f>Q232*H232</f>
        <v>0.80560000000000009</v>
      </c>
      <c r="S232" s="223">
        <v>0</v>
      </c>
      <c r="T232" s="224">
        <f>S232*H232</f>
        <v>0</v>
      </c>
      <c r="U232" s="39"/>
      <c r="V232" s="39"/>
      <c r="W232" s="39"/>
      <c r="X232" s="39"/>
      <c r="Y232" s="39"/>
      <c r="Z232" s="39"/>
      <c r="AA232" s="39"/>
      <c r="AB232" s="39"/>
      <c r="AC232" s="39"/>
      <c r="AD232" s="39"/>
      <c r="AE232" s="39"/>
      <c r="AR232" s="225" t="s">
        <v>248</v>
      </c>
      <c r="AT232" s="225" t="s">
        <v>243</v>
      </c>
      <c r="AU232" s="225" t="s">
        <v>81</v>
      </c>
      <c r="AY232" s="18" t="s">
        <v>240</v>
      </c>
      <c r="BE232" s="226">
        <f>IF(N232="základní",J232,0)</f>
        <v>0</v>
      </c>
      <c r="BF232" s="226">
        <f>IF(N232="snížená",J232,0)</f>
        <v>0</v>
      </c>
      <c r="BG232" s="226">
        <f>IF(N232="zákl. přenesená",J232,0)</f>
        <v>0</v>
      </c>
      <c r="BH232" s="226">
        <f>IF(N232="sníž. přenesená",J232,0)</f>
        <v>0</v>
      </c>
      <c r="BI232" s="226">
        <f>IF(N232="nulová",J232,0)</f>
        <v>0</v>
      </c>
      <c r="BJ232" s="18" t="s">
        <v>79</v>
      </c>
      <c r="BK232" s="226">
        <f>ROUND(I232*H232,2)</f>
        <v>0</v>
      </c>
      <c r="BL232" s="18" t="s">
        <v>248</v>
      </c>
      <c r="BM232" s="225" t="s">
        <v>9430</v>
      </c>
    </row>
    <row r="233" s="2" customFormat="1" ht="33" customHeight="1">
      <c r="A233" s="39"/>
      <c r="B233" s="40"/>
      <c r="C233" s="214" t="s">
        <v>397</v>
      </c>
      <c r="D233" s="214" t="s">
        <v>243</v>
      </c>
      <c r="E233" s="215" t="s">
        <v>9431</v>
      </c>
      <c r="F233" s="216" t="s">
        <v>9432</v>
      </c>
      <c r="G233" s="217" t="s">
        <v>251</v>
      </c>
      <c r="H233" s="218">
        <v>40</v>
      </c>
      <c r="I233" s="219"/>
      <c r="J233" s="220">
        <f>ROUND(I233*H233,2)</f>
        <v>0</v>
      </c>
      <c r="K233" s="216" t="s">
        <v>749</v>
      </c>
      <c r="L233" s="45"/>
      <c r="M233" s="221" t="s">
        <v>19</v>
      </c>
      <c r="N233" s="222" t="s">
        <v>43</v>
      </c>
      <c r="O233" s="85"/>
      <c r="P233" s="223">
        <f>O233*H233</f>
        <v>0</v>
      </c>
      <c r="Q233" s="223">
        <v>0.038850000000000003</v>
      </c>
      <c r="R233" s="223">
        <f>Q233*H233</f>
        <v>1.5540000000000001</v>
      </c>
      <c r="S233" s="223">
        <v>0</v>
      </c>
      <c r="T233" s="224">
        <f>S233*H233</f>
        <v>0</v>
      </c>
      <c r="U233" s="39"/>
      <c r="V233" s="39"/>
      <c r="W233" s="39"/>
      <c r="X233" s="39"/>
      <c r="Y233" s="39"/>
      <c r="Z233" s="39"/>
      <c r="AA233" s="39"/>
      <c r="AB233" s="39"/>
      <c r="AC233" s="39"/>
      <c r="AD233" s="39"/>
      <c r="AE233" s="39"/>
      <c r="AR233" s="225" t="s">
        <v>248</v>
      </c>
      <c r="AT233" s="225" t="s">
        <v>243</v>
      </c>
      <c r="AU233" s="225" t="s">
        <v>81</v>
      </c>
      <c r="AY233" s="18" t="s">
        <v>240</v>
      </c>
      <c r="BE233" s="226">
        <f>IF(N233="základní",J233,0)</f>
        <v>0</v>
      </c>
      <c r="BF233" s="226">
        <f>IF(N233="snížená",J233,0)</f>
        <v>0</v>
      </c>
      <c r="BG233" s="226">
        <f>IF(N233="zákl. přenesená",J233,0)</f>
        <v>0</v>
      </c>
      <c r="BH233" s="226">
        <f>IF(N233="sníž. přenesená",J233,0)</f>
        <v>0</v>
      </c>
      <c r="BI233" s="226">
        <f>IF(N233="nulová",J233,0)</f>
        <v>0</v>
      </c>
      <c r="BJ233" s="18" t="s">
        <v>79</v>
      </c>
      <c r="BK233" s="226">
        <f>ROUND(I233*H233,2)</f>
        <v>0</v>
      </c>
      <c r="BL233" s="18" t="s">
        <v>248</v>
      </c>
      <c r="BM233" s="225" t="s">
        <v>9433</v>
      </c>
    </row>
    <row r="234" s="2" customFormat="1" ht="33" customHeight="1">
      <c r="A234" s="39"/>
      <c r="B234" s="40"/>
      <c r="C234" s="214" t="s">
        <v>320</v>
      </c>
      <c r="D234" s="214" t="s">
        <v>243</v>
      </c>
      <c r="E234" s="215" t="s">
        <v>9434</v>
      </c>
      <c r="F234" s="216" t="s">
        <v>9435</v>
      </c>
      <c r="G234" s="217" t="s">
        <v>251</v>
      </c>
      <c r="H234" s="218">
        <v>40</v>
      </c>
      <c r="I234" s="219"/>
      <c r="J234" s="220">
        <f>ROUND(I234*H234,2)</f>
        <v>0</v>
      </c>
      <c r="K234" s="216" t="s">
        <v>749</v>
      </c>
      <c r="L234" s="45"/>
      <c r="M234" s="221" t="s">
        <v>19</v>
      </c>
      <c r="N234" s="222" t="s">
        <v>43</v>
      </c>
      <c r="O234" s="85"/>
      <c r="P234" s="223">
        <f>O234*H234</f>
        <v>0</v>
      </c>
      <c r="Q234" s="223">
        <v>0.060429999999999998</v>
      </c>
      <c r="R234" s="223">
        <f>Q234*H234</f>
        <v>2.4171999999999998</v>
      </c>
      <c r="S234" s="223">
        <v>0</v>
      </c>
      <c r="T234" s="224">
        <f>S234*H234</f>
        <v>0</v>
      </c>
      <c r="U234" s="39"/>
      <c r="V234" s="39"/>
      <c r="W234" s="39"/>
      <c r="X234" s="39"/>
      <c r="Y234" s="39"/>
      <c r="Z234" s="39"/>
      <c r="AA234" s="39"/>
      <c r="AB234" s="39"/>
      <c r="AC234" s="39"/>
      <c r="AD234" s="39"/>
      <c r="AE234" s="39"/>
      <c r="AR234" s="225" t="s">
        <v>248</v>
      </c>
      <c r="AT234" s="225" t="s">
        <v>243</v>
      </c>
      <c r="AU234" s="225" t="s">
        <v>81</v>
      </c>
      <c r="AY234" s="18" t="s">
        <v>240</v>
      </c>
      <c r="BE234" s="226">
        <f>IF(N234="základní",J234,0)</f>
        <v>0</v>
      </c>
      <c r="BF234" s="226">
        <f>IF(N234="snížená",J234,0)</f>
        <v>0</v>
      </c>
      <c r="BG234" s="226">
        <f>IF(N234="zákl. přenesená",J234,0)</f>
        <v>0</v>
      </c>
      <c r="BH234" s="226">
        <f>IF(N234="sníž. přenesená",J234,0)</f>
        <v>0</v>
      </c>
      <c r="BI234" s="226">
        <f>IF(N234="nulová",J234,0)</f>
        <v>0</v>
      </c>
      <c r="BJ234" s="18" t="s">
        <v>79</v>
      </c>
      <c r="BK234" s="226">
        <f>ROUND(I234*H234,2)</f>
        <v>0</v>
      </c>
      <c r="BL234" s="18" t="s">
        <v>248</v>
      </c>
      <c r="BM234" s="225" t="s">
        <v>9436</v>
      </c>
    </row>
    <row r="235" s="2" customFormat="1" ht="33" customHeight="1">
      <c r="A235" s="39"/>
      <c r="B235" s="40"/>
      <c r="C235" s="214" t="s">
        <v>406</v>
      </c>
      <c r="D235" s="214" t="s">
        <v>243</v>
      </c>
      <c r="E235" s="215" t="s">
        <v>9437</v>
      </c>
      <c r="F235" s="216" t="s">
        <v>9438</v>
      </c>
      <c r="G235" s="217" t="s">
        <v>251</v>
      </c>
      <c r="H235" s="218">
        <v>40</v>
      </c>
      <c r="I235" s="219"/>
      <c r="J235" s="220">
        <f>ROUND(I235*H235,2)</f>
        <v>0</v>
      </c>
      <c r="K235" s="216" t="s">
        <v>749</v>
      </c>
      <c r="L235" s="45"/>
      <c r="M235" s="221" t="s">
        <v>19</v>
      </c>
      <c r="N235" s="222" t="s">
        <v>43</v>
      </c>
      <c r="O235" s="85"/>
      <c r="P235" s="223">
        <f>O235*H235</f>
        <v>0</v>
      </c>
      <c r="Q235" s="223">
        <v>0.021100000000000001</v>
      </c>
      <c r="R235" s="223">
        <f>Q235*H235</f>
        <v>0.84400000000000008</v>
      </c>
      <c r="S235" s="223">
        <v>0</v>
      </c>
      <c r="T235" s="224">
        <f>S235*H235</f>
        <v>0</v>
      </c>
      <c r="U235" s="39"/>
      <c r="V235" s="39"/>
      <c r="W235" s="39"/>
      <c r="X235" s="39"/>
      <c r="Y235" s="39"/>
      <c r="Z235" s="39"/>
      <c r="AA235" s="39"/>
      <c r="AB235" s="39"/>
      <c r="AC235" s="39"/>
      <c r="AD235" s="39"/>
      <c r="AE235" s="39"/>
      <c r="AR235" s="225" t="s">
        <v>248</v>
      </c>
      <c r="AT235" s="225" t="s">
        <v>243</v>
      </c>
      <c r="AU235" s="225" t="s">
        <v>81</v>
      </c>
      <c r="AY235" s="18" t="s">
        <v>240</v>
      </c>
      <c r="BE235" s="226">
        <f>IF(N235="základní",J235,0)</f>
        <v>0</v>
      </c>
      <c r="BF235" s="226">
        <f>IF(N235="snížená",J235,0)</f>
        <v>0</v>
      </c>
      <c r="BG235" s="226">
        <f>IF(N235="zákl. přenesená",J235,0)</f>
        <v>0</v>
      </c>
      <c r="BH235" s="226">
        <f>IF(N235="sníž. přenesená",J235,0)</f>
        <v>0</v>
      </c>
      <c r="BI235" s="226">
        <f>IF(N235="nulová",J235,0)</f>
        <v>0</v>
      </c>
      <c r="BJ235" s="18" t="s">
        <v>79</v>
      </c>
      <c r="BK235" s="226">
        <f>ROUND(I235*H235,2)</f>
        <v>0</v>
      </c>
      <c r="BL235" s="18" t="s">
        <v>248</v>
      </c>
      <c r="BM235" s="225" t="s">
        <v>9439</v>
      </c>
    </row>
    <row r="236" s="2" customFormat="1">
      <c r="A236" s="39"/>
      <c r="B236" s="40"/>
      <c r="C236" s="214" t="s">
        <v>322</v>
      </c>
      <c r="D236" s="214" t="s">
        <v>243</v>
      </c>
      <c r="E236" s="215" t="s">
        <v>9440</v>
      </c>
      <c r="F236" s="216" t="s">
        <v>9441</v>
      </c>
      <c r="G236" s="217" t="s">
        <v>251</v>
      </c>
      <c r="H236" s="218">
        <v>40</v>
      </c>
      <c r="I236" s="219"/>
      <c r="J236" s="220">
        <f>ROUND(I236*H236,2)</f>
        <v>0</v>
      </c>
      <c r="K236" s="216" t="s">
        <v>749</v>
      </c>
      <c r="L236" s="45"/>
      <c r="M236" s="221" t="s">
        <v>19</v>
      </c>
      <c r="N236" s="222" t="s">
        <v>43</v>
      </c>
      <c r="O236" s="85"/>
      <c r="P236" s="223">
        <f>O236*H236</f>
        <v>0</v>
      </c>
      <c r="Q236" s="223">
        <v>0.042200000000000001</v>
      </c>
      <c r="R236" s="223">
        <f>Q236*H236</f>
        <v>1.6880000000000002</v>
      </c>
      <c r="S236" s="223">
        <v>0</v>
      </c>
      <c r="T236" s="224">
        <f>S236*H236</f>
        <v>0</v>
      </c>
      <c r="U236" s="39"/>
      <c r="V236" s="39"/>
      <c r="W236" s="39"/>
      <c r="X236" s="39"/>
      <c r="Y236" s="39"/>
      <c r="Z236" s="39"/>
      <c r="AA236" s="39"/>
      <c r="AB236" s="39"/>
      <c r="AC236" s="39"/>
      <c r="AD236" s="39"/>
      <c r="AE236" s="39"/>
      <c r="AR236" s="225" t="s">
        <v>248</v>
      </c>
      <c r="AT236" s="225" t="s">
        <v>243</v>
      </c>
      <c r="AU236" s="225" t="s">
        <v>81</v>
      </c>
      <c r="AY236" s="18" t="s">
        <v>240</v>
      </c>
      <c r="BE236" s="226">
        <f>IF(N236="základní",J236,0)</f>
        <v>0</v>
      </c>
      <c r="BF236" s="226">
        <f>IF(N236="snížená",J236,0)</f>
        <v>0</v>
      </c>
      <c r="BG236" s="226">
        <f>IF(N236="zákl. přenesená",J236,0)</f>
        <v>0</v>
      </c>
      <c r="BH236" s="226">
        <f>IF(N236="sníž. přenesená",J236,0)</f>
        <v>0</v>
      </c>
      <c r="BI236" s="226">
        <f>IF(N236="nulová",J236,0)</f>
        <v>0</v>
      </c>
      <c r="BJ236" s="18" t="s">
        <v>79</v>
      </c>
      <c r="BK236" s="226">
        <f>ROUND(I236*H236,2)</f>
        <v>0</v>
      </c>
      <c r="BL236" s="18" t="s">
        <v>248</v>
      </c>
      <c r="BM236" s="225" t="s">
        <v>9442</v>
      </c>
    </row>
    <row r="237" s="2" customFormat="1">
      <c r="A237" s="39"/>
      <c r="B237" s="40"/>
      <c r="C237" s="214" t="s">
        <v>413</v>
      </c>
      <c r="D237" s="214" t="s">
        <v>243</v>
      </c>
      <c r="E237" s="215" t="s">
        <v>9443</v>
      </c>
      <c r="F237" s="216" t="s">
        <v>9444</v>
      </c>
      <c r="G237" s="217" t="s">
        <v>251</v>
      </c>
      <c r="H237" s="218">
        <v>40</v>
      </c>
      <c r="I237" s="219"/>
      <c r="J237" s="220">
        <f>ROUND(I237*H237,2)</f>
        <v>0</v>
      </c>
      <c r="K237" s="216" t="s">
        <v>749</v>
      </c>
      <c r="L237" s="45"/>
      <c r="M237" s="221" t="s">
        <v>19</v>
      </c>
      <c r="N237" s="222" t="s">
        <v>43</v>
      </c>
      <c r="O237" s="85"/>
      <c r="P237" s="223">
        <f>O237*H237</f>
        <v>0</v>
      </c>
      <c r="Q237" s="223">
        <v>0.073300000000000004</v>
      </c>
      <c r="R237" s="223">
        <f>Q237*H237</f>
        <v>2.9320000000000004</v>
      </c>
      <c r="S237" s="223">
        <v>0</v>
      </c>
      <c r="T237" s="224">
        <f>S237*H237</f>
        <v>0</v>
      </c>
      <c r="U237" s="39"/>
      <c r="V237" s="39"/>
      <c r="W237" s="39"/>
      <c r="X237" s="39"/>
      <c r="Y237" s="39"/>
      <c r="Z237" s="39"/>
      <c r="AA237" s="39"/>
      <c r="AB237" s="39"/>
      <c r="AC237" s="39"/>
      <c r="AD237" s="39"/>
      <c r="AE237" s="39"/>
      <c r="AR237" s="225" t="s">
        <v>248</v>
      </c>
      <c r="AT237" s="225" t="s">
        <v>243</v>
      </c>
      <c r="AU237" s="225" t="s">
        <v>81</v>
      </c>
      <c r="AY237" s="18" t="s">
        <v>240</v>
      </c>
      <c r="BE237" s="226">
        <f>IF(N237="základní",J237,0)</f>
        <v>0</v>
      </c>
      <c r="BF237" s="226">
        <f>IF(N237="snížená",J237,0)</f>
        <v>0</v>
      </c>
      <c r="BG237" s="226">
        <f>IF(N237="zákl. přenesená",J237,0)</f>
        <v>0</v>
      </c>
      <c r="BH237" s="226">
        <f>IF(N237="sníž. přenesená",J237,0)</f>
        <v>0</v>
      </c>
      <c r="BI237" s="226">
        <f>IF(N237="nulová",J237,0)</f>
        <v>0</v>
      </c>
      <c r="BJ237" s="18" t="s">
        <v>79</v>
      </c>
      <c r="BK237" s="226">
        <f>ROUND(I237*H237,2)</f>
        <v>0</v>
      </c>
      <c r="BL237" s="18" t="s">
        <v>248</v>
      </c>
      <c r="BM237" s="225" t="s">
        <v>9445</v>
      </c>
    </row>
    <row r="238" s="2" customFormat="1">
      <c r="A238" s="39"/>
      <c r="B238" s="40"/>
      <c r="C238" s="214" t="s">
        <v>325</v>
      </c>
      <c r="D238" s="214" t="s">
        <v>243</v>
      </c>
      <c r="E238" s="215" t="s">
        <v>9446</v>
      </c>
      <c r="F238" s="216" t="s">
        <v>9447</v>
      </c>
      <c r="G238" s="217" t="s">
        <v>251</v>
      </c>
      <c r="H238" s="218">
        <v>40</v>
      </c>
      <c r="I238" s="219"/>
      <c r="J238" s="220">
        <f>ROUND(I238*H238,2)</f>
        <v>0</v>
      </c>
      <c r="K238" s="216" t="s">
        <v>749</v>
      </c>
      <c r="L238" s="45"/>
      <c r="M238" s="221" t="s">
        <v>19</v>
      </c>
      <c r="N238" s="222" t="s">
        <v>43</v>
      </c>
      <c r="O238" s="85"/>
      <c r="P238" s="223">
        <f>O238*H238</f>
        <v>0</v>
      </c>
      <c r="Q238" s="223">
        <v>0.084470000000000003</v>
      </c>
      <c r="R238" s="223">
        <f>Q238*H238</f>
        <v>3.3788</v>
      </c>
      <c r="S238" s="223">
        <v>0</v>
      </c>
      <c r="T238" s="224">
        <f>S238*H238</f>
        <v>0</v>
      </c>
      <c r="U238" s="39"/>
      <c r="V238" s="39"/>
      <c r="W238" s="39"/>
      <c r="X238" s="39"/>
      <c r="Y238" s="39"/>
      <c r="Z238" s="39"/>
      <c r="AA238" s="39"/>
      <c r="AB238" s="39"/>
      <c r="AC238" s="39"/>
      <c r="AD238" s="39"/>
      <c r="AE238" s="39"/>
      <c r="AR238" s="225" t="s">
        <v>248</v>
      </c>
      <c r="AT238" s="225" t="s">
        <v>243</v>
      </c>
      <c r="AU238" s="225" t="s">
        <v>81</v>
      </c>
      <c r="AY238" s="18" t="s">
        <v>240</v>
      </c>
      <c r="BE238" s="226">
        <f>IF(N238="základní",J238,0)</f>
        <v>0</v>
      </c>
      <c r="BF238" s="226">
        <f>IF(N238="snížená",J238,0)</f>
        <v>0</v>
      </c>
      <c r="BG238" s="226">
        <f>IF(N238="zákl. přenesená",J238,0)</f>
        <v>0</v>
      </c>
      <c r="BH238" s="226">
        <f>IF(N238="sníž. přenesená",J238,0)</f>
        <v>0</v>
      </c>
      <c r="BI238" s="226">
        <f>IF(N238="nulová",J238,0)</f>
        <v>0</v>
      </c>
      <c r="BJ238" s="18" t="s">
        <v>79</v>
      </c>
      <c r="BK238" s="226">
        <f>ROUND(I238*H238,2)</f>
        <v>0</v>
      </c>
      <c r="BL238" s="18" t="s">
        <v>248</v>
      </c>
      <c r="BM238" s="225" t="s">
        <v>9448</v>
      </c>
    </row>
    <row r="239" s="2" customFormat="1">
      <c r="A239" s="39"/>
      <c r="B239" s="40"/>
      <c r="C239" s="214" t="s">
        <v>421</v>
      </c>
      <c r="D239" s="214" t="s">
        <v>243</v>
      </c>
      <c r="E239" s="215" t="s">
        <v>9449</v>
      </c>
      <c r="F239" s="216" t="s">
        <v>9450</v>
      </c>
      <c r="G239" s="217" t="s">
        <v>251</v>
      </c>
      <c r="H239" s="218">
        <v>320</v>
      </c>
      <c r="I239" s="219"/>
      <c r="J239" s="220">
        <f>ROUND(I239*H239,2)</f>
        <v>0</v>
      </c>
      <c r="K239" s="216" t="s">
        <v>749</v>
      </c>
      <c r="L239" s="45"/>
      <c r="M239" s="221" t="s">
        <v>19</v>
      </c>
      <c r="N239" s="222" t="s">
        <v>43</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248</v>
      </c>
      <c r="AT239" s="225" t="s">
        <v>243</v>
      </c>
      <c r="AU239" s="225" t="s">
        <v>81</v>
      </c>
      <c r="AY239" s="18" t="s">
        <v>240</v>
      </c>
      <c r="BE239" s="226">
        <f>IF(N239="základní",J239,0)</f>
        <v>0</v>
      </c>
      <c r="BF239" s="226">
        <f>IF(N239="snížená",J239,0)</f>
        <v>0</v>
      </c>
      <c r="BG239" s="226">
        <f>IF(N239="zákl. přenesená",J239,0)</f>
        <v>0</v>
      </c>
      <c r="BH239" s="226">
        <f>IF(N239="sníž. přenesená",J239,0)</f>
        <v>0</v>
      </c>
      <c r="BI239" s="226">
        <f>IF(N239="nulová",J239,0)</f>
        <v>0</v>
      </c>
      <c r="BJ239" s="18" t="s">
        <v>79</v>
      </c>
      <c r="BK239" s="226">
        <f>ROUND(I239*H239,2)</f>
        <v>0</v>
      </c>
      <c r="BL239" s="18" t="s">
        <v>248</v>
      </c>
      <c r="BM239" s="225" t="s">
        <v>9451</v>
      </c>
    </row>
    <row r="240" s="13" customFormat="1">
      <c r="A240" s="13"/>
      <c r="B240" s="248"/>
      <c r="C240" s="249"/>
      <c r="D240" s="227" t="s">
        <v>801</v>
      </c>
      <c r="E240" s="250" t="s">
        <v>19</v>
      </c>
      <c r="F240" s="251" t="s">
        <v>9452</v>
      </c>
      <c r="G240" s="249"/>
      <c r="H240" s="252">
        <v>320</v>
      </c>
      <c r="I240" s="253"/>
      <c r="J240" s="249"/>
      <c r="K240" s="249"/>
      <c r="L240" s="254"/>
      <c r="M240" s="255"/>
      <c r="N240" s="256"/>
      <c r="O240" s="256"/>
      <c r="P240" s="256"/>
      <c r="Q240" s="256"/>
      <c r="R240" s="256"/>
      <c r="S240" s="256"/>
      <c r="T240" s="257"/>
      <c r="U240" s="13"/>
      <c r="V240" s="13"/>
      <c r="W240" s="13"/>
      <c r="X240" s="13"/>
      <c r="Y240" s="13"/>
      <c r="Z240" s="13"/>
      <c r="AA240" s="13"/>
      <c r="AB240" s="13"/>
      <c r="AC240" s="13"/>
      <c r="AD240" s="13"/>
      <c r="AE240" s="13"/>
      <c r="AT240" s="258" t="s">
        <v>801</v>
      </c>
      <c r="AU240" s="258" t="s">
        <v>81</v>
      </c>
      <c r="AV240" s="13" t="s">
        <v>81</v>
      </c>
      <c r="AW240" s="13" t="s">
        <v>33</v>
      </c>
      <c r="AX240" s="13" t="s">
        <v>79</v>
      </c>
      <c r="AY240" s="258" t="s">
        <v>240</v>
      </c>
    </row>
    <row r="241" s="2" customFormat="1">
      <c r="A241" s="39"/>
      <c r="B241" s="40"/>
      <c r="C241" s="214" t="s">
        <v>327</v>
      </c>
      <c r="D241" s="214" t="s">
        <v>243</v>
      </c>
      <c r="E241" s="215" t="s">
        <v>9453</v>
      </c>
      <c r="F241" s="216" t="s">
        <v>9454</v>
      </c>
      <c r="G241" s="217" t="s">
        <v>251</v>
      </c>
      <c r="H241" s="218">
        <v>120</v>
      </c>
      <c r="I241" s="219"/>
      <c r="J241" s="220">
        <f>ROUND(I241*H241,2)</f>
        <v>0</v>
      </c>
      <c r="K241" s="216" t="s">
        <v>749</v>
      </c>
      <c r="L241" s="45"/>
      <c r="M241" s="221" t="s">
        <v>19</v>
      </c>
      <c r="N241" s="222" t="s">
        <v>43</v>
      </c>
      <c r="O241" s="85"/>
      <c r="P241" s="223">
        <f>O241*H241</f>
        <v>0</v>
      </c>
      <c r="Q241" s="223">
        <v>0</v>
      </c>
      <c r="R241" s="223">
        <f>Q241*H241</f>
        <v>0</v>
      </c>
      <c r="S241" s="223">
        <v>0</v>
      </c>
      <c r="T241" s="224">
        <f>S241*H241</f>
        <v>0</v>
      </c>
      <c r="U241" s="39"/>
      <c r="V241" s="39"/>
      <c r="W241" s="39"/>
      <c r="X241" s="39"/>
      <c r="Y241" s="39"/>
      <c r="Z241" s="39"/>
      <c r="AA241" s="39"/>
      <c r="AB241" s="39"/>
      <c r="AC241" s="39"/>
      <c r="AD241" s="39"/>
      <c r="AE241" s="39"/>
      <c r="AR241" s="225" t="s">
        <v>248</v>
      </c>
      <c r="AT241" s="225" t="s">
        <v>243</v>
      </c>
      <c r="AU241" s="225" t="s">
        <v>81</v>
      </c>
      <c r="AY241" s="18" t="s">
        <v>240</v>
      </c>
      <c r="BE241" s="226">
        <f>IF(N241="základní",J241,0)</f>
        <v>0</v>
      </c>
      <c r="BF241" s="226">
        <f>IF(N241="snížená",J241,0)</f>
        <v>0</v>
      </c>
      <c r="BG241" s="226">
        <f>IF(N241="zákl. přenesená",J241,0)</f>
        <v>0</v>
      </c>
      <c r="BH241" s="226">
        <f>IF(N241="sníž. přenesená",J241,0)</f>
        <v>0</v>
      </c>
      <c r="BI241" s="226">
        <f>IF(N241="nulová",J241,0)</f>
        <v>0</v>
      </c>
      <c r="BJ241" s="18" t="s">
        <v>79</v>
      </c>
      <c r="BK241" s="226">
        <f>ROUND(I241*H241,2)</f>
        <v>0</v>
      </c>
      <c r="BL241" s="18" t="s">
        <v>248</v>
      </c>
      <c r="BM241" s="225" t="s">
        <v>9455</v>
      </c>
    </row>
    <row r="242" s="13" customFormat="1">
      <c r="A242" s="13"/>
      <c r="B242" s="248"/>
      <c r="C242" s="249"/>
      <c r="D242" s="227" t="s">
        <v>801</v>
      </c>
      <c r="E242" s="250" t="s">
        <v>19</v>
      </c>
      <c r="F242" s="251" t="s">
        <v>9456</v>
      </c>
      <c r="G242" s="249"/>
      <c r="H242" s="252">
        <v>120</v>
      </c>
      <c r="I242" s="253"/>
      <c r="J242" s="249"/>
      <c r="K242" s="249"/>
      <c r="L242" s="254"/>
      <c r="M242" s="255"/>
      <c r="N242" s="256"/>
      <c r="O242" s="256"/>
      <c r="P242" s="256"/>
      <c r="Q242" s="256"/>
      <c r="R242" s="256"/>
      <c r="S242" s="256"/>
      <c r="T242" s="257"/>
      <c r="U242" s="13"/>
      <c r="V242" s="13"/>
      <c r="W242" s="13"/>
      <c r="X242" s="13"/>
      <c r="Y242" s="13"/>
      <c r="Z242" s="13"/>
      <c r="AA242" s="13"/>
      <c r="AB242" s="13"/>
      <c r="AC242" s="13"/>
      <c r="AD242" s="13"/>
      <c r="AE242" s="13"/>
      <c r="AT242" s="258" t="s">
        <v>801</v>
      </c>
      <c r="AU242" s="258" t="s">
        <v>81</v>
      </c>
      <c r="AV242" s="13" t="s">
        <v>81</v>
      </c>
      <c r="AW242" s="13" t="s">
        <v>33</v>
      </c>
      <c r="AX242" s="13" t="s">
        <v>79</v>
      </c>
      <c r="AY242" s="258" t="s">
        <v>240</v>
      </c>
    </row>
    <row r="243" s="12" customFormat="1" ht="22.8" customHeight="1">
      <c r="A243" s="12"/>
      <c r="B243" s="198"/>
      <c r="C243" s="199"/>
      <c r="D243" s="200" t="s">
        <v>71</v>
      </c>
      <c r="E243" s="212" t="s">
        <v>1648</v>
      </c>
      <c r="F243" s="212" t="s">
        <v>1649</v>
      </c>
      <c r="G243" s="199"/>
      <c r="H243" s="199"/>
      <c r="I243" s="202"/>
      <c r="J243" s="213">
        <f>BK243</f>
        <v>0</v>
      </c>
      <c r="K243" s="199"/>
      <c r="L243" s="204"/>
      <c r="M243" s="205"/>
      <c r="N243" s="206"/>
      <c r="O243" s="206"/>
      <c r="P243" s="207">
        <f>P244</f>
        <v>0</v>
      </c>
      <c r="Q243" s="206"/>
      <c r="R243" s="207">
        <f>R244</f>
        <v>0</v>
      </c>
      <c r="S243" s="206"/>
      <c r="T243" s="208">
        <f>T244</f>
        <v>0</v>
      </c>
      <c r="U243" s="12"/>
      <c r="V243" s="12"/>
      <c r="W243" s="12"/>
      <c r="X243" s="12"/>
      <c r="Y243" s="12"/>
      <c r="Z243" s="12"/>
      <c r="AA243" s="12"/>
      <c r="AB243" s="12"/>
      <c r="AC243" s="12"/>
      <c r="AD243" s="12"/>
      <c r="AE243" s="12"/>
      <c r="AR243" s="209" t="s">
        <v>79</v>
      </c>
      <c r="AT243" s="210" t="s">
        <v>71</v>
      </c>
      <c r="AU243" s="210" t="s">
        <v>79</v>
      </c>
      <c r="AY243" s="209" t="s">
        <v>240</v>
      </c>
      <c r="BK243" s="211">
        <f>BK244</f>
        <v>0</v>
      </c>
    </row>
    <row r="244" s="2" customFormat="1" ht="55.5" customHeight="1">
      <c r="A244" s="39"/>
      <c r="B244" s="40"/>
      <c r="C244" s="214" t="s">
        <v>428</v>
      </c>
      <c r="D244" s="214" t="s">
        <v>243</v>
      </c>
      <c r="E244" s="215" t="s">
        <v>1650</v>
      </c>
      <c r="F244" s="216" t="s">
        <v>1651</v>
      </c>
      <c r="G244" s="217" t="s">
        <v>786</v>
      </c>
      <c r="H244" s="218">
        <v>14.956</v>
      </c>
      <c r="I244" s="219"/>
      <c r="J244" s="220">
        <f>ROUND(I244*H244,2)</f>
        <v>0</v>
      </c>
      <c r="K244" s="216" t="s">
        <v>749</v>
      </c>
      <c r="L244" s="45"/>
      <c r="M244" s="221" t="s">
        <v>19</v>
      </c>
      <c r="N244" s="222" t="s">
        <v>43</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248</v>
      </c>
      <c r="AT244" s="225" t="s">
        <v>243</v>
      </c>
      <c r="AU244" s="225" t="s">
        <v>81</v>
      </c>
      <c r="AY244" s="18" t="s">
        <v>240</v>
      </c>
      <c r="BE244" s="226">
        <f>IF(N244="základní",J244,0)</f>
        <v>0</v>
      </c>
      <c r="BF244" s="226">
        <f>IF(N244="snížená",J244,0)</f>
        <v>0</v>
      </c>
      <c r="BG244" s="226">
        <f>IF(N244="zákl. přenesená",J244,0)</f>
        <v>0</v>
      </c>
      <c r="BH244" s="226">
        <f>IF(N244="sníž. přenesená",J244,0)</f>
        <v>0</v>
      </c>
      <c r="BI244" s="226">
        <f>IF(N244="nulová",J244,0)</f>
        <v>0</v>
      </c>
      <c r="BJ244" s="18" t="s">
        <v>79</v>
      </c>
      <c r="BK244" s="226">
        <f>ROUND(I244*H244,2)</f>
        <v>0</v>
      </c>
      <c r="BL244" s="18" t="s">
        <v>248</v>
      </c>
      <c r="BM244" s="225" t="s">
        <v>9457</v>
      </c>
    </row>
    <row r="245" s="12" customFormat="1" ht="22.8" customHeight="1">
      <c r="A245" s="12"/>
      <c r="B245" s="198"/>
      <c r="C245" s="199"/>
      <c r="D245" s="200" t="s">
        <v>71</v>
      </c>
      <c r="E245" s="212" t="s">
        <v>954</v>
      </c>
      <c r="F245" s="212" t="s">
        <v>955</v>
      </c>
      <c r="G245" s="199"/>
      <c r="H245" s="199"/>
      <c r="I245" s="202"/>
      <c r="J245" s="213">
        <f>BK245</f>
        <v>0</v>
      </c>
      <c r="K245" s="199"/>
      <c r="L245" s="204"/>
      <c r="M245" s="205"/>
      <c r="N245" s="206"/>
      <c r="O245" s="206"/>
      <c r="P245" s="207">
        <f>SUM(P246:P267)</f>
        <v>0</v>
      </c>
      <c r="Q245" s="206"/>
      <c r="R245" s="207">
        <f>SUM(R246:R267)</f>
        <v>0</v>
      </c>
      <c r="S245" s="206"/>
      <c r="T245" s="208">
        <f>SUM(T246:T267)</f>
        <v>0</v>
      </c>
      <c r="U245" s="12"/>
      <c r="V245" s="12"/>
      <c r="W245" s="12"/>
      <c r="X245" s="12"/>
      <c r="Y245" s="12"/>
      <c r="Z245" s="12"/>
      <c r="AA245" s="12"/>
      <c r="AB245" s="12"/>
      <c r="AC245" s="12"/>
      <c r="AD245" s="12"/>
      <c r="AE245" s="12"/>
      <c r="AR245" s="209" t="s">
        <v>79</v>
      </c>
      <c r="AT245" s="210" t="s">
        <v>71</v>
      </c>
      <c r="AU245" s="210" t="s">
        <v>79</v>
      </c>
      <c r="AY245" s="209" t="s">
        <v>240</v>
      </c>
      <c r="BK245" s="211">
        <f>SUM(BK246:BK267)</f>
        <v>0</v>
      </c>
    </row>
    <row r="246" s="2" customFormat="1" ht="21.75" customHeight="1">
      <c r="A246" s="39"/>
      <c r="B246" s="40"/>
      <c r="C246" s="214" t="s">
        <v>331</v>
      </c>
      <c r="D246" s="214" t="s">
        <v>243</v>
      </c>
      <c r="E246" s="215" t="s">
        <v>9191</v>
      </c>
      <c r="F246" s="216" t="s">
        <v>9192</v>
      </c>
      <c r="G246" s="217" t="s">
        <v>786</v>
      </c>
      <c r="H246" s="218">
        <v>1253.867</v>
      </c>
      <c r="I246" s="219"/>
      <c r="J246" s="220">
        <f>ROUND(I246*H246,2)</f>
        <v>0</v>
      </c>
      <c r="K246" s="216" t="s">
        <v>749</v>
      </c>
      <c r="L246" s="45"/>
      <c r="M246" s="221" t="s">
        <v>19</v>
      </c>
      <c r="N246" s="222" t="s">
        <v>43</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248</v>
      </c>
      <c r="AT246" s="225" t="s">
        <v>243</v>
      </c>
      <c r="AU246" s="225" t="s">
        <v>81</v>
      </c>
      <c r="AY246" s="18" t="s">
        <v>240</v>
      </c>
      <c r="BE246" s="226">
        <f>IF(N246="základní",J246,0)</f>
        <v>0</v>
      </c>
      <c r="BF246" s="226">
        <f>IF(N246="snížená",J246,0)</f>
        <v>0</v>
      </c>
      <c r="BG246" s="226">
        <f>IF(N246="zákl. přenesená",J246,0)</f>
        <v>0</v>
      </c>
      <c r="BH246" s="226">
        <f>IF(N246="sníž. přenesená",J246,0)</f>
        <v>0</v>
      </c>
      <c r="BI246" s="226">
        <f>IF(N246="nulová",J246,0)</f>
        <v>0</v>
      </c>
      <c r="BJ246" s="18" t="s">
        <v>79</v>
      </c>
      <c r="BK246" s="226">
        <f>ROUND(I246*H246,2)</f>
        <v>0</v>
      </c>
      <c r="BL246" s="18" t="s">
        <v>248</v>
      </c>
      <c r="BM246" s="225" t="s">
        <v>9193</v>
      </c>
    </row>
    <row r="247" s="2" customFormat="1">
      <c r="A247" s="39"/>
      <c r="B247" s="40"/>
      <c r="C247" s="214" t="s">
        <v>617</v>
      </c>
      <c r="D247" s="214" t="s">
        <v>243</v>
      </c>
      <c r="E247" s="215" t="s">
        <v>9194</v>
      </c>
      <c r="F247" s="216" t="s">
        <v>9195</v>
      </c>
      <c r="G247" s="217" t="s">
        <v>786</v>
      </c>
      <c r="H247" s="218">
        <v>1000</v>
      </c>
      <c r="I247" s="219"/>
      <c r="J247" s="220">
        <f>ROUND(I247*H247,2)</f>
        <v>0</v>
      </c>
      <c r="K247" s="216" t="s">
        <v>749</v>
      </c>
      <c r="L247" s="45"/>
      <c r="M247" s="221" t="s">
        <v>19</v>
      </c>
      <c r="N247" s="222" t="s">
        <v>43</v>
      </c>
      <c r="O247" s="85"/>
      <c r="P247" s="223">
        <f>O247*H247</f>
        <v>0</v>
      </c>
      <c r="Q247" s="223">
        <v>0</v>
      </c>
      <c r="R247" s="223">
        <f>Q247*H247</f>
        <v>0</v>
      </c>
      <c r="S247" s="223">
        <v>0</v>
      </c>
      <c r="T247" s="224">
        <f>S247*H247</f>
        <v>0</v>
      </c>
      <c r="U247" s="39"/>
      <c r="V247" s="39"/>
      <c r="W247" s="39"/>
      <c r="X247" s="39"/>
      <c r="Y247" s="39"/>
      <c r="Z247" s="39"/>
      <c r="AA247" s="39"/>
      <c r="AB247" s="39"/>
      <c r="AC247" s="39"/>
      <c r="AD247" s="39"/>
      <c r="AE247" s="39"/>
      <c r="AR247" s="225" t="s">
        <v>248</v>
      </c>
      <c r="AT247" s="225" t="s">
        <v>243</v>
      </c>
      <c r="AU247" s="225" t="s">
        <v>81</v>
      </c>
      <c r="AY247" s="18" t="s">
        <v>240</v>
      </c>
      <c r="BE247" s="226">
        <f>IF(N247="základní",J247,0)</f>
        <v>0</v>
      </c>
      <c r="BF247" s="226">
        <f>IF(N247="snížená",J247,0)</f>
        <v>0</v>
      </c>
      <c r="BG247" s="226">
        <f>IF(N247="zákl. přenesená",J247,0)</f>
        <v>0</v>
      </c>
      <c r="BH247" s="226">
        <f>IF(N247="sníž. přenesená",J247,0)</f>
        <v>0</v>
      </c>
      <c r="BI247" s="226">
        <f>IF(N247="nulová",J247,0)</f>
        <v>0</v>
      </c>
      <c r="BJ247" s="18" t="s">
        <v>79</v>
      </c>
      <c r="BK247" s="226">
        <f>ROUND(I247*H247,2)</f>
        <v>0</v>
      </c>
      <c r="BL247" s="18" t="s">
        <v>248</v>
      </c>
      <c r="BM247" s="225" t="s">
        <v>9196</v>
      </c>
    </row>
    <row r="248" s="13" customFormat="1">
      <c r="A248" s="13"/>
      <c r="B248" s="248"/>
      <c r="C248" s="249"/>
      <c r="D248" s="227" t="s">
        <v>801</v>
      </c>
      <c r="E248" s="250" t="s">
        <v>19</v>
      </c>
      <c r="F248" s="251" t="s">
        <v>9458</v>
      </c>
      <c r="G248" s="249"/>
      <c r="H248" s="252">
        <v>1000</v>
      </c>
      <c r="I248" s="253"/>
      <c r="J248" s="249"/>
      <c r="K248" s="249"/>
      <c r="L248" s="254"/>
      <c r="M248" s="255"/>
      <c r="N248" s="256"/>
      <c r="O248" s="256"/>
      <c r="P248" s="256"/>
      <c r="Q248" s="256"/>
      <c r="R248" s="256"/>
      <c r="S248" s="256"/>
      <c r="T248" s="257"/>
      <c r="U248" s="13"/>
      <c r="V248" s="13"/>
      <c r="W248" s="13"/>
      <c r="X248" s="13"/>
      <c r="Y248" s="13"/>
      <c r="Z248" s="13"/>
      <c r="AA248" s="13"/>
      <c r="AB248" s="13"/>
      <c r="AC248" s="13"/>
      <c r="AD248" s="13"/>
      <c r="AE248" s="13"/>
      <c r="AT248" s="258" t="s">
        <v>801</v>
      </c>
      <c r="AU248" s="258" t="s">
        <v>81</v>
      </c>
      <c r="AV248" s="13" t="s">
        <v>81</v>
      </c>
      <c r="AW248" s="13" t="s">
        <v>33</v>
      </c>
      <c r="AX248" s="13" t="s">
        <v>79</v>
      </c>
      <c r="AY248" s="258" t="s">
        <v>240</v>
      </c>
    </row>
    <row r="249" s="2" customFormat="1" ht="44.25" customHeight="1">
      <c r="A249" s="39"/>
      <c r="B249" s="40"/>
      <c r="C249" s="214" t="s">
        <v>333</v>
      </c>
      <c r="D249" s="214" t="s">
        <v>243</v>
      </c>
      <c r="E249" s="215" t="s">
        <v>9459</v>
      </c>
      <c r="F249" s="216" t="s">
        <v>9460</v>
      </c>
      <c r="G249" s="217" t="s">
        <v>786</v>
      </c>
      <c r="H249" s="218">
        <v>1253.867</v>
      </c>
      <c r="I249" s="219"/>
      <c r="J249" s="220">
        <f>ROUND(I249*H249,2)</f>
        <v>0</v>
      </c>
      <c r="K249" s="216" t="s">
        <v>749</v>
      </c>
      <c r="L249" s="45"/>
      <c r="M249" s="221" t="s">
        <v>19</v>
      </c>
      <c r="N249" s="222" t="s">
        <v>43</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248</v>
      </c>
      <c r="AT249" s="225" t="s">
        <v>243</v>
      </c>
      <c r="AU249" s="225" t="s">
        <v>81</v>
      </c>
      <c r="AY249" s="18" t="s">
        <v>240</v>
      </c>
      <c r="BE249" s="226">
        <f>IF(N249="základní",J249,0)</f>
        <v>0</v>
      </c>
      <c r="BF249" s="226">
        <f>IF(N249="snížená",J249,0)</f>
        <v>0</v>
      </c>
      <c r="BG249" s="226">
        <f>IF(N249="zákl. přenesená",J249,0)</f>
        <v>0</v>
      </c>
      <c r="BH249" s="226">
        <f>IF(N249="sníž. přenesená",J249,0)</f>
        <v>0</v>
      </c>
      <c r="BI249" s="226">
        <f>IF(N249="nulová",J249,0)</f>
        <v>0</v>
      </c>
      <c r="BJ249" s="18" t="s">
        <v>79</v>
      </c>
      <c r="BK249" s="226">
        <f>ROUND(I249*H249,2)</f>
        <v>0</v>
      </c>
      <c r="BL249" s="18" t="s">
        <v>248</v>
      </c>
      <c r="BM249" s="225" t="s">
        <v>9461</v>
      </c>
    </row>
    <row r="250" s="2" customFormat="1">
      <c r="A250" s="39"/>
      <c r="B250" s="40"/>
      <c r="C250" s="214" t="s">
        <v>626</v>
      </c>
      <c r="D250" s="214" t="s">
        <v>243</v>
      </c>
      <c r="E250" s="215" t="s">
        <v>9462</v>
      </c>
      <c r="F250" s="216" t="s">
        <v>9463</v>
      </c>
      <c r="G250" s="217" t="s">
        <v>786</v>
      </c>
      <c r="H250" s="218">
        <v>1253.867</v>
      </c>
      <c r="I250" s="219"/>
      <c r="J250" s="220">
        <f>ROUND(I250*H250,2)</f>
        <v>0</v>
      </c>
      <c r="K250" s="216" t="s">
        <v>749</v>
      </c>
      <c r="L250" s="45"/>
      <c r="M250" s="221" t="s">
        <v>19</v>
      </c>
      <c r="N250" s="222" t="s">
        <v>43</v>
      </c>
      <c r="O250" s="85"/>
      <c r="P250" s="223">
        <f>O250*H250</f>
        <v>0</v>
      </c>
      <c r="Q250" s="223">
        <v>0</v>
      </c>
      <c r="R250" s="223">
        <f>Q250*H250</f>
        <v>0</v>
      </c>
      <c r="S250" s="223">
        <v>0</v>
      </c>
      <c r="T250" s="224">
        <f>S250*H250</f>
        <v>0</v>
      </c>
      <c r="U250" s="39"/>
      <c r="V250" s="39"/>
      <c r="W250" s="39"/>
      <c r="X250" s="39"/>
      <c r="Y250" s="39"/>
      <c r="Z250" s="39"/>
      <c r="AA250" s="39"/>
      <c r="AB250" s="39"/>
      <c r="AC250" s="39"/>
      <c r="AD250" s="39"/>
      <c r="AE250" s="39"/>
      <c r="AR250" s="225" t="s">
        <v>248</v>
      </c>
      <c r="AT250" s="225" t="s">
        <v>243</v>
      </c>
      <c r="AU250" s="225" t="s">
        <v>81</v>
      </c>
      <c r="AY250" s="18" t="s">
        <v>240</v>
      </c>
      <c r="BE250" s="226">
        <f>IF(N250="základní",J250,0)</f>
        <v>0</v>
      </c>
      <c r="BF250" s="226">
        <f>IF(N250="snížená",J250,0)</f>
        <v>0</v>
      </c>
      <c r="BG250" s="226">
        <f>IF(N250="zákl. přenesená",J250,0)</f>
        <v>0</v>
      </c>
      <c r="BH250" s="226">
        <f>IF(N250="sníž. přenesená",J250,0)</f>
        <v>0</v>
      </c>
      <c r="BI250" s="226">
        <f>IF(N250="nulová",J250,0)</f>
        <v>0</v>
      </c>
      <c r="BJ250" s="18" t="s">
        <v>79</v>
      </c>
      <c r="BK250" s="226">
        <f>ROUND(I250*H250,2)</f>
        <v>0</v>
      </c>
      <c r="BL250" s="18" t="s">
        <v>248</v>
      </c>
      <c r="BM250" s="225" t="s">
        <v>9464</v>
      </c>
    </row>
    <row r="251" s="2" customFormat="1">
      <c r="A251" s="39"/>
      <c r="B251" s="40"/>
      <c r="C251" s="214" t="s">
        <v>336</v>
      </c>
      <c r="D251" s="214" t="s">
        <v>243</v>
      </c>
      <c r="E251" s="215" t="s">
        <v>9465</v>
      </c>
      <c r="F251" s="216" t="s">
        <v>9466</v>
      </c>
      <c r="G251" s="217" t="s">
        <v>261</v>
      </c>
      <c r="H251" s="218">
        <v>11</v>
      </c>
      <c r="I251" s="219"/>
      <c r="J251" s="220">
        <f>ROUND(I251*H251,2)</f>
        <v>0</v>
      </c>
      <c r="K251" s="216" t="s">
        <v>749</v>
      </c>
      <c r="L251" s="45"/>
      <c r="M251" s="221" t="s">
        <v>19</v>
      </c>
      <c r="N251" s="222" t="s">
        <v>43</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248</v>
      </c>
      <c r="AT251" s="225" t="s">
        <v>243</v>
      </c>
      <c r="AU251" s="225" t="s">
        <v>81</v>
      </c>
      <c r="AY251" s="18" t="s">
        <v>240</v>
      </c>
      <c r="BE251" s="226">
        <f>IF(N251="základní",J251,0)</f>
        <v>0</v>
      </c>
      <c r="BF251" s="226">
        <f>IF(N251="snížená",J251,0)</f>
        <v>0</v>
      </c>
      <c r="BG251" s="226">
        <f>IF(N251="zákl. přenesená",J251,0)</f>
        <v>0</v>
      </c>
      <c r="BH251" s="226">
        <f>IF(N251="sníž. přenesená",J251,0)</f>
        <v>0</v>
      </c>
      <c r="BI251" s="226">
        <f>IF(N251="nulová",J251,0)</f>
        <v>0</v>
      </c>
      <c r="BJ251" s="18" t="s">
        <v>79</v>
      </c>
      <c r="BK251" s="226">
        <f>ROUND(I251*H251,2)</f>
        <v>0</v>
      </c>
      <c r="BL251" s="18" t="s">
        <v>248</v>
      </c>
      <c r="BM251" s="225" t="s">
        <v>9467</v>
      </c>
    </row>
    <row r="252" s="13" customFormat="1">
      <c r="A252" s="13"/>
      <c r="B252" s="248"/>
      <c r="C252" s="249"/>
      <c r="D252" s="227" t="s">
        <v>801</v>
      </c>
      <c r="E252" s="250" t="s">
        <v>19</v>
      </c>
      <c r="F252" s="251" t="s">
        <v>9468</v>
      </c>
      <c r="G252" s="249"/>
      <c r="H252" s="252">
        <v>11</v>
      </c>
      <c r="I252" s="253"/>
      <c r="J252" s="249"/>
      <c r="K252" s="249"/>
      <c r="L252" s="254"/>
      <c r="M252" s="255"/>
      <c r="N252" s="256"/>
      <c r="O252" s="256"/>
      <c r="P252" s="256"/>
      <c r="Q252" s="256"/>
      <c r="R252" s="256"/>
      <c r="S252" s="256"/>
      <c r="T252" s="257"/>
      <c r="U252" s="13"/>
      <c r="V252" s="13"/>
      <c r="W252" s="13"/>
      <c r="X252" s="13"/>
      <c r="Y252" s="13"/>
      <c r="Z252" s="13"/>
      <c r="AA252" s="13"/>
      <c r="AB252" s="13"/>
      <c r="AC252" s="13"/>
      <c r="AD252" s="13"/>
      <c r="AE252" s="13"/>
      <c r="AT252" s="258" t="s">
        <v>801</v>
      </c>
      <c r="AU252" s="258" t="s">
        <v>81</v>
      </c>
      <c r="AV252" s="13" t="s">
        <v>81</v>
      </c>
      <c r="AW252" s="13" t="s">
        <v>33</v>
      </c>
      <c r="AX252" s="13" t="s">
        <v>79</v>
      </c>
      <c r="AY252" s="258" t="s">
        <v>240</v>
      </c>
    </row>
    <row r="253" s="2" customFormat="1">
      <c r="A253" s="39"/>
      <c r="B253" s="40"/>
      <c r="C253" s="214" t="s">
        <v>633</v>
      </c>
      <c r="D253" s="214" t="s">
        <v>243</v>
      </c>
      <c r="E253" s="215" t="s">
        <v>9469</v>
      </c>
      <c r="F253" s="216" t="s">
        <v>9470</v>
      </c>
      <c r="G253" s="217" t="s">
        <v>261</v>
      </c>
      <c r="H253" s="218">
        <v>660</v>
      </c>
      <c r="I253" s="219"/>
      <c r="J253" s="220">
        <f>ROUND(I253*H253,2)</f>
        <v>0</v>
      </c>
      <c r="K253" s="216" t="s">
        <v>749</v>
      </c>
      <c r="L253" s="45"/>
      <c r="M253" s="221" t="s">
        <v>19</v>
      </c>
      <c r="N253" s="222" t="s">
        <v>43</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248</v>
      </c>
      <c r="AT253" s="225" t="s">
        <v>243</v>
      </c>
      <c r="AU253" s="225" t="s">
        <v>81</v>
      </c>
      <c r="AY253" s="18" t="s">
        <v>240</v>
      </c>
      <c r="BE253" s="226">
        <f>IF(N253="základní",J253,0)</f>
        <v>0</v>
      </c>
      <c r="BF253" s="226">
        <f>IF(N253="snížená",J253,0)</f>
        <v>0</v>
      </c>
      <c r="BG253" s="226">
        <f>IF(N253="zákl. přenesená",J253,0)</f>
        <v>0</v>
      </c>
      <c r="BH253" s="226">
        <f>IF(N253="sníž. přenesená",J253,0)</f>
        <v>0</v>
      </c>
      <c r="BI253" s="226">
        <f>IF(N253="nulová",J253,0)</f>
        <v>0</v>
      </c>
      <c r="BJ253" s="18" t="s">
        <v>79</v>
      </c>
      <c r="BK253" s="226">
        <f>ROUND(I253*H253,2)</f>
        <v>0</v>
      </c>
      <c r="BL253" s="18" t="s">
        <v>248</v>
      </c>
      <c r="BM253" s="225" t="s">
        <v>9471</v>
      </c>
    </row>
    <row r="254" s="13" customFormat="1">
      <c r="A254" s="13"/>
      <c r="B254" s="248"/>
      <c r="C254" s="249"/>
      <c r="D254" s="227" t="s">
        <v>801</v>
      </c>
      <c r="E254" s="249"/>
      <c r="F254" s="251" t="s">
        <v>9472</v>
      </c>
      <c r="G254" s="249"/>
      <c r="H254" s="252">
        <v>660</v>
      </c>
      <c r="I254" s="253"/>
      <c r="J254" s="249"/>
      <c r="K254" s="249"/>
      <c r="L254" s="254"/>
      <c r="M254" s="255"/>
      <c r="N254" s="256"/>
      <c r="O254" s="256"/>
      <c r="P254" s="256"/>
      <c r="Q254" s="256"/>
      <c r="R254" s="256"/>
      <c r="S254" s="256"/>
      <c r="T254" s="257"/>
      <c r="U254" s="13"/>
      <c r="V254" s="13"/>
      <c r="W254" s="13"/>
      <c r="X254" s="13"/>
      <c r="Y254" s="13"/>
      <c r="Z254" s="13"/>
      <c r="AA254" s="13"/>
      <c r="AB254" s="13"/>
      <c r="AC254" s="13"/>
      <c r="AD254" s="13"/>
      <c r="AE254" s="13"/>
      <c r="AT254" s="258" t="s">
        <v>801</v>
      </c>
      <c r="AU254" s="258" t="s">
        <v>81</v>
      </c>
      <c r="AV254" s="13" t="s">
        <v>81</v>
      </c>
      <c r="AW254" s="13" t="s">
        <v>4</v>
      </c>
      <c r="AX254" s="13" t="s">
        <v>79</v>
      </c>
      <c r="AY254" s="258" t="s">
        <v>240</v>
      </c>
    </row>
    <row r="255" s="2" customFormat="1" ht="33" customHeight="1">
      <c r="A255" s="39"/>
      <c r="B255" s="40"/>
      <c r="C255" s="214" t="s">
        <v>338</v>
      </c>
      <c r="D255" s="214" t="s">
        <v>243</v>
      </c>
      <c r="E255" s="215" t="s">
        <v>959</v>
      </c>
      <c r="F255" s="216" t="s">
        <v>960</v>
      </c>
      <c r="G255" s="217" t="s">
        <v>786</v>
      </c>
      <c r="H255" s="218">
        <v>1253.867</v>
      </c>
      <c r="I255" s="219"/>
      <c r="J255" s="220">
        <f>ROUND(I255*H255,2)</f>
        <v>0</v>
      </c>
      <c r="K255" s="216" t="s">
        <v>749</v>
      </c>
      <c r="L255" s="45"/>
      <c r="M255" s="221" t="s">
        <v>19</v>
      </c>
      <c r="N255" s="222" t="s">
        <v>43</v>
      </c>
      <c r="O255" s="85"/>
      <c r="P255" s="223">
        <f>O255*H255</f>
        <v>0</v>
      </c>
      <c r="Q255" s="223">
        <v>0</v>
      </c>
      <c r="R255" s="223">
        <f>Q255*H255</f>
        <v>0</v>
      </c>
      <c r="S255" s="223">
        <v>0</v>
      </c>
      <c r="T255" s="224">
        <f>S255*H255</f>
        <v>0</v>
      </c>
      <c r="U255" s="39"/>
      <c r="V255" s="39"/>
      <c r="W255" s="39"/>
      <c r="X255" s="39"/>
      <c r="Y255" s="39"/>
      <c r="Z255" s="39"/>
      <c r="AA255" s="39"/>
      <c r="AB255" s="39"/>
      <c r="AC255" s="39"/>
      <c r="AD255" s="39"/>
      <c r="AE255" s="39"/>
      <c r="AR255" s="225" t="s">
        <v>248</v>
      </c>
      <c r="AT255" s="225" t="s">
        <v>243</v>
      </c>
      <c r="AU255" s="225" t="s">
        <v>81</v>
      </c>
      <c r="AY255" s="18" t="s">
        <v>240</v>
      </c>
      <c r="BE255" s="226">
        <f>IF(N255="základní",J255,0)</f>
        <v>0</v>
      </c>
      <c r="BF255" s="226">
        <f>IF(N255="snížená",J255,0)</f>
        <v>0</v>
      </c>
      <c r="BG255" s="226">
        <f>IF(N255="zákl. přenesená",J255,0)</f>
        <v>0</v>
      </c>
      <c r="BH255" s="226">
        <f>IF(N255="sníž. přenesená",J255,0)</f>
        <v>0</v>
      </c>
      <c r="BI255" s="226">
        <f>IF(N255="nulová",J255,0)</f>
        <v>0</v>
      </c>
      <c r="BJ255" s="18" t="s">
        <v>79</v>
      </c>
      <c r="BK255" s="226">
        <f>ROUND(I255*H255,2)</f>
        <v>0</v>
      </c>
      <c r="BL255" s="18" t="s">
        <v>248</v>
      </c>
      <c r="BM255" s="225" t="s">
        <v>9473</v>
      </c>
    </row>
    <row r="256" s="2" customFormat="1" ht="44.25" customHeight="1">
      <c r="A256" s="39"/>
      <c r="B256" s="40"/>
      <c r="C256" s="214" t="s">
        <v>640</v>
      </c>
      <c r="D256" s="214" t="s">
        <v>243</v>
      </c>
      <c r="E256" s="215" t="s">
        <v>962</v>
      </c>
      <c r="F256" s="216" t="s">
        <v>9474</v>
      </c>
      <c r="G256" s="217" t="s">
        <v>786</v>
      </c>
      <c r="H256" s="218">
        <v>23823.473000000002</v>
      </c>
      <c r="I256" s="219"/>
      <c r="J256" s="220">
        <f>ROUND(I256*H256,2)</f>
        <v>0</v>
      </c>
      <c r="K256" s="216" t="s">
        <v>749</v>
      </c>
      <c r="L256" s="45"/>
      <c r="M256" s="221" t="s">
        <v>19</v>
      </c>
      <c r="N256" s="222" t="s">
        <v>43</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248</v>
      </c>
      <c r="AT256" s="225" t="s">
        <v>243</v>
      </c>
      <c r="AU256" s="225" t="s">
        <v>81</v>
      </c>
      <c r="AY256" s="18" t="s">
        <v>240</v>
      </c>
      <c r="BE256" s="226">
        <f>IF(N256="základní",J256,0)</f>
        <v>0</v>
      </c>
      <c r="BF256" s="226">
        <f>IF(N256="snížená",J256,0)</f>
        <v>0</v>
      </c>
      <c r="BG256" s="226">
        <f>IF(N256="zákl. přenesená",J256,0)</f>
        <v>0</v>
      </c>
      <c r="BH256" s="226">
        <f>IF(N256="sníž. přenesená",J256,0)</f>
        <v>0</v>
      </c>
      <c r="BI256" s="226">
        <f>IF(N256="nulová",J256,0)</f>
        <v>0</v>
      </c>
      <c r="BJ256" s="18" t="s">
        <v>79</v>
      </c>
      <c r="BK256" s="226">
        <f>ROUND(I256*H256,2)</f>
        <v>0</v>
      </c>
      <c r="BL256" s="18" t="s">
        <v>248</v>
      </c>
      <c r="BM256" s="225" t="s">
        <v>9475</v>
      </c>
    </row>
    <row r="257" s="13" customFormat="1">
      <c r="A257" s="13"/>
      <c r="B257" s="248"/>
      <c r="C257" s="249"/>
      <c r="D257" s="227" t="s">
        <v>801</v>
      </c>
      <c r="E257" s="249"/>
      <c r="F257" s="251" t="s">
        <v>9476</v>
      </c>
      <c r="G257" s="249"/>
      <c r="H257" s="252">
        <v>23823.473000000002</v>
      </c>
      <c r="I257" s="253"/>
      <c r="J257" s="249"/>
      <c r="K257" s="249"/>
      <c r="L257" s="254"/>
      <c r="M257" s="255"/>
      <c r="N257" s="256"/>
      <c r="O257" s="256"/>
      <c r="P257" s="256"/>
      <c r="Q257" s="256"/>
      <c r="R257" s="256"/>
      <c r="S257" s="256"/>
      <c r="T257" s="257"/>
      <c r="U257" s="13"/>
      <c r="V257" s="13"/>
      <c r="W257" s="13"/>
      <c r="X257" s="13"/>
      <c r="Y257" s="13"/>
      <c r="Z257" s="13"/>
      <c r="AA257" s="13"/>
      <c r="AB257" s="13"/>
      <c r="AC257" s="13"/>
      <c r="AD257" s="13"/>
      <c r="AE257" s="13"/>
      <c r="AT257" s="258" t="s">
        <v>801</v>
      </c>
      <c r="AU257" s="258" t="s">
        <v>81</v>
      </c>
      <c r="AV257" s="13" t="s">
        <v>81</v>
      </c>
      <c r="AW257" s="13" t="s">
        <v>4</v>
      </c>
      <c r="AX257" s="13" t="s">
        <v>79</v>
      </c>
      <c r="AY257" s="258" t="s">
        <v>240</v>
      </c>
    </row>
    <row r="258" s="2" customFormat="1" ht="44.25" customHeight="1">
      <c r="A258" s="39"/>
      <c r="B258" s="40"/>
      <c r="C258" s="214" t="s">
        <v>344</v>
      </c>
      <c r="D258" s="214" t="s">
        <v>243</v>
      </c>
      <c r="E258" s="215" t="s">
        <v>965</v>
      </c>
      <c r="F258" s="216" t="s">
        <v>966</v>
      </c>
      <c r="G258" s="217" t="s">
        <v>786</v>
      </c>
      <c r="H258" s="218">
        <v>138.12100000000001</v>
      </c>
      <c r="I258" s="219"/>
      <c r="J258" s="220">
        <f>ROUND(I258*H258,2)</f>
        <v>0</v>
      </c>
      <c r="K258" s="216" t="s">
        <v>749</v>
      </c>
      <c r="L258" s="45"/>
      <c r="M258" s="221" t="s">
        <v>19</v>
      </c>
      <c r="N258" s="222" t="s">
        <v>43</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248</v>
      </c>
      <c r="AT258" s="225" t="s">
        <v>243</v>
      </c>
      <c r="AU258" s="225" t="s">
        <v>81</v>
      </c>
      <c r="AY258" s="18" t="s">
        <v>240</v>
      </c>
      <c r="BE258" s="226">
        <f>IF(N258="základní",J258,0)</f>
        <v>0</v>
      </c>
      <c r="BF258" s="226">
        <f>IF(N258="snížená",J258,0)</f>
        <v>0</v>
      </c>
      <c r="BG258" s="226">
        <f>IF(N258="zákl. přenesená",J258,0)</f>
        <v>0</v>
      </c>
      <c r="BH258" s="226">
        <f>IF(N258="sníž. přenesená",J258,0)</f>
        <v>0</v>
      </c>
      <c r="BI258" s="226">
        <f>IF(N258="nulová",J258,0)</f>
        <v>0</v>
      </c>
      <c r="BJ258" s="18" t="s">
        <v>79</v>
      </c>
      <c r="BK258" s="226">
        <f>ROUND(I258*H258,2)</f>
        <v>0</v>
      </c>
      <c r="BL258" s="18" t="s">
        <v>248</v>
      </c>
      <c r="BM258" s="225" t="s">
        <v>9209</v>
      </c>
    </row>
    <row r="259" s="13" customFormat="1">
      <c r="A259" s="13"/>
      <c r="B259" s="248"/>
      <c r="C259" s="249"/>
      <c r="D259" s="227" t="s">
        <v>801</v>
      </c>
      <c r="E259" s="250" t="s">
        <v>19</v>
      </c>
      <c r="F259" s="251" t="s">
        <v>9477</v>
      </c>
      <c r="G259" s="249"/>
      <c r="H259" s="252">
        <v>138.12100000000001</v>
      </c>
      <c r="I259" s="253"/>
      <c r="J259" s="249"/>
      <c r="K259" s="249"/>
      <c r="L259" s="254"/>
      <c r="M259" s="255"/>
      <c r="N259" s="256"/>
      <c r="O259" s="256"/>
      <c r="P259" s="256"/>
      <c r="Q259" s="256"/>
      <c r="R259" s="256"/>
      <c r="S259" s="256"/>
      <c r="T259" s="257"/>
      <c r="U259" s="13"/>
      <c r="V259" s="13"/>
      <c r="W259" s="13"/>
      <c r="X259" s="13"/>
      <c r="Y259" s="13"/>
      <c r="Z259" s="13"/>
      <c r="AA259" s="13"/>
      <c r="AB259" s="13"/>
      <c r="AC259" s="13"/>
      <c r="AD259" s="13"/>
      <c r="AE259" s="13"/>
      <c r="AT259" s="258" t="s">
        <v>801</v>
      </c>
      <c r="AU259" s="258" t="s">
        <v>81</v>
      </c>
      <c r="AV259" s="13" t="s">
        <v>81</v>
      </c>
      <c r="AW259" s="13" t="s">
        <v>33</v>
      </c>
      <c r="AX259" s="13" t="s">
        <v>79</v>
      </c>
      <c r="AY259" s="258" t="s">
        <v>240</v>
      </c>
    </row>
    <row r="260" s="2" customFormat="1" ht="44.25" customHeight="1">
      <c r="A260" s="39"/>
      <c r="B260" s="40"/>
      <c r="C260" s="214" t="s">
        <v>647</v>
      </c>
      <c r="D260" s="214" t="s">
        <v>243</v>
      </c>
      <c r="E260" s="215" t="s">
        <v>9220</v>
      </c>
      <c r="F260" s="216" t="s">
        <v>9221</v>
      </c>
      <c r="G260" s="217" t="s">
        <v>786</v>
      </c>
      <c r="H260" s="218">
        <v>558.28599999999994</v>
      </c>
      <c r="I260" s="219"/>
      <c r="J260" s="220">
        <f>ROUND(I260*H260,2)</f>
        <v>0</v>
      </c>
      <c r="K260" s="216" t="s">
        <v>749</v>
      </c>
      <c r="L260" s="45"/>
      <c r="M260" s="221" t="s">
        <v>19</v>
      </c>
      <c r="N260" s="222" t="s">
        <v>43</v>
      </c>
      <c r="O260" s="85"/>
      <c r="P260" s="223">
        <f>O260*H260</f>
        <v>0</v>
      </c>
      <c r="Q260" s="223">
        <v>0</v>
      </c>
      <c r="R260" s="223">
        <f>Q260*H260</f>
        <v>0</v>
      </c>
      <c r="S260" s="223">
        <v>0</v>
      </c>
      <c r="T260" s="224">
        <f>S260*H260</f>
        <v>0</v>
      </c>
      <c r="U260" s="39"/>
      <c r="V260" s="39"/>
      <c r="W260" s="39"/>
      <c r="X260" s="39"/>
      <c r="Y260" s="39"/>
      <c r="Z260" s="39"/>
      <c r="AA260" s="39"/>
      <c r="AB260" s="39"/>
      <c r="AC260" s="39"/>
      <c r="AD260" s="39"/>
      <c r="AE260" s="39"/>
      <c r="AR260" s="225" t="s">
        <v>248</v>
      </c>
      <c r="AT260" s="225" t="s">
        <v>243</v>
      </c>
      <c r="AU260" s="225" t="s">
        <v>81</v>
      </c>
      <c r="AY260" s="18" t="s">
        <v>240</v>
      </c>
      <c r="BE260" s="226">
        <f>IF(N260="základní",J260,0)</f>
        <v>0</v>
      </c>
      <c r="BF260" s="226">
        <f>IF(N260="snížená",J260,0)</f>
        <v>0</v>
      </c>
      <c r="BG260" s="226">
        <f>IF(N260="zákl. přenesená",J260,0)</f>
        <v>0</v>
      </c>
      <c r="BH260" s="226">
        <f>IF(N260="sníž. přenesená",J260,0)</f>
        <v>0</v>
      </c>
      <c r="BI260" s="226">
        <f>IF(N260="nulová",J260,0)</f>
        <v>0</v>
      </c>
      <c r="BJ260" s="18" t="s">
        <v>79</v>
      </c>
      <c r="BK260" s="226">
        <f>ROUND(I260*H260,2)</f>
        <v>0</v>
      </c>
      <c r="BL260" s="18" t="s">
        <v>248</v>
      </c>
      <c r="BM260" s="225" t="s">
        <v>9222</v>
      </c>
    </row>
    <row r="261" s="13" customFormat="1">
      <c r="A261" s="13"/>
      <c r="B261" s="248"/>
      <c r="C261" s="249"/>
      <c r="D261" s="227" t="s">
        <v>801</v>
      </c>
      <c r="E261" s="250" t="s">
        <v>19</v>
      </c>
      <c r="F261" s="251" t="s">
        <v>9478</v>
      </c>
      <c r="G261" s="249"/>
      <c r="H261" s="252">
        <v>558.28599999999994</v>
      </c>
      <c r="I261" s="253"/>
      <c r="J261" s="249"/>
      <c r="K261" s="249"/>
      <c r="L261" s="254"/>
      <c r="M261" s="255"/>
      <c r="N261" s="256"/>
      <c r="O261" s="256"/>
      <c r="P261" s="256"/>
      <c r="Q261" s="256"/>
      <c r="R261" s="256"/>
      <c r="S261" s="256"/>
      <c r="T261" s="257"/>
      <c r="U261" s="13"/>
      <c r="V261" s="13"/>
      <c r="W261" s="13"/>
      <c r="X261" s="13"/>
      <c r="Y261" s="13"/>
      <c r="Z261" s="13"/>
      <c r="AA261" s="13"/>
      <c r="AB261" s="13"/>
      <c r="AC261" s="13"/>
      <c r="AD261" s="13"/>
      <c r="AE261" s="13"/>
      <c r="AT261" s="258" t="s">
        <v>801</v>
      </c>
      <c r="AU261" s="258" t="s">
        <v>81</v>
      </c>
      <c r="AV261" s="13" t="s">
        <v>81</v>
      </c>
      <c r="AW261" s="13" t="s">
        <v>33</v>
      </c>
      <c r="AX261" s="13" t="s">
        <v>79</v>
      </c>
      <c r="AY261" s="258" t="s">
        <v>240</v>
      </c>
    </row>
    <row r="262" s="2" customFormat="1" ht="44.25" customHeight="1">
      <c r="A262" s="39"/>
      <c r="B262" s="40"/>
      <c r="C262" s="214" t="s">
        <v>347</v>
      </c>
      <c r="D262" s="214" t="s">
        <v>243</v>
      </c>
      <c r="E262" s="215" t="s">
        <v>9223</v>
      </c>
      <c r="F262" s="216" t="s">
        <v>9224</v>
      </c>
      <c r="G262" s="217" t="s">
        <v>786</v>
      </c>
      <c r="H262" s="218">
        <v>338.94600000000003</v>
      </c>
      <c r="I262" s="219"/>
      <c r="J262" s="220">
        <f>ROUND(I262*H262,2)</f>
        <v>0</v>
      </c>
      <c r="K262" s="216" t="s">
        <v>749</v>
      </c>
      <c r="L262" s="45"/>
      <c r="M262" s="221" t="s">
        <v>19</v>
      </c>
      <c r="N262" s="222" t="s">
        <v>43</v>
      </c>
      <c r="O262" s="85"/>
      <c r="P262" s="223">
        <f>O262*H262</f>
        <v>0</v>
      </c>
      <c r="Q262" s="223">
        <v>0</v>
      </c>
      <c r="R262" s="223">
        <f>Q262*H262</f>
        <v>0</v>
      </c>
      <c r="S262" s="223">
        <v>0</v>
      </c>
      <c r="T262" s="224">
        <f>S262*H262</f>
        <v>0</v>
      </c>
      <c r="U262" s="39"/>
      <c r="V262" s="39"/>
      <c r="W262" s="39"/>
      <c r="X262" s="39"/>
      <c r="Y262" s="39"/>
      <c r="Z262" s="39"/>
      <c r="AA262" s="39"/>
      <c r="AB262" s="39"/>
      <c r="AC262" s="39"/>
      <c r="AD262" s="39"/>
      <c r="AE262" s="39"/>
      <c r="AR262" s="225" t="s">
        <v>248</v>
      </c>
      <c r="AT262" s="225" t="s">
        <v>243</v>
      </c>
      <c r="AU262" s="225" t="s">
        <v>81</v>
      </c>
      <c r="AY262" s="18" t="s">
        <v>240</v>
      </c>
      <c r="BE262" s="226">
        <f>IF(N262="základní",J262,0)</f>
        <v>0</v>
      </c>
      <c r="BF262" s="226">
        <f>IF(N262="snížená",J262,0)</f>
        <v>0</v>
      </c>
      <c r="BG262" s="226">
        <f>IF(N262="zákl. přenesená",J262,0)</f>
        <v>0</v>
      </c>
      <c r="BH262" s="226">
        <f>IF(N262="sníž. přenesená",J262,0)</f>
        <v>0</v>
      </c>
      <c r="BI262" s="226">
        <f>IF(N262="nulová",J262,0)</f>
        <v>0</v>
      </c>
      <c r="BJ262" s="18" t="s">
        <v>79</v>
      </c>
      <c r="BK262" s="226">
        <f>ROUND(I262*H262,2)</f>
        <v>0</v>
      </c>
      <c r="BL262" s="18" t="s">
        <v>248</v>
      </c>
      <c r="BM262" s="225" t="s">
        <v>9225</v>
      </c>
    </row>
    <row r="263" s="13" customFormat="1">
      <c r="A263" s="13"/>
      <c r="B263" s="248"/>
      <c r="C263" s="249"/>
      <c r="D263" s="227" t="s">
        <v>801</v>
      </c>
      <c r="E263" s="250" t="s">
        <v>19</v>
      </c>
      <c r="F263" s="251" t="s">
        <v>9479</v>
      </c>
      <c r="G263" s="249"/>
      <c r="H263" s="252">
        <v>338.94600000000003</v>
      </c>
      <c r="I263" s="253"/>
      <c r="J263" s="249"/>
      <c r="K263" s="249"/>
      <c r="L263" s="254"/>
      <c r="M263" s="255"/>
      <c r="N263" s="256"/>
      <c r="O263" s="256"/>
      <c r="P263" s="256"/>
      <c r="Q263" s="256"/>
      <c r="R263" s="256"/>
      <c r="S263" s="256"/>
      <c r="T263" s="257"/>
      <c r="U263" s="13"/>
      <c r="V263" s="13"/>
      <c r="W263" s="13"/>
      <c r="X263" s="13"/>
      <c r="Y263" s="13"/>
      <c r="Z263" s="13"/>
      <c r="AA263" s="13"/>
      <c r="AB263" s="13"/>
      <c r="AC263" s="13"/>
      <c r="AD263" s="13"/>
      <c r="AE263" s="13"/>
      <c r="AT263" s="258" t="s">
        <v>801</v>
      </c>
      <c r="AU263" s="258" t="s">
        <v>81</v>
      </c>
      <c r="AV263" s="13" t="s">
        <v>81</v>
      </c>
      <c r="AW263" s="13" t="s">
        <v>33</v>
      </c>
      <c r="AX263" s="13" t="s">
        <v>79</v>
      </c>
      <c r="AY263" s="258" t="s">
        <v>240</v>
      </c>
    </row>
    <row r="264" s="2" customFormat="1" ht="55.5" customHeight="1">
      <c r="A264" s="39"/>
      <c r="B264" s="40"/>
      <c r="C264" s="214" t="s">
        <v>655</v>
      </c>
      <c r="D264" s="214" t="s">
        <v>243</v>
      </c>
      <c r="E264" s="215" t="s">
        <v>9480</v>
      </c>
      <c r="F264" s="216" t="s">
        <v>9481</v>
      </c>
      <c r="G264" s="217" t="s">
        <v>786</v>
      </c>
      <c r="H264" s="218">
        <v>30.359000000000002</v>
      </c>
      <c r="I264" s="219"/>
      <c r="J264" s="220">
        <f>ROUND(I264*H264,2)</f>
        <v>0</v>
      </c>
      <c r="K264" s="216" t="s">
        <v>749</v>
      </c>
      <c r="L264" s="45"/>
      <c r="M264" s="221" t="s">
        <v>19</v>
      </c>
      <c r="N264" s="222" t="s">
        <v>43</v>
      </c>
      <c r="O264" s="85"/>
      <c r="P264" s="223">
        <f>O264*H264</f>
        <v>0</v>
      </c>
      <c r="Q264" s="223">
        <v>0</v>
      </c>
      <c r="R264" s="223">
        <f>Q264*H264</f>
        <v>0</v>
      </c>
      <c r="S264" s="223">
        <v>0</v>
      </c>
      <c r="T264" s="224">
        <f>S264*H264</f>
        <v>0</v>
      </c>
      <c r="U264" s="39"/>
      <c r="V264" s="39"/>
      <c r="W264" s="39"/>
      <c r="X264" s="39"/>
      <c r="Y264" s="39"/>
      <c r="Z264" s="39"/>
      <c r="AA264" s="39"/>
      <c r="AB264" s="39"/>
      <c r="AC264" s="39"/>
      <c r="AD264" s="39"/>
      <c r="AE264" s="39"/>
      <c r="AR264" s="225" t="s">
        <v>248</v>
      </c>
      <c r="AT264" s="225" t="s">
        <v>243</v>
      </c>
      <c r="AU264" s="225" t="s">
        <v>81</v>
      </c>
      <c r="AY264" s="18" t="s">
        <v>240</v>
      </c>
      <c r="BE264" s="226">
        <f>IF(N264="základní",J264,0)</f>
        <v>0</v>
      </c>
      <c r="BF264" s="226">
        <f>IF(N264="snížená",J264,0)</f>
        <v>0</v>
      </c>
      <c r="BG264" s="226">
        <f>IF(N264="zákl. přenesená",J264,0)</f>
        <v>0</v>
      </c>
      <c r="BH264" s="226">
        <f>IF(N264="sníž. přenesená",J264,0)</f>
        <v>0</v>
      </c>
      <c r="BI264" s="226">
        <f>IF(N264="nulová",J264,0)</f>
        <v>0</v>
      </c>
      <c r="BJ264" s="18" t="s">
        <v>79</v>
      </c>
      <c r="BK264" s="226">
        <f>ROUND(I264*H264,2)</f>
        <v>0</v>
      </c>
      <c r="BL264" s="18" t="s">
        <v>248</v>
      </c>
      <c r="BM264" s="225" t="s">
        <v>9482</v>
      </c>
    </row>
    <row r="265" s="13" customFormat="1">
      <c r="A265" s="13"/>
      <c r="B265" s="248"/>
      <c r="C265" s="249"/>
      <c r="D265" s="227" t="s">
        <v>801</v>
      </c>
      <c r="E265" s="250" t="s">
        <v>19</v>
      </c>
      <c r="F265" s="251" t="s">
        <v>9483</v>
      </c>
      <c r="G265" s="249"/>
      <c r="H265" s="252">
        <v>30.359000000000002</v>
      </c>
      <c r="I265" s="253"/>
      <c r="J265" s="249"/>
      <c r="K265" s="249"/>
      <c r="L265" s="254"/>
      <c r="M265" s="255"/>
      <c r="N265" s="256"/>
      <c r="O265" s="256"/>
      <c r="P265" s="256"/>
      <c r="Q265" s="256"/>
      <c r="R265" s="256"/>
      <c r="S265" s="256"/>
      <c r="T265" s="257"/>
      <c r="U265" s="13"/>
      <c r="V265" s="13"/>
      <c r="W265" s="13"/>
      <c r="X265" s="13"/>
      <c r="Y265" s="13"/>
      <c r="Z265" s="13"/>
      <c r="AA265" s="13"/>
      <c r="AB265" s="13"/>
      <c r="AC265" s="13"/>
      <c r="AD265" s="13"/>
      <c r="AE265" s="13"/>
      <c r="AT265" s="258" t="s">
        <v>801</v>
      </c>
      <c r="AU265" s="258" t="s">
        <v>81</v>
      </c>
      <c r="AV265" s="13" t="s">
        <v>81</v>
      </c>
      <c r="AW265" s="13" t="s">
        <v>33</v>
      </c>
      <c r="AX265" s="13" t="s">
        <v>79</v>
      </c>
      <c r="AY265" s="258" t="s">
        <v>240</v>
      </c>
    </row>
    <row r="266" s="2" customFormat="1" ht="44.25" customHeight="1">
      <c r="A266" s="39"/>
      <c r="B266" s="40"/>
      <c r="C266" s="214" t="s">
        <v>351</v>
      </c>
      <c r="D266" s="214" t="s">
        <v>243</v>
      </c>
      <c r="E266" s="215" t="s">
        <v>9226</v>
      </c>
      <c r="F266" s="216" t="s">
        <v>785</v>
      </c>
      <c r="G266" s="217" t="s">
        <v>786</v>
      </c>
      <c r="H266" s="218">
        <v>157.856</v>
      </c>
      <c r="I266" s="219"/>
      <c r="J266" s="220">
        <f>ROUND(I266*H266,2)</f>
        <v>0</v>
      </c>
      <c r="K266" s="216" t="s">
        <v>749</v>
      </c>
      <c r="L266" s="45"/>
      <c r="M266" s="221" t="s">
        <v>19</v>
      </c>
      <c r="N266" s="222" t="s">
        <v>43</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248</v>
      </c>
      <c r="AT266" s="225" t="s">
        <v>243</v>
      </c>
      <c r="AU266" s="225" t="s">
        <v>81</v>
      </c>
      <c r="AY266" s="18" t="s">
        <v>240</v>
      </c>
      <c r="BE266" s="226">
        <f>IF(N266="základní",J266,0)</f>
        <v>0</v>
      </c>
      <c r="BF266" s="226">
        <f>IF(N266="snížená",J266,0)</f>
        <v>0</v>
      </c>
      <c r="BG266" s="226">
        <f>IF(N266="zákl. přenesená",J266,0)</f>
        <v>0</v>
      </c>
      <c r="BH266" s="226">
        <f>IF(N266="sníž. přenesená",J266,0)</f>
        <v>0</v>
      </c>
      <c r="BI266" s="226">
        <f>IF(N266="nulová",J266,0)</f>
        <v>0</v>
      </c>
      <c r="BJ266" s="18" t="s">
        <v>79</v>
      </c>
      <c r="BK266" s="226">
        <f>ROUND(I266*H266,2)</f>
        <v>0</v>
      </c>
      <c r="BL266" s="18" t="s">
        <v>248</v>
      </c>
      <c r="BM266" s="225" t="s">
        <v>9227</v>
      </c>
    </row>
    <row r="267" s="13" customFormat="1">
      <c r="A267" s="13"/>
      <c r="B267" s="248"/>
      <c r="C267" s="249"/>
      <c r="D267" s="227" t="s">
        <v>801</v>
      </c>
      <c r="E267" s="250" t="s">
        <v>19</v>
      </c>
      <c r="F267" s="251" t="s">
        <v>9484</v>
      </c>
      <c r="G267" s="249"/>
      <c r="H267" s="252">
        <v>157.856</v>
      </c>
      <c r="I267" s="253"/>
      <c r="J267" s="249"/>
      <c r="K267" s="249"/>
      <c r="L267" s="254"/>
      <c r="M267" s="255"/>
      <c r="N267" s="256"/>
      <c r="O267" s="256"/>
      <c r="P267" s="256"/>
      <c r="Q267" s="256"/>
      <c r="R267" s="256"/>
      <c r="S267" s="256"/>
      <c r="T267" s="257"/>
      <c r="U267" s="13"/>
      <c r="V267" s="13"/>
      <c r="W267" s="13"/>
      <c r="X267" s="13"/>
      <c r="Y267" s="13"/>
      <c r="Z267" s="13"/>
      <c r="AA267" s="13"/>
      <c r="AB267" s="13"/>
      <c r="AC267" s="13"/>
      <c r="AD267" s="13"/>
      <c r="AE267" s="13"/>
      <c r="AT267" s="258" t="s">
        <v>801</v>
      </c>
      <c r="AU267" s="258" t="s">
        <v>81</v>
      </c>
      <c r="AV267" s="13" t="s">
        <v>81</v>
      </c>
      <c r="AW267" s="13" t="s">
        <v>33</v>
      </c>
      <c r="AX267" s="13" t="s">
        <v>79</v>
      </c>
      <c r="AY267" s="258" t="s">
        <v>240</v>
      </c>
    </row>
    <row r="268" s="12" customFormat="1" ht="25.92" customHeight="1">
      <c r="A268" s="12"/>
      <c r="B268" s="198"/>
      <c r="C268" s="199"/>
      <c r="D268" s="200" t="s">
        <v>71</v>
      </c>
      <c r="E268" s="201" t="s">
        <v>1653</v>
      </c>
      <c r="F268" s="201" t="s">
        <v>1654</v>
      </c>
      <c r="G268" s="199"/>
      <c r="H268" s="199"/>
      <c r="I268" s="202"/>
      <c r="J268" s="203">
        <f>BK268</f>
        <v>0</v>
      </c>
      <c r="K268" s="199"/>
      <c r="L268" s="204"/>
      <c r="M268" s="205"/>
      <c r="N268" s="206"/>
      <c r="O268" s="206"/>
      <c r="P268" s="207">
        <f>P269+P272+P280+P290+P293+P318+P320+P327+P341+P349</f>
        <v>0</v>
      </c>
      <c r="Q268" s="206"/>
      <c r="R268" s="207">
        <f>R269+R272+R280+R290+R293+R318+R320+R327+R341+R349</f>
        <v>0.25919379999999997</v>
      </c>
      <c r="S268" s="206"/>
      <c r="T268" s="208">
        <f>T269+T272+T280+T290+T293+T318+T320+T327+T341+T349</f>
        <v>50.090735360000004</v>
      </c>
      <c r="U268" s="12"/>
      <c r="V268" s="12"/>
      <c r="W268" s="12"/>
      <c r="X268" s="12"/>
      <c r="Y268" s="12"/>
      <c r="Z268" s="12"/>
      <c r="AA268" s="12"/>
      <c r="AB268" s="12"/>
      <c r="AC268" s="12"/>
      <c r="AD268" s="12"/>
      <c r="AE268" s="12"/>
      <c r="AR268" s="209" t="s">
        <v>81</v>
      </c>
      <c r="AT268" s="210" t="s">
        <v>71</v>
      </c>
      <c r="AU268" s="210" t="s">
        <v>72</v>
      </c>
      <c r="AY268" s="209" t="s">
        <v>240</v>
      </c>
      <c r="BK268" s="211">
        <f>BK269+BK272+BK280+BK290+BK293+BK318+BK320+BK327+BK341+BK349</f>
        <v>0</v>
      </c>
    </row>
    <row r="269" s="12" customFormat="1" ht="22.8" customHeight="1">
      <c r="A269" s="12"/>
      <c r="B269" s="198"/>
      <c r="C269" s="199"/>
      <c r="D269" s="200" t="s">
        <v>71</v>
      </c>
      <c r="E269" s="212" t="s">
        <v>1655</v>
      </c>
      <c r="F269" s="212" t="s">
        <v>1656</v>
      </c>
      <c r="G269" s="199"/>
      <c r="H269" s="199"/>
      <c r="I269" s="202"/>
      <c r="J269" s="213">
        <f>BK269</f>
        <v>0</v>
      </c>
      <c r="K269" s="199"/>
      <c r="L269" s="204"/>
      <c r="M269" s="205"/>
      <c r="N269" s="206"/>
      <c r="O269" s="206"/>
      <c r="P269" s="207">
        <f>SUM(P270:P271)</f>
        <v>0</v>
      </c>
      <c r="Q269" s="206"/>
      <c r="R269" s="207">
        <f>SUM(R270:R271)</f>
        <v>0</v>
      </c>
      <c r="S269" s="206"/>
      <c r="T269" s="208">
        <f>SUM(T270:T271)</f>
        <v>0</v>
      </c>
      <c r="U269" s="12"/>
      <c r="V269" s="12"/>
      <c r="W269" s="12"/>
      <c r="X269" s="12"/>
      <c r="Y269" s="12"/>
      <c r="Z269" s="12"/>
      <c r="AA269" s="12"/>
      <c r="AB269" s="12"/>
      <c r="AC269" s="12"/>
      <c r="AD269" s="12"/>
      <c r="AE269" s="12"/>
      <c r="AR269" s="209" t="s">
        <v>79</v>
      </c>
      <c r="AT269" s="210" t="s">
        <v>71</v>
      </c>
      <c r="AU269" s="210" t="s">
        <v>79</v>
      </c>
      <c r="AY269" s="209" t="s">
        <v>240</v>
      </c>
      <c r="BK269" s="211">
        <f>SUM(BK270:BK271)</f>
        <v>0</v>
      </c>
    </row>
    <row r="270" s="2" customFormat="1">
      <c r="A270" s="39"/>
      <c r="B270" s="40"/>
      <c r="C270" s="214" t="s">
        <v>661</v>
      </c>
      <c r="D270" s="214" t="s">
        <v>243</v>
      </c>
      <c r="E270" s="215" t="s">
        <v>9485</v>
      </c>
      <c r="F270" s="216" t="s">
        <v>9486</v>
      </c>
      <c r="G270" s="217" t="s">
        <v>251</v>
      </c>
      <c r="H270" s="218">
        <v>599.22000000000003</v>
      </c>
      <c r="I270" s="219"/>
      <c r="J270" s="220">
        <f>ROUND(I270*H270,2)</f>
        <v>0</v>
      </c>
      <c r="K270" s="216" t="s">
        <v>2617</v>
      </c>
      <c r="L270" s="45"/>
      <c r="M270" s="221" t="s">
        <v>19</v>
      </c>
      <c r="N270" s="222" t="s">
        <v>43</v>
      </c>
      <c r="O270" s="85"/>
      <c r="P270" s="223">
        <f>O270*H270</f>
        <v>0</v>
      </c>
      <c r="Q270" s="223">
        <v>0</v>
      </c>
      <c r="R270" s="223">
        <f>Q270*H270</f>
        <v>0</v>
      </c>
      <c r="S270" s="223">
        <v>0</v>
      </c>
      <c r="T270" s="224">
        <f>S270*H270</f>
        <v>0</v>
      </c>
      <c r="U270" s="39"/>
      <c r="V270" s="39"/>
      <c r="W270" s="39"/>
      <c r="X270" s="39"/>
      <c r="Y270" s="39"/>
      <c r="Z270" s="39"/>
      <c r="AA270" s="39"/>
      <c r="AB270" s="39"/>
      <c r="AC270" s="39"/>
      <c r="AD270" s="39"/>
      <c r="AE270" s="39"/>
      <c r="AR270" s="225" t="s">
        <v>248</v>
      </c>
      <c r="AT270" s="225" t="s">
        <v>243</v>
      </c>
      <c r="AU270" s="225" t="s">
        <v>81</v>
      </c>
      <c r="AY270" s="18" t="s">
        <v>240</v>
      </c>
      <c r="BE270" s="226">
        <f>IF(N270="základní",J270,0)</f>
        <v>0</v>
      </c>
      <c r="BF270" s="226">
        <f>IF(N270="snížená",J270,0)</f>
        <v>0</v>
      </c>
      <c r="BG270" s="226">
        <f>IF(N270="zákl. přenesená",J270,0)</f>
        <v>0</v>
      </c>
      <c r="BH270" s="226">
        <f>IF(N270="sníž. přenesená",J270,0)</f>
        <v>0</v>
      </c>
      <c r="BI270" s="226">
        <f>IF(N270="nulová",J270,0)</f>
        <v>0</v>
      </c>
      <c r="BJ270" s="18" t="s">
        <v>79</v>
      </c>
      <c r="BK270" s="226">
        <f>ROUND(I270*H270,2)</f>
        <v>0</v>
      </c>
      <c r="BL270" s="18" t="s">
        <v>248</v>
      </c>
      <c r="BM270" s="225" t="s">
        <v>9487</v>
      </c>
    </row>
    <row r="271" s="13" customFormat="1">
      <c r="A271" s="13"/>
      <c r="B271" s="248"/>
      <c r="C271" s="249"/>
      <c r="D271" s="227" t="s">
        <v>801</v>
      </c>
      <c r="E271" s="250" t="s">
        <v>19</v>
      </c>
      <c r="F271" s="251" t="s">
        <v>9488</v>
      </c>
      <c r="G271" s="249"/>
      <c r="H271" s="252">
        <v>599.22000000000003</v>
      </c>
      <c r="I271" s="253"/>
      <c r="J271" s="249"/>
      <c r="K271" s="249"/>
      <c r="L271" s="254"/>
      <c r="M271" s="255"/>
      <c r="N271" s="256"/>
      <c r="O271" s="256"/>
      <c r="P271" s="256"/>
      <c r="Q271" s="256"/>
      <c r="R271" s="256"/>
      <c r="S271" s="256"/>
      <c r="T271" s="257"/>
      <c r="U271" s="13"/>
      <c r="V271" s="13"/>
      <c r="W271" s="13"/>
      <c r="X271" s="13"/>
      <c r="Y271" s="13"/>
      <c r="Z271" s="13"/>
      <c r="AA271" s="13"/>
      <c r="AB271" s="13"/>
      <c r="AC271" s="13"/>
      <c r="AD271" s="13"/>
      <c r="AE271" s="13"/>
      <c r="AT271" s="258" t="s">
        <v>801</v>
      </c>
      <c r="AU271" s="258" t="s">
        <v>81</v>
      </c>
      <c r="AV271" s="13" t="s">
        <v>81</v>
      </c>
      <c r="AW271" s="13" t="s">
        <v>33</v>
      </c>
      <c r="AX271" s="13" t="s">
        <v>79</v>
      </c>
      <c r="AY271" s="258" t="s">
        <v>240</v>
      </c>
    </row>
    <row r="272" s="12" customFormat="1" ht="22.8" customHeight="1">
      <c r="A272" s="12"/>
      <c r="B272" s="198"/>
      <c r="C272" s="199"/>
      <c r="D272" s="200" t="s">
        <v>71</v>
      </c>
      <c r="E272" s="212" t="s">
        <v>2868</v>
      </c>
      <c r="F272" s="212" t="s">
        <v>2869</v>
      </c>
      <c r="G272" s="199"/>
      <c r="H272" s="199"/>
      <c r="I272" s="202"/>
      <c r="J272" s="213">
        <f>BK272</f>
        <v>0</v>
      </c>
      <c r="K272" s="199"/>
      <c r="L272" s="204"/>
      <c r="M272" s="205"/>
      <c r="N272" s="206"/>
      <c r="O272" s="206"/>
      <c r="P272" s="207">
        <f>SUM(P273:P279)</f>
        <v>0</v>
      </c>
      <c r="Q272" s="206"/>
      <c r="R272" s="207">
        <f>SUM(R273:R279)</f>
        <v>0</v>
      </c>
      <c r="S272" s="206"/>
      <c r="T272" s="208">
        <f>SUM(T273:T279)</f>
        <v>0</v>
      </c>
      <c r="U272" s="12"/>
      <c r="V272" s="12"/>
      <c r="W272" s="12"/>
      <c r="X272" s="12"/>
      <c r="Y272" s="12"/>
      <c r="Z272" s="12"/>
      <c r="AA272" s="12"/>
      <c r="AB272" s="12"/>
      <c r="AC272" s="12"/>
      <c r="AD272" s="12"/>
      <c r="AE272" s="12"/>
      <c r="AR272" s="209" t="s">
        <v>81</v>
      </c>
      <c r="AT272" s="210" t="s">
        <v>71</v>
      </c>
      <c r="AU272" s="210" t="s">
        <v>79</v>
      </c>
      <c r="AY272" s="209" t="s">
        <v>240</v>
      </c>
      <c r="BK272" s="211">
        <f>SUM(BK273:BK279)</f>
        <v>0</v>
      </c>
    </row>
    <row r="273" s="2" customFormat="1">
      <c r="A273" s="39"/>
      <c r="B273" s="40"/>
      <c r="C273" s="214" t="s">
        <v>354</v>
      </c>
      <c r="D273" s="214" t="s">
        <v>243</v>
      </c>
      <c r="E273" s="215" t="s">
        <v>9228</v>
      </c>
      <c r="F273" s="216" t="s">
        <v>9229</v>
      </c>
      <c r="G273" s="217" t="s">
        <v>251</v>
      </c>
      <c r="H273" s="218">
        <v>357.06999999999999</v>
      </c>
      <c r="I273" s="219"/>
      <c r="J273" s="220">
        <f>ROUND(I273*H273,2)</f>
        <v>0</v>
      </c>
      <c r="K273" s="216" t="s">
        <v>1343</v>
      </c>
      <c r="L273" s="45"/>
      <c r="M273" s="221" t="s">
        <v>19</v>
      </c>
      <c r="N273" s="222" t="s">
        <v>43</v>
      </c>
      <c r="O273" s="85"/>
      <c r="P273" s="223">
        <f>O273*H273</f>
        <v>0</v>
      </c>
      <c r="Q273" s="223">
        <v>0</v>
      </c>
      <c r="R273" s="223">
        <f>Q273*H273</f>
        <v>0</v>
      </c>
      <c r="S273" s="223">
        <v>0</v>
      </c>
      <c r="T273" s="224">
        <f>S273*H273</f>
        <v>0</v>
      </c>
      <c r="U273" s="39"/>
      <c r="V273" s="39"/>
      <c r="W273" s="39"/>
      <c r="X273" s="39"/>
      <c r="Y273" s="39"/>
      <c r="Z273" s="39"/>
      <c r="AA273" s="39"/>
      <c r="AB273" s="39"/>
      <c r="AC273" s="39"/>
      <c r="AD273" s="39"/>
      <c r="AE273" s="39"/>
      <c r="AR273" s="225" t="s">
        <v>271</v>
      </c>
      <c r="AT273" s="225" t="s">
        <v>243</v>
      </c>
      <c r="AU273" s="225" t="s">
        <v>81</v>
      </c>
      <c r="AY273" s="18" t="s">
        <v>240</v>
      </c>
      <c r="BE273" s="226">
        <f>IF(N273="základní",J273,0)</f>
        <v>0</v>
      </c>
      <c r="BF273" s="226">
        <f>IF(N273="snížená",J273,0)</f>
        <v>0</v>
      </c>
      <c r="BG273" s="226">
        <f>IF(N273="zákl. přenesená",J273,0)</f>
        <v>0</v>
      </c>
      <c r="BH273" s="226">
        <f>IF(N273="sníž. přenesená",J273,0)</f>
        <v>0</v>
      </c>
      <c r="BI273" s="226">
        <f>IF(N273="nulová",J273,0)</f>
        <v>0</v>
      </c>
      <c r="BJ273" s="18" t="s">
        <v>79</v>
      </c>
      <c r="BK273" s="226">
        <f>ROUND(I273*H273,2)</f>
        <v>0</v>
      </c>
      <c r="BL273" s="18" t="s">
        <v>271</v>
      </c>
      <c r="BM273" s="225" t="s">
        <v>9489</v>
      </c>
    </row>
    <row r="274" s="13" customFormat="1">
      <c r="A274" s="13"/>
      <c r="B274" s="248"/>
      <c r="C274" s="249"/>
      <c r="D274" s="227" t="s">
        <v>801</v>
      </c>
      <c r="E274" s="250" t="s">
        <v>19</v>
      </c>
      <c r="F274" s="251" t="s">
        <v>9490</v>
      </c>
      <c r="G274" s="249"/>
      <c r="H274" s="252">
        <v>357.06999999999999</v>
      </c>
      <c r="I274" s="253"/>
      <c r="J274" s="249"/>
      <c r="K274" s="249"/>
      <c r="L274" s="254"/>
      <c r="M274" s="255"/>
      <c r="N274" s="256"/>
      <c r="O274" s="256"/>
      <c r="P274" s="256"/>
      <c r="Q274" s="256"/>
      <c r="R274" s="256"/>
      <c r="S274" s="256"/>
      <c r="T274" s="257"/>
      <c r="U274" s="13"/>
      <c r="V274" s="13"/>
      <c r="W274" s="13"/>
      <c r="X274" s="13"/>
      <c r="Y274" s="13"/>
      <c r="Z274" s="13"/>
      <c r="AA274" s="13"/>
      <c r="AB274" s="13"/>
      <c r="AC274" s="13"/>
      <c r="AD274" s="13"/>
      <c r="AE274" s="13"/>
      <c r="AT274" s="258" t="s">
        <v>801</v>
      </c>
      <c r="AU274" s="258" t="s">
        <v>81</v>
      </c>
      <c r="AV274" s="13" t="s">
        <v>81</v>
      </c>
      <c r="AW274" s="13" t="s">
        <v>33</v>
      </c>
      <c r="AX274" s="13" t="s">
        <v>79</v>
      </c>
      <c r="AY274" s="258" t="s">
        <v>240</v>
      </c>
    </row>
    <row r="275" s="2" customFormat="1">
      <c r="A275" s="39"/>
      <c r="B275" s="40"/>
      <c r="C275" s="214" t="s">
        <v>668</v>
      </c>
      <c r="D275" s="214" t="s">
        <v>243</v>
      </c>
      <c r="E275" s="215" t="s">
        <v>9232</v>
      </c>
      <c r="F275" s="216" t="s">
        <v>9233</v>
      </c>
      <c r="G275" s="217" t="s">
        <v>251</v>
      </c>
      <c r="H275" s="218">
        <v>729.399</v>
      </c>
      <c r="I275" s="219"/>
      <c r="J275" s="220">
        <f>ROUND(I275*H275,2)</f>
        <v>0</v>
      </c>
      <c r="K275" s="216" t="s">
        <v>1343</v>
      </c>
      <c r="L275" s="45"/>
      <c r="M275" s="221" t="s">
        <v>19</v>
      </c>
      <c r="N275" s="222" t="s">
        <v>43</v>
      </c>
      <c r="O275" s="85"/>
      <c r="P275" s="223">
        <f>O275*H275</f>
        <v>0</v>
      </c>
      <c r="Q275" s="223">
        <v>0</v>
      </c>
      <c r="R275" s="223">
        <f>Q275*H275</f>
        <v>0</v>
      </c>
      <c r="S275" s="223">
        <v>0</v>
      </c>
      <c r="T275" s="224">
        <f>S275*H275</f>
        <v>0</v>
      </c>
      <c r="U275" s="39"/>
      <c r="V275" s="39"/>
      <c r="W275" s="39"/>
      <c r="X275" s="39"/>
      <c r="Y275" s="39"/>
      <c r="Z275" s="39"/>
      <c r="AA275" s="39"/>
      <c r="AB275" s="39"/>
      <c r="AC275" s="39"/>
      <c r="AD275" s="39"/>
      <c r="AE275" s="39"/>
      <c r="AR275" s="225" t="s">
        <v>271</v>
      </c>
      <c r="AT275" s="225" t="s">
        <v>243</v>
      </c>
      <c r="AU275" s="225" t="s">
        <v>81</v>
      </c>
      <c r="AY275" s="18" t="s">
        <v>240</v>
      </c>
      <c r="BE275" s="226">
        <f>IF(N275="základní",J275,0)</f>
        <v>0</v>
      </c>
      <c r="BF275" s="226">
        <f>IF(N275="snížená",J275,0)</f>
        <v>0</v>
      </c>
      <c r="BG275" s="226">
        <f>IF(N275="zákl. přenesená",J275,0)</f>
        <v>0</v>
      </c>
      <c r="BH275" s="226">
        <f>IF(N275="sníž. přenesená",J275,0)</f>
        <v>0</v>
      </c>
      <c r="BI275" s="226">
        <f>IF(N275="nulová",J275,0)</f>
        <v>0</v>
      </c>
      <c r="BJ275" s="18" t="s">
        <v>79</v>
      </c>
      <c r="BK275" s="226">
        <f>ROUND(I275*H275,2)</f>
        <v>0</v>
      </c>
      <c r="BL275" s="18" t="s">
        <v>271</v>
      </c>
      <c r="BM275" s="225" t="s">
        <v>9491</v>
      </c>
    </row>
    <row r="276" s="13" customFormat="1">
      <c r="A276" s="13"/>
      <c r="B276" s="248"/>
      <c r="C276" s="249"/>
      <c r="D276" s="227" t="s">
        <v>801</v>
      </c>
      <c r="E276" s="250" t="s">
        <v>19</v>
      </c>
      <c r="F276" s="251" t="s">
        <v>9490</v>
      </c>
      <c r="G276" s="249"/>
      <c r="H276" s="252">
        <v>357.06999999999999</v>
      </c>
      <c r="I276" s="253"/>
      <c r="J276" s="249"/>
      <c r="K276" s="249"/>
      <c r="L276" s="254"/>
      <c r="M276" s="255"/>
      <c r="N276" s="256"/>
      <c r="O276" s="256"/>
      <c r="P276" s="256"/>
      <c r="Q276" s="256"/>
      <c r="R276" s="256"/>
      <c r="S276" s="256"/>
      <c r="T276" s="257"/>
      <c r="U276" s="13"/>
      <c r="V276" s="13"/>
      <c r="W276" s="13"/>
      <c r="X276" s="13"/>
      <c r="Y276" s="13"/>
      <c r="Z276" s="13"/>
      <c r="AA276" s="13"/>
      <c r="AB276" s="13"/>
      <c r="AC276" s="13"/>
      <c r="AD276" s="13"/>
      <c r="AE276" s="13"/>
      <c r="AT276" s="258" t="s">
        <v>801</v>
      </c>
      <c r="AU276" s="258" t="s">
        <v>81</v>
      </c>
      <c r="AV276" s="13" t="s">
        <v>81</v>
      </c>
      <c r="AW276" s="13" t="s">
        <v>33</v>
      </c>
      <c r="AX276" s="13" t="s">
        <v>72</v>
      </c>
      <c r="AY276" s="258" t="s">
        <v>240</v>
      </c>
    </row>
    <row r="277" s="13" customFormat="1">
      <c r="A277" s="13"/>
      <c r="B277" s="248"/>
      <c r="C277" s="249"/>
      <c r="D277" s="227" t="s">
        <v>801</v>
      </c>
      <c r="E277" s="250" t="s">
        <v>19</v>
      </c>
      <c r="F277" s="251" t="s">
        <v>9492</v>
      </c>
      <c r="G277" s="249"/>
      <c r="H277" s="252">
        <v>346.78899999999999</v>
      </c>
      <c r="I277" s="253"/>
      <c r="J277" s="249"/>
      <c r="K277" s="249"/>
      <c r="L277" s="254"/>
      <c r="M277" s="255"/>
      <c r="N277" s="256"/>
      <c r="O277" s="256"/>
      <c r="P277" s="256"/>
      <c r="Q277" s="256"/>
      <c r="R277" s="256"/>
      <c r="S277" s="256"/>
      <c r="T277" s="257"/>
      <c r="U277" s="13"/>
      <c r="V277" s="13"/>
      <c r="W277" s="13"/>
      <c r="X277" s="13"/>
      <c r="Y277" s="13"/>
      <c r="Z277" s="13"/>
      <c r="AA277" s="13"/>
      <c r="AB277" s="13"/>
      <c r="AC277" s="13"/>
      <c r="AD277" s="13"/>
      <c r="AE277" s="13"/>
      <c r="AT277" s="258" t="s">
        <v>801</v>
      </c>
      <c r="AU277" s="258" t="s">
        <v>81</v>
      </c>
      <c r="AV277" s="13" t="s">
        <v>81</v>
      </c>
      <c r="AW277" s="13" t="s">
        <v>33</v>
      </c>
      <c r="AX277" s="13" t="s">
        <v>72</v>
      </c>
      <c r="AY277" s="258" t="s">
        <v>240</v>
      </c>
    </row>
    <row r="278" s="13" customFormat="1">
      <c r="A278" s="13"/>
      <c r="B278" s="248"/>
      <c r="C278" s="249"/>
      <c r="D278" s="227" t="s">
        <v>801</v>
      </c>
      <c r="E278" s="250" t="s">
        <v>19</v>
      </c>
      <c r="F278" s="251" t="s">
        <v>9493</v>
      </c>
      <c r="G278" s="249"/>
      <c r="H278" s="252">
        <v>25.539999999999999</v>
      </c>
      <c r="I278" s="253"/>
      <c r="J278" s="249"/>
      <c r="K278" s="249"/>
      <c r="L278" s="254"/>
      <c r="M278" s="255"/>
      <c r="N278" s="256"/>
      <c r="O278" s="256"/>
      <c r="P278" s="256"/>
      <c r="Q278" s="256"/>
      <c r="R278" s="256"/>
      <c r="S278" s="256"/>
      <c r="T278" s="257"/>
      <c r="U278" s="13"/>
      <c r="V278" s="13"/>
      <c r="W278" s="13"/>
      <c r="X278" s="13"/>
      <c r="Y278" s="13"/>
      <c r="Z278" s="13"/>
      <c r="AA278" s="13"/>
      <c r="AB278" s="13"/>
      <c r="AC278" s="13"/>
      <c r="AD278" s="13"/>
      <c r="AE278" s="13"/>
      <c r="AT278" s="258" t="s">
        <v>801</v>
      </c>
      <c r="AU278" s="258" t="s">
        <v>81</v>
      </c>
      <c r="AV278" s="13" t="s">
        <v>81</v>
      </c>
      <c r="AW278" s="13" t="s">
        <v>33</v>
      </c>
      <c r="AX278" s="13" t="s">
        <v>72</v>
      </c>
      <c r="AY278" s="258" t="s">
        <v>240</v>
      </c>
    </row>
    <row r="279" s="15" customFormat="1">
      <c r="A279" s="15"/>
      <c r="B279" s="269"/>
      <c r="C279" s="270"/>
      <c r="D279" s="227" t="s">
        <v>801</v>
      </c>
      <c r="E279" s="271" t="s">
        <v>19</v>
      </c>
      <c r="F279" s="272" t="s">
        <v>1356</v>
      </c>
      <c r="G279" s="270"/>
      <c r="H279" s="273">
        <v>729.399</v>
      </c>
      <c r="I279" s="274"/>
      <c r="J279" s="270"/>
      <c r="K279" s="270"/>
      <c r="L279" s="275"/>
      <c r="M279" s="276"/>
      <c r="N279" s="277"/>
      <c r="O279" s="277"/>
      <c r="P279" s="277"/>
      <c r="Q279" s="277"/>
      <c r="R279" s="277"/>
      <c r="S279" s="277"/>
      <c r="T279" s="278"/>
      <c r="U279" s="15"/>
      <c r="V279" s="15"/>
      <c r="W279" s="15"/>
      <c r="X279" s="15"/>
      <c r="Y279" s="15"/>
      <c r="Z279" s="15"/>
      <c r="AA279" s="15"/>
      <c r="AB279" s="15"/>
      <c r="AC279" s="15"/>
      <c r="AD279" s="15"/>
      <c r="AE279" s="15"/>
      <c r="AT279" s="279" t="s">
        <v>801</v>
      </c>
      <c r="AU279" s="279" t="s">
        <v>81</v>
      </c>
      <c r="AV279" s="15" t="s">
        <v>149</v>
      </c>
      <c r="AW279" s="15" t="s">
        <v>33</v>
      </c>
      <c r="AX279" s="15" t="s">
        <v>79</v>
      </c>
      <c r="AY279" s="279" t="s">
        <v>240</v>
      </c>
    </row>
    <row r="280" s="12" customFormat="1" ht="22.8" customHeight="1">
      <c r="A280" s="12"/>
      <c r="B280" s="198"/>
      <c r="C280" s="199"/>
      <c r="D280" s="200" t="s">
        <v>71</v>
      </c>
      <c r="E280" s="212" t="s">
        <v>3124</v>
      </c>
      <c r="F280" s="212" t="s">
        <v>3125</v>
      </c>
      <c r="G280" s="199"/>
      <c r="H280" s="199"/>
      <c r="I280" s="202"/>
      <c r="J280" s="213">
        <f>BK280</f>
        <v>0</v>
      </c>
      <c r="K280" s="199"/>
      <c r="L280" s="204"/>
      <c r="M280" s="205"/>
      <c r="N280" s="206"/>
      <c r="O280" s="206"/>
      <c r="P280" s="207">
        <f>SUM(P281:P289)</f>
        <v>0</v>
      </c>
      <c r="Q280" s="206"/>
      <c r="R280" s="207">
        <f>SUM(R281:R289)</f>
        <v>0</v>
      </c>
      <c r="S280" s="206"/>
      <c r="T280" s="208">
        <f>SUM(T281:T289)</f>
        <v>17.270050000000001</v>
      </c>
      <c r="U280" s="12"/>
      <c r="V280" s="12"/>
      <c r="W280" s="12"/>
      <c r="X280" s="12"/>
      <c r="Y280" s="12"/>
      <c r="Z280" s="12"/>
      <c r="AA280" s="12"/>
      <c r="AB280" s="12"/>
      <c r="AC280" s="12"/>
      <c r="AD280" s="12"/>
      <c r="AE280" s="12"/>
      <c r="AR280" s="209" t="s">
        <v>81</v>
      </c>
      <c r="AT280" s="210" t="s">
        <v>71</v>
      </c>
      <c r="AU280" s="210" t="s">
        <v>79</v>
      </c>
      <c r="AY280" s="209" t="s">
        <v>240</v>
      </c>
      <c r="BK280" s="211">
        <f>SUM(BK281:BK289)</f>
        <v>0</v>
      </c>
    </row>
    <row r="281" s="2" customFormat="1" ht="55.5" customHeight="1">
      <c r="A281" s="39"/>
      <c r="B281" s="40"/>
      <c r="C281" s="214" t="s">
        <v>358</v>
      </c>
      <c r="D281" s="214" t="s">
        <v>243</v>
      </c>
      <c r="E281" s="215" t="s">
        <v>9494</v>
      </c>
      <c r="F281" s="216" t="s">
        <v>9495</v>
      </c>
      <c r="G281" s="217" t="s">
        <v>251</v>
      </c>
      <c r="H281" s="218">
        <v>1551.48</v>
      </c>
      <c r="I281" s="219"/>
      <c r="J281" s="220">
        <f>ROUND(I281*H281,2)</f>
        <v>0</v>
      </c>
      <c r="K281" s="216" t="s">
        <v>749</v>
      </c>
      <c r="L281" s="45"/>
      <c r="M281" s="221" t="s">
        <v>19</v>
      </c>
      <c r="N281" s="222" t="s">
        <v>43</v>
      </c>
      <c r="O281" s="85"/>
      <c r="P281" s="223">
        <f>O281*H281</f>
        <v>0</v>
      </c>
      <c r="Q281" s="223">
        <v>0</v>
      </c>
      <c r="R281" s="223">
        <f>Q281*H281</f>
        <v>0</v>
      </c>
      <c r="S281" s="223">
        <v>0.0025000000000000001</v>
      </c>
      <c r="T281" s="224">
        <f>S281*H281</f>
        <v>3.8787000000000003</v>
      </c>
      <c r="U281" s="39"/>
      <c r="V281" s="39"/>
      <c r="W281" s="39"/>
      <c r="X281" s="39"/>
      <c r="Y281" s="39"/>
      <c r="Z281" s="39"/>
      <c r="AA281" s="39"/>
      <c r="AB281" s="39"/>
      <c r="AC281" s="39"/>
      <c r="AD281" s="39"/>
      <c r="AE281" s="39"/>
      <c r="AR281" s="225" t="s">
        <v>271</v>
      </c>
      <c r="AT281" s="225" t="s">
        <v>243</v>
      </c>
      <c r="AU281" s="225" t="s">
        <v>81</v>
      </c>
      <c r="AY281" s="18" t="s">
        <v>240</v>
      </c>
      <c r="BE281" s="226">
        <f>IF(N281="základní",J281,0)</f>
        <v>0</v>
      </c>
      <c r="BF281" s="226">
        <f>IF(N281="snížená",J281,0)</f>
        <v>0</v>
      </c>
      <c r="BG281" s="226">
        <f>IF(N281="zákl. přenesená",J281,0)</f>
        <v>0</v>
      </c>
      <c r="BH281" s="226">
        <f>IF(N281="sníž. přenesená",J281,0)</f>
        <v>0</v>
      </c>
      <c r="BI281" s="226">
        <f>IF(N281="nulová",J281,0)</f>
        <v>0</v>
      </c>
      <c r="BJ281" s="18" t="s">
        <v>79</v>
      </c>
      <c r="BK281" s="226">
        <f>ROUND(I281*H281,2)</f>
        <v>0</v>
      </c>
      <c r="BL281" s="18" t="s">
        <v>271</v>
      </c>
      <c r="BM281" s="225" t="s">
        <v>9496</v>
      </c>
    </row>
    <row r="282" s="13" customFormat="1">
      <c r="A282" s="13"/>
      <c r="B282" s="248"/>
      <c r="C282" s="249"/>
      <c r="D282" s="227" t="s">
        <v>801</v>
      </c>
      <c r="E282" s="250" t="s">
        <v>19</v>
      </c>
      <c r="F282" s="251" t="s">
        <v>9497</v>
      </c>
      <c r="G282" s="249"/>
      <c r="H282" s="252">
        <v>589.63</v>
      </c>
      <c r="I282" s="253"/>
      <c r="J282" s="249"/>
      <c r="K282" s="249"/>
      <c r="L282" s="254"/>
      <c r="M282" s="255"/>
      <c r="N282" s="256"/>
      <c r="O282" s="256"/>
      <c r="P282" s="256"/>
      <c r="Q282" s="256"/>
      <c r="R282" s="256"/>
      <c r="S282" s="256"/>
      <c r="T282" s="257"/>
      <c r="U282" s="13"/>
      <c r="V282" s="13"/>
      <c r="W282" s="13"/>
      <c r="X282" s="13"/>
      <c r="Y282" s="13"/>
      <c r="Z282" s="13"/>
      <c r="AA282" s="13"/>
      <c r="AB282" s="13"/>
      <c r="AC282" s="13"/>
      <c r="AD282" s="13"/>
      <c r="AE282" s="13"/>
      <c r="AT282" s="258" t="s">
        <v>801</v>
      </c>
      <c r="AU282" s="258" t="s">
        <v>81</v>
      </c>
      <c r="AV282" s="13" t="s">
        <v>81</v>
      </c>
      <c r="AW282" s="13" t="s">
        <v>33</v>
      </c>
      <c r="AX282" s="13" t="s">
        <v>72</v>
      </c>
      <c r="AY282" s="258" t="s">
        <v>240</v>
      </c>
    </row>
    <row r="283" s="13" customFormat="1">
      <c r="A283" s="13"/>
      <c r="B283" s="248"/>
      <c r="C283" s="249"/>
      <c r="D283" s="227" t="s">
        <v>801</v>
      </c>
      <c r="E283" s="250" t="s">
        <v>19</v>
      </c>
      <c r="F283" s="251" t="s">
        <v>9498</v>
      </c>
      <c r="G283" s="249"/>
      <c r="H283" s="252">
        <v>634.89999999999998</v>
      </c>
      <c r="I283" s="253"/>
      <c r="J283" s="249"/>
      <c r="K283" s="249"/>
      <c r="L283" s="254"/>
      <c r="M283" s="255"/>
      <c r="N283" s="256"/>
      <c r="O283" s="256"/>
      <c r="P283" s="256"/>
      <c r="Q283" s="256"/>
      <c r="R283" s="256"/>
      <c r="S283" s="256"/>
      <c r="T283" s="257"/>
      <c r="U283" s="13"/>
      <c r="V283" s="13"/>
      <c r="W283" s="13"/>
      <c r="X283" s="13"/>
      <c r="Y283" s="13"/>
      <c r="Z283" s="13"/>
      <c r="AA283" s="13"/>
      <c r="AB283" s="13"/>
      <c r="AC283" s="13"/>
      <c r="AD283" s="13"/>
      <c r="AE283" s="13"/>
      <c r="AT283" s="258" t="s">
        <v>801</v>
      </c>
      <c r="AU283" s="258" t="s">
        <v>81</v>
      </c>
      <c r="AV283" s="13" t="s">
        <v>81</v>
      </c>
      <c r="AW283" s="13" t="s">
        <v>33</v>
      </c>
      <c r="AX283" s="13" t="s">
        <v>72</v>
      </c>
      <c r="AY283" s="258" t="s">
        <v>240</v>
      </c>
    </row>
    <row r="284" s="13" customFormat="1">
      <c r="A284" s="13"/>
      <c r="B284" s="248"/>
      <c r="C284" s="249"/>
      <c r="D284" s="227" t="s">
        <v>801</v>
      </c>
      <c r="E284" s="250" t="s">
        <v>19</v>
      </c>
      <c r="F284" s="251" t="s">
        <v>9499</v>
      </c>
      <c r="G284" s="249"/>
      <c r="H284" s="252">
        <v>326.94999999999999</v>
      </c>
      <c r="I284" s="253"/>
      <c r="J284" s="249"/>
      <c r="K284" s="249"/>
      <c r="L284" s="254"/>
      <c r="M284" s="255"/>
      <c r="N284" s="256"/>
      <c r="O284" s="256"/>
      <c r="P284" s="256"/>
      <c r="Q284" s="256"/>
      <c r="R284" s="256"/>
      <c r="S284" s="256"/>
      <c r="T284" s="257"/>
      <c r="U284" s="13"/>
      <c r="V284" s="13"/>
      <c r="W284" s="13"/>
      <c r="X284" s="13"/>
      <c r="Y284" s="13"/>
      <c r="Z284" s="13"/>
      <c r="AA284" s="13"/>
      <c r="AB284" s="13"/>
      <c r="AC284" s="13"/>
      <c r="AD284" s="13"/>
      <c r="AE284" s="13"/>
      <c r="AT284" s="258" t="s">
        <v>801</v>
      </c>
      <c r="AU284" s="258" t="s">
        <v>81</v>
      </c>
      <c r="AV284" s="13" t="s">
        <v>81</v>
      </c>
      <c r="AW284" s="13" t="s">
        <v>33</v>
      </c>
      <c r="AX284" s="13" t="s">
        <v>72</v>
      </c>
      <c r="AY284" s="258" t="s">
        <v>240</v>
      </c>
    </row>
    <row r="285" s="15" customFormat="1">
      <c r="A285" s="15"/>
      <c r="B285" s="269"/>
      <c r="C285" s="270"/>
      <c r="D285" s="227" t="s">
        <v>801</v>
      </c>
      <c r="E285" s="271" t="s">
        <v>19</v>
      </c>
      <c r="F285" s="272" t="s">
        <v>1356</v>
      </c>
      <c r="G285" s="270"/>
      <c r="H285" s="273">
        <v>1551.48</v>
      </c>
      <c r="I285" s="274"/>
      <c r="J285" s="270"/>
      <c r="K285" s="270"/>
      <c r="L285" s="275"/>
      <c r="M285" s="276"/>
      <c r="N285" s="277"/>
      <c r="O285" s="277"/>
      <c r="P285" s="277"/>
      <c r="Q285" s="277"/>
      <c r="R285" s="277"/>
      <c r="S285" s="277"/>
      <c r="T285" s="278"/>
      <c r="U285" s="15"/>
      <c r="V285" s="15"/>
      <c r="W285" s="15"/>
      <c r="X285" s="15"/>
      <c r="Y285" s="15"/>
      <c r="Z285" s="15"/>
      <c r="AA285" s="15"/>
      <c r="AB285" s="15"/>
      <c r="AC285" s="15"/>
      <c r="AD285" s="15"/>
      <c r="AE285" s="15"/>
      <c r="AT285" s="279" t="s">
        <v>801</v>
      </c>
      <c r="AU285" s="279" t="s">
        <v>81</v>
      </c>
      <c r="AV285" s="15" t="s">
        <v>149</v>
      </c>
      <c r="AW285" s="15" t="s">
        <v>33</v>
      </c>
      <c r="AX285" s="15" t="s">
        <v>79</v>
      </c>
      <c r="AY285" s="279" t="s">
        <v>240</v>
      </c>
    </row>
    <row r="286" s="2" customFormat="1">
      <c r="A286" s="39"/>
      <c r="B286" s="40"/>
      <c r="C286" s="214" t="s">
        <v>675</v>
      </c>
      <c r="D286" s="214" t="s">
        <v>243</v>
      </c>
      <c r="E286" s="215" t="s">
        <v>9236</v>
      </c>
      <c r="F286" s="216" t="s">
        <v>9237</v>
      </c>
      <c r="G286" s="217" t="s">
        <v>251</v>
      </c>
      <c r="H286" s="218">
        <v>382.61000000000001</v>
      </c>
      <c r="I286" s="219"/>
      <c r="J286" s="220">
        <f>ROUND(I286*H286,2)</f>
        <v>0</v>
      </c>
      <c r="K286" s="216" t="s">
        <v>749</v>
      </c>
      <c r="L286" s="45"/>
      <c r="M286" s="221" t="s">
        <v>19</v>
      </c>
      <c r="N286" s="222" t="s">
        <v>43</v>
      </c>
      <c r="O286" s="85"/>
      <c r="P286" s="223">
        <f>O286*H286</f>
        <v>0</v>
      </c>
      <c r="Q286" s="223">
        <v>0</v>
      </c>
      <c r="R286" s="223">
        <f>Q286*H286</f>
        <v>0</v>
      </c>
      <c r="S286" s="223">
        <v>0.035000000000000003</v>
      </c>
      <c r="T286" s="224">
        <f>S286*H286</f>
        <v>13.391350000000001</v>
      </c>
      <c r="U286" s="39"/>
      <c r="V286" s="39"/>
      <c r="W286" s="39"/>
      <c r="X286" s="39"/>
      <c r="Y286" s="39"/>
      <c r="Z286" s="39"/>
      <c r="AA286" s="39"/>
      <c r="AB286" s="39"/>
      <c r="AC286" s="39"/>
      <c r="AD286" s="39"/>
      <c r="AE286" s="39"/>
      <c r="AR286" s="225" t="s">
        <v>271</v>
      </c>
      <c r="AT286" s="225" t="s">
        <v>243</v>
      </c>
      <c r="AU286" s="225" t="s">
        <v>81</v>
      </c>
      <c r="AY286" s="18" t="s">
        <v>240</v>
      </c>
      <c r="BE286" s="226">
        <f>IF(N286="základní",J286,0)</f>
        <v>0</v>
      </c>
      <c r="BF286" s="226">
        <f>IF(N286="snížená",J286,0)</f>
        <v>0</v>
      </c>
      <c r="BG286" s="226">
        <f>IF(N286="zákl. přenesená",J286,0)</f>
        <v>0</v>
      </c>
      <c r="BH286" s="226">
        <f>IF(N286="sníž. přenesená",J286,0)</f>
        <v>0</v>
      </c>
      <c r="BI286" s="226">
        <f>IF(N286="nulová",J286,0)</f>
        <v>0</v>
      </c>
      <c r="BJ286" s="18" t="s">
        <v>79</v>
      </c>
      <c r="BK286" s="226">
        <f>ROUND(I286*H286,2)</f>
        <v>0</v>
      </c>
      <c r="BL286" s="18" t="s">
        <v>271</v>
      </c>
      <c r="BM286" s="225" t="s">
        <v>9500</v>
      </c>
    </row>
    <row r="287" s="13" customFormat="1">
      <c r="A287" s="13"/>
      <c r="B287" s="248"/>
      <c r="C287" s="249"/>
      <c r="D287" s="227" t="s">
        <v>801</v>
      </c>
      <c r="E287" s="250" t="s">
        <v>19</v>
      </c>
      <c r="F287" s="251" t="s">
        <v>9490</v>
      </c>
      <c r="G287" s="249"/>
      <c r="H287" s="252">
        <v>357.06999999999999</v>
      </c>
      <c r="I287" s="253"/>
      <c r="J287" s="249"/>
      <c r="K287" s="249"/>
      <c r="L287" s="254"/>
      <c r="M287" s="255"/>
      <c r="N287" s="256"/>
      <c r="O287" s="256"/>
      <c r="P287" s="256"/>
      <c r="Q287" s="256"/>
      <c r="R287" s="256"/>
      <c r="S287" s="256"/>
      <c r="T287" s="257"/>
      <c r="U287" s="13"/>
      <c r="V287" s="13"/>
      <c r="W287" s="13"/>
      <c r="X287" s="13"/>
      <c r="Y287" s="13"/>
      <c r="Z287" s="13"/>
      <c r="AA287" s="13"/>
      <c r="AB287" s="13"/>
      <c r="AC287" s="13"/>
      <c r="AD287" s="13"/>
      <c r="AE287" s="13"/>
      <c r="AT287" s="258" t="s">
        <v>801</v>
      </c>
      <c r="AU287" s="258" t="s">
        <v>81</v>
      </c>
      <c r="AV287" s="13" t="s">
        <v>81</v>
      </c>
      <c r="AW287" s="13" t="s">
        <v>33</v>
      </c>
      <c r="AX287" s="13" t="s">
        <v>72</v>
      </c>
      <c r="AY287" s="258" t="s">
        <v>240</v>
      </c>
    </row>
    <row r="288" s="13" customFormat="1">
      <c r="A288" s="13"/>
      <c r="B288" s="248"/>
      <c r="C288" s="249"/>
      <c r="D288" s="227" t="s">
        <v>801</v>
      </c>
      <c r="E288" s="250" t="s">
        <v>19</v>
      </c>
      <c r="F288" s="251" t="s">
        <v>9493</v>
      </c>
      <c r="G288" s="249"/>
      <c r="H288" s="252">
        <v>25.539999999999999</v>
      </c>
      <c r="I288" s="253"/>
      <c r="J288" s="249"/>
      <c r="K288" s="249"/>
      <c r="L288" s="254"/>
      <c r="M288" s="255"/>
      <c r="N288" s="256"/>
      <c r="O288" s="256"/>
      <c r="P288" s="256"/>
      <c r="Q288" s="256"/>
      <c r="R288" s="256"/>
      <c r="S288" s="256"/>
      <c r="T288" s="257"/>
      <c r="U288" s="13"/>
      <c r="V288" s="13"/>
      <c r="W288" s="13"/>
      <c r="X288" s="13"/>
      <c r="Y288" s="13"/>
      <c r="Z288" s="13"/>
      <c r="AA288" s="13"/>
      <c r="AB288" s="13"/>
      <c r="AC288" s="13"/>
      <c r="AD288" s="13"/>
      <c r="AE288" s="13"/>
      <c r="AT288" s="258" t="s">
        <v>801</v>
      </c>
      <c r="AU288" s="258" t="s">
        <v>81</v>
      </c>
      <c r="AV288" s="13" t="s">
        <v>81</v>
      </c>
      <c r="AW288" s="13" t="s">
        <v>33</v>
      </c>
      <c r="AX288" s="13" t="s">
        <v>72</v>
      </c>
      <c r="AY288" s="258" t="s">
        <v>240</v>
      </c>
    </row>
    <row r="289" s="15" customFormat="1">
      <c r="A289" s="15"/>
      <c r="B289" s="269"/>
      <c r="C289" s="270"/>
      <c r="D289" s="227" t="s">
        <v>801</v>
      </c>
      <c r="E289" s="271" t="s">
        <v>19</v>
      </c>
      <c r="F289" s="272" t="s">
        <v>1356</v>
      </c>
      <c r="G289" s="270"/>
      <c r="H289" s="273">
        <v>382.61000000000001</v>
      </c>
      <c r="I289" s="274"/>
      <c r="J289" s="270"/>
      <c r="K289" s="270"/>
      <c r="L289" s="275"/>
      <c r="M289" s="276"/>
      <c r="N289" s="277"/>
      <c r="O289" s="277"/>
      <c r="P289" s="277"/>
      <c r="Q289" s="277"/>
      <c r="R289" s="277"/>
      <c r="S289" s="277"/>
      <c r="T289" s="278"/>
      <c r="U289" s="15"/>
      <c r="V289" s="15"/>
      <c r="W289" s="15"/>
      <c r="X289" s="15"/>
      <c r="Y289" s="15"/>
      <c r="Z289" s="15"/>
      <c r="AA289" s="15"/>
      <c r="AB289" s="15"/>
      <c r="AC289" s="15"/>
      <c r="AD289" s="15"/>
      <c r="AE289" s="15"/>
      <c r="AT289" s="279" t="s">
        <v>801</v>
      </c>
      <c r="AU289" s="279" t="s">
        <v>81</v>
      </c>
      <c r="AV289" s="15" t="s">
        <v>149</v>
      </c>
      <c r="AW289" s="15" t="s">
        <v>33</v>
      </c>
      <c r="AX289" s="15" t="s">
        <v>79</v>
      </c>
      <c r="AY289" s="279" t="s">
        <v>240</v>
      </c>
    </row>
    <row r="290" s="12" customFormat="1" ht="22.8" customHeight="1">
      <c r="A290" s="12"/>
      <c r="B290" s="198"/>
      <c r="C290" s="199"/>
      <c r="D290" s="200" t="s">
        <v>71</v>
      </c>
      <c r="E290" s="212" t="s">
        <v>6305</v>
      </c>
      <c r="F290" s="212" t="s">
        <v>6306</v>
      </c>
      <c r="G290" s="199"/>
      <c r="H290" s="199"/>
      <c r="I290" s="202"/>
      <c r="J290" s="213">
        <f>BK290</f>
        <v>0</v>
      </c>
      <c r="K290" s="199"/>
      <c r="L290" s="204"/>
      <c r="M290" s="205"/>
      <c r="N290" s="206"/>
      <c r="O290" s="206"/>
      <c r="P290" s="207">
        <f>SUM(P291:P292)</f>
        <v>0</v>
      </c>
      <c r="Q290" s="206"/>
      <c r="R290" s="207">
        <f>SUM(R291:R292)</f>
        <v>0</v>
      </c>
      <c r="S290" s="206"/>
      <c r="T290" s="208">
        <f>SUM(T291:T292)</f>
        <v>0</v>
      </c>
      <c r="U290" s="12"/>
      <c r="V290" s="12"/>
      <c r="W290" s="12"/>
      <c r="X290" s="12"/>
      <c r="Y290" s="12"/>
      <c r="Z290" s="12"/>
      <c r="AA290" s="12"/>
      <c r="AB290" s="12"/>
      <c r="AC290" s="12"/>
      <c r="AD290" s="12"/>
      <c r="AE290" s="12"/>
      <c r="AR290" s="209" t="s">
        <v>81</v>
      </c>
      <c r="AT290" s="210" t="s">
        <v>71</v>
      </c>
      <c r="AU290" s="210" t="s">
        <v>79</v>
      </c>
      <c r="AY290" s="209" t="s">
        <v>240</v>
      </c>
      <c r="BK290" s="211">
        <f>SUM(BK291:BK292)</f>
        <v>0</v>
      </c>
    </row>
    <row r="291" s="2" customFormat="1" ht="16.5" customHeight="1">
      <c r="A291" s="39"/>
      <c r="B291" s="40"/>
      <c r="C291" s="214" t="s">
        <v>363</v>
      </c>
      <c r="D291" s="214" t="s">
        <v>243</v>
      </c>
      <c r="E291" s="215" t="s">
        <v>9501</v>
      </c>
      <c r="F291" s="216" t="s">
        <v>9502</v>
      </c>
      <c r="G291" s="217" t="s">
        <v>806</v>
      </c>
      <c r="H291" s="218">
        <v>9</v>
      </c>
      <c r="I291" s="219"/>
      <c r="J291" s="220">
        <f>ROUND(I291*H291,2)</f>
        <v>0</v>
      </c>
      <c r="K291" s="216" t="s">
        <v>749</v>
      </c>
      <c r="L291" s="45"/>
      <c r="M291" s="221" t="s">
        <v>19</v>
      </c>
      <c r="N291" s="222" t="s">
        <v>43</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271</v>
      </c>
      <c r="AT291" s="225" t="s">
        <v>243</v>
      </c>
      <c r="AU291" s="225" t="s">
        <v>81</v>
      </c>
      <c r="AY291" s="18" t="s">
        <v>240</v>
      </c>
      <c r="BE291" s="226">
        <f>IF(N291="základní",J291,0)</f>
        <v>0</v>
      </c>
      <c r="BF291" s="226">
        <f>IF(N291="snížená",J291,0)</f>
        <v>0</v>
      </c>
      <c r="BG291" s="226">
        <f>IF(N291="zákl. přenesená",J291,0)</f>
        <v>0</v>
      </c>
      <c r="BH291" s="226">
        <f>IF(N291="sníž. přenesená",J291,0)</f>
        <v>0</v>
      </c>
      <c r="BI291" s="226">
        <f>IF(N291="nulová",J291,0)</f>
        <v>0</v>
      </c>
      <c r="BJ291" s="18" t="s">
        <v>79</v>
      </c>
      <c r="BK291" s="226">
        <f>ROUND(I291*H291,2)</f>
        <v>0</v>
      </c>
      <c r="BL291" s="18" t="s">
        <v>271</v>
      </c>
      <c r="BM291" s="225" t="s">
        <v>9503</v>
      </c>
    </row>
    <row r="292" s="13" customFormat="1">
      <c r="A292" s="13"/>
      <c r="B292" s="248"/>
      <c r="C292" s="249"/>
      <c r="D292" s="227" t="s">
        <v>801</v>
      </c>
      <c r="E292" s="250" t="s">
        <v>19</v>
      </c>
      <c r="F292" s="251" t="s">
        <v>9504</v>
      </c>
      <c r="G292" s="249"/>
      <c r="H292" s="252">
        <v>9</v>
      </c>
      <c r="I292" s="253"/>
      <c r="J292" s="249"/>
      <c r="K292" s="249"/>
      <c r="L292" s="254"/>
      <c r="M292" s="255"/>
      <c r="N292" s="256"/>
      <c r="O292" s="256"/>
      <c r="P292" s="256"/>
      <c r="Q292" s="256"/>
      <c r="R292" s="256"/>
      <c r="S292" s="256"/>
      <c r="T292" s="257"/>
      <c r="U292" s="13"/>
      <c r="V292" s="13"/>
      <c r="W292" s="13"/>
      <c r="X292" s="13"/>
      <c r="Y292" s="13"/>
      <c r="Z292" s="13"/>
      <c r="AA292" s="13"/>
      <c r="AB292" s="13"/>
      <c r="AC292" s="13"/>
      <c r="AD292" s="13"/>
      <c r="AE292" s="13"/>
      <c r="AT292" s="258" t="s">
        <v>801</v>
      </c>
      <c r="AU292" s="258" t="s">
        <v>81</v>
      </c>
      <c r="AV292" s="13" t="s">
        <v>81</v>
      </c>
      <c r="AW292" s="13" t="s">
        <v>33</v>
      </c>
      <c r="AX292" s="13" t="s">
        <v>79</v>
      </c>
      <c r="AY292" s="258" t="s">
        <v>240</v>
      </c>
    </row>
    <row r="293" s="12" customFormat="1" ht="22.8" customHeight="1">
      <c r="A293" s="12"/>
      <c r="B293" s="198"/>
      <c r="C293" s="199"/>
      <c r="D293" s="200" t="s">
        <v>71</v>
      </c>
      <c r="E293" s="212" t="s">
        <v>6650</v>
      </c>
      <c r="F293" s="212" t="s">
        <v>6651</v>
      </c>
      <c r="G293" s="199"/>
      <c r="H293" s="199"/>
      <c r="I293" s="202"/>
      <c r="J293" s="213">
        <f>BK293</f>
        <v>0</v>
      </c>
      <c r="K293" s="199"/>
      <c r="L293" s="204"/>
      <c r="M293" s="205"/>
      <c r="N293" s="206"/>
      <c r="O293" s="206"/>
      <c r="P293" s="207">
        <f>SUM(P294:P317)</f>
        <v>0</v>
      </c>
      <c r="Q293" s="206"/>
      <c r="R293" s="207">
        <f>SUM(R294:R317)</f>
        <v>0</v>
      </c>
      <c r="S293" s="206"/>
      <c r="T293" s="208">
        <f>SUM(T294:T317)</f>
        <v>1.3057499999999997</v>
      </c>
      <c r="U293" s="12"/>
      <c r="V293" s="12"/>
      <c r="W293" s="12"/>
      <c r="X293" s="12"/>
      <c r="Y293" s="12"/>
      <c r="Z293" s="12"/>
      <c r="AA293" s="12"/>
      <c r="AB293" s="12"/>
      <c r="AC293" s="12"/>
      <c r="AD293" s="12"/>
      <c r="AE293" s="12"/>
      <c r="AR293" s="209" t="s">
        <v>81</v>
      </c>
      <c r="AT293" s="210" t="s">
        <v>71</v>
      </c>
      <c r="AU293" s="210" t="s">
        <v>79</v>
      </c>
      <c r="AY293" s="209" t="s">
        <v>240</v>
      </c>
      <c r="BK293" s="211">
        <f>SUM(BK294:BK317)</f>
        <v>0</v>
      </c>
    </row>
    <row r="294" s="2" customFormat="1">
      <c r="A294" s="39"/>
      <c r="B294" s="40"/>
      <c r="C294" s="214" t="s">
        <v>681</v>
      </c>
      <c r="D294" s="214" t="s">
        <v>243</v>
      </c>
      <c r="E294" s="215" t="s">
        <v>9505</v>
      </c>
      <c r="F294" s="216" t="s">
        <v>9506</v>
      </c>
      <c r="G294" s="217" t="s">
        <v>4862</v>
      </c>
      <c r="H294" s="218">
        <v>6</v>
      </c>
      <c r="I294" s="219"/>
      <c r="J294" s="220">
        <f>ROUND(I294*H294,2)</f>
        <v>0</v>
      </c>
      <c r="K294" s="216" t="s">
        <v>749</v>
      </c>
      <c r="L294" s="45"/>
      <c r="M294" s="221" t="s">
        <v>19</v>
      </c>
      <c r="N294" s="222" t="s">
        <v>43</v>
      </c>
      <c r="O294" s="85"/>
      <c r="P294" s="223">
        <f>O294*H294</f>
        <v>0</v>
      </c>
      <c r="Q294" s="223">
        <v>0</v>
      </c>
      <c r="R294" s="223">
        <f>Q294*H294</f>
        <v>0</v>
      </c>
      <c r="S294" s="223">
        <v>0.01933</v>
      </c>
      <c r="T294" s="224">
        <f>S294*H294</f>
        <v>0.11598</v>
      </c>
      <c r="U294" s="39"/>
      <c r="V294" s="39"/>
      <c r="W294" s="39"/>
      <c r="X294" s="39"/>
      <c r="Y294" s="39"/>
      <c r="Z294" s="39"/>
      <c r="AA294" s="39"/>
      <c r="AB294" s="39"/>
      <c r="AC294" s="39"/>
      <c r="AD294" s="39"/>
      <c r="AE294" s="39"/>
      <c r="AR294" s="225" t="s">
        <v>271</v>
      </c>
      <c r="AT294" s="225" t="s">
        <v>243</v>
      </c>
      <c r="AU294" s="225" t="s">
        <v>81</v>
      </c>
      <c r="AY294" s="18" t="s">
        <v>240</v>
      </c>
      <c r="BE294" s="226">
        <f>IF(N294="základní",J294,0)</f>
        <v>0</v>
      </c>
      <c r="BF294" s="226">
        <f>IF(N294="snížená",J294,0)</f>
        <v>0</v>
      </c>
      <c r="BG294" s="226">
        <f>IF(N294="zákl. přenesená",J294,0)</f>
        <v>0</v>
      </c>
      <c r="BH294" s="226">
        <f>IF(N294="sníž. přenesená",J294,0)</f>
        <v>0</v>
      </c>
      <c r="BI294" s="226">
        <f>IF(N294="nulová",J294,0)</f>
        <v>0</v>
      </c>
      <c r="BJ294" s="18" t="s">
        <v>79</v>
      </c>
      <c r="BK294" s="226">
        <f>ROUND(I294*H294,2)</f>
        <v>0</v>
      </c>
      <c r="BL294" s="18" t="s">
        <v>271</v>
      </c>
      <c r="BM294" s="225" t="s">
        <v>9507</v>
      </c>
    </row>
    <row r="295" s="13" customFormat="1">
      <c r="A295" s="13"/>
      <c r="B295" s="248"/>
      <c r="C295" s="249"/>
      <c r="D295" s="227" t="s">
        <v>801</v>
      </c>
      <c r="E295" s="250" t="s">
        <v>19</v>
      </c>
      <c r="F295" s="251" t="s">
        <v>9508</v>
      </c>
      <c r="G295" s="249"/>
      <c r="H295" s="252">
        <v>3</v>
      </c>
      <c r="I295" s="253"/>
      <c r="J295" s="249"/>
      <c r="K295" s="249"/>
      <c r="L295" s="254"/>
      <c r="M295" s="255"/>
      <c r="N295" s="256"/>
      <c r="O295" s="256"/>
      <c r="P295" s="256"/>
      <c r="Q295" s="256"/>
      <c r="R295" s="256"/>
      <c r="S295" s="256"/>
      <c r="T295" s="257"/>
      <c r="U295" s="13"/>
      <c r="V295" s="13"/>
      <c r="W295" s="13"/>
      <c r="X295" s="13"/>
      <c r="Y295" s="13"/>
      <c r="Z295" s="13"/>
      <c r="AA295" s="13"/>
      <c r="AB295" s="13"/>
      <c r="AC295" s="13"/>
      <c r="AD295" s="13"/>
      <c r="AE295" s="13"/>
      <c r="AT295" s="258" t="s">
        <v>801</v>
      </c>
      <c r="AU295" s="258" t="s">
        <v>81</v>
      </c>
      <c r="AV295" s="13" t="s">
        <v>81</v>
      </c>
      <c r="AW295" s="13" t="s">
        <v>33</v>
      </c>
      <c r="AX295" s="13" t="s">
        <v>72</v>
      </c>
      <c r="AY295" s="258" t="s">
        <v>240</v>
      </c>
    </row>
    <row r="296" s="13" customFormat="1">
      <c r="A296" s="13"/>
      <c r="B296" s="248"/>
      <c r="C296" s="249"/>
      <c r="D296" s="227" t="s">
        <v>801</v>
      </c>
      <c r="E296" s="250" t="s">
        <v>19</v>
      </c>
      <c r="F296" s="251" t="s">
        <v>9509</v>
      </c>
      <c r="G296" s="249"/>
      <c r="H296" s="252">
        <v>3</v>
      </c>
      <c r="I296" s="253"/>
      <c r="J296" s="249"/>
      <c r="K296" s="249"/>
      <c r="L296" s="254"/>
      <c r="M296" s="255"/>
      <c r="N296" s="256"/>
      <c r="O296" s="256"/>
      <c r="P296" s="256"/>
      <c r="Q296" s="256"/>
      <c r="R296" s="256"/>
      <c r="S296" s="256"/>
      <c r="T296" s="257"/>
      <c r="U296" s="13"/>
      <c r="V296" s="13"/>
      <c r="W296" s="13"/>
      <c r="X296" s="13"/>
      <c r="Y296" s="13"/>
      <c r="Z296" s="13"/>
      <c r="AA296" s="13"/>
      <c r="AB296" s="13"/>
      <c r="AC296" s="13"/>
      <c r="AD296" s="13"/>
      <c r="AE296" s="13"/>
      <c r="AT296" s="258" t="s">
        <v>801</v>
      </c>
      <c r="AU296" s="258" t="s">
        <v>81</v>
      </c>
      <c r="AV296" s="13" t="s">
        <v>81</v>
      </c>
      <c r="AW296" s="13" t="s">
        <v>33</v>
      </c>
      <c r="AX296" s="13" t="s">
        <v>72</v>
      </c>
      <c r="AY296" s="258" t="s">
        <v>240</v>
      </c>
    </row>
    <row r="297" s="15" customFormat="1">
      <c r="A297" s="15"/>
      <c r="B297" s="269"/>
      <c r="C297" s="270"/>
      <c r="D297" s="227" t="s">
        <v>801</v>
      </c>
      <c r="E297" s="271" t="s">
        <v>19</v>
      </c>
      <c r="F297" s="272" t="s">
        <v>1356</v>
      </c>
      <c r="G297" s="270"/>
      <c r="H297" s="273">
        <v>6</v>
      </c>
      <c r="I297" s="274"/>
      <c r="J297" s="270"/>
      <c r="K297" s="270"/>
      <c r="L297" s="275"/>
      <c r="M297" s="276"/>
      <c r="N297" s="277"/>
      <c r="O297" s="277"/>
      <c r="P297" s="277"/>
      <c r="Q297" s="277"/>
      <c r="R297" s="277"/>
      <c r="S297" s="277"/>
      <c r="T297" s="278"/>
      <c r="U297" s="15"/>
      <c r="V297" s="15"/>
      <c r="W297" s="15"/>
      <c r="X297" s="15"/>
      <c r="Y297" s="15"/>
      <c r="Z297" s="15"/>
      <c r="AA297" s="15"/>
      <c r="AB297" s="15"/>
      <c r="AC297" s="15"/>
      <c r="AD297" s="15"/>
      <c r="AE297" s="15"/>
      <c r="AT297" s="279" t="s">
        <v>801</v>
      </c>
      <c r="AU297" s="279" t="s">
        <v>81</v>
      </c>
      <c r="AV297" s="15" t="s">
        <v>149</v>
      </c>
      <c r="AW297" s="15" t="s">
        <v>33</v>
      </c>
      <c r="AX297" s="15" t="s">
        <v>79</v>
      </c>
      <c r="AY297" s="279" t="s">
        <v>240</v>
      </c>
    </row>
    <row r="298" s="2" customFormat="1" ht="16.5" customHeight="1">
      <c r="A298" s="39"/>
      <c r="B298" s="40"/>
      <c r="C298" s="214" t="s">
        <v>367</v>
      </c>
      <c r="D298" s="214" t="s">
        <v>243</v>
      </c>
      <c r="E298" s="215" t="s">
        <v>9510</v>
      </c>
      <c r="F298" s="216" t="s">
        <v>9511</v>
      </c>
      <c r="G298" s="217" t="s">
        <v>4862</v>
      </c>
      <c r="H298" s="218">
        <v>4</v>
      </c>
      <c r="I298" s="219"/>
      <c r="J298" s="220">
        <f>ROUND(I298*H298,2)</f>
        <v>0</v>
      </c>
      <c r="K298" s="216" t="s">
        <v>749</v>
      </c>
      <c r="L298" s="45"/>
      <c r="M298" s="221" t="s">
        <v>19</v>
      </c>
      <c r="N298" s="222" t="s">
        <v>43</v>
      </c>
      <c r="O298" s="85"/>
      <c r="P298" s="223">
        <f>O298*H298</f>
        <v>0</v>
      </c>
      <c r="Q298" s="223">
        <v>0</v>
      </c>
      <c r="R298" s="223">
        <f>Q298*H298</f>
        <v>0</v>
      </c>
      <c r="S298" s="223">
        <v>0.03968</v>
      </c>
      <c r="T298" s="224">
        <f>S298*H298</f>
        <v>0.15872</v>
      </c>
      <c r="U298" s="39"/>
      <c r="V298" s="39"/>
      <c r="W298" s="39"/>
      <c r="X298" s="39"/>
      <c r="Y298" s="39"/>
      <c r="Z298" s="39"/>
      <c r="AA298" s="39"/>
      <c r="AB298" s="39"/>
      <c r="AC298" s="39"/>
      <c r="AD298" s="39"/>
      <c r="AE298" s="39"/>
      <c r="AR298" s="225" t="s">
        <v>271</v>
      </c>
      <c r="AT298" s="225" t="s">
        <v>243</v>
      </c>
      <c r="AU298" s="225" t="s">
        <v>81</v>
      </c>
      <c r="AY298" s="18" t="s">
        <v>240</v>
      </c>
      <c r="BE298" s="226">
        <f>IF(N298="základní",J298,0)</f>
        <v>0</v>
      </c>
      <c r="BF298" s="226">
        <f>IF(N298="snížená",J298,0)</f>
        <v>0</v>
      </c>
      <c r="BG298" s="226">
        <f>IF(N298="zákl. přenesená",J298,0)</f>
        <v>0</v>
      </c>
      <c r="BH298" s="226">
        <f>IF(N298="sníž. přenesená",J298,0)</f>
        <v>0</v>
      </c>
      <c r="BI298" s="226">
        <f>IF(N298="nulová",J298,0)</f>
        <v>0</v>
      </c>
      <c r="BJ298" s="18" t="s">
        <v>79</v>
      </c>
      <c r="BK298" s="226">
        <f>ROUND(I298*H298,2)</f>
        <v>0</v>
      </c>
      <c r="BL298" s="18" t="s">
        <v>271</v>
      </c>
      <c r="BM298" s="225" t="s">
        <v>9512</v>
      </c>
    </row>
    <row r="299" s="13" customFormat="1">
      <c r="A299" s="13"/>
      <c r="B299" s="248"/>
      <c r="C299" s="249"/>
      <c r="D299" s="227" t="s">
        <v>801</v>
      </c>
      <c r="E299" s="250" t="s">
        <v>19</v>
      </c>
      <c r="F299" s="251" t="s">
        <v>9513</v>
      </c>
      <c r="G299" s="249"/>
      <c r="H299" s="252">
        <v>2</v>
      </c>
      <c r="I299" s="253"/>
      <c r="J299" s="249"/>
      <c r="K299" s="249"/>
      <c r="L299" s="254"/>
      <c r="M299" s="255"/>
      <c r="N299" s="256"/>
      <c r="O299" s="256"/>
      <c r="P299" s="256"/>
      <c r="Q299" s="256"/>
      <c r="R299" s="256"/>
      <c r="S299" s="256"/>
      <c r="T299" s="257"/>
      <c r="U299" s="13"/>
      <c r="V299" s="13"/>
      <c r="W299" s="13"/>
      <c r="X299" s="13"/>
      <c r="Y299" s="13"/>
      <c r="Z299" s="13"/>
      <c r="AA299" s="13"/>
      <c r="AB299" s="13"/>
      <c r="AC299" s="13"/>
      <c r="AD299" s="13"/>
      <c r="AE299" s="13"/>
      <c r="AT299" s="258" t="s">
        <v>801</v>
      </c>
      <c r="AU299" s="258" t="s">
        <v>81</v>
      </c>
      <c r="AV299" s="13" t="s">
        <v>81</v>
      </c>
      <c r="AW299" s="13" t="s">
        <v>33</v>
      </c>
      <c r="AX299" s="13" t="s">
        <v>72</v>
      </c>
      <c r="AY299" s="258" t="s">
        <v>240</v>
      </c>
    </row>
    <row r="300" s="13" customFormat="1">
      <c r="A300" s="13"/>
      <c r="B300" s="248"/>
      <c r="C300" s="249"/>
      <c r="D300" s="227" t="s">
        <v>801</v>
      </c>
      <c r="E300" s="250" t="s">
        <v>19</v>
      </c>
      <c r="F300" s="251" t="s">
        <v>9514</v>
      </c>
      <c r="G300" s="249"/>
      <c r="H300" s="252">
        <v>2</v>
      </c>
      <c r="I300" s="253"/>
      <c r="J300" s="249"/>
      <c r="K300" s="249"/>
      <c r="L300" s="254"/>
      <c r="M300" s="255"/>
      <c r="N300" s="256"/>
      <c r="O300" s="256"/>
      <c r="P300" s="256"/>
      <c r="Q300" s="256"/>
      <c r="R300" s="256"/>
      <c r="S300" s="256"/>
      <c r="T300" s="257"/>
      <c r="U300" s="13"/>
      <c r="V300" s="13"/>
      <c r="W300" s="13"/>
      <c r="X300" s="13"/>
      <c r="Y300" s="13"/>
      <c r="Z300" s="13"/>
      <c r="AA300" s="13"/>
      <c r="AB300" s="13"/>
      <c r="AC300" s="13"/>
      <c r="AD300" s="13"/>
      <c r="AE300" s="13"/>
      <c r="AT300" s="258" t="s">
        <v>801</v>
      </c>
      <c r="AU300" s="258" t="s">
        <v>81</v>
      </c>
      <c r="AV300" s="13" t="s">
        <v>81</v>
      </c>
      <c r="AW300" s="13" t="s">
        <v>33</v>
      </c>
      <c r="AX300" s="13" t="s">
        <v>72</v>
      </c>
      <c r="AY300" s="258" t="s">
        <v>240</v>
      </c>
    </row>
    <row r="301" s="15" customFormat="1">
      <c r="A301" s="15"/>
      <c r="B301" s="269"/>
      <c r="C301" s="270"/>
      <c r="D301" s="227" t="s">
        <v>801</v>
      </c>
      <c r="E301" s="271" t="s">
        <v>19</v>
      </c>
      <c r="F301" s="272" t="s">
        <v>1356</v>
      </c>
      <c r="G301" s="270"/>
      <c r="H301" s="273">
        <v>4</v>
      </c>
      <c r="I301" s="274"/>
      <c r="J301" s="270"/>
      <c r="K301" s="270"/>
      <c r="L301" s="275"/>
      <c r="M301" s="276"/>
      <c r="N301" s="277"/>
      <c r="O301" s="277"/>
      <c r="P301" s="277"/>
      <c r="Q301" s="277"/>
      <c r="R301" s="277"/>
      <c r="S301" s="277"/>
      <c r="T301" s="278"/>
      <c r="U301" s="15"/>
      <c r="V301" s="15"/>
      <c r="W301" s="15"/>
      <c r="X301" s="15"/>
      <c r="Y301" s="15"/>
      <c r="Z301" s="15"/>
      <c r="AA301" s="15"/>
      <c r="AB301" s="15"/>
      <c r="AC301" s="15"/>
      <c r="AD301" s="15"/>
      <c r="AE301" s="15"/>
      <c r="AT301" s="279" t="s">
        <v>801</v>
      </c>
      <c r="AU301" s="279" t="s">
        <v>81</v>
      </c>
      <c r="AV301" s="15" t="s">
        <v>149</v>
      </c>
      <c r="AW301" s="15" t="s">
        <v>33</v>
      </c>
      <c r="AX301" s="15" t="s">
        <v>79</v>
      </c>
      <c r="AY301" s="279" t="s">
        <v>240</v>
      </c>
    </row>
    <row r="302" s="2" customFormat="1" ht="21.75" customHeight="1">
      <c r="A302" s="39"/>
      <c r="B302" s="40"/>
      <c r="C302" s="214" t="s">
        <v>686</v>
      </c>
      <c r="D302" s="214" t="s">
        <v>243</v>
      </c>
      <c r="E302" s="215" t="s">
        <v>9515</v>
      </c>
      <c r="F302" s="216" t="s">
        <v>9516</v>
      </c>
      <c r="G302" s="217" t="s">
        <v>4862</v>
      </c>
      <c r="H302" s="218">
        <v>10</v>
      </c>
      <c r="I302" s="219"/>
      <c r="J302" s="220">
        <f>ROUND(I302*H302,2)</f>
        <v>0</v>
      </c>
      <c r="K302" s="216" t="s">
        <v>749</v>
      </c>
      <c r="L302" s="45"/>
      <c r="M302" s="221" t="s">
        <v>19</v>
      </c>
      <c r="N302" s="222" t="s">
        <v>43</v>
      </c>
      <c r="O302" s="85"/>
      <c r="P302" s="223">
        <f>O302*H302</f>
        <v>0</v>
      </c>
      <c r="Q302" s="223">
        <v>0</v>
      </c>
      <c r="R302" s="223">
        <f>Q302*H302</f>
        <v>0</v>
      </c>
      <c r="S302" s="223">
        <v>0.019460000000000002</v>
      </c>
      <c r="T302" s="224">
        <f>S302*H302</f>
        <v>0.19460000000000002</v>
      </c>
      <c r="U302" s="39"/>
      <c r="V302" s="39"/>
      <c r="W302" s="39"/>
      <c r="X302" s="39"/>
      <c r="Y302" s="39"/>
      <c r="Z302" s="39"/>
      <c r="AA302" s="39"/>
      <c r="AB302" s="39"/>
      <c r="AC302" s="39"/>
      <c r="AD302" s="39"/>
      <c r="AE302" s="39"/>
      <c r="AR302" s="225" t="s">
        <v>271</v>
      </c>
      <c r="AT302" s="225" t="s">
        <v>243</v>
      </c>
      <c r="AU302" s="225" t="s">
        <v>81</v>
      </c>
      <c r="AY302" s="18" t="s">
        <v>240</v>
      </c>
      <c r="BE302" s="226">
        <f>IF(N302="základní",J302,0)</f>
        <v>0</v>
      </c>
      <c r="BF302" s="226">
        <f>IF(N302="snížená",J302,0)</f>
        <v>0</v>
      </c>
      <c r="BG302" s="226">
        <f>IF(N302="zákl. přenesená",J302,0)</f>
        <v>0</v>
      </c>
      <c r="BH302" s="226">
        <f>IF(N302="sníž. přenesená",J302,0)</f>
        <v>0</v>
      </c>
      <c r="BI302" s="226">
        <f>IF(N302="nulová",J302,0)</f>
        <v>0</v>
      </c>
      <c r="BJ302" s="18" t="s">
        <v>79</v>
      </c>
      <c r="BK302" s="226">
        <f>ROUND(I302*H302,2)</f>
        <v>0</v>
      </c>
      <c r="BL302" s="18" t="s">
        <v>271</v>
      </c>
      <c r="BM302" s="225" t="s">
        <v>9517</v>
      </c>
    </row>
    <row r="303" s="13" customFormat="1">
      <c r="A303" s="13"/>
      <c r="B303" s="248"/>
      <c r="C303" s="249"/>
      <c r="D303" s="227" t="s">
        <v>801</v>
      </c>
      <c r="E303" s="250" t="s">
        <v>19</v>
      </c>
      <c r="F303" s="251" t="s">
        <v>9518</v>
      </c>
      <c r="G303" s="249"/>
      <c r="H303" s="252">
        <v>8</v>
      </c>
      <c r="I303" s="253"/>
      <c r="J303" s="249"/>
      <c r="K303" s="249"/>
      <c r="L303" s="254"/>
      <c r="M303" s="255"/>
      <c r="N303" s="256"/>
      <c r="O303" s="256"/>
      <c r="P303" s="256"/>
      <c r="Q303" s="256"/>
      <c r="R303" s="256"/>
      <c r="S303" s="256"/>
      <c r="T303" s="257"/>
      <c r="U303" s="13"/>
      <c r="V303" s="13"/>
      <c r="W303" s="13"/>
      <c r="X303" s="13"/>
      <c r="Y303" s="13"/>
      <c r="Z303" s="13"/>
      <c r="AA303" s="13"/>
      <c r="AB303" s="13"/>
      <c r="AC303" s="13"/>
      <c r="AD303" s="13"/>
      <c r="AE303" s="13"/>
      <c r="AT303" s="258" t="s">
        <v>801</v>
      </c>
      <c r="AU303" s="258" t="s">
        <v>81</v>
      </c>
      <c r="AV303" s="13" t="s">
        <v>81</v>
      </c>
      <c r="AW303" s="13" t="s">
        <v>33</v>
      </c>
      <c r="AX303" s="13" t="s">
        <v>72</v>
      </c>
      <c r="AY303" s="258" t="s">
        <v>240</v>
      </c>
    </row>
    <row r="304" s="13" customFormat="1">
      <c r="A304" s="13"/>
      <c r="B304" s="248"/>
      <c r="C304" s="249"/>
      <c r="D304" s="227" t="s">
        <v>801</v>
      </c>
      <c r="E304" s="250" t="s">
        <v>19</v>
      </c>
      <c r="F304" s="251" t="s">
        <v>9514</v>
      </c>
      <c r="G304" s="249"/>
      <c r="H304" s="252">
        <v>2</v>
      </c>
      <c r="I304" s="253"/>
      <c r="J304" s="249"/>
      <c r="K304" s="249"/>
      <c r="L304" s="254"/>
      <c r="M304" s="255"/>
      <c r="N304" s="256"/>
      <c r="O304" s="256"/>
      <c r="P304" s="256"/>
      <c r="Q304" s="256"/>
      <c r="R304" s="256"/>
      <c r="S304" s="256"/>
      <c r="T304" s="257"/>
      <c r="U304" s="13"/>
      <c r="V304" s="13"/>
      <c r="W304" s="13"/>
      <c r="X304" s="13"/>
      <c r="Y304" s="13"/>
      <c r="Z304" s="13"/>
      <c r="AA304" s="13"/>
      <c r="AB304" s="13"/>
      <c r="AC304" s="13"/>
      <c r="AD304" s="13"/>
      <c r="AE304" s="13"/>
      <c r="AT304" s="258" t="s">
        <v>801</v>
      </c>
      <c r="AU304" s="258" t="s">
        <v>81</v>
      </c>
      <c r="AV304" s="13" t="s">
        <v>81</v>
      </c>
      <c r="AW304" s="13" t="s">
        <v>33</v>
      </c>
      <c r="AX304" s="13" t="s">
        <v>72</v>
      </c>
      <c r="AY304" s="258" t="s">
        <v>240</v>
      </c>
    </row>
    <row r="305" s="15" customFormat="1">
      <c r="A305" s="15"/>
      <c r="B305" s="269"/>
      <c r="C305" s="270"/>
      <c r="D305" s="227" t="s">
        <v>801</v>
      </c>
      <c r="E305" s="271" t="s">
        <v>19</v>
      </c>
      <c r="F305" s="272" t="s">
        <v>1356</v>
      </c>
      <c r="G305" s="270"/>
      <c r="H305" s="273">
        <v>10</v>
      </c>
      <c r="I305" s="274"/>
      <c r="J305" s="270"/>
      <c r="K305" s="270"/>
      <c r="L305" s="275"/>
      <c r="M305" s="276"/>
      <c r="N305" s="277"/>
      <c r="O305" s="277"/>
      <c r="P305" s="277"/>
      <c r="Q305" s="277"/>
      <c r="R305" s="277"/>
      <c r="S305" s="277"/>
      <c r="T305" s="278"/>
      <c r="U305" s="15"/>
      <c r="V305" s="15"/>
      <c r="W305" s="15"/>
      <c r="X305" s="15"/>
      <c r="Y305" s="15"/>
      <c r="Z305" s="15"/>
      <c r="AA305" s="15"/>
      <c r="AB305" s="15"/>
      <c r="AC305" s="15"/>
      <c r="AD305" s="15"/>
      <c r="AE305" s="15"/>
      <c r="AT305" s="279" t="s">
        <v>801</v>
      </c>
      <c r="AU305" s="279" t="s">
        <v>81</v>
      </c>
      <c r="AV305" s="15" t="s">
        <v>149</v>
      </c>
      <c r="AW305" s="15" t="s">
        <v>33</v>
      </c>
      <c r="AX305" s="15" t="s">
        <v>79</v>
      </c>
      <c r="AY305" s="279" t="s">
        <v>240</v>
      </c>
    </row>
    <row r="306" s="2" customFormat="1">
      <c r="A306" s="39"/>
      <c r="B306" s="40"/>
      <c r="C306" s="214" t="s">
        <v>370</v>
      </c>
      <c r="D306" s="214" t="s">
        <v>243</v>
      </c>
      <c r="E306" s="215" t="s">
        <v>9519</v>
      </c>
      <c r="F306" s="216" t="s">
        <v>9520</v>
      </c>
      <c r="G306" s="217" t="s">
        <v>4862</v>
      </c>
      <c r="H306" s="218">
        <v>9</v>
      </c>
      <c r="I306" s="219"/>
      <c r="J306" s="220">
        <f>ROUND(I306*H306,2)</f>
        <v>0</v>
      </c>
      <c r="K306" s="216" t="s">
        <v>749</v>
      </c>
      <c r="L306" s="45"/>
      <c r="M306" s="221" t="s">
        <v>19</v>
      </c>
      <c r="N306" s="222" t="s">
        <v>43</v>
      </c>
      <c r="O306" s="85"/>
      <c r="P306" s="223">
        <f>O306*H306</f>
        <v>0</v>
      </c>
      <c r="Q306" s="223">
        <v>0</v>
      </c>
      <c r="R306" s="223">
        <f>Q306*H306</f>
        <v>0</v>
      </c>
      <c r="S306" s="223">
        <v>0.087999999999999995</v>
      </c>
      <c r="T306" s="224">
        <f>S306*H306</f>
        <v>0.79199999999999993</v>
      </c>
      <c r="U306" s="39"/>
      <c r="V306" s="39"/>
      <c r="W306" s="39"/>
      <c r="X306" s="39"/>
      <c r="Y306" s="39"/>
      <c r="Z306" s="39"/>
      <c r="AA306" s="39"/>
      <c r="AB306" s="39"/>
      <c r="AC306" s="39"/>
      <c r="AD306" s="39"/>
      <c r="AE306" s="39"/>
      <c r="AR306" s="225" t="s">
        <v>271</v>
      </c>
      <c r="AT306" s="225" t="s">
        <v>243</v>
      </c>
      <c r="AU306" s="225" t="s">
        <v>81</v>
      </c>
      <c r="AY306" s="18" t="s">
        <v>240</v>
      </c>
      <c r="BE306" s="226">
        <f>IF(N306="základní",J306,0)</f>
        <v>0</v>
      </c>
      <c r="BF306" s="226">
        <f>IF(N306="snížená",J306,0)</f>
        <v>0</v>
      </c>
      <c r="BG306" s="226">
        <f>IF(N306="zákl. přenesená",J306,0)</f>
        <v>0</v>
      </c>
      <c r="BH306" s="226">
        <f>IF(N306="sníž. přenesená",J306,0)</f>
        <v>0</v>
      </c>
      <c r="BI306" s="226">
        <f>IF(N306="nulová",J306,0)</f>
        <v>0</v>
      </c>
      <c r="BJ306" s="18" t="s">
        <v>79</v>
      </c>
      <c r="BK306" s="226">
        <f>ROUND(I306*H306,2)</f>
        <v>0</v>
      </c>
      <c r="BL306" s="18" t="s">
        <v>271</v>
      </c>
      <c r="BM306" s="225" t="s">
        <v>9521</v>
      </c>
    </row>
    <row r="307" s="13" customFormat="1">
      <c r="A307" s="13"/>
      <c r="B307" s="248"/>
      <c r="C307" s="249"/>
      <c r="D307" s="227" t="s">
        <v>801</v>
      </c>
      <c r="E307" s="250" t="s">
        <v>19</v>
      </c>
      <c r="F307" s="251" t="s">
        <v>9504</v>
      </c>
      <c r="G307" s="249"/>
      <c r="H307" s="252">
        <v>9</v>
      </c>
      <c r="I307" s="253"/>
      <c r="J307" s="249"/>
      <c r="K307" s="249"/>
      <c r="L307" s="254"/>
      <c r="M307" s="255"/>
      <c r="N307" s="256"/>
      <c r="O307" s="256"/>
      <c r="P307" s="256"/>
      <c r="Q307" s="256"/>
      <c r="R307" s="256"/>
      <c r="S307" s="256"/>
      <c r="T307" s="257"/>
      <c r="U307" s="13"/>
      <c r="V307" s="13"/>
      <c r="W307" s="13"/>
      <c r="X307" s="13"/>
      <c r="Y307" s="13"/>
      <c r="Z307" s="13"/>
      <c r="AA307" s="13"/>
      <c r="AB307" s="13"/>
      <c r="AC307" s="13"/>
      <c r="AD307" s="13"/>
      <c r="AE307" s="13"/>
      <c r="AT307" s="258" t="s">
        <v>801</v>
      </c>
      <c r="AU307" s="258" t="s">
        <v>81</v>
      </c>
      <c r="AV307" s="13" t="s">
        <v>81</v>
      </c>
      <c r="AW307" s="13" t="s">
        <v>33</v>
      </c>
      <c r="AX307" s="13" t="s">
        <v>79</v>
      </c>
      <c r="AY307" s="258" t="s">
        <v>240</v>
      </c>
    </row>
    <row r="308" s="2" customFormat="1" ht="16.5" customHeight="1">
      <c r="A308" s="39"/>
      <c r="B308" s="40"/>
      <c r="C308" s="214" t="s">
        <v>691</v>
      </c>
      <c r="D308" s="214" t="s">
        <v>243</v>
      </c>
      <c r="E308" s="215" t="s">
        <v>9522</v>
      </c>
      <c r="F308" s="216" t="s">
        <v>9523</v>
      </c>
      <c r="G308" s="217" t="s">
        <v>4862</v>
      </c>
      <c r="H308" s="218">
        <v>10</v>
      </c>
      <c r="I308" s="219"/>
      <c r="J308" s="220">
        <f>ROUND(I308*H308,2)</f>
        <v>0</v>
      </c>
      <c r="K308" s="216" t="s">
        <v>749</v>
      </c>
      <c r="L308" s="45"/>
      <c r="M308" s="221" t="s">
        <v>19</v>
      </c>
      <c r="N308" s="222" t="s">
        <v>43</v>
      </c>
      <c r="O308" s="85"/>
      <c r="P308" s="223">
        <f>O308*H308</f>
        <v>0</v>
      </c>
      <c r="Q308" s="223">
        <v>0</v>
      </c>
      <c r="R308" s="223">
        <f>Q308*H308</f>
        <v>0</v>
      </c>
      <c r="S308" s="223">
        <v>0.00156</v>
      </c>
      <c r="T308" s="224">
        <f>S308*H308</f>
        <v>0.015599999999999999</v>
      </c>
      <c r="U308" s="39"/>
      <c r="V308" s="39"/>
      <c r="W308" s="39"/>
      <c r="X308" s="39"/>
      <c r="Y308" s="39"/>
      <c r="Z308" s="39"/>
      <c r="AA308" s="39"/>
      <c r="AB308" s="39"/>
      <c r="AC308" s="39"/>
      <c r="AD308" s="39"/>
      <c r="AE308" s="39"/>
      <c r="AR308" s="225" t="s">
        <v>271</v>
      </c>
      <c r="AT308" s="225" t="s">
        <v>243</v>
      </c>
      <c r="AU308" s="225" t="s">
        <v>81</v>
      </c>
      <c r="AY308" s="18" t="s">
        <v>240</v>
      </c>
      <c r="BE308" s="226">
        <f>IF(N308="základní",J308,0)</f>
        <v>0</v>
      </c>
      <c r="BF308" s="226">
        <f>IF(N308="snížená",J308,0)</f>
        <v>0</v>
      </c>
      <c r="BG308" s="226">
        <f>IF(N308="zákl. přenesená",J308,0)</f>
        <v>0</v>
      </c>
      <c r="BH308" s="226">
        <f>IF(N308="sníž. přenesená",J308,0)</f>
        <v>0</v>
      </c>
      <c r="BI308" s="226">
        <f>IF(N308="nulová",J308,0)</f>
        <v>0</v>
      </c>
      <c r="BJ308" s="18" t="s">
        <v>79</v>
      </c>
      <c r="BK308" s="226">
        <f>ROUND(I308*H308,2)</f>
        <v>0</v>
      </c>
      <c r="BL308" s="18" t="s">
        <v>271</v>
      </c>
      <c r="BM308" s="225" t="s">
        <v>9524</v>
      </c>
    </row>
    <row r="309" s="13" customFormat="1">
      <c r="A309" s="13"/>
      <c r="B309" s="248"/>
      <c r="C309" s="249"/>
      <c r="D309" s="227" t="s">
        <v>801</v>
      </c>
      <c r="E309" s="250" t="s">
        <v>19</v>
      </c>
      <c r="F309" s="251" t="s">
        <v>9518</v>
      </c>
      <c r="G309" s="249"/>
      <c r="H309" s="252">
        <v>8</v>
      </c>
      <c r="I309" s="253"/>
      <c r="J309" s="249"/>
      <c r="K309" s="249"/>
      <c r="L309" s="254"/>
      <c r="M309" s="255"/>
      <c r="N309" s="256"/>
      <c r="O309" s="256"/>
      <c r="P309" s="256"/>
      <c r="Q309" s="256"/>
      <c r="R309" s="256"/>
      <c r="S309" s="256"/>
      <c r="T309" s="257"/>
      <c r="U309" s="13"/>
      <c r="V309" s="13"/>
      <c r="W309" s="13"/>
      <c r="X309" s="13"/>
      <c r="Y309" s="13"/>
      <c r="Z309" s="13"/>
      <c r="AA309" s="13"/>
      <c r="AB309" s="13"/>
      <c r="AC309" s="13"/>
      <c r="AD309" s="13"/>
      <c r="AE309" s="13"/>
      <c r="AT309" s="258" t="s">
        <v>801</v>
      </c>
      <c r="AU309" s="258" t="s">
        <v>81</v>
      </c>
      <c r="AV309" s="13" t="s">
        <v>81</v>
      </c>
      <c r="AW309" s="13" t="s">
        <v>33</v>
      </c>
      <c r="AX309" s="13" t="s">
        <v>72</v>
      </c>
      <c r="AY309" s="258" t="s">
        <v>240</v>
      </c>
    </row>
    <row r="310" s="13" customFormat="1">
      <c r="A310" s="13"/>
      <c r="B310" s="248"/>
      <c r="C310" s="249"/>
      <c r="D310" s="227" t="s">
        <v>801</v>
      </c>
      <c r="E310" s="250" t="s">
        <v>19</v>
      </c>
      <c r="F310" s="251" t="s">
        <v>9513</v>
      </c>
      <c r="G310" s="249"/>
      <c r="H310" s="252">
        <v>2</v>
      </c>
      <c r="I310" s="253"/>
      <c r="J310" s="249"/>
      <c r="K310" s="249"/>
      <c r="L310" s="254"/>
      <c r="M310" s="255"/>
      <c r="N310" s="256"/>
      <c r="O310" s="256"/>
      <c r="P310" s="256"/>
      <c r="Q310" s="256"/>
      <c r="R310" s="256"/>
      <c r="S310" s="256"/>
      <c r="T310" s="257"/>
      <c r="U310" s="13"/>
      <c r="V310" s="13"/>
      <c r="W310" s="13"/>
      <c r="X310" s="13"/>
      <c r="Y310" s="13"/>
      <c r="Z310" s="13"/>
      <c r="AA310" s="13"/>
      <c r="AB310" s="13"/>
      <c r="AC310" s="13"/>
      <c r="AD310" s="13"/>
      <c r="AE310" s="13"/>
      <c r="AT310" s="258" t="s">
        <v>801</v>
      </c>
      <c r="AU310" s="258" t="s">
        <v>81</v>
      </c>
      <c r="AV310" s="13" t="s">
        <v>81</v>
      </c>
      <c r="AW310" s="13" t="s">
        <v>33</v>
      </c>
      <c r="AX310" s="13" t="s">
        <v>72</v>
      </c>
      <c r="AY310" s="258" t="s">
        <v>240</v>
      </c>
    </row>
    <row r="311" s="15" customFormat="1">
      <c r="A311" s="15"/>
      <c r="B311" s="269"/>
      <c r="C311" s="270"/>
      <c r="D311" s="227" t="s">
        <v>801</v>
      </c>
      <c r="E311" s="271" t="s">
        <v>19</v>
      </c>
      <c r="F311" s="272" t="s">
        <v>1356</v>
      </c>
      <c r="G311" s="270"/>
      <c r="H311" s="273">
        <v>10</v>
      </c>
      <c r="I311" s="274"/>
      <c r="J311" s="270"/>
      <c r="K311" s="270"/>
      <c r="L311" s="275"/>
      <c r="M311" s="276"/>
      <c r="N311" s="277"/>
      <c r="O311" s="277"/>
      <c r="P311" s="277"/>
      <c r="Q311" s="277"/>
      <c r="R311" s="277"/>
      <c r="S311" s="277"/>
      <c r="T311" s="278"/>
      <c r="U311" s="15"/>
      <c r="V311" s="15"/>
      <c r="W311" s="15"/>
      <c r="X311" s="15"/>
      <c r="Y311" s="15"/>
      <c r="Z311" s="15"/>
      <c r="AA311" s="15"/>
      <c r="AB311" s="15"/>
      <c r="AC311" s="15"/>
      <c r="AD311" s="15"/>
      <c r="AE311" s="15"/>
      <c r="AT311" s="279" t="s">
        <v>801</v>
      </c>
      <c r="AU311" s="279" t="s">
        <v>81</v>
      </c>
      <c r="AV311" s="15" t="s">
        <v>149</v>
      </c>
      <c r="AW311" s="15" t="s">
        <v>33</v>
      </c>
      <c r="AX311" s="15" t="s">
        <v>79</v>
      </c>
      <c r="AY311" s="279" t="s">
        <v>240</v>
      </c>
    </row>
    <row r="312" s="2" customFormat="1">
      <c r="A312" s="39"/>
      <c r="B312" s="40"/>
      <c r="C312" s="214" t="s">
        <v>374</v>
      </c>
      <c r="D312" s="214" t="s">
        <v>243</v>
      </c>
      <c r="E312" s="215" t="s">
        <v>9525</v>
      </c>
      <c r="F312" s="216" t="s">
        <v>9526</v>
      </c>
      <c r="G312" s="217" t="s">
        <v>806</v>
      </c>
      <c r="H312" s="218">
        <v>9</v>
      </c>
      <c r="I312" s="219"/>
      <c r="J312" s="220">
        <f>ROUND(I312*H312,2)</f>
        <v>0</v>
      </c>
      <c r="K312" s="216" t="s">
        <v>749</v>
      </c>
      <c r="L312" s="45"/>
      <c r="M312" s="221" t="s">
        <v>19</v>
      </c>
      <c r="N312" s="222" t="s">
        <v>43</v>
      </c>
      <c r="O312" s="85"/>
      <c r="P312" s="223">
        <f>O312*H312</f>
        <v>0</v>
      </c>
      <c r="Q312" s="223">
        <v>0</v>
      </c>
      <c r="R312" s="223">
        <f>Q312*H312</f>
        <v>0</v>
      </c>
      <c r="S312" s="223">
        <v>0.0022499999999999998</v>
      </c>
      <c r="T312" s="224">
        <f>S312*H312</f>
        <v>0.020249999999999997</v>
      </c>
      <c r="U312" s="39"/>
      <c r="V312" s="39"/>
      <c r="W312" s="39"/>
      <c r="X312" s="39"/>
      <c r="Y312" s="39"/>
      <c r="Z312" s="39"/>
      <c r="AA312" s="39"/>
      <c r="AB312" s="39"/>
      <c r="AC312" s="39"/>
      <c r="AD312" s="39"/>
      <c r="AE312" s="39"/>
      <c r="AR312" s="225" t="s">
        <v>271</v>
      </c>
      <c r="AT312" s="225" t="s">
        <v>243</v>
      </c>
      <c r="AU312" s="225" t="s">
        <v>81</v>
      </c>
      <c r="AY312" s="18" t="s">
        <v>240</v>
      </c>
      <c r="BE312" s="226">
        <f>IF(N312="základní",J312,0)</f>
        <v>0</v>
      </c>
      <c r="BF312" s="226">
        <f>IF(N312="snížená",J312,0)</f>
        <v>0</v>
      </c>
      <c r="BG312" s="226">
        <f>IF(N312="zákl. přenesená",J312,0)</f>
        <v>0</v>
      </c>
      <c r="BH312" s="226">
        <f>IF(N312="sníž. přenesená",J312,0)</f>
        <v>0</v>
      </c>
      <c r="BI312" s="226">
        <f>IF(N312="nulová",J312,0)</f>
        <v>0</v>
      </c>
      <c r="BJ312" s="18" t="s">
        <v>79</v>
      </c>
      <c r="BK312" s="226">
        <f>ROUND(I312*H312,2)</f>
        <v>0</v>
      </c>
      <c r="BL312" s="18" t="s">
        <v>271</v>
      </c>
      <c r="BM312" s="225" t="s">
        <v>9527</v>
      </c>
    </row>
    <row r="313" s="13" customFormat="1">
      <c r="A313" s="13"/>
      <c r="B313" s="248"/>
      <c r="C313" s="249"/>
      <c r="D313" s="227" t="s">
        <v>801</v>
      </c>
      <c r="E313" s="250" t="s">
        <v>19</v>
      </c>
      <c r="F313" s="251" t="s">
        <v>9504</v>
      </c>
      <c r="G313" s="249"/>
      <c r="H313" s="252">
        <v>9</v>
      </c>
      <c r="I313" s="253"/>
      <c r="J313" s="249"/>
      <c r="K313" s="249"/>
      <c r="L313" s="254"/>
      <c r="M313" s="255"/>
      <c r="N313" s="256"/>
      <c r="O313" s="256"/>
      <c r="P313" s="256"/>
      <c r="Q313" s="256"/>
      <c r="R313" s="256"/>
      <c r="S313" s="256"/>
      <c r="T313" s="257"/>
      <c r="U313" s="13"/>
      <c r="V313" s="13"/>
      <c r="W313" s="13"/>
      <c r="X313" s="13"/>
      <c r="Y313" s="13"/>
      <c r="Z313" s="13"/>
      <c r="AA313" s="13"/>
      <c r="AB313" s="13"/>
      <c r="AC313" s="13"/>
      <c r="AD313" s="13"/>
      <c r="AE313" s="13"/>
      <c r="AT313" s="258" t="s">
        <v>801</v>
      </c>
      <c r="AU313" s="258" t="s">
        <v>81</v>
      </c>
      <c r="AV313" s="13" t="s">
        <v>81</v>
      </c>
      <c r="AW313" s="13" t="s">
        <v>33</v>
      </c>
      <c r="AX313" s="13" t="s">
        <v>79</v>
      </c>
      <c r="AY313" s="258" t="s">
        <v>240</v>
      </c>
    </row>
    <row r="314" s="2" customFormat="1">
      <c r="A314" s="39"/>
      <c r="B314" s="40"/>
      <c r="C314" s="214" t="s">
        <v>696</v>
      </c>
      <c r="D314" s="214" t="s">
        <v>243</v>
      </c>
      <c r="E314" s="215" t="s">
        <v>9528</v>
      </c>
      <c r="F314" s="216" t="s">
        <v>9529</v>
      </c>
      <c r="G314" s="217" t="s">
        <v>806</v>
      </c>
      <c r="H314" s="218">
        <v>10</v>
      </c>
      <c r="I314" s="219"/>
      <c r="J314" s="220">
        <f>ROUND(I314*H314,2)</f>
        <v>0</v>
      </c>
      <c r="K314" s="216" t="s">
        <v>749</v>
      </c>
      <c r="L314" s="45"/>
      <c r="M314" s="221" t="s">
        <v>19</v>
      </c>
      <c r="N314" s="222" t="s">
        <v>43</v>
      </c>
      <c r="O314" s="85"/>
      <c r="P314" s="223">
        <f>O314*H314</f>
        <v>0</v>
      </c>
      <c r="Q314" s="223">
        <v>0</v>
      </c>
      <c r="R314" s="223">
        <f>Q314*H314</f>
        <v>0</v>
      </c>
      <c r="S314" s="223">
        <v>0.00085999999999999998</v>
      </c>
      <c r="T314" s="224">
        <f>S314*H314</f>
        <v>0.0086</v>
      </c>
      <c r="U314" s="39"/>
      <c r="V314" s="39"/>
      <c r="W314" s="39"/>
      <c r="X314" s="39"/>
      <c r="Y314" s="39"/>
      <c r="Z314" s="39"/>
      <c r="AA314" s="39"/>
      <c r="AB314" s="39"/>
      <c r="AC314" s="39"/>
      <c r="AD314" s="39"/>
      <c r="AE314" s="39"/>
      <c r="AR314" s="225" t="s">
        <v>271</v>
      </c>
      <c r="AT314" s="225" t="s">
        <v>243</v>
      </c>
      <c r="AU314" s="225" t="s">
        <v>81</v>
      </c>
      <c r="AY314" s="18" t="s">
        <v>240</v>
      </c>
      <c r="BE314" s="226">
        <f>IF(N314="základní",J314,0)</f>
        <v>0</v>
      </c>
      <c r="BF314" s="226">
        <f>IF(N314="snížená",J314,0)</f>
        <v>0</v>
      </c>
      <c r="BG314" s="226">
        <f>IF(N314="zákl. přenesená",J314,0)</f>
        <v>0</v>
      </c>
      <c r="BH314" s="226">
        <f>IF(N314="sníž. přenesená",J314,0)</f>
        <v>0</v>
      </c>
      <c r="BI314" s="226">
        <f>IF(N314="nulová",J314,0)</f>
        <v>0</v>
      </c>
      <c r="BJ314" s="18" t="s">
        <v>79</v>
      </c>
      <c r="BK314" s="226">
        <f>ROUND(I314*H314,2)</f>
        <v>0</v>
      </c>
      <c r="BL314" s="18" t="s">
        <v>271</v>
      </c>
      <c r="BM314" s="225" t="s">
        <v>9530</v>
      </c>
    </row>
    <row r="315" s="13" customFormat="1">
      <c r="A315" s="13"/>
      <c r="B315" s="248"/>
      <c r="C315" s="249"/>
      <c r="D315" s="227" t="s">
        <v>801</v>
      </c>
      <c r="E315" s="250" t="s">
        <v>19</v>
      </c>
      <c r="F315" s="251" t="s">
        <v>9518</v>
      </c>
      <c r="G315" s="249"/>
      <c r="H315" s="252">
        <v>8</v>
      </c>
      <c r="I315" s="253"/>
      <c r="J315" s="249"/>
      <c r="K315" s="249"/>
      <c r="L315" s="254"/>
      <c r="M315" s="255"/>
      <c r="N315" s="256"/>
      <c r="O315" s="256"/>
      <c r="P315" s="256"/>
      <c r="Q315" s="256"/>
      <c r="R315" s="256"/>
      <c r="S315" s="256"/>
      <c r="T315" s="257"/>
      <c r="U315" s="13"/>
      <c r="V315" s="13"/>
      <c r="W315" s="13"/>
      <c r="X315" s="13"/>
      <c r="Y315" s="13"/>
      <c r="Z315" s="13"/>
      <c r="AA315" s="13"/>
      <c r="AB315" s="13"/>
      <c r="AC315" s="13"/>
      <c r="AD315" s="13"/>
      <c r="AE315" s="13"/>
      <c r="AT315" s="258" t="s">
        <v>801</v>
      </c>
      <c r="AU315" s="258" t="s">
        <v>81</v>
      </c>
      <c r="AV315" s="13" t="s">
        <v>81</v>
      </c>
      <c r="AW315" s="13" t="s">
        <v>33</v>
      </c>
      <c r="AX315" s="13" t="s">
        <v>72</v>
      </c>
      <c r="AY315" s="258" t="s">
        <v>240</v>
      </c>
    </row>
    <row r="316" s="13" customFormat="1">
      <c r="A316" s="13"/>
      <c r="B316" s="248"/>
      <c r="C316" s="249"/>
      <c r="D316" s="227" t="s">
        <v>801</v>
      </c>
      <c r="E316" s="250" t="s">
        <v>19</v>
      </c>
      <c r="F316" s="251" t="s">
        <v>9514</v>
      </c>
      <c r="G316" s="249"/>
      <c r="H316" s="252">
        <v>2</v>
      </c>
      <c r="I316" s="253"/>
      <c r="J316" s="249"/>
      <c r="K316" s="249"/>
      <c r="L316" s="254"/>
      <c r="M316" s="255"/>
      <c r="N316" s="256"/>
      <c r="O316" s="256"/>
      <c r="P316" s="256"/>
      <c r="Q316" s="256"/>
      <c r="R316" s="256"/>
      <c r="S316" s="256"/>
      <c r="T316" s="257"/>
      <c r="U316" s="13"/>
      <c r="V316" s="13"/>
      <c r="W316" s="13"/>
      <c r="X316" s="13"/>
      <c r="Y316" s="13"/>
      <c r="Z316" s="13"/>
      <c r="AA316" s="13"/>
      <c r="AB316" s="13"/>
      <c r="AC316" s="13"/>
      <c r="AD316" s="13"/>
      <c r="AE316" s="13"/>
      <c r="AT316" s="258" t="s">
        <v>801</v>
      </c>
      <c r="AU316" s="258" t="s">
        <v>81</v>
      </c>
      <c r="AV316" s="13" t="s">
        <v>81</v>
      </c>
      <c r="AW316" s="13" t="s">
        <v>33</v>
      </c>
      <c r="AX316" s="13" t="s">
        <v>72</v>
      </c>
      <c r="AY316" s="258" t="s">
        <v>240</v>
      </c>
    </row>
    <row r="317" s="15" customFormat="1">
      <c r="A317" s="15"/>
      <c r="B317" s="269"/>
      <c r="C317" s="270"/>
      <c r="D317" s="227" t="s">
        <v>801</v>
      </c>
      <c r="E317" s="271" t="s">
        <v>19</v>
      </c>
      <c r="F317" s="272" t="s">
        <v>1356</v>
      </c>
      <c r="G317" s="270"/>
      <c r="H317" s="273">
        <v>10</v>
      </c>
      <c r="I317" s="274"/>
      <c r="J317" s="270"/>
      <c r="K317" s="270"/>
      <c r="L317" s="275"/>
      <c r="M317" s="276"/>
      <c r="N317" s="277"/>
      <c r="O317" s="277"/>
      <c r="P317" s="277"/>
      <c r="Q317" s="277"/>
      <c r="R317" s="277"/>
      <c r="S317" s="277"/>
      <c r="T317" s="278"/>
      <c r="U317" s="15"/>
      <c r="V317" s="15"/>
      <c r="W317" s="15"/>
      <c r="X317" s="15"/>
      <c r="Y317" s="15"/>
      <c r="Z317" s="15"/>
      <c r="AA317" s="15"/>
      <c r="AB317" s="15"/>
      <c r="AC317" s="15"/>
      <c r="AD317" s="15"/>
      <c r="AE317" s="15"/>
      <c r="AT317" s="279" t="s">
        <v>801</v>
      </c>
      <c r="AU317" s="279" t="s">
        <v>81</v>
      </c>
      <c r="AV317" s="15" t="s">
        <v>149</v>
      </c>
      <c r="AW317" s="15" t="s">
        <v>33</v>
      </c>
      <c r="AX317" s="15" t="s">
        <v>79</v>
      </c>
      <c r="AY317" s="279" t="s">
        <v>240</v>
      </c>
    </row>
    <row r="318" s="12" customFormat="1" ht="22.8" customHeight="1">
      <c r="A318" s="12"/>
      <c r="B318" s="198"/>
      <c r="C318" s="199"/>
      <c r="D318" s="200" t="s">
        <v>71</v>
      </c>
      <c r="E318" s="212" t="s">
        <v>3348</v>
      </c>
      <c r="F318" s="212" t="s">
        <v>3349</v>
      </c>
      <c r="G318" s="199"/>
      <c r="H318" s="199"/>
      <c r="I318" s="202"/>
      <c r="J318" s="213">
        <f>BK318</f>
        <v>0</v>
      </c>
      <c r="K318" s="199"/>
      <c r="L318" s="204"/>
      <c r="M318" s="205"/>
      <c r="N318" s="206"/>
      <c r="O318" s="206"/>
      <c r="P318" s="207">
        <f>P319</f>
        <v>0</v>
      </c>
      <c r="Q318" s="206"/>
      <c r="R318" s="207">
        <f>R319</f>
        <v>0</v>
      </c>
      <c r="S318" s="206"/>
      <c r="T318" s="208">
        <f>T319</f>
        <v>0</v>
      </c>
      <c r="U318" s="12"/>
      <c r="V318" s="12"/>
      <c r="W318" s="12"/>
      <c r="X318" s="12"/>
      <c r="Y318" s="12"/>
      <c r="Z318" s="12"/>
      <c r="AA318" s="12"/>
      <c r="AB318" s="12"/>
      <c r="AC318" s="12"/>
      <c r="AD318" s="12"/>
      <c r="AE318" s="12"/>
      <c r="AR318" s="209" t="s">
        <v>81</v>
      </c>
      <c r="AT318" s="210" t="s">
        <v>71</v>
      </c>
      <c r="AU318" s="210" t="s">
        <v>79</v>
      </c>
      <c r="AY318" s="209" t="s">
        <v>240</v>
      </c>
      <c r="BK318" s="211">
        <f>BK319</f>
        <v>0</v>
      </c>
    </row>
    <row r="319" s="2" customFormat="1" ht="21.75" customHeight="1">
      <c r="A319" s="39"/>
      <c r="B319" s="40"/>
      <c r="C319" s="214" t="s">
        <v>377</v>
      </c>
      <c r="D319" s="214" t="s">
        <v>243</v>
      </c>
      <c r="E319" s="215" t="s">
        <v>9531</v>
      </c>
      <c r="F319" s="216" t="s">
        <v>9532</v>
      </c>
      <c r="G319" s="217" t="s">
        <v>806</v>
      </c>
      <c r="H319" s="218">
        <v>2</v>
      </c>
      <c r="I319" s="219"/>
      <c r="J319" s="220">
        <f>ROUND(I319*H319,2)</f>
        <v>0</v>
      </c>
      <c r="K319" s="216" t="s">
        <v>247</v>
      </c>
      <c r="L319" s="45"/>
      <c r="M319" s="221" t="s">
        <v>19</v>
      </c>
      <c r="N319" s="222" t="s">
        <v>43</v>
      </c>
      <c r="O319" s="85"/>
      <c r="P319" s="223">
        <f>O319*H319</f>
        <v>0</v>
      </c>
      <c r="Q319" s="223">
        <v>0</v>
      </c>
      <c r="R319" s="223">
        <f>Q319*H319</f>
        <v>0</v>
      </c>
      <c r="S319" s="223">
        <v>0</v>
      </c>
      <c r="T319" s="224">
        <f>S319*H319</f>
        <v>0</v>
      </c>
      <c r="U319" s="39"/>
      <c r="V319" s="39"/>
      <c r="W319" s="39"/>
      <c r="X319" s="39"/>
      <c r="Y319" s="39"/>
      <c r="Z319" s="39"/>
      <c r="AA319" s="39"/>
      <c r="AB319" s="39"/>
      <c r="AC319" s="39"/>
      <c r="AD319" s="39"/>
      <c r="AE319" s="39"/>
      <c r="AR319" s="225" t="s">
        <v>271</v>
      </c>
      <c r="AT319" s="225" t="s">
        <v>243</v>
      </c>
      <c r="AU319" s="225" t="s">
        <v>81</v>
      </c>
      <c r="AY319" s="18" t="s">
        <v>240</v>
      </c>
      <c r="BE319" s="226">
        <f>IF(N319="základní",J319,0)</f>
        <v>0</v>
      </c>
      <c r="BF319" s="226">
        <f>IF(N319="snížená",J319,0)</f>
        <v>0</v>
      </c>
      <c r="BG319" s="226">
        <f>IF(N319="zákl. přenesená",J319,0)</f>
        <v>0</v>
      </c>
      <c r="BH319" s="226">
        <f>IF(N319="sníž. přenesená",J319,0)</f>
        <v>0</v>
      </c>
      <c r="BI319" s="226">
        <f>IF(N319="nulová",J319,0)</f>
        <v>0</v>
      </c>
      <c r="BJ319" s="18" t="s">
        <v>79</v>
      </c>
      <c r="BK319" s="226">
        <f>ROUND(I319*H319,2)</f>
        <v>0</v>
      </c>
      <c r="BL319" s="18" t="s">
        <v>271</v>
      </c>
      <c r="BM319" s="225" t="s">
        <v>9533</v>
      </c>
    </row>
    <row r="320" s="12" customFormat="1" ht="22.8" customHeight="1">
      <c r="A320" s="12"/>
      <c r="B320" s="198"/>
      <c r="C320" s="199"/>
      <c r="D320" s="200" t="s">
        <v>71</v>
      </c>
      <c r="E320" s="212" t="s">
        <v>3382</v>
      </c>
      <c r="F320" s="212" t="s">
        <v>3383</v>
      </c>
      <c r="G320" s="199"/>
      <c r="H320" s="199"/>
      <c r="I320" s="202"/>
      <c r="J320" s="213">
        <f>BK320</f>
        <v>0</v>
      </c>
      <c r="K320" s="199"/>
      <c r="L320" s="204"/>
      <c r="M320" s="205"/>
      <c r="N320" s="206"/>
      <c r="O320" s="206"/>
      <c r="P320" s="207">
        <f>SUM(P321:P326)</f>
        <v>0</v>
      </c>
      <c r="Q320" s="206"/>
      <c r="R320" s="207">
        <f>SUM(R321:R326)</f>
        <v>0</v>
      </c>
      <c r="S320" s="206"/>
      <c r="T320" s="208">
        <f>SUM(T321:T326)</f>
        <v>26.230432189999998</v>
      </c>
      <c r="U320" s="12"/>
      <c r="V320" s="12"/>
      <c r="W320" s="12"/>
      <c r="X320" s="12"/>
      <c r="Y320" s="12"/>
      <c r="Z320" s="12"/>
      <c r="AA320" s="12"/>
      <c r="AB320" s="12"/>
      <c r="AC320" s="12"/>
      <c r="AD320" s="12"/>
      <c r="AE320" s="12"/>
      <c r="AR320" s="209" t="s">
        <v>81</v>
      </c>
      <c r="AT320" s="210" t="s">
        <v>71</v>
      </c>
      <c r="AU320" s="210" t="s">
        <v>79</v>
      </c>
      <c r="AY320" s="209" t="s">
        <v>240</v>
      </c>
      <c r="BK320" s="211">
        <f>SUM(BK321:BK326)</f>
        <v>0</v>
      </c>
    </row>
    <row r="321" s="2" customFormat="1">
      <c r="A321" s="39"/>
      <c r="B321" s="40"/>
      <c r="C321" s="214" t="s">
        <v>702</v>
      </c>
      <c r="D321" s="214" t="s">
        <v>243</v>
      </c>
      <c r="E321" s="215" t="s">
        <v>9534</v>
      </c>
      <c r="F321" s="216" t="s">
        <v>9535</v>
      </c>
      <c r="G321" s="217" t="s">
        <v>251</v>
      </c>
      <c r="H321" s="218">
        <v>1524.1389999999999</v>
      </c>
      <c r="I321" s="219"/>
      <c r="J321" s="220">
        <f>ROUND(I321*H321,2)</f>
        <v>0</v>
      </c>
      <c r="K321" s="216" t="s">
        <v>749</v>
      </c>
      <c r="L321" s="45"/>
      <c r="M321" s="221" t="s">
        <v>19</v>
      </c>
      <c r="N321" s="222" t="s">
        <v>43</v>
      </c>
      <c r="O321" s="85"/>
      <c r="P321" s="223">
        <f>O321*H321</f>
        <v>0</v>
      </c>
      <c r="Q321" s="223">
        <v>0</v>
      </c>
      <c r="R321" s="223">
        <f>Q321*H321</f>
        <v>0</v>
      </c>
      <c r="S321" s="223">
        <v>0.01721</v>
      </c>
      <c r="T321" s="224">
        <f>S321*H321</f>
        <v>26.230432189999998</v>
      </c>
      <c r="U321" s="39"/>
      <c r="V321" s="39"/>
      <c r="W321" s="39"/>
      <c r="X321" s="39"/>
      <c r="Y321" s="39"/>
      <c r="Z321" s="39"/>
      <c r="AA321" s="39"/>
      <c r="AB321" s="39"/>
      <c r="AC321" s="39"/>
      <c r="AD321" s="39"/>
      <c r="AE321" s="39"/>
      <c r="AR321" s="225" t="s">
        <v>271</v>
      </c>
      <c r="AT321" s="225" t="s">
        <v>243</v>
      </c>
      <c r="AU321" s="225" t="s">
        <v>81</v>
      </c>
      <c r="AY321" s="18" t="s">
        <v>240</v>
      </c>
      <c r="BE321" s="226">
        <f>IF(N321="základní",J321,0)</f>
        <v>0</v>
      </c>
      <c r="BF321" s="226">
        <f>IF(N321="snížená",J321,0)</f>
        <v>0</v>
      </c>
      <c r="BG321" s="226">
        <f>IF(N321="zákl. přenesená",J321,0)</f>
        <v>0</v>
      </c>
      <c r="BH321" s="226">
        <f>IF(N321="sníž. přenesená",J321,0)</f>
        <v>0</v>
      </c>
      <c r="BI321" s="226">
        <f>IF(N321="nulová",J321,0)</f>
        <v>0</v>
      </c>
      <c r="BJ321" s="18" t="s">
        <v>79</v>
      </c>
      <c r="BK321" s="226">
        <f>ROUND(I321*H321,2)</f>
        <v>0</v>
      </c>
      <c r="BL321" s="18" t="s">
        <v>271</v>
      </c>
      <c r="BM321" s="225" t="s">
        <v>9536</v>
      </c>
    </row>
    <row r="322" s="13" customFormat="1">
      <c r="A322" s="13"/>
      <c r="B322" s="248"/>
      <c r="C322" s="249"/>
      <c r="D322" s="227" t="s">
        <v>801</v>
      </c>
      <c r="E322" s="250" t="s">
        <v>19</v>
      </c>
      <c r="F322" s="251" t="s">
        <v>9537</v>
      </c>
      <c r="G322" s="249"/>
      <c r="H322" s="252">
        <v>578.36000000000001</v>
      </c>
      <c r="I322" s="253"/>
      <c r="J322" s="249"/>
      <c r="K322" s="249"/>
      <c r="L322" s="254"/>
      <c r="M322" s="255"/>
      <c r="N322" s="256"/>
      <c r="O322" s="256"/>
      <c r="P322" s="256"/>
      <c r="Q322" s="256"/>
      <c r="R322" s="256"/>
      <c r="S322" s="256"/>
      <c r="T322" s="257"/>
      <c r="U322" s="13"/>
      <c r="V322" s="13"/>
      <c r="W322" s="13"/>
      <c r="X322" s="13"/>
      <c r="Y322" s="13"/>
      <c r="Z322" s="13"/>
      <c r="AA322" s="13"/>
      <c r="AB322" s="13"/>
      <c r="AC322" s="13"/>
      <c r="AD322" s="13"/>
      <c r="AE322" s="13"/>
      <c r="AT322" s="258" t="s">
        <v>801</v>
      </c>
      <c r="AU322" s="258" t="s">
        <v>81</v>
      </c>
      <c r="AV322" s="13" t="s">
        <v>81</v>
      </c>
      <c r="AW322" s="13" t="s">
        <v>33</v>
      </c>
      <c r="AX322" s="13" t="s">
        <v>72</v>
      </c>
      <c r="AY322" s="258" t="s">
        <v>240</v>
      </c>
    </row>
    <row r="323" s="13" customFormat="1">
      <c r="A323" s="13"/>
      <c r="B323" s="248"/>
      <c r="C323" s="249"/>
      <c r="D323" s="227" t="s">
        <v>801</v>
      </c>
      <c r="E323" s="250" t="s">
        <v>19</v>
      </c>
      <c r="F323" s="251" t="s">
        <v>9538</v>
      </c>
      <c r="G323" s="249"/>
      <c r="H323" s="252">
        <v>633.82000000000005</v>
      </c>
      <c r="I323" s="253"/>
      <c r="J323" s="249"/>
      <c r="K323" s="249"/>
      <c r="L323" s="254"/>
      <c r="M323" s="255"/>
      <c r="N323" s="256"/>
      <c r="O323" s="256"/>
      <c r="P323" s="256"/>
      <c r="Q323" s="256"/>
      <c r="R323" s="256"/>
      <c r="S323" s="256"/>
      <c r="T323" s="257"/>
      <c r="U323" s="13"/>
      <c r="V323" s="13"/>
      <c r="W323" s="13"/>
      <c r="X323" s="13"/>
      <c r="Y323" s="13"/>
      <c r="Z323" s="13"/>
      <c r="AA323" s="13"/>
      <c r="AB323" s="13"/>
      <c r="AC323" s="13"/>
      <c r="AD323" s="13"/>
      <c r="AE323" s="13"/>
      <c r="AT323" s="258" t="s">
        <v>801</v>
      </c>
      <c r="AU323" s="258" t="s">
        <v>81</v>
      </c>
      <c r="AV323" s="13" t="s">
        <v>81</v>
      </c>
      <c r="AW323" s="13" t="s">
        <v>33</v>
      </c>
      <c r="AX323" s="13" t="s">
        <v>72</v>
      </c>
      <c r="AY323" s="258" t="s">
        <v>240</v>
      </c>
    </row>
    <row r="324" s="13" customFormat="1">
      <c r="A324" s="13"/>
      <c r="B324" s="248"/>
      <c r="C324" s="249"/>
      <c r="D324" s="227" t="s">
        <v>801</v>
      </c>
      <c r="E324" s="250" t="s">
        <v>19</v>
      </c>
      <c r="F324" s="251" t="s">
        <v>9539</v>
      </c>
      <c r="G324" s="249"/>
      <c r="H324" s="252">
        <v>58.142000000000003</v>
      </c>
      <c r="I324" s="253"/>
      <c r="J324" s="249"/>
      <c r="K324" s="249"/>
      <c r="L324" s="254"/>
      <c r="M324" s="255"/>
      <c r="N324" s="256"/>
      <c r="O324" s="256"/>
      <c r="P324" s="256"/>
      <c r="Q324" s="256"/>
      <c r="R324" s="256"/>
      <c r="S324" s="256"/>
      <c r="T324" s="257"/>
      <c r="U324" s="13"/>
      <c r="V324" s="13"/>
      <c r="W324" s="13"/>
      <c r="X324" s="13"/>
      <c r="Y324" s="13"/>
      <c r="Z324" s="13"/>
      <c r="AA324" s="13"/>
      <c r="AB324" s="13"/>
      <c r="AC324" s="13"/>
      <c r="AD324" s="13"/>
      <c r="AE324" s="13"/>
      <c r="AT324" s="258" t="s">
        <v>801</v>
      </c>
      <c r="AU324" s="258" t="s">
        <v>81</v>
      </c>
      <c r="AV324" s="13" t="s">
        <v>81</v>
      </c>
      <c r="AW324" s="13" t="s">
        <v>33</v>
      </c>
      <c r="AX324" s="13" t="s">
        <v>72</v>
      </c>
      <c r="AY324" s="258" t="s">
        <v>240</v>
      </c>
    </row>
    <row r="325" s="13" customFormat="1">
      <c r="A325" s="13"/>
      <c r="B325" s="248"/>
      <c r="C325" s="249"/>
      <c r="D325" s="227" t="s">
        <v>801</v>
      </c>
      <c r="E325" s="250" t="s">
        <v>19</v>
      </c>
      <c r="F325" s="251" t="s">
        <v>9540</v>
      </c>
      <c r="G325" s="249"/>
      <c r="H325" s="252">
        <v>253.81700000000001</v>
      </c>
      <c r="I325" s="253"/>
      <c r="J325" s="249"/>
      <c r="K325" s="249"/>
      <c r="L325" s="254"/>
      <c r="M325" s="255"/>
      <c r="N325" s="256"/>
      <c r="O325" s="256"/>
      <c r="P325" s="256"/>
      <c r="Q325" s="256"/>
      <c r="R325" s="256"/>
      <c r="S325" s="256"/>
      <c r="T325" s="257"/>
      <c r="U325" s="13"/>
      <c r="V325" s="13"/>
      <c r="W325" s="13"/>
      <c r="X325" s="13"/>
      <c r="Y325" s="13"/>
      <c r="Z325" s="13"/>
      <c r="AA325" s="13"/>
      <c r="AB325" s="13"/>
      <c r="AC325" s="13"/>
      <c r="AD325" s="13"/>
      <c r="AE325" s="13"/>
      <c r="AT325" s="258" t="s">
        <v>801</v>
      </c>
      <c r="AU325" s="258" t="s">
        <v>81</v>
      </c>
      <c r="AV325" s="13" t="s">
        <v>81</v>
      </c>
      <c r="AW325" s="13" t="s">
        <v>33</v>
      </c>
      <c r="AX325" s="13" t="s">
        <v>72</v>
      </c>
      <c r="AY325" s="258" t="s">
        <v>240</v>
      </c>
    </row>
    <row r="326" s="15" customFormat="1">
      <c r="A326" s="15"/>
      <c r="B326" s="269"/>
      <c r="C326" s="270"/>
      <c r="D326" s="227" t="s">
        <v>801</v>
      </c>
      <c r="E326" s="271" t="s">
        <v>19</v>
      </c>
      <c r="F326" s="272" t="s">
        <v>1356</v>
      </c>
      <c r="G326" s="270"/>
      <c r="H326" s="273">
        <v>1524.1390000000001</v>
      </c>
      <c r="I326" s="274"/>
      <c r="J326" s="270"/>
      <c r="K326" s="270"/>
      <c r="L326" s="275"/>
      <c r="M326" s="276"/>
      <c r="N326" s="277"/>
      <c r="O326" s="277"/>
      <c r="P326" s="277"/>
      <c r="Q326" s="277"/>
      <c r="R326" s="277"/>
      <c r="S326" s="277"/>
      <c r="T326" s="278"/>
      <c r="U326" s="15"/>
      <c r="V326" s="15"/>
      <c r="W326" s="15"/>
      <c r="X326" s="15"/>
      <c r="Y326" s="15"/>
      <c r="Z326" s="15"/>
      <c r="AA326" s="15"/>
      <c r="AB326" s="15"/>
      <c r="AC326" s="15"/>
      <c r="AD326" s="15"/>
      <c r="AE326" s="15"/>
      <c r="AT326" s="279" t="s">
        <v>801</v>
      </c>
      <c r="AU326" s="279" t="s">
        <v>81</v>
      </c>
      <c r="AV326" s="15" t="s">
        <v>149</v>
      </c>
      <c r="AW326" s="15" t="s">
        <v>33</v>
      </c>
      <c r="AX326" s="15" t="s">
        <v>79</v>
      </c>
      <c r="AY326" s="279" t="s">
        <v>240</v>
      </c>
    </row>
    <row r="327" s="12" customFormat="1" ht="22.8" customHeight="1">
      <c r="A327" s="12"/>
      <c r="B327" s="198"/>
      <c r="C327" s="199"/>
      <c r="D327" s="200" t="s">
        <v>71</v>
      </c>
      <c r="E327" s="212" t="s">
        <v>3582</v>
      </c>
      <c r="F327" s="212" t="s">
        <v>3583</v>
      </c>
      <c r="G327" s="199"/>
      <c r="H327" s="199"/>
      <c r="I327" s="202"/>
      <c r="J327" s="213">
        <f>BK327</f>
        <v>0</v>
      </c>
      <c r="K327" s="199"/>
      <c r="L327" s="204"/>
      <c r="M327" s="205"/>
      <c r="N327" s="206"/>
      <c r="O327" s="206"/>
      <c r="P327" s="207">
        <f>SUM(P328:P340)</f>
        <v>0</v>
      </c>
      <c r="Q327" s="206"/>
      <c r="R327" s="207">
        <f>SUM(R328:R340)</f>
        <v>0.25919379999999997</v>
      </c>
      <c r="S327" s="206"/>
      <c r="T327" s="208">
        <f>SUM(T328:T340)</f>
        <v>0.63653165</v>
      </c>
      <c r="U327" s="12"/>
      <c r="V327" s="12"/>
      <c r="W327" s="12"/>
      <c r="X327" s="12"/>
      <c r="Y327" s="12"/>
      <c r="Z327" s="12"/>
      <c r="AA327" s="12"/>
      <c r="AB327" s="12"/>
      <c r="AC327" s="12"/>
      <c r="AD327" s="12"/>
      <c r="AE327" s="12"/>
      <c r="AR327" s="209" t="s">
        <v>81</v>
      </c>
      <c r="AT327" s="210" t="s">
        <v>71</v>
      </c>
      <c r="AU327" s="210" t="s">
        <v>79</v>
      </c>
      <c r="AY327" s="209" t="s">
        <v>240</v>
      </c>
      <c r="BK327" s="211">
        <f>SUM(BK328:BK340)</f>
        <v>0</v>
      </c>
    </row>
    <row r="328" s="2" customFormat="1">
      <c r="A328" s="39"/>
      <c r="B328" s="40"/>
      <c r="C328" s="214" t="s">
        <v>382</v>
      </c>
      <c r="D328" s="214" t="s">
        <v>243</v>
      </c>
      <c r="E328" s="215" t="s">
        <v>9541</v>
      </c>
      <c r="F328" s="216" t="s">
        <v>9542</v>
      </c>
      <c r="G328" s="217" t="s">
        <v>261</v>
      </c>
      <c r="H328" s="218">
        <v>56</v>
      </c>
      <c r="I328" s="219"/>
      <c r="J328" s="220">
        <f>ROUND(I328*H328,2)</f>
        <v>0</v>
      </c>
      <c r="K328" s="216" t="s">
        <v>749</v>
      </c>
      <c r="L328" s="45"/>
      <c r="M328" s="221" t="s">
        <v>19</v>
      </c>
      <c r="N328" s="222" t="s">
        <v>43</v>
      </c>
      <c r="O328" s="85"/>
      <c r="P328" s="223">
        <f>O328*H328</f>
        <v>0</v>
      </c>
      <c r="Q328" s="223">
        <v>0</v>
      </c>
      <c r="R328" s="223">
        <f>Q328*H328</f>
        <v>0</v>
      </c>
      <c r="S328" s="223">
        <v>0.0017600000000000001</v>
      </c>
      <c r="T328" s="224">
        <f>S328*H328</f>
        <v>0.098560000000000009</v>
      </c>
      <c r="U328" s="39"/>
      <c r="V328" s="39"/>
      <c r="W328" s="39"/>
      <c r="X328" s="39"/>
      <c r="Y328" s="39"/>
      <c r="Z328" s="39"/>
      <c r="AA328" s="39"/>
      <c r="AB328" s="39"/>
      <c r="AC328" s="39"/>
      <c r="AD328" s="39"/>
      <c r="AE328" s="39"/>
      <c r="AR328" s="225" t="s">
        <v>271</v>
      </c>
      <c r="AT328" s="225" t="s">
        <v>243</v>
      </c>
      <c r="AU328" s="225" t="s">
        <v>81</v>
      </c>
      <c r="AY328" s="18" t="s">
        <v>240</v>
      </c>
      <c r="BE328" s="226">
        <f>IF(N328="základní",J328,0)</f>
        <v>0</v>
      </c>
      <c r="BF328" s="226">
        <f>IF(N328="snížená",J328,0)</f>
        <v>0</v>
      </c>
      <c r="BG328" s="226">
        <f>IF(N328="zákl. přenesená",J328,0)</f>
        <v>0</v>
      </c>
      <c r="BH328" s="226">
        <f>IF(N328="sníž. přenesená",J328,0)</f>
        <v>0</v>
      </c>
      <c r="BI328" s="226">
        <f>IF(N328="nulová",J328,0)</f>
        <v>0</v>
      </c>
      <c r="BJ328" s="18" t="s">
        <v>79</v>
      </c>
      <c r="BK328" s="226">
        <f>ROUND(I328*H328,2)</f>
        <v>0</v>
      </c>
      <c r="BL328" s="18" t="s">
        <v>271</v>
      </c>
      <c r="BM328" s="225" t="s">
        <v>9543</v>
      </c>
    </row>
    <row r="329" s="13" customFormat="1">
      <c r="A329" s="13"/>
      <c r="B329" s="248"/>
      <c r="C329" s="249"/>
      <c r="D329" s="227" t="s">
        <v>801</v>
      </c>
      <c r="E329" s="250" t="s">
        <v>19</v>
      </c>
      <c r="F329" s="251" t="s">
        <v>9544</v>
      </c>
      <c r="G329" s="249"/>
      <c r="H329" s="252">
        <v>56</v>
      </c>
      <c r="I329" s="253"/>
      <c r="J329" s="249"/>
      <c r="K329" s="249"/>
      <c r="L329" s="254"/>
      <c r="M329" s="255"/>
      <c r="N329" s="256"/>
      <c r="O329" s="256"/>
      <c r="P329" s="256"/>
      <c r="Q329" s="256"/>
      <c r="R329" s="256"/>
      <c r="S329" s="256"/>
      <c r="T329" s="257"/>
      <c r="U329" s="13"/>
      <c r="V329" s="13"/>
      <c r="W329" s="13"/>
      <c r="X329" s="13"/>
      <c r="Y329" s="13"/>
      <c r="Z329" s="13"/>
      <c r="AA329" s="13"/>
      <c r="AB329" s="13"/>
      <c r="AC329" s="13"/>
      <c r="AD329" s="13"/>
      <c r="AE329" s="13"/>
      <c r="AT329" s="258" t="s">
        <v>801</v>
      </c>
      <c r="AU329" s="258" t="s">
        <v>81</v>
      </c>
      <c r="AV329" s="13" t="s">
        <v>81</v>
      </c>
      <c r="AW329" s="13" t="s">
        <v>33</v>
      </c>
      <c r="AX329" s="13" t="s">
        <v>79</v>
      </c>
      <c r="AY329" s="258" t="s">
        <v>240</v>
      </c>
    </row>
    <row r="330" s="2" customFormat="1">
      <c r="A330" s="39"/>
      <c r="B330" s="40"/>
      <c r="C330" s="214" t="s">
        <v>707</v>
      </c>
      <c r="D330" s="214" t="s">
        <v>243</v>
      </c>
      <c r="E330" s="215" t="s">
        <v>9545</v>
      </c>
      <c r="F330" s="216" t="s">
        <v>9546</v>
      </c>
      <c r="G330" s="217" t="s">
        <v>261</v>
      </c>
      <c r="H330" s="218">
        <v>92.109999999999999</v>
      </c>
      <c r="I330" s="219"/>
      <c r="J330" s="220">
        <f>ROUND(I330*H330,2)</f>
        <v>0</v>
      </c>
      <c r="K330" s="216" t="s">
        <v>749</v>
      </c>
      <c r="L330" s="45"/>
      <c r="M330" s="221" t="s">
        <v>19</v>
      </c>
      <c r="N330" s="222" t="s">
        <v>43</v>
      </c>
      <c r="O330" s="85"/>
      <c r="P330" s="223">
        <f>O330*H330</f>
        <v>0</v>
      </c>
      <c r="Q330" s="223">
        <v>0</v>
      </c>
      <c r="R330" s="223">
        <f>Q330*H330</f>
        <v>0</v>
      </c>
      <c r="S330" s="223">
        <v>0.00167</v>
      </c>
      <c r="T330" s="224">
        <f>S330*H330</f>
        <v>0.15382370000000001</v>
      </c>
      <c r="U330" s="39"/>
      <c r="V330" s="39"/>
      <c r="W330" s="39"/>
      <c r="X330" s="39"/>
      <c r="Y330" s="39"/>
      <c r="Z330" s="39"/>
      <c r="AA330" s="39"/>
      <c r="AB330" s="39"/>
      <c r="AC330" s="39"/>
      <c r="AD330" s="39"/>
      <c r="AE330" s="39"/>
      <c r="AR330" s="225" t="s">
        <v>271</v>
      </c>
      <c r="AT330" s="225" t="s">
        <v>243</v>
      </c>
      <c r="AU330" s="225" t="s">
        <v>81</v>
      </c>
      <c r="AY330" s="18" t="s">
        <v>240</v>
      </c>
      <c r="BE330" s="226">
        <f>IF(N330="základní",J330,0)</f>
        <v>0</v>
      </c>
      <c r="BF330" s="226">
        <f>IF(N330="snížená",J330,0)</f>
        <v>0</v>
      </c>
      <c r="BG330" s="226">
        <f>IF(N330="zákl. přenesená",J330,0)</f>
        <v>0</v>
      </c>
      <c r="BH330" s="226">
        <f>IF(N330="sníž. přenesená",J330,0)</f>
        <v>0</v>
      </c>
      <c r="BI330" s="226">
        <f>IF(N330="nulová",J330,0)</f>
        <v>0</v>
      </c>
      <c r="BJ330" s="18" t="s">
        <v>79</v>
      </c>
      <c r="BK330" s="226">
        <f>ROUND(I330*H330,2)</f>
        <v>0</v>
      </c>
      <c r="BL330" s="18" t="s">
        <v>271</v>
      </c>
      <c r="BM330" s="225" t="s">
        <v>9547</v>
      </c>
    </row>
    <row r="331" s="13" customFormat="1">
      <c r="A331" s="13"/>
      <c r="B331" s="248"/>
      <c r="C331" s="249"/>
      <c r="D331" s="227" t="s">
        <v>801</v>
      </c>
      <c r="E331" s="250" t="s">
        <v>19</v>
      </c>
      <c r="F331" s="251" t="s">
        <v>9548</v>
      </c>
      <c r="G331" s="249"/>
      <c r="H331" s="252">
        <v>92.109999999999999</v>
      </c>
      <c r="I331" s="253"/>
      <c r="J331" s="249"/>
      <c r="K331" s="249"/>
      <c r="L331" s="254"/>
      <c r="M331" s="255"/>
      <c r="N331" s="256"/>
      <c r="O331" s="256"/>
      <c r="P331" s="256"/>
      <c r="Q331" s="256"/>
      <c r="R331" s="256"/>
      <c r="S331" s="256"/>
      <c r="T331" s="257"/>
      <c r="U331" s="13"/>
      <c r="V331" s="13"/>
      <c r="W331" s="13"/>
      <c r="X331" s="13"/>
      <c r="Y331" s="13"/>
      <c r="Z331" s="13"/>
      <c r="AA331" s="13"/>
      <c r="AB331" s="13"/>
      <c r="AC331" s="13"/>
      <c r="AD331" s="13"/>
      <c r="AE331" s="13"/>
      <c r="AT331" s="258" t="s">
        <v>801</v>
      </c>
      <c r="AU331" s="258" t="s">
        <v>81</v>
      </c>
      <c r="AV331" s="13" t="s">
        <v>81</v>
      </c>
      <c r="AW331" s="13" t="s">
        <v>33</v>
      </c>
      <c r="AX331" s="13" t="s">
        <v>79</v>
      </c>
      <c r="AY331" s="258" t="s">
        <v>240</v>
      </c>
    </row>
    <row r="332" s="2" customFormat="1" ht="21.75" customHeight="1">
      <c r="A332" s="39"/>
      <c r="B332" s="40"/>
      <c r="C332" s="214" t="s">
        <v>387</v>
      </c>
      <c r="D332" s="214" t="s">
        <v>243</v>
      </c>
      <c r="E332" s="215" t="s">
        <v>9549</v>
      </c>
      <c r="F332" s="216" t="s">
        <v>9550</v>
      </c>
      <c r="G332" s="217" t="s">
        <v>261</v>
      </c>
      <c r="H332" s="218">
        <v>40.784999999999997</v>
      </c>
      <c r="I332" s="219"/>
      <c r="J332" s="220">
        <f>ROUND(I332*H332,2)</f>
        <v>0</v>
      </c>
      <c r="K332" s="216" t="s">
        <v>749</v>
      </c>
      <c r="L332" s="45"/>
      <c r="M332" s="221" t="s">
        <v>19</v>
      </c>
      <c r="N332" s="222" t="s">
        <v>43</v>
      </c>
      <c r="O332" s="85"/>
      <c r="P332" s="223">
        <f>O332*H332</f>
        <v>0</v>
      </c>
      <c r="Q332" s="223">
        <v>0</v>
      </c>
      <c r="R332" s="223">
        <f>Q332*H332</f>
        <v>0</v>
      </c>
      <c r="S332" s="223">
        <v>0.00175</v>
      </c>
      <c r="T332" s="224">
        <f>S332*H332</f>
        <v>0.07137375</v>
      </c>
      <c r="U332" s="39"/>
      <c r="V332" s="39"/>
      <c r="W332" s="39"/>
      <c r="X332" s="39"/>
      <c r="Y332" s="39"/>
      <c r="Z332" s="39"/>
      <c r="AA332" s="39"/>
      <c r="AB332" s="39"/>
      <c r="AC332" s="39"/>
      <c r="AD332" s="39"/>
      <c r="AE332" s="39"/>
      <c r="AR332" s="225" t="s">
        <v>271</v>
      </c>
      <c r="AT332" s="225" t="s">
        <v>243</v>
      </c>
      <c r="AU332" s="225" t="s">
        <v>81</v>
      </c>
      <c r="AY332" s="18" t="s">
        <v>240</v>
      </c>
      <c r="BE332" s="226">
        <f>IF(N332="základní",J332,0)</f>
        <v>0</v>
      </c>
      <c r="BF332" s="226">
        <f>IF(N332="snížená",J332,0)</f>
        <v>0</v>
      </c>
      <c r="BG332" s="226">
        <f>IF(N332="zákl. přenesená",J332,0)</f>
        <v>0</v>
      </c>
      <c r="BH332" s="226">
        <f>IF(N332="sníž. přenesená",J332,0)</f>
        <v>0</v>
      </c>
      <c r="BI332" s="226">
        <f>IF(N332="nulová",J332,0)</f>
        <v>0</v>
      </c>
      <c r="BJ332" s="18" t="s">
        <v>79</v>
      </c>
      <c r="BK332" s="226">
        <f>ROUND(I332*H332,2)</f>
        <v>0</v>
      </c>
      <c r="BL332" s="18" t="s">
        <v>271</v>
      </c>
      <c r="BM332" s="225" t="s">
        <v>9551</v>
      </c>
    </row>
    <row r="333" s="13" customFormat="1">
      <c r="A333" s="13"/>
      <c r="B333" s="248"/>
      <c r="C333" s="249"/>
      <c r="D333" s="227" t="s">
        <v>801</v>
      </c>
      <c r="E333" s="250" t="s">
        <v>19</v>
      </c>
      <c r="F333" s="251" t="s">
        <v>9552</v>
      </c>
      <c r="G333" s="249"/>
      <c r="H333" s="252">
        <v>40.784999999999997</v>
      </c>
      <c r="I333" s="253"/>
      <c r="J333" s="249"/>
      <c r="K333" s="249"/>
      <c r="L333" s="254"/>
      <c r="M333" s="255"/>
      <c r="N333" s="256"/>
      <c r="O333" s="256"/>
      <c r="P333" s="256"/>
      <c r="Q333" s="256"/>
      <c r="R333" s="256"/>
      <c r="S333" s="256"/>
      <c r="T333" s="257"/>
      <c r="U333" s="13"/>
      <c r="V333" s="13"/>
      <c r="W333" s="13"/>
      <c r="X333" s="13"/>
      <c r="Y333" s="13"/>
      <c r="Z333" s="13"/>
      <c r="AA333" s="13"/>
      <c r="AB333" s="13"/>
      <c r="AC333" s="13"/>
      <c r="AD333" s="13"/>
      <c r="AE333" s="13"/>
      <c r="AT333" s="258" t="s">
        <v>801</v>
      </c>
      <c r="AU333" s="258" t="s">
        <v>81</v>
      </c>
      <c r="AV333" s="13" t="s">
        <v>81</v>
      </c>
      <c r="AW333" s="13" t="s">
        <v>33</v>
      </c>
      <c r="AX333" s="13" t="s">
        <v>79</v>
      </c>
      <c r="AY333" s="258" t="s">
        <v>240</v>
      </c>
    </row>
    <row r="334" s="2" customFormat="1">
      <c r="A334" s="39"/>
      <c r="B334" s="40"/>
      <c r="C334" s="214" t="s">
        <v>714</v>
      </c>
      <c r="D334" s="214" t="s">
        <v>243</v>
      </c>
      <c r="E334" s="215" t="s">
        <v>9553</v>
      </c>
      <c r="F334" s="216" t="s">
        <v>9554</v>
      </c>
      <c r="G334" s="217" t="s">
        <v>261</v>
      </c>
      <c r="H334" s="218">
        <v>56</v>
      </c>
      <c r="I334" s="219"/>
      <c r="J334" s="220">
        <f>ROUND(I334*H334,2)</f>
        <v>0</v>
      </c>
      <c r="K334" s="216" t="s">
        <v>749</v>
      </c>
      <c r="L334" s="45"/>
      <c r="M334" s="221" t="s">
        <v>19</v>
      </c>
      <c r="N334" s="222" t="s">
        <v>43</v>
      </c>
      <c r="O334" s="85"/>
      <c r="P334" s="223">
        <f>O334*H334</f>
        <v>0</v>
      </c>
      <c r="Q334" s="223">
        <v>0</v>
      </c>
      <c r="R334" s="223">
        <f>Q334*H334</f>
        <v>0</v>
      </c>
      <c r="S334" s="223">
        <v>0.0025999999999999999</v>
      </c>
      <c r="T334" s="224">
        <f>S334*H334</f>
        <v>0.14560000000000001</v>
      </c>
      <c r="U334" s="39"/>
      <c r="V334" s="39"/>
      <c r="W334" s="39"/>
      <c r="X334" s="39"/>
      <c r="Y334" s="39"/>
      <c r="Z334" s="39"/>
      <c r="AA334" s="39"/>
      <c r="AB334" s="39"/>
      <c r="AC334" s="39"/>
      <c r="AD334" s="39"/>
      <c r="AE334" s="39"/>
      <c r="AR334" s="225" t="s">
        <v>271</v>
      </c>
      <c r="AT334" s="225" t="s">
        <v>243</v>
      </c>
      <c r="AU334" s="225" t="s">
        <v>81</v>
      </c>
      <c r="AY334" s="18" t="s">
        <v>240</v>
      </c>
      <c r="BE334" s="226">
        <f>IF(N334="základní",J334,0)</f>
        <v>0</v>
      </c>
      <c r="BF334" s="226">
        <f>IF(N334="snížená",J334,0)</f>
        <v>0</v>
      </c>
      <c r="BG334" s="226">
        <f>IF(N334="zákl. přenesená",J334,0)</f>
        <v>0</v>
      </c>
      <c r="BH334" s="226">
        <f>IF(N334="sníž. přenesená",J334,0)</f>
        <v>0</v>
      </c>
      <c r="BI334" s="226">
        <f>IF(N334="nulová",J334,0)</f>
        <v>0</v>
      </c>
      <c r="BJ334" s="18" t="s">
        <v>79</v>
      </c>
      <c r="BK334" s="226">
        <f>ROUND(I334*H334,2)</f>
        <v>0</v>
      </c>
      <c r="BL334" s="18" t="s">
        <v>271</v>
      </c>
      <c r="BM334" s="225" t="s">
        <v>9555</v>
      </c>
    </row>
    <row r="335" s="13" customFormat="1">
      <c r="A335" s="13"/>
      <c r="B335" s="248"/>
      <c r="C335" s="249"/>
      <c r="D335" s="227" t="s">
        <v>801</v>
      </c>
      <c r="E335" s="250" t="s">
        <v>19</v>
      </c>
      <c r="F335" s="251" t="s">
        <v>9544</v>
      </c>
      <c r="G335" s="249"/>
      <c r="H335" s="252">
        <v>56</v>
      </c>
      <c r="I335" s="253"/>
      <c r="J335" s="249"/>
      <c r="K335" s="249"/>
      <c r="L335" s="254"/>
      <c r="M335" s="255"/>
      <c r="N335" s="256"/>
      <c r="O335" s="256"/>
      <c r="P335" s="256"/>
      <c r="Q335" s="256"/>
      <c r="R335" s="256"/>
      <c r="S335" s="256"/>
      <c r="T335" s="257"/>
      <c r="U335" s="13"/>
      <c r="V335" s="13"/>
      <c r="W335" s="13"/>
      <c r="X335" s="13"/>
      <c r="Y335" s="13"/>
      <c r="Z335" s="13"/>
      <c r="AA335" s="13"/>
      <c r="AB335" s="13"/>
      <c r="AC335" s="13"/>
      <c r="AD335" s="13"/>
      <c r="AE335" s="13"/>
      <c r="AT335" s="258" t="s">
        <v>801</v>
      </c>
      <c r="AU335" s="258" t="s">
        <v>81</v>
      </c>
      <c r="AV335" s="13" t="s">
        <v>81</v>
      </c>
      <c r="AW335" s="13" t="s">
        <v>33</v>
      </c>
      <c r="AX335" s="13" t="s">
        <v>79</v>
      </c>
      <c r="AY335" s="258" t="s">
        <v>240</v>
      </c>
    </row>
    <row r="336" s="2" customFormat="1" ht="16.5" customHeight="1">
      <c r="A336" s="39"/>
      <c r="B336" s="40"/>
      <c r="C336" s="214" t="s">
        <v>391</v>
      </c>
      <c r="D336" s="214" t="s">
        <v>243</v>
      </c>
      <c r="E336" s="215" t="s">
        <v>9556</v>
      </c>
      <c r="F336" s="216" t="s">
        <v>9557</v>
      </c>
      <c r="G336" s="217" t="s">
        <v>261</v>
      </c>
      <c r="H336" s="218">
        <v>42.43</v>
      </c>
      <c r="I336" s="219"/>
      <c r="J336" s="220">
        <f>ROUND(I336*H336,2)</f>
        <v>0</v>
      </c>
      <c r="K336" s="216" t="s">
        <v>749</v>
      </c>
      <c r="L336" s="45"/>
      <c r="M336" s="221" t="s">
        <v>19</v>
      </c>
      <c r="N336" s="222" t="s">
        <v>43</v>
      </c>
      <c r="O336" s="85"/>
      <c r="P336" s="223">
        <f>O336*H336</f>
        <v>0</v>
      </c>
      <c r="Q336" s="223">
        <v>0</v>
      </c>
      <c r="R336" s="223">
        <f>Q336*H336</f>
        <v>0</v>
      </c>
      <c r="S336" s="223">
        <v>0.0039399999999999999</v>
      </c>
      <c r="T336" s="224">
        <f>S336*H336</f>
        <v>0.1671742</v>
      </c>
      <c r="U336" s="39"/>
      <c r="V336" s="39"/>
      <c r="W336" s="39"/>
      <c r="X336" s="39"/>
      <c r="Y336" s="39"/>
      <c r="Z336" s="39"/>
      <c r="AA336" s="39"/>
      <c r="AB336" s="39"/>
      <c r="AC336" s="39"/>
      <c r="AD336" s="39"/>
      <c r="AE336" s="39"/>
      <c r="AR336" s="225" t="s">
        <v>271</v>
      </c>
      <c r="AT336" s="225" t="s">
        <v>243</v>
      </c>
      <c r="AU336" s="225" t="s">
        <v>81</v>
      </c>
      <c r="AY336" s="18" t="s">
        <v>240</v>
      </c>
      <c r="BE336" s="226">
        <f>IF(N336="základní",J336,0)</f>
        <v>0</v>
      </c>
      <c r="BF336" s="226">
        <f>IF(N336="snížená",J336,0)</f>
        <v>0</v>
      </c>
      <c r="BG336" s="226">
        <f>IF(N336="zákl. přenesená",J336,0)</f>
        <v>0</v>
      </c>
      <c r="BH336" s="226">
        <f>IF(N336="sníž. přenesená",J336,0)</f>
        <v>0</v>
      </c>
      <c r="BI336" s="226">
        <f>IF(N336="nulová",J336,0)</f>
        <v>0</v>
      </c>
      <c r="BJ336" s="18" t="s">
        <v>79</v>
      </c>
      <c r="BK336" s="226">
        <f>ROUND(I336*H336,2)</f>
        <v>0</v>
      </c>
      <c r="BL336" s="18" t="s">
        <v>271</v>
      </c>
      <c r="BM336" s="225" t="s">
        <v>9558</v>
      </c>
    </row>
    <row r="337" s="13" customFormat="1">
      <c r="A337" s="13"/>
      <c r="B337" s="248"/>
      <c r="C337" s="249"/>
      <c r="D337" s="227" t="s">
        <v>801</v>
      </c>
      <c r="E337" s="250" t="s">
        <v>19</v>
      </c>
      <c r="F337" s="251" t="s">
        <v>9559</v>
      </c>
      <c r="G337" s="249"/>
      <c r="H337" s="252">
        <v>42.43</v>
      </c>
      <c r="I337" s="253"/>
      <c r="J337" s="249"/>
      <c r="K337" s="249"/>
      <c r="L337" s="254"/>
      <c r="M337" s="255"/>
      <c r="N337" s="256"/>
      <c r="O337" s="256"/>
      <c r="P337" s="256"/>
      <c r="Q337" s="256"/>
      <c r="R337" s="256"/>
      <c r="S337" s="256"/>
      <c r="T337" s="257"/>
      <c r="U337" s="13"/>
      <c r="V337" s="13"/>
      <c r="W337" s="13"/>
      <c r="X337" s="13"/>
      <c r="Y337" s="13"/>
      <c r="Z337" s="13"/>
      <c r="AA337" s="13"/>
      <c r="AB337" s="13"/>
      <c r="AC337" s="13"/>
      <c r="AD337" s="13"/>
      <c r="AE337" s="13"/>
      <c r="AT337" s="258" t="s">
        <v>801</v>
      </c>
      <c r="AU337" s="258" t="s">
        <v>81</v>
      </c>
      <c r="AV337" s="13" t="s">
        <v>81</v>
      </c>
      <c r="AW337" s="13" t="s">
        <v>33</v>
      </c>
      <c r="AX337" s="13" t="s">
        <v>79</v>
      </c>
      <c r="AY337" s="258" t="s">
        <v>240</v>
      </c>
    </row>
    <row r="338" s="2" customFormat="1" ht="33" customHeight="1">
      <c r="A338" s="39"/>
      <c r="B338" s="40"/>
      <c r="C338" s="214" t="s">
        <v>719</v>
      </c>
      <c r="D338" s="214" t="s">
        <v>243</v>
      </c>
      <c r="E338" s="215" t="s">
        <v>9560</v>
      </c>
      <c r="F338" s="216" t="s">
        <v>9561</v>
      </c>
      <c r="G338" s="217" t="s">
        <v>261</v>
      </c>
      <c r="H338" s="218">
        <v>59.859999999999999</v>
      </c>
      <c r="I338" s="219"/>
      <c r="J338" s="220">
        <f>ROUND(I338*H338,2)</f>
        <v>0</v>
      </c>
      <c r="K338" s="216" t="s">
        <v>749</v>
      </c>
      <c r="L338" s="45"/>
      <c r="M338" s="221" t="s">
        <v>19</v>
      </c>
      <c r="N338" s="222" t="s">
        <v>43</v>
      </c>
      <c r="O338" s="85"/>
      <c r="P338" s="223">
        <f>O338*H338</f>
        <v>0</v>
      </c>
      <c r="Q338" s="223">
        <v>0.0043299999999999996</v>
      </c>
      <c r="R338" s="223">
        <f>Q338*H338</f>
        <v>0.25919379999999997</v>
      </c>
      <c r="S338" s="223">
        <v>0</v>
      </c>
      <c r="T338" s="224">
        <f>S338*H338</f>
        <v>0</v>
      </c>
      <c r="U338" s="39"/>
      <c r="V338" s="39"/>
      <c r="W338" s="39"/>
      <c r="X338" s="39"/>
      <c r="Y338" s="39"/>
      <c r="Z338" s="39"/>
      <c r="AA338" s="39"/>
      <c r="AB338" s="39"/>
      <c r="AC338" s="39"/>
      <c r="AD338" s="39"/>
      <c r="AE338" s="39"/>
      <c r="AR338" s="225" t="s">
        <v>271</v>
      </c>
      <c r="AT338" s="225" t="s">
        <v>243</v>
      </c>
      <c r="AU338" s="225" t="s">
        <v>81</v>
      </c>
      <c r="AY338" s="18" t="s">
        <v>240</v>
      </c>
      <c r="BE338" s="226">
        <f>IF(N338="základní",J338,0)</f>
        <v>0</v>
      </c>
      <c r="BF338" s="226">
        <f>IF(N338="snížená",J338,0)</f>
        <v>0</v>
      </c>
      <c r="BG338" s="226">
        <f>IF(N338="zákl. přenesená",J338,0)</f>
        <v>0</v>
      </c>
      <c r="BH338" s="226">
        <f>IF(N338="sníž. přenesená",J338,0)</f>
        <v>0</v>
      </c>
      <c r="BI338" s="226">
        <f>IF(N338="nulová",J338,0)</f>
        <v>0</v>
      </c>
      <c r="BJ338" s="18" t="s">
        <v>79</v>
      </c>
      <c r="BK338" s="226">
        <f>ROUND(I338*H338,2)</f>
        <v>0</v>
      </c>
      <c r="BL338" s="18" t="s">
        <v>271</v>
      </c>
      <c r="BM338" s="225" t="s">
        <v>9562</v>
      </c>
    </row>
    <row r="339" s="13" customFormat="1">
      <c r="A339" s="13"/>
      <c r="B339" s="248"/>
      <c r="C339" s="249"/>
      <c r="D339" s="227" t="s">
        <v>801</v>
      </c>
      <c r="E339" s="250" t="s">
        <v>19</v>
      </c>
      <c r="F339" s="251" t="s">
        <v>9563</v>
      </c>
      <c r="G339" s="249"/>
      <c r="H339" s="252">
        <v>59.859999999999999</v>
      </c>
      <c r="I339" s="253"/>
      <c r="J339" s="249"/>
      <c r="K339" s="249"/>
      <c r="L339" s="254"/>
      <c r="M339" s="255"/>
      <c r="N339" s="256"/>
      <c r="O339" s="256"/>
      <c r="P339" s="256"/>
      <c r="Q339" s="256"/>
      <c r="R339" s="256"/>
      <c r="S339" s="256"/>
      <c r="T339" s="257"/>
      <c r="U339" s="13"/>
      <c r="V339" s="13"/>
      <c r="W339" s="13"/>
      <c r="X339" s="13"/>
      <c r="Y339" s="13"/>
      <c r="Z339" s="13"/>
      <c r="AA339" s="13"/>
      <c r="AB339" s="13"/>
      <c r="AC339" s="13"/>
      <c r="AD339" s="13"/>
      <c r="AE339" s="13"/>
      <c r="AT339" s="258" t="s">
        <v>801</v>
      </c>
      <c r="AU339" s="258" t="s">
        <v>81</v>
      </c>
      <c r="AV339" s="13" t="s">
        <v>81</v>
      </c>
      <c r="AW339" s="13" t="s">
        <v>33</v>
      </c>
      <c r="AX339" s="13" t="s">
        <v>79</v>
      </c>
      <c r="AY339" s="258" t="s">
        <v>240</v>
      </c>
    </row>
    <row r="340" s="2" customFormat="1" ht="44.25" customHeight="1">
      <c r="A340" s="39"/>
      <c r="B340" s="40"/>
      <c r="C340" s="214" t="s">
        <v>394</v>
      </c>
      <c r="D340" s="214" t="s">
        <v>243</v>
      </c>
      <c r="E340" s="215" t="s">
        <v>9564</v>
      </c>
      <c r="F340" s="216" t="s">
        <v>3671</v>
      </c>
      <c r="G340" s="217" t="s">
        <v>1707</v>
      </c>
      <c r="H340" s="218">
        <v>1</v>
      </c>
      <c r="I340" s="219"/>
      <c r="J340" s="220">
        <f>ROUND(I340*H340,2)</f>
        <v>0</v>
      </c>
      <c r="K340" s="216" t="s">
        <v>247</v>
      </c>
      <c r="L340" s="45"/>
      <c r="M340" s="221" t="s">
        <v>19</v>
      </c>
      <c r="N340" s="222" t="s">
        <v>43</v>
      </c>
      <c r="O340" s="85"/>
      <c r="P340" s="223">
        <f>O340*H340</f>
        <v>0</v>
      </c>
      <c r="Q340" s="223">
        <v>0</v>
      </c>
      <c r="R340" s="223">
        <f>Q340*H340</f>
        <v>0</v>
      </c>
      <c r="S340" s="223">
        <v>0</v>
      </c>
      <c r="T340" s="224">
        <f>S340*H340</f>
        <v>0</v>
      </c>
      <c r="U340" s="39"/>
      <c r="V340" s="39"/>
      <c r="W340" s="39"/>
      <c r="X340" s="39"/>
      <c r="Y340" s="39"/>
      <c r="Z340" s="39"/>
      <c r="AA340" s="39"/>
      <c r="AB340" s="39"/>
      <c r="AC340" s="39"/>
      <c r="AD340" s="39"/>
      <c r="AE340" s="39"/>
      <c r="AR340" s="225" t="s">
        <v>271</v>
      </c>
      <c r="AT340" s="225" t="s">
        <v>243</v>
      </c>
      <c r="AU340" s="225" t="s">
        <v>81</v>
      </c>
      <c r="AY340" s="18" t="s">
        <v>240</v>
      </c>
      <c r="BE340" s="226">
        <f>IF(N340="základní",J340,0)</f>
        <v>0</v>
      </c>
      <c r="BF340" s="226">
        <f>IF(N340="snížená",J340,0)</f>
        <v>0</v>
      </c>
      <c r="BG340" s="226">
        <f>IF(N340="zákl. přenesená",J340,0)</f>
        <v>0</v>
      </c>
      <c r="BH340" s="226">
        <f>IF(N340="sníž. přenesená",J340,0)</f>
        <v>0</v>
      </c>
      <c r="BI340" s="226">
        <f>IF(N340="nulová",J340,0)</f>
        <v>0</v>
      </c>
      <c r="BJ340" s="18" t="s">
        <v>79</v>
      </c>
      <c r="BK340" s="226">
        <f>ROUND(I340*H340,2)</f>
        <v>0</v>
      </c>
      <c r="BL340" s="18" t="s">
        <v>271</v>
      </c>
      <c r="BM340" s="225" t="s">
        <v>9565</v>
      </c>
    </row>
    <row r="341" s="12" customFormat="1" ht="22.8" customHeight="1">
      <c r="A341" s="12"/>
      <c r="B341" s="198"/>
      <c r="C341" s="199"/>
      <c r="D341" s="200" t="s">
        <v>71</v>
      </c>
      <c r="E341" s="212" t="s">
        <v>3690</v>
      </c>
      <c r="F341" s="212" t="s">
        <v>3691</v>
      </c>
      <c r="G341" s="199"/>
      <c r="H341" s="199"/>
      <c r="I341" s="202"/>
      <c r="J341" s="213">
        <f>BK341</f>
        <v>0</v>
      </c>
      <c r="K341" s="199"/>
      <c r="L341" s="204"/>
      <c r="M341" s="205"/>
      <c r="N341" s="206"/>
      <c r="O341" s="206"/>
      <c r="P341" s="207">
        <f>SUM(P342:P348)</f>
        <v>0</v>
      </c>
      <c r="Q341" s="206"/>
      <c r="R341" s="207">
        <f>SUM(R342:R348)</f>
        <v>0</v>
      </c>
      <c r="S341" s="206"/>
      <c r="T341" s="208">
        <f>SUM(T342:T348)</f>
        <v>3.8761715199999998</v>
      </c>
      <c r="U341" s="12"/>
      <c r="V341" s="12"/>
      <c r="W341" s="12"/>
      <c r="X341" s="12"/>
      <c r="Y341" s="12"/>
      <c r="Z341" s="12"/>
      <c r="AA341" s="12"/>
      <c r="AB341" s="12"/>
      <c r="AC341" s="12"/>
      <c r="AD341" s="12"/>
      <c r="AE341" s="12"/>
      <c r="AR341" s="209" t="s">
        <v>81</v>
      </c>
      <c r="AT341" s="210" t="s">
        <v>71</v>
      </c>
      <c r="AU341" s="210" t="s">
        <v>79</v>
      </c>
      <c r="AY341" s="209" t="s">
        <v>240</v>
      </c>
      <c r="BK341" s="211">
        <f>SUM(BK342:BK348)</f>
        <v>0</v>
      </c>
    </row>
    <row r="342" s="2" customFormat="1" ht="16.5" customHeight="1">
      <c r="A342" s="39"/>
      <c r="B342" s="40"/>
      <c r="C342" s="214" t="s">
        <v>727</v>
      </c>
      <c r="D342" s="214" t="s">
        <v>243</v>
      </c>
      <c r="E342" s="215" t="s">
        <v>9566</v>
      </c>
      <c r="F342" s="216" t="s">
        <v>9567</v>
      </c>
      <c r="G342" s="217" t="s">
        <v>251</v>
      </c>
      <c r="H342" s="218">
        <v>169.22399999999999</v>
      </c>
      <c r="I342" s="219"/>
      <c r="J342" s="220">
        <f>ROUND(I342*H342,2)</f>
        <v>0</v>
      </c>
      <c r="K342" s="216" t="s">
        <v>749</v>
      </c>
      <c r="L342" s="45"/>
      <c r="M342" s="221" t="s">
        <v>19</v>
      </c>
      <c r="N342" s="222" t="s">
        <v>43</v>
      </c>
      <c r="O342" s="85"/>
      <c r="P342" s="223">
        <f>O342*H342</f>
        <v>0</v>
      </c>
      <c r="Q342" s="223">
        <v>0</v>
      </c>
      <c r="R342" s="223">
        <f>Q342*H342</f>
        <v>0</v>
      </c>
      <c r="S342" s="223">
        <v>0.01098</v>
      </c>
      <c r="T342" s="224">
        <f>S342*H342</f>
        <v>1.85807952</v>
      </c>
      <c r="U342" s="39"/>
      <c r="V342" s="39"/>
      <c r="W342" s="39"/>
      <c r="X342" s="39"/>
      <c r="Y342" s="39"/>
      <c r="Z342" s="39"/>
      <c r="AA342" s="39"/>
      <c r="AB342" s="39"/>
      <c r="AC342" s="39"/>
      <c r="AD342" s="39"/>
      <c r="AE342" s="39"/>
      <c r="AR342" s="225" t="s">
        <v>271</v>
      </c>
      <c r="AT342" s="225" t="s">
        <v>243</v>
      </c>
      <c r="AU342" s="225" t="s">
        <v>81</v>
      </c>
      <c r="AY342" s="18" t="s">
        <v>240</v>
      </c>
      <c r="BE342" s="226">
        <f>IF(N342="základní",J342,0)</f>
        <v>0</v>
      </c>
      <c r="BF342" s="226">
        <f>IF(N342="snížená",J342,0)</f>
        <v>0</v>
      </c>
      <c r="BG342" s="226">
        <f>IF(N342="zákl. přenesená",J342,0)</f>
        <v>0</v>
      </c>
      <c r="BH342" s="226">
        <f>IF(N342="sníž. přenesená",J342,0)</f>
        <v>0</v>
      </c>
      <c r="BI342" s="226">
        <f>IF(N342="nulová",J342,0)</f>
        <v>0</v>
      </c>
      <c r="BJ342" s="18" t="s">
        <v>79</v>
      </c>
      <c r="BK342" s="226">
        <f>ROUND(I342*H342,2)</f>
        <v>0</v>
      </c>
      <c r="BL342" s="18" t="s">
        <v>271</v>
      </c>
      <c r="BM342" s="225" t="s">
        <v>9568</v>
      </c>
    </row>
    <row r="343" s="13" customFormat="1">
      <c r="A343" s="13"/>
      <c r="B343" s="248"/>
      <c r="C343" s="249"/>
      <c r="D343" s="227" t="s">
        <v>801</v>
      </c>
      <c r="E343" s="250" t="s">
        <v>19</v>
      </c>
      <c r="F343" s="251" t="s">
        <v>9569</v>
      </c>
      <c r="G343" s="249"/>
      <c r="H343" s="252">
        <v>169.22399999999999</v>
      </c>
      <c r="I343" s="253"/>
      <c r="J343" s="249"/>
      <c r="K343" s="249"/>
      <c r="L343" s="254"/>
      <c r="M343" s="255"/>
      <c r="N343" s="256"/>
      <c r="O343" s="256"/>
      <c r="P343" s="256"/>
      <c r="Q343" s="256"/>
      <c r="R343" s="256"/>
      <c r="S343" s="256"/>
      <c r="T343" s="257"/>
      <c r="U343" s="13"/>
      <c r="V343" s="13"/>
      <c r="W343" s="13"/>
      <c r="X343" s="13"/>
      <c r="Y343" s="13"/>
      <c r="Z343" s="13"/>
      <c r="AA343" s="13"/>
      <c r="AB343" s="13"/>
      <c r="AC343" s="13"/>
      <c r="AD343" s="13"/>
      <c r="AE343" s="13"/>
      <c r="AT343" s="258" t="s">
        <v>801</v>
      </c>
      <c r="AU343" s="258" t="s">
        <v>81</v>
      </c>
      <c r="AV343" s="13" t="s">
        <v>81</v>
      </c>
      <c r="AW343" s="13" t="s">
        <v>33</v>
      </c>
      <c r="AX343" s="13" t="s">
        <v>79</v>
      </c>
      <c r="AY343" s="258" t="s">
        <v>240</v>
      </c>
    </row>
    <row r="344" s="2" customFormat="1" ht="16.5" customHeight="1">
      <c r="A344" s="39"/>
      <c r="B344" s="40"/>
      <c r="C344" s="214" t="s">
        <v>400</v>
      </c>
      <c r="D344" s="214" t="s">
        <v>243</v>
      </c>
      <c r="E344" s="215" t="s">
        <v>9570</v>
      </c>
      <c r="F344" s="216" t="s">
        <v>9571</v>
      </c>
      <c r="G344" s="217" t="s">
        <v>251</v>
      </c>
      <c r="H344" s="218">
        <v>169.22399999999999</v>
      </c>
      <c r="I344" s="219"/>
      <c r="J344" s="220">
        <f>ROUND(I344*H344,2)</f>
        <v>0</v>
      </c>
      <c r="K344" s="216" t="s">
        <v>749</v>
      </c>
      <c r="L344" s="45"/>
      <c r="M344" s="221" t="s">
        <v>19</v>
      </c>
      <c r="N344" s="222" t="s">
        <v>43</v>
      </c>
      <c r="O344" s="85"/>
      <c r="P344" s="223">
        <f>O344*H344</f>
        <v>0</v>
      </c>
      <c r="Q344" s="223">
        <v>0</v>
      </c>
      <c r="R344" s="223">
        <f>Q344*H344</f>
        <v>0</v>
      </c>
      <c r="S344" s="223">
        <v>0.0080000000000000002</v>
      </c>
      <c r="T344" s="224">
        <f>S344*H344</f>
        <v>1.3537919999999999</v>
      </c>
      <c r="U344" s="39"/>
      <c r="V344" s="39"/>
      <c r="W344" s="39"/>
      <c r="X344" s="39"/>
      <c r="Y344" s="39"/>
      <c r="Z344" s="39"/>
      <c r="AA344" s="39"/>
      <c r="AB344" s="39"/>
      <c r="AC344" s="39"/>
      <c r="AD344" s="39"/>
      <c r="AE344" s="39"/>
      <c r="AR344" s="225" t="s">
        <v>271</v>
      </c>
      <c r="AT344" s="225" t="s">
        <v>243</v>
      </c>
      <c r="AU344" s="225" t="s">
        <v>81</v>
      </c>
      <c r="AY344" s="18" t="s">
        <v>240</v>
      </c>
      <c r="BE344" s="226">
        <f>IF(N344="základní",J344,0)</f>
        <v>0</v>
      </c>
      <c r="BF344" s="226">
        <f>IF(N344="snížená",J344,0)</f>
        <v>0</v>
      </c>
      <c r="BG344" s="226">
        <f>IF(N344="zákl. přenesená",J344,0)</f>
        <v>0</v>
      </c>
      <c r="BH344" s="226">
        <f>IF(N344="sníž. přenesená",J344,0)</f>
        <v>0</v>
      </c>
      <c r="BI344" s="226">
        <f>IF(N344="nulová",J344,0)</f>
        <v>0</v>
      </c>
      <c r="BJ344" s="18" t="s">
        <v>79</v>
      </c>
      <c r="BK344" s="226">
        <f>ROUND(I344*H344,2)</f>
        <v>0</v>
      </c>
      <c r="BL344" s="18" t="s">
        <v>271</v>
      </c>
      <c r="BM344" s="225" t="s">
        <v>9572</v>
      </c>
    </row>
    <row r="345" s="13" customFormat="1">
      <c r="A345" s="13"/>
      <c r="B345" s="248"/>
      <c r="C345" s="249"/>
      <c r="D345" s="227" t="s">
        <v>801</v>
      </c>
      <c r="E345" s="250" t="s">
        <v>19</v>
      </c>
      <c r="F345" s="251" t="s">
        <v>9569</v>
      </c>
      <c r="G345" s="249"/>
      <c r="H345" s="252">
        <v>169.22399999999999</v>
      </c>
      <c r="I345" s="253"/>
      <c r="J345" s="249"/>
      <c r="K345" s="249"/>
      <c r="L345" s="254"/>
      <c r="M345" s="255"/>
      <c r="N345" s="256"/>
      <c r="O345" s="256"/>
      <c r="P345" s="256"/>
      <c r="Q345" s="256"/>
      <c r="R345" s="256"/>
      <c r="S345" s="256"/>
      <c r="T345" s="257"/>
      <c r="U345" s="13"/>
      <c r="V345" s="13"/>
      <c r="W345" s="13"/>
      <c r="X345" s="13"/>
      <c r="Y345" s="13"/>
      <c r="Z345" s="13"/>
      <c r="AA345" s="13"/>
      <c r="AB345" s="13"/>
      <c r="AC345" s="13"/>
      <c r="AD345" s="13"/>
      <c r="AE345" s="13"/>
      <c r="AT345" s="258" t="s">
        <v>801</v>
      </c>
      <c r="AU345" s="258" t="s">
        <v>81</v>
      </c>
      <c r="AV345" s="13" t="s">
        <v>81</v>
      </c>
      <c r="AW345" s="13" t="s">
        <v>33</v>
      </c>
      <c r="AX345" s="13" t="s">
        <v>79</v>
      </c>
      <c r="AY345" s="258" t="s">
        <v>240</v>
      </c>
    </row>
    <row r="346" s="2" customFormat="1" ht="16.5" customHeight="1">
      <c r="A346" s="39"/>
      <c r="B346" s="40"/>
      <c r="C346" s="214" t="s">
        <v>2467</v>
      </c>
      <c r="D346" s="214" t="s">
        <v>243</v>
      </c>
      <c r="E346" s="215" t="s">
        <v>9573</v>
      </c>
      <c r="F346" s="216" t="s">
        <v>9574</v>
      </c>
      <c r="G346" s="217" t="s">
        <v>251</v>
      </c>
      <c r="H346" s="218">
        <v>35</v>
      </c>
      <c r="I346" s="219"/>
      <c r="J346" s="220">
        <f>ROUND(I346*H346,2)</f>
        <v>0</v>
      </c>
      <c r="K346" s="216" t="s">
        <v>749</v>
      </c>
      <c r="L346" s="45"/>
      <c r="M346" s="221" t="s">
        <v>19</v>
      </c>
      <c r="N346" s="222" t="s">
        <v>43</v>
      </c>
      <c r="O346" s="85"/>
      <c r="P346" s="223">
        <f>O346*H346</f>
        <v>0</v>
      </c>
      <c r="Q346" s="223">
        <v>0</v>
      </c>
      <c r="R346" s="223">
        <f>Q346*H346</f>
        <v>0</v>
      </c>
      <c r="S346" s="223">
        <v>0.01098</v>
      </c>
      <c r="T346" s="224">
        <f>S346*H346</f>
        <v>0.38430000000000003</v>
      </c>
      <c r="U346" s="39"/>
      <c r="V346" s="39"/>
      <c r="W346" s="39"/>
      <c r="X346" s="39"/>
      <c r="Y346" s="39"/>
      <c r="Z346" s="39"/>
      <c r="AA346" s="39"/>
      <c r="AB346" s="39"/>
      <c r="AC346" s="39"/>
      <c r="AD346" s="39"/>
      <c r="AE346" s="39"/>
      <c r="AR346" s="225" t="s">
        <v>271</v>
      </c>
      <c r="AT346" s="225" t="s">
        <v>243</v>
      </c>
      <c r="AU346" s="225" t="s">
        <v>81</v>
      </c>
      <c r="AY346" s="18" t="s">
        <v>240</v>
      </c>
      <c r="BE346" s="226">
        <f>IF(N346="základní",J346,0)</f>
        <v>0</v>
      </c>
      <c r="BF346" s="226">
        <f>IF(N346="snížená",J346,0)</f>
        <v>0</v>
      </c>
      <c r="BG346" s="226">
        <f>IF(N346="zákl. přenesená",J346,0)</f>
        <v>0</v>
      </c>
      <c r="BH346" s="226">
        <f>IF(N346="sníž. přenesená",J346,0)</f>
        <v>0</v>
      </c>
      <c r="BI346" s="226">
        <f>IF(N346="nulová",J346,0)</f>
        <v>0</v>
      </c>
      <c r="BJ346" s="18" t="s">
        <v>79</v>
      </c>
      <c r="BK346" s="226">
        <f>ROUND(I346*H346,2)</f>
        <v>0</v>
      </c>
      <c r="BL346" s="18" t="s">
        <v>271</v>
      </c>
      <c r="BM346" s="225" t="s">
        <v>9575</v>
      </c>
    </row>
    <row r="347" s="13" customFormat="1">
      <c r="A347" s="13"/>
      <c r="B347" s="248"/>
      <c r="C347" s="249"/>
      <c r="D347" s="227" t="s">
        <v>801</v>
      </c>
      <c r="E347" s="250" t="s">
        <v>19</v>
      </c>
      <c r="F347" s="251" t="s">
        <v>355</v>
      </c>
      <c r="G347" s="249"/>
      <c r="H347" s="252">
        <v>35</v>
      </c>
      <c r="I347" s="253"/>
      <c r="J347" s="249"/>
      <c r="K347" s="249"/>
      <c r="L347" s="254"/>
      <c r="M347" s="255"/>
      <c r="N347" s="256"/>
      <c r="O347" s="256"/>
      <c r="P347" s="256"/>
      <c r="Q347" s="256"/>
      <c r="R347" s="256"/>
      <c r="S347" s="256"/>
      <c r="T347" s="257"/>
      <c r="U347" s="13"/>
      <c r="V347" s="13"/>
      <c r="W347" s="13"/>
      <c r="X347" s="13"/>
      <c r="Y347" s="13"/>
      <c r="Z347" s="13"/>
      <c r="AA347" s="13"/>
      <c r="AB347" s="13"/>
      <c r="AC347" s="13"/>
      <c r="AD347" s="13"/>
      <c r="AE347" s="13"/>
      <c r="AT347" s="258" t="s">
        <v>801</v>
      </c>
      <c r="AU347" s="258" t="s">
        <v>81</v>
      </c>
      <c r="AV347" s="13" t="s">
        <v>81</v>
      </c>
      <c r="AW347" s="13" t="s">
        <v>33</v>
      </c>
      <c r="AX347" s="13" t="s">
        <v>79</v>
      </c>
      <c r="AY347" s="258" t="s">
        <v>240</v>
      </c>
    </row>
    <row r="348" s="2" customFormat="1" ht="16.5" customHeight="1">
      <c r="A348" s="39"/>
      <c r="B348" s="40"/>
      <c r="C348" s="214" t="s">
        <v>403</v>
      </c>
      <c r="D348" s="214" t="s">
        <v>243</v>
      </c>
      <c r="E348" s="215" t="s">
        <v>9576</v>
      </c>
      <c r="F348" s="216" t="s">
        <v>9577</v>
      </c>
      <c r="G348" s="217" t="s">
        <v>251</v>
      </c>
      <c r="H348" s="218">
        <v>35</v>
      </c>
      <c r="I348" s="219"/>
      <c r="J348" s="220">
        <f>ROUND(I348*H348,2)</f>
        <v>0</v>
      </c>
      <c r="K348" s="216" t="s">
        <v>749</v>
      </c>
      <c r="L348" s="45"/>
      <c r="M348" s="221" t="s">
        <v>19</v>
      </c>
      <c r="N348" s="222" t="s">
        <v>43</v>
      </c>
      <c r="O348" s="85"/>
      <c r="P348" s="223">
        <f>O348*H348</f>
        <v>0</v>
      </c>
      <c r="Q348" s="223">
        <v>0</v>
      </c>
      <c r="R348" s="223">
        <f>Q348*H348</f>
        <v>0</v>
      </c>
      <c r="S348" s="223">
        <v>0.0080000000000000002</v>
      </c>
      <c r="T348" s="224">
        <f>S348*H348</f>
        <v>0.28000000000000003</v>
      </c>
      <c r="U348" s="39"/>
      <c r="V348" s="39"/>
      <c r="W348" s="39"/>
      <c r="X348" s="39"/>
      <c r="Y348" s="39"/>
      <c r="Z348" s="39"/>
      <c r="AA348" s="39"/>
      <c r="AB348" s="39"/>
      <c r="AC348" s="39"/>
      <c r="AD348" s="39"/>
      <c r="AE348" s="39"/>
      <c r="AR348" s="225" t="s">
        <v>271</v>
      </c>
      <c r="AT348" s="225" t="s">
        <v>243</v>
      </c>
      <c r="AU348" s="225" t="s">
        <v>81</v>
      </c>
      <c r="AY348" s="18" t="s">
        <v>240</v>
      </c>
      <c r="BE348" s="226">
        <f>IF(N348="základní",J348,0)</f>
        <v>0</v>
      </c>
      <c r="BF348" s="226">
        <f>IF(N348="snížená",J348,0)</f>
        <v>0</v>
      </c>
      <c r="BG348" s="226">
        <f>IF(N348="zákl. přenesená",J348,0)</f>
        <v>0</v>
      </c>
      <c r="BH348" s="226">
        <f>IF(N348="sníž. přenesená",J348,0)</f>
        <v>0</v>
      </c>
      <c r="BI348" s="226">
        <f>IF(N348="nulová",J348,0)</f>
        <v>0</v>
      </c>
      <c r="BJ348" s="18" t="s">
        <v>79</v>
      </c>
      <c r="BK348" s="226">
        <f>ROUND(I348*H348,2)</f>
        <v>0</v>
      </c>
      <c r="BL348" s="18" t="s">
        <v>271</v>
      </c>
      <c r="BM348" s="225" t="s">
        <v>9578</v>
      </c>
    </row>
    <row r="349" s="12" customFormat="1" ht="22.8" customHeight="1">
      <c r="A349" s="12"/>
      <c r="B349" s="198"/>
      <c r="C349" s="199"/>
      <c r="D349" s="200" t="s">
        <v>71</v>
      </c>
      <c r="E349" s="212" t="s">
        <v>1709</v>
      </c>
      <c r="F349" s="212" t="s">
        <v>1710</v>
      </c>
      <c r="G349" s="199"/>
      <c r="H349" s="199"/>
      <c r="I349" s="202"/>
      <c r="J349" s="213">
        <f>BK349</f>
        <v>0</v>
      </c>
      <c r="K349" s="199"/>
      <c r="L349" s="204"/>
      <c r="M349" s="205"/>
      <c r="N349" s="206"/>
      <c r="O349" s="206"/>
      <c r="P349" s="207">
        <f>SUM(P350:P351)</f>
        <v>0</v>
      </c>
      <c r="Q349" s="206"/>
      <c r="R349" s="207">
        <f>SUM(R350:R351)</f>
        <v>0</v>
      </c>
      <c r="S349" s="206"/>
      <c r="T349" s="208">
        <f>SUM(T350:T351)</f>
        <v>0.77180000000000004</v>
      </c>
      <c r="U349" s="12"/>
      <c r="V349" s="12"/>
      <c r="W349" s="12"/>
      <c r="X349" s="12"/>
      <c r="Y349" s="12"/>
      <c r="Z349" s="12"/>
      <c r="AA349" s="12"/>
      <c r="AB349" s="12"/>
      <c r="AC349" s="12"/>
      <c r="AD349" s="12"/>
      <c r="AE349" s="12"/>
      <c r="AR349" s="209" t="s">
        <v>81</v>
      </c>
      <c r="AT349" s="210" t="s">
        <v>71</v>
      </c>
      <c r="AU349" s="210" t="s">
        <v>79</v>
      </c>
      <c r="AY349" s="209" t="s">
        <v>240</v>
      </c>
      <c r="BK349" s="211">
        <f>SUM(BK350:BK351)</f>
        <v>0</v>
      </c>
    </row>
    <row r="350" s="2" customFormat="1" ht="33" customHeight="1">
      <c r="A350" s="39"/>
      <c r="B350" s="40"/>
      <c r="C350" s="214" t="s">
        <v>2476</v>
      </c>
      <c r="D350" s="214" t="s">
        <v>243</v>
      </c>
      <c r="E350" s="215" t="s">
        <v>9579</v>
      </c>
      <c r="F350" s="216" t="s">
        <v>9580</v>
      </c>
      <c r="G350" s="217" t="s">
        <v>261</v>
      </c>
      <c r="H350" s="218">
        <v>30.872</v>
      </c>
      <c r="I350" s="219"/>
      <c r="J350" s="220">
        <f>ROUND(I350*H350,2)</f>
        <v>0</v>
      </c>
      <c r="K350" s="216" t="s">
        <v>749</v>
      </c>
      <c r="L350" s="45"/>
      <c r="M350" s="221" t="s">
        <v>19</v>
      </c>
      <c r="N350" s="222" t="s">
        <v>43</v>
      </c>
      <c r="O350" s="85"/>
      <c r="P350" s="223">
        <f>O350*H350</f>
        <v>0</v>
      </c>
      <c r="Q350" s="223">
        <v>0</v>
      </c>
      <c r="R350" s="223">
        <f>Q350*H350</f>
        <v>0</v>
      </c>
      <c r="S350" s="223">
        <v>0.025000000000000001</v>
      </c>
      <c r="T350" s="224">
        <f>S350*H350</f>
        <v>0.77180000000000004</v>
      </c>
      <c r="U350" s="39"/>
      <c r="V350" s="39"/>
      <c r="W350" s="39"/>
      <c r="X350" s="39"/>
      <c r="Y350" s="39"/>
      <c r="Z350" s="39"/>
      <c r="AA350" s="39"/>
      <c r="AB350" s="39"/>
      <c r="AC350" s="39"/>
      <c r="AD350" s="39"/>
      <c r="AE350" s="39"/>
      <c r="AR350" s="225" t="s">
        <v>271</v>
      </c>
      <c r="AT350" s="225" t="s">
        <v>243</v>
      </c>
      <c r="AU350" s="225" t="s">
        <v>81</v>
      </c>
      <c r="AY350" s="18" t="s">
        <v>240</v>
      </c>
      <c r="BE350" s="226">
        <f>IF(N350="základní",J350,0)</f>
        <v>0</v>
      </c>
      <c r="BF350" s="226">
        <f>IF(N350="snížená",J350,0)</f>
        <v>0</v>
      </c>
      <c r="BG350" s="226">
        <f>IF(N350="zákl. přenesená",J350,0)</f>
        <v>0</v>
      </c>
      <c r="BH350" s="226">
        <f>IF(N350="sníž. přenesená",J350,0)</f>
        <v>0</v>
      </c>
      <c r="BI350" s="226">
        <f>IF(N350="nulová",J350,0)</f>
        <v>0</v>
      </c>
      <c r="BJ350" s="18" t="s">
        <v>79</v>
      </c>
      <c r="BK350" s="226">
        <f>ROUND(I350*H350,2)</f>
        <v>0</v>
      </c>
      <c r="BL350" s="18" t="s">
        <v>271</v>
      </c>
      <c r="BM350" s="225" t="s">
        <v>9581</v>
      </c>
    </row>
    <row r="351" s="13" customFormat="1">
      <c r="A351" s="13"/>
      <c r="B351" s="248"/>
      <c r="C351" s="249"/>
      <c r="D351" s="227" t="s">
        <v>801</v>
      </c>
      <c r="E351" s="250" t="s">
        <v>19</v>
      </c>
      <c r="F351" s="251" t="s">
        <v>9582</v>
      </c>
      <c r="G351" s="249"/>
      <c r="H351" s="252">
        <v>30.872</v>
      </c>
      <c r="I351" s="253"/>
      <c r="J351" s="249"/>
      <c r="K351" s="249"/>
      <c r="L351" s="254"/>
      <c r="M351" s="255"/>
      <c r="N351" s="256"/>
      <c r="O351" s="256"/>
      <c r="P351" s="256"/>
      <c r="Q351" s="256"/>
      <c r="R351" s="256"/>
      <c r="S351" s="256"/>
      <c r="T351" s="257"/>
      <c r="U351" s="13"/>
      <c r="V351" s="13"/>
      <c r="W351" s="13"/>
      <c r="X351" s="13"/>
      <c r="Y351" s="13"/>
      <c r="Z351" s="13"/>
      <c r="AA351" s="13"/>
      <c r="AB351" s="13"/>
      <c r="AC351" s="13"/>
      <c r="AD351" s="13"/>
      <c r="AE351" s="13"/>
      <c r="AT351" s="258" t="s">
        <v>801</v>
      </c>
      <c r="AU351" s="258" t="s">
        <v>81</v>
      </c>
      <c r="AV351" s="13" t="s">
        <v>81</v>
      </c>
      <c r="AW351" s="13" t="s">
        <v>33</v>
      </c>
      <c r="AX351" s="13" t="s">
        <v>79</v>
      </c>
      <c r="AY351" s="258" t="s">
        <v>240</v>
      </c>
    </row>
    <row r="352" s="12" customFormat="1" ht="25.92" customHeight="1">
      <c r="A352" s="12"/>
      <c r="B352" s="198"/>
      <c r="C352" s="199"/>
      <c r="D352" s="200" t="s">
        <v>71</v>
      </c>
      <c r="E352" s="201" t="s">
        <v>1719</v>
      </c>
      <c r="F352" s="201" t="s">
        <v>405</v>
      </c>
      <c r="G352" s="199"/>
      <c r="H352" s="199"/>
      <c r="I352" s="202"/>
      <c r="J352" s="203">
        <f>BK352</f>
        <v>0</v>
      </c>
      <c r="K352" s="199"/>
      <c r="L352" s="204"/>
      <c r="M352" s="205"/>
      <c r="N352" s="206"/>
      <c r="O352" s="206"/>
      <c r="P352" s="207">
        <f>P353</f>
        <v>0</v>
      </c>
      <c r="Q352" s="206"/>
      <c r="R352" s="207">
        <f>R353</f>
        <v>0</v>
      </c>
      <c r="S352" s="206"/>
      <c r="T352" s="208">
        <f>T353</f>
        <v>0</v>
      </c>
      <c r="U352" s="12"/>
      <c r="V352" s="12"/>
      <c r="W352" s="12"/>
      <c r="X352" s="12"/>
      <c r="Y352" s="12"/>
      <c r="Z352" s="12"/>
      <c r="AA352" s="12"/>
      <c r="AB352" s="12"/>
      <c r="AC352" s="12"/>
      <c r="AD352" s="12"/>
      <c r="AE352" s="12"/>
      <c r="AR352" s="209" t="s">
        <v>79</v>
      </c>
      <c r="AT352" s="210" t="s">
        <v>71</v>
      </c>
      <c r="AU352" s="210" t="s">
        <v>72</v>
      </c>
      <c r="AY352" s="209" t="s">
        <v>240</v>
      </c>
      <c r="BK352" s="211">
        <f>BK353</f>
        <v>0</v>
      </c>
    </row>
    <row r="353" s="2" customFormat="1" ht="21.75" customHeight="1">
      <c r="A353" s="39"/>
      <c r="B353" s="40"/>
      <c r="C353" s="214" t="s">
        <v>409</v>
      </c>
      <c r="D353" s="214" t="s">
        <v>243</v>
      </c>
      <c r="E353" s="215" t="s">
        <v>9583</v>
      </c>
      <c r="F353" s="216" t="s">
        <v>9584</v>
      </c>
      <c r="G353" s="217" t="s">
        <v>1707</v>
      </c>
      <c r="H353" s="218">
        <v>1</v>
      </c>
      <c r="I353" s="219"/>
      <c r="J353" s="220">
        <f>ROUND(I353*H353,2)</f>
        <v>0</v>
      </c>
      <c r="K353" s="216" t="s">
        <v>247</v>
      </c>
      <c r="L353" s="45"/>
      <c r="M353" s="221" t="s">
        <v>19</v>
      </c>
      <c r="N353" s="222" t="s">
        <v>43</v>
      </c>
      <c r="O353" s="85"/>
      <c r="P353" s="223">
        <f>O353*H353</f>
        <v>0</v>
      </c>
      <c r="Q353" s="223">
        <v>0</v>
      </c>
      <c r="R353" s="223">
        <f>Q353*H353</f>
        <v>0</v>
      </c>
      <c r="S353" s="223">
        <v>0</v>
      </c>
      <c r="T353" s="224">
        <f>S353*H353</f>
        <v>0</v>
      </c>
      <c r="U353" s="39"/>
      <c r="V353" s="39"/>
      <c r="W353" s="39"/>
      <c r="X353" s="39"/>
      <c r="Y353" s="39"/>
      <c r="Z353" s="39"/>
      <c r="AA353" s="39"/>
      <c r="AB353" s="39"/>
      <c r="AC353" s="39"/>
      <c r="AD353" s="39"/>
      <c r="AE353" s="39"/>
      <c r="AR353" s="225" t="s">
        <v>248</v>
      </c>
      <c r="AT353" s="225" t="s">
        <v>243</v>
      </c>
      <c r="AU353" s="225" t="s">
        <v>79</v>
      </c>
      <c r="AY353" s="18" t="s">
        <v>240</v>
      </c>
      <c r="BE353" s="226">
        <f>IF(N353="základní",J353,0)</f>
        <v>0</v>
      </c>
      <c r="BF353" s="226">
        <f>IF(N353="snížená",J353,0)</f>
        <v>0</v>
      </c>
      <c r="BG353" s="226">
        <f>IF(N353="zákl. přenesená",J353,0)</f>
        <v>0</v>
      </c>
      <c r="BH353" s="226">
        <f>IF(N353="sníž. přenesená",J353,0)</f>
        <v>0</v>
      </c>
      <c r="BI353" s="226">
        <f>IF(N353="nulová",J353,0)</f>
        <v>0</v>
      </c>
      <c r="BJ353" s="18" t="s">
        <v>79</v>
      </c>
      <c r="BK353" s="226">
        <f>ROUND(I353*H353,2)</f>
        <v>0</v>
      </c>
      <c r="BL353" s="18" t="s">
        <v>248</v>
      </c>
      <c r="BM353" s="225" t="s">
        <v>9585</v>
      </c>
    </row>
    <row r="354" s="12" customFormat="1" ht="25.92" customHeight="1">
      <c r="A354" s="12"/>
      <c r="B354" s="198"/>
      <c r="C354" s="199"/>
      <c r="D354" s="200" t="s">
        <v>71</v>
      </c>
      <c r="E354" s="201" t="s">
        <v>4732</v>
      </c>
      <c r="F354" s="201" t="s">
        <v>5279</v>
      </c>
      <c r="G354" s="199"/>
      <c r="H354" s="199"/>
      <c r="I354" s="202"/>
      <c r="J354" s="203">
        <f>BK354</f>
        <v>0</v>
      </c>
      <c r="K354" s="199"/>
      <c r="L354" s="204"/>
      <c r="M354" s="205"/>
      <c r="N354" s="206"/>
      <c r="O354" s="206"/>
      <c r="P354" s="207">
        <f>SUM(P355:P356)</f>
        <v>0</v>
      </c>
      <c r="Q354" s="206"/>
      <c r="R354" s="207">
        <f>SUM(R355:R356)</f>
        <v>0</v>
      </c>
      <c r="S354" s="206"/>
      <c r="T354" s="208">
        <f>SUM(T355:T356)</f>
        <v>0</v>
      </c>
      <c r="U354" s="12"/>
      <c r="V354" s="12"/>
      <c r="W354" s="12"/>
      <c r="X354" s="12"/>
      <c r="Y354" s="12"/>
      <c r="Z354" s="12"/>
      <c r="AA354" s="12"/>
      <c r="AB354" s="12"/>
      <c r="AC354" s="12"/>
      <c r="AD354" s="12"/>
      <c r="AE354" s="12"/>
      <c r="AR354" s="209" t="s">
        <v>248</v>
      </c>
      <c r="AT354" s="210" t="s">
        <v>71</v>
      </c>
      <c r="AU354" s="210" t="s">
        <v>72</v>
      </c>
      <c r="AY354" s="209" t="s">
        <v>240</v>
      </c>
      <c r="BK354" s="211">
        <f>SUM(BK355:BK356)</f>
        <v>0</v>
      </c>
    </row>
    <row r="355" s="2" customFormat="1">
      <c r="A355" s="39"/>
      <c r="B355" s="40"/>
      <c r="C355" s="214" t="s">
        <v>2504</v>
      </c>
      <c r="D355" s="214" t="s">
        <v>243</v>
      </c>
      <c r="E355" s="215" t="s">
        <v>9586</v>
      </c>
      <c r="F355" s="216" t="s">
        <v>9587</v>
      </c>
      <c r="G355" s="217" t="s">
        <v>6156</v>
      </c>
      <c r="H355" s="218">
        <v>200</v>
      </c>
      <c r="I355" s="219"/>
      <c r="J355" s="220">
        <f>ROUND(I355*H355,2)</f>
        <v>0</v>
      </c>
      <c r="K355" s="216" t="s">
        <v>749</v>
      </c>
      <c r="L355" s="45"/>
      <c r="M355" s="221" t="s">
        <v>19</v>
      </c>
      <c r="N355" s="222" t="s">
        <v>43</v>
      </c>
      <c r="O355" s="85"/>
      <c r="P355" s="223">
        <f>O355*H355</f>
        <v>0</v>
      </c>
      <c r="Q355" s="223">
        <v>0</v>
      </c>
      <c r="R355" s="223">
        <f>Q355*H355</f>
        <v>0</v>
      </c>
      <c r="S355" s="223">
        <v>0</v>
      </c>
      <c r="T355" s="224">
        <f>S355*H355</f>
        <v>0</v>
      </c>
      <c r="U355" s="39"/>
      <c r="V355" s="39"/>
      <c r="W355" s="39"/>
      <c r="X355" s="39"/>
      <c r="Y355" s="39"/>
      <c r="Z355" s="39"/>
      <c r="AA355" s="39"/>
      <c r="AB355" s="39"/>
      <c r="AC355" s="39"/>
      <c r="AD355" s="39"/>
      <c r="AE355" s="39"/>
      <c r="AR355" s="225" t="s">
        <v>1722</v>
      </c>
      <c r="AT355" s="225" t="s">
        <v>243</v>
      </c>
      <c r="AU355" s="225" t="s">
        <v>79</v>
      </c>
      <c r="AY355" s="18" t="s">
        <v>240</v>
      </c>
      <c r="BE355" s="226">
        <f>IF(N355="základní",J355,0)</f>
        <v>0</v>
      </c>
      <c r="BF355" s="226">
        <f>IF(N355="snížená",J355,0)</f>
        <v>0</v>
      </c>
      <c r="BG355" s="226">
        <f>IF(N355="zákl. přenesená",J355,0)</f>
        <v>0</v>
      </c>
      <c r="BH355" s="226">
        <f>IF(N355="sníž. přenesená",J355,0)</f>
        <v>0</v>
      </c>
      <c r="BI355" s="226">
        <f>IF(N355="nulová",J355,0)</f>
        <v>0</v>
      </c>
      <c r="BJ355" s="18" t="s">
        <v>79</v>
      </c>
      <c r="BK355" s="226">
        <f>ROUND(I355*H355,2)</f>
        <v>0</v>
      </c>
      <c r="BL355" s="18" t="s">
        <v>1722</v>
      </c>
      <c r="BM355" s="225" t="s">
        <v>9588</v>
      </c>
    </row>
    <row r="356" s="13" customFormat="1">
      <c r="A356" s="13"/>
      <c r="B356" s="248"/>
      <c r="C356" s="249"/>
      <c r="D356" s="227" t="s">
        <v>801</v>
      </c>
      <c r="E356" s="250" t="s">
        <v>19</v>
      </c>
      <c r="F356" s="251" t="s">
        <v>9589</v>
      </c>
      <c r="G356" s="249"/>
      <c r="H356" s="252">
        <v>200</v>
      </c>
      <c r="I356" s="253"/>
      <c r="J356" s="249"/>
      <c r="K356" s="249"/>
      <c r="L356" s="254"/>
      <c r="M356" s="294"/>
      <c r="N356" s="295"/>
      <c r="O356" s="295"/>
      <c r="P356" s="295"/>
      <c r="Q356" s="295"/>
      <c r="R356" s="295"/>
      <c r="S356" s="295"/>
      <c r="T356" s="296"/>
      <c r="U356" s="13"/>
      <c r="V356" s="13"/>
      <c r="W356" s="13"/>
      <c r="X356" s="13"/>
      <c r="Y356" s="13"/>
      <c r="Z356" s="13"/>
      <c r="AA356" s="13"/>
      <c r="AB356" s="13"/>
      <c r="AC356" s="13"/>
      <c r="AD356" s="13"/>
      <c r="AE356" s="13"/>
      <c r="AT356" s="258" t="s">
        <v>801</v>
      </c>
      <c r="AU356" s="258" t="s">
        <v>79</v>
      </c>
      <c r="AV356" s="13" t="s">
        <v>81</v>
      </c>
      <c r="AW356" s="13" t="s">
        <v>33</v>
      </c>
      <c r="AX356" s="13" t="s">
        <v>79</v>
      </c>
      <c r="AY356" s="258" t="s">
        <v>240</v>
      </c>
    </row>
    <row r="357" s="2" customFormat="1" ht="6.96" customHeight="1">
      <c r="A357" s="39"/>
      <c r="B357" s="60"/>
      <c r="C357" s="61"/>
      <c r="D357" s="61"/>
      <c r="E357" s="61"/>
      <c r="F357" s="61"/>
      <c r="G357" s="61"/>
      <c r="H357" s="61"/>
      <c r="I357" s="61"/>
      <c r="J357" s="61"/>
      <c r="K357" s="61"/>
      <c r="L357" s="45"/>
      <c r="M357" s="39"/>
      <c r="O357" s="39"/>
      <c r="P357" s="39"/>
      <c r="Q357" s="39"/>
      <c r="R357" s="39"/>
      <c r="S357" s="39"/>
      <c r="T357" s="39"/>
      <c r="U357" s="39"/>
      <c r="V357" s="39"/>
      <c r="W357" s="39"/>
      <c r="X357" s="39"/>
      <c r="Y357" s="39"/>
      <c r="Z357" s="39"/>
      <c r="AA357" s="39"/>
      <c r="AB357" s="39"/>
      <c r="AC357" s="39"/>
      <c r="AD357" s="39"/>
      <c r="AE357" s="39"/>
    </row>
  </sheetData>
  <sheetProtection sheet="1" autoFilter="0" formatColumns="0" formatRows="0" objects="1" scenarios="1" spinCount="100000" saltValue="WxLknEtCo+0ac/Hv8a3s4fU+px1A/30gUkw2WejO/p8WJfSIGCHGH/e4vsLyDjWZhU+OFyc2rJyyJKEmvRhN9Q==" hashValue="ZcwrKZGC2KP2fwEQbGyWouqy3Ol4V9rRgAde9gvg/iDsjwPoYLers+ZP6Cotj9sc8++Ktp3yYupj8Ccbti17HQ==" algorithmName="SHA-512" password="CC35"/>
  <autoFilter ref="C96:K356"/>
  <mergeCells count="9">
    <mergeCell ref="E7:H7"/>
    <mergeCell ref="E9:H9"/>
    <mergeCell ref="E18:H18"/>
    <mergeCell ref="E27:H27"/>
    <mergeCell ref="E48:H48"/>
    <mergeCell ref="E50:H50"/>
    <mergeCell ref="E87:H87"/>
    <mergeCell ref="E89:H8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201</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2" customFormat="1" ht="12" customHeight="1">
      <c r="A8" s="39"/>
      <c r="B8" s="45"/>
      <c r="C8" s="39"/>
      <c r="D8" s="144" t="s">
        <v>209</v>
      </c>
      <c r="E8" s="39"/>
      <c r="F8" s="39"/>
      <c r="G8" s="39"/>
      <c r="H8" s="39"/>
      <c r="I8" s="39"/>
      <c r="J8" s="39"/>
      <c r="K8" s="39"/>
      <c r="L8" s="146"/>
      <c r="S8" s="39"/>
      <c r="T8" s="39"/>
      <c r="U8" s="39"/>
      <c r="V8" s="39"/>
      <c r="W8" s="39"/>
      <c r="X8" s="39"/>
      <c r="Y8" s="39"/>
      <c r="Z8" s="39"/>
      <c r="AA8" s="39"/>
      <c r="AB8" s="39"/>
      <c r="AC8" s="39"/>
      <c r="AD8" s="39"/>
      <c r="AE8" s="39"/>
    </row>
    <row r="9" s="2" customFormat="1" ht="16.5" customHeight="1">
      <c r="A9" s="39"/>
      <c r="B9" s="45"/>
      <c r="C9" s="39"/>
      <c r="D9" s="39"/>
      <c r="E9" s="147" t="s">
        <v>9590</v>
      </c>
      <c r="F9" s="39"/>
      <c r="G9" s="39"/>
      <c r="H9" s="39"/>
      <c r="I9" s="39"/>
      <c r="J9" s="39"/>
      <c r="K9" s="39"/>
      <c r="L9" s="146"/>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146"/>
      <c r="S10" s="39"/>
      <c r="T10" s="39"/>
      <c r="U10" s="39"/>
      <c r="V10" s="39"/>
      <c r="W10" s="39"/>
      <c r="X10" s="39"/>
      <c r="Y10" s="39"/>
      <c r="Z10" s="39"/>
      <c r="AA10" s="39"/>
      <c r="AB10" s="39"/>
      <c r="AC10" s="39"/>
      <c r="AD10" s="39"/>
      <c r="AE10" s="39"/>
    </row>
    <row r="11" s="2" customFormat="1" ht="12" customHeight="1">
      <c r="A11" s="39"/>
      <c r="B11" s="45"/>
      <c r="C11" s="39"/>
      <c r="D11" s="144" t="s">
        <v>18</v>
      </c>
      <c r="E11" s="39"/>
      <c r="F11" s="134" t="s">
        <v>19</v>
      </c>
      <c r="G11" s="39"/>
      <c r="H11" s="39"/>
      <c r="I11" s="144" t="s">
        <v>20</v>
      </c>
      <c r="J11" s="134" t="s">
        <v>19</v>
      </c>
      <c r="K11" s="39"/>
      <c r="L11" s="146"/>
      <c r="S11" s="39"/>
      <c r="T11" s="39"/>
      <c r="U11" s="39"/>
      <c r="V11" s="39"/>
      <c r="W11" s="39"/>
      <c r="X11" s="39"/>
      <c r="Y11" s="39"/>
      <c r="Z11" s="39"/>
      <c r="AA11" s="39"/>
      <c r="AB11" s="39"/>
      <c r="AC11" s="39"/>
      <c r="AD11" s="39"/>
      <c r="AE11" s="39"/>
    </row>
    <row r="12" s="2" customFormat="1" ht="12" customHeight="1">
      <c r="A12" s="39"/>
      <c r="B12" s="45"/>
      <c r="C12" s="39"/>
      <c r="D12" s="144" t="s">
        <v>21</v>
      </c>
      <c r="E12" s="39"/>
      <c r="F12" s="134" t="s">
        <v>22</v>
      </c>
      <c r="G12" s="39"/>
      <c r="H12" s="39"/>
      <c r="I12" s="144" t="s">
        <v>23</v>
      </c>
      <c r="J12" s="148" t="str">
        <f>'Rekapitulace stavby'!AN8</f>
        <v>19. 10. 2024</v>
      </c>
      <c r="K12" s="39"/>
      <c r="L12" s="146"/>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146"/>
      <c r="S13" s="39"/>
      <c r="T13" s="39"/>
      <c r="U13" s="39"/>
      <c r="V13" s="39"/>
      <c r="W13" s="39"/>
      <c r="X13" s="39"/>
      <c r="Y13" s="39"/>
      <c r="Z13" s="39"/>
      <c r="AA13" s="39"/>
      <c r="AB13" s="39"/>
      <c r="AC13" s="39"/>
      <c r="AD13" s="39"/>
      <c r="AE13" s="39"/>
    </row>
    <row r="14" s="2" customFormat="1" ht="12" customHeight="1">
      <c r="A14" s="39"/>
      <c r="B14" s="45"/>
      <c r="C14" s="39"/>
      <c r="D14" s="144" t="s">
        <v>25</v>
      </c>
      <c r="E14" s="39"/>
      <c r="F14" s="39"/>
      <c r="G14" s="39"/>
      <c r="H14" s="39"/>
      <c r="I14" s="144" t="s">
        <v>26</v>
      </c>
      <c r="J14" s="134" t="s">
        <v>19</v>
      </c>
      <c r="K14" s="39"/>
      <c r="L14" s="146"/>
      <c r="S14" s="39"/>
      <c r="T14" s="39"/>
      <c r="U14" s="39"/>
      <c r="V14" s="39"/>
      <c r="W14" s="39"/>
      <c r="X14" s="39"/>
      <c r="Y14" s="39"/>
      <c r="Z14" s="39"/>
      <c r="AA14" s="39"/>
      <c r="AB14" s="39"/>
      <c r="AC14" s="39"/>
      <c r="AD14" s="39"/>
      <c r="AE14" s="39"/>
    </row>
    <row r="15" s="2" customFormat="1" ht="18" customHeight="1">
      <c r="A15" s="39"/>
      <c r="B15" s="45"/>
      <c r="C15" s="39"/>
      <c r="D15" s="39"/>
      <c r="E15" s="134" t="s">
        <v>27</v>
      </c>
      <c r="F15" s="39"/>
      <c r="G15" s="39"/>
      <c r="H15" s="39"/>
      <c r="I15" s="144" t="s">
        <v>28</v>
      </c>
      <c r="J15" s="134" t="s">
        <v>19</v>
      </c>
      <c r="K15" s="39"/>
      <c r="L15" s="146"/>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146"/>
      <c r="S16" s="39"/>
      <c r="T16" s="39"/>
      <c r="U16" s="39"/>
      <c r="V16" s="39"/>
      <c r="W16" s="39"/>
      <c r="X16" s="39"/>
      <c r="Y16" s="39"/>
      <c r="Z16" s="39"/>
      <c r="AA16" s="39"/>
      <c r="AB16" s="39"/>
      <c r="AC16" s="39"/>
      <c r="AD16" s="39"/>
      <c r="AE16" s="39"/>
    </row>
    <row r="17" s="2" customFormat="1" ht="12" customHeight="1">
      <c r="A17" s="39"/>
      <c r="B17" s="45"/>
      <c r="C17" s="39"/>
      <c r="D17" s="144" t="s">
        <v>29</v>
      </c>
      <c r="E17" s="39"/>
      <c r="F17" s="39"/>
      <c r="G17" s="39"/>
      <c r="H17" s="39"/>
      <c r="I17" s="144" t="s">
        <v>26</v>
      </c>
      <c r="J17" s="34" t="str">
        <f>'Rekapitulace stavby'!AN13</f>
        <v>Vyplň údaj</v>
      </c>
      <c r="K17" s="39"/>
      <c r="L17" s="146"/>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34"/>
      <c r="G18" s="134"/>
      <c r="H18" s="134"/>
      <c r="I18" s="144" t="s">
        <v>28</v>
      </c>
      <c r="J18" s="34" t="str">
        <f>'Rekapitulace stavby'!AN14</f>
        <v>Vyplň údaj</v>
      </c>
      <c r="K18" s="39"/>
      <c r="L18" s="146"/>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146"/>
      <c r="S19" s="39"/>
      <c r="T19" s="39"/>
      <c r="U19" s="39"/>
      <c r="V19" s="39"/>
      <c r="W19" s="39"/>
      <c r="X19" s="39"/>
      <c r="Y19" s="39"/>
      <c r="Z19" s="39"/>
      <c r="AA19" s="39"/>
      <c r="AB19" s="39"/>
      <c r="AC19" s="39"/>
      <c r="AD19" s="39"/>
      <c r="AE19" s="39"/>
    </row>
    <row r="20" s="2" customFormat="1" ht="12" customHeight="1">
      <c r="A20" s="39"/>
      <c r="B20" s="45"/>
      <c r="C20" s="39"/>
      <c r="D20" s="144" t="s">
        <v>31</v>
      </c>
      <c r="E20" s="39"/>
      <c r="F20" s="39"/>
      <c r="G20" s="39"/>
      <c r="H20" s="39"/>
      <c r="I20" s="144" t="s">
        <v>26</v>
      </c>
      <c r="J20" s="134" t="s">
        <v>19</v>
      </c>
      <c r="K20" s="39"/>
      <c r="L20" s="146"/>
      <c r="S20" s="39"/>
      <c r="T20" s="39"/>
      <c r="U20" s="39"/>
      <c r="V20" s="39"/>
      <c r="W20" s="39"/>
      <c r="X20" s="39"/>
      <c r="Y20" s="39"/>
      <c r="Z20" s="39"/>
      <c r="AA20" s="39"/>
      <c r="AB20" s="39"/>
      <c r="AC20" s="39"/>
      <c r="AD20" s="39"/>
      <c r="AE20" s="39"/>
    </row>
    <row r="21" s="2" customFormat="1" ht="18" customHeight="1">
      <c r="A21" s="39"/>
      <c r="B21" s="45"/>
      <c r="C21" s="39"/>
      <c r="D21" s="39"/>
      <c r="E21" s="134" t="s">
        <v>32</v>
      </c>
      <c r="F21" s="39"/>
      <c r="G21" s="39"/>
      <c r="H21" s="39"/>
      <c r="I21" s="144" t="s">
        <v>28</v>
      </c>
      <c r="J21" s="134" t="s">
        <v>19</v>
      </c>
      <c r="K21" s="39"/>
      <c r="L21" s="146"/>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146"/>
      <c r="S22" s="39"/>
      <c r="T22" s="39"/>
      <c r="U22" s="39"/>
      <c r="V22" s="39"/>
      <c r="W22" s="39"/>
      <c r="X22" s="39"/>
      <c r="Y22" s="39"/>
      <c r="Z22" s="39"/>
      <c r="AA22" s="39"/>
      <c r="AB22" s="39"/>
      <c r="AC22" s="39"/>
      <c r="AD22" s="39"/>
      <c r="AE22" s="39"/>
    </row>
    <row r="23" s="2" customFormat="1" ht="12" customHeight="1">
      <c r="A23" s="39"/>
      <c r="B23" s="45"/>
      <c r="C23" s="39"/>
      <c r="D23" s="144" t="s">
        <v>34</v>
      </c>
      <c r="E23" s="39"/>
      <c r="F23" s="39"/>
      <c r="G23" s="39"/>
      <c r="H23" s="39"/>
      <c r="I23" s="144" t="s">
        <v>26</v>
      </c>
      <c r="J23" s="134" t="s">
        <v>19</v>
      </c>
      <c r="K23" s="39"/>
      <c r="L23" s="146"/>
      <c r="S23" s="39"/>
      <c r="T23" s="39"/>
      <c r="U23" s="39"/>
      <c r="V23" s="39"/>
      <c r="W23" s="39"/>
      <c r="X23" s="39"/>
      <c r="Y23" s="39"/>
      <c r="Z23" s="39"/>
      <c r="AA23" s="39"/>
      <c r="AB23" s="39"/>
      <c r="AC23" s="39"/>
      <c r="AD23" s="39"/>
      <c r="AE23" s="39"/>
    </row>
    <row r="24" s="2" customFormat="1" ht="18" customHeight="1">
      <c r="A24" s="39"/>
      <c r="B24" s="45"/>
      <c r="C24" s="39"/>
      <c r="D24" s="39"/>
      <c r="E24" s="134" t="s">
        <v>35</v>
      </c>
      <c r="F24" s="39"/>
      <c r="G24" s="39"/>
      <c r="H24" s="39"/>
      <c r="I24" s="144" t="s">
        <v>28</v>
      </c>
      <c r="J24" s="134" t="s">
        <v>19</v>
      </c>
      <c r="K24" s="39"/>
      <c r="L24" s="146"/>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146"/>
      <c r="S25" s="39"/>
      <c r="T25" s="39"/>
      <c r="U25" s="39"/>
      <c r="V25" s="39"/>
      <c r="W25" s="39"/>
      <c r="X25" s="39"/>
      <c r="Y25" s="39"/>
      <c r="Z25" s="39"/>
      <c r="AA25" s="39"/>
      <c r="AB25" s="39"/>
      <c r="AC25" s="39"/>
      <c r="AD25" s="39"/>
      <c r="AE25" s="39"/>
    </row>
    <row r="26" s="2" customFormat="1" ht="12" customHeight="1">
      <c r="A26" s="39"/>
      <c r="B26" s="45"/>
      <c r="C26" s="39"/>
      <c r="D26" s="144" t="s">
        <v>36</v>
      </c>
      <c r="E26" s="39"/>
      <c r="F26" s="39"/>
      <c r="G26" s="39"/>
      <c r="H26" s="39"/>
      <c r="I26" s="39"/>
      <c r="J26" s="39"/>
      <c r="K26" s="39"/>
      <c r="L26" s="146"/>
      <c r="S26" s="39"/>
      <c r="T26" s="39"/>
      <c r="U26" s="39"/>
      <c r="V26" s="39"/>
      <c r="W26" s="39"/>
      <c r="X26" s="39"/>
      <c r="Y26" s="39"/>
      <c r="Z26" s="39"/>
      <c r="AA26" s="39"/>
      <c r="AB26" s="39"/>
      <c r="AC26" s="39"/>
      <c r="AD26" s="39"/>
      <c r="AE26" s="39"/>
    </row>
    <row r="27" s="8" customFormat="1" ht="16.5" customHeight="1">
      <c r="A27" s="149"/>
      <c r="B27" s="150"/>
      <c r="C27" s="149"/>
      <c r="D27" s="149"/>
      <c r="E27" s="151" t="s">
        <v>19</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39"/>
      <c r="B28" s="45"/>
      <c r="C28" s="39"/>
      <c r="D28" s="39"/>
      <c r="E28" s="39"/>
      <c r="F28" s="39"/>
      <c r="G28" s="39"/>
      <c r="H28" s="39"/>
      <c r="I28" s="39"/>
      <c r="J28" s="39"/>
      <c r="K28" s="39"/>
      <c r="L28" s="146"/>
      <c r="S28" s="39"/>
      <c r="T28" s="39"/>
      <c r="U28" s="39"/>
      <c r="V28" s="39"/>
      <c r="W28" s="39"/>
      <c r="X28" s="39"/>
      <c r="Y28" s="39"/>
      <c r="Z28" s="39"/>
      <c r="AA28" s="39"/>
      <c r="AB28" s="39"/>
      <c r="AC28" s="39"/>
      <c r="AD28" s="39"/>
      <c r="AE28" s="39"/>
    </row>
    <row r="29" s="2" customFormat="1" ht="6.96" customHeight="1">
      <c r="A29" s="39"/>
      <c r="B29" s="45"/>
      <c r="C29" s="39"/>
      <c r="D29" s="153"/>
      <c r="E29" s="153"/>
      <c r="F29" s="153"/>
      <c r="G29" s="153"/>
      <c r="H29" s="153"/>
      <c r="I29" s="153"/>
      <c r="J29" s="153"/>
      <c r="K29" s="153"/>
      <c r="L29" s="146"/>
      <c r="S29" s="39"/>
      <c r="T29" s="39"/>
      <c r="U29" s="39"/>
      <c r="V29" s="39"/>
      <c r="W29" s="39"/>
      <c r="X29" s="39"/>
      <c r="Y29" s="39"/>
      <c r="Z29" s="39"/>
      <c r="AA29" s="39"/>
      <c r="AB29" s="39"/>
      <c r="AC29" s="39"/>
      <c r="AD29" s="39"/>
      <c r="AE29" s="39"/>
    </row>
    <row r="30" s="2" customFormat="1" ht="25.44" customHeight="1">
      <c r="A30" s="39"/>
      <c r="B30" s="45"/>
      <c r="C30" s="39"/>
      <c r="D30" s="154" t="s">
        <v>38</v>
      </c>
      <c r="E30" s="39"/>
      <c r="F30" s="39"/>
      <c r="G30" s="39"/>
      <c r="H30" s="39"/>
      <c r="I30" s="39"/>
      <c r="J30" s="155">
        <f>ROUND(J79, 2)</f>
        <v>0</v>
      </c>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14.4" customHeight="1">
      <c r="A32" s="39"/>
      <c r="B32" s="45"/>
      <c r="C32" s="39"/>
      <c r="D32" s="39"/>
      <c r="E32" s="39"/>
      <c r="F32" s="156" t="s">
        <v>40</v>
      </c>
      <c r="G32" s="39"/>
      <c r="H32" s="39"/>
      <c r="I32" s="156" t="s">
        <v>39</v>
      </c>
      <c r="J32" s="156" t="s">
        <v>41</v>
      </c>
      <c r="K32" s="39"/>
      <c r="L32" s="146"/>
      <c r="S32" s="39"/>
      <c r="T32" s="39"/>
      <c r="U32" s="39"/>
      <c r="V32" s="39"/>
      <c r="W32" s="39"/>
      <c r="X32" s="39"/>
      <c r="Y32" s="39"/>
      <c r="Z32" s="39"/>
      <c r="AA32" s="39"/>
      <c r="AB32" s="39"/>
      <c r="AC32" s="39"/>
      <c r="AD32" s="39"/>
      <c r="AE32" s="39"/>
    </row>
    <row r="33" s="2" customFormat="1" ht="14.4" customHeight="1">
      <c r="A33" s="39"/>
      <c r="B33" s="45"/>
      <c r="C33" s="39"/>
      <c r="D33" s="157" t="s">
        <v>42</v>
      </c>
      <c r="E33" s="144" t="s">
        <v>43</v>
      </c>
      <c r="F33" s="158">
        <f>ROUND((SUM(BE79:BE177)),  2)</f>
        <v>0</v>
      </c>
      <c r="G33" s="39"/>
      <c r="H33" s="39"/>
      <c r="I33" s="159">
        <v>0.20999999999999999</v>
      </c>
      <c r="J33" s="158">
        <f>ROUND(((SUM(BE79:BE177))*I33),  2)</f>
        <v>0</v>
      </c>
      <c r="K33" s="39"/>
      <c r="L33" s="146"/>
      <c r="S33" s="39"/>
      <c r="T33" s="39"/>
      <c r="U33" s="39"/>
      <c r="V33" s="39"/>
      <c r="W33" s="39"/>
      <c r="X33" s="39"/>
      <c r="Y33" s="39"/>
      <c r="Z33" s="39"/>
      <c r="AA33" s="39"/>
      <c r="AB33" s="39"/>
      <c r="AC33" s="39"/>
      <c r="AD33" s="39"/>
      <c r="AE33" s="39"/>
    </row>
    <row r="34" s="2" customFormat="1" ht="14.4" customHeight="1">
      <c r="A34" s="39"/>
      <c r="B34" s="45"/>
      <c r="C34" s="39"/>
      <c r="D34" s="39"/>
      <c r="E34" s="144" t="s">
        <v>44</v>
      </c>
      <c r="F34" s="158">
        <f>ROUND((SUM(BF79:BF177)),  2)</f>
        <v>0</v>
      </c>
      <c r="G34" s="39"/>
      <c r="H34" s="39"/>
      <c r="I34" s="159">
        <v>0.12</v>
      </c>
      <c r="J34" s="158">
        <f>ROUND(((SUM(BF79:BF177))*I34),  2)</f>
        <v>0</v>
      </c>
      <c r="K34" s="39"/>
      <c r="L34" s="146"/>
      <c r="S34" s="39"/>
      <c r="T34" s="39"/>
      <c r="U34" s="39"/>
      <c r="V34" s="39"/>
      <c r="W34" s="39"/>
      <c r="X34" s="39"/>
      <c r="Y34" s="39"/>
      <c r="Z34" s="39"/>
      <c r="AA34" s="39"/>
      <c r="AB34" s="39"/>
      <c r="AC34" s="39"/>
      <c r="AD34" s="39"/>
      <c r="AE34" s="39"/>
    </row>
    <row r="35" hidden="1" s="2" customFormat="1" ht="14.4" customHeight="1">
      <c r="A35" s="39"/>
      <c r="B35" s="45"/>
      <c r="C35" s="39"/>
      <c r="D35" s="39"/>
      <c r="E35" s="144" t="s">
        <v>45</v>
      </c>
      <c r="F35" s="158">
        <f>ROUND((SUM(BG79:BG177)),  2)</f>
        <v>0</v>
      </c>
      <c r="G35" s="39"/>
      <c r="H35" s="39"/>
      <c r="I35" s="159">
        <v>0.20999999999999999</v>
      </c>
      <c r="J35" s="158">
        <f>0</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46</v>
      </c>
      <c r="F36" s="158">
        <f>ROUND((SUM(BH79:BH177)),  2)</f>
        <v>0</v>
      </c>
      <c r="G36" s="39"/>
      <c r="H36" s="39"/>
      <c r="I36" s="159">
        <v>0.12</v>
      </c>
      <c r="J36" s="158">
        <f>0</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47</v>
      </c>
      <c r="F37" s="158">
        <f>ROUND((SUM(BI79:BI177)),  2)</f>
        <v>0</v>
      </c>
      <c r="G37" s="39"/>
      <c r="H37" s="39"/>
      <c r="I37" s="159">
        <v>0</v>
      </c>
      <c r="J37" s="158">
        <f>0</f>
        <v>0</v>
      </c>
      <c r="K37" s="39"/>
      <c r="L37" s="146"/>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146"/>
      <c r="S38" s="39"/>
      <c r="T38" s="39"/>
      <c r="U38" s="39"/>
      <c r="V38" s="39"/>
      <c r="W38" s="39"/>
      <c r="X38" s="39"/>
      <c r="Y38" s="39"/>
      <c r="Z38" s="39"/>
      <c r="AA38" s="39"/>
      <c r="AB38" s="39"/>
      <c r="AC38" s="39"/>
      <c r="AD38" s="39"/>
      <c r="AE38" s="39"/>
    </row>
    <row r="39" s="2" customFormat="1" ht="25.44" customHeight="1">
      <c r="A39" s="39"/>
      <c r="B39" s="45"/>
      <c r="C39" s="160"/>
      <c r="D39" s="161" t="s">
        <v>48</v>
      </c>
      <c r="E39" s="162"/>
      <c r="F39" s="162"/>
      <c r="G39" s="163" t="s">
        <v>49</v>
      </c>
      <c r="H39" s="164" t="s">
        <v>50</v>
      </c>
      <c r="I39" s="162"/>
      <c r="J39" s="165">
        <f>SUM(J30:J37)</f>
        <v>0</v>
      </c>
      <c r="K39" s="166"/>
      <c r="L39" s="146"/>
      <c r="S39" s="39"/>
      <c r="T39" s="39"/>
      <c r="U39" s="39"/>
      <c r="V39" s="39"/>
      <c r="W39" s="39"/>
      <c r="X39" s="39"/>
      <c r="Y39" s="39"/>
      <c r="Z39" s="39"/>
      <c r="AA39" s="39"/>
      <c r="AB39" s="39"/>
      <c r="AC39" s="39"/>
      <c r="AD39" s="39"/>
      <c r="AE39" s="39"/>
    </row>
    <row r="40" s="2" customFormat="1" ht="14.4" customHeight="1">
      <c r="A40" s="39"/>
      <c r="B40" s="167"/>
      <c r="C40" s="168"/>
      <c r="D40" s="168"/>
      <c r="E40" s="168"/>
      <c r="F40" s="168"/>
      <c r="G40" s="168"/>
      <c r="H40" s="168"/>
      <c r="I40" s="168"/>
      <c r="J40" s="168"/>
      <c r="K40" s="168"/>
      <c r="L40" s="146"/>
      <c r="S40" s="39"/>
      <c r="T40" s="39"/>
      <c r="U40" s="39"/>
      <c r="V40" s="39"/>
      <c r="W40" s="39"/>
      <c r="X40" s="39"/>
      <c r="Y40" s="39"/>
      <c r="Z40" s="39"/>
      <c r="AA40" s="39"/>
      <c r="AB40" s="39"/>
      <c r="AC40" s="39"/>
      <c r="AD40" s="39"/>
      <c r="AE40" s="39"/>
    </row>
    <row r="44" hidden="1" s="2" customFormat="1" ht="6.96" customHeight="1">
      <c r="A44" s="39"/>
      <c r="B44" s="169"/>
      <c r="C44" s="170"/>
      <c r="D44" s="170"/>
      <c r="E44" s="170"/>
      <c r="F44" s="170"/>
      <c r="G44" s="170"/>
      <c r="H44" s="170"/>
      <c r="I44" s="170"/>
      <c r="J44" s="170"/>
      <c r="K44" s="170"/>
      <c r="L44" s="146"/>
      <c r="S44" s="39"/>
      <c r="T44" s="39"/>
      <c r="U44" s="39"/>
      <c r="V44" s="39"/>
      <c r="W44" s="39"/>
      <c r="X44" s="39"/>
      <c r="Y44" s="39"/>
      <c r="Z44" s="39"/>
      <c r="AA44" s="39"/>
      <c r="AB44" s="39"/>
      <c r="AC44" s="39"/>
      <c r="AD44" s="39"/>
      <c r="AE44" s="39"/>
    </row>
    <row r="45" hidden="1" s="2" customFormat="1" ht="24.96" customHeight="1">
      <c r="A45" s="39"/>
      <c r="B45" s="40"/>
      <c r="C45" s="24" t="s">
        <v>214</v>
      </c>
      <c r="D45" s="41"/>
      <c r="E45" s="41"/>
      <c r="F45" s="41"/>
      <c r="G45" s="41"/>
      <c r="H45" s="41"/>
      <c r="I45" s="41"/>
      <c r="J45" s="41"/>
      <c r="K45" s="41"/>
      <c r="L45" s="146"/>
      <c r="S45" s="39"/>
      <c r="T45" s="39"/>
      <c r="U45" s="39"/>
      <c r="V45" s="39"/>
      <c r="W45" s="39"/>
      <c r="X45" s="39"/>
      <c r="Y45" s="39"/>
      <c r="Z45" s="39"/>
      <c r="AA45" s="39"/>
      <c r="AB45" s="39"/>
      <c r="AC45" s="39"/>
      <c r="AD45" s="39"/>
      <c r="AE45" s="39"/>
    </row>
    <row r="46" hidden="1" s="2" customFormat="1" ht="6.96" customHeight="1">
      <c r="A46" s="39"/>
      <c r="B46" s="40"/>
      <c r="C46" s="41"/>
      <c r="D46" s="41"/>
      <c r="E46" s="41"/>
      <c r="F46" s="41"/>
      <c r="G46" s="41"/>
      <c r="H46" s="41"/>
      <c r="I46" s="41"/>
      <c r="J46" s="41"/>
      <c r="K46" s="41"/>
      <c r="L46" s="146"/>
      <c r="S46" s="39"/>
      <c r="T46" s="39"/>
      <c r="U46" s="39"/>
      <c r="V46" s="39"/>
      <c r="W46" s="39"/>
      <c r="X46" s="39"/>
      <c r="Y46" s="39"/>
      <c r="Z46" s="39"/>
      <c r="AA46" s="39"/>
      <c r="AB46" s="39"/>
      <c r="AC46" s="39"/>
      <c r="AD46" s="39"/>
      <c r="AE46" s="39"/>
    </row>
    <row r="47" hidden="1" s="2" customFormat="1" ht="12" customHeight="1">
      <c r="A47" s="39"/>
      <c r="B47" s="40"/>
      <c r="C47" s="33" t="s">
        <v>16</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16.5" customHeight="1">
      <c r="A48" s="39"/>
      <c r="B48" s="40"/>
      <c r="C48" s="41"/>
      <c r="D48" s="41"/>
      <c r="E48" s="171" t="str">
        <f>E7</f>
        <v>Sportovní hala Turnov</v>
      </c>
      <c r="F48" s="33"/>
      <c r="G48" s="33"/>
      <c r="H48" s="33"/>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209</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70" t="str">
        <f>E9</f>
        <v>24_099_1700 - Vnitřní vybavení</v>
      </c>
      <c r="F50" s="41"/>
      <c r="G50" s="41"/>
      <c r="H50" s="41"/>
      <c r="I50" s="41"/>
      <c r="J50" s="41"/>
      <c r="K50" s="41"/>
      <c r="L50" s="146"/>
      <c r="S50" s="39"/>
      <c r="T50" s="39"/>
      <c r="U50" s="39"/>
      <c r="V50" s="39"/>
      <c r="W50" s="39"/>
      <c r="X50" s="39"/>
      <c r="Y50" s="39"/>
      <c r="Z50" s="39"/>
      <c r="AA50" s="39"/>
      <c r="AB50" s="39"/>
      <c r="AC50" s="39"/>
      <c r="AD50" s="39"/>
      <c r="AE50" s="39"/>
    </row>
    <row r="51" hidden="1" s="2" customFormat="1" ht="6.96" customHeight="1">
      <c r="A51" s="39"/>
      <c r="B51" s="40"/>
      <c r="C51" s="41"/>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2" customHeight="1">
      <c r="A52" s="39"/>
      <c r="B52" s="40"/>
      <c r="C52" s="33" t="s">
        <v>21</v>
      </c>
      <c r="D52" s="41"/>
      <c r="E52" s="41"/>
      <c r="F52" s="28" t="str">
        <f>F12</f>
        <v xml:space="preserve"> </v>
      </c>
      <c r="G52" s="41"/>
      <c r="H52" s="41"/>
      <c r="I52" s="33" t="s">
        <v>23</v>
      </c>
      <c r="J52" s="73" t="str">
        <f>IF(J12="","",J12)</f>
        <v>19. 10. 2024</v>
      </c>
      <c r="K52" s="41"/>
      <c r="L52" s="146"/>
      <c r="S52" s="39"/>
      <c r="T52" s="39"/>
      <c r="U52" s="39"/>
      <c r="V52" s="39"/>
      <c r="W52" s="39"/>
      <c r="X52" s="39"/>
      <c r="Y52" s="39"/>
      <c r="Z52" s="39"/>
      <c r="AA52" s="39"/>
      <c r="AB52" s="39"/>
      <c r="AC52" s="39"/>
      <c r="AD52" s="39"/>
      <c r="AE52" s="39"/>
    </row>
    <row r="53" hidden="1" s="2" customFormat="1" ht="6.96" customHeight="1">
      <c r="A53" s="39"/>
      <c r="B53" s="40"/>
      <c r="C53" s="41"/>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5.15" customHeight="1">
      <c r="A54" s="39"/>
      <c r="B54" s="40"/>
      <c r="C54" s="33" t="s">
        <v>25</v>
      </c>
      <c r="D54" s="41"/>
      <c r="E54" s="41"/>
      <c r="F54" s="28" t="str">
        <f>E15</f>
        <v>Městská sportovní Turnov</v>
      </c>
      <c r="G54" s="41"/>
      <c r="H54" s="41"/>
      <c r="I54" s="33" t="s">
        <v>31</v>
      </c>
      <c r="J54" s="37" t="str">
        <f>E21</f>
        <v>RESTYL Plan s.r.o.</v>
      </c>
      <c r="K54" s="41"/>
      <c r="L54" s="146"/>
      <c r="S54" s="39"/>
      <c r="T54" s="39"/>
      <c r="U54" s="39"/>
      <c r="V54" s="39"/>
      <c r="W54" s="39"/>
      <c r="X54" s="39"/>
      <c r="Y54" s="39"/>
      <c r="Z54" s="39"/>
      <c r="AA54" s="39"/>
      <c r="AB54" s="39"/>
      <c r="AC54" s="39"/>
      <c r="AD54" s="39"/>
      <c r="AE54" s="39"/>
    </row>
    <row r="55" hidden="1" s="2" customFormat="1" ht="15.15" customHeight="1">
      <c r="A55" s="39"/>
      <c r="B55" s="40"/>
      <c r="C55" s="33" t="s">
        <v>29</v>
      </c>
      <c r="D55" s="41"/>
      <c r="E55" s="41"/>
      <c r="F55" s="28" t="str">
        <f>IF(E18="","",E18)</f>
        <v>Vyplň údaj</v>
      </c>
      <c r="G55" s="41"/>
      <c r="H55" s="41"/>
      <c r="I55" s="33" t="s">
        <v>34</v>
      </c>
      <c r="J55" s="37" t="str">
        <f>E24</f>
        <v>Ing.R. Hladký</v>
      </c>
      <c r="K55" s="41"/>
      <c r="L55" s="146"/>
      <c r="S55" s="39"/>
      <c r="T55" s="39"/>
      <c r="U55" s="39"/>
      <c r="V55" s="39"/>
      <c r="W55" s="39"/>
      <c r="X55" s="39"/>
      <c r="Y55" s="39"/>
      <c r="Z55" s="39"/>
      <c r="AA55" s="39"/>
      <c r="AB55" s="39"/>
      <c r="AC55" s="39"/>
      <c r="AD55" s="39"/>
      <c r="AE55" s="39"/>
    </row>
    <row r="56" hidden="1" s="2" customFormat="1" ht="10.32" customHeight="1">
      <c r="A56" s="39"/>
      <c r="B56" s="40"/>
      <c r="C56" s="41"/>
      <c r="D56" s="41"/>
      <c r="E56" s="41"/>
      <c r="F56" s="41"/>
      <c r="G56" s="41"/>
      <c r="H56" s="41"/>
      <c r="I56" s="41"/>
      <c r="J56" s="41"/>
      <c r="K56" s="41"/>
      <c r="L56" s="146"/>
      <c r="S56" s="39"/>
      <c r="T56" s="39"/>
      <c r="U56" s="39"/>
      <c r="V56" s="39"/>
      <c r="W56" s="39"/>
      <c r="X56" s="39"/>
      <c r="Y56" s="39"/>
      <c r="Z56" s="39"/>
      <c r="AA56" s="39"/>
      <c r="AB56" s="39"/>
      <c r="AC56" s="39"/>
      <c r="AD56" s="39"/>
      <c r="AE56" s="39"/>
    </row>
    <row r="57" hidden="1" s="2" customFormat="1" ht="29.28" customHeight="1">
      <c r="A57" s="39"/>
      <c r="B57" s="40"/>
      <c r="C57" s="172" t="s">
        <v>215</v>
      </c>
      <c r="D57" s="173"/>
      <c r="E57" s="173"/>
      <c r="F57" s="173"/>
      <c r="G57" s="173"/>
      <c r="H57" s="173"/>
      <c r="I57" s="173"/>
      <c r="J57" s="174" t="s">
        <v>216</v>
      </c>
      <c r="K57" s="173"/>
      <c r="L57" s="146"/>
      <c r="S57" s="39"/>
      <c r="T57" s="39"/>
      <c r="U57" s="39"/>
      <c r="V57" s="39"/>
      <c r="W57" s="39"/>
      <c r="X57" s="39"/>
      <c r="Y57" s="39"/>
      <c r="Z57" s="39"/>
      <c r="AA57" s="39"/>
      <c r="AB57" s="39"/>
      <c r="AC57" s="39"/>
      <c r="AD57" s="39"/>
      <c r="AE57" s="39"/>
    </row>
    <row r="58" hidden="1" s="2" customFormat="1" ht="10.32" customHeight="1">
      <c r="A58" s="39"/>
      <c r="B58" s="40"/>
      <c r="C58" s="41"/>
      <c r="D58" s="41"/>
      <c r="E58" s="41"/>
      <c r="F58" s="41"/>
      <c r="G58" s="41"/>
      <c r="H58" s="41"/>
      <c r="I58" s="41"/>
      <c r="J58" s="41"/>
      <c r="K58" s="41"/>
      <c r="L58" s="146"/>
      <c r="S58" s="39"/>
      <c r="T58" s="39"/>
      <c r="U58" s="39"/>
      <c r="V58" s="39"/>
      <c r="W58" s="39"/>
      <c r="X58" s="39"/>
      <c r="Y58" s="39"/>
      <c r="Z58" s="39"/>
      <c r="AA58" s="39"/>
      <c r="AB58" s="39"/>
      <c r="AC58" s="39"/>
      <c r="AD58" s="39"/>
      <c r="AE58" s="39"/>
    </row>
    <row r="59" hidden="1" s="2" customFormat="1" ht="22.8" customHeight="1">
      <c r="A59" s="39"/>
      <c r="B59" s="40"/>
      <c r="C59" s="175" t="s">
        <v>70</v>
      </c>
      <c r="D59" s="41"/>
      <c r="E59" s="41"/>
      <c r="F59" s="41"/>
      <c r="G59" s="41"/>
      <c r="H59" s="41"/>
      <c r="I59" s="41"/>
      <c r="J59" s="103">
        <f>J79</f>
        <v>0</v>
      </c>
      <c r="K59" s="41"/>
      <c r="L59" s="146"/>
      <c r="S59" s="39"/>
      <c r="T59" s="39"/>
      <c r="U59" s="39"/>
      <c r="V59" s="39"/>
      <c r="W59" s="39"/>
      <c r="X59" s="39"/>
      <c r="Y59" s="39"/>
      <c r="Z59" s="39"/>
      <c r="AA59" s="39"/>
      <c r="AB59" s="39"/>
      <c r="AC59" s="39"/>
      <c r="AD59" s="39"/>
      <c r="AE59" s="39"/>
      <c r="AU59" s="18" t="s">
        <v>217</v>
      </c>
    </row>
    <row r="60" hidden="1" s="2" customFormat="1" ht="21.84"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6.96" customHeight="1">
      <c r="A61" s="39"/>
      <c r="B61" s="60"/>
      <c r="C61" s="61"/>
      <c r="D61" s="61"/>
      <c r="E61" s="61"/>
      <c r="F61" s="61"/>
      <c r="G61" s="61"/>
      <c r="H61" s="61"/>
      <c r="I61" s="61"/>
      <c r="J61" s="61"/>
      <c r="K61" s="61"/>
      <c r="L61" s="146"/>
      <c r="S61" s="39"/>
      <c r="T61" s="39"/>
      <c r="U61" s="39"/>
      <c r="V61" s="39"/>
      <c r="W61" s="39"/>
      <c r="X61" s="39"/>
      <c r="Y61" s="39"/>
      <c r="Z61" s="39"/>
      <c r="AA61" s="39"/>
      <c r="AB61" s="39"/>
      <c r="AC61" s="39"/>
      <c r="AD61" s="39"/>
      <c r="AE61" s="39"/>
    </row>
    <row r="62" hidden="1"/>
    <row r="63" hidden="1"/>
    <row r="64" hidden="1"/>
    <row r="65" s="2" customFormat="1" ht="6.96" customHeight="1">
      <c r="A65" s="39"/>
      <c r="B65" s="62"/>
      <c r="C65" s="63"/>
      <c r="D65" s="63"/>
      <c r="E65" s="63"/>
      <c r="F65" s="63"/>
      <c r="G65" s="63"/>
      <c r="H65" s="63"/>
      <c r="I65" s="63"/>
      <c r="J65" s="63"/>
      <c r="K65" s="63"/>
      <c r="L65" s="146"/>
      <c r="S65" s="39"/>
      <c r="T65" s="39"/>
      <c r="U65" s="39"/>
      <c r="V65" s="39"/>
      <c r="W65" s="39"/>
      <c r="X65" s="39"/>
      <c r="Y65" s="39"/>
      <c r="Z65" s="39"/>
      <c r="AA65" s="39"/>
      <c r="AB65" s="39"/>
      <c r="AC65" s="39"/>
      <c r="AD65" s="39"/>
      <c r="AE65" s="39"/>
    </row>
    <row r="66" s="2" customFormat="1" ht="24.96" customHeight="1">
      <c r="A66" s="39"/>
      <c r="B66" s="40"/>
      <c r="C66" s="24" t="s">
        <v>226</v>
      </c>
      <c r="D66" s="41"/>
      <c r="E66" s="41"/>
      <c r="F66" s="41"/>
      <c r="G66" s="41"/>
      <c r="H66" s="41"/>
      <c r="I66" s="41"/>
      <c r="J66" s="41"/>
      <c r="K66" s="41"/>
      <c r="L66" s="146"/>
      <c r="S66" s="39"/>
      <c r="T66" s="39"/>
      <c r="U66" s="39"/>
      <c r="V66" s="39"/>
      <c r="W66" s="39"/>
      <c r="X66" s="39"/>
      <c r="Y66" s="39"/>
      <c r="Z66" s="39"/>
      <c r="AA66" s="39"/>
      <c r="AB66" s="39"/>
      <c r="AC66" s="39"/>
      <c r="AD66" s="39"/>
      <c r="AE66" s="39"/>
    </row>
    <row r="67" s="2" customFormat="1" ht="6.96" customHeight="1">
      <c r="A67" s="39"/>
      <c r="B67" s="40"/>
      <c r="C67" s="41"/>
      <c r="D67" s="41"/>
      <c r="E67" s="41"/>
      <c r="F67" s="41"/>
      <c r="G67" s="41"/>
      <c r="H67" s="41"/>
      <c r="I67" s="41"/>
      <c r="J67" s="41"/>
      <c r="K67" s="41"/>
      <c r="L67" s="146"/>
      <c r="S67" s="39"/>
      <c r="T67" s="39"/>
      <c r="U67" s="39"/>
      <c r="V67" s="39"/>
      <c r="W67" s="39"/>
      <c r="X67" s="39"/>
      <c r="Y67" s="39"/>
      <c r="Z67" s="39"/>
      <c r="AA67" s="39"/>
      <c r="AB67" s="39"/>
      <c r="AC67" s="39"/>
      <c r="AD67" s="39"/>
      <c r="AE67" s="39"/>
    </row>
    <row r="68" s="2" customFormat="1" ht="12" customHeight="1">
      <c r="A68" s="39"/>
      <c r="B68" s="40"/>
      <c r="C68" s="33" t="s">
        <v>16</v>
      </c>
      <c r="D68" s="41"/>
      <c r="E68" s="41"/>
      <c r="F68" s="41"/>
      <c r="G68" s="41"/>
      <c r="H68" s="41"/>
      <c r="I68" s="41"/>
      <c r="J68" s="41"/>
      <c r="K68" s="41"/>
      <c r="L68" s="146"/>
      <c r="S68" s="39"/>
      <c r="T68" s="39"/>
      <c r="U68" s="39"/>
      <c r="V68" s="39"/>
      <c r="W68" s="39"/>
      <c r="X68" s="39"/>
      <c r="Y68" s="39"/>
      <c r="Z68" s="39"/>
      <c r="AA68" s="39"/>
      <c r="AB68" s="39"/>
      <c r="AC68" s="39"/>
      <c r="AD68" s="39"/>
      <c r="AE68" s="39"/>
    </row>
    <row r="69" s="2" customFormat="1" ht="16.5" customHeight="1">
      <c r="A69" s="39"/>
      <c r="B69" s="40"/>
      <c r="C69" s="41"/>
      <c r="D69" s="41"/>
      <c r="E69" s="171" t="str">
        <f>E7</f>
        <v>Sportovní hala Turnov</v>
      </c>
      <c r="F69" s="33"/>
      <c r="G69" s="33"/>
      <c r="H69" s="33"/>
      <c r="I69" s="41"/>
      <c r="J69" s="41"/>
      <c r="K69" s="41"/>
      <c r="L69" s="146"/>
      <c r="S69" s="39"/>
      <c r="T69" s="39"/>
      <c r="U69" s="39"/>
      <c r="V69" s="39"/>
      <c r="W69" s="39"/>
      <c r="X69" s="39"/>
      <c r="Y69" s="39"/>
      <c r="Z69" s="39"/>
      <c r="AA69" s="39"/>
      <c r="AB69" s="39"/>
      <c r="AC69" s="39"/>
      <c r="AD69" s="39"/>
      <c r="AE69" s="39"/>
    </row>
    <row r="70" s="2" customFormat="1" ht="12" customHeight="1">
      <c r="A70" s="39"/>
      <c r="B70" s="40"/>
      <c r="C70" s="33" t="s">
        <v>209</v>
      </c>
      <c r="D70" s="41"/>
      <c r="E70" s="41"/>
      <c r="F70" s="41"/>
      <c r="G70" s="41"/>
      <c r="H70" s="41"/>
      <c r="I70" s="41"/>
      <c r="J70" s="41"/>
      <c r="K70" s="41"/>
      <c r="L70" s="146"/>
      <c r="S70" s="39"/>
      <c r="T70" s="39"/>
      <c r="U70" s="39"/>
      <c r="V70" s="39"/>
      <c r="W70" s="39"/>
      <c r="X70" s="39"/>
      <c r="Y70" s="39"/>
      <c r="Z70" s="39"/>
      <c r="AA70" s="39"/>
      <c r="AB70" s="39"/>
      <c r="AC70" s="39"/>
      <c r="AD70" s="39"/>
      <c r="AE70" s="39"/>
    </row>
    <row r="71" s="2" customFormat="1" ht="16.5" customHeight="1">
      <c r="A71" s="39"/>
      <c r="B71" s="40"/>
      <c r="C71" s="41"/>
      <c r="D71" s="41"/>
      <c r="E71" s="70" t="str">
        <f>E9</f>
        <v>24_099_1700 - Vnitřní vybavení</v>
      </c>
      <c r="F71" s="41"/>
      <c r="G71" s="41"/>
      <c r="H71" s="41"/>
      <c r="I71" s="41"/>
      <c r="J71" s="41"/>
      <c r="K71" s="41"/>
      <c r="L71" s="146"/>
      <c r="S71" s="39"/>
      <c r="T71" s="39"/>
      <c r="U71" s="39"/>
      <c r="V71" s="39"/>
      <c r="W71" s="39"/>
      <c r="X71" s="39"/>
      <c r="Y71" s="39"/>
      <c r="Z71" s="39"/>
      <c r="AA71" s="39"/>
      <c r="AB71" s="39"/>
      <c r="AC71" s="39"/>
      <c r="AD71" s="39"/>
      <c r="AE71" s="39"/>
    </row>
    <row r="72" s="2" customFormat="1" ht="6.96"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s="2" customFormat="1" ht="12" customHeight="1">
      <c r="A73" s="39"/>
      <c r="B73" s="40"/>
      <c r="C73" s="33" t="s">
        <v>21</v>
      </c>
      <c r="D73" s="41"/>
      <c r="E73" s="41"/>
      <c r="F73" s="28" t="str">
        <f>F12</f>
        <v xml:space="preserve"> </v>
      </c>
      <c r="G73" s="41"/>
      <c r="H73" s="41"/>
      <c r="I73" s="33" t="s">
        <v>23</v>
      </c>
      <c r="J73" s="73" t="str">
        <f>IF(J12="","",J12)</f>
        <v>19. 10. 2024</v>
      </c>
      <c r="K73" s="41"/>
      <c r="L73" s="146"/>
      <c r="S73" s="39"/>
      <c r="T73" s="39"/>
      <c r="U73" s="39"/>
      <c r="V73" s="39"/>
      <c r="W73" s="39"/>
      <c r="X73" s="39"/>
      <c r="Y73" s="39"/>
      <c r="Z73" s="39"/>
      <c r="AA73" s="39"/>
      <c r="AB73" s="39"/>
      <c r="AC73" s="39"/>
      <c r="AD73" s="39"/>
      <c r="AE73" s="39"/>
    </row>
    <row r="74" s="2" customFormat="1" ht="6.96"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15.15" customHeight="1">
      <c r="A75" s="39"/>
      <c r="B75" s="40"/>
      <c r="C75" s="33" t="s">
        <v>25</v>
      </c>
      <c r="D75" s="41"/>
      <c r="E75" s="41"/>
      <c r="F75" s="28" t="str">
        <f>E15</f>
        <v>Městská sportovní Turnov</v>
      </c>
      <c r="G75" s="41"/>
      <c r="H75" s="41"/>
      <c r="I75" s="33" t="s">
        <v>31</v>
      </c>
      <c r="J75" s="37" t="str">
        <f>E21</f>
        <v>RESTYL Plan s.r.o.</v>
      </c>
      <c r="K75" s="41"/>
      <c r="L75" s="146"/>
      <c r="S75" s="39"/>
      <c r="T75" s="39"/>
      <c r="U75" s="39"/>
      <c r="V75" s="39"/>
      <c r="W75" s="39"/>
      <c r="X75" s="39"/>
      <c r="Y75" s="39"/>
      <c r="Z75" s="39"/>
      <c r="AA75" s="39"/>
      <c r="AB75" s="39"/>
      <c r="AC75" s="39"/>
      <c r="AD75" s="39"/>
      <c r="AE75" s="39"/>
    </row>
    <row r="76" s="2" customFormat="1" ht="15.15" customHeight="1">
      <c r="A76" s="39"/>
      <c r="B76" s="40"/>
      <c r="C76" s="33" t="s">
        <v>29</v>
      </c>
      <c r="D76" s="41"/>
      <c r="E76" s="41"/>
      <c r="F76" s="28" t="str">
        <f>IF(E18="","",E18)</f>
        <v>Vyplň údaj</v>
      </c>
      <c r="G76" s="41"/>
      <c r="H76" s="41"/>
      <c r="I76" s="33" t="s">
        <v>34</v>
      </c>
      <c r="J76" s="37" t="str">
        <f>E24</f>
        <v>Ing.R. Hladký</v>
      </c>
      <c r="K76" s="41"/>
      <c r="L76" s="146"/>
      <c r="S76" s="39"/>
      <c r="T76" s="39"/>
      <c r="U76" s="39"/>
      <c r="V76" s="39"/>
      <c r="W76" s="39"/>
      <c r="X76" s="39"/>
      <c r="Y76" s="39"/>
      <c r="Z76" s="39"/>
      <c r="AA76" s="39"/>
      <c r="AB76" s="39"/>
      <c r="AC76" s="39"/>
      <c r="AD76" s="39"/>
      <c r="AE76" s="39"/>
    </row>
    <row r="77" s="2" customFormat="1" ht="10.32"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11" customFormat="1" ht="29.28" customHeight="1">
      <c r="A78" s="187"/>
      <c r="B78" s="188"/>
      <c r="C78" s="189" t="s">
        <v>227</v>
      </c>
      <c r="D78" s="190" t="s">
        <v>57</v>
      </c>
      <c r="E78" s="190" t="s">
        <v>53</v>
      </c>
      <c r="F78" s="190" t="s">
        <v>54</v>
      </c>
      <c r="G78" s="190" t="s">
        <v>228</v>
      </c>
      <c r="H78" s="190" t="s">
        <v>229</v>
      </c>
      <c r="I78" s="190" t="s">
        <v>230</v>
      </c>
      <c r="J78" s="190" t="s">
        <v>216</v>
      </c>
      <c r="K78" s="191" t="s">
        <v>231</v>
      </c>
      <c r="L78" s="192"/>
      <c r="M78" s="93" t="s">
        <v>19</v>
      </c>
      <c r="N78" s="94" t="s">
        <v>42</v>
      </c>
      <c r="O78" s="94" t="s">
        <v>232</v>
      </c>
      <c r="P78" s="94" t="s">
        <v>233</v>
      </c>
      <c r="Q78" s="94" t="s">
        <v>234</v>
      </c>
      <c r="R78" s="94" t="s">
        <v>235</v>
      </c>
      <c r="S78" s="94" t="s">
        <v>236</v>
      </c>
      <c r="T78" s="95" t="s">
        <v>237</v>
      </c>
      <c r="U78" s="187"/>
      <c r="V78" s="187"/>
      <c r="W78" s="187"/>
      <c r="X78" s="187"/>
      <c r="Y78" s="187"/>
      <c r="Z78" s="187"/>
      <c r="AA78" s="187"/>
      <c r="AB78" s="187"/>
      <c r="AC78" s="187"/>
      <c r="AD78" s="187"/>
      <c r="AE78" s="187"/>
    </row>
    <row r="79" s="2" customFormat="1" ht="22.8" customHeight="1">
      <c r="A79" s="39"/>
      <c r="B79" s="40"/>
      <c r="C79" s="100" t="s">
        <v>238</v>
      </c>
      <c r="D79" s="41"/>
      <c r="E79" s="41"/>
      <c r="F79" s="41"/>
      <c r="G79" s="41"/>
      <c r="H79" s="41"/>
      <c r="I79" s="41"/>
      <c r="J79" s="193">
        <f>BK79</f>
        <v>0</v>
      </c>
      <c r="K79" s="41"/>
      <c r="L79" s="45"/>
      <c r="M79" s="96"/>
      <c r="N79" s="194"/>
      <c r="O79" s="97"/>
      <c r="P79" s="195">
        <f>SUM(P80:P177)</f>
        <v>0</v>
      </c>
      <c r="Q79" s="97"/>
      <c r="R79" s="195">
        <f>SUM(R80:R177)</f>
        <v>0</v>
      </c>
      <c r="S79" s="97"/>
      <c r="T79" s="196">
        <f>SUM(T80:T177)</f>
        <v>0</v>
      </c>
      <c r="U79" s="39"/>
      <c r="V79" s="39"/>
      <c r="W79" s="39"/>
      <c r="X79" s="39"/>
      <c r="Y79" s="39"/>
      <c r="Z79" s="39"/>
      <c r="AA79" s="39"/>
      <c r="AB79" s="39"/>
      <c r="AC79" s="39"/>
      <c r="AD79" s="39"/>
      <c r="AE79" s="39"/>
      <c r="AT79" s="18" t="s">
        <v>71</v>
      </c>
      <c r="AU79" s="18" t="s">
        <v>217</v>
      </c>
      <c r="BK79" s="197">
        <f>SUM(BK80:BK177)</f>
        <v>0</v>
      </c>
    </row>
    <row r="80" s="2" customFormat="1" ht="16.5" customHeight="1">
      <c r="A80" s="39"/>
      <c r="B80" s="40"/>
      <c r="C80" s="214" t="s">
        <v>79</v>
      </c>
      <c r="D80" s="214" t="s">
        <v>243</v>
      </c>
      <c r="E80" s="215" t="s">
        <v>9591</v>
      </c>
      <c r="F80" s="216" t="s">
        <v>9592</v>
      </c>
      <c r="G80" s="217" t="s">
        <v>806</v>
      </c>
      <c r="H80" s="218">
        <v>4</v>
      </c>
      <c r="I80" s="219"/>
      <c r="J80" s="220">
        <f>ROUND(I80*H80,2)</f>
        <v>0</v>
      </c>
      <c r="K80" s="216" t="s">
        <v>247</v>
      </c>
      <c r="L80" s="45"/>
      <c r="M80" s="221" t="s">
        <v>19</v>
      </c>
      <c r="N80" s="222" t="s">
        <v>43</v>
      </c>
      <c r="O80" s="85"/>
      <c r="P80" s="223">
        <f>O80*H80</f>
        <v>0</v>
      </c>
      <c r="Q80" s="223">
        <v>0</v>
      </c>
      <c r="R80" s="223">
        <f>Q80*H80</f>
        <v>0</v>
      </c>
      <c r="S80" s="223">
        <v>0</v>
      </c>
      <c r="T80" s="224">
        <f>S80*H80</f>
        <v>0</v>
      </c>
      <c r="U80" s="39"/>
      <c r="V80" s="39"/>
      <c r="W80" s="39"/>
      <c r="X80" s="39"/>
      <c r="Y80" s="39"/>
      <c r="Z80" s="39"/>
      <c r="AA80" s="39"/>
      <c r="AB80" s="39"/>
      <c r="AC80" s="39"/>
      <c r="AD80" s="39"/>
      <c r="AE80" s="39"/>
      <c r="AR80" s="225" t="s">
        <v>248</v>
      </c>
      <c r="AT80" s="225" t="s">
        <v>243</v>
      </c>
      <c r="AU80" s="225" t="s">
        <v>72</v>
      </c>
      <c r="AY80" s="18" t="s">
        <v>240</v>
      </c>
      <c r="BE80" s="226">
        <f>IF(N80="základní",J80,0)</f>
        <v>0</v>
      </c>
      <c r="BF80" s="226">
        <f>IF(N80="snížená",J80,0)</f>
        <v>0</v>
      </c>
      <c r="BG80" s="226">
        <f>IF(N80="zákl. přenesená",J80,0)</f>
        <v>0</v>
      </c>
      <c r="BH80" s="226">
        <f>IF(N80="sníž. přenesená",J80,0)</f>
        <v>0</v>
      </c>
      <c r="BI80" s="226">
        <f>IF(N80="nulová",J80,0)</f>
        <v>0</v>
      </c>
      <c r="BJ80" s="18" t="s">
        <v>79</v>
      </c>
      <c r="BK80" s="226">
        <f>ROUND(I80*H80,2)</f>
        <v>0</v>
      </c>
      <c r="BL80" s="18" t="s">
        <v>248</v>
      </c>
      <c r="BM80" s="225" t="s">
        <v>9593</v>
      </c>
    </row>
    <row r="81" s="2" customFormat="1" ht="16.5" customHeight="1">
      <c r="A81" s="39"/>
      <c r="B81" s="40"/>
      <c r="C81" s="214" t="s">
        <v>81</v>
      </c>
      <c r="D81" s="214" t="s">
        <v>243</v>
      </c>
      <c r="E81" s="215" t="s">
        <v>9594</v>
      </c>
      <c r="F81" s="216" t="s">
        <v>9595</v>
      </c>
      <c r="G81" s="217" t="s">
        <v>806</v>
      </c>
      <c r="H81" s="218">
        <v>1</v>
      </c>
      <c r="I81" s="219"/>
      <c r="J81" s="220">
        <f>ROUND(I81*H81,2)</f>
        <v>0</v>
      </c>
      <c r="K81" s="216" t="s">
        <v>247</v>
      </c>
      <c r="L81" s="45"/>
      <c r="M81" s="221" t="s">
        <v>19</v>
      </c>
      <c r="N81" s="222" t="s">
        <v>43</v>
      </c>
      <c r="O81" s="85"/>
      <c r="P81" s="223">
        <f>O81*H81</f>
        <v>0</v>
      </c>
      <c r="Q81" s="223">
        <v>0</v>
      </c>
      <c r="R81" s="223">
        <f>Q81*H81</f>
        <v>0</v>
      </c>
      <c r="S81" s="223">
        <v>0</v>
      </c>
      <c r="T81" s="224">
        <f>S81*H81</f>
        <v>0</v>
      </c>
      <c r="U81" s="39"/>
      <c r="V81" s="39"/>
      <c r="W81" s="39"/>
      <c r="X81" s="39"/>
      <c r="Y81" s="39"/>
      <c r="Z81" s="39"/>
      <c r="AA81" s="39"/>
      <c r="AB81" s="39"/>
      <c r="AC81" s="39"/>
      <c r="AD81" s="39"/>
      <c r="AE81" s="39"/>
      <c r="AR81" s="225" t="s">
        <v>248</v>
      </c>
      <c r="AT81" s="225" t="s">
        <v>243</v>
      </c>
      <c r="AU81" s="225" t="s">
        <v>72</v>
      </c>
      <c r="AY81" s="18" t="s">
        <v>240</v>
      </c>
      <c r="BE81" s="226">
        <f>IF(N81="základní",J81,0)</f>
        <v>0</v>
      </c>
      <c r="BF81" s="226">
        <f>IF(N81="snížená",J81,0)</f>
        <v>0</v>
      </c>
      <c r="BG81" s="226">
        <f>IF(N81="zákl. přenesená",J81,0)</f>
        <v>0</v>
      </c>
      <c r="BH81" s="226">
        <f>IF(N81="sníž. přenesená",J81,0)</f>
        <v>0</v>
      </c>
      <c r="BI81" s="226">
        <f>IF(N81="nulová",J81,0)</f>
        <v>0</v>
      </c>
      <c r="BJ81" s="18" t="s">
        <v>79</v>
      </c>
      <c r="BK81" s="226">
        <f>ROUND(I81*H81,2)</f>
        <v>0</v>
      </c>
      <c r="BL81" s="18" t="s">
        <v>248</v>
      </c>
      <c r="BM81" s="225" t="s">
        <v>9596</v>
      </c>
    </row>
    <row r="82" s="2" customFormat="1">
      <c r="A82" s="39"/>
      <c r="B82" s="40"/>
      <c r="C82" s="214" t="s">
        <v>149</v>
      </c>
      <c r="D82" s="214" t="s">
        <v>243</v>
      </c>
      <c r="E82" s="215" t="s">
        <v>9597</v>
      </c>
      <c r="F82" s="216" t="s">
        <v>9598</v>
      </c>
      <c r="G82" s="217" t="s">
        <v>806</v>
      </c>
      <c r="H82" s="218">
        <v>2</v>
      </c>
      <c r="I82" s="219"/>
      <c r="J82" s="220">
        <f>ROUND(I82*H82,2)</f>
        <v>0</v>
      </c>
      <c r="K82" s="216" t="s">
        <v>247</v>
      </c>
      <c r="L82" s="45"/>
      <c r="M82" s="221" t="s">
        <v>19</v>
      </c>
      <c r="N82" s="222" t="s">
        <v>43</v>
      </c>
      <c r="O82" s="85"/>
      <c r="P82" s="223">
        <f>O82*H82</f>
        <v>0</v>
      </c>
      <c r="Q82" s="223">
        <v>0</v>
      </c>
      <c r="R82" s="223">
        <f>Q82*H82</f>
        <v>0</v>
      </c>
      <c r="S82" s="223">
        <v>0</v>
      </c>
      <c r="T82" s="224">
        <f>S82*H82</f>
        <v>0</v>
      </c>
      <c r="U82" s="39"/>
      <c r="V82" s="39"/>
      <c r="W82" s="39"/>
      <c r="X82" s="39"/>
      <c r="Y82" s="39"/>
      <c r="Z82" s="39"/>
      <c r="AA82" s="39"/>
      <c r="AB82" s="39"/>
      <c r="AC82" s="39"/>
      <c r="AD82" s="39"/>
      <c r="AE82" s="39"/>
      <c r="AR82" s="225" t="s">
        <v>248</v>
      </c>
      <c r="AT82" s="225" t="s">
        <v>243</v>
      </c>
      <c r="AU82" s="225" t="s">
        <v>72</v>
      </c>
      <c r="AY82" s="18" t="s">
        <v>240</v>
      </c>
      <c r="BE82" s="226">
        <f>IF(N82="základní",J82,0)</f>
        <v>0</v>
      </c>
      <c r="BF82" s="226">
        <f>IF(N82="snížená",J82,0)</f>
        <v>0</v>
      </c>
      <c r="BG82" s="226">
        <f>IF(N82="zákl. přenesená",J82,0)</f>
        <v>0</v>
      </c>
      <c r="BH82" s="226">
        <f>IF(N82="sníž. přenesená",J82,0)</f>
        <v>0</v>
      </c>
      <c r="BI82" s="226">
        <f>IF(N82="nulová",J82,0)</f>
        <v>0</v>
      </c>
      <c r="BJ82" s="18" t="s">
        <v>79</v>
      </c>
      <c r="BK82" s="226">
        <f>ROUND(I82*H82,2)</f>
        <v>0</v>
      </c>
      <c r="BL82" s="18" t="s">
        <v>248</v>
      </c>
      <c r="BM82" s="225" t="s">
        <v>9599</v>
      </c>
    </row>
    <row r="83" s="2" customFormat="1">
      <c r="A83" s="39"/>
      <c r="B83" s="40"/>
      <c r="C83" s="214" t="s">
        <v>248</v>
      </c>
      <c r="D83" s="214" t="s">
        <v>243</v>
      </c>
      <c r="E83" s="215" t="s">
        <v>9600</v>
      </c>
      <c r="F83" s="216" t="s">
        <v>9601</v>
      </c>
      <c r="G83" s="217" t="s">
        <v>806</v>
      </c>
      <c r="H83" s="218">
        <v>1</v>
      </c>
      <c r="I83" s="219"/>
      <c r="J83" s="220">
        <f>ROUND(I83*H83,2)</f>
        <v>0</v>
      </c>
      <c r="K83" s="216" t="s">
        <v>247</v>
      </c>
      <c r="L83" s="45"/>
      <c r="M83" s="221" t="s">
        <v>19</v>
      </c>
      <c r="N83" s="222" t="s">
        <v>43</v>
      </c>
      <c r="O83" s="85"/>
      <c r="P83" s="223">
        <f>O83*H83</f>
        <v>0</v>
      </c>
      <c r="Q83" s="223">
        <v>0</v>
      </c>
      <c r="R83" s="223">
        <f>Q83*H83</f>
        <v>0</v>
      </c>
      <c r="S83" s="223">
        <v>0</v>
      </c>
      <c r="T83" s="224">
        <f>S83*H83</f>
        <v>0</v>
      </c>
      <c r="U83" s="39"/>
      <c r="V83" s="39"/>
      <c r="W83" s="39"/>
      <c r="X83" s="39"/>
      <c r="Y83" s="39"/>
      <c r="Z83" s="39"/>
      <c r="AA83" s="39"/>
      <c r="AB83" s="39"/>
      <c r="AC83" s="39"/>
      <c r="AD83" s="39"/>
      <c r="AE83" s="39"/>
      <c r="AR83" s="225" t="s">
        <v>248</v>
      </c>
      <c r="AT83" s="225" t="s">
        <v>243</v>
      </c>
      <c r="AU83" s="225" t="s">
        <v>72</v>
      </c>
      <c r="AY83" s="18" t="s">
        <v>240</v>
      </c>
      <c r="BE83" s="226">
        <f>IF(N83="základní",J83,0)</f>
        <v>0</v>
      </c>
      <c r="BF83" s="226">
        <f>IF(N83="snížená",J83,0)</f>
        <v>0</v>
      </c>
      <c r="BG83" s="226">
        <f>IF(N83="zákl. přenesená",J83,0)</f>
        <v>0</v>
      </c>
      <c r="BH83" s="226">
        <f>IF(N83="sníž. přenesená",J83,0)</f>
        <v>0</v>
      </c>
      <c r="BI83" s="226">
        <f>IF(N83="nulová",J83,0)</f>
        <v>0</v>
      </c>
      <c r="BJ83" s="18" t="s">
        <v>79</v>
      </c>
      <c r="BK83" s="226">
        <f>ROUND(I83*H83,2)</f>
        <v>0</v>
      </c>
      <c r="BL83" s="18" t="s">
        <v>248</v>
      </c>
      <c r="BM83" s="225" t="s">
        <v>9602</v>
      </c>
    </row>
    <row r="84" s="2" customFormat="1" ht="16.5" customHeight="1">
      <c r="A84" s="39"/>
      <c r="B84" s="40"/>
      <c r="C84" s="214" t="s">
        <v>258</v>
      </c>
      <c r="D84" s="214" t="s">
        <v>243</v>
      </c>
      <c r="E84" s="215" t="s">
        <v>9603</v>
      </c>
      <c r="F84" s="216" t="s">
        <v>9604</v>
      </c>
      <c r="G84" s="217" t="s">
        <v>806</v>
      </c>
      <c r="H84" s="218">
        <v>1</v>
      </c>
      <c r="I84" s="219"/>
      <c r="J84" s="220">
        <f>ROUND(I84*H84,2)</f>
        <v>0</v>
      </c>
      <c r="K84" s="216" t="s">
        <v>247</v>
      </c>
      <c r="L84" s="45"/>
      <c r="M84" s="221" t="s">
        <v>19</v>
      </c>
      <c r="N84" s="222" t="s">
        <v>43</v>
      </c>
      <c r="O84" s="85"/>
      <c r="P84" s="223">
        <f>O84*H84</f>
        <v>0</v>
      </c>
      <c r="Q84" s="223">
        <v>0</v>
      </c>
      <c r="R84" s="223">
        <f>Q84*H84</f>
        <v>0</v>
      </c>
      <c r="S84" s="223">
        <v>0</v>
      </c>
      <c r="T84" s="224">
        <f>S84*H84</f>
        <v>0</v>
      </c>
      <c r="U84" s="39"/>
      <c r="V84" s="39"/>
      <c r="W84" s="39"/>
      <c r="X84" s="39"/>
      <c r="Y84" s="39"/>
      <c r="Z84" s="39"/>
      <c r="AA84" s="39"/>
      <c r="AB84" s="39"/>
      <c r="AC84" s="39"/>
      <c r="AD84" s="39"/>
      <c r="AE84" s="39"/>
      <c r="AR84" s="225" t="s">
        <v>248</v>
      </c>
      <c r="AT84" s="225" t="s">
        <v>243</v>
      </c>
      <c r="AU84" s="225" t="s">
        <v>72</v>
      </c>
      <c r="AY84" s="18" t="s">
        <v>240</v>
      </c>
      <c r="BE84" s="226">
        <f>IF(N84="základní",J84,0)</f>
        <v>0</v>
      </c>
      <c r="BF84" s="226">
        <f>IF(N84="snížená",J84,0)</f>
        <v>0</v>
      </c>
      <c r="BG84" s="226">
        <f>IF(N84="zákl. přenesená",J84,0)</f>
        <v>0</v>
      </c>
      <c r="BH84" s="226">
        <f>IF(N84="sníž. přenesená",J84,0)</f>
        <v>0</v>
      </c>
      <c r="BI84" s="226">
        <f>IF(N84="nulová",J84,0)</f>
        <v>0</v>
      </c>
      <c r="BJ84" s="18" t="s">
        <v>79</v>
      </c>
      <c r="BK84" s="226">
        <f>ROUND(I84*H84,2)</f>
        <v>0</v>
      </c>
      <c r="BL84" s="18" t="s">
        <v>248</v>
      </c>
      <c r="BM84" s="225" t="s">
        <v>9605</v>
      </c>
    </row>
    <row r="85" s="2" customFormat="1">
      <c r="A85" s="39"/>
      <c r="B85" s="40"/>
      <c r="C85" s="214" t="s">
        <v>254</v>
      </c>
      <c r="D85" s="214" t="s">
        <v>243</v>
      </c>
      <c r="E85" s="215" t="s">
        <v>9606</v>
      </c>
      <c r="F85" s="216" t="s">
        <v>9607</v>
      </c>
      <c r="G85" s="217" t="s">
        <v>806</v>
      </c>
      <c r="H85" s="218">
        <v>1</v>
      </c>
      <c r="I85" s="219"/>
      <c r="J85" s="220">
        <f>ROUND(I85*H85,2)</f>
        <v>0</v>
      </c>
      <c r="K85" s="216" t="s">
        <v>247</v>
      </c>
      <c r="L85" s="45"/>
      <c r="M85" s="221" t="s">
        <v>19</v>
      </c>
      <c r="N85" s="222" t="s">
        <v>43</v>
      </c>
      <c r="O85" s="85"/>
      <c r="P85" s="223">
        <f>O85*H85</f>
        <v>0</v>
      </c>
      <c r="Q85" s="223">
        <v>0</v>
      </c>
      <c r="R85" s="223">
        <f>Q85*H85</f>
        <v>0</v>
      </c>
      <c r="S85" s="223">
        <v>0</v>
      </c>
      <c r="T85" s="224">
        <f>S85*H85</f>
        <v>0</v>
      </c>
      <c r="U85" s="39"/>
      <c r="V85" s="39"/>
      <c r="W85" s="39"/>
      <c r="X85" s="39"/>
      <c r="Y85" s="39"/>
      <c r="Z85" s="39"/>
      <c r="AA85" s="39"/>
      <c r="AB85" s="39"/>
      <c r="AC85" s="39"/>
      <c r="AD85" s="39"/>
      <c r="AE85" s="39"/>
      <c r="AR85" s="225" t="s">
        <v>248</v>
      </c>
      <c r="AT85" s="225" t="s">
        <v>243</v>
      </c>
      <c r="AU85" s="225" t="s">
        <v>72</v>
      </c>
      <c r="AY85" s="18" t="s">
        <v>240</v>
      </c>
      <c r="BE85" s="226">
        <f>IF(N85="základní",J85,0)</f>
        <v>0</v>
      </c>
      <c r="BF85" s="226">
        <f>IF(N85="snížená",J85,0)</f>
        <v>0</v>
      </c>
      <c r="BG85" s="226">
        <f>IF(N85="zákl. přenesená",J85,0)</f>
        <v>0</v>
      </c>
      <c r="BH85" s="226">
        <f>IF(N85="sníž. přenesená",J85,0)</f>
        <v>0</v>
      </c>
      <c r="BI85" s="226">
        <f>IF(N85="nulová",J85,0)</f>
        <v>0</v>
      </c>
      <c r="BJ85" s="18" t="s">
        <v>79</v>
      </c>
      <c r="BK85" s="226">
        <f>ROUND(I85*H85,2)</f>
        <v>0</v>
      </c>
      <c r="BL85" s="18" t="s">
        <v>248</v>
      </c>
      <c r="BM85" s="225" t="s">
        <v>9608</v>
      </c>
    </row>
    <row r="86" s="2" customFormat="1">
      <c r="A86" s="39"/>
      <c r="B86" s="40"/>
      <c r="C86" s="214" t="s">
        <v>265</v>
      </c>
      <c r="D86" s="214" t="s">
        <v>243</v>
      </c>
      <c r="E86" s="215" t="s">
        <v>9609</v>
      </c>
      <c r="F86" s="216" t="s">
        <v>9601</v>
      </c>
      <c r="G86" s="217" t="s">
        <v>806</v>
      </c>
      <c r="H86" s="218">
        <v>1</v>
      </c>
      <c r="I86" s="219"/>
      <c r="J86" s="220">
        <f>ROUND(I86*H86,2)</f>
        <v>0</v>
      </c>
      <c r="K86" s="216" t="s">
        <v>247</v>
      </c>
      <c r="L86" s="45"/>
      <c r="M86" s="221" t="s">
        <v>19</v>
      </c>
      <c r="N86" s="222" t="s">
        <v>43</v>
      </c>
      <c r="O86" s="85"/>
      <c r="P86" s="223">
        <f>O86*H86</f>
        <v>0</v>
      </c>
      <c r="Q86" s="223">
        <v>0</v>
      </c>
      <c r="R86" s="223">
        <f>Q86*H86</f>
        <v>0</v>
      </c>
      <c r="S86" s="223">
        <v>0</v>
      </c>
      <c r="T86" s="224">
        <f>S86*H86</f>
        <v>0</v>
      </c>
      <c r="U86" s="39"/>
      <c r="V86" s="39"/>
      <c r="W86" s="39"/>
      <c r="X86" s="39"/>
      <c r="Y86" s="39"/>
      <c r="Z86" s="39"/>
      <c r="AA86" s="39"/>
      <c r="AB86" s="39"/>
      <c r="AC86" s="39"/>
      <c r="AD86" s="39"/>
      <c r="AE86" s="39"/>
      <c r="AR86" s="225" t="s">
        <v>248</v>
      </c>
      <c r="AT86" s="225" t="s">
        <v>243</v>
      </c>
      <c r="AU86" s="225" t="s">
        <v>72</v>
      </c>
      <c r="AY86" s="18" t="s">
        <v>240</v>
      </c>
      <c r="BE86" s="226">
        <f>IF(N86="základní",J86,0)</f>
        <v>0</v>
      </c>
      <c r="BF86" s="226">
        <f>IF(N86="snížená",J86,0)</f>
        <v>0</v>
      </c>
      <c r="BG86" s="226">
        <f>IF(N86="zákl. přenesená",J86,0)</f>
        <v>0</v>
      </c>
      <c r="BH86" s="226">
        <f>IF(N86="sníž. přenesená",J86,0)</f>
        <v>0</v>
      </c>
      <c r="BI86" s="226">
        <f>IF(N86="nulová",J86,0)</f>
        <v>0</v>
      </c>
      <c r="BJ86" s="18" t="s">
        <v>79</v>
      </c>
      <c r="BK86" s="226">
        <f>ROUND(I86*H86,2)</f>
        <v>0</v>
      </c>
      <c r="BL86" s="18" t="s">
        <v>248</v>
      </c>
      <c r="BM86" s="225" t="s">
        <v>9610</v>
      </c>
    </row>
    <row r="87" s="2" customFormat="1" ht="21.75" customHeight="1">
      <c r="A87" s="39"/>
      <c r="B87" s="40"/>
      <c r="C87" s="214" t="s">
        <v>257</v>
      </c>
      <c r="D87" s="214" t="s">
        <v>243</v>
      </c>
      <c r="E87" s="215" t="s">
        <v>9611</v>
      </c>
      <c r="F87" s="216" t="s">
        <v>9612</v>
      </c>
      <c r="G87" s="217" t="s">
        <v>806</v>
      </c>
      <c r="H87" s="218">
        <v>10</v>
      </c>
      <c r="I87" s="219"/>
      <c r="J87" s="220">
        <f>ROUND(I87*H87,2)</f>
        <v>0</v>
      </c>
      <c r="K87" s="216" t="s">
        <v>247</v>
      </c>
      <c r="L87" s="45"/>
      <c r="M87" s="221" t="s">
        <v>19</v>
      </c>
      <c r="N87" s="222" t="s">
        <v>43</v>
      </c>
      <c r="O87" s="85"/>
      <c r="P87" s="223">
        <f>O87*H87</f>
        <v>0</v>
      </c>
      <c r="Q87" s="223">
        <v>0</v>
      </c>
      <c r="R87" s="223">
        <f>Q87*H87</f>
        <v>0</v>
      </c>
      <c r="S87" s="223">
        <v>0</v>
      </c>
      <c r="T87" s="224">
        <f>S87*H87</f>
        <v>0</v>
      </c>
      <c r="U87" s="39"/>
      <c r="V87" s="39"/>
      <c r="W87" s="39"/>
      <c r="X87" s="39"/>
      <c r="Y87" s="39"/>
      <c r="Z87" s="39"/>
      <c r="AA87" s="39"/>
      <c r="AB87" s="39"/>
      <c r="AC87" s="39"/>
      <c r="AD87" s="39"/>
      <c r="AE87" s="39"/>
      <c r="AR87" s="225" t="s">
        <v>248</v>
      </c>
      <c r="AT87" s="225" t="s">
        <v>243</v>
      </c>
      <c r="AU87" s="225" t="s">
        <v>72</v>
      </c>
      <c r="AY87" s="18" t="s">
        <v>240</v>
      </c>
      <c r="BE87" s="226">
        <f>IF(N87="základní",J87,0)</f>
        <v>0</v>
      </c>
      <c r="BF87" s="226">
        <f>IF(N87="snížená",J87,0)</f>
        <v>0</v>
      </c>
      <c r="BG87" s="226">
        <f>IF(N87="zákl. přenesená",J87,0)</f>
        <v>0</v>
      </c>
      <c r="BH87" s="226">
        <f>IF(N87="sníž. přenesená",J87,0)</f>
        <v>0</v>
      </c>
      <c r="BI87" s="226">
        <f>IF(N87="nulová",J87,0)</f>
        <v>0</v>
      </c>
      <c r="BJ87" s="18" t="s">
        <v>79</v>
      </c>
      <c r="BK87" s="226">
        <f>ROUND(I87*H87,2)</f>
        <v>0</v>
      </c>
      <c r="BL87" s="18" t="s">
        <v>248</v>
      </c>
      <c r="BM87" s="225" t="s">
        <v>9613</v>
      </c>
    </row>
    <row r="88" s="2" customFormat="1" ht="16.5" customHeight="1">
      <c r="A88" s="39"/>
      <c r="B88" s="40"/>
      <c r="C88" s="214" t="s">
        <v>272</v>
      </c>
      <c r="D88" s="214" t="s">
        <v>243</v>
      </c>
      <c r="E88" s="215" t="s">
        <v>9614</v>
      </c>
      <c r="F88" s="216" t="s">
        <v>9604</v>
      </c>
      <c r="G88" s="217" t="s">
        <v>806</v>
      </c>
      <c r="H88" s="218">
        <v>1</v>
      </c>
      <c r="I88" s="219"/>
      <c r="J88" s="220">
        <f>ROUND(I88*H88,2)</f>
        <v>0</v>
      </c>
      <c r="K88" s="216" t="s">
        <v>247</v>
      </c>
      <c r="L88" s="45"/>
      <c r="M88" s="221" t="s">
        <v>19</v>
      </c>
      <c r="N88" s="222" t="s">
        <v>43</v>
      </c>
      <c r="O88" s="85"/>
      <c r="P88" s="223">
        <f>O88*H88</f>
        <v>0</v>
      </c>
      <c r="Q88" s="223">
        <v>0</v>
      </c>
      <c r="R88" s="223">
        <f>Q88*H88</f>
        <v>0</v>
      </c>
      <c r="S88" s="223">
        <v>0</v>
      </c>
      <c r="T88" s="224">
        <f>S88*H88</f>
        <v>0</v>
      </c>
      <c r="U88" s="39"/>
      <c r="V88" s="39"/>
      <c r="W88" s="39"/>
      <c r="X88" s="39"/>
      <c r="Y88" s="39"/>
      <c r="Z88" s="39"/>
      <c r="AA88" s="39"/>
      <c r="AB88" s="39"/>
      <c r="AC88" s="39"/>
      <c r="AD88" s="39"/>
      <c r="AE88" s="39"/>
      <c r="AR88" s="225" t="s">
        <v>248</v>
      </c>
      <c r="AT88" s="225" t="s">
        <v>243</v>
      </c>
      <c r="AU88" s="225" t="s">
        <v>72</v>
      </c>
      <c r="AY88" s="18" t="s">
        <v>240</v>
      </c>
      <c r="BE88" s="226">
        <f>IF(N88="základní",J88,0)</f>
        <v>0</v>
      </c>
      <c r="BF88" s="226">
        <f>IF(N88="snížená",J88,0)</f>
        <v>0</v>
      </c>
      <c r="BG88" s="226">
        <f>IF(N88="zákl. přenesená",J88,0)</f>
        <v>0</v>
      </c>
      <c r="BH88" s="226">
        <f>IF(N88="sníž. přenesená",J88,0)</f>
        <v>0</v>
      </c>
      <c r="BI88" s="226">
        <f>IF(N88="nulová",J88,0)</f>
        <v>0</v>
      </c>
      <c r="BJ88" s="18" t="s">
        <v>79</v>
      </c>
      <c r="BK88" s="226">
        <f>ROUND(I88*H88,2)</f>
        <v>0</v>
      </c>
      <c r="BL88" s="18" t="s">
        <v>248</v>
      </c>
      <c r="BM88" s="225" t="s">
        <v>9615</v>
      </c>
    </row>
    <row r="89" s="2" customFormat="1" ht="33" customHeight="1">
      <c r="A89" s="39"/>
      <c r="B89" s="40"/>
      <c r="C89" s="214" t="s">
        <v>262</v>
      </c>
      <c r="D89" s="214" t="s">
        <v>243</v>
      </c>
      <c r="E89" s="215" t="s">
        <v>9616</v>
      </c>
      <c r="F89" s="216" t="s">
        <v>9617</v>
      </c>
      <c r="G89" s="217" t="s">
        <v>806</v>
      </c>
      <c r="H89" s="218">
        <v>7</v>
      </c>
      <c r="I89" s="219"/>
      <c r="J89" s="220">
        <f>ROUND(I89*H89,2)</f>
        <v>0</v>
      </c>
      <c r="K89" s="216" t="s">
        <v>247</v>
      </c>
      <c r="L89" s="45"/>
      <c r="M89" s="221" t="s">
        <v>19</v>
      </c>
      <c r="N89" s="222" t="s">
        <v>43</v>
      </c>
      <c r="O89" s="85"/>
      <c r="P89" s="223">
        <f>O89*H89</f>
        <v>0</v>
      </c>
      <c r="Q89" s="223">
        <v>0</v>
      </c>
      <c r="R89" s="223">
        <f>Q89*H89</f>
        <v>0</v>
      </c>
      <c r="S89" s="223">
        <v>0</v>
      </c>
      <c r="T89" s="224">
        <f>S89*H89</f>
        <v>0</v>
      </c>
      <c r="U89" s="39"/>
      <c r="V89" s="39"/>
      <c r="W89" s="39"/>
      <c r="X89" s="39"/>
      <c r="Y89" s="39"/>
      <c r="Z89" s="39"/>
      <c r="AA89" s="39"/>
      <c r="AB89" s="39"/>
      <c r="AC89" s="39"/>
      <c r="AD89" s="39"/>
      <c r="AE89" s="39"/>
      <c r="AR89" s="225" t="s">
        <v>248</v>
      </c>
      <c r="AT89" s="225" t="s">
        <v>243</v>
      </c>
      <c r="AU89" s="225" t="s">
        <v>72</v>
      </c>
      <c r="AY89" s="18" t="s">
        <v>240</v>
      </c>
      <c r="BE89" s="226">
        <f>IF(N89="základní",J89,0)</f>
        <v>0</v>
      </c>
      <c r="BF89" s="226">
        <f>IF(N89="snížená",J89,0)</f>
        <v>0</v>
      </c>
      <c r="BG89" s="226">
        <f>IF(N89="zákl. přenesená",J89,0)</f>
        <v>0</v>
      </c>
      <c r="BH89" s="226">
        <f>IF(N89="sníž. přenesená",J89,0)</f>
        <v>0</v>
      </c>
      <c r="BI89" s="226">
        <f>IF(N89="nulová",J89,0)</f>
        <v>0</v>
      </c>
      <c r="BJ89" s="18" t="s">
        <v>79</v>
      </c>
      <c r="BK89" s="226">
        <f>ROUND(I89*H89,2)</f>
        <v>0</v>
      </c>
      <c r="BL89" s="18" t="s">
        <v>248</v>
      </c>
      <c r="BM89" s="225" t="s">
        <v>9618</v>
      </c>
    </row>
    <row r="90" s="2" customFormat="1" ht="16.5" customHeight="1">
      <c r="A90" s="39"/>
      <c r="B90" s="40"/>
      <c r="C90" s="214" t="s">
        <v>279</v>
      </c>
      <c r="D90" s="214" t="s">
        <v>243</v>
      </c>
      <c r="E90" s="215" t="s">
        <v>9619</v>
      </c>
      <c r="F90" s="216" t="s">
        <v>9620</v>
      </c>
      <c r="G90" s="217" t="s">
        <v>806</v>
      </c>
      <c r="H90" s="218">
        <v>2</v>
      </c>
      <c r="I90" s="219"/>
      <c r="J90" s="220">
        <f>ROUND(I90*H90,2)</f>
        <v>0</v>
      </c>
      <c r="K90" s="216" t="s">
        <v>247</v>
      </c>
      <c r="L90" s="45"/>
      <c r="M90" s="221" t="s">
        <v>19</v>
      </c>
      <c r="N90" s="222" t="s">
        <v>43</v>
      </c>
      <c r="O90" s="85"/>
      <c r="P90" s="223">
        <f>O90*H90</f>
        <v>0</v>
      </c>
      <c r="Q90" s="223">
        <v>0</v>
      </c>
      <c r="R90" s="223">
        <f>Q90*H90</f>
        <v>0</v>
      </c>
      <c r="S90" s="223">
        <v>0</v>
      </c>
      <c r="T90" s="224">
        <f>S90*H90</f>
        <v>0</v>
      </c>
      <c r="U90" s="39"/>
      <c r="V90" s="39"/>
      <c r="W90" s="39"/>
      <c r="X90" s="39"/>
      <c r="Y90" s="39"/>
      <c r="Z90" s="39"/>
      <c r="AA90" s="39"/>
      <c r="AB90" s="39"/>
      <c r="AC90" s="39"/>
      <c r="AD90" s="39"/>
      <c r="AE90" s="39"/>
      <c r="AR90" s="225" t="s">
        <v>248</v>
      </c>
      <c r="AT90" s="225" t="s">
        <v>243</v>
      </c>
      <c r="AU90" s="225" t="s">
        <v>72</v>
      </c>
      <c r="AY90" s="18" t="s">
        <v>240</v>
      </c>
      <c r="BE90" s="226">
        <f>IF(N90="základní",J90,0)</f>
        <v>0</v>
      </c>
      <c r="BF90" s="226">
        <f>IF(N90="snížená",J90,0)</f>
        <v>0</v>
      </c>
      <c r="BG90" s="226">
        <f>IF(N90="zákl. přenesená",J90,0)</f>
        <v>0</v>
      </c>
      <c r="BH90" s="226">
        <f>IF(N90="sníž. přenesená",J90,0)</f>
        <v>0</v>
      </c>
      <c r="BI90" s="226">
        <f>IF(N90="nulová",J90,0)</f>
        <v>0</v>
      </c>
      <c r="BJ90" s="18" t="s">
        <v>79</v>
      </c>
      <c r="BK90" s="226">
        <f>ROUND(I90*H90,2)</f>
        <v>0</v>
      </c>
      <c r="BL90" s="18" t="s">
        <v>248</v>
      </c>
      <c r="BM90" s="225" t="s">
        <v>9621</v>
      </c>
    </row>
    <row r="91" s="2" customFormat="1" ht="16.5" customHeight="1">
      <c r="A91" s="39"/>
      <c r="B91" s="40"/>
      <c r="C91" s="214" t="s">
        <v>8</v>
      </c>
      <c r="D91" s="214" t="s">
        <v>243</v>
      </c>
      <c r="E91" s="215" t="s">
        <v>9622</v>
      </c>
      <c r="F91" s="216" t="s">
        <v>9623</v>
      </c>
      <c r="G91" s="217" t="s">
        <v>806</v>
      </c>
      <c r="H91" s="218">
        <v>1</v>
      </c>
      <c r="I91" s="219"/>
      <c r="J91" s="220">
        <f>ROUND(I91*H91,2)</f>
        <v>0</v>
      </c>
      <c r="K91" s="216" t="s">
        <v>247</v>
      </c>
      <c r="L91" s="45"/>
      <c r="M91" s="221" t="s">
        <v>19</v>
      </c>
      <c r="N91" s="222" t="s">
        <v>43</v>
      </c>
      <c r="O91" s="85"/>
      <c r="P91" s="223">
        <f>O91*H91</f>
        <v>0</v>
      </c>
      <c r="Q91" s="223">
        <v>0</v>
      </c>
      <c r="R91" s="223">
        <f>Q91*H91</f>
        <v>0</v>
      </c>
      <c r="S91" s="223">
        <v>0</v>
      </c>
      <c r="T91" s="224">
        <f>S91*H91</f>
        <v>0</v>
      </c>
      <c r="U91" s="39"/>
      <c r="V91" s="39"/>
      <c r="W91" s="39"/>
      <c r="X91" s="39"/>
      <c r="Y91" s="39"/>
      <c r="Z91" s="39"/>
      <c r="AA91" s="39"/>
      <c r="AB91" s="39"/>
      <c r="AC91" s="39"/>
      <c r="AD91" s="39"/>
      <c r="AE91" s="39"/>
      <c r="AR91" s="225" t="s">
        <v>248</v>
      </c>
      <c r="AT91" s="225" t="s">
        <v>243</v>
      </c>
      <c r="AU91" s="225" t="s">
        <v>72</v>
      </c>
      <c r="AY91" s="18" t="s">
        <v>240</v>
      </c>
      <c r="BE91" s="226">
        <f>IF(N91="základní",J91,0)</f>
        <v>0</v>
      </c>
      <c r="BF91" s="226">
        <f>IF(N91="snížená",J91,0)</f>
        <v>0</v>
      </c>
      <c r="BG91" s="226">
        <f>IF(N91="zákl. přenesená",J91,0)</f>
        <v>0</v>
      </c>
      <c r="BH91" s="226">
        <f>IF(N91="sníž. přenesená",J91,0)</f>
        <v>0</v>
      </c>
      <c r="BI91" s="226">
        <f>IF(N91="nulová",J91,0)</f>
        <v>0</v>
      </c>
      <c r="BJ91" s="18" t="s">
        <v>79</v>
      </c>
      <c r="BK91" s="226">
        <f>ROUND(I91*H91,2)</f>
        <v>0</v>
      </c>
      <c r="BL91" s="18" t="s">
        <v>248</v>
      </c>
      <c r="BM91" s="225" t="s">
        <v>9624</v>
      </c>
    </row>
    <row r="92" s="2" customFormat="1" ht="33" customHeight="1">
      <c r="A92" s="39"/>
      <c r="B92" s="40"/>
      <c r="C92" s="214" t="s">
        <v>287</v>
      </c>
      <c r="D92" s="214" t="s">
        <v>243</v>
      </c>
      <c r="E92" s="215" t="s">
        <v>9625</v>
      </c>
      <c r="F92" s="216" t="s">
        <v>9617</v>
      </c>
      <c r="G92" s="217" t="s">
        <v>806</v>
      </c>
      <c r="H92" s="218">
        <v>8</v>
      </c>
      <c r="I92" s="219"/>
      <c r="J92" s="220">
        <f>ROUND(I92*H92,2)</f>
        <v>0</v>
      </c>
      <c r="K92" s="216" t="s">
        <v>247</v>
      </c>
      <c r="L92" s="45"/>
      <c r="M92" s="221" t="s">
        <v>19</v>
      </c>
      <c r="N92" s="222" t="s">
        <v>43</v>
      </c>
      <c r="O92" s="85"/>
      <c r="P92" s="223">
        <f>O92*H92</f>
        <v>0</v>
      </c>
      <c r="Q92" s="223">
        <v>0</v>
      </c>
      <c r="R92" s="223">
        <f>Q92*H92</f>
        <v>0</v>
      </c>
      <c r="S92" s="223">
        <v>0</v>
      </c>
      <c r="T92" s="224">
        <f>S92*H92</f>
        <v>0</v>
      </c>
      <c r="U92" s="39"/>
      <c r="V92" s="39"/>
      <c r="W92" s="39"/>
      <c r="X92" s="39"/>
      <c r="Y92" s="39"/>
      <c r="Z92" s="39"/>
      <c r="AA92" s="39"/>
      <c r="AB92" s="39"/>
      <c r="AC92" s="39"/>
      <c r="AD92" s="39"/>
      <c r="AE92" s="39"/>
      <c r="AR92" s="225" t="s">
        <v>248</v>
      </c>
      <c r="AT92" s="225" t="s">
        <v>243</v>
      </c>
      <c r="AU92" s="225" t="s">
        <v>72</v>
      </c>
      <c r="AY92" s="18" t="s">
        <v>240</v>
      </c>
      <c r="BE92" s="226">
        <f>IF(N92="základní",J92,0)</f>
        <v>0</v>
      </c>
      <c r="BF92" s="226">
        <f>IF(N92="snížená",J92,0)</f>
        <v>0</v>
      </c>
      <c r="BG92" s="226">
        <f>IF(N92="zákl. přenesená",J92,0)</f>
        <v>0</v>
      </c>
      <c r="BH92" s="226">
        <f>IF(N92="sníž. přenesená",J92,0)</f>
        <v>0</v>
      </c>
      <c r="BI92" s="226">
        <f>IF(N92="nulová",J92,0)</f>
        <v>0</v>
      </c>
      <c r="BJ92" s="18" t="s">
        <v>79</v>
      </c>
      <c r="BK92" s="226">
        <f>ROUND(I92*H92,2)</f>
        <v>0</v>
      </c>
      <c r="BL92" s="18" t="s">
        <v>248</v>
      </c>
      <c r="BM92" s="225" t="s">
        <v>9626</v>
      </c>
    </row>
    <row r="93" s="2" customFormat="1" ht="16.5" customHeight="1">
      <c r="A93" s="39"/>
      <c r="B93" s="40"/>
      <c r="C93" s="214" t="s">
        <v>268</v>
      </c>
      <c r="D93" s="214" t="s">
        <v>243</v>
      </c>
      <c r="E93" s="215" t="s">
        <v>9627</v>
      </c>
      <c r="F93" s="216" t="s">
        <v>9620</v>
      </c>
      <c r="G93" s="217" t="s">
        <v>806</v>
      </c>
      <c r="H93" s="218">
        <v>2</v>
      </c>
      <c r="I93" s="219"/>
      <c r="J93" s="220">
        <f>ROUND(I93*H93,2)</f>
        <v>0</v>
      </c>
      <c r="K93" s="216" t="s">
        <v>247</v>
      </c>
      <c r="L93" s="45"/>
      <c r="M93" s="221" t="s">
        <v>19</v>
      </c>
      <c r="N93" s="222" t="s">
        <v>43</v>
      </c>
      <c r="O93" s="85"/>
      <c r="P93" s="223">
        <f>O93*H93</f>
        <v>0</v>
      </c>
      <c r="Q93" s="223">
        <v>0</v>
      </c>
      <c r="R93" s="223">
        <f>Q93*H93</f>
        <v>0</v>
      </c>
      <c r="S93" s="223">
        <v>0</v>
      </c>
      <c r="T93" s="224">
        <f>S93*H93</f>
        <v>0</v>
      </c>
      <c r="U93" s="39"/>
      <c r="V93" s="39"/>
      <c r="W93" s="39"/>
      <c r="X93" s="39"/>
      <c r="Y93" s="39"/>
      <c r="Z93" s="39"/>
      <c r="AA93" s="39"/>
      <c r="AB93" s="39"/>
      <c r="AC93" s="39"/>
      <c r="AD93" s="39"/>
      <c r="AE93" s="39"/>
      <c r="AR93" s="225" t="s">
        <v>248</v>
      </c>
      <c r="AT93" s="225" t="s">
        <v>243</v>
      </c>
      <c r="AU93" s="225" t="s">
        <v>72</v>
      </c>
      <c r="AY93" s="18" t="s">
        <v>240</v>
      </c>
      <c r="BE93" s="226">
        <f>IF(N93="základní",J93,0)</f>
        <v>0</v>
      </c>
      <c r="BF93" s="226">
        <f>IF(N93="snížená",J93,0)</f>
        <v>0</v>
      </c>
      <c r="BG93" s="226">
        <f>IF(N93="zákl. přenesená",J93,0)</f>
        <v>0</v>
      </c>
      <c r="BH93" s="226">
        <f>IF(N93="sníž. přenesená",J93,0)</f>
        <v>0</v>
      </c>
      <c r="BI93" s="226">
        <f>IF(N93="nulová",J93,0)</f>
        <v>0</v>
      </c>
      <c r="BJ93" s="18" t="s">
        <v>79</v>
      </c>
      <c r="BK93" s="226">
        <f>ROUND(I93*H93,2)</f>
        <v>0</v>
      </c>
      <c r="BL93" s="18" t="s">
        <v>248</v>
      </c>
      <c r="BM93" s="225" t="s">
        <v>9628</v>
      </c>
    </row>
    <row r="94" s="2" customFormat="1">
      <c r="A94" s="39"/>
      <c r="B94" s="40"/>
      <c r="C94" s="214" t="s">
        <v>295</v>
      </c>
      <c r="D94" s="214" t="s">
        <v>243</v>
      </c>
      <c r="E94" s="215" t="s">
        <v>9629</v>
      </c>
      <c r="F94" s="216" t="s">
        <v>9630</v>
      </c>
      <c r="G94" s="217" t="s">
        <v>806</v>
      </c>
      <c r="H94" s="218">
        <v>2</v>
      </c>
      <c r="I94" s="219"/>
      <c r="J94" s="220">
        <f>ROUND(I94*H94,2)</f>
        <v>0</v>
      </c>
      <c r="K94" s="216" t="s">
        <v>247</v>
      </c>
      <c r="L94" s="45"/>
      <c r="M94" s="221" t="s">
        <v>19</v>
      </c>
      <c r="N94" s="222" t="s">
        <v>43</v>
      </c>
      <c r="O94" s="85"/>
      <c r="P94" s="223">
        <f>O94*H94</f>
        <v>0</v>
      </c>
      <c r="Q94" s="223">
        <v>0</v>
      </c>
      <c r="R94" s="223">
        <f>Q94*H94</f>
        <v>0</v>
      </c>
      <c r="S94" s="223">
        <v>0</v>
      </c>
      <c r="T94" s="224">
        <f>S94*H94</f>
        <v>0</v>
      </c>
      <c r="U94" s="39"/>
      <c r="V94" s="39"/>
      <c r="W94" s="39"/>
      <c r="X94" s="39"/>
      <c r="Y94" s="39"/>
      <c r="Z94" s="39"/>
      <c r="AA94" s="39"/>
      <c r="AB94" s="39"/>
      <c r="AC94" s="39"/>
      <c r="AD94" s="39"/>
      <c r="AE94" s="39"/>
      <c r="AR94" s="225" t="s">
        <v>248</v>
      </c>
      <c r="AT94" s="225" t="s">
        <v>243</v>
      </c>
      <c r="AU94" s="225" t="s">
        <v>72</v>
      </c>
      <c r="AY94" s="18" t="s">
        <v>240</v>
      </c>
      <c r="BE94" s="226">
        <f>IF(N94="základní",J94,0)</f>
        <v>0</v>
      </c>
      <c r="BF94" s="226">
        <f>IF(N94="snížená",J94,0)</f>
        <v>0</v>
      </c>
      <c r="BG94" s="226">
        <f>IF(N94="zákl. přenesená",J94,0)</f>
        <v>0</v>
      </c>
      <c r="BH94" s="226">
        <f>IF(N94="sníž. přenesená",J94,0)</f>
        <v>0</v>
      </c>
      <c r="BI94" s="226">
        <f>IF(N94="nulová",J94,0)</f>
        <v>0</v>
      </c>
      <c r="BJ94" s="18" t="s">
        <v>79</v>
      </c>
      <c r="BK94" s="226">
        <f>ROUND(I94*H94,2)</f>
        <v>0</v>
      </c>
      <c r="BL94" s="18" t="s">
        <v>248</v>
      </c>
      <c r="BM94" s="225" t="s">
        <v>9631</v>
      </c>
    </row>
    <row r="95" s="2" customFormat="1" ht="21.75" customHeight="1">
      <c r="A95" s="39"/>
      <c r="B95" s="40"/>
      <c r="C95" s="214" t="s">
        <v>271</v>
      </c>
      <c r="D95" s="214" t="s">
        <v>243</v>
      </c>
      <c r="E95" s="215" t="s">
        <v>9632</v>
      </c>
      <c r="F95" s="216" t="s">
        <v>9633</v>
      </c>
      <c r="G95" s="217" t="s">
        <v>1418</v>
      </c>
      <c r="H95" s="218">
        <v>16.399999999999999</v>
      </c>
      <c r="I95" s="219"/>
      <c r="J95" s="220">
        <f>ROUND(I95*H95,2)</f>
        <v>0</v>
      </c>
      <c r="K95" s="216" t="s">
        <v>247</v>
      </c>
      <c r="L95" s="45"/>
      <c r="M95" s="221" t="s">
        <v>19</v>
      </c>
      <c r="N95" s="222" t="s">
        <v>43</v>
      </c>
      <c r="O95" s="85"/>
      <c r="P95" s="223">
        <f>O95*H95</f>
        <v>0</v>
      </c>
      <c r="Q95" s="223">
        <v>0</v>
      </c>
      <c r="R95" s="223">
        <f>Q95*H95</f>
        <v>0</v>
      </c>
      <c r="S95" s="223">
        <v>0</v>
      </c>
      <c r="T95" s="224">
        <f>S95*H95</f>
        <v>0</v>
      </c>
      <c r="U95" s="39"/>
      <c r="V95" s="39"/>
      <c r="W95" s="39"/>
      <c r="X95" s="39"/>
      <c r="Y95" s="39"/>
      <c r="Z95" s="39"/>
      <c r="AA95" s="39"/>
      <c r="AB95" s="39"/>
      <c r="AC95" s="39"/>
      <c r="AD95" s="39"/>
      <c r="AE95" s="39"/>
      <c r="AR95" s="225" t="s">
        <v>248</v>
      </c>
      <c r="AT95" s="225" t="s">
        <v>243</v>
      </c>
      <c r="AU95" s="225" t="s">
        <v>72</v>
      </c>
      <c r="AY95" s="18" t="s">
        <v>240</v>
      </c>
      <c r="BE95" s="226">
        <f>IF(N95="základní",J95,0)</f>
        <v>0</v>
      </c>
      <c r="BF95" s="226">
        <f>IF(N95="snížená",J95,0)</f>
        <v>0</v>
      </c>
      <c r="BG95" s="226">
        <f>IF(N95="zákl. přenesená",J95,0)</f>
        <v>0</v>
      </c>
      <c r="BH95" s="226">
        <f>IF(N95="sníž. přenesená",J95,0)</f>
        <v>0</v>
      </c>
      <c r="BI95" s="226">
        <f>IF(N95="nulová",J95,0)</f>
        <v>0</v>
      </c>
      <c r="BJ95" s="18" t="s">
        <v>79</v>
      </c>
      <c r="BK95" s="226">
        <f>ROUND(I95*H95,2)</f>
        <v>0</v>
      </c>
      <c r="BL95" s="18" t="s">
        <v>248</v>
      </c>
      <c r="BM95" s="225" t="s">
        <v>9634</v>
      </c>
    </row>
    <row r="96" s="14" customFormat="1">
      <c r="A96" s="14"/>
      <c r="B96" s="259"/>
      <c r="C96" s="260"/>
      <c r="D96" s="227" t="s">
        <v>801</v>
      </c>
      <c r="E96" s="261" t="s">
        <v>19</v>
      </c>
      <c r="F96" s="262" t="s">
        <v>9635</v>
      </c>
      <c r="G96" s="260"/>
      <c r="H96" s="261" t="s">
        <v>19</v>
      </c>
      <c r="I96" s="263"/>
      <c r="J96" s="260"/>
      <c r="K96" s="260"/>
      <c r="L96" s="264"/>
      <c r="M96" s="265"/>
      <c r="N96" s="266"/>
      <c r="O96" s="266"/>
      <c r="P96" s="266"/>
      <c r="Q96" s="266"/>
      <c r="R96" s="266"/>
      <c r="S96" s="266"/>
      <c r="T96" s="267"/>
      <c r="U96" s="14"/>
      <c r="V96" s="14"/>
      <c r="W96" s="14"/>
      <c r="X96" s="14"/>
      <c r="Y96" s="14"/>
      <c r="Z96" s="14"/>
      <c r="AA96" s="14"/>
      <c r="AB96" s="14"/>
      <c r="AC96" s="14"/>
      <c r="AD96" s="14"/>
      <c r="AE96" s="14"/>
      <c r="AT96" s="268" t="s">
        <v>801</v>
      </c>
      <c r="AU96" s="268" t="s">
        <v>72</v>
      </c>
      <c r="AV96" s="14" t="s">
        <v>79</v>
      </c>
      <c r="AW96" s="14" t="s">
        <v>33</v>
      </c>
      <c r="AX96" s="14" t="s">
        <v>72</v>
      </c>
      <c r="AY96" s="268" t="s">
        <v>240</v>
      </c>
    </row>
    <row r="97" s="14" customFormat="1">
      <c r="A97" s="14"/>
      <c r="B97" s="259"/>
      <c r="C97" s="260"/>
      <c r="D97" s="227" t="s">
        <v>801</v>
      </c>
      <c r="E97" s="261" t="s">
        <v>19</v>
      </c>
      <c r="F97" s="262" t="s">
        <v>9636</v>
      </c>
      <c r="G97" s="260"/>
      <c r="H97" s="261" t="s">
        <v>19</v>
      </c>
      <c r="I97" s="263"/>
      <c r="J97" s="260"/>
      <c r="K97" s="260"/>
      <c r="L97" s="264"/>
      <c r="M97" s="265"/>
      <c r="N97" s="266"/>
      <c r="O97" s="266"/>
      <c r="P97" s="266"/>
      <c r="Q97" s="266"/>
      <c r="R97" s="266"/>
      <c r="S97" s="266"/>
      <c r="T97" s="267"/>
      <c r="U97" s="14"/>
      <c r="V97" s="14"/>
      <c r="W97" s="14"/>
      <c r="X97" s="14"/>
      <c r="Y97" s="14"/>
      <c r="Z97" s="14"/>
      <c r="AA97" s="14"/>
      <c r="AB97" s="14"/>
      <c r="AC97" s="14"/>
      <c r="AD97" s="14"/>
      <c r="AE97" s="14"/>
      <c r="AT97" s="268" t="s">
        <v>801</v>
      </c>
      <c r="AU97" s="268" t="s">
        <v>72</v>
      </c>
      <c r="AV97" s="14" t="s">
        <v>79</v>
      </c>
      <c r="AW97" s="14" t="s">
        <v>33</v>
      </c>
      <c r="AX97" s="14" t="s">
        <v>72</v>
      </c>
      <c r="AY97" s="268" t="s">
        <v>240</v>
      </c>
    </row>
    <row r="98" s="14" customFormat="1">
      <c r="A98" s="14"/>
      <c r="B98" s="259"/>
      <c r="C98" s="260"/>
      <c r="D98" s="227" t="s">
        <v>801</v>
      </c>
      <c r="E98" s="261" t="s">
        <v>19</v>
      </c>
      <c r="F98" s="262" t="s">
        <v>9637</v>
      </c>
      <c r="G98" s="260"/>
      <c r="H98" s="261" t="s">
        <v>19</v>
      </c>
      <c r="I98" s="263"/>
      <c r="J98" s="260"/>
      <c r="K98" s="260"/>
      <c r="L98" s="264"/>
      <c r="M98" s="265"/>
      <c r="N98" s="266"/>
      <c r="O98" s="266"/>
      <c r="P98" s="266"/>
      <c r="Q98" s="266"/>
      <c r="R98" s="266"/>
      <c r="S98" s="266"/>
      <c r="T98" s="267"/>
      <c r="U98" s="14"/>
      <c r="V98" s="14"/>
      <c r="W98" s="14"/>
      <c r="X98" s="14"/>
      <c r="Y98" s="14"/>
      <c r="Z98" s="14"/>
      <c r="AA98" s="14"/>
      <c r="AB98" s="14"/>
      <c r="AC98" s="14"/>
      <c r="AD98" s="14"/>
      <c r="AE98" s="14"/>
      <c r="AT98" s="268" t="s">
        <v>801</v>
      </c>
      <c r="AU98" s="268" t="s">
        <v>72</v>
      </c>
      <c r="AV98" s="14" t="s">
        <v>79</v>
      </c>
      <c r="AW98" s="14" t="s">
        <v>33</v>
      </c>
      <c r="AX98" s="14" t="s">
        <v>72</v>
      </c>
      <c r="AY98" s="268" t="s">
        <v>240</v>
      </c>
    </row>
    <row r="99" s="14" customFormat="1">
      <c r="A99" s="14"/>
      <c r="B99" s="259"/>
      <c r="C99" s="260"/>
      <c r="D99" s="227" t="s">
        <v>801</v>
      </c>
      <c r="E99" s="261" t="s">
        <v>19</v>
      </c>
      <c r="F99" s="262" t="s">
        <v>9638</v>
      </c>
      <c r="G99" s="260"/>
      <c r="H99" s="261" t="s">
        <v>19</v>
      </c>
      <c r="I99" s="263"/>
      <c r="J99" s="260"/>
      <c r="K99" s="260"/>
      <c r="L99" s="264"/>
      <c r="M99" s="265"/>
      <c r="N99" s="266"/>
      <c r="O99" s="266"/>
      <c r="P99" s="266"/>
      <c r="Q99" s="266"/>
      <c r="R99" s="266"/>
      <c r="S99" s="266"/>
      <c r="T99" s="267"/>
      <c r="U99" s="14"/>
      <c r="V99" s="14"/>
      <c r="W99" s="14"/>
      <c r="X99" s="14"/>
      <c r="Y99" s="14"/>
      <c r="Z99" s="14"/>
      <c r="AA99" s="14"/>
      <c r="AB99" s="14"/>
      <c r="AC99" s="14"/>
      <c r="AD99" s="14"/>
      <c r="AE99" s="14"/>
      <c r="AT99" s="268" t="s">
        <v>801</v>
      </c>
      <c r="AU99" s="268" t="s">
        <v>72</v>
      </c>
      <c r="AV99" s="14" t="s">
        <v>79</v>
      </c>
      <c r="AW99" s="14" t="s">
        <v>33</v>
      </c>
      <c r="AX99" s="14" t="s">
        <v>72</v>
      </c>
      <c r="AY99" s="268" t="s">
        <v>240</v>
      </c>
    </row>
    <row r="100" s="14" customFormat="1">
      <c r="A100" s="14"/>
      <c r="B100" s="259"/>
      <c r="C100" s="260"/>
      <c r="D100" s="227" t="s">
        <v>801</v>
      </c>
      <c r="E100" s="261" t="s">
        <v>19</v>
      </c>
      <c r="F100" s="262" t="s">
        <v>9639</v>
      </c>
      <c r="G100" s="260"/>
      <c r="H100" s="261" t="s">
        <v>19</v>
      </c>
      <c r="I100" s="263"/>
      <c r="J100" s="260"/>
      <c r="K100" s="260"/>
      <c r="L100" s="264"/>
      <c r="M100" s="265"/>
      <c r="N100" s="266"/>
      <c r="O100" s="266"/>
      <c r="P100" s="266"/>
      <c r="Q100" s="266"/>
      <c r="R100" s="266"/>
      <c r="S100" s="266"/>
      <c r="T100" s="267"/>
      <c r="U100" s="14"/>
      <c r="V100" s="14"/>
      <c r="W100" s="14"/>
      <c r="X100" s="14"/>
      <c r="Y100" s="14"/>
      <c r="Z100" s="14"/>
      <c r="AA100" s="14"/>
      <c r="AB100" s="14"/>
      <c r="AC100" s="14"/>
      <c r="AD100" s="14"/>
      <c r="AE100" s="14"/>
      <c r="AT100" s="268" t="s">
        <v>801</v>
      </c>
      <c r="AU100" s="268" t="s">
        <v>72</v>
      </c>
      <c r="AV100" s="14" t="s">
        <v>79</v>
      </c>
      <c r="AW100" s="14" t="s">
        <v>33</v>
      </c>
      <c r="AX100" s="14" t="s">
        <v>72</v>
      </c>
      <c r="AY100" s="268" t="s">
        <v>240</v>
      </c>
    </row>
    <row r="101" s="14" customFormat="1">
      <c r="A101" s="14"/>
      <c r="B101" s="259"/>
      <c r="C101" s="260"/>
      <c r="D101" s="227" t="s">
        <v>801</v>
      </c>
      <c r="E101" s="261" t="s">
        <v>19</v>
      </c>
      <c r="F101" s="262" t="s">
        <v>9640</v>
      </c>
      <c r="G101" s="260"/>
      <c r="H101" s="261" t="s">
        <v>19</v>
      </c>
      <c r="I101" s="263"/>
      <c r="J101" s="260"/>
      <c r="K101" s="260"/>
      <c r="L101" s="264"/>
      <c r="M101" s="265"/>
      <c r="N101" s="266"/>
      <c r="O101" s="266"/>
      <c r="P101" s="266"/>
      <c r="Q101" s="266"/>
      <c r="R101" s="266"/>
      <c r="S101" s="266"/>
      <c r="T101" s="267"/>
      <c r="U101" s="14"/>
      <c r="V101" s="14"/>
      <c r="W101" s="14"/>
      <c r="X101" s="14"/>
      <c r="Y101" s="14"/>
      <c r="Z101" s="14"/>
      <c r="AA101" s="14"/>
      <c r="AB101" s="14"/>
      <c r="AC101" s="14"/>
      <c r="AD101" s="14"/>
      <c r="AE101" s="14"/>
      <c r="AT101" s="268" t="s">
        <v>801</v>
      </c>
      <c r="AU101" s="268" t="s">
        <v>72</v>
      </c>
      <c r="AV101" s="14" t="s">
        <v>79</v>
      </c>
      <c r="AW101" s="14" t="s">
        <v>33</v>
      </c>
      <c r="AX101" s="14" t="s">
        <v>72</v>
      </c>
      <c r="AY101" s="268" t="s">
        <v>240</v>
      </c>
    </row>
    <row r="102" s="14" customFormat="1">
      <c r="A102" s="14"/>
      <c r="B102" s="259"/>
      <c r="C102" s="260"/>
      <c r="D102" s="227" t="s">
        <v>801</v>
      </c>
      <c r="E102" s="261" t="s">
        <v>19</v>
      </c>
      <c r="F102" s="262" t="s">
        <v>9641</v>
      </c>
      <c r="G102" s="260"/>
      <c r="H102" s="261" t="s">
        <v>19</v>
      </c>
      <c r="I102" s="263"/>
      <c r="J102" s="260"/>
      <c r="K102" s="260"/>
      <c r="L102" s="264"/>
      <c r="M102" s="265"/>
      <c r="N102" s="266"/>
      <c r="O102" s="266"/>
      <c r="P102" s="266"/>
      <c r="Q102" s="266"/>
      <c r="R102" s="266"/>
      <c r="S102" s="266"/>
      <c r="T102" s="267"/>
      <c r="U102" s="14"/>
      <c r="V102" s="14"/>
      <c r="W102" s="14"/>
      <c r="X102" s="14"/>
      <c r="Y102" s="14"/>
      <c r="Z102" s="14"/>
      <c r="AA102" s="14"/>
      <c r="AB102" s="14"/>
      <c r="AC102" s="14"/>
      <c r="AD102" s="14"/>
      <c r="AE102" s="14"/>
      <c r="AT102" s="268" t="s">
        <v>801</v>
      </c>
      <c r="AU102" s="268" t="s">
        <v>72</v>
      </c>
      <c r="AV102" s="14" t="s">
        <v>79</v>
      </c>
      <c r="AW102" s="14" t="s">
        <v>33</v>
      </c>
      <c r="AX102" s="14" t="s">
        <v>72</v>
      </c>
      <c r="AY102" s="268" t="s">
        <v>240</v>
      </c>
    </row>
    <row r="103" s="14" customFormat="1">
      <c r="A103" s="14"/>
      <c r="B103" s="259"/>
      <c r="C103" s="260"/>
      <c r="D103" s="227" t="s">
        <v>801</v>
      </c>
      <c r="E103" s="261" t="s">
        <v>19</v>
      </c>
      <c r="F103" s="262" t="s">
        <v>9642</v>
      </c>
      <c r="G103" s="260"/>
      <c r="H103" s="261" t="s">
        <v>19</v>
      </c>
      <c r="I103" s="263"/>
      <c r="J103" s="260"/>
      <c r="K103" s="260"/>
      <c r="L103" s="264"/>
      <c r="M103" s="265"/>
      <c r="N103" s="266"/>
      <c r="O103" s="266"/>
      <c r="P103" s="266"/>
      <c r="Q103" s="266"/>
      <c r="R103" s="266"/>
      <c r="S103" s="266"/>
      <c r="T103" s="267"/>
      <c r="U103" s="14"/>
      <c r="V103" s="14"/>
      <c r="W103" s="14"/>
      <c r="X103" s="14"/>
      <c r="Y103" s="14"/>
      <c r="Z103" s="14"/>
      <c r="AA103" s="14"/>
      <c r="AB103" s="14"/>
      <c r="AC103" s="14"/>
      <c r="AD103" s="14"/>
      <c r="AE103" s="14"/>
      <c r="AT103" s="268" t="s">
        <v>801</v>
      </c>
      <c r="AU103" s="268" t="s">
        <v>72</v>
      </c>
      <c r="AV103" s="14" t="s">
        <v>79</v>
      </c>
      <c r="AW103" s="14" t="s">
        <v>33</v>
      </c>
      <c r="AX103" s="14" t="s">
        <v>72</v>
      </c>
      <c r="AY103" s="268" t="s">
        <v>240</v>
      </c>
    </row>
    <row r="104" s="14" customFormat="1">
      <c r="A104" s="14"/>
      <c r="B104" s="259"/>
      <c r="C104" s="260"/>
      <c r="D104" s="227" t="s">
        <v>801</v>
      </c>
      <c r="E104" s="261" t="s">
        <v>19</v>
      </c>
      <c r="F104" s="262" t="s">
        <v>9643</v>
      </c>
      <c r="G104" s="260"/>
      <c r="H104" s="261" t="s">
        <v>19</v>
      </c>
      <c r="I104" s="263"/>
      <c r="J104" s="260"/>
      <c r="K104" s="260"/>
      <c r="L104" s="264"/>
      <c r="M104" s="265"/>
      <c r="N104" s="266"/>
      <c r="O104" s="266"/>
      <c r="P104" s="266"/>
      <c r="Q104" s="266"/>
      <c r="R104" s="266"/>
      <c r="S104" s="266"/>
      <c r="T104" s="267"/>
      <c r="U104" s="14"/>
      <c r="V104" s="14"/>
      <c r="W104" s="14"/>
      <c r="X104" s="14"/>
      <c r="Y104" s="14"/>
      <c r="Z104" s="14"/>
      <c r="AA104" s="14"/>
      <c r="AB104" s="14"/>
      <c r="AC104" s="14"/>
      <c r="AD104" s="14"/>
      <c r="AE104" s="14"/>
      <c r="AT104" s="268" t="s">
        <v>801</v>
      </c>
      <c r="AU104" s="268" t="s">
        <v>72</v>
      </c>
      <c r="AV104" s="14" t="s">
        <v>79</v>
      </c>
      <c r="AW104" s="14" t="s">
        <v>33</v>
      </c>
      <c r="AX104" s="14" t="s">
        <v>72</v>
      </c>
      <c r="AY104" s="268" t="s">
        <v>240</v>
      </c>
    </row>
    <row r="105" s="13" customFormat="1">
      <c r="A105" s="13"/>
      <c r="B105" s="248"/>
      <c r="C105" s="249"/>
      <c r="D105" s="227" t="s">
        <v>801</v>
      </c>
      <c r="E105" s="250" t="s">
        <v>19</v>
      </c>
      <c r="F105" s="251" t="s">
        <v>9644</v>
      </c>
      <c r="G105" s="249"/>
      <c r="H105" s="252">
        <v>16.399999999999999</v>
      </c>
      <c r="I105" s="253"/>
      <c r="J105" s="249"/>
      <c r="K105" s="249"/>
      <c r="L105" s="254"/>
      <c r="M105" s="255"/>
      <c r="N105" s="256"/>
      <c r="O105" s="256"/>
      <c r="P105" s="256"/>
      <c r="Q105" s="256"/>
      <c r="R105" s="256"/>
      <c r="S105" s="256"/>
      <c r="T105" s="257"/>
      <c r="U105" s="13"/>
      <c r="V105" s="13"/>
      <c r="W105" s="13"/>
      <c r="X105" s="13"/>
      <c r="Y105" s="13"/>
      <c r="Z105" s="13"/>
      <c r="AA105" s="13"/>
      <c r="AB105" s="13"/>
      <c r="AC105" s="13"/>
      <c r="AD105" s="13"/>
      <c r="AE105" s="13"/>
      <c r="AT105" s="258" t="s">
        <v>801</v>
      </c>
      <c r="AU105" s="258" t="s">
        <v>72</v>
      </c>
      <c r="AV105" s="13" t="s">
        <v>81</v>
      </c>
      <c r="AW105" s="13" t="s">
        <v>33</v>
      </c>
      <c r="AX105" s="13" t="s">
        <v>79</v>
      </c>
      <c r="AY105" s="258" t="s">
        <v>240</v>
      </c>
    </row>
    <row r="106" s="2" customFormat="1">
      <c r="A106" s="39"/>
      <c r="B106" s="40"/>
      <c r="C106" s="214" t="s">
        <v>304</v>
      </c>
      <c r="D106" s="214" t="s">
        <v>243</v>
      </c>
      <c r="E106" s="215" t="s">
        <v>9645</v>
      </c>
      <c r="F106" s="216" t="s">
        <v>9646</v>
      </c>
      <c r="G106" s="217" t="s">
        <v>381</v>
      </c>
      <c r="H106" s="218">
        <v>1</v>
      </c>
      <c r="I106" s="219"/>
      <c r="J106" s="220">
        <f>ROUND(I106*H106,2)</f>
        <v>0</v>
      </c>
      <c r="K106" s="216" t="s">
        <v>247</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72</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9647</v>
      </c>
    </row>
    <row r="107" s="2" customFormat="1" ht="16.5" customHeight="1">
      <c r="A107" s="39"/>
      <c r="B107" s="40"/>
      <c r="C107" s="214" t="s">
        <v>275</v>
      </c>
      <c r="D107" s="214" t="s">
        <v>243</v>
      </c>
      <c r="E107" s="215" t="s">
        <v>9648</v>
      </c>
      <c r="F107" s="216" t="s">
        <v>9649</v>
      </c>
      <c r="G107" s="217" t="s">
        <v>806</v>
      </c>
      <c r="H107" s="218">
        <v>2</v>
      </c>
      <c r="I107" s="219"/>
      <c r="J107" s="220">
        <f>ROUND(I107*H107,2)</f>
        <v>0</v>
      </c>
      <c r="K107" s="216" t="s">
        <v>247</v>
      </c>
      <c r="L107" s="45"/>
      <c r="M107" s="221" t="s">
        <v>19</v>
      </c>
      <c r="N107" s="222" t="s">
        <v>43</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248</v>
      </c>
      <c r="AT107" s="225" t="s">
        <v>243</v>
      </c>
      <c r="AU107" s="225" t="s">
        <v>72</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248</v>
      </c>
      <c r="BM107" s="225" t="s">
        <v>9650</v>
      </c>
    </row>
    <row r="108" s="2" customFormat="1" ht="16.5" customHeight="1">
      <c r="A108" s="39"/>
      <c r="B108" s="40"/>
      <c r="C108" s="214" t="s">
        <v>309</v>
      </c>
      <c r="D108" s="214" t="s">
        <v>243</v>
      </c>
      <c r="E108" s="215" t="s">
        <v>9651</v>
      </c>
      <c r="F108" s="216" t="s">
        <v>9652</v>
      </c>
      <c r="G108" s="217" t="s">
        <v>806</v>
      </c>
      <c r="H108" s="218">
        <v>6</v>
      </c>
      <c r="I108" s="219"/>
      <c r="J108" s="220">
        <f>ROUND(I108*H108,2)</f>
        <v>0</v>
      </c>
      <c r="K108" s="216" t="s">
        <v>247</v>
      </c>
      <c r="L108" s="45"/>
      <c r="M108" s="221" t="s">
        <v>19</v>
      </c>
      <c r="N108" s="222"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248</v>
      </c>
      <c r="AT108" s="225" t="s">
        <v>243</v>
      </c>
      <c r="AU108" s="225" t="s">
        <v>72</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248</v>
      </c>
      <c r="BM108" s="225" t="s">
        <v>9653</v>
      </c>
    </row>
    <row r="109" s="2" customFormat="1">
      <c r="A109" s="39"/>
      <c r="B109" s="40"/>
      <c r="C109" s="214" t="s">
        <v>278</v>
      </c>
      <c r="D109" s="214" t="s">
        <v>243</v>
      </c>
      <c r="E109" s="215" t="s">
        <v>9654</v>
      </c>
      <c r="F109" s="216" t="s">
        <v>9601</v>
      </c>
      <c r="G109" s="217" t="s">
        <v>806</v>
      </c>
      <c r="H109" s="218">
        <v>1</v>
      </c>
      <c r="I109" s="219"/>
      <c r="J109" s="220">
        <f>ROUND(I109*H109,2)</f>
        <v>0</v>
      </c>
      <c r="K109" s="216" t="s">
        <v>247</v>
      </c>
      <c r="L109" s="45"/>
      <c r="M109" s="221" t="s">
        <v>19</v>
      </c>
      <c r="N109" s="222" t="s">
        <v>43</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248</v>
      </c>
      <c r="AT109" s="225" t="s">
        <v>243</v>
      </c>
      <c r="AU109" s="225" t="s">
        <v>72</v>
      </c>
      <c r="AY109" s="18" t="s">
        <v>240</v>
      </c>
      <c r="BE109" s="226">
        <f>IF(N109="základní",J109,0)</f>
        <v>0</v>
      </c>
      <c r="BF109" s="226">
        <f>IF(N109="snížená",J109,0)</f>
        <v>0</v>
      </c>
      <c r="BG109" s="226">
        <f>IF(N109="zákl. přenesená",J109,0)</f>
        <v>0</v>
      </c>
      <c r="BH109" s="226">
        <f>IF(N109="sníž. přenesená",J109,0)</f>
        <v>0</v>
      </c>
      <c r="BI109" s="226">
        <f>IF(N109="nulová",J109,0)</f>
        <v>0</v>
      </c>
      <c r="BJ109" s="18" t="s">
        <v>79</v>
      </c>
      <c r="BK109" s="226">
        <f>ROUND(I109*H109,2)</f>
        <v>0</v>
      </c>
      <c r="BL109" s="18" t="s">
        <v>248</v>
      </c>
      <c r="BM109" s="225" t="s">
        <v>9655</v>
      </c>
    </row>
    <row r="110" s="2" customFormat="1">
      <c r="A110" s="39"/>
      <c r="B110" s="40"/>
      <c r="C110" s="214" t="s">
        <v>7</v>
      </c>
      <c r="D110" s="214" t="s">
        <v>243</v>
      </c>
      <c r="E110" s="215" t="s">
        <v>9656</v>
      </c>
      <c r="F110" s="216" t="s">
        <v>9657</v>
      </c>
      <c r="G110" s="217" t="s">
        <v>806</v>
      </c>
      <c r="H110" s="218">
        <v>25</v>
      </c>
      <c r="I110" s="219"/>
      <c r="J110" s="220">
        <f>ROUND(I110*H110,2)</f>
        <v>0</v>
      </c>
      <c r="K110" s="216" t="s">
        <v>247</v>
      </c>
      <c r="L110" s="45"/>
      <c r="M110" s="221" t="s">
        <v>19</v>
      </c>
      <c r="N110" s="222" t="s">
        <v>43</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248</v>
      </c>
      <c r="AT110" s="225" t="s">
        <v>243</v>
      </c>
      <c r="AU110" s="225" t="s">
        <v>72</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248</v>
      </c>
      <c r="BM110" s="225" t="s">
        <v>9658</v>
      </c>
    </row>
    <row r="111" s="2" customFormat="1" ht="16.5" customHeight="1">
      <c r="A111" s="39"/>
      <c r="B111" s="40"/>
      <c r="C111" s="214" t="s">
        <v>283</v>
      </c>
      <c r="D111" s="214" t="s">
        <v>243</v>
      </c>
      <c r="E111" s="215" t="s">
        <v>9659</v>
      </c>
      <c r="F111" s="216" t="s">
        <v>9660</v>
      </c>
      <c r="G111" s="217" t="s">
        <v>806</v>
      </c>
      <c r="H111" s="218">
        <v>1</v>
      </c>
      <c r="I111" s="219"/>
      <c r="J111" s="220">
        <f>ROUND(I111*H111,2)</f>
        <v>0</v>
      </c>
      <c r="K111" s="216" t="s">
        <v>247</v>
      </c>
      <c r="L111" s="45"/>
      <c r="M111" s="221" t="s">
        <v>19</v>
      </c>
      <c r="N111" s="222" t="s">
        <v>43</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248</v>
      </c>
      <c r="AT111" s="225" t="s">
        <v>243</v>
      </c>
      <c r="AU111" s="225" t="s">
        <v>72</v>
      </c>
      <c r="AY111" s="18" t="s">
        <v>240</v>
      </c>
      <c r="BE111" s="226">
        <f>IF(N111="základní",J111,0)</f>
        <v>0</v>
      </c>
      <c r="BF111" s="226">
        <f>IF(N111="snížená",J111,0)</f>
        <v>0</v>
      </c>
      <c r="BG111" s="226">
        <f>IF(N111="zákl. přenesená",J111,0)</f>
        <v>0</v>
      </c>
      <c r="BH111" s="226">
        <f>IF(N111="sníž. přenesená",J111,0)</f>
        <v>0</v>
      </c>
      <c r="BI111" s="226">
        <f>IF(N111="nulová",J111,0)</f>
        <v>0</v>
      </c>
      <c r="BJ111" s="18" t="s">
        <v>79</v>
      </c>
      <c r="BK111" s="226">
        <f>ROUND(I111*H111,2)</f>
        <v>0</v>
      </c>
      <c r="BL111" s="18" t="s">
        <v>248</v>
      </c>
      <c r="BM111" s="225" t="s">
        <v>9661</v>
      </c>
    </row>
    <row r="112" s="2" customFormat="1">
      <c r="A112" s="39"/>
      <c r="B112" s="40"/>
      <c r="C112" s="214" t="s">
        <v>318</v>
      </c>
      <c r="D112" s="214" t="s">
        <v>243</v>
      </c>
      <c r="E112" s="215" t="s">
        <v>9662</v>
      </c>
      <c r="F112" s="216" t="s">
        <v>9601</v>
      </c>
      <c r="G112" s="217" t="s">
        <v>806</v>
      </c>
      <c r="H112" s="218">
        <v>1</v>
      </c>
      <c r="I112" s="219"/>
      <c r="J112" s="220">
        <f>ROUND(I112*H112,2)</f>
        <v>0</v>
      </c>
      <c r="K112" s="216" t="s">
        <v>247</v>
      </c>
      <c r="L112" s="45"/>
      <c r="M112" s="221" t="s">
        <v>19</v>
      </c>
      <c r="N112" s="222" t="s">
        <v>43</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248</v>
      </c>
      <c r="AT112" s="225" t="s">
        <v>243</v>
      </c>
      <c r="AU112" s="225" t="s">
        <v>72</v>
      </c>
      <c r="AY112" s="18" t="s">
        <v>240</v>
      </c>
      <c r="BE112" s="226">
        <f>IF(N112="základní",J112,0)</f>
        <v>0</v>
      </c>
      <c r="BF112" s="226">
        <f>IF(N112="snížená",J112,0)</f>
        <v>0</v>
      </c>
      <c r="BG112" s="226">
        <f>IF(N112="zákl. přenesená",J112,0)</f>
        <v>0</v>
      </c>
      <c r="BH112" s="226">
        <f>IF(N112="sníž. přenesená",J112,0)</f>
        <v>0</v>
      </c>
      <c r="BI112" s="226">
        <f>IF(N112="nulová",J112,0)</f>
        <v>0</v>
      </c>
      <c r="BJ112" s="18" t="s">
        <v>79</v>
      </c>
      <c r="BK112" s="226">
        <f>ROUND(I112*H112,2)</f>
        <v>0</v>
      </c>
      <c r="BL112" s="18" t="s">
        <v>248</v>
      </c>
      <c r="BM112" s="225" t="s">
        <v>9663</v>
      </c>
    </row>
    <row r="113" s="2" customFormat="1">
      <c r="A113" s="39"/>
      <c r="B113" s="40"/>
      <c r="C113" s="214" t="s">
        <v>286</v>
      </c>
      <c r="D113" s="214" t="s">
        <v>243</v>
      </c>
      <c r="E113" s="215" t="s">
        <v>9664</v>
      </c>
      <c r="F113" s="216" t="s">
        <v>9665</v>
      </c>
      <c r="G113" s="217" t="s">
        <v>806</v>
      </c>
      <c r="H113" s="218">
        <v>27</v>
      </c>
      <c r="I113" s="219"/>
      <c r="J113" s="220">
        <f>ROUND(I113*H113,2)</f>
        <v>0</v>
      </c>
      <c r="K113" s="216" t="s">
        <v>247</v>
      </c>
      <c r="L113" s="45"/>
      <c r="M113" s="221" t="s">
        <v>19</v>
      </c>
      <c r="N113" s="222" t="s">
        <v>43</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248</v>
      </c>
      <c r="AT113" s="225" t="s">
        <v>243</v>
      </c>
      <c r="AU113" s="225" t="s">
        <v>72</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9666</v>
      </c>
    </row>
    <row r="114" s="2" customFormat="1" ht="16.5" customHeight="1">
      <c r="A114" s="39"/>
      <c r="B114" s="40"/>
      <c r="C114" s="214" t="s">
        <v>323</v>
      </c>
      <c r="D114" s="214" t="s">
        <v>243</v>
      </c>
      <c r="E114" s="215" t="s">
        <v>9667</v>
      </c>
      <c r="F114" s="216" t="s">
        <v>9660</v>
      </c>
      <c r="G114" s="217" t="s">
        <v>806</v>
      </c>
      <c r="H114" s="218">
        <v>1</v>
      </c>
      <c r="I114" s="219"/>
      <c r="J114" s="220">
        <f>ROUND(I114*H114,2)</f>
        <v>0</v>
      </c>
      <c r="K114" s="216" t="s">
        <v>247</v>
      </c>
      <c r="L114" s="45"/>
      <c r="M114" s="221" t="s">
        <v>19</v>
      </c>
      <c r="N114" s="222" t="s">
        <v>43</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248</v>
      </c>
      <c r="AT114" s="225" t="s">
        <v>243</v>
      </c>
      <c r="AU114" s="225" t="s">
        <v>72</v>
      </c>
      <c r="AY114" s="18" t="s">
        <v>240</v>
      </c>
      <c r="BE114" s="226">
        <f>IF(N114="základní",J114,0)</f>
        <v>0</v>
      </c>
      <c r="BF114" s="226">
        <f>IF(N114="snížená",J114,0)</f>
        <v>0</v>
      </c>
      <c r="BG114" s="226">
        <f>IF(N114="zákl. přenesená",J114,0)</f>
        <v>0</v>
      </c>
      <c r="BH114" s="226">
        <f>IF(N114="sníž. přenesená",J114,0)</f>
        <v>0</v>
      </c>
      <c r="BI114" s="226">
        <f>IF(N114="nulová",J114,0)</f>
        <v>0</v>
      </c>
      <c r="BJ114" s="18" t="s">
        <v>79</v>
      </c>
      <c r="BK114" s="226">
        <f>ROUND(I114*H114,2)</f>
        <v>0</v>
      </c>
      <c r="BL114" s="18" t="s">
        <v>248</v>
      </c>
      <c r="BM114" s="225" t="s">
        <v>9668</v>
      </c>
    </row>
    <row r="115" s="2" customFormat="1" ht="55.5" customHeight="1">
      <c r="A115" s="39"/>
      <c r="B115" s="40"/>
      <c r="C115" s="214" t="s">
        <v>290</v>
      </c>
      <c r="D115" s="214" t="s">
        <v>243</v>
      </c>
      <c r="E115" s="215" t="s">
        <v>9669</v>
      </c>
      <c r="F115" s="216" t="s">
        <v>9670</v>
      </c>
      <c r="G115" s="217" t="s">
        <v>806</v>
      </c>
      <c r="H115" s="218">
        <v>1</v>
      </c>
      <c r="I115" s="219"/>
      <c r="J115" s="220">
        <f>ROUND(I115*H115,2)</f>
        <v>0</v>
      </c>
      <c r="K115" s="216" t="s">
        <v>247</v>
      </c>
      <c r="L115" s="45"/>
      <c r="M115" s="221" t="s">
        <v>19</v>
      </c>
      <c r="N115" s="222" t="s">
        <v>43</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248</v>
      </c>
      <c r="AT115" s="225" t="s">
        <v>243</v>
      </c>
      <c r="AU115" s="225" t="s">
        <v>72</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9671</v>
      </c>
    </row>
    <row r="116" s="2" customFormat="1">
      <c r="A116" s="39"/>
      <c r="B116" s="40"/>
      <c r="C116" s="214" t="s">
        <v>328</v>
      </c>
      <c r="D116" s="214" t="s">
        <v>243</v>
      </c>
      <c r="E116" s="215" t="s">
        <v>9672</v>
      </c>
      <c r="F116" s="216" t="s">
        <v>9673</v>
      </c>
      <c r="G116" s="217" t="s">
        <v>806</v>
      </c>
      <c r="H116" s="218">
        <v>2</v>
      </c>
      <c r="I116" s="219"/>
      <c r="J116" s="220">
        <f>ROUND(I116*H116,2)</f>
        <v>0</v>
      </c>
      <c r="K116" s="216" t="s">
        <v>247</v>
      </c>
      <c r="L116" s="45"/>
      <c r="M116" s="221" t="s">
        <v>19</v>
      </c>
      <c r="N116" s="222" t="s">
        <v>43</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248</v>
      </c>
      <c r="AT116" s="225" t="s">
        <v>243</v>
      </c>
      <c r="AU116" s="225" t="s">
        <v>72</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9674</v>
      </c>
    </row>
    <row r="117" s="2" customFormat="1" ht="16.5" customHeight="1">
      <c r="A117" s="39"/>
      <c r="B117" s="40"/>
      <c r="C117" s="214" t="s">
        <v>294</v>
      </c>
      <c r="D117" s="214" t="s">
        <v>243</v>
      </c>
      <c r="E117" s="215" t="s">
        <v>9675</v>
      </c>
      <c r="F117" s="216" t="s">
        <v>9676</v>
      </c>
      <c r="G117" s="217" t="s">
        <v>806</v>
      </c>
      <c r="H117" s="218">
        <v>1</v>
      </c>
      <c r="I117" s="219"/>
      <c r="J117" s="220">
        <f>ROUND(I117*H117,2)</f>
        <v>0</v>
      </c>
      <c r="K117" s="216" t="s">
        <v>247</v>
      </c>
      <c r="L117" s="45"/>
      <c r="M117" s="221" t="s">
        <v>19</v>
      </c>
      <c r="N117" s="222" t="s">
        <v>43</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248</v>
      </c>
      <c r="AT117" s="225" t="s">
        <v>243</v>
      </c>
      <c r="AU117" s="225" t="s">
        <v>72</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248</v>
      </c>
      <c r="BM117" s="225" t="s">
        <v>9677</v>
      </c>
    </row>
    <row r="118" s="2" customFormat="1">
      <c r="A118" s="39"/>
      <c r="B118" s="40"/>
      <c r="C118" s="214" t="s">
        <v>334</v>
      </c>
      <c r="D118" s="214" t="s">
        <v>243</v>
      </c>
      <c r="E118" s="215" t="s">
        <v>9678</v>
      </c>
      <c r="F118" s="216" t="s">
        <v>9679</v>
      </c>
      <c r="G118" s="217" t="s">
        <v>806</v>
      </c>
      <c r="H118" s="218">
        <v>1</v>
      </c>
      <c r="I118" s="219"/>
      <c r="J118" s="220">
        <f>ROUND(I118*H118,2)</f>
        <v>0</v>
      </c>
      <c r="K118" s="216" t="s">
        <v>247</v>
      </c>
      <c r="L118" s="45"/>
      <c r="M118" s="221" t="s">
        <v>19</v>
      </c>
      <c r="N118" s="222" t="s">
        <v>43</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248</v>
      </c>
      <c r="AT118" s="225" t="s">
        <v>243</v>
      </c>
      <c r="AU118" s="225" t="s">
        <v>72</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9680</v>
      </c>
    </row>
    <row r="119" s="2" customFormat="1">
      <c r="A119" s="39"/>
      <c r="B119" s="40"/>
      <c r="C119" s="214" t="s">
        <v>298</v>
      </c>
      <c r="D119" s="214" t="s">
        <v>243</v>
      </c>
      <c r="E119" s="215" t="s">
        <v>9681</v>
      </c>
      <c r="F119" s="216" t="s">
        <v>9682</v>
      </c>
      <c r="G119" s="217" t="s">
        <v>806</v>
      </c>
      <c r="H119" s="218">
        <v>1</v>
      </c>
      <c r="I119" s="219"/>
      <c r="J119" s="220">
        <f>ROUND(I119*H119,2)</f>
        <v>0</v>
      </c>
      <c r="K119" s="216" t="s">
        <v>247</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248</v>
      </c>
      <c r="AT119" s="225" t="s">
        <v>243</v>
      </c>
      <c r="AU119" s="225" t="s">
        <v>72</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9683</v>
      </c>
    </row>
    <row r="120" s="2" customFormat="1">
      <c r="A120" s="39"/>
      <c r="B120" s="40"/>
      <c r="C120" s="214" t="s">
        <v>341</v>
      </c>
      <c r="D120" s="214" t="s">
        <v>243</v>
      </c>
      <c r="E120" s="215" t="s">
        <v>9684</v>
      </c>
      <c r="F120" s="216" t="s">
        <v>9685</v>
      </c>
      <c r="G120" s="217" t="s">
        <v>806</v>
      </c>
      <c r="H120" s="218">
        <v>1</v>
      </c>
      <c r="I120" s="219"/>
      <c r="J120" s="220">
        <f>ROUND(I120*H120,2)</f>
        <v>0</v>
      </c>
      <c r="K120" s="216" t="s">
        <v>247</v>
      </c>
      <c r="L120" s="45"/>
      <c r="M120" s="221" t="s">
        <v>19</v>
      </c>
      <c r="N120" s="222" t="s">
        <v>43</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248</v>
      </c>
      <c r="AT120" s="225" t="s">
        <v>243</v>
      </c>
      <c r="AU120" s="225" t="s">
        <v>72</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248</v>
      </c>
      <c r="BM120" s="225" t="s">
        <v>9686</v>
      </c>
    </row>
    <row r="121" s="2" customFormat="1" ht="21.75" customHeight="1">
      <c r="A121" s="39"/>
      <c r="B121" s="40"/>
      <c r="C121" s="214" t="s">
        <v>301</v>
      </c>
      <c r="D121" s="214" t="s">
        <v>243</v>
      </c>
      <c r="E121" s="215" t="s">
        <v>9687</v>
      </c>
      <c r="F121" s="216" t="s">
        <v>9688</v>
      </c>
      <c r="G121" s="217" t="s">
        <v>806</v>
      </c>
      <c r="H121" s="218">
        <v>8</v>
      </c>
      <c r="I121" s="219"/>
      <c r="J121" s="220">
        <f>ROUND(I121*H121,2)</f>
        <v>0</v>
      </c>
      <c r="K121" s="216" t="s">
        <v>247</v>
      </c>
      <c r="L121" s="45"/>
      <c r="M121" s="221" t="s">
        <v>19</v>
      </c>
      <c r="N121" s="222" t="s">
        <v>43</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248</v>
      </c>
      <c r="AT121" s="225" t="s">
        <v>243</v>
      </c>
      <c r="AU121" s="225" t="s">
        <v>72</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9689</v>
      </c>
    </row>
    <row r="122" s="2" customFormat="1" ht="16.5" customHeight="1">
      <c r="A122" s="39"/>
      <c r="B122" s="40"/>
      <c r="C122" s="214" t="s">
        <v>348</v>
      </c>
      <c r="D122" s="214" t="s">
        <v>243</v>
      </c>
      <c r="E122" s="215" t="s">
        <v>9690</v>
      </c>
      <c r="F122" s="216" t="s">
        <v>9676</v>
      </c>
      <c r="G122" s="217" t="s">
        <v>806</v>
      </c>
      <c r="H122" s="218">
        <v>1</v>
      </c>
      <c r="I122" s="219"/>
      <c r="J122" s="220">
        <f>ROUND(I122*H122,2)</f>
        <v>0</v>
      </c>
      <c r="K122" s="216" t="s">
        <v>247</v>
      </c>
      <c r="L122" s="45"/>
      <c r="M122" s="221" t="s">
        <v>19</v>
      </c>
      <c r="N122" s="222" t="s">
        <v>43</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248</v>
      </c>
      <c r="AT122" s="225" t="s">
        <v>243</v>
      </c>
      <c r="AU122" s="225" t="s">
        <v>72</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248</v>
      </c>
      <c r="BM122" s="225" t="s">
        <v>9691</v>
      </c>
    </row>
    <row r="123" s="2" customFormat="1" ht="16.5" customHeight="1">
      <c r="A123" s="39"/>
      <c r="B123" s="40"/>
      <c r="C123" s="214" t="s">
        <v>306</v>
      </c>
      <c r="D123" s="214" t="s">
        <v>243</v>
      </c>
      <c r="E123" s="215" t="s">
        <v>9692</v>
      </c>
      <c r="F123" s="216" t="s">
        <v>9676</v>
      </c>
      <c r="G123" s="217" t="s">
        <v>806</v>
      </c>
      <c r="H123" s="218">
        <v>1</v>
      </c>
      <c r="I123" s="219"/>
      <c r="J123" s="220">
        <f>ROUND(I123*H123,2)</f>
        <v>0</v>
      </c>
      <c r="K123" s="216" t="s">
        <v>247</v>
      </c>
      <c r="L123" s="45"/>
      <c r="M123" s="221" t="s">
        <v>19</v>
      </c>
      <c r="N123" s="222" t="s">
        <v>43</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248</v>
      </c>
      <c r="AT123" s="225" t="s">
        <v>243</v>
      </c>
      <c r="AU123" s="225" t="s">
        <v>72</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9693</v>
      </c>
    </row>
    <row r="124" s="2" customFormat="1">
      <c r="A124" s="39"/>
      <c r="B124" s="40"/>
      <c r="C124" s="214" t="s">
        <v>355</v>
      </c>
      <c r="D124" s="214" t="s">
        <v>243</v>
      </c>
      <c r="E124" s="215" t="s">
        <v>9694</v>
      </c>
      <c r="F124" s="216" t="s">
        <v>9685</v>
      </c>
      <c r="G124" s="217" t="s">
        <v>806</v>
      </c>
      <c r="H124" s="218">
        <v>1</v>
      </c>
      <c r="I124" s="219"/>
      <c r="J124" s="220">
        <f>ROUND(I124*H124,2)</f>
        <v>0</v>
      </c>
      <c r="K124" s="216" t="s">
        <v>247</v>
      </c>
      <c r="L124" s="45"/>
      <c r="M124" s="221" t="s">
        <v>19</v>
      </c>
      <c r="N124" s="222" t="s">
        <v>43</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248</v>
      </c>
      <c r="AT124" s="225" t="s">
        <v>243</v>
      </c>
      <c r="AU124" s="225" t="s">
        <v>72</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9695</v>
      </c>
    </row>
    <row r="125" s="2" customFormat="1" ht="21.75" customHeight="1">
      <c r="A125" s="39"/>
      <c r="B125" s="40"/>
      <c r="C125" s="214" t="s">
        <v>308</v>
      </c>
      <c r="D125" s="214" t="s">
        <v>243</v>
      </c>
      <c r="E125" s="215" t="s">
        <v>9696</v>
      </c>
      <c r="F125" s="216" t="s">
        <v>9688</v>
      </c>
      <c r="G125" s="217" t="s">
        <v>806</v>
      </c>
      <c r="H125" s="218">
        <v>8</v>
      </c>
      <c r="I125" s="219"/>
      <c r="J125" s="220">
        <f>ROUND(I125*H125,2)</f>
        <v>0</v>
      </c>
      <c r="K125" s="216" t="s">
        <v>247</v>
      </c>
      <c r="L125" s="45"/>
      <c r="M125" s="221" t="s">
        <v>19</v>
      </c>
      <c r="N125" s="222" t="s">
        <v>43</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248</v>
      </c>
      <c r="AT125" s="225" t="s">
        <v>243</v>
      </c>
      <c r="AU125" s="225" t="s">
        <v>72</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248</v>
      </c>
      <c r="BM125" s="225" t="s">
        <v>9697</v>
      </c>
    </row>
    <row r="126" s="2" customFormat="1">
      <c r="A126" s="39"/>
      <c r="B126" s="40"/>
      <c r="C126" s="214" t="s">
        <v>364</v>
      </c>
      <c r="D126" s="214" t="s">
        <v>243</v>
      </c>
      <c r="E126" s="215" t="s">
        <v>9698</v>
      </c>
      <c r="F126" s="216" t="s">
        <v>9679</v>
      </c>
      <c r="G126" s="217" t="s">
        <v>806</v>
      </c>
      <c r="H126" s="218">
        <v>1</v>
      </c>
      <c r="I126" s="219"/>
      <c r="J126" s="220">
        <f>ROUND(I126*H126,2)</f>
        <v>0</v>
      </c>
      <c r="K126" s="216" t="s">
        <v>247</v>
      </c>
      <c r="L126" s="45"/>
      <c r="M126" s="221" t="s">
        <v>19</v>
      </c>
      <c r="N126" s="222" t="s">
        <v>43</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248</v>
      </c>
      <c r="AT126" s="225" t="s">
        <v>243</v>
      </c>
      <c r="AU126" s="225" t="s">
        <v>72</v>
      </c>
      <c r="AY126" s="18" t="s">
        <v>240</v>
      </c>
      <c r="BE126" s="226">
        <f>IF(N126="základní",J126,0)</f>
        <v>0</v>
      </c>
      <c r="BF126" s="226">
        <f>IF(N126="snížená",J126,0)</f>
        <v>0</v>
      </c>
      <c r="BG126" s="226">
        <f>IF(N126="zákl. přenesená",J126,0)</f>
        <v>0</v>
      </c>
      <c r="BH126" s="226">
        <f>IF(N126="sníž. přenesená",J126,0)</f>
        <v>0</v>
      </c>
      <c r="BI126" s="226">
        <f>IF(N126="nulová",J126,0)</f>
        <v>0</v>
      </c>
      <c r="BJ126" s="18" t="s">
        <v>79</v>
      </c>
      <c r="BK126" s="226">
        <f>ROUND(I126*H126,2)</f>
        <v>0</v>
      </c>
      <c r="BL126" s="18" t="s">
        <v>248</v>
      </c>
      <c r="BM126" s="225" t="s">
        <v>9699</v>
      </c>
    </row>
    <row r="127" s="2" customFormat="1">
      <c r="A127" s="39"/>
      <c r="B127" s="40"/>
      <c r="C127" s="214" t="s">
        <v>311</v>
      </c>
      <c r="D127" s="214" t="s">
        <v>243</v>
      </c>
      <c r="E127" s="215" t="s">
        <v>9700</v>
      </c>
      <c r="F127" s="216" t="s">
        <v>9682</v>
      </c>
      <c r="G127" s="217" t="s">
        <v>806</v>
      </c>
      <c r="H127" s="218">
        <v>1</v>
      </c>
      <c r="I127" s="219"/>
      <c r="J127" s="220">
        <f>ROUND(I127*H127,2)</f>
        <v>0</v>
      </c>
      <c r="K127" s="216" t="s">
        <v>247</v>
      </c>
      <c r="L127" s="45"/>
      <c r="M127" s="221" t="s">
        <v>19</v>
      </c>
      <c r="N127" s="222" t="s">
        <v>43</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248</v>
      </c>
      <c r="AT127" s="225" t="s">
        <v>243</v>
      </c>
      <c r="AU127" s="225" t="s">
        <v>72</v>
      </c>
      <c r="AY127" s="18" t="s">
        <v>240</v>
      </c>
      <c r="BE127" s="226">
        <f>IF(N127="základní",J127,0)</f>
        <v>0</v>
      </c>
      <c r="BF127" s="226">
        <f>IF(N127="snížená",J127,0)</f>
        <v>0</v>
      </c>
      <c r="BG127" s="226">
        <f>IF(N127="zákl. přenesená",J127,0)</f>
        <v>0</v>
      </c>
      <c r="BH127" s="226">
        <f>IF(N127="sníž. přenesená",J127,0)</f>
        <v>0</v>
      </c>
      <c r="BI127" s="226">
        <f>IF(N127="nulová",J127,0)</f>
        <v>0</v>
      </c>
      <c r="BJ127" s="18" t="s">
        <v>79</v>
      </c>
      <c r="BK127" s="226">
        <f>ROUND(I127*H127,2)</f>
        <v>0</v>
      </c>
      <c r="BL127" s="18" t="s">
        <v>248</v>
      </c>
      <c r="BM127" s="225" t="s">
        <v>9701</v>
      </c>
    </row>
    <row r="128" s="2" customFormat="1">
      <c r="A128" s="39"/>
      <c r="B128" s="40"/>
      <c r="C128" s="214" t="s">
        <v>371</v>
      </c>
      <c r="D128" s="214" t="s">
        <v>243</v>
      </c>
      <c r="E128" s="215" t="s">
        <v>9702</v>
      </c>
      <c r="F128" s="216" t="s">
        <v>9673</v>
      </c>
      <c r="G128" s="217" t="s">
        <v>806</v>
      </c>
      <c r="H128" s="218">
        <v>2</v>
      </c>
      <c r="I128" s="219"/>
      <c r="J128" s="220">
        <f>ROUND(I128*H128,2)</f>
        <v>0</v>
      </c>
      <c r="K128" s="216" t="s">
        <v>247</v>
      </c>
      <c r="L128" s="45"/>
      <c r="M128" s="221" t="s">
        <v>19</v>
      </c>
      <c r="N128" s="222" t="s">
        <v>43</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248</v>
      </c>
      <c r="AT128" s="225" t="s">
        <v>243</v>
      </c>
      <c r="AU128" s="225" t="s">
        <v>72</v>
      </c>
      <c r="AY128" s="18" t="s">
        <v>240</v>
      </c>
      <c r="BE128" s="226">
        <f>IF(N128="základní",J128,0)</f>
        <v>0</v>
      </c>
      <c r="BF128" s="226">
        <f>IF(N128="snížená",J128,0)</f>
        <v>0</v>
      </c>
      <c r="BG128" s="226">
        <f>IF(N128="zákl. přenesená",J128,0)</f>
        <v>0</v>
      </c>
      <c r="BH128" s="226">
        <f>IF(N128="sníž. přenesená",J128,0)</f>
        <v>0</v>
      </c>
      <c r="BI128" s="226">
        <f>IF(N128="nulová",J128,0)</f>
        <v>0</v>
      </c>
      <c r="BJ128" s="18" t="s">
        <v>79</v>
      </c>
      <c r="BK128" s="226">
        <f>ROUND(I128*H128,2)</f>
        <v>0</v>
      </c>
      <c r="BL128" s="18" t="s">
        <v>248</v>
      </c>
      <c r="BM128" s="225" t="s">
        <v>9703</v>
      </c>
    </row>
    <row r="129" s="2" customFormat="1" ht="16.5" customHeight="1">
      <c r="A129" s="39"/>
      <c r="B129" s="40"/>
      <c r="C129" s="214" t="s">
        <v>313</v>
      </c>
      <c r="D129" s="214" t="s">
        <v>243</v>
      </c>
      <c r="E129" s="215" t="s">
        <v>9704</v>
      </c>
      <c r="F129" s="216" t="s">
        <v>9676</v>
      </c>
      <c r="G129" s="217" t="s">
        <v>806</v>
      </c>
      <c r="H129" s="218">
        <v>1</v>
      </c>
      <c r="I129" s="219"/>
      <c r="J129" s="220">
        <f>ROUND(I129*H129,2)</f>
        <v>0</v>
      </c>
      <c r="K129" s="216" t="s">
        <v>247</v>
      </c>
      <c r="L129" s="45"/>
      <c r="M129" s="221" t="s">
        <v>19</v>
      </c>
      <c r="N129" s="222" t="s">
        <v>43</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248</v>
      </c>
      <c r="AT129" s="225" t="s">
        <v>243</v>
      </c>
      <c r="AU129" s="225" t="s">
        <v>72</v>
      </c>
      <c r="AY129" s="18" t="s">
        <v>240</v>
      </c>
      <c r="BE129" s="226">
        <f>IF(N129="základní",J129,0)</f>
        <v>0</v>
      </c>
      <c r="BF129" s="226">
        <f>IF(N129="snížená",J129,0)</f>
        <v>0</v>
      </c>
      <c r="BG129" s="226">
        <f>IF(N129="zákl. přenesená",J129,0)</f>
        <v>0</v>
      </c>
      <c r="BH129" s="226">
        <f>IF(N129="sníž. přenesená",J129,0)</f>
        <v>0</v>
      </c>
      <c r="BI129" s="226">
        <f>IF(N129="nulová",J129,0)</f>
        <v>0</v>
      </c>
      <c r="BJ129" s="18" t="s">
        <v>79</v>
      </c>
      <c r="BK129" s="226">
        <f>ROUND(I129*H129,2)</f>
        <v>0</v>
      </c>
      <c r="BL129" s="18" t="s">
        <v>248</v>
      </c>
      <c r="BM129" s="225" t="s">
        <v>9705</v>
      </c>
    </row>
    <row r="130" s="2" customFormat="1" ht="16.5" customHeight="1">
      <c r="A130" s="39"/>
      <c r="B130" s="40"/>
      <c r="C130" s="214" t="s">
        <v>378</v>
      </c>
      <c r="D130" s="214" t="s">
        <v>243</v>
      </c>
      <c r="E130" s="215" t="s">
        <v>9706</v>
      </c>
      <c r="F130" s="216" t="s">
        <v>9676</v>
      </c>
      <c r="G130" s="217" t="s">
        <v>806</v>
      </c>
      <c r="H130" s="218">
        <v>1</v>
      </c>
      <c r="I130" s="219"/>
      <c r="J130" s="220">
        <f>ROUND(I130*H130,2)</f>
        <v>0</v>
      </c>
      <c r="K130" s="216" t="s">
        <v>247</v>
      </c>
      <c r="L130" s="45"/>
      <c r="M130" s="221" t="s">
        <v>19</v>
      </c>
      <c r="N130" s="222" t="s">
        <v>43</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248</v>
      </c>
      <c r="AT130" s="225" t="s">
        <v>243</v>
      </c>
      <c r="AU130" s="225" t="s">
        <v>72</v>
      </c>
      <c r="AY130" s="18" t="s">
        <v>240</v>
      </c>
      <c r="BE130" s="226">
        <f>IF(N130="základní",J130,0)</f>
        <v>0</v>
      </c>
      <c r="BF130" s="226">
        <f>IF(N130="snížená",J130,0)</f>
        <v>0</v>
      </c>
      <c r="BG130" s="226">
        <f>IF(N130="zákl. přenesená",J130,0)</f>
        <v>0</v>
      </c>
      <c r="BH130" s="226">
        <f>IF(N130="sníž. přenesená",J130,0)</f>
        <v>0</v>
      </c>
      <c r="BI130" s="226">
        <f>IF(N130="nulová",J130,0)</f>
        <v>0</v>
      </c>
      <c r="BJ130" s="18" t="s">
        <v>79</v>
      </c>
      <c r="BK130" s="226">
        <f>ROUND(I130*H130,2)</f>
        <v>0</v>
      </c>
      <c r="BL130" s="18" t="s">
        <v>248</v>
      </c>
      <c r="BM130" s="225" t="s">
        <v>9707</v>
      </c>
    </row>
    <row r="131" s="2" customFormat="1">
      <c r="A131" s="39"/>
      <c r="B131" s="40"/>
      <c r="C131" s="214" t="s">
        <v>315</v>
      </c>
      <c r="D131" s="214" t="s">
        <v>243</v>
      </c>
      <c r="E131" s="215" t="s">
        <v>9708</v>
      </c>
      <c r="F131" s="216" t="s">
        <v>9673</v>
      </c>
      <c r="G131" s="217" t="s">
        <v>806</v>
      </c>
      <c r="H131" s="218">
        <v>2</v>
      </c>
      <c r="I131" s="219"/>
      <c r="J131" s="220">
        <f>ROUND(I131*H131,2)</f>
        <v>0</v>
      </c>
      <c r="K131" s="216" t="s">
        <v>247</v>
      </c>
      <c r="L131" s="45"/>
      <c r="M131" s="221" t="s">
        <v>19</v>
      </c>
      <c r="N131" s="222" t="s">
        <v>43</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248</v>
      </c>
      <c r="AT131" s="225" t="s">
        <v>243</v>
      </c>
      <c r="AU131" s="225" t="s">
        <v>72</v>
      </c>
      <c r="AY131" s="18" t="s">
        <v>240</v>
      </c>
      <c r="BE131" s="226">
        <f>IF(N131="základní",J131,0)</f>
        <v>0</v>
      </c>
      <c r="BF131" s="226">
        <f>IF(N131="snížená",J131,0)</f>
        <v>0</v>
      </c>
      <c r="BG131" s="226">
        <f>IF(N131="zákl. přenesená",J131,0)</f>
        <v>0</v>
      </c>
      <c r="BH131" s="226">
        <f>IF(N131="sníž. přenesená",J131,0)</f>
        <v>0</v>
      </c>
      <c r="BI131" s="226">
        <f>IF(N131="nulová",J131,0)</f>
        <v>0</v>
      </c>
      <c r="BJ131" s="18" t="s">
        <v>79</v>
      </c>
      <c r="BK131" s="226">
        <f>ROUND(I131*H131,2)</f>
        <v>0</v>
      </c>
      <c r="BL131" s="18" t="s">
        <v>248</v>
      </c>
      <c r="BM131" s="225" t="s">
        <v>9709</v>
      </c>
    </row>
    <row r="132" s="2" customFormat="1">
      <c r="A132" s="39"/>
      <c r="B132" s="40"/>
      <c r="C132" s="214" t="s">
        <v>388</v>
      </c>
      <c r="D132" s="214" t="s">
        <v>243</v>
      </c>
      <c r="E132" s="215" t="s">
        <v>9710</v>
      </c>
      <c r="F132" s="216" t="s">
        <v>9679</v>
      </c>
      <c r="G132" s="217" t="s">
        <v>806</v>
      </c>
      <c r="H132" s="218">
        <v>1</v>
      </c>
      <c r="I132" s="219"/>
      <c r="J132" s="220">
        <f>ROUND(I132*H132,2)</f>
        <v>0</v>
      </c>
      <c r="K132" s="216" t="s">
        <v>247</v>
      </c>
      <c r="L132" s="45"/>
      <c r="M132" s="221" t="s">
        <v>19</v>
      </c>
      <c r="N132" s="222" t="s">
        <v>43</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248</v>
      </c>
      <c r="AT132" s="225" t="s">
        <v>243</v>
      </c>
      <c r="AU132" s="225" t="s">
        <v>72</v>
      </c>
      <c r="AY132" s="18" t="s">
        <v>240</v>
      </c>
      <c r="BE132" s="226">
        <f>IF(N132="základní",J132,0)</f>
        <v>0</v>
      </c>
      <c r="BF132" s="226">
        <f>IF(N132="snížená",J132,0)</f>
        <v>0</v>
      </c>
      <c r="BG132" s="226">
        <f>IF(N132="zákl. přenesená",J132,0)</f>
        <v>0</v>
      </c>
      <c r="BH132" s="226">
        <f>IF(N132="sníž. přenesená",J132,0)</f>
        <v>0</v>
      </c>
      <c r="BI132" s="226">
        <f>IF(N132="nulová",J132,0)</f>
        <v>0</v>
      </c>
      <c r="BJ132" s="18" t="s">
        <v>79</v>
      </c>
      <c r="BK132" s="226">
        <f>ROUND(I132*H132,2)</f>
        <v>0</v>
      </c>
      <c r="BL132" s="18" t="s">
        <v>248</v>
      </c>
      <c r="BM132" s="225" t="s">
        <v>9711</v>
      </c>
    </row>
    <row r="133" s="2" customFormat="1">
      <c r="A133" s="39"/>
      <c r="B133" s="40"/>
      <c r="C133" s="214" t="s">
        <v>317</v>
      </c>
      <c r="D133" s="214" t="s">
        <v>243</v>
      </c>
      <c r="E133" s="215" t="s">
        <v>9712</v>
      </c>
      <c r="F133" s="216" t="s">
        <v>9682</v>
      </c>
      <c r="G133" s="217" t="s">
        <v>806</v>
      </c>
      <c r="H133" s="218">
        <v>1</v>
      </c>
      <c r="I133" s="219"/>
      <c r="J133" s="220">
        <f>ROUND(I133*H133,2)</f>
        <v>0</v>
      </c>
      <c r="K133" s="216" t="s">
        <v>247</v>
      </c>
      <c r="L133" s="45"/>
      <c r="M133" s="221" t="s">
        <v>19</v>
      </c>
      <c r="N133" s="222" t="s">
        <v>43</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248</v>
      </c>
      <c r="AT133" s="225" t="s">
        <v>243</v>
      </c>
      <c r="AU133" s="225" t="s">
        <v>72</v>
      </c>
      <c r="AY133" s="18" t="s">
        <v>240</v>
      </c>
      <c r="BE133" s="226">
        <f>IF(N133="základní",J133,0)</f>
        <v>0</v>
      </c>
      <c r="BF133" s="226">
        <f>IF(N133="snížená",J133,0)</f>
        <v>0</v>
      </c>
      <c r="BG133" s="226">
        <f>IF(N133="zákl. přenesená",J133,0)</f>
        <v>0</v>
      </c>
      <c r="BH133" s="226">
        <f>IF(N133="sníž. přenesená",J133,0)</f>
        <v>0</v>
      </c>
      <c r="BI133" s="226">
        <f>IF(N133="nulová",J133,0)</f>
        <v>0</v>
      </c>
      <c r="BJ133" s="18" t="s">
        <v>79</v>
      </c>
      <c r="BK133" s="226">
        <f>ROUND(I133*H133,2)</f>
        <v>0</v>
      </c>
      <c r="BL133" s="18" t="s">
        <v>248</v>
      </c>
      <c r="BM133" s="225" t="s">
        <v>9713</v>
      </c>
    </row>
    <row r="134" s="2" customFormat="1">
      <c r="A134" s="39"/>
      <c r="B134" s="40"/>
      <c r="C134" s="214" t="s">
        <v>397</v>
      </c>
      <c r="D134" s="214" t="s">
        <v>243</v>
      </c>
      <c r="E134" s="215" t="s">
        <v>9714</v>
      </c>
      <c r="F134" s="216" t="s">
        <v>9715</v>
      </c>
      <c r="G134" s="217" t="s">
        <v>806</v>
      </c>
      <c r="H134" s="218">
        <v>3</v>
      </c>
      <c r="I134" s="219"/>
      <c r="J134" s="220">
        <f>ROUND(I134*H134,2)</f>
        <v>0</v>
      </c>
      <c r="K134" s="216" t="s">
        <v>247</v>
      </c>
      <c r="L134" s="45"/>
      <c r="M134" s="221" t="s">
        <v>19</v>
      </c>
      <c r="N134" s="222" t="s">
        <v>43</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248</v>
      </c>
      <c r="AT134" s="225" t="s">
        <v>243</v>
      </c>
      <c r="AU134" s="225" t="s">
        <v>72</v>
      </c>
      <c r="AY134" s="18" t="s">
        <v>240</v>
      </c>
      <c r="BE134" s="226">
        <f>IF(N134="základní",J134,0)</f>
        <v>0</v>
      </c>
      <c r="BF134" s="226">
        <f>IF(N134="snížená",J134,0)</f>
        <v>0</v>
      </c>
      <c r="BG134" s="226">
        <f>IF(N134="zákl. přenesená",J134,0)</f>
        <v>0</v>
      </c>
      <c r="BH134" s="226">
        <f>IF(N134="sníž. přenesená",J134,0)</f>
        <v>0</v>
      </c>
      <c r="BI134" s="226">
        <f>IF(N134="nulová",J134,0)</f>
        <v>0</v>
      </c>
      <c r="BJ134" s="18" t="s">
        <v>79</v>
      </c>
      <c r="BK134" s="226">
        <f>ROUND(I134*H134,2)</f>
        <v>0</v>
      </c>
      <c r="BL134" s="18" t="s">
        <v>248</v>
      </c>
      <c r="BM134" s="225" t="s">
        <v>9716</v>
      </c>
    </row>
    <row r="135" s="2" customFormat="1" ht="16.5" customHeight="1">
      <c r="A135" s="39"/>
      <c r="B135" s="40"/>
      <c r="C135" s="214" t="s">
        <v>320</v>
      </c>
      <c r="D135" s="214" t="s">
        <v>243</v>
      </c>
      <c r="E135" s="215" t="s">
        <v>9717</v>
      </c>
      <c r="F135" s="216" t="s">
        <v>9718</v>
      </c>
      <c r="G135" s="217" t="s">
        <v>806</v>
      </c>
      <c r="H135" s="218">
        <v>1</v>
      </c>
      <c r="I135" s="219"/>
      <c r="J135" s="220">
        <f>ROUND(I135*H135,2)</f>
        <v>0</v>
      </c>
      <c r="K135" s="216" t="s">
        <v>247</v>
      </c>
      <c r="L135" s="45"/>
      <c r="M135" s="221" t="s">
        <v>19</v>
      </c>
      <c r="N135" s="222" t="s">
        <v>43</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248</v>
      </c>
      <c r="AT135" s="225" t="s">
        <v>243</v>
      </c>
      <c r="AU135" s="225" t="s">
        <v>72</v>
      </c>
      <c r="AY135" s="18" t="s">
        <v>240</v>
      </c>
      <c r="BE135" s="226">
        <f>IF(N135="základní",J135,0)</f>
        <v>0</v>
      </c>
      <c r="BF135" s="226">
        <f>IF(N135="snížená",J135,0)</f>
        <v>0</v>
      </c>
      <c r="BG135" s="226">
        <f>IF(N135="zákl. přenesená",J135,0)</f>
        <v>0</v>
      </c>
      <c r="BH135" s="226">
        <f>IF(N135="sníž. přenesená",J135,0)</f>
        <v>0</v>
      </c>
      <c r="BI135" s="226">
        <f>IF(N135="nulová",J135,0)</f>
        <v>0</v>
      </c>
      <c r="BJ135" s="18" t="s">
        <v>79</v>
      </c>
      <c r="BK135" s="226">
        <f>ROUND(I135*H135,2)</f>
        <v>0</v>
      </c>
      <c r="BL135" s="18" t="s">
        <v>248</v>
      </c>
      <c r="BM135" s="225" t="s">
        <v>9719</v>
      </c>
    </row>
    <row r="136" s="2" customFormat="1" ht="21.75" customHeight="1">
      <c r="A136" s="39"/>
      <c r="B136" s="40"/>
      <c r="C136" s="214" t="s">
        <v>406</v>
      </c>
      <c r="D136" s="214" t="s">
        <v>243</v>
      </c>
      <c r="E136" s="215" t="s">
        <v>9720</v>
      </c>
      <c r="F136" s="216" t="s">
        <v>9721</v>
      </c>
      <c r="G136" s="217" t="s">
        <v>806</v>
      </c>
      <c r="H136" s="218">
        <v>4</v>
      </c>
      <c r="I136" s="219"/>
      <c r="J136" s="220">
        <f>ROUND(I136*H136,2)</f>
        <v>0</v>
      </c>
      <c r="K136" s="216" t="s">
        <v>247</v>
      </c>
      <c r="L136" s="45"/>
      <c r="M136" s="221" t="s">
        <v>19</v>
      </c>
      <c r="N136" s="222" t="s">
        <v>43</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248</v>
      </c>
      <c r="AT136" s="225" t="s">
        <v>243</v>
      </c>
      <c r="AU136" s="225" t="s">
        <v>72</v>
      </c>
      <c r="AY136" s="18" t="s">
        <v>240</v>
      </c>
      <c r="BE136" s="226">
        <f>IF(N136="základní",J136,0)</f>
        <v>0</v>
      </c>
      <c r="BF136" s="226">
        <f>IF(N136="snížená",J136,0)</f>
        <v>0</v>
      </c>
      <c r="BG136" s="226">
        <f>IF(N136="zákl. přenesená",J136,0)</f>
        <v>0</v>
      </c>
      <c r="BH136" s="226">
        <f>IF(N136="sníž. přenesená",J136,0)</f>
        <v>0</v>
      </c>
      <c r="BI136" s="226">
        <f>IF(N136="nulová",J136,0)</f>
        <v>0</v>
      </c>
      <c r="BJ136" s="18" t="s">
        <v>79</v>
      </c>
      <c r="BK136" s="226">
        <f>ROUND(I136*H136,2)</f>
        <v>0</v>
      </c>
      <c r="BL136" s="18" t="s">
        <v>248</v>
      </c>
      <c r="BM136" s="225" t="s">
        <v>9722</v>
      </c>
    </row>
    <row r="137" s="2" customFormat="1" ht="16.5" customHeight="1">
      <c r="A137" s="39"/>
      <c r="B137" s="40"/>
      <c r="C137" s="214" t="s">
        <v>322</v>
      </c>
      <c r="D137" s="214" t="s">
        <v>243</v>
      </c>
      <c r="E137" s="215" t="s">
        <v>9723</v>
      </c>
      <c r="F137" s="216" t="s">
        <v>9724</v>
      </c>
      <c r="G137" s="217" t="s">
        <v>806</v>
      </c>
      <c r="H137" s="218">
        <v>1</v>
      </c>
      <c r="I137" s="219"/>
      <c r="J137" s="220">
        <f>ROUND(I137*H137,2)</f>
        <v>0</v>
      </c>
      <c r="K137" s="216" t="s">
        <v>247</v>
      </c>
      <c r="L137" s="45"/>
      <c r="M137" s="221" t="s">
        <v>19</v>
      </c>
      <c r="N137" s="222" t="s">
        <v>43</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248</v>
      </c>
      <c r="AT137" s="225" t="s">
        <v>243</v>
      </c>
      <c r="AU137" s="225" t="s">
        <v>72</v>
      </c>
      <c r="AY137" s="18" t="s">
        <v>240</v>
      </c>
      <c r="BE137" s="226">
        <f>IF(N137="základní",J137,0)</f>
        <v>0</v>
      </c>
      <c r="BF137" s="226">
        <f>IF(N137="snížená",J137,0)</f>
        <v>0</v>
      </c>
      <c r="BG137" s="226">
        <f>IF(N137="zákl. přenesená",J137,0)</f>
        <v>0</v>
      </c>
      <c r="BH137" s="226">
        <f>IF(N137="sníž. přenesená",J137,0)</f>
        <v>0</v>
      </c>
      <c r="BI137" s="226">
        <f>IF(N137="nulová",J137,0)</f>
        <v>0</v>
      </c>
      <c r="BJ137" s="18" t="s">
        <v>79</v>
      </c>
      <c r="BK137" s="226">
        <f>ROUND(I137*H137,2)</f>
        <v>0</v>
      </c>
      <c r="BL137" s="18" t="s">
        <v>248</v>
      </c>
      <c r="BM137" s="225" t="s">
        <v>9725</v>
      </c>
    </row>
    <row r="138" s="2" customFormat="1">
      <c r="A138" s="39"/>
      <c r="B138" s="40"/>
      <c r="C138" s="214" t="s">
        <v>413</v>
      </c>
      <c r="D138" s="214" t="s">
        <v>243</v>
      </c>
      <c r="E138" s="215" t="s">
        <v>9726</v>
      </c>
      <c r="F138" s="216" t="s">
        <v>9679</v>
      </c>
      <c r="G138" s="217" t="s">
        <v>806</v>
      </c>
      <c r="H138" s="218">
        <v>1</v>
      </c>
      <c r="I138" s="219"/>
      <c r="J138" s="220">
        <f>ROUND(I138*H138,2)</f>
        <v>0</v>
      </c>
      <c r="K138" s="216" t="s">
        <v>247</v>
      </c>
      <c r="L138" s="45"/>
      <c r="M138" s="221" t="s">
        <v>19</v>
      </c>
      <c r="N138" s="222" t="s">
        <v>43</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248</v>
      </c>
      <c r="AT138" s="225" t="s">
        <v>243</v>
      </c>
      <c r="AU138" s="225" t="s">
        <v>72</v>
      </c>
      <c r="AY138" s="18" t="s">
        <v>240</v>
      </c>
      <c r="BE138" s="226">
        <f>IF(N138="základní",J138,0)</f>
        <v>0</v>
      </c>
      <c r="BF138" s="226">
        <f>IF(N138="snížená",J138,0)</f>
        <v>0</v>
      </c>
      <c r="BG138" s="226">
        <f>IF(N138="zákl. přenesená",J138,0)</f>
        <v>0</v>
      </c>
      <c r="BH138" s="226">
        <f>IF(N138="sníž. přenesená",J138,0)</f>
        <v>0</v>
      </c>
      <c r="BI138" s="226">
        <f>IF(N138="nulová",J138,0)</f>
        <v>0</v>
      </c>
      <c r="BJ138" s="18" t="s">
        <v>79</v>
      </c>
      <c r="BK138" s="226">
        <f>ROUND(I138*H138,2)</f>
        <v>0</v>
      </c>
      <c r="BL138" s="18" t="s">
        <v>248</v>
      </c>
      <c r="BM138" s="225" t="s">
        <v>9727</v>
      </c>
    </row>
    <row r="139" s="2" customFormat="1">
      <c r="A139" s="39"/>
      <c r="B139" s="40"/>
      <c r="C139" s="214" t="s">
        <v>325</v>
      </c>
      <c r="D139" s="214" t="s">
        <v>243</v>
      </c>
      <c r="E139" s="215" t="s">
        <v>9728</v>
      </c>
      <c r="F139" s="216" t="s">
        <v>9682</v>
      </c>
      <c r="G139" s="217" t="s">
        <v>806</v>
      </c>
      <c r="H139" s="218">
        <v>1</v>
      </c>
      <c r="I139" s="219"/>
      <c r="J139" s="220">
        <f>ROUND(I139*H139,2)</f>
        <v>0</v>
      </c>
      <c r="K139" s="216" t="s">
        <v>247</v>
      </c>
      <c r="L139" s="45"/>
      <c r="M139" s="221" t="s">
        <v>19</v>
      </c>
      <c r="N139" s="222" t="s">
        <v>43</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248</v>
      </c>
      <c r="AT139" s="225" t="s">
        <v>243</v>
      </c>
      <c r="AU139" s="225" t="s">
        <v>72</v>
      </c>
      <c r="AY139" s="18" t="s">
        <v>240</v>
      </c>
      <c r="BE139" s="226">
        <f>IF(N139="základní",J139,0)</f>
        <v>0</v>
      </c>
      <c r="BF139" s="226">
        <f>IF(N139="snížená",J139,0)</f>
        <v>0</v>
      </c>
      <c r="BG139" s="226">
        <f>IF(N139="zákl. přenesená",J139,0)</f>
        <v>0</v>
      </c>
      <c r="BH139" s="226">
        <f>IF(N139="sníž. přenesená",J139,0)</f>
        <v>0</v>
      </c>
      <c r="BI139" s="226">
        <f>IF(N139="nulová",J139,0)</f>
        <v>0</v>
      </c>
      <c r="BJ139" s="18" t="s">
        <v>79</v>
      </c>
      <c r="BK139" s="226">
        <f>ROUND(I139*H139,2)</f>
        <v>0</v>
      </c>
      <c r="BL139" s="18" t="s">
        <v>248</v>
      </c>
      <c r="BM139" s="225" t="s">
        <v>9729</v>
      </c>
    </row>
    <row r="140" s="2" customFormat="1" ht="16.5" customHeight="1">
      <c r="A140" s="39"/>
      <c r="B140" s="40"/>
      <c r="C140" s="214" t="s">
        <v>421</v>
      </c>
      <c r="D140" s="214" t="s">
        <v>243</v>
      </c>
      <c r="E140" s="215" t="s">
        <v>9730</v>
      </c>
      <c r="F140" s="216" t="s">
        <v>9676</v>
      </c>
      <c r="G140" s="217" t="s">
        <v>806</v>
      </c>
      <c r="H140" s="218">
        <v>1</v>
      </c>
      <c r="I140" s="219"/>
      <c r="J140" s="220">
        <f>ROUND(I140*H140,2)</f>
        <v>0</v>
      </c>
      <c r="K140" s="216" t="s">
        <v>247</v>
      </c>
      <c r="L140" s="45"/>
      <c r="M140" s="221" t="s">
        <v>19</v>
      </c>
      <c r="N140" s="222" t="s">
        <v>43</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248</v>
      </c>
      <c r="AT140" s="225" t="s">
        <v>243</v>
      </c>
      <c r="AU140" s="225" t="s">
        <v>72</v>
      </c>
      <c r="AY140" s="18" t="s">
        <v>240</v>
      </c>
      <c r="BE140" s="226">
        <f>IF(N140="základní",J140,0)</f>
        <v>0</v>
      </c>
      <c r="BF140" s="226">
        <f>IF(N140="snížená",J140,0)</f>
        <v>0</v>
      </c>
      <c r="BG140" s="226">
        <f>IF(N140="zákl. přenesená",J140,0)</f>
        <v>0</v>
      </c>
      <c r="BH140" s="226">
        <f>IF(N140="sníž. přenesená",J140,0)</f>
        <v>0</v>
      </c>
      <c r="BI140" s="226">
        <f>IF(N140="nulová",J140,0)</f>
        <v>0</v>
      </c>
      <c r="BJ140" s="18" t="s">
        <v>79</v>
      </c>
      <c r="BK140" s="226">
        <f>ROUND(I140*H140,2)</f>
        <v>0</v>
      </c>
      <c r="BL140" s="18" t="s">
        <v>248</v>
      </c>
      <c r="BM140" s="225" t="s">
        <v>9731</v>
      </c>
    </row>
    <row r="141" s="2" customFormat="1">
      <c r="A141" s="39"/>
      <c r="B141" s="40"/>
      <c r="C141" s="214" t="s">
        <v>327</v>
      </c>
      <c r="D141" s="214" t="s">
        <v>243</v>
      </c>
      <c r="E141" s="215" t="s">
        <v>9732</v>
      </c>
      <c r="F141" s="216" t="s">
        <v>9673</v>
      </c>
      <c r="G141" s="217" t="s">
        <v>806</v>
      </c>
      <c r="H141" s="218">
        <v>2</v>
      </c>
      <c r="I141" s="219"/>
      <c r="J141" s="220">
        <f>ROUND(I141*H141,2)</f>
        <v>0</v>
      </c>
      <c r="K141" s="216" t="s">
        <v>247</v>
      </c>
      <c r="L141" s="45"/>
      <c r="M141" s="221" t="s">
        <v>19</v>
      </c>
      <c r="N141" s="222" t="s">
        <v>43</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248</v>
      </c>
      <c r="AT141" s="225" t="s">
        <v>243</v>
      </c>
      <c r="AU141" s="225" t="s">
        <v>72</v>
      </c>
      <c r="AY141" s="18" t="s">
        <v>240</v>
      </c>
      <c r="BE141" s="226">
        <f>IF(N141="základní",J141,0)</f>
        <v>0</v>
      </c>
      <c r="BF141" s="226">
        <f>IF(N141="snížená",J141,0)</f>
        <v>0</v>
      </c>
      <c r="BG141" s="226">
        <f>IF(N141="zákl. přenesená",J141,0)</f>
        <v>0</v>
      </c>
      <c r="BH141" s="226">
        <f>IF(N141="sníž. přenesená",J141,0)</f>
        <v>0</v>
      </c>
      <c r="BI141" s="226">
        <f>IF(N141="nulová",J141,0)</f>
        <v>0</v>
      </c>
      <c r="BJ141" s="18" t="s">
        <v>79</v>
      </c>
      <c r="BK141" s="226">
        <f>ROUND(I141*H141,2)</f>
        <v>0</v>
      </c>
      <c r="BL141" s="18" t="s">
        <v>248</v>
      </c>
      <c r="BM141" s="225" t="s">
        <v>9733</v>
      </c>
    </row>
    <row r="142" s="2" customFormat="1" ht="16.5" customHeight="1">
      <c r="A142" s="39"/>
      <c r="B142" s="40"/>
      <c r="C142" s="214" t="s">
        <v>428</v>
      </c>
      <c r="D142" s="214" t="s">
        <v>243</v>
      </c>
      <c r="E142" s="215" t="s">
        <v>9734</v>
      </c>
      <c r="F142" s="216" t="s">
        <v>9676</v>
      </c>
      <c r="G142" s="217" t="s">
        <v>806</v>
      </c>
      <c r="H142" s="218">
        <v>1</v>
      </c>
      <c r="I142" s="219"/>
      <c r="J142" s="220">
        <f>ROUND(I142*H142,2)</f>
        <v>0</v>
      </c>
      <c r="K142" s="216" t="s">
        <v>247</v>
      </c>
      <c r="L142" s="45"/>
      <c r="M142" s="221" t="s">
        <v>19</v>
      </c>
      <c r="N142" s="222" t="s">
        <v>43</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248</v>
      </c>
      <c r="AT142" s="225" t="s">
        <v>243</v>
      </c>
      <c r="AU142" s="225" t="s">
        <v>72</v>
      </c>
      <c r="AY142" s="18" t="s">
        <v>240</v>
      </c>
      <c r="BE142" s="226">
        <f>IF(N142="základní",J142,0)</f>
        <v>0</v>
      </c>
      <c r="BF142" s="226">
        <f>IF(N142="snížená",J142,0)</f>
        <v>0</v>
      </c>
      <c r="BG142" s="226">
        <f>IF(N142="zákl. přenesená",J142,0)</f>
        <v>0</v>
      </c>
      <c r="BH142" s="226">
        <f>IF(N142="sníž. přenesená",J142,0)</f>
        <v>0</v>
      </c>
      <c r="BI142" s="226">
        <f>IF(N142="nulová",J142,0)</f>
        <v>0</v>
      </c>
      <c r="BJ142" s="18" t="s">
        <v>79</v>
      </c>
      <c r="BK142" s="226">
        <f>ROUND(I142*H142,2)</f>
        <v>0</v>
      </c>
      <c r="BL142" s="18" t="s">
        <v>248</v>
      </c>
      <c r="BM142" s="225" t="s">
        <v>9735</v>
      </c>
    </row>
    <row r="143" s="2" customFormat="1">
      <c r="A143" s="39"/>
      <c r="B143" s="40"/>
      <c r="C143" s="214" t="s">
        <v>331</v>
      </c>
      <c r="D143" s="214" t="s">
        <v>243</v>
      </c>
      <c r="E143" s="215" t="s">
        <v>9736</v>
      </c>
      <c r="F143" s="216" t="s">
        <v>9673</v>
      </c>
      <c r="G143" s="217" t="s">
        <v>806</v>
      </c>
      <c r="H143" s="218">
        <v>2</v>
      </c>
      <c r="I143" s="219"/>
      <c r="J143" s="220">
        <f>ROUND(I143*H143,2)</f>
        <v>0</v>
      </c>
      <c r="K143" s="216" t="s">
        <v>247</v>
      </c>
      <c r="L143" s="45"/>
      <c r="M143" s="221" t="s">
        <v>19</v>
      </c>
      <c r="N143" s="222" t="s">
        <v>43</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248</v>
      </c>
      <c r="AT143" s="225" t="s">
        <v>243</v>
      </c>
      <c r="AU143" s="225" t="s">
        <v>72</v>
      </c>
      <c r="AY143" s="18" t="s">
        <v>240</v>
      </c>
      <c r="BE143" s="226">
        <f>IF(N143="základní",J143,0)</f>
        <v>0</v>
      </c>
      <c r="BF143" s="226">
        <f>IF(N143="snížená",J143,0)</f>
        <v>0</v>
      </c>
      <c r="BG143" s="226">
        <f>IF(N143="zákl. přenesená",J143,0)</f>
        <v>0</v>
      </c>
      <c r="BH143" s="226">
        <f>IF(N143="sníž. přenesená",J143,0)</f>
        <v>0</v>
      </c>
      <c r="BI143" s="226">
        <f>IF(N143="nulová",J143,0)</f>
        <v>0</v>
      </c>
      <c r="BJ143" s="18" t="s">
        <v>79</v>
      </c>
      <c r="BK143" s="226">
        <f>ROUND(I143*H143,2)</f>
        <v>0</v>
      </c>
      <c r="BL143" s="18" t="s">
        <v>248</v>
      </c>
      <c r="BM143" s="225" t="s">
        <v>9737</v>
      </c>
    </row>
    <row r="144" s="2" customFormat="1" ht="16.5" customHeight="1">
      <c r="A144" s="39"/>
      <c r="B144" s="40"/>
      <c r="C144" s="214" t="s">
        <v>617</v>
      </c>
      <c r="D144" s="214" t="s">
        <v>243</v>
      </c>
      <c r="E144" s="215" t="s">
        <v>9738</v>
      </c>
      <c r="F144" s="216" t="s">
        <v>9739</v>
      </c>
      <c r="G144" s="217" t="s">
        <v>1418</v>
      </c>
      <c r="H144" s="218">
        <v>2.7000000000000002</v>
      </c>
      <c r="I144" s="219"/>
      <c r="J144" s="220">
        <f>ROUND(I144*H144,2)</f>
        <v>0</v>
      </c>
      <c r="K144" s="216" t="s">
        <v>247</v>
      </c>
      <c r="L144" s="45"/>
      <c r="M144" s="221" t="s">
        <v>19</v>
      </c>
      <c r="N144" s="222" t="s">
        <v>43</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248</v>
      </c>
      <c r="AT144" s="225" t="s">
        <v>243</v>
      </c>
      <c r="AU144" s="225" t="s">
        <v>72</v>
      </c>
      <c r="AY144" s="18" t="s">
        <v>240</v>
      </c>
      <c r="BE144" s="226">
        <f>IF(N144="základní",J144,0)</f>
        <v>0</v>
      </c>
      <c r="BF144" s="226">
        <f>IF(N144="snížená",J144,0)</f>
        <v>0</v>
      </c>
      <c r="BG144" s="226">
        <f>IF(N144="zákl. přenesená",J144,0)</f>
        <v>0</v>
      </c>
      <c r="BH144" s="226">
        <f>IF(N144="sníž. přenesená",J144,0)</f>
        <v>0</v>
      </c>
      <c r="BI144" s="226">
        <f>IF(N144="nulová",J144,0)</f>
        <v>0</v>
      </c>
      <c r="BJ144" s="18" t="s">
        <v>79</v>
      </c>
      <c r="BK144" s="226">
        <f>ROUND(I144*H144,2)</f>
        <v>0</v>
      </c>
      <c r="BL144" s="18" t="s">
        <v>248</v>
      </c>
      <c r="BM144" s="225" t="s">
        <v>9740</v>
      </c>
    </row>
    <row r="145" s="2" customFormat="1">
      <c r="A145" s="39"/>
      <c r="B145" s="40"/>
      <c r="C145" s="214" t="s">
        <v>333</v>
      </c>
      <c r="D145" s="214" t="s">
        <v>243</v>
      </c>
      <c r="E145" s="215" t="s">
        <v>9741</v>
      </c>
      <c r="F145" s="216" t="s">
        <v>9742</v>
      </c>
      <c r="G145" s="217" t="s">
        <v>1418</v>
      </c>
      <c r="H145" s="218">
        <v>2.2000000000000002</v>
      </c>
      <c r="I145" s="219"/>
      <c r="J145" s="220">
        <f>ROUND(I145*H145,2)</f>
        <v>0</v>
      </c>
      <c r="K145" s="216" t="s">
        <v>247</v>
      </c>
      <c r="L145" s="45"/>
      <c r="M145" s="221" t="s">
        <v>19</v>
      </c>
      <c r="N145" s="222" t="s">
        <v>43</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248</v>
      </c>
      <c r="AT145" s="225" t="s">
        <v>243</v>
      </c>
      <c r="AU145" s="225" t="s">
        <v>72</v>
      </c>
      <c r="AY145" s="18" t="s">
        <v>240</v>
      </c>
      <c r="BE145" s="226">
        <f>IF(N145="základní",J145,0)</f>
        <v>0</v>
      </c>
      <c r="BF145" s="226">
        <f>IF(N145="snížená",J145,0)</f>
        <v>0</v>
      </c>
      <c r="BG145" s="226">
        <f>IF(N145="zákl. přenesená",J145,0)</f>
        <v>0</v>
      </c>
      <c r="BH145" s="226">
        <f>IF(N145="sníž. přenesená",J145,0)</f>
        <v>0</v>
      </c>
      <c r="BI145" s="226">
        <f>IF(N145="nulová",J145,0)</f>
        <v>0</v>
      </c>
      <c r="BJ145" s="18" t="s">
        <v>79</v>
      </c>
      <c r="BK145" s="226">
        <f>ROUND(I145*H145,2)</f>
        <v>0</v>
      </c>
      <c r="BL145" s="18" t="s">
        <v>248</v>
      </c>
      <c r="BM145" s="225" t="s">
        <v>9743</v>
      </c>
    </row>
    <row r="146" s="2" customFormat="1">
      <c r="A146" s="39"/>
      <c r="B146" s="40"/>
      <c r="C146" s="214" t="s">
        <v>626</v>
      </c>
      <c r="D146" s="214" t="s">
        <v>243</v>
      </c>
      <c r="E146" s="215" t="s">
        <v>9744</v>
      </c>
      <c r="F146" s="216" t="s">
        <v>9745</v>
      </c>
      <c r="G146" s="217" t="s">
        <v>806</v>
      </c>
      <c r="H146" s="218">
        <v>3</v>
      </c>
      <c r="I146" s="219"/>
      <c r="J146" s="220">
        <f>ROUND(I146*H146,2)</f>
        <v>0</v>
      </c>
      <c r="K146" s="216" t="s">
        <v>247</v>
      </c>
      <c r="L146" s="45"/>
      <c r="M146" s="221" t="s">
        <v>19</v>
      </c>
      <c r="N146" s="222" t="s">
        <v>43</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248</v>
      </c>
      <c r="AT146" s="225" t="s">
        <v>243</v>
      </c>
      <c r="AU146" s="225" t="s">
        <v>72</v>
      </c>
      <c r="AY146" s="18" t="s">
        <v>240</v>
      </c>
      <c r="BE146" s="226">
        <f>IF(N146="základní",J146,0)</f>
        <v>0</v>
      </c>
      <c r="BF146" s="226">
        <f>IF(N146="snížená",J146,0)</f>
        <v>0</v>
      </c>
      <c r="BG146" s="226">
        <f>IF(N146="zákl. přenesená",J146,0)</f>
        <v>0</v>
      </c>
      <c r="BH146" s="226">
        <f>IF(N146="sníž. přenesená",J146,0)</f>
        <v>0</v>
      </c>
      <c r="BI146" s="226">
        <f>IF(N146="nulová",J146,0)</f>
        <v>0</v>
      </c>
      <c r="BJ146" s="18" t="s">
        <v>79</v>
      </c>
      <c r="BK146" s="226">
        <f>ROUND(I146*H146,2)</f>
        <v>0</v>
      </c>
      <c r="BL146" s="18" t="s">
        <v>248</v>
      </c>
      <c r="BM146" s="225" t="s">
        <v>9746</v>
      </c>
    </row>
    <row r="147" s="2" customFormat="1">
      <c r="A147" s="39"/>
      <c r="B147" s="40"/>
      <c r="C147" s="214" t="s">
        <v>336</v>
      </c>
      <c r="D147" s="214" t="s">
        <v>243</v>
      </c>
      <c r="E147" s="215" t="s">
        <v>9747</v>
      </c>
      <c r="F147" s="216" t="s">
        <v>9598</v>
      </c>
      <c r="G147" s="217" t="s">
        <v>806</v>
      </c>
      <c r="H147" s="218">
        <v>2</v>
      </c>
      <c r="I147" s="219"/>
      <c r="J147" s="220">
        <f>ROUND(I147*H147,2)</f>
        <v>0</v>
      </c>
      <c r="K147" s="216" t="s">
        <v>247</v>
      </c>
      <c r="L147" s="45"/>
      <c r="M147" s="221" t="s">
        <v>19</v>
      </c>
      <c r="N147" s="222" t="s">
        <v>43</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248</v>
      </c>
      <c r="AT147" s="225" t="s">
        <v>243</v>
      </c>
      <c r="AU147" s="225" t="s">
        <v>72</v>
      </c>
      <c r="AY147" s="18" t="s">
        <v>240</v>
      </c>
      <c r="BE147" s="226">
        <f>IF(N147="základní",J147,0)</f>
        <v>0</v>
      </c>
      <c r="BF147" s="226">
        <f>IF(N147="snížená",J147,0)</f>
        <v>0</v>
      </c>
      <c r="BG147" s="226">
        <f>IF(N147="zákl. přenesená",J147,0)</f>
        <v>0</v>
      </c>
      <c r="BH147" s="226">
        <f>IF(N147="sníž. přenesená",J147,0)</f>
        <v>0</v>
      </c>
      <c r="BI147" s="226">
        <f>IF(N147="nulová",J147,0)</f>
        <v>0</v>
      </c>
      <c r="BJ147" s="18" t="s">
        <v>79</v>
      </c>
      <c r="BK147" s="226">
        <f>ROUND(I147*H147,2)</f>
        <v>0</v>
      </c>
      <c r="BL147" s="18" t="s">
        <v>248</v>
      </c>
      <c r="BM147" s="225" t="s">
        <v>9748</v>
      </c>
    </row>
    <row r="148" s="2" customFormat="1" ht="55.5" customHeight="1">
      <c r="A148" s="39"/>
      <c r="B148" s="40"/>
      <c r="C148" s="214" t="s">
        <v>633</v>
      </c>
      <c r="D148" s="214" t="s">
        <v>243</v>
      </c>
      <c r="E148" s="215" t="s">
        <v>9749</v>
      </c>
      <c r="F148" s="216" t="s">
        <v>9750</v>
      </c>
      <c r="G148" s="217" t="s">
        <v>806</v>
      </c>
      <c r="H148" s="218">
        <v>1</v>
      </c>
      <c r="I148" s="219"/>
      <c r="J148" s="220">
        <f>ROUND(I148*H148,2)</f>
        <v>0</v>
      </c>
      <c r="K148" s="216" t="s">
        <v>247</v>
      </c>
      <c r="L148" s="45"/>
      <c r="M148" s="221" t="s">
        <v>19</v>
      </c>
      <c r="N148" s="222" t="s">
        <v>43</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248</v>
      </c>
      <c r="AT148" s="225" t="s">
        <v>243</v>
      </c>
      <c r="AU148" s="225" t="s">
        <v>72</v>
      </c>
      <c r="AY148" s="18" t="s">
        <v>240</v>
      </c>
      <c r="BE148" s="226">
        <f>IF(N148="základní",J148,0)</f>
        <v>0</v>
      </c>
      <c r="BF148" s="226">
        <f>IF(N148="snížená",J148,0)</f>
        <v>0</v>
      </c>
      <c r="BG148" s="226">
        <f>IF(N148="zákl. přenesená",J148,0)</f>
        <v>0</v>
      </c>
      <c r="BH148" s="226">
        <f>IF(N148="sníž. přenesená",J148,0)</f>
        <v>0</v>
      </c>
      <c r="BI148" s="226">
        <f>IF(N148="nulová",J148,0)</f>
        <v>0</v>
      </c>
      <c r="BJ148" s="18" t="s">
        <v>79</v>
      </c>
      <c r="BK148" s="226">
        <f>ROUND(I148*H148,2)</f>
        <v>0</v>
      </c>
      <c r="BL148" s="18" t="s">
        <v>248</v>
      </c>
      <c r="BM148" s="225" t="s">
        <v>9751</v>
      </c>
    </row>
    <row r="149" s="2" customFormat="1" ht="16.5" customHeight="1">
      <c r="A149" s="39"/>
      <c r="B149" s="40"/>
      <c r="C149" s="214" t="s">
        <v>338</v>
      </c>
      <c r="D149" s="214" t="s">
        <v>243</v>
      </c>
      <c r="E149" s="215" t="s">
        <v>9752</v>
      </c>
      <c r="F149" s="216" t="s">
        <v>9753</v>
      </c>
      <c r="G149" s="217" t="s">
        <v>251</v>
      </c>
      <c r="H149" s="218">
        <v>17.309999999999999</v>
      </c>
      <c r="I149" s="219"/>
      <c r="J149" s="220">
        <f>ROUND(I149*H149,2)</f>
        <v>0</v>
      </c>
      <c r="K149" s="216" t="s">
        <v>247</v>
      </c>
      <c r="L149" s="45"/>
      <c r="M149" s="221" t="s">
        <v>19</v>
      </c>
      <c r="N149" s="222" t="s">
        <v>43</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248</v>
      </c>
      <c r="AT149" s="225" t="s">
        <v>243</v>
      </c>
      <c r="AU149" s="225" t="s">
        <v>72</v>
      </c>
      <c r="AY149" s="18" t="s">
        <v>240</v>
      </c>
      <c r="BE149" s="226">
        <f>IF(N149="základní",J149,0)</f>
        <v>0</v>
      </c>
      <c r="BF149" s="226">
        <f>IF(N149="snížená",J149,0)</f>
        <v>0</v>
      </c>
      <c r="BG149" s="226">
        <f>IF(N149="zákl. přenesená",J149,0)</f>
        <v>0</v>
      </c>
      <c r="BH149" s="226">
        <f>IF(N149="sníž. přenesená",J149,0)</f>
        <v>0</v>
      </c>
      <c r="BI149" s="226">
        <f>IF(N149="nulová",J149,0)</f>
        <v>0</v>
      </c>
      <c r="BJ149" s="18" t="s">
        <v>79</v>
      </c>
      <c r="BK149" s="226">
        <f>ROUND(I149*H149,2)</f>
        <v>0</v>
      </c>
      <c r="BL149" s="18" t="s">
        <v>248</v>
      </c>
      <c r="BM149" s="225" t="s">
        <v>9754</v>
      </c>
    </row>
    <row r="150" s="13" customFormat="1">
      <c r="A150" s="13"/>
      <c r="B150" s="248"/>
      <c r="C150" s="249"/>
      <c r="D150" s="227" t="s">
        <v>801</v>
      </c>
      <c r="E150" s="250" t="s">
        <v>19</v>
      </c>
      <c r="F150" s="251" t="s">
        <v>9755</v>
      </c>
      <c r="G150" s="249"/>
      <c r="H150" s="252">
        <v>17.309999999999999</v>
      </c>
      <c r="I150" s="253"/>
      <c r="J150" s="249"/>
      <c r="K150" s="249"/>
      <c r="L150" s="254"/>
      <c r="M150" s="255"/>
      <c r="N150" s="256"/>
      <c r="O150" s="256"/>
      <c r="P150" s="256"/>
      <c r="Q150" s="256"/>
      <c r="R150" s="256"/>
      <c r="S150" s="256"/>
      <c r="T150" s="257"/>
      <c r="U150" s="13"/>
      <c r="V150" s="13"/>
      <c r="W150" s="13"/>
      <c r="X150" s="13"/>
      <c r="Y150" s="13"/>
      <c r="Z150" s="13"/>
      <c r="AA150" s="13"/>
      <c r="AB150" s="13"/>
      <c r="AC150" s="13"/>
      <c r="AD150" s="13"/>
      <c r="AE150" s="13"/>
      <c r="AT150" s="258" t="s">
        <v>801</v>
      </c>
      <c r="AU150" s="258" t="s">
        <v>72</v>
      </c>
      <c r="AV150" s="13" t="s">
        <v>81</v>
      </c>
      <c r="AW150" s="13" t="s">
        <v>33</v>
      </c>
      <c r="AX150" s="13" t="s">
        <v>79</v>
      </c>
      <c r="AY150" s="258" t="s">
        <v>240</v>
      </c>
    </row>
    <row r="151" s="2" customFormat="1">
      <c r="A151" s="39"/>
      <c r="B151" s="40"/>
      <c r="C151" s="214" t="s">
        <v>640</v>
      </c>
      <c r="D151" s="214" t="s">
        <v>243</v>
      </c>
      <c r="E151" s="215" t="s">
        <v>9756</v>
      </c>
      <c r="F151" s="216" t="s">
        <v>9757</v>
      </c>
      <c r="G151" s="217" t="s">
        <v>806</v>
      </c>
      <c r="H151" s="218">
        <v>2</v>
      </c>
      <c r="I151" s="219"/>
      <c r="J151" s="220">
        <f>ROUND(I151*H151,2)</f>
        <v>0</v>
      </c>
      <c r="K151" s="216" t="s">
        <v>247</v>
      </c>
      <c r="L151" s="45"/>
      <c r="M151" s="221" t="s">
        <v>19</v>
      </c>
      <c r="N151" s="222" t="s">
        <v>43</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248</v>
      </c>
      <c r="AT151" s="225" t="s">
        <v>243</v>
      </c>
      <c r="AU151" s="225" t="s">
        <v>72</v>
      </c>
      <c r="AY151" s="18" t="s">
        <v>240</v>
      </c>
      <c r="BE151" s="226">
        <f>IF(N151="základní",J151,0)</f>
        <v>0</v>
      </c>
      <c r="BF151" s="226">
        <f>IF(N151="snížená",J151,0)</f>
        <v>0</v>
      </c>
      <c r="BG151" s="226">
        <f>IF(N151="zákl. přenesená",J151,0)</f>
        <v>0</v>
      </c>
      <c r="BH151" s="226">
        <f>IF(N151="sníž. přenesená",J151,0)</f>
        <v>0</v>
      </c>
      <c r="BI151" s="226">
        <f>IF(N151="nulová",J151,0)</f>
        <v>0</v>
      </c>
      <c r="BJ151" s="18" t="s">
        <v>79</v>
      </c>
      <c r="BK151" s="226">
        <f>ROUND(I151*H151,2)</f>
        <v>0</v>
      </c>
      <c r="BL151" s="18" t="s">
        <v>248</v>
      </c>
      <c r="BM151" s="225" t="s">
        <v>9758</v>
      </c>
    </row>
    <row r="152" s="2" customFormat="1" ht="33" customHeight="1">
      <c r="A152" s="39"/>
      <c r="B152" s="40"/>
      <c r="C152" s="214" t="s">
        <v>344</v>
      </c>
      <c r="D152" s="214" t="s">
        <v>243</v>
      </c>
      <c r="E152" s="215" t="s">
        <v>9759</v>
      </c>
      <c r="F152" s="216" t="s">
        <v>9760</v>
      </c>
      <c r="G152" s="217" t="s">
        <v>806</v>
      </c>
      <c r="H152" s="218">
        <v>1</v>
      </c>
      <c r="I152" s="219"/>
      <c r="J152" s="220">
        <f>ROUND(I152*H152,2)</f>
        <v>0</v>
      </c>
      <c r="K152" s="216" t="s">
        <v>247</v>
      </c>
      <c r="L152" s="45"/>
      <c r="M152" s="221" t="s">
        <v>19</v>
      </c>
      <c r="N152" s="222" t="s">
        <v>43</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248</v>
      </c>
      <c r="AT152" s="225" t="s">
        <v>243</v>
      </c>
      <c r="AU152" s="225" t="s">
        <v>72</v>
      </c>
      <c r="AY152" s="18" t="s">
        <v>240</v>
      </c>
      <c r="BE152" s="226">
        <f>IF(N152="základní",J152,0)</f>
        <v>0</v>
      </c>
      <c r="BF152" s="226">
        <f>IF(N152="snížená",J152,0)</f>
        <v>0</v>
      </c>
      <c r="BG152" s="226">
        <f>IF(N152="zákl. přenesená",J152,0)</f>
        <v>0</v>
      </c>
      <c r="BH152" s="226">
        <f>IF(N152="sníž. přenesená",J152,0)</f>
        <v>0</v>
      </c>
      <c r="BI152" s="226">
        <f>IF(N152="nulová",J152,0)</f>
        <v>0</v>
      </c>
      <c r="BJ152" s="18" t="s">
        <v>79</v>
      </c>
      <c r="BK152" s="226">
        <f>ROUND(I152*H152,2)</f>
        <v>0</v>
      </c>
      <c r="BL152" s="18" t="s">
        <v>248</v>
      </c>
      <c r="BM152" s="225" t="s">
        <v>9761</v>
      </c>
    </row>
    <row r="153" s="2" customFormat="1" ht="16.5" customHeight="1">
      <c r="A153" s="39"/>
      <c r="B153" s="40"/>
      <c r="C153" s="214" t="s">
        <v>647</v>
      </c>
      <c r="D153" s="214" t="s">
        <v>243</v>
      </c>
      <c r="E153" s="215" t="s">
        <v>9762</v>
      </c>
      <c r="F153" s="216" t="s">
        <v>9763</v>
      </c>
      <c r="G153" s="217" t="s">
        <v>806</v>
      </c>
      <c r="H153" s="218">
        <v>3</v>
      </c>
      <c r="I153" s="219"/>
      <c r="J153" s="220">
        <f>ROUND(I153*H153,2)</f>
        <v>0</v>
      </c>
      <c r="K153" s="216" t="s">
        <v>247</v>
      </c>
      <c r="L153" s="45"/>
      <c r="M153" s="221" t="s">
        <v>19</v>
      </c>
      <c r="N153" s="222" t="s">
        <v>43</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248</v>
      </c>
      <c r="AT153" s="225" t="s">
        <v>243</v>
      </c>
      <c r="AU153" s="225" t="s">
        <v>72</v>
      </c>
      <c r="AY153" s="18" t="s">
        <v>240</v>
      </c>
      <c r="BE153" s="226">
        <f>IF(N153="základní",J153,0)</f>
        <v>0</v>
      </c>
      <c r="BF153" s="226">
        <f>IF(N153="snížená",J153,0)</f>
        <v>0</v>
      </c>
      <c r="BG153" s="226">
        <f>IF(N153="zákl. přenesená",J153,0)</f>
        <v>0</v>
      </c>
      <c r="BH153" s="226">
        <f>IF(N153="sníž. přenesená",J153,0)</f>
        <v>0</v>
      </c>
      <c r="BI153" s="226">
        <f>IF(N153="nulová",J153,0)</f>
        <v>0</v>
      </c>
      <c r="BJ153" s="18" t="s">
        <v>79</v>
      </c>
      <c r="BK153" s="226">
        <f>ROUND(I153*H153,2)</f>
        <v>0</v>
      </c>
      <c r="BL153" s="18" t="s">
        <v>248</v>
      </c>
      <c r="BM153" s="225" t="s">
        <v>9764</v>
      </c>
    </row>
    <row r="154" s="2" customFormat="1" ht="21.75" customHeight="1">
      <c r="A154" s="39"/>
      <c r="B154" s="40"/>
      <c r="C154" s="214" t="s">
        <v>347</v>
      </c>
      <c r="D154" s="214" t="s">
        <v>243</v>
      </c>
      <c r="E154" s="215" t="s">
        <v>9765</v>
      </c>
      <c r="F154" s="216" t="s">
        <v>9766</v>
      </c>
      <c r="G154" s="217" t="s">
        <v>806</v>
      </c>
      <c r="H154" s="218">
        <v>2</v>
      </c>
      <c r="I154" s="219"/>
      <c r="J154" s="220">
        <f>ROUND(I154*H154,2)</f>
        <v>0</v>
      </c>
      <c r="K154" s="216" t="s">
        <v>247</v>
      </c>
      <c r="L154" s="45"/>
      <c r="M154" s="221" t="s">
        <v>19</v>
      </c>
      <c r="N154" s="222" t="s">
        <v>43</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248</v>
      </c>
      <c r="AT154" s="225" t="s">
        <v>243</v>
      </c>
      <c r="AU154" s="225" t="s">
        <v>72</v>
      </c>
      <c r="AY154" s="18" t="s">
        <v>240</v>
      </c>
      <c r="BE154" s="226">
        <f>IF(N154="základní",J154,0)</f>
        <v>0</v>
      </c>
      <c r="BF154" s="226">
        <f>IF(N154="snížená",J154,0)</f>
        <v>0</v>
      </c>
      <c r="BG154" s="226">
        <f>IF(N154="zákl. přenesená",J154,0)</f>
        <v>0</v>
      </c>
      <c r="BH154" s="226">
        <f>IF(N154="sníž. přenesená",J154,0)</f>
        <v>0</v>
      </c>
      <c r="BI154" s="226">
        <f>IF(N154="nulová",J154,0)</f>
        <v>0</v>
      </c>
      <c r="BJ154" s="18" t="s">
        <v>79</v>
      </c>
      <c r="BK154" s="226">
        <f>ROUND(I154*H154,2)</f>
        <v>0</v>
      </c>
      <c r="BL154" s="18" t="s">
        <v>248</v>
      </c>
      <c r="BM154" s="225" t="s">
        <v>9767</v>
      </c>
    </row>
    <row r="155" s="2" customFormat="1" ht="16.5" customHeight="1">
      <c r="A155" s="39"/>
      <c r="B155" s="40"/>
      <c r="C155" s="214" t="s">
        <v>655</v>
      </c>
      <c r="D155" s="214" t="s">
        <v>243</v>
      </c>
      <c r="E155" s="215" t="s">
        <v>9768</v>
      </c>
      <c r="F155" s="216" t="s">
        <v>9769</v>
      </c>
      <c r="G155" s="217" t="s">
        <v>806</v>
      </c>
      <c r="H155" s="218">
        <v>2</v>
      </c>
      <c r="I155" s="219"/>
      <c r="J155" s="220">
        <f>ROUND(I155*H155,2)</f>
        <v>0</v>
      </c>
      <c r="K155" s="216" t="s">
        <v>247</v>
      </c>
      <c r="L155" s="45"/>
      <c r="M155" s="221" t="s">
        <v>19</v>
      </c>
      <c r="N155" s="222" t="s">
        <v>43</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248</v>
      </c>
      <c r="AT155" s="225" t="s">
        <v>243</v>
      </c>
      <c r="AU155" s="225" t="s">
        <v>72</v>
      </c>
      <c r="AY155" s="18" t="s">
        <v>240</v>
      </c>
      <c r="BE155" s="226">
        <f>IF(N155="základní",J155,0)</f>
        <v>0</v>
      </c>
      <c r="BF155" s="226">
        <f>IF(N155="snížená",J155,0)</f>
        <v>0</v>
      </c>
      <c r="BG155" s="226">
        <f>IF(N155="zákl. přenesená",J155,0)</f>
        <v>0</v>
      </c>
      <c r="BH155" s="226">
        <f>IF(N155="sníž. přenesená",J155,0)</f>
        <v>0</v>
      </c>
      <c r="BI155" s="226">
        <f>IF(N155="nulová",J155,0)</f>
        <v>0</v>
      </c>
      <c r="BJ155" s="18" t="s">
        <v>79</v>
      </c>
      <c r="BK155" s="226">
        <f>ROUND(I155*H155,2)</f>
        <v>0</v>
      </c>
      <c r="BL155" s="18" t="s">
        <v>248</v>
      </c>
      <c r="BM155" s="225" t="s">
        <v>9770</v>
      </c>
    </row>
    <row r="156" s="2" customFormat="1" ht="21.75" customHeight="1">
      <c r="A156" s="39"/>
      <c r="B156" s="40"/>
      <c r="C156" s="214" t="s">
        <v>351</v>
      </c>
      <c r="D156" s="214" t="s">
        <v>243</v>
      </c>
      <c r="E156" s="215" t="s">
        <v>9771</v>
      </c>
      <c r="F156" s="216" t="s">
        <v>9772</v>
      </c>
      <c r="G156" s="217" t="s">
        <v>806</v>
      </c>
      <c r="H156" s="218">
        <v>21</v>
      </c>
      <c r="I156" s="219"/>
      <c r="J156" s="220">
        <f>ROUND(I156*H156,2)</f>
        <v>0</v>
      </c>
      <c r="K156" s="216" t="s">
        <v>247</v>
      </c>
      <c r="L156" s="45"/>
      <c r="M156" s="221" t="s">
        <v>19</v>
      </c>
      <c r="N156" s="222" t="s">
        <v>43</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248</v>
      </c>
      <c r="AT156" s="225" t="s">
        <v>243</v>
      </c>
      <c r="AU156" s="225" t="s">
        <v>72</v>
      </c>
      <c r="AY156" s="18" t="s">
        <v>240</v>
      </c>
      <c r="BE156" s="226">
        <f>IF(N156="základní",J156,0)</f>
        <v>0</v>
      </c>
      <c r="BF156" s="226">
        <f>IF(N156="snížená",J156,0)</f>
        <v>0</v>
      </c>
      <c r="BG156" s="226">
        <f>IF(N156="zákl. přenesená",J156,0)</f>
        <v>0</v>
      </c>
      <c r="BH156" s="226">
        <f>IF(N156="sníž. přenesená",J156,0)</f>
        <v>0</v>
      </c>
      <c r="BI156" s="226">
        <f>IF(N156="nulová",J156,0)</f>
        <v>0</v>
      </c>
      <c r="BJ156" s="18" t="s">
        <v>79</v>
      </c>
      <c r="BK156" s="226">
        <f>ROUND(I156*H156,2)</f>
        <v>0</v>
      </c>
      <c r="BL156" s="18" t="s">
        <v>248</v>
      </c>
      <c r="BM156" s="225" t="s">
        <v>9773</v>
      </c>
    </row>
    <row r="157" s="2" customFormat="1">
      <c r="A157" s="39"/>
      <c r="B157" s="40"/>
      <c r="C157" s="214" t="s">
        <v>661</v>
      </c>
      <c r="D157" s="214" t="s">
        <v>243</v>
      </c>
      <c r="E157" s="215" t="s">
        <v>9774</v>
      </c>
      <c r="F157" s="216" t="s">
        <v>9775</v>
      </c>
      <c r="G157" s="217" t="s">
        <v>806</v>
      </c>
      <c r="H157" s="218">
        <v>1</v>
      </c>
      <c r="I157" s="219"/>
      <c r="J157" s="220">
        <f>ROUND(I157*H157,2)</f>
        <v>0</v>
      </c>
      <c r="K157" s="216" t="s">
        <v>247</v>
      </c>
      <c r="L157" s="45"/>
      <c r="M157" s="221" t="s">
        <v>19</v>
      </c>
      <c r="N157" s="222" t="s">
        <v>43</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248</v>
      </c>
      <c r="AT157" s="225" t="s">
        <v>243</v>
      </c>
      <c r="AU157" s="225" t="s">
        <v>72</v>
      </c>
      <c r="AY157" s="18" t="s">
        <v>240</v>
      </c>
      <c r="BE157" s="226">
        <f>IF(N157="základní",J157,0)</f>
        <v>0</v>
      </c>
      <c r="BF157" s="226">
        <f>IF(N157="snížená",J157,0)</f>
        <v>0</v>
      </c>
      <c r="BG157" s="226">
        <f>IF(N157="zákl. přenesená",J157,0)</f>
        <v>0</v>
      </c>
      <c r="BH157" s="226">
        <f>IF(N157="sníž. přenesená",J157,0)</f>
        <v>0</v>
      </c>
      <c r="BI157" s="226">
        <f>IF(N157="nulová",J157,0)</f>
        <v>0</v>
      </c>
      <c r="BJ157" s="18" t="s">
        <v>79</v>
      </c>
      <c r="BK157" s="226">
        <f>ROUND(I157*H157,2)</f>
        <v>0</v>
      </c>
      <c r="BL157" s="18" t="s">
        <v>248</v>
      </c>
      <c r="BM157" s="225" t="s">
        <v>9776</v>
      </c>
    </row>
    <row r="158" s="2" customFormat="1" ht="16.5" customHeight="1">
      <c r="A158" s="39"/>
      <c r="B158" s="40"/>
      <c r="C158" s="214" t="s">
        <v>354</v>
      </c>
      <c r="D158" s="214" t="s">
        <v>243</v>
      </c>
      <c r="E158" s="215" t="s">
        <v>9777</v>
      </c>
      <c r="F158" s="216" t="s">
        <v>9778</v>
      </c>
      <c r="G158" s="217" t="s">
        <v>806</v>
      </c>
      <c r="H158" s="218">
        <v>1</v>
      </c>
      <c r="I158" s="219"/>
      <c r="J158" s="220">
        <f>ROUND(I158*H158,2)</f>
        <v>0</v>
      </c>
      <c r="K158" s="216" t="s">
        <v>247</v>
      </c>
      <c r="L158" s="45"/>
      <c r="M158" s="221" t="s">
        <v>19</v>
      </c>
      <c r="N158" s="222" t="s">
        <v>43</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248</v>
      </c>
      <c r="AT158" s="225" t="s">
        <v>243</v>
      </c>
      <c r="AU158" s="225" t="s">
        <v>72</v>
      </c>
      <c r="AY158" s="18" t="s">
        <v>240</v>
      </c>
      <c r="BE158" s="226">
        <f>IF(N158="základní",J158,0)</f>
        <v>0</v>
      </c>
      <c r="BF158" s="226">
        <f>IF(N158="snížená",J158,0)</f>
        <v>0</v>
      </c>
      <c r="BG158" s="226">
        <f>IF(N158="zákl. přenesená",J158,0)</f>
        <v>0</v>
      </c>
      <c r="BH158" s="226">
        <f>IF(N158="sníž. přenesená",J158,0)</f>
        <v>0</v>
      </c>
      <c r="BI158" s="226">
        <f>IF(N158="nulová",J158,0)</f>
        <v>0</v>
      </c>
      <c r="BJ158" s="18" t="s">
        <v>79</v>
      </c>
      <c r="BK158" s="226">
        <f>ROUND(I158*H158,2)</f>
        <v>0</v>
      </c>
      <c r="BL158" s="18" t="s">
        <v>248</v>
      </c>
      <c r="BM158" s="225" t="s">
        <v>9779</v>
      </c>
    </row>
    <row r="159" s="2" customFormat="1" ht="16.5" customHeight="1">
      <c r="A159" s="39"/>
      <c r="B159" s="40"/>
      <c r="C159" s="214" t="s">
        <v>668</v>
      </c>
      <c r="D159" s="214" t="s">
        <v>243</v>
      </c>
      <c r="E159" s="215" t="s">
        <v>9780</v>
      </c>
      <c r="F159" s="216" t="s">
        <v>9778</v>
      </c>
      <c r="G159" s="217" t="s">
        <v>806</v>
      </c>
      <c r="H159" s="218">
        <v>1</v>
      </c>
      <c r="I159" s="219"/>
      <c r="J159" s="220">
        <f>ROUND(I159*H159,2)</f>
        <v>0</v>
      </c>
      <c r="K159" s="216" t="s">
        <v>247</v>
      </c>
      <c r="L159" s="45"/>
      <c r="M159" s="221" t="s">
        <v>19</v>
      </c>
      <c r="N159" s="222" t="s">
        <v>43</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248</v>
      </c>
      <c r="AT159" s="225" t="s">
        <v>243</v>
      </c>
      <c r="AU159" s="225" t="s">
        <v>72</v>
      </c>
      <c r="AY159" s="18" t="s">
        <v>240</v>
      </c>
      <c r="BE159" s="226">
        <f>IF(N159="základní",J159,0)</f>
        <v>0</v>
      </c>
      <c r="BF159" s="226">
        <f>IF(N159="snížená",J159,0)</f>
        <v>0</v>
      </c>
      <c r="BG159" s="226">
        <f>IF(N159="zákl. přenesená",J159,0)</f>
        <v>0</v>
      </c>
      <c r="BH159" s="226">
        <f>IF(N159="sníž. přenesená",J159,0)</f>
        <v>0</v>
      </c>
      <c r="BI159" s="226">
        <f>IF(N159="nulová",J159,0)</f>
        <v>0</v>
      </c>
      <c r="BJ159" s="18" t="s">
        <v>79</v>
      </c>
      <c r="BK159" s="226">
        <f>ROUND(I159*H159,2)</f>
        <v>0</v>
      </c>
      <c r="BL159" s="18" t="s">
        <v>248</v>
      </c>
      <c r="BM159" s="225" t="s">
        <v>9781</v>
      </c>
    </row>
    <row r="160" s="2" customFormat="1" ht="21.75" customHeight="1">
      <c r="A160" s="39"/>
      <c r="B160" s="40"/>
      <c r="C160" s="214" t="s">
        <v>358</v>
      </c>
      <c r="D160" s="214" t="s">
        <v>243</v>
      </c>
      <c r="E160" s="215" t="s">
        <v>9782</v>
      </c>
      <c r="F160" s="216" t="s">
        <v>9772</v>
      </c>
      <c r="G160" s="217" t="s">
        <v>806</v>
      </c>
      <c r="H160" s="218">
        <v>21</v>
      </c>
      <c r="I160" s="219"/>
      <c r="J160" s="220">
        <f>ROUND(I160*H160,2)</f>
        <v>0</v>
      </c>
      <c r="K160" s="216" t="s">
        <v>247</v>
      </c>
      <c r="L160" s="45"/>
      <c r="M160" s="221" t="s">
        <v>19</v>
      </c>
      <c r="N160" s="222" t="s">
        <v>43</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248</v>
      </c>
      <c r="AT160" s="225" t="s">
        <v>243</v>
      </c>
      <c r="AU160" s="225" t="s">
        <v>72</v>
      </c>
      <c r="AY160" s="18" t="s">
        <v>240</v>
      </c>
      <c r="BE160" s="226">
        <f>IF(N160="základní",J160,0)</f>
        <v>0</v>
      </c>
      <c r="BF160" s="226">
        <f>IF(N160="snížená",J160,0)</f>
        <v>0</v>
      </c>
      <c r="BG160" s="226">
        <f>IF(N160="zákl. přenesená",J160,0)</f>
        <v>0</v>
      </c>
      <c r="BH160" s="226">
        <f>IF(N160="sníž. přenesená",J160,0)</f>
        <v>0</v>
      </c>
      <c r="BI160" s="226">
        <f>IF(N160="nulová",J160,0)</f>
        <v>0</v>
      </c>
      <c r="BJ160" s="18" t="s">
        <v>79</v>
      </c>
      <c r="BK160" s="226">
        <f>ROUND(I160*H160,2)</f>
        <v>0</v>
      </c>
      <c r="BL160" s="18" t="s">
        <v>248</v>
      </c>
      <c r="BM160" s="225" t="s">
        <v>9783</v>
      </c>
    </row>
    <row r="161" s="2" customFormat="1">
      <c r="A161" s="39"/>
      <c r="B161" s="40"/>
      <c r="C161" s="214" t="s">
        <v>675</v>
      </c>
      <c r="D161" s="214" t="s">
        <v>243</v>
      </c>
      <c r="E161" s="215" t="s">
        <v>9784</v>
      </c>
      <c r="F161" s="216" t="s">
        <v>9775</v>
      </c>
      <c r="G161" s="217" t="s">
        <v>806</v>
      </c>
      <c r="H161" s="218">
        <v>1</v>
      </c>
      <c r="I161" s="219"/>
      <c r="J161" s="220">
        <f>ROUND(I161*H161,2)</f>
        <v>0</v>
      </c>
      <c r="K161" s="216" t="s">
        <v>247</v>
      </c>
      <c r="L161" s="45"/>
      <c r="M161" s="221" t="s">
        <v>19</v>
      </c>
      <c r="N161" s="222" t="s">
        <v>43</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248</v>
      </c>
      <c r="AT161" s="225" t="s">
        <v>243</v>
      </c>
      <c r="AU161" s="225" t="s">
        <v>72</v>
      </c>
      <c r="AY161" s="18" t="s">
        <v>240</v>
      </c>
      <c r="BE161" s="226">
        <f>IF(N161="základní",J161,0)</f>
        <v>0</v>
      </c>
      <c r="BF161" s="226">
        <f>IF(N161="snížená",J161,0)</f>
        <v>0</v>
      </c>
      <c r="BG161" s="226">
        <f>IF(N161="zákl. přenesená",J161,0)</f>
        <v>0</v>
      </c>
      <c r="BH161" s="226">
        <f>IF(N161="sníž. přenesená",J161,0)</f>
        <v>0</v>
      </c>
      <c r="BI161" s="226">
        <f>IF(N161="nulová",J161,0)</f>
        <v>0</v>
      </c>
      <c r="BJ161" s="18" t="s">
        <v>79</v>
      </c>
      <c r="BK161" s="226">
        <f>ROUND(I161*H161,2)</f>
        <v>0</v>
      </c>
      <c r="BL161" s="18" t="s">
        <v>248</v>
      </c>
      <c r="BM161" s="225" t="s">
        <v>9785</v>
      </c>
    </row>
    <row r="162" s="2" customFormat="1" ht="66.75" customHeight="1">
      <c r="A162" s="39"/>
      <c r="B162" s="40"/>
      <c r="C162" s="214" t="s">
        <v>363</v>
      </c>
      <c r="D162" s="214" t="s">
        <v>243</v>
      </c>
      <c r="E162" s="215" t="s">
        <v>9786</v>
      </c>
      <c r="F162" s="216" t="s">
        <v>9787</v>
      </c>
      <c r="G162" s="217" t="s">
        <v>806</v>
      </c>
      <c r="H162" s="218">
        <v>1</v>
      </c>
      <c r="I162" s="219"/>
      <c r="J162" s="220">
        <f>ROUND(I162*H162,2)</f>
        <v>0</v>
      </c>
      <c r="K162" s="216" t="s">
        <v>247</v>
      </c>
      <c r="L162" s="45"/>
      <c r="M162" s="221" t="s">
        <v>19</v>
      </c>
      <c r="N162" s="222" t="s">
        <v>43</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248</v>
      </c>
      <c r="AT162" s="225" t="s">
        <v>243</v>
      </c>
      <c r="AU162" s="225" t="s">
        <v>72</v>
      </c>
      <c r="AY162" s="18" t="s">
        <v>240</v>
      </c>
      <c r="BE162" s="226">
        <f>IF(N162="základní",J162,0)</f>
        <v>0</v>
      </c>
      <c r="BF162" s="226">
        <f>IF(N162="snížená",J162,0)</f>
        <v>0</v>
      </c>
      <c r="BG162" s="226">
        <f>IF(N162="zákl. přenesená",J162,0)</f>
        <v>0</v>
      </c>
      <c r="BH162" s="226">
        <f>IF(N162="sníž. přenesená",J162,0)</f>
        <v>0</v>
      </c>
      <c r="BI162" s="226">
        <f>IF(N162="nulová",J162,0)</f>
        <v>0</v>
      </c>
      <c r="BJ162" s="18" t="s">
        <v>79</v>
      </c>
      <c r="BK162" s="226">
        <f>ROUND(I162*H162,2)</f>
        <v>0</v>
      </c>
      <c r="BL162" s="18" t="s">
        <v>248</v>
      </c>
      <c r="BM162" s="225" t="s">
        <v>9788</v>
      </c>
    </row>
    <row r="163" s="2" customFormat="1">
      <c r="A163" s="39"/>
      <c r="B163" s="40"/>
      <c r="C163" s="214" t="s">
        <v>681</v>
      </c>
      <c r="D163" s="214" t="s">
        <v>243</v>
      </c>
      <c r="E163" s="215" t="s">
        <v>9789</v>
      </c>
      <c r="F163" s="216" t="s">
        <v>9790</v>
      </c>
      <c r="G163" s="217" t="s">
        <v>806</v>
      </c>
      <c r="H163" s="218">
        <v>1</v>
      </c>
      <c r="I163" s="219"/>
      <c r="J163" s="220">
        <f>ROUND(I163*H163,2)</f>
        <v>0</v>
      </c>
      <c r="K163" s="216" t="s">
        <v>247</v>
      </c>
      <c r="L163" s="45"/>
      <c r="M163" s="221" t="s">
        <v>19</v>
      </c>
      <c r="N163" s="222" t="s">
        <v>43</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248</v>
      </c>
      <c r="AT163" s="225" t="s">
        <v>243</v>
      </c>
      <c r="AU163" s="225" t="s">
        <v>72</v>
      </c>
      <c r="AY163" s="18" t="s">
        <v>240</v>
      </c>
      <c r="BE163" s="226">
        <f>IF(N163="základní",J163,0)</f>
        <v>0</v>
      </c>
      <c r="BF163" s="226">
        <f>IF(N163="snížená",J163,0)</f>
        <v>0</v>
      </c>
      <c r="BG163" s="226">
        <f>IF(N163="zákl. přenesená",J163,0)</f>
        <v>0</v>
      </c>
      <c r="BH163" s="226">
        <f>IF(N163="sníž. přenesená",J163,0)</f>
        <v>0</v>
      </c>
      <c r="BI163" s="226">
        <f>IF(N163="nulová",J163,0)</f>
        <v>0</v>
      </c>
      <c r="BJ163" s="18" t="s">
        <v>79</v>
      </c>
      <c r="BK163" s="226">
        <f>ROUND(I163*H163,2)</f>
        <v>0</v>
      </c>
      <c r="BL163" s="18" t="s">
        <v>248</v>
      </c>
      <c r="BM163" s="225" t="s">
        <v>9791</v>
      </c>
    </row>
    <row r="164" s="2" customFormat="1">
      <c r="A164" s="39"/>
      <c r="B164" s="40"/>
      <c r="C164" s="214" t="s">
        <v>367</v>
      </c>
      <c r="D164" s="214" t="s">
        <v>243</v>
      </c>
      <c r="E164" s="215" t="s">
        <v>9792</v>
      </c>
      <c r="F164" s="216" t="s">
        <v>9793</v>
      </c>
      <c r="G164" s="217" t="s">
        <v>806</v>
      </c>
      <c r="H164" s="218">
        <v>1</v>
      </c>
      <c r="I164" s="219"/>
      <c r="J164" s="220">
        <f>ROUND(I164*H164,2)</f>
        <v>0</v>
      </c>
      <c r="K164" s="216" t="s">
        <v>247</v>
      </c>
      <c r="L164" s="45"/>
      <c r="M164" s="221" t="s">
        <v>19</v>
      </c>
      <c r="N164" s="222" t="s">
        <v>43</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248</v>
      </c>
      <c r="AT164" s="225" t="s">
        <v>243</v>
      </c>
      <c r="AU164" s="225" t="s">
        <v>72</v>
      </c>
      <c r="AY164" s="18" t="s">
        <v>240</v>
      </c>
      <c r="BE164" s="226">
        <f>IF(N164="základní",J164,0)</f>
        <v>0</v>
      </c>
      <c r="BF164" s="226">
        <f>IF(N164="snížená",J164,0)</f>
        <v>0</v>
      </c>
      <c r="BG164" s="226">
        <f>IF(N164="zákl. přenesená",J164,0)</f>
        <v>0</v>
      </c>
      <c r="BH164" s="226">
        <f>IF(N164="sníž. přenesená",J164,0)</f>
        <v>0</v>
      </c>
      <c r="BI164" s="226">
        <f>IF(N164="nulová",J164,0)</f>
        <v>0</v>
      </c>
      <c r="BJ164" s="18" t="s">
        <v>79</v>
      </c>
      <c r="BK164" s="226">
        <f>ROUND(I164*H164,2)</f>
        <v>0</v>
      </c>
      <c r="BL164" s="18" t="s">
        <v>248</v>
      </c>
      <c r="BM164" s="225" t="s">
        <v>9794</v>
      </c>
    </row>
    <row r="165" s="2" customFormat="1">
      <c r="A165" s="39"/>
      <c r="B165" s="40"/>
      <c r="C165" s="214" t="s">
        <v>686</v>
      </c>
      <c r="D165" s="214" t="s">
        <v>243</v>
      </c>
      <c r="E165" s="215" t="s">
        <v>9795</v>
      </c>
      <c r="F165" s="216" t="s">
        <v>9796</v>
      </c>
      <c r="G165" s="217" t="s">
        <v>806</v>
      </c>
      <c r="H165" s="218">
        <v>15</v>
      </c>
      <c r="I165" s="219"/>
      <c r="J165" s="220">
        <f>ROUND(I165*H165,2)</f>
        <v>0</v>
      </c>
      <c r="K165" s="216" t="s">
        <v>247</v>
      </c>
      <c r="L165" s="45"/>
      <c r="M165" s="221" t="s">
        <v>19</v>
      </c>
      <c r="N165" s="222" t="s">
        <v>43</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248</v>
      </c>
      <c r="AT165" s="225" t="s">
        <v>243</v>
      </c>
      <c r="AU165" s="225" t="s">
        <v>72</v>
      </c>
      <c r="AY165" s="18" t="s">
        <v>240</v>
      </c>
      <c r="BE165" s="226">
        <f>IF(N165="základní",J165,0)</f>
        <v>0</v>
      </c>
      <c r="BF165" s="226">
        <f>IF(N165="snížená",J165,0)</f>
        <v>0</v>
      </c>
      <c r="BG165" s="226">
        <f>IF(N165="zákl. přenesená",J165,0)</f>
        <v>0</v>
      </c>
      <c r="BH165" s="226">
        <f>IF(N165="sníž. přenesená",J165,0)</f>
        <v>0</v>
      </c>
      <c r="BI165" s="226">
        <f>IF(N165="nulová",J165,0)</f>
        <v>0</v>
      </c>
      <c r="BJ165" s="18" t="s">
        <v>79</v>
      </c>
      <c r="BK165" s="226">
        <f>ROUND(I165*H165,2)</f>
        <v>0</v>
      </c>
      <c r="BL165" s="18" t="s">
        <v>248</v>
      </c>
      <c r="BM165" s="225" t="s">
        <v>9797</v>
      </c>
    </row>
    <row r="166" s="2" customFormat="1" ht="16.5" customHeight="1">
      <c r="A166" s="39"/>
      <c r="B166" s="40"/>
      <c r="C166" s="214" t="s">
        <v>370</v>
      </c>
      <c r="D166" s="214" t="s">
        <v>243</v>
      </c>
      <c r="E166" s="215" t="s">
        <v>9798</v>
      </c>
      <c r="F166" s="216" t="s">
        <v>9799</v>
      </c>
      <c r="G166" s="217" t="s">
        <v>806</v>
      </c>
      <c r="H166" s="218">
        <v>21</v>
      </c>
      <c r="I166" s="219"/>
      <c r="J166" s="220">
        <f>ROUND(I166*H166,2)</f>
        <v>0</v>
      </c>
      <c r="K166" s="216" t="s">
        <v>247</v>
      </c>
      <c r="L166" s="45"/>
      <c r="M166" s="221" t="s">
        <v>19</v>
      </c>
      <c r="N166" s="222" t="s">
        <v>43</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248</v>
      </c>
      <c r="AT166" s="225" t="s">
        <v>243</v>
      </c>
      <c r="AU166" s="225" t="s">
        <v>72</v>
      </c>
      <c r="AY166" s="18" t="s">
        <v>240</v>
      </c>
      <c r="BE166" s="226">
        <f>IF(N166="základní",J166,0)</f>
        <v>0</v>
      </c>
      <c r="BF166" s="226">
        <f>IF(N166="snížená",J166,0)</f>
        <v>0</v>
      </c>
      <c r="BG166" s="226">
        <f>IF(N166="zákl. přenesená",J166,0)</f>
        <v>0</v>
      </c>
      <c r="BH166" s="226">
        <f>IF(N166="sníž. přenesená",J166,0)</f>
        <v>0</v>
      </c>
      <c r="BI166" s="226">
        <f>IF(N166="nulová",J166,0)</f>
        <v>0</v>
      </c>
      <c r="BJ166" s="18" t="s">
        <v>79</v>
      </c>
      <c r="BK166" s="226">
        <f>ROUND(I166*H166,2)</f>
        <v>0</v>
      </c>
      <c r="BL166" s="18" t="s">
        <v>248</v>
      </c>
      <c r="BM166" s="225" t="s">
        <v>9800</v>
      </c>
    </row>
    <row r="167" s="2" customFormat="1" ht="16.5" customHeight="1">
      <c r="A167" s="39"/>
      <c r="B167" s="40"/>
      <c r="C167" s="214" t="s">
        <v>691</v>
      </c>
      <c r="D167" s="214" t="s">
        <v>243</v>
      </c>
      <c r="E167" s="215" t="s">
        <v>9801</v>
      </c>
      <c r="F167" s="216" t="s">
        <v>9802</v>
      </c>
      <c r="G167" s="217" t="s">
        <v>806</v>
      </c>
      <c r="H167" s="218">
        <v>15</v>
      </c>
      <c r="I167" s="219"/>
      <c r="J167" s="220">
        <f>ROUND(I167*H167,2)</f>
        <v>0</v>
      </c>
      <c r="K167" s="216" t="s">
        <v>247</v>
      </c>
      <c r="L167" s="45"/>
      <c r="M167" s="221" t="s">
        <v>19</v>
      </c>
      <c r="N167" s="222" t="s">
        <v>43</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248</v>
      </c>
      <c r="AT167" s="225" t="s">
        <v>243</v>
      </c>
      <c r="AU167" s="225" t="s">
        <v>72</v>
      </c>
      <c r="AY167" s="18" t="s">
        <v>240</v>
      </c>
      <c r="BE167" s="226">
        <f>IF(N167="základní",J167,0)</f>
        <v>0</v>
      </c>
      <c r="BF167" s="226">
        <f>IF(N167="snížená",J167,0)</f>
        <v>0</v>
      </c>
      <c r="BG167" s="226">
        <f>IF(N167="zákl. přenesená",J167,0)</f>
        <v>0</v>
      </c>
      <c r="BH167" s="226">
        <f>IF(N167="sníž. přenesená",J167,0)</f>
        <v>0</v>
      </c>
      <c r="BI167" s="226">
        <f>IF(N167="nulová",J167,0)</f>
        <v>0</v>
      </c>
      <c r="BJ167" s="18" t="s">
        <v>79</v>
      </c>
      <c r="BK167" s="226">
        <f>ROUND(I167*H167,2)</f>
        <v>0</v>
      </c>
      <c r="BL167" s="18" t="s">
        <v>248</v>
      </c>
      <c r="BM167" s="225" t="s">
        <v>9803</v>
      </c>
    </row>
    <row r="168" s="2" customFormat="1" ht="16.5" customHeight="1">
      <c r="A168" s="39"/>
      <c r="B168" s="40"/>
      <c r="C168" s="214" t="s">
        <v>374</v>
      </c>
      <c r="D168" s="214" t="s">
        <v>243</v>
      </c>
      <c r="E168" s="215" t="s">
        <v>9804</v>
      </c>
      <c r="F168" s="216" t="s">
        <v>9805</v>
      </c>
      <c r="G168" s="217" t="s">
        <v>806</v>
      </c>
      <c r="H168" s="218">
        <v>18</v>
      </c>
      <c r="I168" s="219"/>
      <c r="J168" s="220">
        <f>ROUND(I168*H168,2)</f>
        <v>0</v>
      </c>
      <c r="K168" s="216" t="s">
        <v>247</v>
      </c>
      <c r="L168" s="45"/>
      <c r="M168" s="221" t="s">
        <v>19</v>
      </c>
      <c r="N168" s="222" t="s">
        <v>43</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248</v>
      </c>
      <c r="AT168" s="225" t="s">
        <v>243</v>
      </c>
      <c r="AU168" s="225" t="s">
        <v>72</v>
      </c>
      <c r="AY168" s="18" t="s">
        <v>240</v>
      </c>
      <c r="BE168" s="226">
        <f>IF(N168="základní",J168,0)</f>
        <v>0</v>
      </c>
      <c r="BF168" s="226">
        <f>IF(N168="snížená",J168,0)</f>
        <v>0</v>
      </c>
      <c r="BG168" s="226">
        <f>IF(N168="zákl. přenesená",J168,0)</f>
        <v>0</v>
      </c>
      <c r="BH168" s="226">
        <f>IF(N168="sníž. přenesená",J168,0)</f>
        <v>0</v>
      </c>
      <c r="BI168" s="226">
        <f>IF(N168="nulová",J168,0)</f>
        <v>0</v>
      </c>
      <c r="BJ168" s="18" t="s">
        <v>79</v>
      </c>
      <c r="BK168" s="226">
        <f>ROUND(I168*H168,2)</f>
        <v>0</v>
      </c>
      <c r="BL168" s="18" t="s">
        <v>248</v>
      </c>
      <c r="BM168" s="225" t="s">
        <v>9806</v>
      </c>
    </row>
    <row r="169" s="2" customFormat="1" ht="16.5" customHeight="1">
      <c r="A169" s="39"/>
      <c r="B169" s="40"/>
      <c r="C169" s="214" t="s">
        <v>696</v>
      </c>
      <c r="D169" s="214" t="s">
        <v>243</v>
      </c>
      <c r="E169" s="215" t="s">
        <v>9807</v>
      </c>
      <c r="F169" s="216" t="s">
        <v>9808</v>
      </c>
      <c r="G169" s="217" t="s">
        <v>806</v>
      </c>
      <c r="H169" s="218">
        <v>14</v>
      </c>
      <c r="I169" s="219"/>
      <c r="J169" s="220">
        <f>ROUND(I169*H169,2)</f>
        <v>0</v>
      </c>
      <c r="K169" s="216" t="s">
        <v>247</v>
      </c>
      <c r="L169" s="45"/>
      <c r="M169" s="221" t="s">
        <v>19</v>
      </c>
      <c r="N169" s="222" t="s">
        <v>43</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248</v>
      </c>
      <c r="AT169" s="225" t="s">
        <v>243</v>
      </c>
      <c r="AU169" s="225" t="s">
        <v>72</v>
      </c>
      <c r="AY169" s="18" t="s">
        <v>240</v>
      </c>
      <c r="BE169" s="226">
        <f>IF(N169="základní",J169,0)</f>
        <v>0</v>
      </c>
      <c r="BF169" s="226">
        <f>IF(N169="snížená",J169,0)</f>
        <v>0</v>
      </c>
      <c r="BG169" s="226">
        <f>IF(N169="zákl. přenesená",J169,0)</f>
        <v>0</v>
      </c>
      <c r="BH169" s="226">
        <f>IF(N169="sníž. přenesená",J169,0)</f>
        <v>0</v>
      </c>
      <c r="BI169" s="226">
        <f>IF(N169="nulová",J169,0)</f>
        <v>0</v>
      </c>
      <c r="BJ169" s="18" t="s">
        <v>79</v>
      </c>
      <c r="BK169" s="226">
        <f>ROUND(I169*H169,2)</f>
        <v>0</v>
      </c>
      <c r="BL169" s="18" t="s">
        <v>248</v>
      </c>
      <c r="BM169" s="225" t="s">
        <v>9809</v>
      </c>
    </row>
    <row r="170" s="2" customFormat="1" ht="16.5" customHeight="1">
      <c r="A170" s="39"/>
      <c r="B170" s="40"/>
      <c r="C170" s="214" t="s">
        <v>377</v>
      </c>
      <c r="D170" s="214" t="s">
        <v>243</v>
      </c>
      <c r="E170" s="215" t="s">
        <v>9810</v>
      </c>
      <c r="F170" s="216" t="s">
        <v>9811</v>
      </c>
      <c r="G170" s="217" t="s">
        <v>806</v>
      </c>
      <c r="H170" s="218">
        <v>21</v>
      </c>
      <c r="I170" s="219"/>
      <c r="J170" s="220">
        <f>ROUND(I170*H170,2)</f>
        <v>0</v>
      </c>
      <c r="K170" s="216" t="s">
        <v>247</v>
      </c>
      <c r="L170" s="45"/>
      <c r="M170" s="221" t="s">
        <v>19</v>
      </c>
      <c r="N170" s="222" t="s">
        <v>43</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248</v>
      </c>
      <c r="AT170" s="225" t="s">
        <v>243</v>
      </c>
      <c r="AU170" s="225" t="s">
        <v>72</v>
      </c>
      <c r="AY170" s="18" t="s">
        <v>240</v>
      </c>
      <c r="BE170" s="226">
        <f>IF(N170="základní",J170,0)</f>
        <v>0</v>
      </c>
      <c r="BF170" s="226">
        <f>IF(N170="snížená",J170,0)</f>
        <v>0</v>
      </c>
      <c r="BG170" s="226">
        <f>IF(N170="zákl. přenesená",J170,0)</f>
        <v>0</v>
      </c>
      <c r="BH170" s="226">
        <f>IF(N170="sníž. přenesená",J170,0)</f>
        <v>0</v>
      </c>
      <c r="BI170" s="226">
        <f>IF(N170="nulová",J170,0)</f>
        <v>0</v>
      </c>
      <c r="BJ170" s="18" t="s">
        <v>79</v>
      </c>
      <c r="BK170" s="226">
        <f>ROUND(I170*H170,2)</f>
        <v>0</v>
      </c>
      <c r="BL170" s="18" t="s">
        <v>248</v>
      </c>
      <c r="BM170" s="225" t="s">
        <v>9812</v>
      </c>
    </row>
    <row r="171" s="2" customFormat="1" ht="21.75" customHeight="1">
      <c r="A171" s="39"/>
      <c r="B171" s="40"/>
      <c r="C171" s="214" t="s">
        <v>702</v>
      </c>
      <c r="D171" s="214" t="s">
        <v>243</v>
      </c>
      <c r="E171" s="215" t="s">
        <v>9813</v>
      </c>
      <c r="F171" s="216" t="s">
        <v>9814</v>
      </c>
      <c r="G171" s="217" t="s">
        <v>806</v>
      </c>
      <c r="H171" s="218">
        <v>21</v>
      </c>
      <c r="I171" s="219"/>
      <c r="J171" s="220">
        <f>ROUND(I171*H171,2)</f>
        <v>0</v>
      </c>
      <c r="K171" s="216" t="s">
        <v>247</v>
      </c>
      <c r="L171" s="45"/>
      <c r="M171" s="221" t="s">
        <v>19</v>
      </c>
      <c r="N171" s="222" t="s">
        <v>43</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248</v>
      </c>
      <c r="AT171" s="225" t="s">
        <v>243</v>
      </c>
      <c r="AU171" s="225" t="s">
        <v>72</v>
      </c>
      <c r="AY171" s="18" t="s">
        <v>240</v>
      </c>
      <c r="BE171" s="226">
        <f>IF(N171="základní",J171,0)</f>
        <v>0</v>
      </c>
      <c r="BF171" s="226">
        <f>IF(N171="snížená",J171,0)</f>
        <v>0</v>
      </c>
      <c r="BG171" s="226">
        <f>IF(N171="zákl. přenesená",J171,0)</f>
        <v>0</v>
      </c>
      <c r="BH171" s="226">
        <f>IF(N171="sníž. přenesená",J171,0)</f>
        <v>0</v>
      </c>
      <c r="BI171" s="226">
        <f>IF(N171="nulová",J171,0)</f>
        <v>0</v>
      </c>
      <c r="BJ171" s="18" t="s">
        <v>79</v>
      </c>
      <c r="BK171" s="226">
        <f>ROUND(I171*H171,2)</f>
        <v>0</v>
      </c>
      <c r="BL171" s="18" t="s">
        <v>248</v>
      </c>
      <c r="BM171" s="225" t="s">
        <v>9815</v>
      </c>
    </row>
    <row r="172" s="2" customFormat="1" ht="21.75" customHeight="1">
      <c r="A172" s="39"/>
      <c r="B172" s="40"/>
      <c r="C172" s="214" t="s">
        <v>382</v>
      </c>
      <c r="D172" s="214" t="s">
        <v>243</v>
      </c>
      <c r="E172" s="215" t="s">
        <v>9816</v>
      </c>
      <c r="F172" s="216" t="s">
        <v>9817</v>
      </c>
      <c r="G172" s="217" t="s">
        <v>1707</v>
      </c>
      <c r="H172" s="218">
        <v>1</v>
      </c>
      <c r="I172" s="219"/>
      <c r="J172" s="220">
        <f>ROUND(I172*H172,2)</f>
        <v>0</v>
      </c>
      <c r="K172" s="216" t="s">
        <v>247</v>
      </c>
      <c r="L172" s="45"/>
      <c r="M172" s="221" t="s">
        <v>19</v>
      </c>
      <c r="N172" s="222" t="s">
        <v>43</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248</v>
      </c>
      <c r="AT172" s="225" t="s">
        <v>243</v>
      </c>
      <c r="AU172" s="225" t="s">
        <v>72</v>
      </c>
      <c r="AY172" s="18" t="s">
        <v>240</v>
      </c>
      <c r="BE172" s="226">
        <f>IF(N172="základní",J172,0)</f>
        <v>0</v>
      </c>
      <c r="BF172" s="226">
        <f>IF(N172="snížená",J172,0)</f>
        <v>0</v>
      </c>
      <c r="BG172" s="226">
        <f>IF(N172="zákl. přenesená",J172,0)</f>
        <v>0</v>
      </c>
      <c r="BH172" s="226">
        <f>IF(N172="sníž. přenesená",J172,0)</f>
        <v>0</v>
      </c>
      <c r="BI172" s="226">
        <f>IF(N172="nulová",J172,0)</f>
        <v>0</v>
      </c>
      <c r="BJ172" s="18" t="s">
        <v>79</v>
      </c>
      <c r="BK172" s="226">
        <f>ROUND(I172*H172,2)</f>
        <v>0</v>
      </c>
      <c r="BL172" s="18" t="s">
        <v>248</v>
      </c>
      <c r="BM172" s="225" t="s">
        <v>9818</v>
      </c>
    </row>
    <row r="173" s="2" customFormat="1" ht="33" customHeight="1">
      <c r="A173" s="39"/>
      <c r="B173" s="40"/>
      <c r="C173" s="214" t="s">
        <v>707</v>
      </c>
      <c r="D173" s="214" t="s">
        <v>243</v>
      </c>
      <c r="E173" s="215" t="s">
        <v>9819</v>
      </c>
      <c r="F173" s="216" t="s">
        <v>9820</v>
      </c>
      <c r="G173" s="217" t="s">
        <v>1707</v>
      </c>
      <c r="H173" s="218">
        <v>1</v>
      </c>
      <c r="I173" s="219"/>
      <c r="J173" s="220">
        <f>ROUND(I173*H173,2)</f>
        <v>0</v>
      </c>
      <c r="K173" s="216" t="s">
        <v>247</v>
      </c>
      <c r="L173" s="45"/>
      <c r="M173" s="221" t="s">
        <v>19</v>
      </c>
      <c r="N173" s="222" t="s">
        <v>43</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248</v>
      </c>
      <c r="AT173" s="225" t="s">
        <v>243</v>
      </c>
      <c r="AU173" s="225" t="s">
        <v>72</v>
      </c>
      <c r="AY173" s="18" t="s">
        <v>240</v>
      </c>
      <c r="BE173" s="226">
        <f>IF(N173="základní",J173,0)</f>
        <v>0</v>
      </c>
      <c r="BF173" s="226">
        <f>IF(N173="snížená",J173,0)</f>
        <v>0</v>
      </c>
      <c r="BG173" s="226">
        <f>IF(N173="zákl. přenesená",J173,0)</f>
        <v>0</v>
      </c>
      <c r="BH173" s="226">
        <f>IF(N173="sníž. přenesená",J173,0)</f>
        <v>0</v>
      </c>
      <c r="BI173" s="226">
        <f>IF(N173="nulová",J173,0)</f>
        <v>0</v>
      </c>
      <c r="BJ173" s="18" t="s">
        <v>79</v>
      </c>
      <c r="BK173" s="226">
        <f>ROUND(I173*H173,2)</f>
        <v>0</v>
      </c>
      <c r="BL173" s="18" t="s">
        <v>248</v>
      </c>
      <c r="BM173" s="225" t="s">
        <v>9821</v>
      </c>
    </row>
    <row r="174" s="2" customFormat="1" ht="33" customHeight="1">
      <c r="A174" s="39"/>
      <c r="B174" s="40"/>
      <c r="C174" s="214" t="s">
        <v>387</v>
      </c>
      <c r="D174" s="214" t="s">
        <v>243</v>
      </c>
      <c r="E174" s="215" t="s">
        <v>9822</v>
      </c>
      <c r="F174" s="216" t="s">
        <v>9823</v>
      </c>
      <c r="G174" s="217" t="s">
        <v>1707</v>
      </c>
      <c r="H174" s="218">
        <v>33</v>
      </c>
      <c r="I174" s="219"/>
      <c r="J174" s="220">
        <f>ROUND(I174*H174,2)</f>
        <v>0</v>
      </c>
      <c r="K174" s="216" t="s">
        <v>247</v>
      </c>
      <c r="L174" s="45"/>
      <c r="M174" s="221" t="s">
        <v>19</v>
      </c>
      <c r="N174" s="222" t="s">
        <v>43</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248</v>
      </c>
      <c r="AT174" s="225" t="s">
        <v>243</v>
      </c>
      <c r="AU174" s="225" t="s">
        <v>72</v>
      </c>
      <c r="AY174" s="18" t="s">
        <v>240</v>
      </c>
      <c r="BE174" s="226">
        <f>IF(N174="základní",J174,0)</f>
        <v>0</v>
      </c>
      <c r="BF174" s="226">
        <f>IF(N174="snížená",J174,0)</f>
        <v>0</v>
      </c>
      <c r="BG174" s="226">
        <f>IF(N174="zákl. přenesená",J174,0)</f>
        <v>0</v>
      </c>
      <c r="BH174" s="226">
        <f>IF(N174="sníž. přenesená",J174,0)</f>
        <v>0</v>
      </c>
      <c r="BI174" s="226">
        <f>IF(N174="nulová",J174,0)</f>
        <v>0</v>
      </c>
      <c r="BJ174" s="18" t="s">
        <v>79</v>
      </c>
      <c r="BK174" s="226">
        <f>ROUND(I174*H174,2)</f>
        <v>0</v>
      </c>
      <c r="BL174" s="18" t="s">
        <v>248</v>
      </c>
      <c r="BM174" s="225" t="s">
        <v>9824</v>
      </c>
    </row>
    <row r="175" s="13" customFormat="1">
      <c r="A175" s="13"/>
      <c r="B175" s="248"/>
      <c r="C175" s="249"/>
      <c r="D175" s="227" t="s">
        <v>801</v>
      </c>
      <c r="E175" s="250" t="s">
        <v>19</v>
      </c>
      <c r="F175" s="251" t="s">
        <v>9825</v>
      </c>
      <c r="G175" s="249"/>
      <c r="H175" s="252">
        <v>33</v>
      </c>
      <c r="I175" s="253"/>
      <c r="J175" s="249"/>
      <c r="K175" s="249"/>
      <c r="L175" s="254"/>
      <c r="M175" s="255"/>
      <c r="N175" s="256"/>
      <c r="O175" s="256"/>
      <c r="P175" s="256"/>
      <c r="Q175" s="256"/>
      <c r="R175" s="256"/>
      <c r="S175" s="256"/>
      <c r="T175" s="257"/>
      <c r="U175" s="13"/>
      <c r="V175" s="13"/>
      <c r="W175" s="13"/>
      <c r="X175" s="13"/>
      <c r="Y175" s="13"/>
      <c r="Z175" s="13"/>
      <c r="AA175" s="13"/>
      <c r="AB175" s="13"/>
      <c r="AC175" s="13"/>
      <c r="AD175" s="13"/>
      <c r="AE175" s="13"/>
      <c r="AT175" s="258" t="s">
        <v>801</v>
      </c>
      <c r="AU175" s="258" t="s">
        <v>72</v>
      </c>
      <c r="AV175" s="13" t="s">
        <v>81</v>
      </c>
      <c r="AW175" s="13" t="s">
        <v>33</v>
      </c>
      <c r="AX175" s="13" t="s">
        <v>79</v>
      </c>
      <c r="AY175" s="258" t="s">
        <v>240</v>
      </c>
    </row>
    <row r="176" s="2" customFormat="1" ht="33" customHeight="1">
      <c r="A176" s="39"/>
      <c r="B176" s="40"/>
      <c r="C176" s="214" t="s">
        <v>714</v>
      </c>
      <c r="D176" s="214" t="s">
        <v>243</v>
      </c>
      <c r="E176" s="215" t="s">
        <v>9826</v>
      </c>
      <c r="F176" s="216" t="s">
        <v>9827</v>
      </c>
      <c r="G176" s="217" t="s">
        <v>1707</v>
      </c>
      <c r="H176" s="218">
        <v>70</v>
      </c>
      <c r="I176" s="219"/>
      <c r="J176" s="220">
        <f>ROUND(I176*H176,2)</f>
        <v>0</v>
      </c>
      <c r="K176" s="216" t="s">
        <v>247</v>
      </c>
      <c r="L176" s="45"/>
      <c r="M176" s="221" t="s">
        <v>19</v>
      </c>
      <c r="N176" s="222" t="s">
        <v>43</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248</v>
      </c>
      <c r="AT176" s="225" t="s">
        <v>243</v>
      </c>
      <c r="AU176" s="225" t="s">
        <v>72</v>
      </c>
      <c r="AY176" s="18" t="s">
        <v>240</v>
      </c>
      <c r="BE176" s="226">
        <f>IF(N176="základní",J176,0)</f>
        <v>0</v>
      </c>
      <c r="BF176" s="226">
        <f>IF(N176="snížená",J176,0)</f>
        <v>0</v>
      </c>
      <c r="BG176" s="226">
        <f>IF(N176="zákl. přenesená",J176,0)</f>
        <v>0</v>
      </c>
      <c r="BH176" s="226">
        <f>IF(N176="sníž. přenesená",J176,0)</f>
        <v>0</v>
      </c>
      <c r="BI176" s="226">
        <f>IF(N176="nulová",J176,0)</f>
        <v>0</v>
      </c>
      <c r="BJ176" s="18" t="s">
        <v>79</v>
      </c>
      <c r="BK176" s="226">
        <f>ROUND(I176*H176,2)</f>
        <v>0</v>
      </c>
      <c r="BL176" s="18" t="s">
        <v>248</v>
      </c>
      <c r="BM176" s="225" t="s">
        <v>9828</v>
      </c>
    </row>
    <row r="177" s="13" customFormat="1">
      <c r="A177" s="13"/>
      <c r="B177" s="248"/>
      <c r="C177" s="249"/>
      <c r="D177" s="227" t="s">
        <v>801</v>
      </c>
      <c r="E177" s="250" t="s">
        <v>19</v>
      </c>
      <c r="F177" s="251" t="s">
        <v>9829</v>
      </c>
      <c r="G177" s="249"/>
      <c r="H177" s="252">
        <v>70</v>
      </c>
      <c r="I177" s="253"/>
      <c r="J177" s="249"/>
      <c r="K177" s="249"/>
      <c r="L177" s="254"/>
      <c r="M177" s="294"/>
      <c r="N177" s="295"/>
      <c r="O177" s="295"/>
      <c r="P177" s="295"/>
      <c r="Q177" s="295"/>
      <c r="R177" s="295"/>
      <c r="S177" s="295"/>
      <c r="T177" s="296"/>
      <c r="U177" s="13"/>
      <c r="V177" s="13"/>
      <c r="W177" s="13"/>
      <c r="X177" s="13"/>
      <c r="Y177" s="13"/>
      <c r="Z177" s="13"/>
      <c r="AA177" s="13"/>
      <c r="AB177" s="13"/>
      <c r="AC177" s="13"/>
      <c r="AD177" s="13"/>
      <c r="AE177" s="13"/>
      <c r="AT177" s="258" t="s">
        <v>801</v>
      </c>
      <c r="AU177" s="258" t="s">
        <v>72</v>
      </c>
      <c r="AV177" s="13" t="s">
        <v>81</v>
      </c>
      <c r="AW177" s="13" t="s">
        <v>33</v>
      </c>
      <c r="AX177" s="13" t="s">
        <v>79</v>
      </c>
      <c r="AY177" s="258" t="s">
        <v>240</v>
      </c>
    </row>
    <row r="178" s="2" customFormat="1" ht="6.96" customHeight="1">
      <c r="A178" s="39"/>
      <c r="B178" s="60"/>
      <c r="C178" s="61"/>
      <c r="D178" s="61"/>
      <c r="E178" s="61"/>
      <c r="F178" s="61"/>
      <c r="G178" s="61"/>
      <c r="H178" s="61"/>
      <c r="I178" s="61"/>
      <c r="J178" s="61"/>
      <c r="K178" s="61"/>
      <c r="L178" s="45"/>
      <c r="M178" s="39"/>
      <c r="O178" s="39"/>
      <c r="P178" s="39"/>
      <c r="Q178" s="39"/>
      <c r="R178" s="39"/>
      <c r="S178" s="39"/>
      <c r="T178" s="39"/>
      <c r="U178" s="39"/>
      <c r="V178" s="39"/>
      <c r="W178" s="39"/>
      <c r="X178" s="39"/>
      <c r="Y178" s="39"/>
      <c r="Z178" s="39"/>
      <c r="AA178" s="39"/>
      <c r="AB178" s="39"/>
      <c r="AC178" s="39"/>
      <c r="AD178" s="39"/>
      <c r="AE178" s="39"/>
    </row>
  </sheetData>
  <sheetProtection sheet="1" autoFilter="0" formatColumns="0" formatRows="0" objects="1" scenarios="1" spinCount="100000" saltValue="GFxkXRtEog09zcXrnEXZeODTTwu8xWQcQ8F9m/shK5MKQJT5pFBV75UtlZ6d+E+DzBZkLqWariOpM1I/PB5NOg==" hashValue="RwKWyIFOLdhIMs5d0FtQ/a9JdzEelACZkzRtyG+fbt2MeEJ1LlqzIcpDmxONYGZC98GW7C0TYStHwxk/VAhCFQ==" algorithmName="SHA-512" password="CC35"/>
  <autoFilter ref="C78:K177"/>
  <mergeCells count="9">
    <mergeCell ref="E7:H7"/>
    <mergeCell ref="E9:H9"/>
    <mergeCell ref="E18:H18"/>
    <mergeCell ref="E27:H27"/>
    <mergeCell ref="E48:H48"/>
    <mergeCell ref="E50:H50"/>
    <mergeCell ref="E69:H69"/>
    <mergeCell ref="E71:H7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204</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2" customFormat="1" ht="12" customHeight="1">
      <c r="A8" s="39"/>
      <c r="B8" s="45"/>
      <c r="C8" s="39"/>
      <c r="D8" s="144" t="s">
        <v>209</v>
      </c>
      <c r="E8" s="39"/>
      <c r="F8" s="39"/>
      <c r="G8" s="39"/>
      <c r="H8" s="39"/>
      <c r="I8" s="39"/>
      <c r="J8" s="39"/>
      <c r="K8" s="39"/>
      <c r="L8" s="146"/>
      <c r="S8" s="39"/>
      <c r="T8" s="39"/>
      <c r="U8" s="39"/>
      <c r="V8" s="39"/>
      <c r="W8" s="39"/>
      <c r="X8" s="39"/>
      <c r="Y8" s="39"/>
      <c r="Z8" s="39"/>
      <c r="AA8" s="39"/>
      <c r="AB8" s="39"/>
      <c r="AC8" s="39"/>
      <c r="AD8" s="39"/>
      <c r="AE8" s="39"/>
    </row>
    <row r="9" s="2" customFormat="1" ht="16.5" customHeight="1">
      <c r="A9" s="39"/>
      <c r="B9" s="45"/>
      <c r="C9" s="39"/>
      <c r="D9" s="39"/>
      <c r="E9" s="147" t="s">
        <v>9830</v>
      </c>
      <c r="F9" s="39"/>
      <c r="G9" s="39"/>
      <c r="H9" s="39"/>
      <c r="I9" s="39"/>
      <c r="J9" s="39"/>
      <c r="K9" s="39"/>
      <c r="L9" s="146"/>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146"/>
      <c r="S10" s="39"/>
      <c r="T10" s="39"/>
      <c r="U10" s="39"/>
      <c r="V10" s="39"/>
      <c r="W10" s="39"/>
      <c r="X10" s="39"/>
      <c r="Y10" s="39"/>
      <c r="Z10" s="39"/>
      <c r="AA10" s="39"/>
      <c r="AB10" s="39"/>
      <c r="AC10" s="39"/>
      <c r="AD10" s="39"/>
      <c r="AE10" s="39"/>
    </row>
    <row r="11" s="2" customFormat="1" ht="12" customHeight="1">
      <c r="A11" s="39"/>
      <c r="B11" s="45"/>
      <c r="C11" s="39"/>
      <c r="D11" s="144" t="s">
        <v>18</v>
      </c>
      <c r="E11" s="39"/>
      <c r="F11" s="134" t="s">
        <v>19</v>
      </c>
      <c r="G11" s="39"/>
      <c r="H11" s="39"/>
      <c r="I11" s="144" t="s">
        <v>20</v>
      </c>
      <c r="J11" s="134" t="s">
        <v>19</v>
      </c>
      <c r="K11" s="39"/>
      <c r="L11" s="146"/>
      <c r="S11" s="39"/>
      <c r="T11" s="39"/>
      <c r="U11" s="39"/>
      <c r="V11" s="39"/>
      <c r="W11" s="39"/>
      <c r="X11" s="39"/>
      <c r="Y11" s="39"/>
      <c r="Z11" s="39"/>
      <c r="AA11" s="39"/>
      <c r="AB11" s="39"/>
      <c r="AC11" s="39"/>
      <c r="AD11" s="39"/>
      <c r="AE11" s="39"/>
    </row>
    <row r="12" s="2" customFormat="1" ht="12" customHeight="1">
      <c r="A12" s="39"/>
      <c r="B12" s="45"/>
      <c r="C12" s="39"/>
      <c r="D12" s="144" t="s">
        <v>21</v>
      </c>
      <c r="E12" s="39"/>
      <c r="F12" s="134" t="s">
        <v>22</v>
      </c>
      <c r="G12" s="39"/>
      <c r="H12" s="39"/>
      <c r="I12" s="144" t="s">
        <v>23</v>
      </c>
      <c r="J12" s="148" t="str">
        <f>'Rekapitulace stavby'!AN8</f>
        <v>19. 10. 2024</v>
      </c>
      <c r="K12" s="39"/>
      <c r="L12" s="146"/>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146"/>
      <c r="S13" s="39"/>
      <c r="T13" s="39"/>
      <c r="U13" s="39"/>
      <c r="V13" s="39"/>
      <c r="W13" s="39"/>
      <c r="X13" s="39"/>
      <c r="Y13" s="39"/>
      <c r="Z13" s="39"/>
      <c r="AA13" s="39"/>
      <c r="AB13" s="39"/>
      <c r="AC13" s="39"/>
      <c r="AD13" s="39"/>
      <c r="AE13" s="39"/>
    </row>
    <row r="14" s="2" customFormat="1" ht="12" customHeight="1">
      <c r="A14" s="39"/>
      <c r="B14" s="45"/>
      <c r="C14" s="39"/>
      <c r="D14" s="144" t="s">
        <v>25</v>
      </c>
      <c r="E14" s="39"/>
      <c r="F14" s="39"/>
      <c r="G14" s="39"/>
      <c r="H14" s="39"/>
      <c r="I14" s="144" t="s">
        <v>26</v>
      </c>
      <c r="J14" s="134" t="s">
        <v>19</v>
      </c>
      <c r="K14" s="39"/>
      <c r="L14" s="146"/>
      <c r="S14" s="39"/>
      <c r="T14" s="39"/>
      <c r="U14" s="39"/>
      <c r="V14" s="39"/>
      <c r="W14" s="39"/>
      <c r="X14" s="39"/>
      <c r="Y14" s="39"/>
      <c r="Z14" s="39"/>
      <c r="AA14" s="39"/>
      <c r="AB14" s="39"/>
      <c r="AC14" s="39"/>
      <c r="AD14" s="39"/>
      <c r="AE14" s="39"/>
    </row>
    <row r="15" s="2" customFormat="1" ht="18" customHeight="1">
      <c r="A15" s="39"/>
      <c r="B15" s="45"/>
      <c r="C15" s="39"/>
      <c r="D15" s="39"/>
      <c r="E15" s="134" t="s">
        <v>27</v>
      </c>
      <c r="F15" s="39"/>
      <c r="G15" s="39"/>
      <c r="H15" s="39"/>
      <c r="I15" s="144" t="s">
        <v>28</v>
      </c>
      <c r="J15" s="134" t="s">
        <v>19</v>
      </c>
      <c r="K15" s="39"/>
      <c r="L15" s="146"/>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146"/>
      <c r="S16" s="39"/>
      <c r="T16" s="39"/>
      <c r="U16" s="39"/>
      <c r="V16" s="39"/>
      <c r="W16" s="39"/>
      <c r="X16" s="39"/>
      <c r="Y16" s="39"/>
      <c r="Z16" s="39"/>
      <c r="AA16" s="39"/>
      <c r="AB16" s="39"/>
      <c r="AC16" s="39"/>
      <c r="AD16" s="39"/>
      <c r="AE16" s="39"/>
    </row>
    <row r="17" s="2" customFormat="1" ht="12" customHeight="1">
      <c r="A17" s="39"/>
      <c r="B17" s="45"/>
      <c r="C17" s="39"/>
      <c r="D17" s="144" t="s">
        <v>29</v>
      </c>
      <c r="E17" s="39"/>
      <c r="F17" s="39"/>
      <c r="G17" s="39"/>
      <c r="H17" s="39"/>
      <c r="I17" s="144" t="s">
        <v>26</v>
      </c>
      <c r="J17" s="34" t="str">
        <f>'Rekapitulace stavby'!AN13</f>
        <v>Vyplň údaj</v>
      </c>
      <c r="K17" s="39"/>
      <c r="L17" s="146"/>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34"/>
      <c r="G18" s="134"/>
      <c r="H18" s="134"/>
      <c r="I18" s="144" t="s">
        <v>28</v>
      </c>
      <c r="J18" s="34" t="str">
        <f>'Rekapitulace stavby'!AN14</f>
        <v>Vyplň údaj</v>
      </c>
      <c r="K18" s="39"/>
      <c r="L18" s="146"/>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146"/>
      <c r="S19" s="39"/>
      <c r="T19" s="39"/>
      <c r="U19" s="39"/>
      <c r="V19" s="39"/>
      <c r="W19" s="39"/>
      <c r="X19" s="39"/>
      <c r="Y19" s="39"/>
      <c r="Z19" s="39"/>
      <c r="AA19" s="39"/>
      <c r="AB19" s="39"/>
      <c r="AC19" s="39"/>
      <c r="AD19" s="39"/>
      <c r="AE19" s="39"/>
    </row>
    <row r="20" s="2" customFormat="1" ht="12" customHeight="1">
      <c r="A20" s="39"/>
      <c r="B20" s="45"/>
      <c r="C20" s="39"/>
      <c r="D20" s="144" t="s">
        <v>31</v>
      </c>
      <c r="E20" s="39"/>
      <c r="F20" s="39"/>
      <c r="G20" s="39"/>
      <c r="H20" s="39"/>
      <c r="I20" s="144" t="s">
        <v>26</v>
      </c>
      <c r="J20" s="134" t="s">
        <v>19</v>
      </c>
      <c r="K20" s="39"/>
      <c r="L20" s="146"/>
      <c r="S20" s="39"/>
      <c r="T20" s="39"/>
      <c r="U20" s="39"/>
      <c r="V20" s="39"/>
      <c r="W20" s="39"/>
      <c r="X20" s="39"/>
      <c r="Y20" s="39"/>
      <c r="Z20" s="39"/>
      <c r="AA20" s="39"/>
      <c r="AB20" s="39"/>
      <c r="AC20" s="39"/>
      <c r="AD20" s="39"/>
      <c r="AE20" s="39"/>
    </row>
    <row r="21" s="2" customFormat="1" ht="18" customHeight="1">
      <c r="A21" s="39"/>
      <c r="B21" s="45"/>
      <c r="C21" s="39"/>
      <c r="D21" s="39"/>
      <c r="E21" s="134" t="s">
        <v>32</v>
      </c>
      <c r="F21" s="39"/>
      <c r="G21" s="39"/>
      <c r="H21" s="39"/>
      <c r="I21" s="144" t="s">
        <v>28</v>
      </c>
      <c r="J21" s="134" t="s">
        <v>19</v>
      </c>
      <c r="K21" s="39"/>
      <c r="L21" s="146"/>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146"/>
      <c r="S22" s="39"/>
      <c r="T22" s="39"/>
      <c r="U22" s="39"/>
      <c r="V22" s="39"/>
      <c r="W22" s="39"/>
      <c r="X22" s="39"/>
      <c r="Y22" s="39"/>
      <c r="Z22" s="39"/>
      <c r="AA22" s="39"/>
      <c r="AB22" s="39"/>
      <c r="AC22" s="39"/>
      <c r="AD22" s="39"/>
      <c r="AE22" s="39"/>
    </row>
    <row r="23" s="2" customFormat="1" ht="12" customHeight="1">
      <c r="A23" s="39"/>
      <c r="B23" s="45"/>
      <c r="C23" s="39"/>
      <c r="D23" s="144" t="s">
        <v>34</v>
      </c>
      <c r="E23" s="39"/>
      <c r="F23" s="39"/>
      <c r="G23" s="39"/>
      <c r="H23" s="39"/>
      <c r="I23" s="144" t="s">
        <v>26</v>
      </c>
      <c r="J23" s="134" t="s">
        <v>19</v>
      </c>
      <c r="K23" s="39"/>
      <c r="L23" s="146"/>
      <c r="S23" s="39"/>
      <c r="T23" s="39"/>
      <c r="U23" s="39"/>
      <c r="V23" s="39"/>
      <c r="W23" s="39"/>
      <c r="X23" s="39"/>
      <c r="Y23" s="39"/>
      <c r="Z23" s="39"/>
      <c r="AA23" s="39"/>
      <c r="AB23" s="39"/>
      <c r="AC23" s="39"/>
      <c r="AD23" s="39"/>
      <c r="AE23" s="39"/>
    </row>
    <row r="24" s="2" customFormat="1" ht="18" customHeight="1">
      <c r="A24" s="39"/>
      <c r="B24" s="45"/>
      <c r="C24" s="39"/>
      <c r="D24" s="39"/>
      <c r="E24" s="134" t="s">
        <v>35</v>
      </c>
      <c r="F24" s="39"/>
      <c r="G24" s="39"/>
      <c r="H24" s="39"/>
      <c r="I24" s="144" t="s">
        <v>28</v>
      </c>
      <c r="J24" s="134" t="s">
        <v>19</v>
      </c>
      <c r="K24" s="39"/>
      <c r="L24" s="146"/>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146"/>
      <c r="S25" s="39"/>
      <c r="T25" s="39"/>
      <c r="U25" s="39"/>
      <c r="V25" s="39"/>
      <c r="W25" s="39"/>
      <c r="X25" s="39"/>
      <c r="Y25" s="39"/>
      <c r="Z25" s="39"/>
      <c r="AA25" s="39"/>
      <c r="AB25" s="39"/>
      <c r="AC25" s="39"/>
      <c r="AD25" s="39"/>
      <c r="AE25" s="39"/>
    </row>
    <row r="26" s="2" customFormat="1" ht="12" customHeight="1">
      <c r="A26" s="39"/>
      <c r="B26" s="45"/>
      <c r="C26" s="39"/>
      <c r="D26" s="144" t="s">
        <v>36</v>
      </c>
      <c r="E26" s="39"/>
      <c r="F26" s="39"/>
      <c r="G26" s="39"/>
      <c r="H26" s="39"/>
      <c r="I26" s="39"/>
      <c r="J26" s="39"/>
      <c r="K26" s="39"/>
      <c r="L26" s="146"/>
      <c r="S26" s="39"/>
      <c r="T26" s="39"/>
      <c r="U26" s="39"/>
      <c r="V26" s="39"/>
      <c r="W26" s="39"/>
      <c r="X26" s="39"/>
      <c r="Y26" s="39"/>
      <c r="Z26" s="39"/>
      <c r="AA26" s="39"/>
      <c r="AB26" s="39"/>
      <c r="AC26" s="39"/>
      <c r="AD26" s="39"/>
      <c r="AE26" s="39"/>
    </row>
    <row r="27" s="8" customFormat="1" ht="16.5" customHeight="1">
      <c r="A27" s="149"/>
      <c r="B27" s="150"/>
      <c r="C27" s="149"/>
      <c r="D27" s="149"/>
      <c r="E27" s="151" t="s">
        <v>19</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39"/>
      <c r="B28" s="45"/>
      <c r="C28" s="39"/>
      <c r="D28" s="39"/>
      <c r="E28" s="39"/>
      <c r="F28" s="39"/>
      <c r="G28" s="39"/>
      <c r="H28" s="39"/>
      <c r="I28" s="39"/>
      <c r="J28" s="39"/>
      <c r="K28" s="39"/>
      <c r="L28" s="146"/>
      <c r="S28" s="39"/>
      <c r="T28" s="39"/>
      <c r="U28" s="39"/>
      <c r="V28" s="39"/>
      <c r="W28" s="39"/>
      <c r="X28" s="39"/>
      <c r="Y28" s="39"/>
      <c r="Z28" s="39"/>
      <c r="AA28" s="39"/>
      <c r="AB28" s="39"/>
      <c r="AC28" s="39"/>
      <c r="AD28" s="39"/>
      <c r="AE28" s="39"/>
    </row>
    <row r="29" s="2" customFormat="1" ht="6.96" customHeight="1">
      <c r="A29" s="39"/>
      <c r="B29" s="45"/>
      <c r="C29" s="39"/>
      <c r="D29" s="153"/>
      <c r="E29" s="153"/>
      <c r="F29" s="153"/>
      <c r="G29" s="153"/>
      <c r="H29" s="153"/>
      <c r="I29" s="153"/>
      <c r="J29" s="153"/>
      <c r="K29" s="153"/>
      <c r="L29" s="146"/>
      <c r="S29" s="39"/>
      <c r="T29" s="39"/>
      <c r="U29" s="39"/>
      <c r="V29" s="39"/>
      <c r="W29" s="39"/>
      <c r="X29" s="39"/>
      <c r="Y29" s="39"/>
      <c r="Z29" s="39"/>
      <c r="AA29" s="39"/>
      <c r="AB29" s="39"/>
      <c r="AC29" s="39"/>
      <c r="AD29" s="39"/>
      <c r="AE29" s="39"/>
    </row>
    <row r="30" s="2" customFormat="1" ht="25.44" customHeight="1">
      <c r="A30" s="39"/>
      <c r="B30" s="45"/>
      <c r="C30" s="39"/>
      <c r="D30" s="154" t="s">
        <v>38</v>
      </c>
      <c r="E30" s="39"/>
      <c r="F30" s="39"/>
      <c r="G30" s="39"/>
      <c r="H30" s="39"/>
      <c r="I30" s="39"/>
      <c r="J30" s="155">
        <f>ROUND(J80, 2)</f>
        <v>0</v>
      </c>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14.4" customHeight="1">
      <c r="A32" s="39"/>
      <c r="B32" s="45"/>
      <c r="C32" s="39"/>
      <c r="D32" s="39"/>
      <c r="E32" s="39"/>
      <c r="F32" s="156" t="s">
        <v>40</v>
      </c>
      <c r="G32" s="39"/>
      <c r="H32" s="39"/>
      <c r="I32" s="156" t="s">
        <v>39</v>
      </c>
      <c r="J32" s="156" t="s">
        <v>41</v>
      </c>
      <c r="K32" s="39"/>
      <c r="L32" s="146"/>
      <c r="S32" s="39"/>
      <c r="T32" s="39"/>
      <c r="U32" s="39"/>
      <c r="V32" s="39"/>
      <c r="W32" s="39"/>
      <c r="X32" s="39"/>
      <c r="Y32" s="39"/>
      <c r="Z32" s="39"/>
      <c r="AA32" s="39"/>
      <c r="AB32" s="39"/>
      <c r="AC32" s="39"/>
      <c r="AD32" s="39"/>
      <c r="AE32" s="39"/>
    </row>
    <row r="33" s="2" customFormat="1" ht="14.4" customHeight="1">
      <c r="A33" s="39"/>
      <c r="B33" s="45"/>
      <c r="C33" s="39"/>
      <c r="D33" s="157" t="s">
        <v>42</v>
      </c>
      <c r="E33" s="144" t="s">
        <v>43</v>
      </c>
      <c r="F33" s="158">
        <f>ROUND((SUM(BE80:BE93)),  2)</f>
        <v>0</v>
      </c>
      <c r="G33" s="39"/>
      <c r="H33" s="39"/>
      <c r="I33" s="159">
        <v>0.20999999999999999</v>
      </c>
      <c r="J33" s="158">
        <f>ROUND(((SUM(BE80:BE93))*I33),  2)</f>
        <v>0</v>
      </c>
      <c r="K33" s="39"/>
      <c r="L33" s="146"/>
      <c r="S33" s="39"/>
      <c r="T33" s="39"/>
      <c r="U33" s="39"/>
      <c r="V33" s="39"/>
      <c r="W33" s="39"/>
      <c r="X33" s="39"/>
      <c r="Y33" s="39"/>
      <c r="Z33" s="39"/>
      <c r="AA33" s="39"/>
      <c r="AB33" s="39"/>
      <c r="AC33" s="39"/>
      <c r="AD33" s="39"/>
      <c r="AE33" s="39"/>
    </row>
    <row r="34" s="2" customFormat="1" ht="14.4" customHeight="1">
      <c r="A34" s="39"/>
      <c r="B34" s="45"/>
      <c r="C34" s="39"/>
      <c r="D34" s="39"/>
      <c r="E34" s="144" t="s">
        <v>44</v>
      </c>
      <c r="F34" s="158">
        <f>ROUND((SUM(BF80:BF93)),  2)</f>
        <v>0</v>
      </c>
      <c r="G34" s="39"/>
      <c r="H34" s="39"/>
      <c r="I34" s="159">
        <v>0.12</v>
      </c>
      <c r="J34" s="158">
        <f>ROUND(((SUM(BF80:BF93))*I34),  2)</f>
        <v>0</v>
      </c>
      <c r="K34" s="39"/>
      <c r="L34" s="146"/>
      <c r="S34" s="39"/>
      <c r="T34" s="39"/>
      <c r="U34" s="39"/>
      <c r="V34" s="39"/>
      <c r="W34" s="39"/>
      <c r="X34" s="39"/>
      <c r="Y34" s="39"/>
      <c r="Z34" s="39"/>
      <c r="AA34" s="39"/>
      <c r="AB34" s="39"/>
      <c r="AC34" s="39"/>
      <c r="AD34" s="39"/>
      <c r="AE34" s="39"/>
    </row>
    <row r="35" hidden="1" s="2" customFormat="1" ht="14.4" customHeight="1">
      <c r="A35" s="39"/>
      <c r="B35" s="45"/>
      <c r="C35" s="39"/>
      <c r="D35" s="39"/>
      <c r="E35" s="144" t="s">
        <v>45</v>
      </c>
      <c r="F35" s="158">
        <f>ROUND((SUM(BG80:BG93)),  2)</f>
        <v>0</v>
      </c>
      <c r="G35" s="39"/>
      <c r="H35" s="39"/>
      <c r="I35" s="159">
        <v>0.20999999999999999</v>
      </c>
      <c r="J35" s="158">
        <f>0</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46</v>
      </c>
      <c r="F36" s="158">
        <f>ROUND((SUM(BH80:BH93)),  2)</f>
        <v>0</v>
      </c>
      <c r="G36" s="39"/>
      <c r="H36" s="39"/>
      <c r="I36" s="159">
        <v>0.12</v>
      </c>
      <c r="J36" s="158">
        <f>0</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47</v>
      </c>
      <c r="F37" s="158">
        <f>ROUND((SUM(BI80:BI93)),  2)</f>
        <v>0</v>
      </c>
      <c r="G37" s="39"/>
      <c r="H37" s="39"/>
      <c r="I37" s="159">
        <v>0</v>
      </c>
      <c r="J37" s="158">
        <f>0</f>
        <v>0</v>
      </c>
      <c r="K37" s="39"/>
      <c r="L37" s="146"/>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146"/>
      <c r="S38" s="39"/>
      <c r="T38" s="39"/>
      <c r="U38" s="39"/>
      <c r="V38" s="39"/>
      <c r="W38" s="39"/>
      <c r="X38" s="39"/>
      <c r="Y38" s="39"/>
      <c r="Z38" s="39"/>
      <c r="AA38" s="39"/>
      <c r="AB38" s="39"/>
      <c r="AC38" s="39"/>
      <c r="AD38" s="39"/>
      <c r="AE38" s="39"/>
    </row>
    <row r="39" s="2" customFormat="1" ht="25.44" customHeight="1">
      <c r="A39" s="39"/>
      <c r="B39" s="45"/>
      <c r="C39" s="160"/>
      <c r="D39" s="161" t="s">
        <v>48</v>
      </c>
      <c r="E39" s="162"/>
      <c r="F39" s="162"/>
      <c r="G39" s="163" t="s">
        <v>49</v>
      </c>
      <c r="H39" s="164" t="s">
        <v>50</v>
      </c>
      <c r="I39" s="162"/>
      <c r="J39" s="165">
        <f>SUM(J30:J37)</f>
        <v>0</v>
      </c>
      <c r="K39" s="166"/>
      <c r="L39" s="146"/>
      <c r="S39" s="39"/>
      <c r="T39" s="39"/>
      <c r="U39" s="39"/>
      <c r="V39" s="39"/>
      <c r="W39" s="39"/>
      <c r="X39" s="39"/>
      <c r="Y39" s="39"/>
      <c r="Z39" s="39"/>
      <c r="AA39" s="39"/>
      <c r="AB39" s="39"/>
      <c r="AC39" s="39"/>
      <c r="AD39" s="39"/>
      <c r="AE39" s="39"/>
    </row>
    <row r="40" s="2" customFormat="1" ht="14.4" customHeight="1">
      <c r="A40" s="39"/>
      <c r="B40" s="167"/>
      <c r="C40" s="168"/>
      <c r="D40" s="168"/>
      <c r="E40" s="168"/>
      <c r="F40" s="168"/>
      <c r="G40" s="168"/>
      <c r="H40" s="168"/>
      <c r="I40" s="168"/>
      <c r="J40" s="168"/>
      <c r="K40" s="168"/>
      <c r="L40" s="146"/>
      <c r="S40" s="39"/>
      <c r="T40" s="39"/>
      <c r="U40" s="39"/>
      <c r="V40" s="39"/>
      <c r="W40" s="39"/>
      <c r="X40" s="39"/>
      <c r="Y40" s="39"/>
      <c r="Z40" s="39"/>
      <c r="AA40" s="39"/>
      <c r="AB40" s="39"/>
      <c r="AC40" s="39"/>
      <c r="AD40" s="39"/>
      <c r="AE40" s="39"/>
    </row>
    <row r="44" hidden="1" s="2" customFormat="1" ht="6.96" customHeight="1">
      <c r="A44" s="39"/>
      <c r="B44" s="169"/>
      <c r="C44" s="170"/>
      <c r="D44" s="170"/>
      <c r="E44" s="170"/>
      <c r="F44" s="170"/>
      <c r="G44" s="170"/>
      <c r="H44" s="170"/>
      <c r="I44" s="170"/>
      <c r="J44" s="170"/>
      <c r="K44" s="170"/>
      <c r="L44" s="146"/>
      <c r="S44" s="39"/>
      <c r="T44" s="39"/>
      <c r="U44" s="39"/>
      <c r="V44" s="39"/>
      <c r="W44" s="39"/>
      <c r="X44" s="39"/>
      <c r="Y44" s="39"/>
      <c r="Z44" s="39"/>
      <c r="AA44" s="39"/>
      <c r="AB44" s="39"/>
      <c r="AC44" s="39"/>
      <c r="AD44" s="39"/>
      <c r="AE44" s="39"/>
    </row>
    <row r="45" hidden="1" s="2" customFormat="1" ht="24.96" customHeight="1">
      <c r="A45" s="39"/>
      <c r="B45" s="40"/>
      <c r="C45" s="24" t="s">
        <v>214</v>
      </c>
      <c r="D45" s="41"/>
      <c r="E45" s="41"/>
      <c r="F45" s="41"/>
      <c r="G45" s="41"/>
      <c r="H45" s="41"/>
      <c r="I45" s="41"/>
      <c r="J45" s="41"/>
      <c r="K45" s="41"/>
      <c r="L45" s="146"/>
      <c r="S45" s="39"/>
      <c r="T45" s="39"/>
      <c r="U45" s="39"/>
      <c r="V45" s="39"/>
      <c r="W45" s="39"/>
      <c r="X45" s="39"/>
      <c r="Y45" s="39"/>
      <c r="Z45" s="39"/>
      <c r="AA45" s="39"/>
      <c r="AB45" s="39"/>
      <c r="AC45" s="39"/>
      <c r="AD45" s="39"/>
      <c r="AE45" s="39"/>
    </row>
    <row r="46" hidden="1" s="2" customFormat="1" ht="6.96" customHeight="1">
      <c r="A46" s="39"/>
      <c r="B46" s="40"/>
      <c r="C46" s="41"/>
      <c r="D46" s="41"/>
      <c r="E46" s="41"/>
      <c r="F46" s="41"/>
      <c r="G46" s="41"/>
      <c r="H46" s="41"/>
      <c r="I46" s="41"/>
      <c r="J46" s="41"/>
      <c r="K46" s="41"/>
      <c r="L46" s="146"/>
      <c r="S46" s="39"/>
      <c r="T46" s="39"/>
      <c r="U46" s="39"/>
      <c r="V46" s="39"/>
      <c r="W46" s="39"/>
      <c r="X46" s="39"/>
      <c r="Y46" s="39"/>
      <c r="Z46" s="39"/>
      <c r="AA46" s="39"/>
      <c r="AB46" s="39"/>
      <c r="AC46" s="39"/>
      <c r="AD46" s="39"/>
      <c r="AE46" s="39"/>
    </row>
    <row r="47" hidden="1" s="2" customFormat="1" ht="12" customHeight="1">
      <c r="A47" s="39"/>
      <c r="B47" s="40"/>
      <c r="C47" s="33" t="s">
        <v>16</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16.5" customHeight="1">
      <c r="A48" s="39"/>
      <c r="B48" s="40"/>
      <c r="C48" s="41"/>
      <c r="D48" s="41"/>
      <c r="E48" s="171" t="str">
        <f>E7</f>
        <v>Sportovní hala Turnov</v>
      </c>
      <c r="F48" s="33"/>
      <c r="G48" s="33"/>
      <c r="H48" s="33"/>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209</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70" t="str">
        <f>E9</f>
        <v>24_035_8000 - Ostatní náklady - vazba na sousední stavby</v>
      </c>
      <c r="F50" s="41"/>
      <c r="G50" s="41"/>
      <c r="H50" s="41"/>
      <c r="I50" s="41"/>
      <c r="J50" s="41"/>
      <c r="K50" s="41"/>
      <c r="L50" s="146"/>
      <c r="S50" s="39"/>
      <c r="T50" s="39"/>
      <c r="U50" s="39"/>
      <c r="V50" s="39"/>
      <c r="W50" s="39"/>
      <c r="X50" s="39"/>
      <c r="Y50" s="39"/>
      <c r="Z50" s="39"/>
      <c r="AA50" s="39"/>
      <c r="AB50" s="39"/>
      <c r="AC50" s="39"/>
      <c r="AD50" s="39"/>
      <c r="AE50" s="39"/>
    </row>
    <row r="51" hidden="1" s="2" customFormat="1" ht="6.96" customHeight="1">
      <c r="A51" s="39"/>
      <c r="B51" s="40"/>
      <c r="C51" s="41"/>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2" customHeight="1">
      <c r="A52" s="39"/>
      <c r="B52" s="40"/>
      <c r="C52" s="33" t="s">
        <v>21</v>
      </c>
      <c r="D52" s="41"/>
      <c r="E52" s="41"/>
      <c r="F52" s="28" t="str">
        <f>F12</f>
        <v xml:space="preserve"> </v>
      </c>
      <c r="G52" s="41"/>
      <c r="H52" s="41"/>
      <c r="I52" s="33" t="s">
        <v>23</v>
      </c>
      <c r="J52" s="73" t="str">
        <f>IF(J12="","",J12)</f>
        <v>19. 10. 2024</v>
      </c>
      <c r="K52" s="41"/>
      <c r="L52" s="146"/>
      <c r="S52" s="39"/>
      <c r="T52" s="39"/>
      <c r="U52" s="39"/>
      <c r="V52" s="39"/>
      <c r="W52" s="39"/>
      <c r="X52" s="39"/>
      <c r="Y52" s="39"/>
      <c r="Z52" s="39"/>
      <c r="AA52" s="39"/>
      <c r="AB52" s="39"/>
      <c r="AC52" s="39"/>
      <c r="AD52" s="39"/>
      <c r="AE52" s="39"/>
    </row>
    <row r="53" hidden="1" s="2" customFormat="1" ht="6.96" customHeight="1">
      <c r="A53" s="39"/>
      <c r="B53" s="40"/>
      <c r="C53" s="41"/>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5.15" customHeight="1">
      <c r="A54" s="39"/>
      <c r="B54" s="40"/>
      <c r="C54" s="33" t="s">
        <v>25</v>
      </c>
      <c r="D54" s="41"/>
      <c r="E54" s="41"/>
      <c r="F54" s="28" t="str">
        <f>E15</f>
        <v>Městská sportovní Turnov</v>
      </c>
      <c r="G54" s="41"/>
      <c r="H54" s="41"/>
      <c r="I54" s="33" t="s">
        <v>31</v>
      </c>
      <c r="J54" s="37" t="str">
        <f>E21</f>
        <v>RESTYL Plan s.r.o.</v>
      </c>
      <c r="K54" s="41"/>
      <c r="L54" s="146"/>
      <c r="S54" s="39"/>
      <c r="T54" s="39"/>
      <c r="U54" s="39"/>
      <c r="V54" s="39"/>
      <c r="W54" s="39"/>
      <c r="X54" s="39"/>
      <c r="Y54" s="39"/>
      <c r="Z54" s="39"/>
      <c r="AA54" s="39"/>
      <c r="AB54" s="39"/>
      <c r="AC54" s="39"/>
      <c r="AD54" s="39"/>
      <c r="AE54" s="39"/>
    </row>
    <row r="55" hidden="1" s="2" customFormat="1" ht="15.15" customHeight="1">
      <c r="A55" s="39"/>
      <c r="B55" s="40"/>
      <c r="C55" s="33" t="s">
        <v>29</v>
      </c>
      <c r="D55" s="41"/>
      <c r="E55" s="41"/>
      <c r="F55" s="28" t="str">
        <f>IF(E18="","",E18)</f>
        <v>Vyplň údaj</v>
      </c>
      <c r="G55" s="41"/>
      <c r="H55" s="41"/>
      <c r="I55" s="33" t="s">
        <v>34</v>
      </c>
      <c r="J55" s="37" t="str">
        <f>E24</f>
        <v>Ing.R. Hladký</v>
      </c>
      <c r="K55" s="41"/>
      <c r="L55" s="146"/>
      <c r="S55" s="39"/>
      <c r="T55" s="39"/>
      <c r="U55" s="39"/>
      <c r="V55" s="39"/>
      <c r="W55" s="39"/>
      <c r="X55" s="39"/>
      <c r="Y55" s="39"/>
      <c r="Z55" s="39"/>
      <c r="AA55" s="39"/>
      <c r="AB55" s="39"/>
      <c r="AC55" s="39"/>
      <c r="AD55" s="39"/>
      <c r="AE55" s="39"/>
    </row>
    <row r="56" hidden="1" s="2" customFormat="1" ht="10.32" customHeight="1">
      <c r="A56" s="39"/>
      <c r="B56" s="40"/>
      <c r="C56" s="41"/>
      <c r="D56" s="41"/>
      <c r="E56" s="41"/>
      <c r="F56" s="41"/>
      <c r="G56" s="41"/>
      <c r="H56" s="41"/>
      <c r="I56" s="41"/>
      <c r="J56" s="41"/>
      <c r="K56" s="41"/>
      <c r="L56" s="146"/>
      <c r="S56" s="39"/>
      <c r="T56" s="39"/>
      <c r="U56" s="39"/>
      <c r="V56" s="39"/>
      <c r="W56" s="39"/>
      <c r="X56" s="39"/>
      <c r="Y56" s="39"/>
      <c r="Z56" s="39"/>
      <c r="AA56" s="39"/>
      <c r="AB56" s="39"/>
      <c r="AC56" s="39"/>
      <c r="AD56" s="39"/>
      <c r="AE56" s="39"/>
    </row>
    <row r="57" hidden="1" s="2" customFormat="1" ht="29.28" customHeight="1">
      <c r="A57" s="39"/>
      <c r="B57" s="40"/>
      <c r="C57" s="172" t="s">
        <v>215</v>
      </c>
      <c r="D57" s="173"/>
      <c r="E57" s="173"/>
      <c r="F57" s="173"/>
      <c r="G57" s="173"/>
      <c r="H57" s="173"/>
      <c r="I57" s="173"/>
      <c r="J57" s="174" t="s">
        <v>216</v>
      </c>
      <c r="K57" s="173"/>
      <c r="L57" s="146"/>
      <c r="S57" s="39"/>
      <c r="T57" s="39"/>
      <c r="U57" s="39"/>
      <c r="V57" s="39"/>
      <c r="W57" s="39"/>
      <c r="X57" s="39"/>
      <c r="Y57" s="39"/>
      <c r="Z57" s="39"/>
      <c r="AA57" s="39"/>
      <c r="AB57" s="39"/>
      <c r="AC57" s="39"/>
      <c r="AD57" s="39"/>
      <c r="AE57" s="39"/>
    </row>
    <row r="58" hidden="1" s="2" customFormat="1" ht="10.32" customHeight="1">
      <c r="A58" s="39"/>
      <c r="B58" s="40"/>
      <c r="C58" s="41"/>
      <c r="D58" s="41"/>
      <c r="E58" s="41"/>
      <c r="F58" s="41"/>
      <c r="G58" s="41"/>
      <c r="H58" s="41"/>
      <c r="I58" s="41"/>
      <c r="J58" s="41"/>
      <c r="K58" s="41"/>
      <c r="L58" s="146"/>
      <c r="S58" s="39"/>
      <c r="T58" s="39"/>
      <c r="U58" s="39"/>
      <c r="V58" s="39"/>
      <c r="W58" s="39"/>
      <c r="X58" s="39"/>
      <c r="Y58" s="39"/>
      <c r="Z58" s="39"/>
      <c r="AA58" s="39"/>
      <c r="AB58" s="39"/>
      <c r="AC58" s="39"/>
      <c r="AD58" s="39"/>
      <c r="AE58" s="39"/>
    </row>
    <row r="59" hidden="1" s="2" customFormat="1" ht="22.8" customHeight="1">
      <c r="A59" s="39"/>
      <c r="B59" s="40"/>
      <c r="C59" s="175" t="s">
        <v>70</v>
      </c>
      <c r="D59" s="41"/>
      <c r="E59" s="41"/>
      <c r="F59" s="41"/>
      <c r="G59" s="41"/>
      <c r="H59" s="41"/>
      <c r="I59" s="41"/>
      <c r="J59" s="103">
        <f>J80</f>
        <v>0</v>
      </c>
      <c r="K59" s="41"/>
      <c r="L59" s="146"/>
      <c r="S59" s="39"/>
      <c r="T59" s="39"/>
      <c r="U59" s="39"/>
      <c r="V59" s="39"/>
      <c r="W59" s="39"/>
      <c r="X59" s="39"/>
      <c r="Y59" s="39"/>
      <c r="Z59" s="39"/>
      <c r="AA59" s="39"/>
      <c r="AB59" s="39"/>
      <c r="AC59" s="39"/>
      <c r="AD59" s="39"/>
      <c r="AE59" s="39"/>
      <c r="AU59" s="18" t="s">
        <v>217</v>
      </c>
    </row>
    <row r="60" hidden="1" s="9" customFormat="1" ht="24.96" customHeight="1">
      <c r="A60" s="9"/>
      <c r="B60" s="176"/>
      <c r="C60" s="177"/>
      <c r="D60" s="178" t="s">
        <v>1340</v>
      </c>
      <c r="E60" s="179"/>
      <c r="F60" s="179"/>
      <c r="G60" s="179"/>
      <c r="H60" s="179"/>
      <c r="I60" s="179"/>
      <c r="J60" s="180">
        <f>J81</f>
        <v>0</v>
      </c>
      <c r="K60" s="177"/>
      <c r="L60" s="181"/>
      <c r="S60" s="9"/>
      <c r="T60" s="9"/>
      <c r="U60" s="9"/>
      <c r="V60" s="9"/>
      <c r="W60" s="9"/>
      <c r="X60" s="9"/>
      <c r="Y60" s="9"/>
      <c r="Z60" s="9"/>
      <c r="AA60" s="9"/>
      <c r="AB60" s="9"/>
      <c r="AC60" s="9"/>
      <c r="AD60" s="9"/>
      <c r="AE60" s="9"/>
    </row>
    <row r="61" hidden="1" s="2" customFormat="1" ht="21.84"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6.96" customHeight="1">
      <c r="A62" s="39"/>
      <c r="B62" s="60"/>
      <c r="C62" s="61"/>
      <c r="D62" s="61"/>
      <c r="E62" s="61"/>
      <c r="F62" s="61"/>
      <c r="G62" s="61"/>
      <c r="H62" s="61"/>
      <c r="I62" s="61"/>
      <c r="J62" s="61"/>
      <c r="K62" s="61"/>
      <c r="L62" s="146"/>
      <c r="S62" s="39"/>
      <c r="T62" s="39"/>
      <c r="U62" s="39"/>
      <c r="V62" s="39"/>
      <c r="W62" s="39"/>
      <c r="X62" s="39"/>
      <c r="Y62" s="39"/>
      <c r="Z62" s="39"/>
      <c r="AA62" s="39"/>
      <c r="AB62" s="39"/>
      <c r="AC62" s="39"/>
      <c r="AD62" s="39"/>
      <c r="AE62" s="39"/>
    </row>
    <row r="63" hidden="1"/>
    <row r="64" hidden="1"/>
    <row r="65" hidden="1"/>
    <row r="66" s="2" customFormat="1" ht="6.96" customHeight="1">
      <c r="A66" s="39"/>
      <c r="B66" s="62"/>
      <c r="C66" s="63"/>
      <c r="D66" s="63"/>
      <c r="E66" s="63"/>
      <c r="F66" s="63"/>
      <c r="G66" s="63"/>
      <c r="H66" s="63"/>
      <c r="I66" s="63"/>
      <c r="J66" s="63"/>
      <c r="K66" s="63"/>
      <c r="L66" s="146"/>
      <c r="S66" s="39"/>
      <c r="T66" s="39"/>
      <c r="U66" s="39"/>
      <c r="V66" s="39"/>
      <c r="W66" s="39"/>
      <c r="X66" s="39"/>
      <c r="Y66" s="39"/>
      <c r="Z66" s="39"/>
      <c r="AA66" s="39"/>
      <c r="AB66" s="39"/>
      <c r="AC66" s="39"/>
      <c r="AD66" s="39"/>
      <c r="AE66" s="39"/>
    </row>
    <row r="67" s="2" customFormat="1" ht="24.96" customHeight="1">
      <c r="A67" s="39"/>
      <c r="B67" s="40"/>
      <c r="C67" s="24" t="s">
        <v>226</v>
      </c>
      <c r="D67" s="41"/>
      <c r="E67" s="41"/>
      <c r="F67" s="41"/>
      <c r="G67" s="41"/>
      <c r="H67" s="41"/>
      <c r="I67" s="41"/>
      <c r="J67" s="41"/>
      <c r="K67" s="41"/>
      <c r="L67" s="146"/>
      <c r="S67" s="39"/>
      <c r="T67" s="39"/>
      <c r="U67" s="39"/>
      <c r="V67" s="39"/>
      <c r="W67" s="39"/>
      <c r="X67" s="39"/>
      <c r="Y67" s="39"/>
      <c r="Z67" s="39"/>
      <c r="AA67" s="39"/>
      <c r="AB67" s="39"/>
      <c r="AC67" s="39"/>
      <c r="AD67" s="39"/>
      <c r="AE67" s="39"/>
    </row>
    <row r="68" s="2" customFormat="1" ht="6.96" customHeight="1">
      <c r="A68" s="39"/>
      <c r="B68" s="40"/>
      <c r="C68" s="41"/>
      <c r="D68" s="41"/>
      <c r="E68" s="41"/>
      <c r="F68" s="41"/>
      <c r="G68" s="41"/>
      <c r="H68" s="41"/>
      <c r="I68" s="41"/>
      <c r="J68" s="41"/>
      <c r="K68" s="41"/>
      <c r="L68" s="146"/>
      <c r="S68" s="39"/>
      <c r="T68" s="39"/>
      <c r="U68" s="39"/>
      <c r="V68" s="39"/>
      <c r="W68" s="39"/>
      <c r="X68" s="39"/>
      <c r="Y68" s="39"/>
      <c r="Z68" s="39"/>
      <c r="AA68" s="39"/>
      <c r="AB68" s="39"/>
      <c r="AC68" s="39"/>
      <c r="AD68" s="39"/>
      <c r="AE68" s="39"/>
    </row>
    <row r="69" s="2" customFormat="1" ht="12" customHeight="1">
      <c r="A69" s="39"/>
      <c r="B69" s="40"/>
      <c r="C69" s="33" t="s">
        <v>16</v>
      </c>
      <c r="D69" s="41"/>
      <c r="E69" s="41"/>
      <c r="F69" s="41"/>
      <c r="G69" s="41"/>
      <c r="H69" s="41"/>
      <c r="I69" s="41"/>
      <c r="J69" s="41"/>
      <c r="K69" s="41"/>
      <c r="L69" s="146"/>
      <c r="S69" s="39"/>
      <c r="T69" s="39"/>
      <c r="U69" s="39"/>
      <c r="V69" s="39"/>
      <c r="W69" s="39"/>
      <c r="X69" s="39"/>
      <c r="Y69" s="39"/>
      <c r="Z69" s="39"/>
      <c r="AA69" s="39"/>
      <c r="AB69" s="39"/>
      <c r="AC69" s="39"/>
      <c r="AD69" s="39"/>
      <c r="AE69" s="39"/>
    </row>
    <row r="70" s="2" customFormat="1" ht="16.5" customHeight="1">
      <c r="A70" s="39"/>
      <c r="B70" s="40"/>
      <c r="C70" s="41"/>
      <c r="D70" s="41"/>
      <c r="E70" s="171" t="str">
        <f>E7</f>
        <v>Sportovní hala Turnov</v>
      </c>
      <c r="F70" s="33"/>
      <c r="G70" s="33"/>
      <c r="H70" s="33"/>
      <c r="I70" s="41"/>
      <c r="J70" s="41"/>
      <c r="K70" s="41"/>
      <c r="L70" s="146"/>
      <c r="S70" s="39"/>
      <c r="T70" s="39"/>
      <c r="U70" s="39"/>
      <c r="V70" s="39"/>
      <c r="W70" s="39"/>
      <c r="X70" s="39"/>
      <c r="Y70" s="39"/>
      <c r="Z70" s="39"/>
      <c r="AA70" s="39"/>
      <c r="AB70" s="39"/>
      <c r="AC70" s="39"/>
      <c r="AD70" s="39"/>
      <c r="AE70" s="39"/>
    </row>
    <row r="71" s="2" customFormat="1" ht="12" customHeight="1">
      <c r="A71" s="39"/>
      <c r="B71" s="40"/>
      <c r="C71" s="33" t="s">
        <v>209</v>
      </c>
      <c r="D71" s="41"/>
      <c r="E71" s="41"/>
      <c r="F71" s="41"/>
      <c r="G71" s="41"/>
      <c r="H71" s="41"/>
      <c r="I71" s="41"/>
      <c r="J71" s="41"/>
      <c r="K71" s="41"/>
      <c r="L71" s="146"/>
      <c r="S71" s="39"/>
      <c r="T71" s="39"/>
      <c r="U71" s="39"/>
      <c r="V71" s="39"/>
      <c r="W71" s="39"/>
      <c r="X71" s="39"/>
      <c r="Y71" s="39"/>
      <c r="Z71" s="39"/>
      <c r="AA71" s="39"/>
      <c r="AB71" s="39"/>
      <c r="AC71" s="39"/>
      <c r="AD71" s="39"/>
      <c r="AE71" s="39"/>
    </row>
    <row r="72" s="2" customFormat="1" ht="16.5" customHeight="1">
      <c r="A72" s="39"/>
      <c r="B72" s="40"/>
      <c r="C72" s="41"/>
      <c r="D72" s="41"/>
      <c r="E72" s="70" t="str">
        <f>E9</f>
        <v>24_035_8000 - Ostatní náklady - vazba na sousední stavby</v>
      </c>
      <c r="F72" s="41"/>
      <c r="G72" s="41"/>
      <c r="H72" s="41"/>
      <c r="I72" s="41"/>
      <c r="J72" s="41"/>
      <c r="K72" s="41"/>
      <c r="L72" s="146"/>
      <c r="S72" s="39"/>
      <c r="T72" s="39"/>
      <c r="U72" s="39"/>
      <c r="V72" s="39"/>
      <c r="W72" s="39"/>
      <c r="X72" s="39"/>
      <c r="Y72" s="39"/>
      <c r="Z72" s="39"/>
      <c r="AA72" s="39"/>
      <c r="AB72" s="39"/>
      <c r="AC72" s="39"/>
      <c r="AD72" s="39"/>
      <c r="AE72" s="39"/>
    </row>
    <row r="73" s="2" customFormat="1" ht="6.96"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s="2" customFormat="1" ht="12" customHeight="1">
      <c r="A74" s="39"/>
      <c r="B74" s="40"/>
      <c r="C74" s="33" t="s">
        <v>21</v>
      </c>
      <c r="D74" s="41"/>
      <c r="E74" s="41"/>
      <c r="F74" s="28" t="str">
        <f>F12</f>
        <v xml:space="preserve"> </v>
      </c>
      <c r="G74" s="41"/>
      <c r="H74" s="41"/>
      <c r="I74" s="33" t="s">
        <v>23</v>
      </c>
      <c r="J74" s="73" t="str">
        <f>IF(J12="","",J12)</f>
        <v>19. 10. 2024</v>
      </c>
      <c r="K74" s="41"/>
      <c r="L74" s="146"/>
      <c r="S74" s="39"/>
      <c r="T74" s="39"/>
      <c r="U74" s="39"/>
      <c r="V74" s="39"/>
      <c r="W74" s="39"/>
      <c r="X74" s="39"/>
      <c r="Y74" s="39"/>
      <c r="Z74" s="39"/>
      <c r="AA74" s="39"/>
      <c r="AB74" s="39"/>
      <c r="AC74" s="39"/>
      <c r="AD74" s="39"/>
      <c r="AE74" s="39"/>
    </row>
    <row r="75" s="2" customFormat="1" ht="6.96"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15.15" customHeight="1">
      <c r="A76" s="39"/>
      <c r="B76" s="40"/>
      <c r="C76" s="33" t="s">
        <v>25</v>
      </c>
      <c r="D76" s="41"/>
      <c r="E76" s="41"/>
      <c r="F76" s="28" t="str">
        <f>E15</f>
        <v>Městská sportovní Turnov</v>
      </c>
      <c r="G76" s="41"/>
      <c r="H76" s="41"/>
      <c r="I76" s="33" t="s">
        <v>31</v>
      </c>
      <c r="J76" s="37" t="str">
        <f>E21</f>
        <v>RESTYL Plan s.r.o.</v>
      </c>
      <c r="K76" s="41"/>
      <c r="L76" s="146"/>
      <c r="S76" s="39"/>
      <c r="T76" s="39"/>
      <c r="U76" s="39"/>
      <c r="V76" s="39"/>
      <c r="W76" s="39"/>
      <c r="X76" s="39"/>
      <c r="Y76" s="39"/>
      <c r="Z76" s="39"/>
      <c r="AA76" s="39"/>
      <c r="AB76" s="39"/>
      <c r="AC76" s="39"/>
      <c r="AD76" s="39"/>
      <c r="AE76" s="39"/>
    </row>
    <row r="77" s="2" customFormat="1" ht="15.15" customHeight="1">
      <c r="A77" s="39"/>
      <c r="B77" s="40"/>
      <c r="C77" s="33" t="s">
        <v>29</v>
      </c>
      <c r="D77" s="41"/>
      <c r="E77" s="41"/>
      <c r="F77" s="28" t="str">
        <f>IF(E18="","",E18)</f>
        <v>Vyplň údaj</v>
      </c>
      <c r="G77" s="41"/>
      <c r="H77" s="41"/>
      <c r="I77" s="33" t="s">
        <v>34</v>
      </c>
      <c r="J77" s="37" t="str">
        <f>E24</f>
        <v>Ing.R. Hladký</v>
      </c>
      <c r="K77" s="41"/>
      <c r="L77" s="146"/>
      <c r="S77" s="39"/>
      <c r="T77" s="39"/>
      <c r="U77" s="39"/>
      <c r="V77" s="39"/>
      <c r="W77" s="39"/>
      <c r="X77" s="39"/>
      <c r="Y77" s="39"/>
      <c r="Z77" s="39"/>
      <c r="AA77" s="39"/>
      <c r="AB77" s="39"/>
      <c r="AC77" s="39"/>
      <c r="AD77" s="39"/>
      <c r="AE77" s="39"/>
    </row>
    <row r="78" s="2" customFormat="1" ht="10.32"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s="11" customFormat="1" ht="29.28" customHeight="1">
      <c r="A79" s="187"/>
      <c r="B79" s="188"/>
      <c r="C79" s="189" t="s">
        <v>227</v>
      </c>
      <c r="D79" s="190" t="s">
        <v>57</v>
      </c>
      <c r="E79" s="190" t="s">
        <v>53</v>
      </c>
      <c r="F79" s="190" t="s">
        <v>54</v>
      </c>
      <c r="G79" s="190" t="s">
        <v>228</v>
      </c>
      <c r="H79" s="190" t="s">
        <v>229</v>
      </c>
      <c r="I79" s="190" t="s">
        <v>230</v>
      </c>
      <c r="J79" s="190" t="s">
        <v>216</v>
      </c>
      <c r="K79" s="191" t="s">
        <v>231</v>
      </c>
      <c r="L79" s="192"/>
      <c r="M79" s="93" t="s">
        <v>19</v>
      </c>
      <c r="N79" s="94" t="s">
        <v>42</v>
      </c>
      <c r="O79" s="94" t="s">
        <v>232</v>
      </c>
      <c r="P79" s="94" t="s">
        <v>233</v>
      </c>
      <c r="Q79" s="94" t="s">
        <v>234</v>
      </c>
      <c r="R79" s="94" t="s">
        <v>235</v>
      </c>
      <c r="S79" s="94" t="s">
        <v>236</v>
      </c>
      <c r="T79" s="95" t="s">
        <v>237</v>
      </c>
      <c r="U79" s="187"/>
      <c r="V79" s="187"/>
      <c r="W79" s="187"/>
      <c r="X79" s="187"/>
      <c r="Y79" s="187"/>
      <c r="Z79" s="187"/>
      <c r="AA79" s="187"/>
      <c r="AB79" s="187"/>
      <c r="AC79" s="187"/>
      <c r="AD79" s="187"/>
      <c r="AE79" s="187"/>
    </row>
    <row r="80" s="2" customFormat="1" ht="22.8" customHeight="1">
      <c r="A80" s="39"/>
      <c r="B80" s="40"/>
      <c r="C80" s="100" t="s">
        <v>238</v>
      </c>
      <c r="D80" s="41"/>
      <c r="E80" s="41"/>
      <c r="F80" s="41"/>
      <c r="G80" s="41"/>
      <c r="H80" s="41"/>
      <c r="I80" s="41"/>
      <c r="J80" s="193">
        <f>BK80</f>
        <v>0</v>
      </c>
      <c r="K80" s="41"/>
      <c r="L80" s="45"/>
      <c r="M80" s="96"/>
      <c r="N80" s="194"/>
      <c r="O80" s="97"/>
      <c r="P80" s="195">
        <f>P81</f>
        <v>0</v>
      </c>
      <c r="Q80" s="97"/>
      <c r="R80" s="195">
        <f>R81</f>
        <v>0</v>
      </c>
      <c r="S80" s="97"/>
      <c r="T80" s="196">
        <f>T81</f>
        <v>0</v>
      </c>
      <c r="U80" s="39"/>
      <c r="V80" s="39"/>
      <c r="W80" s="39"/>
      <c r="X80" s="39"/>
      <c r="Y80" s="39"/>
      <c r="Z80" s="39"/>
      <c r="AA80" s="39"/>
      <c r="AB80" s="39"/>
      <c r="AC80" s="39"/>
      <c r="AD80" s="39"/>
      <c r="AE80" s="39"/>
      <c r="AT80" s="18" t="s">
        <v>71</v>
      </c>
      <c r="AU80" s="18" t="s">
        <v>217</v>
      </c>
      <c r="BK80" s="197">
        <f>BK81</f>
        <v>0</v>
      </c>
    </row>
    <row r="81" s="12" customFormat="1" ht="25.92" customHeight="1">
      <c r="A81" s="12"/>
      <c r="B81" s="198"/>
      <c r="C81" s="199"/>
      <c r="D81" s="200" t="s">
        <v>71</v>
      </c>
      <c r="E81" s="201" t="s">
        <v>1719</v>
      </c>
      <c r="F81" s="201" t="s">
        <v>405</v>
      </c>
      <c r="G81" s="199"/>
      <c r="H81" s="199"/>
      <c r="I81" s="202"/>
      <c r="J81" s="203">
        <f>BK81</f>
        <v>0</v>
      </c>
      <c r="K81" s="199"/>
      <c r="L81" s="204"/>
      <c r="M81" s="205"/>
      <c r="N81" s="206"/>
      <c r="O81" s="206"/>
      <c r="P81" s="207">
        <f>SUM(P82:P93)</f>
        <v>0</v>
      </c>
      <c r="Q81" s="206"/>
      <c r="R81" s="207">
        <f>SUM(R82:R93)</f>
        <v>0</v>
      </c>
      <c r="S81" s="206"/>
      <c r="T81" s="208">
        <f>SUM(T82:T93)</f>
        <v>0</v>
      </c>
      <c r="U81" s="12"/>
      <c r="V81" s="12"/>
      <c r="W81" s="12"/>
      <c r="X81" s="12"/>
      <c r="Y81" s="12"/>
      <c r="Z81" s="12"/>
      <c r="AA81" s="12"/>
      <c r="AB81" s="12"/>
      <c r="AC81" s="12"/>
      <c r="AD81" s="12"/>
      <c r="AE81" s="12"/>
      <c r="AR81" s="209" t="s">
        <v>79</v>
      </c>
      <c r="AT81" s="210" t="s">
        <v>71</v>
      </c>
      <c r="AU81" s="210" t="s">
        <v>72</v>
      </c>
      <c r="AY81" s="209" t="s">
        <v>240</v>
      </c>
      <c r="BK81" s="211">
        <f>SUM(BK82:BK93)</f>
        <v>0</v>
      </c>
    </row>
    <row r="82" s="2" customFormat="1">
      <c r="A82" s="39"/>
      <c r="B82" s="40"/>
      <c r="C82" s="214" t="s">
        <v>79</v>
      </c>
      <c r="D82" s="214" t="s">
        <v>243</v>
      </c>
      <c r="E82" s="215" t="s">
        <v>9831</v>
      </c>
      <c r="F82" s="216" t="s">
        <v>9832</v>
      </c>
      <c r="G82" s="217" t="s">
        <v>806</v>
      </c>
      <c r="H82" s="218">
        <v>1</v>
      </c>
      <c r="I82" s="219"/>
      <c r="J82" s="220">
        <f>ROUND(I82*H82,2)</f>
        <v>0</v>
      </c>
      <c r="K82" s="216" t="s">
        <v>19</v>
      </c>
      <c r="L82" s="45"/>
      <c r="M82" s="221" t="s">
        <v>19</v>
      </c>
      <c r="N82" s="222" t="s">
        <v>43</v>
      </c>
      <c r="O82" s="85"/>
      <c r="P82" s="223">
        <f>O82*H82</f>
        <v>0</v>
      </c>
      <c r="Q82" s="223">
        <v>0</v>
      </c>
      <c r="R82" s="223">
        <f>Q82*H82</f>
        <v>0</v>
      </c>
      <c r="S82" s="223">
        <v>0</v>
      </c>
      <c r="T82" s="224">
        <f>S82*H82</f>
        <v>0</v>
      </c>
      <c r="U82" s="39"/>
      <c r="V82" s="39"/>
      <c r="W82" s="39"/>
      <c r="X82" s="39"/>
      <c r="Y82" s="39"/>
      <c r="Z82" s="39"/>
      <c r="AA82" s="39"/>
      <c r="AB82" s="39"/>
      <c r="AC82" s="39"/>
      <c r="AD82" s="39"/>
      <c r="AE82" s="39"/>
      <c r="AR82" s="225" t="s">
        <v>248</v>
      </c>
      <c r="AT82" s="225" t="s">
        <v>243</v>
      </c>
      <c r="AU82" s="225" t="s">
        <v>79</v>
      </c>
      <c r="AY82" s="18" t="s">
        <v>240</v>
      </c>
      <c r="BE82" s="226">
        <f>IF(N82="základní",J82,0)</f>
        <v>0</v>
      </c>
      <c r="BF82" s="226">
        <f>IF(N82="snížená",J82,0)</f>
        <v>0</v>
      </c>
      <c r="BG82" s="226">
        <f>IF(N82="zákl. přenesená",J82,0)</f>
        <v>0</v>
      </c>
      <c r="BH82" s="226">
        <f>IF(N82="sníž. přenesená",J82,0)</f>
        <v>0</v>
      </c>
      <c r="BI82" s="226">
        <f>IF(N82="nulová",J82,0)</f>
        <v>0</v>
      </c>
      <c r="BJ82" s="18" t="s">
        <v>79</v>
      </c>
      <c r="BK82" s="226">
        <f>ROUND(I82*H82,2)</f>
        <v>0</v>
      </c>
      <c r="BL82" s="18" t="s">
        <v>248</v>
      </c>
      <c r="BM82" s="225" t="s">
        <v>9833</v>
      </c>
    </row>
    <row r="83" s="2" customFormat="1">
      <c r="A83" s="39"/>
      <c r="B83" s="40"/>
      <c r="C83" s="214" t="s">
        <v>81</v>
      </c>
      <c r="D83" s="214" t="s">
        <v>243</v>
      </c>
      <c r="E83" s="215" t="s">
        <v>9834</v>
      </c>
      <c r="F83" s="216" t="s">
        <v>9835</v>
      </c>
      <c r="G83" s="217" t="s">
        <v>806</v>
      </c>
      <c r="H83" s="218">
        <v>3</v>
      </c>
      <c r="I83" s="219"/>
      <c r="J83" s="220">
        <f>ROUND(I83*H83,2)</f>
        <v>0</v>
      </c>
      <c r="K83" s="216" t="s">
        <v>19</v>
      </c>
      <c r="L83" s="45"/>
      <c r="M83" s="221" t="s">
        <v>19</v>
      </c>
      <c r="N83" s="222" t="s">
        <v>43</v>
      </c>
      <c r="O83" s="85"/>
      <c r="P83" s="223">
        <f>O83*H83</f>
        <v>0</v>
      </c>
      <c r="Q83" s="223">
        <v>0</v>
      </c>
      <c r="R83" s="223">
        <f>Q83*H83</f>
        <v>0</v>
      </c>
      <c r="S83" s="223">
        <v>0</v>
      </c>
      <c r="T83" s="224">
        <f>S83*H83</f>
        <v>0</v>
      </c>
      <c r="U83" s="39"/>
      <c r="V83" s="39"/>
      <c r="W83" s="39"/>
      <c r="X83" s="39"/>
      <c r="Y83" s="39"/>
      <c r="Z83" s="39"/>
      <c r="AA83" s="39"/>
      <c r="AB83" s="39"/>
      <c r="AC83" s="39"/>
      <c r="AD83" s="39"/>
      <c r="AE83" s="39"/>
      <c r="AR83" s="225" t="s">
        <v>248</v>
      </c>
      <c r="AT83" s="225" t="s">
        <v>243</v>
      </c>
      <c r="AU83" s="225" t="s">
        <v>79</v>
      </c>
      <c r="AY83" s="18" t="s">
        <v>240</v>
      </c>
      <c r="BE83" s="226">
        <f>IF(N83="základní",J83,0)</f>
        <v>0</v>
      </c>
      <c r="BF83" s="226">
        <f>IF(N83="snížená",J83,0)</f>
        <v>0</v>
      </c>
      <c r="BG83" s="226">
        <f>IF(N83="zákl. přenesená",J83,0)</f>
        <v>0</v>
      </c>
      <c r="BH83" s="226">
        <f>IF(N83="sníž. přenesená",J83,0)</f>
        <v>0</v>
      </c>
      <c r="BI83" s="226">
        <f>IF(N83="nulová",J83,0)</f>
        <v>0</v>
      </c>
      <c r="BJ83" s="18" t="s">
        <v>79</v>
      </c>
      <c r="BK83" s="226">
        <f>ROUND(I83*H83,2)</f>
        <v>0</v>
      </c>
      <c r="BL83" s="18" t="s">
        <v>248</v>
      </c>
      <c r="BM83" s="225" t="s">
        <v>9836</v>
      </c>
    </row>
    <row r="84" s="2" customFormat="1">
      <c r="A84" s="39"/>
      <c r="B84" s="40"/>
      <c r="C84" s="214" t="s">
        <v>149</v>
      </c>
      <c r="D84" s="214" t="s">
        <v>243</v>
      </c>
      <c r="E84" s="215" t="s">
        <v>9837</v>
      </c>
      <c r="F84" s="216" t="s">
        <v>9838</v>
      </c>
      <c r="G84" s="217" t="s">
        <v>1418</v>
      </c>
      <c r="H84" s="218">
        <v>71</v>
      </c>
      <c r="I84" s="219"/>
      <c r="J84" s="220">
        <f>ROUND(I84*H84,2)</f>
        <v>0</v>
      </c>
      <c r="K84" s="216" t="s">
        <v>19</v>
      </c>
      <c r="L84" s="45"/>
      <c r="M84" s="221" t="s">
        <v>19</v>
      </c>
      <c r="N84" s="222" t="s">
        <v>43</v>
      </c>
      <c r="O84" s="85"/>
      <c r="P84" s="223">
        <f>O84*H84</f>
        <v>0</v>
      </c>
      <c r="Q84" s="223">
        <v>0</v>
      </c>
      <c r="R84" s="223">
        <f>Q84*H84</f>
        <v>0</v>
      </c>
      <c r="S84" s="223">
        <v>0</v>
      </c>
      <c r="T84" s="224">
        <f>S84*H84</f>
        <v>0</v>
      </c>
      <c r="U84" s="39"/>
      <c r="V84" s="39"/>
      <c r="W84" s="39"/>
      <c r="X84" s="39"/>
      <c r="Y84" s="39"/>
      <c r="Z84" s="39"/>
      <c r="AA84" s="39"/>
      <c r="AB84" s="39"/>
      <c r="AC84" s="39"/>
      <c r="AD84" s="39"/>
      <c r="AE84" s="39"/>
      <c r="AR84" s="225" t="s">
        <v>248</v>
      </c>
      <c r="AT84" s="225" t="s">
        <v>243</v>
      </c>
      <c r="AU84" s="225" t="s">
        <v>79</v>
      </c>
      <c r="AY84" s="18" t="s">
        <v>240</v>
      </c>
      <c r="BE84" s="226">
        <f>IF(N84="základní",J84,0)</f>
        <v>0</v>
      </c>
      <c r="BF84" s="226">
        <f>IF(N84="snížená",J84,0)</f>
        <v>0</v>
      </c>
      <c r="BG84" s="226">
        <f>IF(N84="zákl. přenesená",J84,0)</f>
        <v>0</v>
      </c>
      <c r="BH84" s="226">
        <f>IF(N84="sníž. přenesená",J84,0)</f>
        <v>0</v>
      </c>
      <c r="BI84" s="226">
        <f>IF(N84="nulová",J84,0)</f>
        <v>0</v>
      </c>
      <c r="BJ84" s="18" t="s">
        <v>79</v>
      </c>
      <c r="BK84" s="226">
        <f>ROUND(I84*H84,2)</f>
        <v>0</v>
      </c>
      <c r="BL84" s="18" t="s">
        <v>248</v>
      </c>
      <c r="BM84" s="225" t="s">
        <v>9839</v>
      </c>
    </row>
    <row r="85" s="2" customFormat="1" ht="33" customHeight="1">
      <c r="A85" s="39"/>
      <c r="B85" s="40"/>
      <c r="C85" s="214" t="s">
        <v>248</v>
      </c>
      <c r="D85" s="214" t="s">
        <v>243</v>
      </c>
      <c r="E85" s="215" t="s">
        <v>9840</v>
      </c>
      <c r="F85" s="216" t="s">
        <v>9841</v>
      </c>
      <c r="G85" s="217" t="s">
        <v>1418</v>
      </c>
      <c r="H85" s="218">
        <v>35</v>
      </c>
      <c r="I85" s="219"/>
      <c r="J85" s="220">
        <f>ROUND(I85*H85,2)</f>
        <v>0</v>
      </c>
      <c r="K85" s="216" t="s">
        <v>19</v>
      </c>
      <c r="L85" s="45"/>
      <c r="M85" s="221" t="s">
        <v>19</v>
      </c>
      <c r="N85" s="222" t="s">
        <v>43</v>
      </c>
      <c r="O85" s="85"/>
      <c r="P85" s="223">
        <f>O85*H85</f>
        <v>0</v>
      </c>
      <c r="Q85" s="223">
        <v>0</v>
      </c>
      <c r="R85" s="223">
        <f>Q85*H85</f>
        <v>0</v>
      </c>
      <c r="S85" s="223">
        <v>0</v>
      </c>
      <c r="T85" s="224">
        <f>S85*H85</f>
        <v>0</v>
      </c>
      <c r="U85" s="39"/>
      <c r="V85" s="39"/>
      <c r="W85" s="39"/>
      <c r="X85" s="39"/>
      <c r="Y85" s="39"/>
      <c r="Z85" s="39"/>
      <c r="AA85" s="39"/>
      <c r="AB85" s="39"/>
      <c r="AC85" s="39"/>
      <c r="AD85" s="39"/>
      <c r="AE85" s="39"/>
      <c r="AR85" s="225" t="s">
        <v>248</v>
      </c>
      <c r="AT85" s="225" t="s">
        <v>243</v>
      </c>
      <c r="AU85" s="225" t="s">
        <v>79</v>
      </c>
      <c r="AY85" s="18" t="s">
        <v>240</v>
      </c>
      <c r="BE85" s="226">
        <f>IF(N85="základní",J85,0)</f>
        <v>0</v>
      </c>
      <c r="BF85" s="226">
        <f>IF(N85="snížená",J85,0)</f>
        <v>0</v>
      </c>
      <c r="BG85" s="226">
        <f>IF(N85="zákl. přenesená",J85,0)</f>
        <v>0</v>
      </c>
      <c r="BH85" s="226">
        <f>IF(N85="sníž. přenesená",J85,0)</f>
        <v>0</v>
      </c>
      <c r="BI85" s="226">
        <f>IF(N85="nulová",J85,0)</f>
        <v>0</v>
      </c>
      <c r="BJ85" s="18" t="s">
        <v>79</v>
      </c>
      <c r="BK85" s="226">
        <f>ROUND(I85*H85,2)</f>
        <v>0</v>
      </c>
      <c r="BL85" s="18" t="s">
        <v>248</v>
      </c>
      <c r="BM85" s="225" t="s">
        <v>9842</v>
      </c>
    </row>
    <row r="86" s="2" customFormat="1">
      <c r="A86" s="39"/>
      <c r="B86" s="40"/>
      <c r="C86" s="214" t="s">
        <v>258</v>
      </c>
      <c r="D86" s="214" t="s">
        <v>243</v>
      </c>
      <c r="E86" s="215" t="s">
        <v>9843</v>
      </c>
      <c r="F86" s="216" t="s">
        <v>9844</v>
      </c>
      <c r="G86" s="217" t="s">
        <v>1418</v>
      </c>
      <c r="H86" s="218">
        <v>35</v>
      </c>
      <c r="I86" s="219"/>
      <c r="J86" s="220">
        <f>ROUND(I86*H86,2)</f>
        <v>0</v>
      </c>
      <c r="K86" s="216" t="s">
        <v>19</v>
      </c>
      <c r="L86" s="45"/>
      <c r="M86" s="221" t="s">
        <v>19</v>
      </c>
      <c r="N86" s="222" t="s">
        <v>43</v>
      </c>
      <c r="O86" s="85"/>
      <c r="P86" s="223">
        <f>O86*H86</f>
        <v>0</v>
      </c>
      <c r="Q86" s="223">
        <v>0</v>
      </c>
      <c r="R86" s="223">
        <f>Q86*H86</f>
        <v>0</v>
      </c>
      <c r="S86" s="223">
        <v>0</v>
      </c>
      <c r="T86" s="224">
        <f>S86*H86</f>
        <v>0</v>
      </c>
      <c r="U86" s="39"/>
      <c r="V86" s="39"/>
      <c r="W86" s="39"/>
      <c r="X86" s="39"/>
      <c r="Y86" s="39"/>
      <c r="Z86" s="39"/>
      <c r="AA86" s="39"/>
      <c r="AB86" s="39"/>
      <c r="AC86" s="39"/>
      <c r="AD86" s="39"/>
      <c r="AE86" s="39"/>
      <c r="AR86" s="225" t="s">
        <v>248</v>
      </c>
      <c r="AT86" s="225" t="s">
        <v>243</v>
      </c>
      <c r="AU86" s="225" t="s">
        <v>79</v>
      </c>
      <c r="AY86" s="18" t="s">
        <v>240</v>
      </c>
      <c r="BE86" s="226">
        <f>IF(N86="základní",J86,0)</f>
        <v>0</v>
      </c>
      <c r="BF86" s="226">
        <f>IF(N86="snížená",J86,0)</f>
        <v>0</v>
      </c>
      <c r="BG86" s="226">
        <f>IF(N86="zákl. přenesená",J86,0)</f>
        <v>0</v>
      </c>
      <c r="BH86" s="226">
        <f>IF(N86="sníž. přenesená",J86,0)</f>
        <v>0</v>
      </c>
      <c r="BI86" s="226">
        <f>IF(N86="nulová",J86,0)</f>
        <v>0</v>
      </c>
      <c r="BJ86" s="18" t="s">
        <v>79</v>
      </c>
      <c r="BK86" s="226">
        <f>ROUND(I86*H86,2)</f>
        <v>0</v>
      </c>
      <c r="BL86" s="18" t="s">
        <v>248</v>
      </c>
      <c r="BM86" s="225" t="s">
        <v>9845</v>
      </c>
    </row>
    <row r="87" s="2" customFormat="1">
      <c r="A87" s="39"/>
      <c r="B87" s="40"/>
      <c r="C87" s="214" t="s">
        <v>254</v>
      </c>
      <c r="D87" s="214" t="s">
        <v>243</v>
      </c>
      <c r="E87" s="215" t="s">
        <v>9846</v>
      </c>
      <c r="F87" s="216" t="s">
        <v>9847</v>
      </c>
      <c r="G87" s="217" t="s">
        <v>1418</v>
      </c>
      <c r="H87" s="218">
        <v>35</v>
      </c>
      <c r="I87" s="219"/>
      <c r="J87" s="220">
        <f>ROUND(I87*H87,2)</f>
        <v>0</v>
      </c>
      <c r="K87" s="216" t="s">
        <v>19</v>
      </c>
      <c r="L87" s="45"/>
      <c r="M87" s="221" t="s">
        <v>19</v>
      </c>
      <c r="N87" s="222" t="s">
        <v>43</v>
      </c>
      <c r="O87" s="85"/>
      <c r="P87" s="223">
        <f>O87*H87</f>
        <v>0</v>
      </c>
      <c r="Q87" s="223">
        <v>0</v>
      </c>
      <c r="R87" s="223">
        <f>Q87*H87</f>
        <v>0</v>
      </c>
      <c r="S87" s="223">
        <v>0</v>
      </c>
      <c r="T87" s="224">
        <f>S87*H87</f>
        <v>0</v>
      </c>
      <c r="U87" s="39"/>
      <c r="V87" s="39"/>
      <c r="W87" s="39"/>
      <c r="X87" s="39"/>
      <c r="Y87" s="39"/>
      <c r="Z87" s="39"/>
      <c r="AA87" s="39"/>
      <c r="AB87" s="39"/>
      <c r="AC87" s="39"/>
      <c r="AD87" s="39"/>
      <c r="AE87" s="39"/>
      <c r="AR87" s="225" t="s">
        <v>248</v>
      </c>
      <c r="AT87" s="225" t="s">
        <v>243</v>
      </c>
      <c r="AU87" s="225" t="s">
        <v>79</v>
      </c>
      <c r="AY87" s="18" t="s">
        <v>240</v>
      </c>
      <c r="BE87" s="226">
        <f>IF(N87="základní",J87,0)</f>
        <v>0</v>
      </c>
      <c r="BF87" s="226">
        <f>IF(N87="snížená",J87,0)</f>
        <v>0</v>
      </c>
      <c r="BG87" s="226">
        <f>IF(N87="zákl. přenesená",J87,0)</f>
        <v>0</v>
      </c>
      <c r="BH87" s="226">
        <f>IF(N87="sníž. přenesená",J87,0)</f>
        <v>0</v>
      </c>
      <c r="BI87" s="226">
        <f>IF(N87="nulová",J87,0)</f>
        <v>0</v>
      </c>
      <c r="BJ87" s="18" t="s">
        <v>79</v>
      </c>
      <c r="BK87" s="226">
        <f>ROUND(I87*H87,2)</f>
        <v>0</v>
      </c>
      <c r="BL87" s="18" t="s">
        <v>248</v>
      </c>
      <c r="BM87" s="225" t="s">
        <v>9848</v>
      </c>
    </row>
    <row r="88" s="2" customFormat="1">
      <c r="A88" s="39"/>
      <c r="B88" s="40"/>
      <c r="C88" s="214" t="s">
        <v>265</v>
      </c>
      <c r="D88" s="214" t="s">
        <v>243</v>
      </c>
      <c r="E88" s="215" t="s">
        <v>9849</v>
      </c>
      <c r="F88" s="216" t="s">
        <v>9850</v>
      </c>
      <c r="G88" s="217" t="s">
        <v>1418</v>
      </c>
      <c r="H88" s="218">
        <v>165</v>
      </c>
      <c r="I88" s="219"/>
      <c r="J88" s="220">
        <f>ROUND(I88*H88,2)</f>
        <v>0</v>
      </c>
      <c r="K88" s="216" t="s">
        <v>19</v>
      </c>
      <c r="L88" s="45"/>
      <c r="M88" s="221" t="s">
        <v>19</v>
      </c>
      <c r="N88" s="222" t="s">
        <v>43</v>
      </c>
      <c r="O88" s="85"/>
      <c r="P88" s="223">
        <f>O88*H88</f>
        <v>0</v>
      </c>
      <c r="Q88" s="223">
        <v>0</v>
      </c>
      <c r="R88" s="223">
        <f>Q88*H88</f>
        <v>0</v>
      </c>
      <c r="S88" s="223">
        <v>0</v>
      </c>
      <c r="T88" s="224">
        <f>S88*H88</f>
        <v>0</v>
      </c>
      <c r="U88" s="39"/>
      <c r="V88" s="39"/>
      <c r="W88" s="39"/>
      <c r="X88" s="39"/>
      <c r="Y88" s="39"/>
      <c r="Z88" s="39"/>
      <c r="AA88" s="39"/>
      <c r="AB88" s="39"/>
      <c r="AC88" s="39"/>
      <c r="AD88" s="39"/>
      <c r="AE88" s="39"/>
      <c r="AR88" s="225" t="s">
        <v>248</v>
      </c>
      <c r="AT88" s="225" t="s">
        <v>243</v>
      </c>
      <c r="AU88" s="225" t="s">
        <v>79</v>
      </c>
      <c r="AY88" s="18" t="s">
        <v>240</v>
      </c>
      <c r="BE88" s="226">
        <f>IF(N88="základní",J88,0)</f>
        <v>0</v>
      </c>
      <c r="BF88" s="226">
        <f>IF(N88="snížená",J88,0)</f>
        <v>0</v>
      </c>
      <c r="BG88" s="226">
        <f>IF(N88="zákl. přenesená",J88,0)</f>
        <v>0</v>
      </c>
      <c r="BH88" s="226">
        <f>IF(N88="sníž. přenesená",J88,0)</f>
        <v>0</v>
      </c>
      <c r="BI88" s="226">
        <f>IF(N88="nulová",J88,0)</f>
        <v>0</v>
      </c>
      <c r="BJ88" s="18" t="s">
        <v>79</v>
      </c>
      <c r="BK88" s="226">
        <f>ROUND(I88*H88,2)</f>
        <v>0</v>
      </c>
      <c r="BL88" s="18" t="s">
        <v>248</v>
      </c>
      <c r="BM88" s="225" t="s">
        <v>9851</v>
      </c>
    </row>
    <row r="89" s="13" customFormat="1">
      <c r="A89" s="13"/>
      <c r="B89" s="248"/>
      <c r="C89" s="249"/>
      <c r="D89" s="227" t="s">
        <v>801</v>
      </c>
      <c r="E89" s="250" t="s">
        <v>19</v>
      </c>
      <c r="F89" s="251" t="s">
        <v>9852</v>
      </c>
      <c r="G89" s="249"/>
      <c r="H89" s="252">
        <v>165</v>
      </c>
      <c r="I89" s="253"/>
      <c r="J89" s="249"/>
      <c r="K89" s="249"/>
      <c r="L89" s="254"/>
      <c r="M89" s="255"/>
      <c r="N89" s="256"/>
      <c r="O89" s="256"/>
      <c r="P89" s="256"/>
      <c r="Q89" s="256"/>
      <c r="R89" s="256"/>
      <c r="S89" s="256"/>
      <c r="T89" s="257"/>
      <c r="U89" s="13"/>
      <c r="V89" s="13"/>
      <c r="W89" s="13"/>
      <c r="X89" s="13"/>
      <c r="Y89" s="13"/>
      <c r="Z89" s="13"/>
      <c r="AA89" s="13"/>
      <c r="AB89" s="13"/>
      <c r="AC89" s="13"/>
      <c r="AD89" s="13"/>
      <c r="AE89" s="13"/>
      <c r="AT89" s="258" t="s">
        <v>801</v>
      </c>
      <c r="AU89" s="258" t="s">
        <v>79</v>
      </c>
      <c r="AV89" s="13" t="s">
        <v>81</v>
      </c>
      <c r="AW89" s="13" t="s">
        <v>33</v>
      </c>
      <c r="AX89" s="13" t="s">
        <v>79</v>
      </c>
      <c r="AY89" s="258" t="s">
        <v>240</v>
      </c>
    </row>
    <row r="90" s="2" customFormat="1">
      <c r="A90" s="39"/>
      <c r="B90" s="40"/>
      <c r="C90" s="214" t="s">
        <v>257</v>
      </c>
      <c r="D90" s="214" t="s">
        <v>243</v>
      </c>
      <c r="E90" s="215" t="s">
        <v>9853</v>
      </c>
      <c r="F90" s="216" t="s">
        <v>9854</v>
      </c>
      <c r="G90" s="217" t="s">
        <v>1418</v>
      </c>
      <c r="H90" s="218">
        <v>90</v>
      </c>
      <c r="I90" s="219"/>
      <c r="J90" s="220">
        <f>ROUND(I90*H90,2)</f>
        <v>0</v>
      </c>
      <c r="K90" s="216" t="s">
        <v>19</v>
      </c>
      <c r="L90" s="45"/>
      <c r="M90" s="221" t="s">
        <v>19</v>
      </c>
      <c r="N90" s="222" t="s">
        <v>43</v>
      </c>
      <c r="O90" s="85"/>
      <c r="P90" s="223">
        <f>O90*H90</f>
        <v>0</v>
      </c>
      <c r="Q90" s="223">
        <v>0</v>
      </c>
      <c r="R90" s="223">
        <f>Q90*H90</f>
        <v>0</v>
      </c>
      <c r="S90" s="223">
        <v>0</v>
      </c>
      <c r="T90" s="224">
        <f>S90*H90</f>
        <v>0</v>
      </c>
      <c r="U90" s="39"/>
      <c r="V90" s="39"/>
      <c r="W90" s="39"/>
      <c r="X90" s="39"/>
      <c r="Y90" s="39"/>
      <c r="Z90" s="39"/>
      <c r="AA90" s="39"/>
      <c r="AB90" s="39"/>
      <c r="AC90" s="39"/>
      <c r="AD90" s="39"/>
      <c r="AE90" s="39"/>
      <c r="AR90" s="225" t="s">
        <v>248</v>
      </c>
      <c r="AT90" s="225" t="s">
        <v>243</v>
      </c>
      <c r="AU90" s="225" t="s">
        <v>79</v>
      </c>
      <c r="AY90" s="18" t="s">
        <v>240</v>
      </c>
      <c r="BE90" s="226">
        <f>IF(N90="základní",J90,0)</f>
        <v>0</v>
      </c>
      <c r="BF90" s="226">
        <f>IF(N90="snížená",J90,0)</f>
        <v>0</v>
      </c>
      <c r="BG90" s="226">
        <f>IF(N90="zákl. přenesená",J90,0)</f>
        <v>0</v>
      </c>
      <c r="BH90" s="226">
        <f>IF(N90="sníž. přenesená",J90,0)</f>
        <v>0</v>
      </c>
      <c r="BI90" s="226">
        <f>IF(N90="nulová",J90,0)</f>
        <v>0</v>
      </c>
      <c r="BJ90" s="18" t="s">
        <v>79</v>
      </c>
      <c r="BK90" s="226">
        <f>ROUND(I90*H90,2)</f>
        <v>0</v>
      </c>
      <c r="BL90" s="18" t="s">
        <v>248</v>
      </c>
      <c r="BM90" s="225" t="s">
        <v>9855</v>
      </c>
    </row>
    <row r="91" s="2" customFormat="1">
      <c r="A91" s="39"/>
      <c r="B91" s="40"/>
      <c r="C91" s="214" t="s">
        <v>272</v>
      </c>
      <c r="D91" s="214" t="s">
        <v>243</v>
      </c>
      <c r="E91" s="215" t="s">
        <v>9856</v>
      </c>
      <c r="F91" s="216" t="s">
        <v>9857</v>
      </c>
      <c r="G91" s="217" t="s">
        <v>1418</v>
      </c>
      <c r="H91" s="218">
        <v>75</v>
      </c>
      <c r="I91" s="219"/>
      <c r="J91" s="220">
        <f>ROUND(I91*H91,2)</f>
        <v>0</v>
      </c>
      <c r="K91" s="216" t="s">
        <v>19</v>
      </c>
      <c r="L91" s="45"/>
      <c r="M91" s="221" t="s">
        <v>19</v>
      </c>
      <c r="N91" s="222" t="s">
        <v>43</v>
      </c>
      <c r="O91" s="85"/>
      <c r="P91" s="223">
        <f>O91*H91</f>
        <v>0</v>
      </c>
      <c r="Q91" s="223">
        <v>0</v>
      </c>
      <c r="R91" s="223">
        <f>Q91*H91</f>
        <v>0</v>
      </c>
      <c r="S91" s="223">
        <v>0</v>
      </c>
      <c r="T91" s="224">
        <f>S91*H91</f>
        <v>0</v>
      </c>
      <c r="U91" s="39"/>
      <c r="V91" s="39"/>
      <c r="W91" s="39"/>
      <c r="X91" s="39"/>
      <c r="Y91" s="39"/>
      <c r="Z91" s="39"/>
      <c r="AA91" s="39"/>
      <c r="AB91" s="39"/>
      <c r="AC91" s="39"/>
      <c r="AD91" s="39"/>
      <c r="AE91" s="39"/>
      <c r="AR91" s="225" t="s">
        <v>248</v>
      </c>
      <c r="AT91" s="225" t="s">
        <v>243</v>
      </c>
      <c r="AU91" s="225" t="s">
        <v>79</v>
      </c>
      <c r="AY91" s="18" t="s">
        <v>240</v>
      </c>
      <c r="BE91" s="226">
        <f>IF(N91="základní",J91,0)</f>
        <v>0</v>
      </c>
      <c r="BF91" s="226">
        <f>IF(N91="snížená",J91,0)</f>
        <v>0</v>
      </c>
      <c r="BG91" s="226">
        <f>IF(N91="zákl. přenesená",J91,0)</f>
        <v>0</v>
      </c>
      <c r="BH91" s="226">
        <f>IF(N91="sníž. přenesená",J91,0)</f>
        <v>0</v>
      </c>
      <c r="BI91" s="226">
        <f>IF(N91="nulová",J91,0)</f>
        <v>0</v>
      </c>
      <c r="BJ91" s="18" t="s">
        <v>79</v>
      </c>
      <c r="BK91" s="226">
        <f>ROUND(I91*H91,2)</f>
        <v>0</v>
      </c>
      <c r="BL91" s="18" t="s">
        <v>248</v>
      </c>
      <c r="BM91" s="225" t="s">
        <v>9858</v>
      </c>
    </row>
    <row r="92" s="2" customFormat="1" ht="44.25" customHeight="1">
      <c r="A92" s="39"/>
      <c r="B92" s="40"/>
      <c r="C92" s="214" t="s">
        <v>262</v>
      </c>
      <c r="D92" s="214" t="s">
        <v>243</v>
      </c>
      <c r="E92" s="215" t="s">
        <v>9859</v>
      </c>
      <c r="F92" s="216" t="s">
        <v>9860</v>
      </c>
      <c r="G92" s="217" t="s">
        <v>1418</v>
      </c>
      <c r="H92" s="218">
        <v>50</v>
      </c>
      <c r="I92" s="219"/>
      <c r="J92" s="220">
        <f>ROUND(I92*H92,2)</f>
        <v>0</v>
      </c>
      <c r="K92" s="216" t="s">
        <v>19</v>
      </c>
      <c r="L92" s="45"/>
      <c r="M92" s="221" t="s">
        <v>19</v>
      </c>
      <c r="N92" s="222" t="s">
        <v>43</v>
      </c>
      <c r="O92" s="85"/>
      <c r="P92" s="223">
        <f>O92*H92</f>
        <v>0</v>
      </c>
      <c r="Q92" s="223">
        <v>0</v>
      </c>
      <c r="R92" s="223">
        <f>Q92*H92</f>
        <v>0</v>
      </c>
      <c r="S92" s="223">
        <v>0</v>
      </c>
      <c r="T92" s="224">
        <f>S92*H92</f>
        <v>0</v>
      </c>
      <c r="U92" s="39"/>
      <c r="V92" s="39"/>
      <c r="W92" s="39"/>
      <c r="X92" s="39"/>
      <c r="Y92" s="39"/>
      <c r="Z92" s="39"/>
      <c r="AA92" s="39"/>
      <c r="AB92" s="39"/>
      <c r="AC92" s="39"/>
      <c r="AD92" s="39"/>
      <c r="AE92" s="39"/>
      <c r="AR92" s="225" t="s">
        <v>248</v>
      </c>
      <c r="AT92" s="225" t="s">
        <v>243</v>
      </c>
      <c r="AU92" s="225" t="s">
        <v>79</v>
      </c>
      <c r="AY92" s="18" t="s">
        <v>240</v>
      </c>
      <c r="BE92" s="226">
        <f>IF(N92="základní",J92,0)</f>
        <v>0</v>
      </c>
      <c r="BF92" s="226">
        <f>IF(N92="snížená",J92,0)</f>
        <v>0</v>
      </c>
      <c r="BG92" s="226">
        <f>IF(N92="zákl. přenesená",J92,0)</f>
        <v>0</v>
      </c>
      <c r="BH92" s="226">
        <f>IF(N92="sníž. přenesená",J92,0)</f>
        <v>0</v>
      </c>
      <c r="BI92" s="226">
        <f>IF(N92="nulová",J92,0)</f>
        <v>0</v>
      </c>
      <c r="BJ92" s="18" t="s">
        <v>79</v>
      </c>
      <c r="BK92" s="226">
        <f>ROUND(I92*H92,2)</f>
        <v>0</v>
      </c>
      <c r="BL92" s="18" t="s">
        <v>248</v>
      </c>
      <c r="BM92" s="225" t="s">
        <v>9861</v>
      </c>
    </row>
    <row r="93" s="2" customFormat="1">
      <c r="A93" s="39"/>
      <c r="B93" s="40"/>
      <c r="C93" s="214" t="s">
        <v>279</v>
      </c>
      <c r="D93" s="214" t="s">
        <v>243</v>
      </c>
      <c r="E93" s="215" t="s">
        <v>9862</v>
      </c>
      <c r="F93" s="216" t="s">
        <v>9863</v>
      </c>
      <c r="G93" s="217" t="s">
        <v>1418</v>
      </c>
      <c r="H93" s="218">
        <v>25</v>
      </c>
      <c r="I93" s="219"/>
      <c r="J93" s="220">
        <f>ROUND(I93*H93,2)</f>
        <v>0</v>
      </c>
      <c r="K93" s="216" t="s">
        <v>19</v>
      </c>
      <c r="L93" s="45"/>
      <c r="M93" s="234" t="s">
        <v>19</v>
      </c>
      <c r="N93" s="235" t="s">
        <v>43</v>
      </c>
      <c r="O93" s="232"/>
      <c r="P93" s="236">
        <f>O93*H93</f>
        <v>0</v>
      </c>
      <c r="Q93" s="236">
        <v>0</v>
      </c>
      <c r="R93" s="236">
        <f>Q93*H93</f>
        <v>0</v>
      </c>
      <c r="S93" s="236">
        <v>0</v>
      </c>
      <c r="T93" s="237">
        <f>S93*H93</f>
        <v>0</v>
      </c>
      <c r="U93" s="39"/>
      <c r="V93" s="39"/>
      <c r="W93" s="39"/>
      <c r="X93" s="39"/>
      <c r="Y93" s="39"/>
      <c r="Z93" s="39"/>
      <c r="AA93" s="39"/>
      <c r="AB93" s="39"/>
      <c r="AC93" s="39"/>
      <c r="AD93" s="39"/>
      <c r="AE93" s="39"/>
      <c r="AR93" s="225" t="s">
        <v>248</v>
      </c>
      <c r="AT93" s="225" t="s">
        <v>243</v>
      </c>
      <c r="AU93" s="225" t="s">
        <v>79</v>
      </c>
      <c r="AY93" s="18" t="s">
        <v>240</v>
      </c>
      <c r="BE93" s="226">
        <f>IF(N93="základní",J93,0)</f>
        <v>0</v>
      </c>
      <c r="BF93" s="226">
        <f>IF(N93="snížená",J93,0)</f>
        <v>0</v>
      </c>
      <c r="BG93" s="226">
        <f>IF(N93="zákl. přenesená",J93,0)</f>
        <v>0</v>
      </c>
      <c r="BH93" s="226">
        <f>IF(N93="sníž. přenesená",J93,0)</f>
        <v>0</v>
      </c>
      <c r="BI93" s="226">
        <f>IF(N93="nulová",J93,0)</f>
        <v>0</v>
      </c>
      <c r="BJ93" s="18" t="s">
        <v>79</v>
      </c>
      <c r="BK93" s="226">
        <f>ROUND(I93*H93,2)</f>
        <v>0</v>
      </c>
      <c r="BL93" s="18" t="s">
        <v>248</v>
      </c>
      <c r="BM93" s="225" t="s">
        <v>9864</v>
      </c>
    </row>
    <row r="94" s="2" customFormat="1" ht="6.96" customHeight="1">
      <c r="A94" s="39"/>
      <c r="B94" s="60"/>
      <c r="C94" s="61"/>
      <c r="D94" s="61"/>
      <c r="E94" s="61"/>
      <c r="F94" s="61"/>
      <c r="G94" s="61"/>
      <c r="H94" s="61"/>
      <c r="I94" s="61"/>
      <c r="J94" s="61"/>
      <c r="K94" s="61"/>
      <c r="L94" s="45"/>
      <c r="M94" s="39"/>
      <c r="O94" s="39"/>
      <c r="P94" s="39"/>
      <c r="Q94" s="39"/>
      <c r="R94" s="39"/>
      <c r="S94" s="39"/>
      <c r="T94" s="39"/>
      <c r="U94" s="39"/>
      <c r="V94" s="39"/>
      <c r="W94" s="39"/>
      <c r="X94" s="39"/>
      <c r="Y94" s="39"/>
      <c r="Z94" s="39"/>
      <c r="AA94" s="39"/>
      <c r="AB94" s="39"/>
      <c r="AC94" s="39"/>
      <c r="AD94" s="39"/>
      <c r="AE94" s="39"/>
    </row>
  </sheetData>
  <sheetProtection sheet="1" autoFilter="0" formatColumns="0" formatRows="0" objects="1" scenarios="1" spinCount="100000" saltValue="R6HigzlSR0wlKznRnvncF38eSyKBF7Itl53I3vPbZ8jrO3KaMQNEsaxYk25faWGAXrbmUJLRz/lQv2kXnLh+kA==" hashValue="/62gLY2mbJ8Vr6g5kyOMi0I+7fTJ70yWFD4TCf5VefMUZcJjc+ehx5Vn3Gs05HYJnzZK9Mau3yqVScT1BwwgFw==" algorithmName="SHA-512" password="CC35"/>
  <autoFilter ref="C79:K93"/>
  <mergeCells count="9">
    <mergeCell ref="E7:H7"/>
    <mergeCell ref="E9:H9"/>
    <mergeCell ref="E18:H18"/>
    <mergeCell ref="E27:H27"/>
    <mergeCell ref="E48:H48"/>
    <mergeCell ref="E50:H50"/>
    <mergeCell ref="E70:H70"/>
    <mergeCell ref="E72:H7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207</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2" customFormat="1" ht="12" customHeight="1">
      <c r="A8" s="39"/>
      <c r="B8" s="45"/>
      <c r="C8" s="39"/>
      <c r="D8" s="144" t="s">
        <v>209</v>
      </c>
      <c r="E8" s="39"/>
      <c r="F8" s="39"/>
      <c r="G8" s="39"/>
      <c r="H8" s="39"/>
      <c r="I8" s="39"/>
      <c r="J8" s="39"/>
      <c r="K8" s="39"/>
      <c r="L8" s="146"/>
      <c r="S8" s="39"/>
      <c r="T8" s="39"/>
      <c r="U8" s="39"/>
      <c r="V8" s="39"/>
      <c r="W8" s="39"/>
      <c r="X8" s="39"/>
      <c r="Y8" s="39"/>
      <c r="Z8" s="39"/>
      <c r="AA8" s="39"/>
      <c r="AB8" s="39"/>
      <c r="AC8" s="39"/>
      <c r="AD8" s="39"/>
      <c r="AE8" s="39"/>
    </row>
    <row r="9" s="2" customFormat="1" ht="16.5" customHeight="1">
      <c r="A9" s="39"/>
      <c r="B9" s="45"/>
      <c r="C9" s="39"/>
      <c r="D9" s="39"/>
      <c r="E9" s="147" t="s">
        <v>9865</v>
      </c>
      <c r="F9" s="39"/>
      <c r="G9" s="39"/>
      <c r="H9" s="39"/>
      <c r="I9" s="39"/>
      <c r="J9" s="39"/>
      <c r="K9" s="39"/>
      <c r="L9" s="146"/>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146"/>
      <c r="S10" s="39"/>
      <c r="T10" s="39"/>
      <c r="U10" s="39"/>
      <c r="V10" s="39"/>
      <c r="W10" s="39"/>
      <c r="X10" s="39"/>
      <c r="Y10" s="39"/>
      <c r="Z10" s="39"/>
      <c r="AA10" s="39"/>
      <c r="AB10" s="39"/>
      <c r="AC10" s="39"/>
      <c r="AD10" s="39"/>
      <c r="AE10" s="39"/>
    </row>
    <row r="11" s="2" customFormat="1" ht="12" customHeight="1">
      <c r="A11" s="39"/>
      <c r="B11" s="45"/>
      <c r="C11" s="39"/>
      <c r="D11" s="144" t="s">
        <v>18</v>
      </c>
      <c r="E11" s="39"/>
      <c r="F11" s="134" t="s">
        <v>19</v>
      </c>
      <c r="G11" s="39"/>
      <c r="H11" s="39"/>
      <c r="I11" s="144" t="s">
        <v>20</v>
      </c>
      <c r="J11" s="134" t="s">
        <v>19</v>
      </c>
      <c r="K11" s="39"/>
      <c r="L11" s="146"/>
      <c r="S11" s="39"/>
      <c r="T11" s="39"/>
      <c r="U11" s="39"/>
      <c r="V11" s="39"/>
      <c r="W11" s="39"/>
      <c r="X11" s="39"/>
      <c r="Y11" s="39"/>
      <c r="Z11" s="39"/>
      <c r="AA11" s="39"/>
      <c r="AB11" s="39"/>
      <c r="AC11" s="39"/>
      <c r="AD11" s="39"/>
      <c r="AE11" s="39"/>
    </row>
    <row r="12" s="2" customFormat="1" ht="12" customHeight="1">
      <c r="A12" s="39"/>
      <c r="B12" s="45"/>
      <c r="C12" s="39"/>
      <c r="D12" s="144" t="s">
        <v>21</v>
      </c>
      <c r="E12" s="39"/>
      <c r="F12" s="134" t="s">
        <v>22</v>
      </c>
      <c r="G12" s="39"/>
      <c r="H12" s="39"/>
      <c r="I12" s="144" t="s">
        <v>23</v>
      </c>
      <c r="J12" s="148" t="str">
        <f>'Rekapitulace stavby'!AN8</f>
        <v>19. 10. 2024</v>
      </c>
      <c r="K12" s="39"/>
      <c r="L12" s="146"/>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146"/>
      <c r="S13" s="39"/>
      <c r="T13" s="39"/>
      <c r="U13" s="39"/>
      <c r="V13" s="39"/>
      <c r="W13" s="39"/>
      <c r="X13" s="39"/>
      <c r="Y13" s="39"/>
      <c r="Z13" s="39"/>
      <c r="AA13" s="39"/>
      <c r="AB13" s="39"/>
      <c r="AC13" s="39"/>
      <c r="AD13" s="39"/>
      <c r="AE13" s="39"/>
    </row>
    <row r="14" s="2" customFormat="1" ht="12" customHeight="1">
      <c r="A14" s="39"/>
      <c r="B14" s="45"/>
      <c r="C14" s="39"/>
      <c r="D14" s="144" t="s">
        <v>25</v>
      </c>
      <c r="E14" s="39"/>
      <c r="F14" s="39"/>
      <c r="G14" s="39"/>
      <c r="H14" s="39"/>
      <c r="I14" s="144" t="s">
        <v>26</v>
      </c>
      <c r="J14" s="134" t="s">
        <v>19</v>
      </c>
      <c r="K14" s="39"/>
      <c r="L14" s="146"/>
      <c r="S14" s="39"/>
      <c r="T14" s="39"/>
      <c r="U14" s="39"/>
      <c r="V14" s="39"/>
      <c r="W14" s="39"/>
      <c r="X14" s="39"/>
      <c r="Y14" s="39"/>
      <c r="Z14" s="39"/>
      <c r="AA14" s="39"/>
      <c r="AB14" s="39"/>
      <c r="AC14" s="39"/>
      <c r="AD14" s="39"/>
      <c r="AE14" s="39"/>
    </row>
    <row r="15" s="2" customFormat="1" ht="18" customHeight="1">
      <c r="A15" s="39"/>
      <c r="B15" s="45"/>
      <c r="C15" s="39"/>
      <c r="D15" s="39"/>
      <c r="E15" s="134" t="s">
        <v>27</v>
      </c>
      <c r="F15" s="39"/>
      <c r="G15" s="39"/>
      <c r="H15" s="39"/>
      <c r="I15" s="144" t="s">
        <v>28</v>
      </c>
      <c r="J15" s="134" t="s">
        <v>19</v>
      </c>
      <c r="K15" s="39"/>
      <c r="L15" s="146"/>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146"/>
      <c r="S16" s="39"/>
      <c r="T16" s="39"/>
      <c r="U16" s="39"/>
      <c r="V16" s="39"/>
      <c r="W16" s="39"/>
      <c r="X16" s="39"/>
      <c r="Y16" s="39"/>
      <c r="Z16" s="39"/>
      <c r="AA16" s="39"/>
      <c r="AB16" s="39"/>
      <c r="AC16" s="39"/>
      <c r="AD16" s="39"/>
      <c r="AE16" s="39"/>
    </row>
    <row r="17" s="2" customFormat="1" ht="12" customHeight="1">
      <c r="A17" s="39"/>
      <c r="B17" s="45"/>
      <c r="C17" s="39"/>
      <c r="D17" s="144" t="s">
        <v>29</v>
      </c>
      <c r="E17" s="39"/>
      <c r="F17" s="39"/>
      <c r="G17" s="39"/>
      <c r="H17" s="39"/>
      <c r="I17" s="144" t="s">
        <v>26</v>
      </c>
      <c r="J17" s="34" t="str">
        <f>'Rekapitulace stavby'!AN13</f>
        <v>Vyplň údaj</v>
      </c>
      <c r="K17" s="39"/>
      <c r="L17" s="146"/>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34"/>
      <c r="G18" s="134"/>
      <c r="H18" s="134"/>
      <c r="I18" s="144" t="s">
        <v>28</v>
      </c>
      <c r="J18" s="34" t="str">
        <f>'Rekapitulace stavby'!AN14</f>
        <v>Vyplň údaj</v>
      </c>
      <c r="K18" s="39"/>
      <c r="L18" s="146"/>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146"/>
      <c r="S19" s="39"/>
      <c r="T19" s="39"/>
      <c r="U19" s="39"/>
      <c r="V19" s="39"/>
      <c r="W19" s="39"/>
      <c r="X19" s="39"/>
      <c r="Y19" s="39"/>
      <c r="Z19" s="39"/>
      <c r="AA19" s="39"/>
      <c r="AB19" s="39"/>
      <c r="AC19" s="39"/>
      <c r="AD19" s="39"/>
      <c r="AE19" s="39"/>
    </row>
    <row r="20" s="2" customFormat="1" ht="12" customHeight="1">
      <c r="A20" s="39"/>
      <c r="B20" s="45"/>
      <c r="C20" s="39"/>
      <c r="D20" s="144" t="s">
        <v>31</v>
      </c>
      <c r="E20" s="39"/>
      <c r="F20" s="39"/>
      <c r="G20" s="39"/>
      <c r="H20" s="39"/>
      <c r="I20" s="144" t="s">
        <v>26</v>
      </c>
      <c r="J20" s="134" t="s">
        <v>19</v>
      </c>
      <c r="K20" s="39"/>
      <c r="L20" s="146"/>
      <c r="S20" s="39"/>
      <c r="T20" s="39"/>
      <c r="U20" s="39"/>
      <c r="V20" s="39"/>
      <c r="W20" s="39"/>
      <c r="X20" s="39"/>
      <c r="Y20" s="39"/>
      <c r="Z20" s="39"/>
      <c r="AA20" s="39"/>
      <c r="AB20" s="39"/>
      <c r="AC20" s="39"/>
      <c r="AD20" s="39"/>
      <c r="AE20" s="39"/>
    </row>
    <row r="21" s="2" customFormat="1" ht="18" customHeight="1">
      <c r="A21" s="39"/>
      <c r="B21" s="45"/>
      <c r="C21" s="39"/>
      <c r="D21" s="39"/>
      <c r="E21" s="134" t="s">
        <v>32</v>
      </c>
      <c r="F21" s="39"/>
      <c r="G21" s="39"/>
      <c r="H21" s="39"/>
      <c r="I21" s="144" t="s">
        <v>28</v>
      </c>
      <c r="J21" s="134" t="s">
        <v>19</v>
      </c>
      <c r="K21" s="39"/>
      <c r="L21" s="146"/>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146"/>
      <c r="S22" s="39"/>
      <c r="T22" s="39"/>
      <c r="U22" s="39"/>
      <c r="V22" s="39"/>
      <c r="W22" s="39"/>
      <c r="X22" s="39"/>
      <c r="Y22" s="39"/>
      <c r="Z22" s="39"/>
      <c r="AA22" s="39"/>
      <c r="AB22" s="39"/>
      <c r="AC22" s="39"/>
      <c r="AD22" s="39"/>
      <c r="AE22" s="39"/>
    </row>
    <row r="23" s="2" customFormat="1" ht="12" customHeight="1">
      <c r="A23" s="39"/>
      <c r="B23" s="45"/>
      <c r="C23" s="39"/>
      <c r="D23" s="144" t="s">
        <v>34</v>
      </c>
      <c r="E23" s="39"/>
      <c r="F23" s="39"/>
      <c r="G23" s="39"/>
      <c r="H23" s="39"/>
      <c r="I23" s="144" t="s">
        <v>26</v>
      </c>
      <c r="J23" s="134" t="s">
        <v>19</v>
      </c>
      <c r="K23" s="39"/>
      <c r="L23" s="146"/>
      <c r="S23" s="39"/>
      <c r="T23" s="39"/>
      <c r="U23" s="39"/>
      <c r="V23" s="39"/>
      <c r="W23" s="39"/>
      <c r="X23" s="39"/>
      <c r="Y23" s="39"/>
      <c r="Z23" s="39"/>
      <c r="AA23" s="39"/>
      <c r="AB23" s="39"/>
      <c r="AC23" s="39"/>
      <c r="AD23" s="39"/>
      <c r="AE23" s="39"/>
    </row>
    <row r="24" s="2" customFormat="1" ht="18" customHeight="1">
      <c r="A24" s="39"/>
      <c r="B24" s="45"/>
      <c r="C24" s="39"/>
      <c r="D24" s="39"/>
      <c r="E24" s="134" t="s">
        <v>35</v>
      </c>
      <c r="F24" s="39"/>
      <c r="G24" s="39"/>
      <c r="H24" s="39"/>
      <c r="I24" s="144" t="s">
        <v>28</v>
      </c>
      <c r="J24" s="134" t="s">
        <v>19</v>
      </c>
      <c r="K24" s="39"/>
      <c r="L24" s="146"/>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146"/>
      <c r="S25" s="39"/>
      <c r="T25" s="39"/>
      <c r="U25" s="39"/>
      <c r="V25" s="39"/>
      <c r="W25" s="39"/>
      <c r="X25" s="39"/>
      <c r="Y25" s="39"/>
      <c r="Z25" s="39"/>
      <c r="AA25" s="39"/>
      <c r="AB25" s="39"/>
      <c r="AC25" s="39"/>
      <c r="AD25" s="39"/>
      <c r="AE25" s="39"/>
    </row>
    <row r="26" s="2" customFormat="1" ht="12" customHeight="1">
      <c r="A26" s="39"/>
      <c r="B26" s="45"/>
      <c r="C26" s="39"/>
      <c r="D26" s="144" t="s">
        <v>36</v>
      </c>
      <c r="E26" s="39"/>
      <c r="F26" s="39"/>
      <c r="G26" s="39"/>
      <c r="H26" s="39"/>
      <c r="I26" s="39"/>
      <c r="J26" s="39"/>
      <c r="K26" s="39"/>
      <c r="L26" s="146"/>
      <c r="S26" s="39"/>
      <c r="T26" s="39"/>
      <c r="U26" s="39"/>
      <c r="V26" s="39"/>
      <c r="W26" s="39"/>
      <c r="X26" s="39"/>
      <c r="Y26" s="39"/>
      <c r="Z26" s="39"/>
      <c r="AA26" s="39"/>
      <c r="AB26" s="39"/>
      <c r="AC26" s="39"/>
      <c r="AD26" s="39"/>
      <c r="AE26" s="39"/>
    </row>
    <row r="27" s="8" customFormat="1" ht="16.5" customHeight="1">
      <c r="A27" s="149"/>
      <c r="B27" s="150"/>
      <c r="C27" s="149"/>
      <c r="D27" s="149"/>
      <c r="E27" s="151" t="s">
        <v>19</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39"/>
      <c r="B28" s="45"/>
      <c r="C28" s="39"/>
      <c r="D28" s="39"/>
      <c r="E28" s="39"/>
      <c r="F28" s="39"/>
      <c r="G28" s="39"/>
      <c r="H28" s="39"/>
      <c r="I28" s="39"/>
      <c r="J28" s="39"/>
      <c r="K28" s="39"/>
      <c r="L28" s="146"/>
      <c r="S28" s="39"/>
      <c r="T28" s="39"/>
      <c r="U28" s="39"/>
      <c r="V28" s="39"/>
      <c r="W28" s="39"/>
      <c r="X28" s="39"/>
      <c r="Y28" s="39"/>
      <c r="Z28" s="39"/>
      <c r="AA28" s="39"/>
      <c r="AB28" s="39"/>
      <c r="AC28" s="39"/>
      <c r="AD28" s="39"/>
      <c r="AE28" s="39"/>
    </row>
    <row r="29" s="2" customFormat="1" ht="6.96" customHeight="1">
      <c r="A29" s="39"/>
      <c r="B29" s="45"/>
      <c r="C29" s="39"/>
      <c r="D29" s="153"/>
      <c r="E29" s="153"/>
      <c r="F29" s="153"/>
      <c r="G29" s="153"/>
      <c r="H29" s="153"/>
      <c r="I29" s="153"/>
      <c r="J29" s="153"/>
      <c r="K29" s="153"/>
      <c r="L29" s="146"/>
      <c r="S29" s="39"/>
      <c r="T29" s="39"/>
      <c r="U29" s="39"/>
      <c r="V29" s="39"/>
      <c r="W29" s="39"/>
      <c r="X29" s="39"/>
      <c r="Y29" s="39"/>
      <c r="Z29" s="39"/>
      <c r="AA29" s="39"/>
      <c r="AB29" s="39"/>
      <c r="AC29" s="39"/>
      <c r="AD29" s="39"/>
      <c r="AE29" s="39"/>
    </row>
    <row r="30" s="2" customFormat="1" ht="25.44" customHeight="1">
      <c r="A30" s="39"/>
      <c r="B30" s="45"/>
      <c r="C30" s="39"/>
      <c r="D30" s="154" t="s">
        <v>38</v>
      </c>
      <c r="E30" s="39"/>
      <c r="F30" s="39"/>
      <c r="G30" s="39"/>
      <c r="H30" s="39"/>
      <c r="I30" s="39"/>
      <c r="J30" s="155">
        <f>ROUND(J80, 2)</f>
        <v>0</v>
      </c>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14.4" customHeight="1">
      <c r="A32" s="39"/>
      <c r="B32" s="45"/>
      <c r="C32" s="39"/>
      <c r="D32" s="39"/>
      <c r="E32" s="39"/>
      <c r="F32" s="156" t="s">
        <v>40</v>
      </c>
      <c r="G32" s="39"/>
      <c r="H32" s="39"/>
      <c r="I32" s="156" t="s">
        <v>39</v>
      </c>
      <c r="J32" s="156" t="s">
        <v>41</v>
      </c>
      <c r="K32" s="39"/>
      <c r="L32" s="146"/>
      <c r="S32" s="39"/>
      <c r="T32" s="39"/>
      <c r="U32" s="39"/>
      <c r="V32" s="39"/>
      <c r="W32" s="39"/>
      <c r="X32" s="39"/>
      <c r="Y32" s="39"/>
      <c r="Z32" s="39"/>
      <c r="AA32" s="39"/>
      <c r="AB32" s="39"/>
      <c r="AC32" s="39"/>
      <c r="AD32" s="39"/>
      <c r="AE32" s="39"/>
    </row>
    <row r="33" s="2" customFormat="1" ht="14.4" customHeight="1">
      <c r="A33" s="39"/>
      <c r="B33" s="45"/>
      <c r="C33" s="39"/>
      <c r="D33" s="157" t="s">
        <v>42</v>
      </c>
      <c r="E33" s="144" t="s">
        <v>43</v>
      </c>
      <c r="F33" s="158">
        <f>ROUND((SUM(BE80:BE86)),  2)</f>
        <v>0</v>
      </c>
      <c r="G33" s="39"/>
      <c r="H33" s="39"/>
      <c r="I33" s="159">
        <v>0.20999999999999999</v>
      </c>
      <c r="J33" s="158">
        <f>ROUND(((SUM(BE80:BE86))*I33),  2)</f>
        <v>0</v>
      </c>
      <c r="K33" s="39"/>
      <c r="L33" s="146"/>
      <c r="S33" s="39"/>
      <c r="T33" s="39"/>
      <c r="U33" s="39"/>
      <c r="V33" s="39"/>
      <c r="W33" s="39"/>
      <c r="X33" s="39"/>
      <c r="Y33" s="39"/>
      <c r="Z33" s="39"/>
      <c r="AA33" s="39"/>
      <c r="AB33" s="39"/>
      <c r="AC33" s="39"/>
      <c r="AD33" s="39"/>
      <c r="AE33" s="39"/>
    </row>
    <row r="34" s="2" customFormat="1" ht="14.4" customHeight="1">
      <c r="A34" s="39"/>
      <c r="B34" s="45"/>
      <c r="C34" s="39"/>
      <c r="D34" s="39"/>
      <c r="E34" s="144" t="s">
        <v>44</v>
      </c>
      <c r="F34" s="158">
        <f>ROUND((SUM(BF80:BF86)),  2)</f>
        <v>0</v>
      </c>
      <c r="G34" s="39"/>
      <c r="H34" s="39"/>
      <c r="I34" s="159">
        <v>0.12</v>
      </c>
      <c r="J34" s="158">
        <f>ROUND(((SUM(BF80:BF86))*I34),  2)</f>
        <v>0</v>
      </c>
      <c r="K34" s="39"/>
      <c r="L34" s="146"/>
      <c r="S34" s="39"/>
      <c r="T34" s="39"/>
      <c r="U34" s="39"/>
      <c r="V34" s="39"/>
      <c r="W34" s="39"/>
      <c r="X34" s="39"/>
      <c r="Y34" s="39"/>
      <c r="Z34" s="39"/>
      <c r="AA34" s="39"/>
      <c r="AB34" s="39"/>
      <c r="AC34" s="39"/>
      <c r="AD34" s="39"/>
      <c r="AE34" s="39"/>
    </row>
    <row r="35" hidden="1" s="2" customFormat="1" ht="14.4" customHeight="1">
      <c r="A35" s="39"/>
      <c r="B35" s="45"/>
      <c r="C35" s="39"/>
      <c r="D35" s="39"/>
      <c r="E35" s="144" t="s">
        <v>45</v>
      </c>
      <c r="F35" s="158">
        <f>ROUND((SUM(BG80:BG86)),  2)</f>
        <v>0</v>
      </c>
      <c r="G35" s="39"/>
      <c r="H35" s="39"/>
      <c r="I35" s="159">
        <v>0.20999999999999999</v>
      </c>
      <c r="J35" s="158">
        <f>0</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46</v>
      </c>
      <c r="F36" s="158">
        <f>ROUND((SUM(BH80:BH86)),  2)</f>
        <v>0</v>
      </c>
      <c r="G36" s="39"/>
      <c r="H36" s="39"/>
      <c r="I36" s="159">
        <v>0.12</v>
      </c>
      <c r="J36" s="158">
        <f>0</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47</v>
      </c>
      <c r="F37" s="158">
        <f>ROUND((SUM(BI80:BI86)),  2)</f>
        <v>0</v>
      </c>
      <c r="G37" s="39"/>
      <c r="H37" s="39"/>
      <c r="I37" s="159">
        <v>0</v>
      </c>
      <c r="J37" s="158">
        <f>0</f>
        <v>0</v>
      </c>
      <c r="K37" s="39"/>
      <c r="L37" s="146"/>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146"/>
      <c r="S38" s="39"/>
      <c r="T38" s="39"/>
      <c r="U38" s="39"/>
      <c r="V38" s="39"/>
      <c r="W38" s="39"/>
      <c r="X38" s="39"/>
      <c r="Y38" s="39"/>
      <c r="Z38" s="39"/>
      <c r="AA38" s="39"/>
      <c r="AB38" s="39"/>
      <c r="AC38" s="39"/>
      <c r="AD38" s="39"/>
      <c r="AE38" s="39"/>
    </row>
    <row r="39" s="2" customFormat="1" ht="25.44" customHeight="1">
      <c r="A39" s="39"/>
      <c r="B39" s="45"/>
      <c r="C39" s="160"/>
      <c r="D39" s="161" t="s">
        <v>48</v>
      </c>
      <c r="E39" s="162"/>
      <c r="F39" s="162"/>
      <c r="G39" s="163" t="s">
        <v>49</v>
      </c>
      <c r="H39" s="164" t="s">
        <v>50</v>
      </c>
      <c r="I39" s="162"/>
      <c r="J39" s="165">
        <f>SUM(J30:J37)</f>
        <v>0</v>
      </c>
      <c r="K39" s="166"/>
      <c r="L39" s="146"/>
      <c r="S39" s="39"/>
      <c r="T39" s="39"/>
      <c r="U39" s="39"/>
      <c r="V39" s="39"/>
      <c r="W39" s="39"/>
      <c r="X39" s="39"/>
      <c r="Y39" s="39"/>
      <c r="Z39" s="39"/>
      <c r="AA39" s="39"/>
      <c r="AB39" s="39"/>
      <c r="AC39" s="39"/>
      <c r="AD39" s="39"/>
      <c r="AE39" s="39"/>
    </row>
    <row r="40" s="2" customFormat="1" ht="14.4" customHeight="1">
      <c r="A40" s="39"/>
      <c r="B40" s="167"/>
      <c r="C40" s="168"/>
      <c r="D40" s="168"/>
      <c r="E40" s="168"/>
      <c r="F40" s="168"/>
      <c r="G40" s="168"/>
      <c r="H40" s="168"/>
      <c r="I40" s="168"/>
      <c r="J40" s="168"/>
      <c r="K40" s="168"/>
      <c r="L40" s="146"/>
      <c r="S40" s="39"/>
      <c r="T40" s="39"/>
      <c r="U40" s="39"/>
      <c r="V40" s="39"/>
      <c r="W40" s="39"/>
      <c r="X40" s="39"/>
      <c r="Y40" s="39"/>
      <c r="Z40" s="39"/>
      <c r="AA40" s="39"/>
      <c r="AB40" s="39"/>
      <c r="AC40" s="39"/>
      <c r="AD40" s="39"/>
      <c r="AE40" s="39"/>
    </row>
    <row r="44" hidden="1" s="2" customFormat="1" ht="6.96" customHeight="1">
      <c r="A44" s="39"/>
      <c r="B44" s="169"/>
      <c r="C44" s="170"/>
      <c r="D44" s="170"/>
      <c r="E44" s="170"/>
      <c r="F44" s="170"/>
      <c r="G44" s="170"/>
      <c r="H44" s="170"/>
      <c r="I44" s="170"/>
      <c r="J44" s="170"/>
      <c r="K44" s="170"/>
      <c r="L44" s="146"/>
      <c r="S44" s="39"/>
      <c r="T44" s="39"/>
      <c r="U44" s="39"/>
      <c r="V44" s="39"/>
      <c r="W44" s="39"/>
      <c r="X44" s="39"/>
      <c r="Y44" s="39"/>
      <c r="Z44" s="39"/>
      <c r="AA44" s="39"/>
      <c r="AB44" s="39"/>
      <c r="AC44" s="39"/>
      <c r="AD44" s="39"/>
      <c r="AE44" s="39"/>
    </row>
    <row r="45" hidden="1" s="2" customFormat="1" ht="24.96" customHeight="1">
      <c r="A45" s="39"/>
      <c r="B45" s="40"/>
      <c r="C45" s="24" t="s">
        <v>214</v>
      </c>
      <c r="D45" s="41"/>
      <c r="E45" s="41"/>
      <c r="F45" s="41"/>
      <c r="G45" s="41"/>
      <c r="H45" s="41"/>
      <c r="I45" s="41"/>
      <c r="J45" s="41"/>
      <c r="K45" s="41"/>
      <c r="L45" s="146"/>
      <c r="S45" s="39"/>
      <c r="T45" s="39"/>
      <c r="U45" s="39"/>
      <c r="V45" s="39"/>
      <c r="W45" s="39"/>
      <c r="X45" s="39"/>
      <c r="Y45" s="39"/>
      <c r="Z45" s="39"/>
      <c r="AA45" s="39"/>
      <c r="AB45" s="39"/>
      <c r="AC45" s="39"/>
      <c r="AD45" s="39"/>
      <c r="AE45" s="39"/>
    </row>
    <row r="46" hidden="1" s="2" customFormat="1" ht="6.96" customHeight="1">
      <c r="A46" s="39"/>
      <c r="B46" s="40"/>
      <c r="C46" s="41"/>
      <c r="D46" s="41"/>
      <c r="E46" s="41"/>
      <c r="F46" s="41"/>
      <c r="G46" s="41"/>
      <c r="H46" s="41"/>
      <c r="I46" s="41"/>
      <c r="J46" s="41"/>
      <c r="K46" s="41"/>
      <c r="L46" s="146"/>
      <c r="S46" s="39"/>
      <c r="T46" s="39"/>
      <c r="U46" s="39"/>
      <c r="V46" s="39"/>
      <c r="W46" s="39"/>
      <c r="X46" s="39"/>
      <c r="Y46" s="39"/>
      <c r="Z46" s="39"/>
      <c r="AA46" s="39"/>
      <c r="AB46" s="39"/>
      <c r="AC46" s="39"/>
      <c r="AD46" s="39"/>
      <c r="AE46" s="39"/>
    </row>
    <row r="47" hidden="1" s="2" customFormat="1" ht="12" customHeight="1">
      <c r="A47" s="39"/>
      <c r="B47" s="40"/>
      <c r="C47" s="33" t="s">
        <v>16</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16.5" customHeight="1">
      <c r="A48" s="39"/>
      <c r="B48" s="40"/>
      <c r="C48" s="41"/>
      <c r="D48" s="41"/>
      <c r="E48" s="171" t="str">
        <f>E7</f>
        <v>Sportovní hala Turnov</v>
      </c>
      <c r="F48" s="33"/>
      <c r="G48" s="33"/>
      <c r="H48" s="33"/>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209</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70" t="str">
        <f>E9</f>
        <v>24_035_9000 - Ostatní náklady</v>
      </c>
      <c r="F50" s="41"/>
      <c r="G50" s="41"/>
      <c r="H50" s="41"/>
      <c r="I50" s="41"/>
      <c r="J50" s="41"/>
      <c r="K50" s="41"/>
      <c r="L50" s="146"/>
      <c r="S50" s="39"/>
      <c r="T50" s="39"/>
      <c r="U50" s="39"/>
      <c r="V50" s="39"/>
      <c r="W50" s="39"/>
      <c r="X50" s="39"/>
      <c r="Y50" s="39"/>
      <c r="Z50" s="39"/>
      <c r="AA50" s="39"/>
      <c r="AB50" s="39"/>
      <c r="AC50" s="39"/>
      <c r="AD50" s="39"/>
      <c r="AE50" s="39"/>
    </row>
    <row r="51" hidden="1" s="2" customFormat="1" ht="6.96" customHeight="1">
      <c r="A51" s="39"/>
      <c r="B51" s="40"/>
      <c r="C51" s="41"/>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2" customHeight="1">
      <c r="A52" s="39"/>
      <c r="B52" s="40"/>
      <c r="C52" s="33" t="s">
        <v>21</v>
      </c>
      <c r="D52" s="41"/>
      <c r="E52" s="41"/>
      <c r="F52" s="28" t="str">
        <f>F12</f>
        <v xml:space="preserve"> </v>
      </c>
      <c r="G52" s="41"/>
      <c r="H52" s="41"/>
      <c r="I52" s="33" t="s">
        <v>23</v>
      </c>
      <c r="J52" s="73" t="str">
        <f>IF(J12="","",J12)</f>
        <v>19. 10. 2024</v>
      </c>
      <c r="K52" s="41"/>
      <c r="L52" s="146"/>
      <c r="S52" s="39"/>
      <c r="T52" s="39"/>
      <c r="U52" s="39"/>
      <c r="V52" s="39"/>
      <c r="W52" s="39"/>
      <c r="X52" s="39"/>
      <c r="Y52" s="39"/>
      <c r="Z52" s="39"/>
      <c r="AA52" s="39"/>
      <c r="AB52" s="39"/>
      <c r="AC52" s="39"/>
      <c r="AD52" s="39"/>
      <c r="AE52" s="39"/>
    </row>
    <row r="53" hidden="1" s="2" customFormat="1" ht="6.96" customHeight="1">
      <c r="A53" s="39"/>
      <c r="B53" s="40"/>
      <c r="C53" s="41"/>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5.15" customHeight="1">
      <c r="A54" s="39"/>
      <c r="B54" s="40"/>
      <c r="C54" s="33" t="s">
        <v>25</v>
      </c>
      <c r="D54" s="41"/>
      <c r="E54" s="41"/>
      <c r="F54" s="28" t="str">
        <f>E15</f>
        <v>Městská sportovní Turnov</v>
      </c>
      <c r="G54" s="41"/>
      <c r="H54" s="41"/>
      <c r="I54" s="33" t="s">
        <v>31</v>
      </c>
      <c r="J54" s="37" t="str">
        <f>E21</f>
        <v>RESTYL Plan s.r.o.</v>
      </c>
      <c r="K54" s="41"/>
      <c r="L54" s="146"/>
      <c r="S54" s="39"/>
      <c r="T54" s="39"/>
      <c r="U54" s="39"/>
      <c r="V54" s="39"/>
      <c r="W54" s="39"/>
      <c r="X54" s="39"/>
      <c r="Y54" s="39"/>
      <c r="Z54" s="39"/>
      <c r="AA54" s="39"/>
      <c r="AB54" s="39"/>
      <c r="AC54" s="39"/>
      <c r="AD54" s="39"/>
      <c r="AE54" s="39"/>
    </row>
    <row r="55" hidden="1" s="2" customFormat="1" ht="15.15" customHeight="1">
      <c r="A55" s="39"/>
      <c r="B55" s="40"/>
      <c r="C55" s="33" t="s">
        <v>29</v>
      </c>
      <c r="D55" s="41"/>
      <c r="E55" s="41"/>
      <c r="F55" s="28" t="str">
        <f>IF(E18="","",E18)</f>
        <v>Vyplň údaj</v>
      </c>
      <c r="G55" s="41"/>
      <c r="H55" s="41"/>
      <c r="I55" s="33" t="s">
        <v>34</v>
      </c>
      <c r="J55" s="37" t="str">
        <f>E24</f>
        <v>Ing.R. Hladký</v>
      </c>
      <c r="K55" s="41"/>
      <c r="L55" s="146"/>
      <c r="S55" s="39"/>
      <c r="T55" s="39"/>
      <c r="U55" s="39"/>
      <c r="V55" s="39"/>
      <c r="W55" s="39"/>
      <c r="X55" s="39"/>
      <c r="Y55" s="39"/>
      <c r="Z55" s="39"/>
      <c r="AA55" s="39"/>
      <c r="AB55" s="39"/>
      <c r="AC55" s="39"/>
      <c r="AD55" s="39"/>
      <c r="AE55" s="39"/>
    </row>
    <row r="56" hidden="1" s="2" customFormat="1" ht="10.32" customHeight="1">
      <c r="A56" s="39"/>
      <c r="B56" s="40"/>
      <c r="C56" s="41"/>
      <c r="D56" s="41"/>
      <c r="E56" s="41"/>
      <c r="F56" s="41"/>
      <c r="G56" s="41"/>
      <c r="H56" s="41"/>
      <c r="I56" s="41"/>
      <c r="J56" s="41"/>
      <c r="K56" s="41"/>
      <c r="L56" s="146"/>
      <c r="S56" s="39"/>
      <c r="T56" s="39"/>
      <c r="U56" s="39"/>
      <c r="V56" s="39"/>
      <c r="W56" s="39"/>
      <c r="X56" s="39"/>
      <c r="Y56" s="39"/>
      <c r="Z56" s="39"/>
      <c r="AA56" s="39"/>
      <c r="AB56" s="39"/>
      <c r="AC56" s="39"/>
      <c r="AD56" s="39"/>
      <c r="AE56" s="39"/>
    </row>
    <row r="57" hidden="1" s="2" customFormat="1" ht="29.28" customHeight="1">
      <c r="A57" s="39"/>
      <c r="B57" s="40"/>
      <c r="C57" s="172" t="s">
        <v>215</v>
      </c>
      <c r="D57" s="173"/>
      <c r="E57" s="173"/>
      <c r="F57" s="173"/>
      <c r="G57" s="173"/>
      <c r="H57" s="173"/>
      <c r="I57" s="173"/>
      <c r="J57" s="174" t="s">
        <v>216</v>
      </c>
      <c r="K57" s="173"/>
      <c r="L57" s="146"/>
      <c r="S57" s="39"/>
      <c r="T57" s="39"/>
      <c r="U57" s="39"/>
      <c r="V57" s="39"/>
      <c r="W57" s="39"/>
      <c r="X57" s="39"/>
      <c r="Y57" s="39"/>
      <c r="Z57" s="39"/>
      <c r="AA57" s="39"/>
      <c r="AB57" s="39"/>
      <c r="AC57" s="39"/>
      <c r="AD57" s="39"/>
      <c r="AE57" s="39"/>
    </row>
    <row r="58" hidden="1" s="2" customFormat="1" ht="10.32" customHeight="1">
      <c r="A58" s="39"/>
      <c r="B58" s="40"/>
      <c r="C58" s="41"/>
      <c r="D58" s="41"/>
      <c r="E58" s="41"/>
      <c r="F58" s="41"/>
      <c r="G58" s="41"/>
      <c r="H58" s="41"/>
      <c r="I58" s="41"/>
      <c r="J58" s="41"/>
      <c r="K58" s="41"/>
      <c r="L58" s="146"/>
      <c r="S58" s="39"/>
      <c r="T58" s="39"/>
      <c r="U58" s="39"/>
      <c r="V58" s="39"/>
      <c r="W58" s="39"/>
      <c r="X58" s="39"/>
      <c r="Y58" s="39"/>
      <c r="Z58" s="39"/>
      <c r="AA58" s="39"/>
      <c r="AB58" s="39"/>
      <c r="AC58" s="39"/>
      <c r="AD58" s="39"/>
      <c r="AE58" s="39"/>
    </row>
    <row r="59" hidden="1" s="2" customFormat="1" ht="22.8" customHeight="1">
      <c r="A59" s="39"/>
      <c r="B59" s="40"/>
      <c r="C59" s="175" t="s">
        <v>70</v>
      </c>
      <c r="D59" s="41"/>
      <c r="E59" s="41"/>
      <c r="F59" s="41"/>
      <c r="G59" s="41"/>
      <c r="H59" s="41"/>
      <c r="I59" s="41"/>
      <c r="J59" s="103">
        <f>J80</f>
        <v>0</v>
      </c>
      <c r="K59" s="41"/>
      <c r="L59" s="146"/>
      <c r="S59" s="39"/>
      <c r="T59" s="39"/>
      <c r="U59" s="39"/>
      <c r="V59" s="39"/>
      <c r="W59" s="39"/>
      <c r="X59" s="39"/>
      <c r="Y59" s="39"/>
      <c r="Z59" s="39"/>
      <c r="AA59" s="39"/>
      <c r="AB59" s="39"/>
      <c r="AC59" s="39"/>
      <c r="AD59" s="39"/>
      <c r="AE59" s="39"/>
      <c r="AU59" s="18" t="s">
        <v>217</v>
      </c>
    </row>
    <row r="60" hidden="1" s="9" customFormat="1" ht="24.96" customHeight="1">
      <c r="A60" s="9"/>
      <c r="B60" s="176"/>
      <c r="C60" s="177"/>
      <c r="D60" s="178" t="s">
        <v>1340</v>
      </c>
      <c r="E60" s="179"/>
      <c r="F60" s="179"/>
      <c r="G60" s="179"/>
      <c r="H60" s="179"/>
      <c r="I60" s="179"/>
      <c r="J60" s="180">
        <f>J81</f>
        <v>0</v>
      </c>
      <c r="K60" s="177"/>
      <c r="L60" s="181"/>
      <c r="S60" s="9"/>
      <c r="T60" s="9"/>
      <c r="U60" s="9"/>
      <c r="V60" s="9"/>
      <c r="W60" s="9"/>
      <c r="X60" s="9"/>
      <c r="Y60" s="9"/>
      <c r="Z60" s="9"/>
      <c r="AA60" s="9"/>
      <c r="AB60" s="9"/>
      <c r="AC60" s="9"/>
      <c r="AD60" s="9"/>
      <c r="AE60" s="9"/>
    </row>
    <row r="61" hidden="1" s="2" customFormat="1" ht="21.84"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6.96" customHeight="1">
      <c r="A62" s="39"/>
      <c r="B62" s="60"/>
      <c r="C62" s="61"/>
      <c r="D62" s="61"/>
      <c r="E62" s="61"/>
      <c r="F62" s="61"/>
      <c r="G62" s="61"/>
      <c r="H62" s="61"/>
      <c r="I62" s="61"/>
      <c r="J62" s="61"/>
      <c r="K62" s="61"/>
      <c r="L62" s="146"/>
      <c r="S62" s="39"/>
      <c r="T62" s="39"/>
      <c r="U62" s="39"/>
      <c r="V62" s="39"/>
      <c r="W62" s="39"/>
      <c r="X62" s="39"/>
      <c r="Y62" s="39"/>
      <c r="Z62" s="39"/>
      <c r="AA62" s="39"/>
      <c r="AB62" s="39"/>
      <c r="AC62" s="39"/>
      <c r="AD62" s="39"/>
      <c r="AE62" s="39"/>
    </row>
    <row r="63" hidden="1"/>
    <row r="64" hidden="1"/>
    <row r="65" hidden="1"/>
    <row r="66" s="2" customFormat="1" ht="6.96" customHeight="1">
      <c r="A66" s="39"/>
      <c r="B66" s="62"/>
      <c r="C66" s="63"/>
      <c r="D66" s="63"/>
      <c r="E66" s="63"/>
      <c r="F66" s="63"/>
      <c r="G66" s="63"/>
      <c r="H66" s="63"/>
      <c r="I66" s="63"/>
      <c r="J66" s="63"/>
      <c r="K66" s="63"/>
      <c r="L66" s="146"/>
      <c r="S66" s="39"/>
      <c r="T66" s="39"/>
      <c r="U66" s="39"/>
      <c r="V66" s="39"/>
      <c r="W66" s="39"/>
      <c r="X66" s="39"/>
      <c r="Y66" s="39"/>
      <c r="Z66" s="39"/>
      <c r="AA66" s="39"/>
      <c r="AB66" s="39"/>
      <c r="AC66" s="39"/>
      <c r="AD66" s="39"/>
      <c r="AE66" s="39"/>
    </row>
    <row r="67" s="2" customFormat="1" ht="24.96" customHeight="1">
      <c r="A67" s="39"/>
      <c r="B67" s="40"/>
      <c r="C67" s="24" t="s">
        <v>226</v>
      </c>
      <c r="D67" s="41"/>
      <c r="E67" s="41"/>
      <c r="F67" s="41"/>
      <c r="G67" s="41"/>
      <c r="H67" s="41"/>
      <c r="I67" s="41"/>
      <c r="J67" s="41"/>
      <c r="K67" s="41"/>
      <c r="L67" s="146"/>
      <c r="S67" s="39"/>
      <c r="T67" s="39"/>
      <c r="U67" s="39"/>
      <c r="V67" s="39"/>
      <c r="W67" s="39"/>
      <c r="X67" s="39"/>
      <c r="Y67" s="39"/>
      <c r="Z67" s="39"/>
      <c r="AA67" s="39"/>
      <c r="AB67" s="39"/>
      <c r="AC67" s="39"/>
      <c r="AD67" s="39"/>
      <c r="AE67" s="39"/>
    </row>
    <row r="68" s="2" customFormat="1" ht="6.96" customHeight="1">
      <c r="A68" s="39"/>
      <c r="B68" s="40"/>
      <c r="C68" s="41"/>
      <c r="D68" s="41"/>
      <c r="E68" s="41"/>
      <c r="F68" s="41"/>
      <c r="G68" s="41"/>
      <c r="H68" s="41"/>
      <c r="I68" s="41"/>
      <c r="J68" s="41"/>
      <c r="K68" s="41"/>
      <c r="L68" s="146"/>
      <c r="S68" s="39"/>
      <c r="T68" s="39"/>
      <c r="U68" s="39"/>
      <c r="V68" s="39"/>
      <c r="W68" s="39"/>
      <c r="X68" s="39"/>
      <c r="Y68" s="39"/>
      <c r="Z68" s="39"/>
      <c r="AA68" s="39"/>
      <c r="AB68" s="39"/>
      <c r="AC68" s="39"/>
      <c r="AD68" s="39"/>
      <c r="AE68" s="39"/>
    </row>
    <row r="69" s="2" customFormat="1" ht="12" customHeight="1">
      <c r="A69" s="39"/>
      <c r="B69" s="40"/>
      <c r="C69" s="33" t="s">
        <v>16</v>
      </c>
      <c r="D69" s="41"/>
      <c r="E69" s="41"/>
      <c r="F69" s="41"/>
      <c r="G69" s="41"/>
      <c r="H69" s="41"/>
      <c r="I69" s="41"/>
      <c r="J69" s="41"/>
      <c r="K69" s="41"/>
      <c r="L69" s="146"/>
      <c r="S69" s="39"/>
      <c r="T69" s="39"/>
      <c r="U69" s="39"/>
      <c r="V69" s="39"/>
      <c r="W69" s="39"/>
      <c r="X69" s="39"/>
      <c r="Y69" s="39"/>
      <c r="Z69" s="39"/>
      <c r="AA69" s="39"/>
      <c r="AB69" s="39"/>
      <c r="AC69" s="39"/>
      <c r="AD69" s="39"/>
      <c r="AE69" s="39"/>
    </row>
    <row r="70" s="2" customFormat="1" ht="16.5" customHeight="1">
      <c r="A70" s="39"/>
      <c r="B70" s="40"/>
      <c r="C70" s="41"/>
      <c r="D70" s="41"/>
      <c r="E70" s="171" t="str">
        <f>E7</f>
        <v>Sportovní hala Turnov</v>
      </c>
      <c r="F70" s="33"/>
      <c r="G70" s="33"/>
      <c r="H70" s="33"/>
      <c r="I70" s="41"/>
      <c r="J70" s="41"/>
      <c r="K70" s="41"/>
      <c r="L70" s="146"/>
      <c r="S70" s="39"/>
      <c r="T70" s="39"/>
      <c r="U70" s="39"/>
      <c r="V70" s="39"/>
      <c r="W70" s="39"/>
      <c r="X70" s="39"/>
      <c r="Y70" s="39"/>
      <c r="Z70" s="39"/>
      <c r="AA70" s="39"/>
      <c r="AB70" s="39"/>
      <c r="AC70" s="39"/>
      <c r="AD70" s="39"/>
      <c r="AE70" s="39"/>
    </row>
    <row r="71" s="2" customFormat="1" ht="12" customHeight="1">
      <c r="A71" s="39"/>
      <c r="B71" s="40"/>
      <c r="C71" s="33" t="s">
        <v>209</v>
      </c>
      <c r="D71" s="41"/>
      <c r="E71" s="41"/>
      <c r="F71" s="41"/>
      <c r="G71" s="41"/>
      <c r="H71" s="41"/>
      <c r="I71" s="41"/>
      <c r="J71" s="41"/>
      <c r="K71" s="41"/>
      <c r="L71" s="146"/>
      <c r="S71" s="39"/>
      <c r="T71" s="39"/>
      <c r="U71" s="39"/>
      <c r="V71" s="39"/>
      <c r="W71" s="39"/>
      <c r="X71" s="39"/>
      <c r="Y71" s="39"/>
      <c r="Z71" s="39"/>
      <c r="AA71" s="39"/>
      <c r="AB71" s="39"/>
      <c r="AC71" s="39"/>
      <c r="AD71" s="39"/>
      <c r="AE71" s="39"/>
    </row>
    <row r="72" s="2" customFormat="1" ht="16.5" customHeight="1">
      <c r="A72" s="39"/>
      <c r="B72" s="40"/>
      <c r="C72" s="41"/>
      <c r="D72" s="41"/>
      <c r="E72" s="70" t="str">
        <f>E9</f>
        <v>24_035_9000 - Ostatní náklady</v>
      </c>
      <c r="F72" s="41"/>
      <c r="G72" s="41"/>
      <c r="H72" s="41"/>
      <c r="I72" s="41"/>
      <c r="J72" s="41"/>
      <c r="K72" s="41"/>
      <c r="L72" s="146"/>
      <c r="S72" s="39"/>
      <c r="T72" s="39"/>
      <c r="U72" s="39"/>
      <c r="V72" s="39"/>
      <c r="W72" s="39"/>
      <c r="X72" s="39"/>
      <c r="Y72" s="39"/>
      <c r="Z72" s="39"/>
      <c r="AA72" s="39"/>
      <c r="AB72" s="39"/>
      <c r="AC72" s="39"/>
      <c r="AD72" s="39"/>
      <c r="AE72" s="39"/>
    </row>
    <row r="73" s="2" customFormat="1" ht="6.96"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s="2" customFormat="1" ht="12" customHeight="1">
      <c r="A74" s="39"/>
      <c r="B74" s="40"/>
      <c r="C74" s="33" t="s">
        <v>21</v>
      </c>
      <c r="D74" s="41"/>
      <c r="E74" s="41"/>
      <c r="F74" s="28" t="str">
        <f>F12</f>
        <v xml:space="preserve"> </v>
      </c>
      <c r="G74" s="41"/>
      <c r="H74" s="41"/>
      <c r="I74" s="33" t="s">
        <v>23</v>
      </c>
      <c r="J74" s="73" t="str">
        <f>IF(J12="","",J12)</f>
        <v>19. 10. 2024</v>
      </c>
      <c r="K74" s="41"/>
      <c r="L74" s="146"/>
      <c r="S74" s="39"/>
      <c r="T74" s="39"/>
      <c r="U74" s="39"/>
      <c r="V74" s="39"/>
      <c r="W74" s="39"/>
      <c r="X74" s="39"/>
      <c r="Y74" s="39"/>
      <c r="Z74" s="39"/>
      <c r="AA74" s="39"/>
      <c r="AB74" s="39"/>
      <c r="AC74" s="39"/>
      <c r="AD74" s="39"/>
      <c r="AE74" s="39"/>
    </row>
    <row r="75" s="2" customFormat="1" ht="6.96"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15.15" customHeight="1">
      <c r="A76" s="39"/>
      <c r="B76" s="40"/>
      <c r="C76" s="33" t="s">
        <v>25</v>
      </c>
      <c r="D76" s="41"/>
      <c r="E76" s="41"/>
      <c r="F76" s="28" t="str">
        <f>E15</f>
        <v>Městská sportovní Turnov</v>
      </c>
      <c r="G76" s="41"/>
      <c r="H76" s="41"/>
      <c r="I76" s="33" t="s">
        <v>31</v>
      </c>
      <c r="J76" s="37" t="str">
        <f>E21</f>
        <v>RESTYL Plan s.r.o.</v>
      </c>
      <c r="K76" s="41"/>
      <c r="L76" s="146"/>
      <c r="S76" s="39"/>
      <c r="T76" s="39"/>
      <c r="U76" s="39"/>
      <c r="V76" s="39"/>
      <c r="W76" s="39"/>
      <c r="X76" s="39"/>
      <c r="Y76" s="39"/>
      <c r="Z76" s="39"/>
      <c r="AA76" s="39"/>
      <c r="AB76" s="39"/>
      <c r="AC76" s="39"/>
      <c r="AD76" s="39"/>
      <c r="AE76" s="39"/>
    </row>
    <row r="77" s="2" customFormat="1" ht="15.15" customHeight="1">
      <c r="A77" s="39"/>
      <c r="B77" s="40"/>
      <c r="C77" s="33" t="s">
        <v>29</v>
      </c>
      <c r="D77" s="41"/>
      <c r="E77" s="41"/>
      <c r="F77" s="28" t="str">
        <f>IF(E18="","",E18)</f>
        <v>Vyplň údaj</v>
      </c>
      <c r="G77" s="41"/>
      <c r="H77" s="41"/>
      <c r="I77" s="33" t="s">
        <v>34</v>
      </c>
      <c r="J77" s="37" t="str">
        <f>E24</f>
        <v>Ing.R. Hladký</v>
      </c>
      <c r="K77" s="41"/>
      <c r="L77" s="146"/>
      <c r="S77" s="39"/>
      <c r="T77" s="39"/>
      <c r="U77" s="39"/>
      <c r="V77" s="39"/>
      <c r="W77" s="39"/>
      <c r="X77" s="39"/>
      <c r="Y77" s="39"/>
      <c r="Z77" s="39"/>
      <c r="AA77" s="39"/>
      <c r="AB77" s="39"/>
      <c r="AC77" s="39"/>
      <c r="AD77" s="39"/>
      <c r="AE77" s="39"/>
    </row>
    <row r="78" s="2" customFormat="1" ht="10.32"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s="11" customFormat="1" ht="29.28" customHeight="1">
      <c r="A79" s="187"/>
      <c r="B79" s="188"/>
      <c r="C79" s="189" t="s">
        <v>227</v>
      </c>
      <c r="D79" s="190" t="s">
        <v>57</v>
      </c>
      <c r="E79" s="190" t="s">
        <v>53</v>
      </c>
      <c r="F79" s="190" t="s">
        <v>54</v>
      </c>
      <c r="G79" s="190" t="s">
        <v>228</v>
      </c>
      <c r="H79" s="190" t="s">
        <v>229</v>
      </c>
      <c r="I79" s="190" t="s">
        <v>230</v>
      </c>
      <c r="J79" s="190" t="s">
        <v>216</v>
      </c>
      <c r="K79" s="191" t="s">
        <v>231</v>
      </c>
      <c r="L79" s="192"/>
      <c r="M79" s="93" t="s">
        <v>19</v>
      </c>
      <c r="N79" s="94" t="s">
        <v>42</v>
      </c>
      <c r="O79" s="94" t="s">
        <v>232</v>
      </c>
      <c r="P79" s="94" t="s">
        <v>233</v>
      </c>
      <c r="Q79" s="94" t="s">
        <v>234</v>
      </c>
      <c r="R79" s="94" t="s">
        <v>235</v>
      </c>
      <c r="S79" s="94" t="s">
        <v>236</v>
      </c>
      <c r="T79" s="95" t="s">
        <v>237</v>
      </c>
      <c r="U79" s="187"/>
      <c r="V79" s="187"/>
      <c r="W79" s="187"/>
      <c r="X79" s="187"/>
      <c r="Y79" s="187"/>
      <c r="Z79" s="187"/>
      <c r="AA79" s="187"/>
      <c r="AB79" s="187"/>
      <c r="AC79" s="187"/>
      <c r="AD79" s="187"/>
      <c r="AE79" s="187"/>
    </row>
    <row r="80" s="2" customFormat="1" ht="22.8" customHeight="1">
      <c r="A80" s="39"/>
      <c r="B80" s="40"/>
      <c r="C80" s="100" t="s">
        <v>238</v>
      </c>
      <c r="D80" s="41"/>
      <c r="E80" s="41"/>
      <c r="F80" s="41"/>
      <c r="G80" s="41"/>
      <c r="H80" s="41"/>
      <c r="I80" s="41"/>
      <c r="J80" s="193">
        <f>BK80</f>
        <v>0</v>
      </c>
      <c r="K80" s="41"/>
      <c r="L80" s="45"/>
      <c r="M80" s="96"/>
      <c r="N80" s="194"/>
      <c r="O80" s="97"/>
      <c r="P80" s="195">
        <f>P81</f>
        <v>0</v>
      </c>
      <c r="Q80" s="97"/>
      <c r="R80" s="195">
        <f>R81</f>
        <v>0</v>
      </c>
      <c r="S80" s="97"/>
      <c r="T80" s="196">
        <f>T81</f>
        <v>0</v>
      </c>
      <c r="U80" s="39"/>
      <c r="V80" s="39"/>
      <c r="W80" s="39"/>
      <c r="X80" s="39"/>
      <c r="Y80" s="39"/>
      <c r="Z80" s="39"/>
      <c r="AA80" s="39"/>
      <c r="AB80" s="39"/>
      <c r="AC80" s="39"/>
      <c r="AD80" s="39"/>
      <c r="AE80" s="39"/>
      <c r="AT80" s="18" t="s">
        <v>71</v>
      </c>
      <c r="AU80" s="18" t="s">
        <v>217</v>
      </c>
      <c r="BK80" s="197">
        <f>BK81</f>
        <v>0</v>
      </c>
    </row>
    <row r="81" s="12" customFormat="1" ht="25.92" customHeight="1">
      <c r="A81" s="12"/>
      <c r="B81" s="198"/>
      <c r="C81" s="199"/>
      <c r="D81" s="200" t="s">
        <v>71</v>
      </c>
      <c r="E81" s="201" t="s">
        <v>1719</v>
      </c>
      <c r="F81" s="201" t="s">
        <v>405</v>
      </c>
      <c r="G81" s="199"/>
      <c r="H81" s="199"/>
      <c r="I81" s="202"/>
      <c r="J81" s="203">
        <f>BK81</f>
        <v>0</v>
      </c>
      <c r="K81" s="199"/>
      <c r="L81" s="204"/>
      <c r="M81" s="205"/>
      <c r="N81" s="206"/>
      <c r="O81" s="206"/>
      <c r="P81" s="207">
        <f>SUM(P82:P86)</f>
        <v>0</v>
      </c>
      <c r="Q81" s="206"/>
      <c r="R81" s="207">
        <f>SUM(R82:R86)</f>
        <v>0</v>
      </c>
      <c r="S81" s="206"/>
      <c r="T81" s="208">
        <f>SUM(T82:T86)</f>
        <v>0</v>
      </c>
      <c r="U81" s="12"/>
      <c r="V81" s="12"/>
      <c r="W81" s="12"/>
      <c r="X81" s="12"/>
      <c r="Y81" s="12"/>
      <c r="Z81" s="12"/>
      <c r="AA81" s="12"/>
      <c r="AB81" s="12"/>
      <c r="AC81" s="12"/>
      <c r="AD81" s="12"/>
      <c r="AE81" s="12"/>
      <c r="AR81" s="209" t="s">
        <v>79</v>
      </c>
      <c r="AT81" s="210" t="s">
        <v>71</v>
      </c>
      <c r="AU81" s="210" t="s">
        <v>72</v>
      </c>
      <c r="AY81" s="209" t="s">
        <v>240</v>
      </c>
      <c r="BK81" s="211">
        <f>SUM(BK82:BK86)</f>
        <v>0</v>
      </c>
    </row>
    <row r="82" s="2" customFormat="1">
      <c r="A82" s="39"/>
      <c r="B82" s="40"/>
      <c r="C82" s="214" t="s">
        <v>79</v>
      </c>
      <c r="D82" s="214" t="s">
        <v>243</v>
      </c>
      <c r="E82" s="215" t="s">
        <v>9866</v>
      </c>
      <c r="F82" s="216" t="s">
        <v>9867</v>
      </c>
      <c r="G82" s="217" t="s">
        <v>1707</v>
      </c>
      <c r="H82" s="218">
        <v>1</v>
      </c>
      <c r="I82" s="219"/>
      <c r="J82" s="220">
        <f>ROUND(I82*H82,2)</f>
        <v>0</v>
      </c>
      <c r="K82" s="216" t="s">
        <v>247</v>
      </c>
      <c r="L82" s="45"/>
      <c r="M82" s="221" t="s">
        <v>19</v>
      </c>
      <c r="N82" s="222" t="s">
        <v>43</v>
      </c>
      <c r="O82" s="85"/>
      <c r="P82" s="223">
        <f>O82*H82</f>
        <v>0</v>
      </c>
      <c r="Q82" s="223">
        <v>0</v>
      </c>
      <c r="R82" s="223">
        <f>Q82*H82</f>
        <v>0</v>
      </c>
      <c r="S82" s="223">
        <v>0</v>
      </c>
      <c r="T82" s="224">
        <f>S82*H82</f>
        <v>0</v>
      </c>
      <c r="U82" s="39"/>
      <c r="V82" s="39"/>
      <c r="W82" s="39"/>
      <c r="X82" s="39"/>
      <c r="Y82" s="39"/>
      <c r="Z82" s="39"/>
      <c r="AA82" s="39"/>
      <c r="AB82" s="39"/>
      <c r="AC82" s="39"/>
      <c r="AD82" s="39"/>
      <c r="AE82" s="39"/>
      <c r="AR82" s="225" t="s">
        <v>248</v>
      </c>
      <c r="AT82" s="225" t="s">
        <v>243</v>
      </c>
      <c r="AU82" s="225" t="s">
        <v>79</v>
      </c>
      <c r="AY82" s="18" t="s">
        <v>240</v>
      </c>
      <c r="BE82" s="226">
        <f>IF(N82="základní",J82,0)</f>
        <v>0</v>
      </c>
      <c r="BF82" s="226">
        <f>IF(N82="snížená",J82,0)</f>
        <v>0</v>
      </c>
      <c r="BG82" s="226">
        <f>IF(N82="zákl. přenesená",J82,0)</f>
        <v>0</v>
      </c>
      <c r="BH82" s="226">
        <f>IF(N82="sníž. přenesená",J82,0)</f>
        <v>0</v>
      </c>
      <c r="BI82" s="226">
        <f>IF(N82="nulová",J82,0)</f>
        <v>0</v>
      </c>
      <c r="BJ82" s="18" t="s">
        <v>79</v>
      </c>
      <c r="BK82" s="226">
        <f>ROUND(I82*H82,2)</f>
        <v>0</v>
      </c>
      <c r="BL82" s="18" t="s">
        <v>248</v>
      </c>
      <c r="BM82" s="225" t="s">
        <v>9868</v>
      </c>
    </row>
    <row r="83" s="2" customFormat="1">
      <c r="A83" s="39"/>
      <c r="B83" s="40"/>
      <c r="C83" s="214" t="s">
        <v>81</v>
      </c>
      <c r="D83" s="214" t="s">
        <v>243</v>
      </c>
      <c r="E83" s="215" t="s">
        <v>9869</v>
      </c>
      <c r="F83" s="216" t="s">
        <v>9870</v>
      </c>
      <c r="G83" s="217" t="s">
        <v>1707</v>
      </c>
      <c r="H83" s="218">
        <v>1</v>
      </c>
      <c r="I83" s="219"/>
      <c r="J83" s="220">
        <f>ROUND(I83*H83,2)</f>
        <v>0</v>
      </c>
      <c r="K83" s="216" t="s">
        <v>247</v>
      </c>
      <c r="L83" s="45"/>
      <c r="M83" s="221" t="s">
        <v>19</v>
      </c>
      <c r="N83" s="222" t="s">
        <v>43</v>
      </c>
      <c r="O83" s="85"/>
      <c r="P83" s="223">
        <f>O83*H83</f>
        <v>0</v>
      </c>
      <c r="Q83" s="223">
        <v>0</v>
      </c>
      <c r="R83" s="223">
        <f>Q83*H83</f>
        <v>0</v>
      </c>
      <c r="S83" s="223">
        <v>0</v>
      </c>
      <c r="T83" s="224">
        <f>S83*H83</f>
        <v>0</v>
      </c>
      <c r="U83" s="39"/>
      <c r="V83" s="39"/>
      <c r="W83" s="39"/>
      <c r="X83" s="39"/>
      <c r="Y83" s="39"/>
      <c r="Z83" s="39"/>
      <c r="AA83" s="39"/>
      <c r="AB83" s="39"/>
      <c r="AC83" s="39"/>
      <c r="AD83" s="39"/>
      <c r="AE83" s="39"/>
      <c r="AR83" s="225" t="s">
        <v>248</v>
      </c>
      <c r="AT83" s="225" t="s">
        <v>243</v>
      </c>
      <c r="AU83" s="225" t="s">
        <v>79</v>
      </c>
      <c r="AY83" s="18" t="s">
        <v>240</v>
      </c>
      <c r="BE83" s="226">
        <f>IF(N83="základní",J83,0)</f>
        <v>0</v>
      </c>
      <c r="BF83" s="226">
        <f>IF(N83="snížená",J83,0)</f>
        <v>0</v>
      </c>
      <c r="BG83" s="226">
        <f>IF(N83="zákl. přenesená",J83,0)</f>
        <v>0</v>
      </c>
      <c r="BH83" s="226">
        <f>IF(N83="sníž. přenesená",J83,0)</f>
        <v>0</v>
      </c>
      <c r="BI83" s="226">
        <f>IF(N83="nulová",J83,0)</f>
        <v>0</v>
      </c>
      <c r="BJ83" s="18" t="s">
        <v>79</v>
      </c>
      <c r="BK83" s="226">
        <f>ROUND(I83*H83,2)</f>
        <v>0</v>
      </c>
      <c r="BL83" s="18" t="s">
        <v>248</v>
      </c>
      <c r="BM83" s="225" t="s">
        <v>9871</v>
      </c>
    </row>
    <row r="84" s="2" customFormat="1" ht="33" customHeight="1">
      <c r="A84" s="39"/>
      <c r="B84" s="40"/>
      <c r="C84" s="214" t="s">
        <v>149</v>
      </c>
      <c r="D84" s="214" t="s">
        <v>243</v>
      </c>
      <c r="E84" s="215" t="s">
        <v>9872</v>
      </c>
      <c r="F84" s="216" t="s">
        <v>9873</v>
      </c>
      <c r="G84" s="217" t="s">
        <v>1707</v>
      </c>
      <c r="H84" s="218">
        <v>1</v>
      </c>
      <c r="I84" s="219"/>
      <c r="J84" s="220">
        <f>ROUND(I84*H84,2)</f>
        <v>0</v>
      </c>
      <c r="K84" s="216" t="s">
        <v>247</v>
      </c>
      <c r="L84" s="45"/>
      <c r="M84" s="221" t="s">
        <v>19</v>
      </c>
      <c r="N84" s="222" t="s">
        <v>43</v>
      </c>
      <c r="O84" s="85"/>
      <c r="P84" s="223">
        <f>O84*H84</f>
        <v>0</v>
      </c>
      <c r="Q84" s="223">
        <v>0</v>
      </c>
      <c r="R84" s="223">
        <f>Q84*H84</f>
        <v>0</v>
      </c>
      <c r="S84" s="223">
        <v>0</v>
      </c>
      <c r="T84" s="224">
        <f>S84*H84</f>
        <v>0</v>
      </c>
      <c r="U84" s="39"/>
      <c r="V84" s="39"/>
      <c r="W84" s="39"/>
      <c r="X84" s="39"/>
      <c r="Y84" s="39"/>
      <c r="Z84" s="39"/>
      <c r="AA84" s="39"/>
      <c r="AB84" s="39"/>
      <c r="AC84" s="39"/>
      <c r="AD84" s="39"/>
      <c r="AE84" s="39"/>
      <c r="AR84" s="225" t="s">
        <v>248</v>
      </c>
      <c r="AT84" s="225" t="s">
        <v>243</v>
      </c>
      <c r="AU84" s="225" t="s">
        <v>79</v>
      </c>
      <c r="AY84" s="18" t="s">
        <v>240</v>
      </c>
      <c r="BE84" s="226">
        <f>IF(N84="základní",J84,0)</f>
        <v>0</v>
      </c>
      <c r="BF84" s="226">
        <f>IF(N84="snížená",J84,0)</f>
        <v>0</v>
      </c>
      <c r="BG84" s="226">
        <f>IF(N84="zákl. přenesená",J84,0)</f>
        <v>0</v>
      </c>
      <c r="BH84" s="226">
        <f>IF(N84="sníž. přenesená",J84,0)</f>
        <v>0</v>
      </c>
      <c r="BI84" s="226">
        <f>IF(N84="nulová",J84,0)</f>
        <v>0</v>
      </c>
      <c r="BJ84" s="18" t="s">
        <v>79</v>
      </c>
      <c r="BK84" s="226">
        <f>ROUND(I84*H84,2)</f>
        <v>0</v>
      </c>
      <c r="BL84" s="18" t="s">
        <v>248</v>
      </c>
      <c r="BM84" s="225" t="s">
        <v>9874</v>
      </c>
    </row>
    <row r="85" s="2" customFormat="1" ht="16.5" customHeight="1">
      <c r="A85" s="39"/>
      <c r="B85" s="40"/>
      <c r="C85" s="214" t="s">
        <v>248</v>
      </c>
      <c r="D85" s="214" t="s">
        <v>243</v>
      </c>
      <c r="E85" s="215" t="s">
        <v>9875</v>
      </c>
      <c r="F85" s="216" t="s">
        <v>9876</v>
      </c>
      <c r="G85" s="217" t="s">
        <v>1707</v>
      </c>
      <c r="H85" s="218">
        <v>1</v>
      </c>
      <c r="I85" s="219"/>
      <c r="J85" s="220">
        <f>ROUND(I85*H85,2)</f>
        <v>0</v>
      </c>
      <c r="K85" s="216" t="s">
        <v>247</v>
      </c>
      <c r="L85" s="45"/>
      <c r="M85" s="221" t="s">
        <v>19</v>
      </c>
      <c r="N85" s="222" t="s">
        <v>43</v>
      </c>
      <c r="O85" s="85"/>
      <c r="P85" s="223">
        <f>O85*H85</f>
        <v>0</v>
      </c>
      <c r="Q85" s="223">
        <v>0</v>
      </c>
      <c r="R85" s="223">
        <f>Q85*H85</f>
        <v>0</v>
      </c>
      <c r="S85" s="223">
        <v>0</v>
      </c>
      <c r="T85" s="224">
        <f>S85*H85</f>
        <v>0</v>
      </c>
      <c r="U85" s="39"/>
      <c r="V85" s="39"/>
      <c r="W85" s="39"/>
      <c r="X85" s="39"/>
      <c r="Y85" s="39"/>
      <c r="Z85" s="39"/>
      <c r="AA85" s="39"/>
      <c r="AB85" s="39"/>
      <c r="AC85" s="39"/>
      <c r="AD85" s="39"/>
      <c r="AE85" s="39"/>
      <c r="AR85" s="225" t="s">
        <v>248</v>
      </c>
      <c r="AT85" s="225" t="s">
        <v>243</v>
      </c>
      <c r="AU85" s="225" t="s">
        <v>79</v>
      </c>
      <c r="AY85" s="18" t="s">
        <v>240</v>
      </c>
      <c r="BE85" s="226">
        <f>IF(N85="základní",J85,0)</f>
        <v>0</v>
      </c>
      <c r="BF85" s="226">
        <f>IF(N85="snížená",J85,0)</f>
        <v>0</v>
      </c>
      <c r="BG85" s="226">
        <f>IF(N85="zákl. přenesená",J85,0)</f>
        <v>0</v>
      </c>
      <c r="BH85" s="226">
        <f>IF(N85="sníž. přenesená",J85,0)</f>
        <v>0</v>
      </c>
      <c r="BI85" s="226">
        <f>IF(N85="nulová",J85,0)</f>
        <v>0</v>
      </c>
      <c r="BJ85" s="18" t="s">
        <v>79</v>
      </c>
      <c r="BK85" s="226">
        <f>ROUND(I85*H85,2)</f>
        <v>0</v>
      </c>
      <c r="BL85" s="18" t="s">
        <v>248</v>
      </c>
      <c r="BM85" s="225" t="s">
        <v>9877</v>
      </c>
    </row>
    <row r="86" s="2" customFormat="1">
      <c r="A86" s="39"/>
      <c r="B86" s="40"/>
      <c r="C86" s="214" t="s">
        <v>258</v>
      </c>
      <c r="D86" s="214" t="s">
        <v>243</v>
      </c>
      <c r="E86" s="215" t="s">
        <v>9878</v>
      </c>
      <c r="F86" s="216" t="s">
        <v>9879</v>
      </c>
      <c r="G86" s="217" t="s">
        <v>1707</v>
      </c>
      <c r="H86" s="218">
        <v>1</v>
      </c>
      <c r="I86" s="219"/>
      <c r="J86" s="220">
        <f>ROUND(I86*H86,2)</f>
        <v>0</v>
      </c>
      <c r="K86" s="216" t="s">
        <v>247</v>
      </c>
      <c r="L86" s="45"/>
      <c r="M86" s="234" t="s">
        <v>19</v>
      </c>
      <c r="N86" s="235" t="s">
        <v>43</v>
      </c>
      <c r="O86" s="232"/>
      <c r="P86" s="236">
        <f>O86*H86</f>
        <v>0</v>
      </c>
      <c r="Q86" s="236">
        <v>0</v>
      </c>
      <c r="R86" s="236">
        <f>Q86*H86</f>
        <v>0</v>
      </c>
      <c r="S86" s="236">
        <v>0</v>
      </c>
      <c r="T86" s="237">
        <f>S86*H86</f>
        <v>0</v>
      </c>
      <c r="U86" s="39"/>
      <c r="V86" s="39"/>
      <c r="W86" s="39"/>
      <c r="X86" s="39"/>
      <c r="Y86" s="39"/>
      <c r="Z86" s="39"/>
      <c r="AA86" s="39"/>
      <c r="AB86" s="39"/>
      <c r="AC86" s="39"/>
      <c r="AD86" s="39"/>
      <c r="AE86" s="39"/>
      <c r="AR86" s="225" t="s">
        <v>248</v>
      </c>
      <c r="AT86" s="225" t="s">
        <v>243</v>
      </c>
      <c r="AU86" s="225" t="s">
        <v>79</v>
      </c>
      <c r="AY86" s="18" t="s">
        <v>240</v>
      </c>
      <c r="BE86" s="226">
        <f>IF(N86="základní",J86,0)</f>
        <v>0</v>
      </c>
      <c r="BF86" s="226">
        <f>IF(N86="snížená",J86,0)</f>
        <v>0</v>
      </c>
      <c r="BG86" s="226">
        <f>IF(N86="zákl. přenesená",J86,0)</f>
        <v>0</v>
      </c>
      <c r="BH86" s="226">
        <f>IF(N86="sníž. přenesená",J86,0)</f>
        <v>0</v>
      </c>
      <c r="BI86" s="226">
        <f>IF(N86="nulová",J86,0)</f>
        <v>0</v>
      </c>
      <c r="BJ86" s="18" t="s">
        <v>79</v>
      </c>
      <c r="BK86" s="226">
        <f>ROUND(I86*H86,2)</f>
        <v>0</v>
      </c>
      <c r="BL86" s="18" t="s">
        <v>248</v>
      </c>
      <c r="BM86" s="225" t="s">
        <v>9880</v>
      </c>
    </row>
    <row r="87" s="2" customFormat="1" ht="6.96" customHeight="1">
      <c r="A87" s="39"/>
      <c r="B87" s="60"/>
      <c r="C87" s="61"/>
      <c r="D87" s="61"/>
      <c r="E87" s="61"/>
      <c r="F87" s="61"/>
      <c r="G87" s="61"/>
      <c r="H87" s="61"/>
      <c r="I87" s="61"/>
      <c r="J87" s="61"/>
      <c r="K87" s="61"/>
      <c r="L87" s="45"/>
      <c r="M87" s="39"/>
      <c r="O87" s="39"/>
      <c r="P87" s="39"/>
      <c r="Q87" s="39"/>
      <c r="R87" s="39"/>
      <c r="S87" s="39"/>
      <c r="T87" s="39"/>
      <c r="U87" s="39"/>
      <c r="V87" s="39"/>
      <c r="W87" s="39"/>
      <c r="X87" s="39"/>
      <c r="Y87" s="39"/>
      <c r="Z87" s="39"/>
      <c r="AA87" s="39"/>
      <c r="AB87" s="39"/>
      <c r="AC87" s="39"/>
      <c r="AD87" s="39"/>
      <c r="AE87" s="39"/>
    </row>
  </sheetData>
  <sheetProtection sheet="1" autoFilter="0" formatColumns="0" formatRows="0" objects="1" scenarios="1" spinCount="100000" saltValue="qGLoHCcgofbaRL748PUyV9O5FoM8Kecy39n5NVk5PfjQsRmC9fSUPqTmjMuZq2Tab8KRkKYuU/9dh46LtvKMSA==" hashValue="NBjgy2RFJbhGY2SdQxSA9MqYB6A2sp6TeSl7WjERHSDq4E76x72b16It+0Ab66Nr+4KtgViOJu2crxBPIZProg==" algorithmName="SHA-512" password="CC35"/>
  <autoFilter ref="C79:K86"/>
  <mergeCells count="9">
    <mergeCell ref="E7:H7"/>
    <mergeCell ref="E9:H9"/>
    <mergeCell ref="E18:H18"/>
    <mergeCell ref="E27:H27"/>
    <mergeCell ref="E48:H48"/>
    <mergeCell ref="E50:H50"/>
    <mergeCell ref="E70:H70"/>
    <mergeCell ref="E72:H7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92</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2" customFormat="1" ht="12" customHeight="1">
      <c r="A8" s="39"/>
      <c r="B8" s="45"/>
      <c r="C8" s="39"/>
      <c r="D8" s="144" t="s">
        <v>209</v>
      </c>
      <c r="E8" s="39"/>
      <c r="F8" s="39"/>
      <c r="G8" s="39"/>
      <c r="H8" s="39"/>
      <c r="I8" s="39"/>
      <c r="J8" s="39"/>
      <c r="K8" s="39"/>
      <c r="L8" s="146"/>
      <c r="S8" s="39"/>
      <c r="T8" s="39"/>
      <c r="U8" s="39"/>
      <c r="V8" s="39"/>
      <c r="W8" s="39"/>
      <c r="X8" s="39"/>
      <c r="Y8" s="39"/>
      <c r="Z8" s="39"/>
      <c r="AA8" s="39"/>
      <c r="AB8" s="39"/>
      <c r="AC8" s="39"/>
      <c r="AD8" s="39"/>
      <c r="AE8" s="39"/>
    </row>
    <row r="9" s="2" customFormat="1" ht="30" customHeight="1">
      <c r="A9" s="39"/>
      <c r="B9" s="45"/>
      <c r="C9" s="39"/>
      <c r="D9" s="39"/>
      <c r="E9" s="147" t="s">
        <v>487</v>
      </c>
      <c r="F9" s="39"/>
      <c r="G9" s="39"/>
      <c r="H9" s="39"/>
      <c r="I9" s="39"/>
      <c r="J9" s="39"/>
      <c r="K9" s="39"/>
      <c r="L9" s="146"/>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146"/>
      <c r="S10" s="39"/>
      <c r="T10" s="39"/>
      <c r="U10" s="39"/>
      <c r="V10" s="39"/>
      <c r="W10" s="39"/>
      <c r="X10" s="39"/>
      <c r="Y10" s="39"/>
      <c r="Z10" s="39"/>
      <c r="AA10" s="39"/>
      <c r="AB10" s="39"/>
      <c r="AC10" s="39"/>
      <c r="AD10" s="39"/>
      <c r="AE10" s="39"/>
    </row>
    <row r="11" s="2" customFormat="1" ht="12" customHeight="1">
      <c r="A11" s="39"/>
      <c r="B11" s="45"/>
      <c r="C11" s="39"/>
      <c r="D11" s="144" t="s">
        <v>18</v>
      </c>
      <c r="E11" s="39"/>
      <c r="F11" s="134" t="s">
        <v>19</v>
      </c>
      <c r="G11" s="39"/>
      <c r="H11" s="39"/>
      <c r="I11" s="144" t="s">
        <v>20</v>
      </c>
      <c r="J11" s="134" t="s">
        <v>19</v>
      </c>
      <c r="K11" s="39"/>
      <c r="L11" s="146"/>
      <c r="S11" s="39"/>
      <c r="T11" s="39"/>
      <c r="U11" s="39"/>
      <c r="V11" s="39"/>
      <c r="W11" s="39"/>
      <c r="X11" s="39"/>
      <c r="Y11" s="39"/>
      <c r="Z11" s="39"/>
      <c r="AA11" s="39"/>
      <c r="AB11" s="39"/>
      <c r="AC11" s="39"/>
      <c r="AD11" s="39"/>
      <c r="AE11" s="39"/>
    </row>
    <row r="12" s="2" customFormat="1" ht="12" customHeight="1">
      <c r="A12" s="39"/>
      <c r="B12" s="45"/>
      <c r="C12" s="39"/>
      <c r="D12" s="144" t="s">
        <v>21</v>
      </c>
      <c r="E12" s="39"/>
      <c r="F12" s="134" t="s">
        <v>22</v>
      </c>
      <c r="G12" s="39"/>
      <c r="H12" s="39"/>
      <c r="I12" s="144" t="s">
        <v>23</v>
      </c>
      <c r="J12" s="148" t="str">
        <f>'Rekapitulace stavby'!AN8</f>
        <v>19. 10. 2024</v>
      </c>
      <c r="K12" s="39"/>
      <c r="L12" s="146"/>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146"/>
      <c r="S13" s="39"/>
      <c r="T13" s="39"/>
      <c r="U13" s="39"/>
      <c r="V13" s="39"/>
      <c r="W13" s="39"/>
      <c r="X13" s="39"/>
      <c r="Y13" s="39"/>
      <c r="Z13" s="39"/>
      <c r="AA13" s="39"/>
      <c r="AB13" s="39"/>
      <c r="AC13" s="39"/>
      <c r="AD13" s="39"/>
      <c r="AE13" s="39"/>
    </row>
    <row r="14" s="2" customFormat="1" ht="12" customHeight="1">
      <c r="A14" s="39"/>
      <c r="B14" s="45"/>
      <c r="C14" s="39"/>
      <c r="D14" s="144" t="s">
        <v>25</v>
      </c>
      <c r="E14" s="39"/>
      <c r="F14" s="39"/>
      <c r="G14" s="39"/>
      <c r="H14" s="39"/>
      <c r="I14" s="144" t="s">
        <v>26</v>
      </c>
      <c r="J14" s="134" t="s">
        <v>19</v>
      </c>
      <c r="K14" s="39"/>
      <c r="L14" s="146"/>
      <c r="S14" s="39"/>
      <c r="T14" s="39"/>
      <c r="U14" s="39"/>
      <c r="V14" s="39"/>
      <c r="W14" s="39"/>
      <c r="X14" s="39"/>
      <c r="Y14" s="39"/>
      <c r="Z14" s="39"/>
      <c r="AA14" s="39"/>
      <c r="AB14" s="39"/>
      <c r="AC14" s="39"/>
      <c r="AD14" s="39"/>
      <c r="AE14" s="39"/>
    </row>
    <row r="15" s="2" customFormat="1" ht="18" customHeight="1">
      <c r="A15" s="39"/>
      <c r="B15" s="45"/>
      <c r="C15" s="39"/>
      <c r="D15" s="39"/>
      <c r="E15" s="134" t="s">
        <v>27</v>
      </c>
      <c r="F15" s="39"/>
      <c r="G15" s="39"/>
      <c r="H15" s="39"/>
      <c r="I15" s="144" t="s">
        <v>28</v>
      </c>
      <c r="J15" s="134" t="s">
        <v>19</v>
      </c>
      <c r="K15" s="39"/>
      <c r="L15" s="146"/>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146"/>
      <c r="S16" s="39"/>
      <c r="T16" s="39"/>
      <c r="U16" s="39"/>
      <c r="V16" s="39"/>
      <c r="W16" s="39"/>
      <c r="X16" s="39"/>
      <c r="Y16" s="39"/>
      <c r="Z16" s="39"/>
      <c r="AA16" s="39"/>
      <c r="AB16" s="39"/>
      <c r="AC16" s="39"/>
      <c r="AD16" s="39"/>
      <c r="AE16" s="39"/>
    </row>
    <row r="17" s="2" customFormat="1" ht="12" customHeight="1">
      <c r="A17" s="39"/>
      <c r="B17" s="45"/>
      <c r="C17" s="39"/>
      <c r="D17" s="144" t="s">
        <v>29</v>
      </c>
      <c r="E17" s="39"/>
      <c r="F17" s="39"/>
      <c r="G17" s="39"/>
      <c r="H17" s="39"/>
      <c r="I17" s="144" t="s">
        <v>26</v>
      </c>
      <c r="J17" s="34" t="str">
        <f>'Rekapitulace stavby'!AN13</f>
        <v>Vyplň údaj</v>
      </c>
      <c r="K17" s="39"/>
      <c r="L17" s="146"/>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34"/>
      <c r="G18" s="134"/>
      <c r="H18" s="134"/>
      <c r="I18" s="144" t="s">
        <v>28</v>
      </c>
      <c r="J18" s="34" t="str">
        <f>'Rekapitulace stavby'!AN14</f>
        <v>Vyplň údaj</v>
      </c>
      <c r="K18" s="39"/>
      <c r="L18" s="146"/>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146"/>
      <c r="S19" s="39"/>
      <c r="T19" s="39"/>
      <c r="U19" s="39"/>
      <c r="V19" s="39"/>
      <c r="W19" s="39"/>
      <c r="X19" s="39"/>
      <c r="Y19" s="39"/>
      <c r="Z19" s="39"/>
      <c r="AA19" s="39"/>
      <c r="AB19" s="39"/>
      <c r="AC19" s="39"/>
      <c r="AD19" s="39"/>
      <c r="AE19" s="39"/>
    </row>
    <row r="20" s="2" customFormat="1" ht="12" customHeight="1">
      <c r="A20" s="39"/>
      <c r="B20" s="45"/>
      <c r="C20" s="39"/>
      <c r="D20" s="144" t="s">
        <v>31</v>
      </c>
      <c r="E20" s="39"/>
      <c r="F20" s="39"/>
      <c r="G20" s="39"/>
      <c r="H20" s="39"/>
      <c r="I20" s="144" t="s">
        <v>26</v>
      </c>
      <c r="J20" s="134" t="s">
        <v>19</v>
      </c>
      <c r="K20" s="39"/>
      <c r="L20" s="146"/>
      <c r="S20" s="39"/>
      <c r="T20" s="39"/>
      <c r="U20" s="39"/>
      <c r="V20" s="39"/>
      <c r="W20" s="39"/>
      <c r="X20" s="39"/>
      <c r="Y20" s="39"/>
      <c r="Z20" s="39"/>
      <c r="AA20" s="39"/>
      <c r="AB20" s="39"/>
      <c r="AC20" s="39"/>
      <c r="AD20" s="39"/>
      <c r="AE20" s="39"/>
    </row>
    <row r="21" s="2" customFormat="1" ht="18" customHeight="1">
      <c r="A21" s="39"/>
      <c r="B21" s="45"/>
      <c r="C21" s="39"/>
      <c r="D21" s="39"/>
      <c r="E21" s="134" t="s">
        <v>32</v>
      </c>
      <c r="F21" s="39"/>
      <c r="G21" s="39"/>
      <c r="H21" s="39"/>
      <c r="I21" s="144" t="s">
        <v>28</v>
      </c>
      <c r="J21" s="134" t="s">
        <v>19</v>
      </c>
      <c r="K21" s="39"/>
      <c r="L21" s="146"/>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146"/>
      <c r="S22" s="39"/>
      <c r="T22" s="39"/>
      <c r="U22" s="39"/>
      <c r="V22" s="39"/>
      <c r="W22" s="39"/>
      <c r="X22" s="39"/>
      <c r="Y22" s="39"/>
      <c r="Z22" s="39"/>
      <c r="AA22" s="39"/>
      <c r="AB22" s="39"/>
      <c r="AC22" s="39"/>
      <c r="AD22" s="39"/>
      <c r="AE22" s="39"/>
    </row>
    <row r="23" s="2" customFormat="1" ht="12" customHeight="1">
      <c r="A23" s="39"/>
      <c r="B23" s="45"/>
      <c r="C23" s="39"/>
      <c r="D23" s="144" t="s">
        <v>34</v>
      </c>
      <c r="E23" s="39"/>
      <c r="F23" s="39"/>
      <c r="G23" s="39"/>
      <c r="H23" s="39"/>
      <c r="I23" s="144" t="s">
        <v>26</v>
      </c>
      <c r="J23" s="134" t="str">
        <f>IF('Rekapitulace stavby'!AN19="","",'Rekapitulace stavby'!AN19)</f>
        <v/>
      </c>
      <c r="K23" s="39"/>
      <c r="L23" s="146"/>
      <c r="S23" s="39"/>
      <c r="T23" s="39"/>
      <c r="U23" s="39"/>
      <c r="V23" s="39"/>
      <c r="W23" s="39"/>
      <c r="X23" s="39"/>
      <c r="Y23" s="39"/>
      <c r="Z23" s="39"/>
      <c r="AA23" s="39"/>
      <c r="AB23" s="39"/>
      <c r="AC23" s="39"/>
      <c r="AD23" s="39"/>
      <c r="AE23" s="39"/>
    </row>
    <row r="24" s="2" customFormat="1" ht="18" customHeight="1">
      <c r="A24" s="39"/>
      <c r="B24" s="45"/>
      <c r="C24" s="39"/>
      <c r="D24" s="39"/>
      <c r="E24" s="134" t="str">
        <f>IF('Rekapitulace stavby'!E20="","",'Rekapitulace stavby'!E20)</f>
        <v>Ing.R. Hladký</v>
      </c>
      <c r="F24" s="39"/>
      <c r="G24" s="39"/>
      <c r="H24" s="39"/>
      <c r="I24" s="144" t="s">
        <v>28</v>
      </c>
      <c r="J24" s="134" t="str">
        <f>IF('Rekapitulace stavby'!AN20="","",'Rekapitulace stavby'!AN20)</f>
        <v/>
      </c>
      <c r="K24" s="39"/>
      <c r="L24" s="146"/>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146"/>
      <c r="S25" s="39"/>
      <c r="T25" s="39"/>
      <c r="U25" s="39"/>
      <c r="V25" s="39"/>
      <c r="W25" s="39"/>
      <c r="X25" s="39"/>
      <c r="Y25" s="39"/>
      <c r="Z25" s="39"/>
      <c r="AA25" s="39"/>
      <c r="AB25" s="39"/>
      <c r="AC25" s="39"/>
      <c r="AD25" s="39"/>
      <c r="AE25" s="39"/>
    </row>
    <row r="26" s="2" customFormat="1" ht="12" customHeight="1">
      <c r="A26" s="39"/>
      <c r="B26" s="45"/>
      <c r="C26" s="39"/>
      <c r="D26" s="144" t="s">
        <v>36</v>
      </c>
      <c r="E26" s="39"/>
      <c r="F26" s="39"/>
      <c r="G26" s="39"/>
      <c r="H26" s="39"/>
      <c r="I26" s="39"/>
      <c r="J26" s="39"/>
      <c r="K26" s="39"/>
      <c r="L26" s="146"/>
      <c r="S26" s="39"/>
      <c r="T26" s="39"/>
      <c r="U26" s="39"/>
      <c r="V26" s="39"/>
      <c r="W26" s="39"/>
      <c r="X26" s="39"/>
      <c r="Y26" s="39"/>
      <c r="Z26" s="39"/>
      <c r="AA26" s="39"/>
      <c r="AB26" s="39"/>
      <c r="AC26" s="39"/>
      <c r="AD26" s="39"/>
      <c r="AE26" s="39"/>
    </row>
    <row r="27" s="8" customFormat="1" ht="16.5" customHeight="1">
      <c r="A27" s="149"/>
      <c r="B27" s="150"/>
      <c r="C27" s="149"/>
      <c r="D27" s="149"/>
      <c r="E27" s="151" t="s">
        <v>19</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39"/>
      <c r="B28" s="45"/>
      <c r="C28" s="39"/>
      <c r="D28" s="39"/>
      <c r="E28" s="39"/>
      <c r="F28" s="39"/>
      <c r="G28" s="39"/>
      <c r="H28" s="39"/>
      <c r="I28" s="39"/>
      <c r="J28" s="39"/>
      <c r="K28" s="39"/>
      <c r="L28" s="146"/>
      <c r="S28" s="39"/>
      <c r="T28" s="39"/>
      <c r="U28" s="39"/>
      <c r="V28" s="39"/>
      <c r="W28" s="39"/>
      <c r="X28" s="39"/>
      <c r="Y28" s="39"/>
      <c r="Z28" s="39"/>
      <c r="AA28" s="39"/>
      <c r="AB28" s="39"/>
      <c r="AC28" s="39"/>
      <c r="AD28" s="39"/>
      <c r="AE28" s="39"/>
    </row>
    <row r="29" s="2" customFormat="1" ht="6.96" customHeight="1">
      <c r="A29" s="39"/>
      <c r="B29" s="45"/>
      <c r="C29" s="39"/>
      <c r="D29" s="153"/>
      <c r="E29" s="153"/>
      <c r="F29" s="153"/>
      <c r="G29" s="153"/>
      <c r="H29" s="153"/>
      <c r="I29" s="153"/>
      <c r="J29" s="153"/>
      <c r="K29" s="153"/>
      <c r="L29" s="146"/>
      <c r="S29" s="39"/>
      <c r="T29" s="39"/>
      <c r="U29" s="39"/>
      <c r="V29" s="39"/>
      <c r="W29" s="39"/>
      <c r="X29" s="39"/>
      <c r="Y29" s="39"/>
      <c r="Z29" s="39"/>
      <c r="AA29" s="39"/>
      <c r="AB29" s="39"/>
      <c r="AC29" s="39"/>
      <c r="AD29" s="39"/>
      <c r="AE29" s="39"/>
    </row>
    <row r="30" s="2" customFormat="1" ht="25.44" customHeight="1">
      <c r="A30" s="39"/>
      <c r="B30" s="45"/>
      <c r="C30" s="39"/>
      <c r="D30" s="154" t="s">
        <v>38</v>
      </c>
      <c r="E30" s="39"/>
      <c r="F30" s="39"/>
      <c r="G30" s="39"/>
      <c r="H30" s="39"/>
      <c r="I30" s="39"/>
      <c r="J30" s="155">
        <f>ROUND(J87, 2)</f>
        <v>0</v>
      </c>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14.4" customHeight="1">
      <c r="A32" s="39"/>
      <c r="B32" s="45"/>
      <c r="C32" s="39"/>
      <c r="D32" s="39"/>
      <c r="E32" s="39"/>
      <c r="F32" s="156" t="s">
        <v>40</v>
      </c>
      <c r="G32" s="39"/>
      <c r="H32" s="39"/>
      <c r="I32" s="156" t="s">
        <v>39</v>
      </c>
      <c r="J32" s="156" t="s">
        <v>41</v>
      </c>
      <c r="K32" s="39"/>
      <c r="L32" s="146"/>
      <c r="S32" s="39"/>
      <c r="T32" s="39"/>
      <c r="U32" s="39"/>
      <c r="V32" s="39"/>
      <c r="W32" s="39"/>
      <c r="X32" s="39"/>
      <c r="Y32" s="39"/>
      <c r="Z32" s="39"/>
      <c r="AA32" s="39"/>
      <c r="AB32" s="39"/>
      <c r="AC32" s="39"/>
      <c r="AD32" s="39"/>
      <c r="AE32" s="39"/>
    </row>
    <row r="33" s="2" customFormat="1" ht="14.4" customHeight="1">
      <c r="A33" s="39"/>
      <c r="B33" s="45"/>
      <c r="C33" s="39"/>
      <c r="D33" s="157" t="s">
        <v>42</v>
      </c>
      <c r="E33" s="144" t="s">
        <v>43</v>
      </c>
      <c r="F33" s="158">
        <f>ROUND((SUM(BE87:BE184)),  2)</f>
        <v>0</v>
      </c>
      <c r="G33" s="39"/>
      <c r="H33" s="39"/>
      <c r="I33" s="159">
        <v>0.20999999999999999</v>
      </c>
      <c r="J33" s="158">
        <f>ROUND(((SUM(BE87:BE184))*I33),  2)</f>
        <v>0</v>
      </c>
      <c r="K33" s="39"/>
      <c r="L33" s="146"/>
      <c r="S33" s="39"/>
      <c r="T33" s="39"/>
      <c r="U33" s="39"/>
      <c r="V33" s="39"/>
      <c r="W33" s="39"/>
      <c r="X33" s="39"/>
      <c r="Y33" s="39"/>
      <c r="Z33" s="39"/>
      <c r="AA33" s="39"/>
      <c r="AB33" s="39"/>
      <c r="AC33" s="39"/>
      <c r="AD33" s="39"/>
      <c r="AE33" s="39"/>
    </row>
    <row r="34" s="2" customFormat="1" ht="14.4" customHeight="1">
      <c r="A34" s="39"/>
      <c r="B34" s="45"/>
      <c r="C34" s="39"/>
      <c r="D34" s="39"/>
      <c r="E34" s="144" t="s">
        <v>44</v>
      </c>
      <c r="F34" s="158">
        <f>ROUND((SUM(BF87:BF184)),  2)</f>
        <v>0</v>
      </c>
      <c r="G34" s="39"/>
      <c r="H34" s="39"/>
      <c r="I34" s="159">
        <v>0.12</v>
      </c>
      <c r="J34" s="158">
        <f>ROUND(((SUM(BF87:BF184))*I34),  2)</f>
        <v>0</v>
      </c>
      <c r="K34" s="39"/>
      <c r="L34" s="146"/>
      <c r="S34" s="39"/>
      <c r="T34" s="39"/>
      <c r="U34" s="39"/>
      <c r="V34" s="39"/>
      <c r="W34" s="39"/>
      <c r="X34" s="39"/>
      <c r="Y34" s="39"/>
      <c r="Z34" s="39"/>
      <c r="AA34" s="39"/>
      <c r="AB34" s="39"/>
      <c r="AC34" s="39"/>
      <c r="AD34" s="39"/>
      <c r="AE34" s="39"/>
    </row>
    <row r="35" hidden="1" s="2" customFormat="1" ht="14.4" customHeight="1">
      <c r="A35" s="39"/>
      <c r="B35" s="45"/>
      <c r="C35" s="39"/>
      <c r="D35" s="39"/>
      <c r="E35" s="144" t="s">
        <v>45</v>
      </c>
      <c r="F35" s="158">
        <f>ROUND((SUM(BG87:BG184)),  2)</f>
        <v>0</v>
      </c>
      <c r="G35" s="39"/>
      <c r="H35" s="39"/>
      <c r="I35" s="159">
        <v>0.20999999999999999</v>
      </c>
      <c r="J35" s="158">
        <f>0</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46</v>
      </c>
      <c r="F36" s="158">
        <f>ROUND((SUM(BH87:BH184)),  2)</f>
        <v>0</v>
      </c>
      <c r="G36" s="39"/>
      <c r="H36" s="39"/>
      <c r="I36" s="159">
        <v>0.12</v>
      </c>
      <c r="J36" s="158">
        <f>0</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47</v>
      </c>
      <c r="F37" s="158">
        <f>ROUND((SUM(BI87:BI184)),  2)</f>
        <v>0</v>
      </c>
      <c r="G37" s="39"/>
      <c r="H37" s="39"/>
      <c r="I37" s="159">
        <v>0</v>
      </c>
      <c r="J37" s="158">
        <f>0</f>
        <v>0</v>
      </c>
      <c r="K37" s="39"/>
      <c r="L37" s="146"/>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146"/>
      <c r="S38" s="39"/>
      <c r="T38" s="39"/>
      <c r="U38" s="39"/>
      <c r="V38" s="39"/>
      <c r="W38" s="39"/>
      <c r="X38" s="39"/>
      <c r="Y38" s="39"/>
      <c r="Z38" s="39"/>
      <c r="AA38" s="39"/>
      <c r="AB38" s="39"/>
      <c r="AC38" s="39"/>
      <c r="AD38" s="39"/>
      <c r="AE38" s="39"/>
    </row>
    <row r="39" s="2" customFormat="1" ht="25.44" customHeight="1">
      <c r="A39" s="39"/>
      <c r="B39" s="45"/>
      <c r="C39" s="160"/>
      <c r="D39" s="161" t="s">
        <v>48</v>
      </c>
      <c r="E39" s="162"/>
      <c r="F39" s="162"/>
      <c r="G39" s="163" t="s">
        <v>49</v>
      </c>
      <c r="H39" s="164" t="s">
        <v>50</v>
      </c>
      <c r="I39" s="162"/>
      <c r="J39" s="165">
        <f>SUM(J30:J37)</f>
        <v>0</v>
      </c>
      <c r="K39" s="166"/>
      <c r="L39" s="146"/>
      <c r="S39" s="39"/>
      <c r="T39" s="39"/>
      <c r="U39" s="39"/>
      <c r="V39" s="39"/>
      <c r="W39" s="39"/>
      <c r="X39" s="39"/>
      <c r="Y39" s="39"/>
      <c r="Z39" s="39"/>
      <c r="AA39" s="39"/>
      <c r="AB39" s="39"/>
      <c r="AC39" s="39"/>
      <c r="AD39" s="39"/>
      <c r="AE39" s="39"/>
    </row>
    <row r="40" s="2" customFormat="1" ht="14.4" customHeight="1">
      <c r="A40" s="39"/>
      <c r="B40" s="167"/>
      <c r="C40" s="168"/>
      <c r="D40" s="168"/>
      <c r="E40" s="168"/>
      <c r="F40" s="168"/>
      <c r="G40" s="168"/>
      <c r="H40" s="168"/>
      <c r="I40" s="168"/>
      <c r="J40" s="168"/>
      <c r="K40" s="168"/>
      <c r="L40" s="146"/>
      <c r="S40" s="39"/>
      <c r="T40" s="39"/>
      <c r="U40" s="39"/>
      <c r="V40" s="39"/>
      <c r="W40" s="39"/>
      <c r="X40" s="39"/>
      <c r="Y40" s="39"/>
      <c r="Z40" s="39"/>
      <c r="AA40" s="39"/>
      <c r="AB40" s="39"/>
      <c r="AC40" s="39"/>
      <c r="AD40" s="39"/>
      <c r="AE40" s="39"/>
    </row>
    <row r="44" hidden="1" s="2" customFormat="1" ht="6.96" customHeight="1">
      <c r="A44" s="39"/>
      <c r="B44" s="169"/>
      <c r="C44" s="170"/>
      <c r="D44" s="170"/>
      <c r="E44" s="170"/>
      <c r="F44" s="170"/>
      <c r="G44" s="170"/>
      <c r="H44" s="170"/>
      <c r="I44" s="170"/>
      <c r="J44" s="170"/>
      <c r="K44" s="170"/>
      <c r="L44" s="146"/>
      <c r="S44" s="39"/>
      <c r="T44" s="39"/>
      <c r="U44" s="39"/>
      <c r="V44" s="39"/>
      <c r="W44" s="39"/>
      <c r="X44" s="39"/>
      <c r="Y44" s="39"/>
      <c r="Z44" s="39"/>
      <c r="AA44" s="39"/>
      <c r="AB44" s="39"/>
      <c r="AC44" s="39"/>
      <c r="AD44" s="39"/>
      <c r="AE44" s="39"/>
    </row>
    <row r="45" hidden="1" s="2" customFormat="1" ht="24.96" customHeight="1">
      <c r="A45" s="39"/>
      <c r="B45" s="40"/>
      <c r="C45" s="24" t="s">
        <v>214</v>
      </c>
      <c r="D45" s="41"/>
      <c r="E45" s="41"/>
      <c r="F45" s="41"/>
      <c r="G45" s="41"/>
      <c r="H45" s="41"/>
      <c r="I45" s="41"/>
      <c r="J45" s="41"/>
      <c r="K45" s="41"/>
      <c r="L45" s="146"/>
      <c r="S45" s="39"/>
      <c r="T45" s="39"/>
      <c r="U45" s="39"/>
      <c r="V45" s="39"/>
      <c r="W45" s="39"/>
      <c r="X45" s="39"/>
      <c r="Y45" s="39"/>
      <c r="Z45" s="39"/>
      <c r="AA45" s="39"/>
      <c r="AB45" s="39"/>
      <c r="AC45" s="39"/>
      <c r="AD45" s="39"/>
      <c r="AE45" s="39"/>
    </row>
    <row r="46" hidden="1" s="2" customFormat="1" ht="6.96" customHeight="1">
      <c r="A46" s="39"/>
      <c r="B46" s="40"/>
      <c r="C46" s="41"/>
      <c r="D46" s="41"/>
      <c r="E46" s="41"/>
      <c r="F46" s="41"/>
      <c r="G46" s="41"/>
      <c r="H46" s="41"/>
      <c r="I46" s="41"/>
      <c r="J46" s="41"/>
      <c r="K46" s="41"/>
      <c r="L46" s="146"/>
      <c r="S46" s="39"/>
      <c r="T46" s="39"/>
      <c r="U46" s="39"/>
      <c r="V46" s="39"/>
      <c r="W46" s="39"/>
      <c r="X46" s="39"/>
      <c r="Y46" s="39"/>
      <c r="Z46" s="39"/>
      <c r="AA46" s="39"/>
      <c r="AB46" s="39"/>
      <c r="AC46" s="39"/>
      <c r="AD46" s="39"/>
      <c r="AE46" s="39"/>
    </row>
    <row r="47" hidden="1" s="2" customFormat="1" ht="12" customHeight="1">
      <c r="A47" s="39"/>
      <c r="B47" s="40"/>
      <c r="C47" s="33" t="s">
        <v>16</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16.5" customHeight="1">
      <c r="A48" s="39"/>
      <c r="B48" s="40"/>
      <c r="C48" s="41"/>
      <c r="D48" s="41"/>
      <c r="E48" s="171" t="str">
        <f>E7</f>
        <v>Sportovní hala Turnov</v>
      </c>
      <c r="F48" s="33"/>
      <c r="G48" s="33"/>
      <c r="H48" s="33"/>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209</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30" customHeight="1">
      <c r="A50" s="39"/>
      <c r="B50" s="40"/>
      <c r="C50" s="41"/>
      <c r="D50" s="41"/>
      <c r="E50" s="70" t="str">
        <f>E9</f>
        <v>24_099_0500 - SO 101 Komunikace, SO 102 - Zpevněné plochy-chodníky</v>
      </c>
      <c r="F50" s="41"/>
      <c r="G50" s="41"/>
      <c r="H50" s="41"/>
      <c r="I50" s="41"/>
      <c r="J50" s="41"/>
      <c r="K50" s="41"/>
      <c r="L50" s="146"/>
      <c r="S50" s="39"/>
      <c r="T50" s="39"/>
      <c r="U50" s="39"/>
      <c r="V50" s="39"/>
      <c r="W50" s="39"/>
      <c r="X50" s="39"/>
      <c r="Y50" s="39"/>
      <c r="Z50" s="39"/>
      <c r="AA50" s="39"/>
      <c r="AB50" s="39"/>
      <c r="AC50" s="39"/>
      <c r="AD50" s="39"/>
      <c r="AE50" s="39"/>
    </row>
    <row r="51" hidden="1" s="2" customFormat="1" ht="6.96" customHeight="1">
      <c r="A51" s="39"/>
      <c r="B51" s="40"/>
      <c r="C51" s="41"/>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2" customHeight="1">
      <c r="A52" s="39"/>
      <c r="B52" s="40"/>
      <c r="C52" s="33" t="s">
        <v>21</v>
      </c>
      <c r="D52" s="41"/>
      <c r="E52" s="41"/>
      <c r="F52" s="28" t="str">
        <f>F12</f>
        <v xml:space="preserve"> </v>
      </c>
      <c r="G52" s="41"/>
      <c r="H52" s="41"/>
      <c r="I52" s="33" t="s">
        <v>23</v>
      </c>
      <c r="J52" s="73" t="str">
        <f>IF(J12="","",J12)</f>
        <v>19. 10. 2024</v>
      </c>
      <c r="K52" s="41"/>
      <c r="L52" s="146"/>
      <c r="S52" s="39"/>
      <c r="T52" s="39"/>
      <c r="U52" s="39"/>
      <c r="V52" s="39"/>
      <c r="W52" s="39"/>
      <c r="X52" s="39"/>
      <c r="Y52" s="39"/>
      <c r="Z52" s="39"/>
      <c r="AA52" s="39"/>
      <c r="AB52" s="39"/>
      <c r="AC52" s="39"/>
      <c r="AD52" s="39"/>
      <c r="AE52" s="39"/>
    </row>
    <row r="53" hidden="1" s="2" customFormat="1" ht="6.96" customHeight="1">
      <c r="A53" s="39"/>
      <c r="B53" s="40"/>
      <c r="C53" s="41"/>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5.15" customHeight="1">
      <c r="A54" s="39"/>
      <c r="B54" s="40"/>
      <c r="C54" s="33" t="s">
        <v>25</v>
      </c>
      <c r="D54" s="41"/>
      <c r="E54" s="41"/>
      <c r="F54" s="28" t="str">
        <f>E15</f>
        <v>Městská sportovní Turnov</v>
      </c>
      <c r="G54" s="41"/>
      <c r="H54" s="41"/>
      <c r="I54" s="33" t="s">
        <v>31</v>
      </c>
      <c r="J54" s="37" t="str">
        <f>E21</f>
        <v>RESTYL Plan s.r.o.</v>
      </c>
      <c r="K54" s="41"/>
      <c r="L54" s="146"/>
      <c r="S54" s="39"/>
      <c r="T54" s="39"/>
      <c r="U54" s="39"/>
      <c r="V54" s="39"/>
      <c r="W54" s="39"/>
      <c r="X54" s="39"/>
      <c r="Y54" s="39"/>
      <c r="Z54" s="39"/>
      <c r="AA54" s="39"/>
      <c r="AB54" s="39"/>
      <c r="AC54" s="39"/>
      <c r="AD54" s="39"/>
      <c r="AE54" s="39"/>
    </row>
    <row r="55" hidden="1" s="2" customFormat="1" ht="15.15" customHeight="1">
      <c r="A55" s="39"/>
      <c r="B55" s="40"/>
      <c r="C55" s="33" t="s">
        <v>29</v>
      </c>
      <c r="D55" s="41"/>
      <c r="E55" s="41"/>
      <c r="F55" s="28" t="str">
        <f>IF(E18="","",E18)</f>
        <v>Vyplň údaj</v>
      </c>
      <c r="G55" s="41"/>
      <c r="H55" s="41"/>
      <c r="I55" s="33" t="s">
        <v>34</v>
      </c>
      <c r="J55" s="37" t="str">
        <f>E24</f>
        <v>Ing.R. Hladký</v>
      </c>
      <c r="K55" s="41"/>
      <c r="L55" s="146"/>
      <c r="S55" s="39"/>
      <c r="T55" s="39"/>
      <c r="U55" s="39"/>
      <c r="V55" s="39"/>
      <c r="W55" s="39"/>
      <c r="X55" s="39"/>
      <c r="Y55" s="39"/>
      <c r="Z55" s="39"/>
      <c r="AA55" s="39"/>
      <c r="AB55" s="39"/>
      <c r="AC55" s="39"/>
      <c r="AD55" s="39"/>
      <c r="AE55" s="39"/>
    </row>
    <row r="56" hidden="1" s="2" customFormat="1" ht="10.32" customHeight="1">
      <c r="A56" s="39"/>
      <c r="B56" s="40"/>
      <c r="C56" s="41"/>
      <c r="D56" s="41"/>
      <c r="E56" s="41"/>
      <c r="F56" s="41"/>
      <c r="G56" s="41"/>
      <c r="H56" s="41"/>
      <c r="I56" s="41"/>
      <c r="J56" s="41"/>
      <c r="K56" s="41"/>
      <c r="L56" s="146"/>
      <c r="S56" s="39"/>
      <c r="T56" s="39"/>
      <c r="U56" s="39"/>
      <c r="V56" s="39"/>
      <c r="W56" s="39"/>
      <c r="X56" s="39"/>
      <c r="Y56" s="39"/>
      <c r="Z56" s="39"/>
      <c r="AA56" s="39"/>
      <c r="AB56" s="39"/>
      <c r="AC56" s="39"/>
      <c r="AD56" s="39"/>
      <c r="AE56" s="39"/>
    </row>
    <row r="57" hidden="1" s="2" customFormat="1" ht="29.28" customHeight="1">
      <c r="A57" s="39"/>
      <c r="B57" s="40"/>
      <c r="C57" s="172" t="s">
        <v>215</v>
      </c>
      <c r="D57" s="173"/>
      <c r="E57" s="173"/>
      <c r="F57" s="173"/>
      <c r="G57" s="173"/>
      <c r="H57" s="173"/>
      <c r="I57" s="173"/>
      <c r="J57" s="174" t="s">
        <v>216</v>
      </c>
      <c r="K57" s="173"/>
      <c r="L57" s="146"/>
      <c r="S57" s="39"/>
      <c r="T57" s="39"/>
      <c r="U57" s="39"/>
      <c r="V57" s="39"/>
      <c r="W57" s="39"/>
      <c r="X57" s="39"/>
      <c r="Y57" s="39"/>
      <c r="Z57" s="39"/>
      <c r="AA57" s="39"/>
      <c r="AB57" s="39"/>
      <c r="AC57" s="39"/>
      <c r="AD57" s="39"/>
      <c r="AE57" s="39"/>
    </row>
    <row r="58" hidden="1" s="2" customFormat="1" ht="10.32" customHeight="1">
      <c r="A58" s="39"/>
      <c r="B58" s="40"/>
      <c r="C58" s="41"/>
      <c r="D58" s="41"/>
      <c r="E58" s="41"/>
      <c r="F58" s="41"/>
      <c r="G58" s="41"/>
      <c r="H58" s="41"/>
      <c r="I58" s="41"/>
      <c r="J58" s="41"/>
      <c r="K58" s="41"/>
      <c r="L58" s="146"/>
      <c r="S58" s="39"/>
      <c r="T58" s="39"/>
      <c r="U58" s="39"/>
      <c r="V58" s="39"/>
      <c r="W58" s="39"/>
      <c r="X58" s="39"/>
      <c r="Y58" s="39"/>
      <c r="Z58" s="39"/>
      <c r="AA58" s="39"/>
      <c r="AB58" s="39"/>
      <c r="AC58" s="39"/>
      <c r="AD58" s="39"/>
      <c r="AE58" s="39"/>
    </row>
    <row r="59" hidden="1" s="2" customFormat="1" ht="22.8" customHeight="1">
      <c r="A59" s="39"/>
      <c r="B59" s="40"/>
      <c r="C59" s="175" t="s">
        <v>70</v>
      </c>
      <c r="D59" s="41"/>
      <c r="E59" s="41"/>
      <c r="F59" s="41"/>
      <c r="G59" s="41"/>
      <c r="H59" s="41"/>
      <c r="I59" s="41"/>
      <c r="J59" s="103">
        <f>J87</f>
        <v>0</v>
      </c>
      <c r="K59" s="41"/>
      <c r="L59" s="146"/>
      <c r="S59" s="39"/>
      <c r="T59" s="39"/>
      <c r="U59" s="39"/>
      <c r="V59" s="39"/>
      <c r="W59" s="39"/>
      <c r="X59" s="39"/>
      <c r="Y59" s="39"/>
      <c r="Z59" s="39"/>
      <c r="AA59" s="39"/>
      <c r="AB59" s="39"/>
      <c r="AC59" s="39"/>
      <c r="AD59" s="39"/>
      <c r="AE59" s="39"/>
      <c r="AU59" s="18" t="s">
        <v>217</v>
      </c>
    </row>
    <row r="60" hidden="1" s="9" customFormat="1" ht="24.96" customHeight="1">
      <c r="A60" s="9"/>
      <c r="B60" s="176"/>
      <c r="C60" s="177"/>
      <c r="D60" s="178" t="s">
        <v>488</v>
      </c>
      <c r="E60" s="179"/>
      <c r="F60" s="179"/>
      <c r="G60" s="179"/>
      <c r="H60" s="179"/>
      <c r="I60" s="179"/>
      <c r="J60" s="180">
        <f>J88</f>
        <v>0</v>
      </c>
      <c r="K60" s="177"/>
      <c r="L60" s="181"/>
      <c r="S60" s="9"/>
      <c r="T60" s="9"/>
      <c r="U60" s="9"/>
      <c r="V60" s="9"/>
      <c r="W60" s="9"/>
      <c r="X60" s="9"/>
      <c r="Y60" s="9"/>
      <c r="Z60" s="9"/>
      <c r="AA60" s="9"/>
      <c r="AB60" s="9"/>
      <c r="AC60" s="9"/>
      <c r="AD60" s="9"/>
      <c r="AE60" s="9"/>
    </row>
    <row r="61" hidden="1" s="9" customFormat="1" ht="24.96" customHeight="1">
      <c r="A61" s="9"/>
      <c r="B61" s="176"/>
      <c r="C61" s="177"/>
      <c r="D61" s="178" t="s">
        <v>489</v>
      </c>
      <c r="E61" s="179"/>
      <c r="F61" s="179"/>
      <c r="G61" s="179"/>
      <c r="H61" s="179"/>
      <c r="I61" s="179"/>
      <c r="J61" s="180">
        <f>J112</f>
        <v>0</v>
      </c>
      <c r="K61" s="177"/>
      <c r="L61" s="181"/>
      <c r="S61" s="9"/>
      <c r="T61" s="9"/>
      <c r="U61" s="9"/>
      <c r="V61" s="9"/>
      <c r="W61" s="9"/>
      <c r="X61" s="9"/>
      <c r="Y61" s="9"/>
      <c r="Z61" s="9"/>
      <c r="AA61" s="9"/>
      <c r="AB61" s="9"/>
      <c r="AC61" s="9"/>
      <c r="AD61" s="9"/>
      <c r="AE61" s="9"/>
    </row>
    <row r="62" hidden="1" s="9" customFormat="1" ht="24.96" customHeight="1">
      <c r="A62" s="9"/>
      <c r="B62" s="176"/>
      <c r="C62" s="177"/>
      <c r="D62" s="178" t="s">
        <v>490</v>
      </c>
      <c r="E62" s="179"/>
      <c r="F62" s="179"/>
      <c r="G62" s="179"/>
      <c r="H62" s="179"/>
      <c r="I62" s="179"/>
      <c r="J62" s="180">
        <f>J127</f>
        <v>0</v>
      </c>
      <c r="K62" s="177"/>
      <c r="L62" s="181"/>
      <c r="S62" s="9"/>
      <c r="T62" s="9"/>
      <c r="U62" s="9"/>
      <c r="V62" s="9"/>
      <c r="W62" s="9"/>
      <c r="X62" s="9"/>
      <c r="Y62" s="9"/>
      <c r="Z62" s="9"/>
      <c r="AA62" s="9"/>
      <c r="AB62" s="9"/>
      <c r="AC62" s="9"/>
      <c r="AD62" s="9"/>
      <c r="AE62" s="9"/>
    </row>
    <row r="63" hidden="1" s="9" customFormat="1" ht="24.96" customHeight="1">
      <c r="A63" s="9"/>
      <c r="B63" s="176"/>
      <c r="C63" s="177"/>
      <c r="D63" s="178" t="s">
        <v>491</v>
      </c>
      <c r="E63" s="179"/>
      <c r="F63" s="179"/>
      <c r="G63" s="179"/>
      <c r="H63" s="179"/>
      <c r="I63" s="179"/>
      <c r="J63" s="180">
        <f>J142</f>
        <v>0</v>
      </c>
      <c r="K63" s="177"/>
      <c r="L63" s="181"/>
      <c r="S63" s="9"/>
      <c r="T63" s="9"/>
      <c r="U63" s="9"/>
      <c r="V63" s="9"/>
      <c r="W63" s="9"/>
      <c r="X63" s="9"/>
      <c r="Y63" s="9"/>
      <c r="Z63" s="9"/>
      <c r="AA63" s="9"/>
      <c r="AB63" s="9"/>
      <c r="AC63" s="9"/>
      <c r="AD63" s="9"/>
      <c r="AE63" s="9"/>
    </row>
    <row r="64" hidden="1" s="9" customFormat="1" ht="24.96" customHeight="1">
      <c r="A64" s="9"/>
      <c r="B64" s="176"/>
      <c r="C64" s="177"/>
      <c r="D64" s="178" t="s">
        <v>492</v>
      </c>
      <c r="E64" s="179"/>
      <c r="F64" s="179"/>
      <c r="G64" s="179"/>
      <c r="H64" s="179"/>
      <c r="I64" s="179"/>
      <c r="J64" s="180">
        <f>J147</f>
        <v>0</v>
      </c>
      <c r="K64" s="177"/>
      <c r="L64" s="181"/>
      <c r="S64" s="9"/>
      <c r="T64" s="9"/>
      <c r="U64" s="9"/>
      <c r="V64" s="9"/>
      <c r="W64" s="9"/>
      <c r="X64" s="9"/>
      <c r="Y64" s="9"/>
      <c r="Z64" s="9"/>
      <c r="AA64" s="9"/>
      <c r="AB64" s="9"/>
      <c r="AC64" s="9"/>
      <c r="AD64" s="9"/>
      <c r="AE64" s="9"/>
    </row>
    <row r="65" hidden="1" s="9" customFormat="1" ht="24.96" customHeight="1">
      <c r="A65" s="9"/>
      <c r="B65" s="176"/>
      <c r="C65" s="177"/>
      <c r="D65" s="178" t="s">
        <v>493</v>
      </c>
      <c r="E65" s="179"/>
      <c r="F65" s="179"/>
      <c r="G65" s="179"/>
      <c r="H65" s="179"/>
      <c r="I65" s="179"/>
      <c r="J65" s="180">
        <f>J156</f>
        <v>0</v>
      </c>
      <c r="K65" s="177"/>
      <c r="L65" s="181"/>
      <c r="S65" s="9"/>
      <c r="T65" s="9"/>
      <c r="U65" s="9"/>
      <c r="V65" s="9"/>
      <c r="W65" s="9"/>
      <c r="X65" s="9"/>
      <c r="Y65" s="9"/>
      <c r="Z65" s="9"/>
      <c r="AA65" s="9"/>
      <c r="AB65" s="9"/>
      <c r="AC65" s="9"/>
      <c r="AD65" s="9"/>
      <c r="AE65" s="9"/>
    </row>
    <row r="66" hidden="1" s="9" customFormat="1" ht="24.96" customHeight="1">
      <c r="A66" s="9"/>
      <c r="B66" s="176"/>
      <c r="C66" s="177"/>
      <c r="D66" s="178" t="s">
        <v>494</v>
      </c>
      <c r="E66" s="179"/>
      <c r="F66" s="179"/>
      <c r="G66" s="179"/>
      <c r="H66" s="179"/>
      <c r="I66" s="179"/>
      <c r="J66" s="180">
        <f>J177</f>
        <v>0</v>
      </c>
      <c r="K66" s="177"/>
      <c r="L66" s="181"/>
      <c r="S66" s="9"/>
      <c r="T66" s="9"/>
      <c r="U66" s="9"/>
      <c r="V66" s="9"/>
      <c r="W66" s="9"/>
      <c r="X66" s="9"/>
      <c r="Y66" s="9"/>
      <c r="Z66" s="9"/>
      <c r="AA66" s="9"/>
      <c r="AB66" s="9"/>
      <c r="AC66" s="9"/>
      <c r="AD66" s="9"/>
      <c r="AE66" s="9"/>
    </row>
    <row r="67" hidden="1" s="9" customFormat="1" ht="24.96" customHeight="1">
      <c r="A67" s="9"/>
      <c r="B67" s="176"/>
      <c r="C67" s="177"/>
      <c r="D67" s="178" t="s">
        <v>495</v>
      </c>
      <c r="E67" s="179"/>
      <c r="F67" s="179"/>
      <c r="G67" s="179"/>
      <c r="H67" s="179"/>
      <c r="I67" s="179"/>
      <c r="J67" s="180">
        <f>J183</f>
        <v>0</v>
      </c>
      <c r="K67" s="177"/>
      <c r="L67" s="181"/>
      <c r="S67" s="9"/>
      <c r="T67" s="9"/>
      <c r="U67" s="9"/>
      <c r="V67" s="9"/>
      <c r="W67" s="9"/>
      <c r="X67" s="9"/>
      <c r="Y67" s="9"/>
      <c r="Z67" s="9"/>
      <c r="AA67" s="9"/>
      <c r="AB67" s="9"/>
      <c r="AC67" s="9"/>
      <c r="AD67" s="9"/>
      <c r="AE67" s="9"/>
    </row>
    <row r="68" hidden="1" s="2" customFormat="1" ht="21.84" customHeight="1">
      <c r="A68" s="39"/>
      <c r="B68" s="40"/>
      <c r="C68" s="41"/>
      <c r="D68" s="41"/>
      <c r="E68" s="41"/>
      <c r="F68" s="41"/>
      <c r="G68" s="41"/>
      <c r="H68" s="41"/>
      <c r="I68" s="41"/>
      <c r="J68" s="41"/>
      <c r="K68" s="41"/>
      <c r="L68" s="146"/>
      <c r="S68" s="39"/>
      <c r="T68" s="39"/>
      <c r="U68" s="39"/>
      <c r="V68" s="39"/>
      <c r="W68" s="39"/>
      <c r="X68" s="39"/>
      <c r="Y68" s="39"/>
      <c r="Z68" s="39"/>
      <c r="AA68" s="39"/>
      <c r="AB68" s="39"/>
      <c r="AC68" s="39"/>
      <c r="AD68" s="39"/>
      <c r="AE68" s="39"/>
    </row>
    <row r="69" hidden="1" s="2" customFormat="1" ht="6.96" customHeight="1">
      <c r="A69" s="39"/>
      <c r="B69" s="60"/>
      <c r="C69" s="61"/>
      <c r="D69" s="61"/>
      <c r="E69" s="61"/>
      <c r="F69" s="61"/>
      <c r="G69" s="61"/>
      <c r="H69" s="61"/>
      <c r="I69" s="61"/>
      <c r="J69" s="61"/>
      <c r="K69" s="61"/>
      <c r="L69" s="146"/>
      <c r="S69" s="39"/>
      <c r="T69" s="39"/>
      <c r="U69" s="39"/>
      <c r="V69" s="39"/>
      <c r="W69" s="39"/>
      <c r="X69" s="39"/>
      <c r="Y69" s="39"/>
      <c r="Z69" s="39"/>
      <c r="AA69" s="39"/>
      <c r="AB69" s="39"/>
      <c r="AC69" s="39"/>
      <c r="AD69" s="39"/>
      <c r="AE69" s="39"/>
    </row>
    <row r="70" hidden="1"/>
    <row r="71" hidden="1"/>
    <row r="72" hidden="1"/>
    <row r="73" s="2" customFormat="1" ht="6.96" customHeight="1">
      <c r="A73" s="39"/>
      <c r="B73" s="62"/>
      <c r="C73" s="63"/>
      <c r="D73" s="63"/>
      <c r="E73" s="63"/>
      <c r="F73" s="63"/>
      <c r="G73" s="63"/>
      <c r="H73" s="63"/>
      <c r="I73" s="63"/>
      <c r="J73" s="63"/>
      <c r="K73" s="63"/>
      <c r="L73" s="146"/>
      <c r="S73" s="39"/>
      <c r="T73" s="39"/>
      <c r="U73" s="39"/>
      <c r="V73" s="39"/>
      <c r="W73" s="39"/>
      <c r="X73" s="39"/>
      <c r="Y73" s="39"/>
      <c r="Z73" s="39"/>
      <c r="AA73" s="39"/>
      <c r="AB73" s="39"/>
      <c r="AC73" s="39"/>
      <c r="AD73" s="39"/>
      <c r="AE73" s="39"/>
    </row>
    <row r="74" s="2" customFormat="1" ht="24.96" customHeight="1">
      <c r="A74" s="39"/>
      <c r="B74" s="40"/>
      <c r="C74" s="24" t="s">
        <v>226</v>
      </c>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6.96"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12" customHeight="1">
      <c r="A76" s="39"/>
      <c r="B76" s="40"/>
      <c r="C76" s="33" t="s">
        <v>16</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6.5" customHeight="1">
      <c r="A77" s="39"/>
      <c r="B77" s="40"/>
      <c r="C77" s="41"/>
      <c r="D77" s="41"/>
      <c r="E77" s="171" t="str">
        <f>E7</f>
        <v>Sportovní hala Turnov</v>
      </c>
      <c r="F77" s="33"/>
      <c r="G77" s="33"/>
      <c r="H77" s="33"/>
      <c r="I77" s="41"/>
      <c r="J77" s="41"/>
      <c r="K77" s="41"/>
      <c r="L77" s="146"/>
      <c r="S77" s="39"/>
      <c r="T77" s="39"/>
      <c r="U77" s="39"/>
      <c r="V77" s="39"/>
      <c r="W77" s="39"/>
      <c r="X77" s="39"/>
      <c r="Y77" s="39"/>
      <c r="Z77" s="39"/>
      <c r="AA77" s="39"/>
      <c r="AB77" s="39"/>
      <c r="AC77" s="39"/>
      <c r="AD77" s="39"/>
      <c r="AE77" s="39"/>
    </row>
    <row r="78" s="2" customFormat="1" ht="12" customHeight="1">
      <c r="A78" s="39"/>
      <c r="B78" s="40"/>
      <c r="C78" s="33" t="s">
        <v>209</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30" customHeight="1">
      <c r="A79" s="39"/>
      <c r="B79" s="40"/>
      <c r="C79" s="41"/>
      <c r="D79" s="41"/>
      <c r="E79" s="70" t="str">
        <f>E9</f>
        <v>24_099_0500 - SO 101 Komunikace, SO 102 - Zpevněné plochy-chodníky</v>
      </c>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21</v>
      </c>
      <c r="D81" s="41"/>
      <c r="E81" s="41"/>
      <c r="F81" s="28" t="str">
        <f>F12</f>
        <v xml:space="preserve"> </v>
      </c>
      <c r="G81" s="41"/>
      <c r="H81" s="41"/>
      <c r="I81" s="33" t="s">
        <v>23</v>
      </c>
      <c r="J81" s="73" t="str">
        <f>IF(J12="","",J12)</f>
        <v>19. 10. 2024</v>
      </c>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5.15" customHeight="1">
      <c r="A83" s="39"/>
      <c r="B83" s="40"/>
      <c r="C83" s="33" t="s">
        <v>25</v>
      </c>
      <c r="D83" s="41"/>
      <c r="E83" s="41"/>
      <c r="F83" s="28" t="str">
        <f>E15</f>
        <v>Městská sportovní Turnov</v>
      </c>
      <c r="G83" s="41"/>
      <c r="H83" s="41"/>
      <c r="I83" s="33" t="s">
        <v>31</v>
      </c>
      <c r="J83" s="37" t="str">
        <f>E21</f>
        <v>RESTYL Plan s.r.o.</v>
      </c>
      <c r="K83" s="41"/>
      <c r="L83" s="146"/>
      <c r="S83" s="39"/>
      <c r="T83" s="39"/>
      <c r="U83" s="39"/>
      <c r="V83" s="39"/>
      <c r="W83" s="39"/>
      <c r="X83" s="39"/>
      <c r="Y83" s="39"/>
      <c r="Z83" s="39"/>
      <c r="AA83" s="39"/>
      <c r="AB83" s="39"/>
      <c r="AC83" s="39"/>
      <c r="AD83" s="39"/>
      <c r="AE83" s="39"/>
    </row>
    <row r="84" s="2" customFormat="1" ht="15.15" customHeight="1">
      <c r="A84" s="39"/>
      <c r="B84" s="40"/>
      <c r="C84" s="33" t="s">
        <v>29</v>
      </c>
      <c r="D84" s="41"/>
      <c r="E84" s="41"/>
      <c r="F84" s="28" t="str">
        <f>IF(E18="","",E18)</f>
        <v>Vyplň údaj</v>
      </c>
      <c r="G84" s="41"/>
      <c r="H84" s="41"/>
      <c r="I84" s="33" t="s">
        <v>34</v>
      </c>
      <c r="J84" s="37" t="str">
        <f>E24</f>
        <v>Ing.R. Hladký</v>
      </c>
      <c r="K84" s="41"/>
      <c r="L84" s="146"/>
      <c r="S84" s="39"/>
      <c r="T84" s="39"/>
      <c r="U84" s="39"/>
      <c r="V84" s="39"/>
      <c r="W84" s="39"/>
      <c r="X84" s="39"/>
      <c r="Y84" s="39"/>
      <c r="Z84" s="39"/>
      <c r="AA84" s="39"/>
      <c r="AB84" s="39"/>
      <c r="AC84" s="39"/>
      <c r="AD84" s="39"/>
      <c r="AE84" s="39"/>
    </row>
    <row r="85" s="2" customFormat="1" ht="10.32"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11" customFormat="1" ht="29.28" customHeight="1">
      <c r="A86" s="187"/>
      <c r="B86" s="188"/>
      <c r="C86" s="189" t="s">
        <v>227</v>
      </c>
      <c r="D86" s="190" t="s">
        <v>57</v>
      </c>
      <c r="E86" s="190" t="s">
        <v>53</v>
      </c>
      <c r="F86" s="190" t="s">
        <v>54</v>
      </c>
      <c r="G86" s="190" t="s">
        <v>228</v>
      </c>
      <c r="H86" s="190" t="s">
        <v>229</v>
      </c>
      <c r="I86" s="190" t="s">
        <v>230</v>
      </c>
      <c r="J86" s="190" t="s">
        <v>216</v>
      </c>
      <c r="K86" s="191" t="s">
        <v>231</v>
      </c>
      <c r="L86" s="192"/>
      <c r="M86" s="93" t="s">
        <v>19</v>
      </c>
      <c r="N86" s="94" t="s">
        <v>42</v>
      </c>
      <c r="O86" s="94" t="s">
        <v>232</v>
      </c>
      <c r="P86" s="94" t="s">
        <v>233</v>
      </c>
      <c r="Q86" s="94" t="s">
        <v>234</v>
      </c>
      <c r="R86" s="94" t="s">
        <v>235</v>
      </c>
      <c r="S86" s="94" t="s">
        <v>236</v>
      </c>
      <c r="T86" s="95" t="s">
        <v>237</v>
      </c>
      <c r="U86" s="187"/>
      <c r="V86" s="187"/>
      <c r="W86" s="187"/>
      <c r="X86" s="187"/>
      <c r="Y86" s="187"/>
      <c r="Z86" s="187"/>
      <c r="AA86" s="187"/>
      <c r="AB86" s="187"/>
      <c r="AC86" s="187"/>
      <c r="AD86" s="187"/>
      <c r="AE86" s="187"/>
    </row>
    <row r="87" s="2" customFormat="1" ht="22.8" customHeight="1">
      <c r="A87" s="39"/>
      <c r="B87" s="40"/>
      <c r="C87" s="100" t="s">
        <v>238</v>
      </c>
      <c r="D87" s="41"/>
      <c r="E87" s="41"/>
      <c r="F87" s="41"/>
      <c r="G87" s="41"/>
      <c r="H87" s="41"/>
      <c r="I87" s="41"/>
      <c r="J87" s="193">
        <f>BK87</f>
        <v>0</v>
      </c>
      <c r="K87" s="41"/>
      <c r="L87" s="45"/>
      <c r="M87" s="96"/>
      <c r="N87" s="194"/>
      <c r="O87" s="97"/>
      <c r="P87" s="195">
        <f>P88+P112+P127+P142+P147+P156+P177+P183</f>
        <v>0</v>
      </c>
      <c r="Q87" s="97"/>
      <c r="R87" s="195">
        <f>R88+R112+R127+R142+R147+R156+R177+R183</f>
        <v>0</v>
      </c>
      <c r="S87" s="97"/>
      <c r="T87" s="196">
        <f>T88+T112+T127+T142+T147+T156+T177+T183</f>
        <v>0</v>
      </c>
      <c r="U87" s="39"/>
      <c r="V87" s="39"/>
      <c r="W87" s="39"/>
      <c r="X87" s="39"/>
      <c r="Y87" s="39"/>
      <c r="Z87" s="39"/>
      <c r="AA87" s="39"/>
      <c r="AB87" s="39"/>
      <c r="AC87" s="39"/>
      <c r="AD87" s="39"/>
      <c r="AE87" s="39"/>
      <c r="AT87" s="18" t="s">
        <v>71</v>
      </c>
      <c r="AU87" s="18" t="s">
        <v>217</v>
      </c>
      <c r="BK87" s="197">
        <f>BK88+BK112+BK127+BK142+BK147+BK156+BK177+BK183</f>
        <v>0</v>
      </c>
    </row>
    <row r="88" s="12" customFormat="1" ht="25.92" customHeight="1">
      <c r="A88" s="12"/>
      <c r="B88" s="198"/>
      <c r="C88" s="199"/>
      <c r="D88" s="200" t="s">
        <v>71</v>
      </c>
      <c r="E88" s="201" t="s">
        <v>496</v>
      </c>
      <c r="F88" s="201" t="s">
        <v>497</v>
      </c>
      <c r="G88" s="199"/>
      <c r="H88" s="199"/>
      <c r="I88" s="202"/>
      <c r="J88" s="203">
        <f>BK88</f>
        <v>0</v>
      </c>
      <c r="K88" s="199"/>
      <c r="L88" s="204"/>
      <c r="M88" s="205"/>
      <c r="N88" s="206"/>
      <c r="O88" s="206"/>
      <c r="P88" s="207">
        <f>SUM(P89:P111)</f>
        <v>0</v>
      </c>
      <c r="Q88" s="206"/>
      <c r="R88" s="207">
        <f>SUM(R89:R111)</f>
        <v>0</v>
      </c>
      <c r="S88" s="206"/>
      <c r="T88" s="208">
        <f>SUM(T89:T111)</f>
        <v>0</v>
      </c>
      <c r="U88" s="12"/>
      <c r="V88" s="12"/>
      <c r="W88" s="12"/>
      <c r="X88" s="12"/>
      <c r="Y88" s="12"/>
      <c r="Z88" s="12"/>
      <c r="AA88" s="12"/>
      <c r="AB88" s="12"/>
      <c r="AC88" s="12"/>
      <c r="AD88" s="12"/>
      <c r="AE88" s="12"/>
      <c r="AR88" s="209" t="s">
        <v>79</v>
      </c>
      <c r="AT88" s="210" t="s">
        <v>71</v>
      </c>
      <c r="AU88" s="210" t="s">
        <v>72</v>
      </c>
      <c r="AY88" s="209" t="s">
        <v>240</v>
      </c>
      <c r="BK88" s="211">
        <f>SUM(BK89:BK111)</f>
        <v>0</v>
      </c>
    </row>
    <row r="89" s="2" customFormat="1">
      <c r="A89" s="39"/>
      <c r="B89" s="40"/>
      <c r="C89" s="214" t="s">
        <v>79</v>
      </c>
      <c r="D89" s="214" t="s">
        <v>243</v>
      </c>
      <c r="E89" s="215" t="s">
        <v>498</v>
      </c>
      <c r="F89" s="216" t="s">
        <v>499</v>
      </c>
      <c r="G89" s="217" t="s">
        <v>293</v>
      </c>
      <c r="H89" s="218">
        <v>214.69999999999999</v>
      </c>
      <c r="I89" s="219"/>
      <c r="J89" s="220">
        <f>ROUND(I89*H89,2)</f>
        <v>0</v>
      </c>
      <c r="K89" s="216" t="s">
        <v>247</v>
      </c>
      <c r="L89" s="45"/>
      <c r="M89" s="221" t="s">
        <v>19</v>
      </c>
      <c r="N89" s="222" t="s">
        <v>43</v>
      </c>
      <c r="O89" s="85"/>
      <c r="P89" s="223">
        <f>O89*H89</f>
        <v>0</v>
      </c>
      <c r="Q89" s="223">
        <v>0</v>
      </c>
      <c r="R89" s="223">
        <f>Q89*H89</f>
        <v>0</v>
      </c>
      <c r="S89" s="223">
        <v>0</v>
      </c>
      <c r="T89" s="224">
        <f>S89*H89</f>
        <v>0</v>
      </c>
      <c r="U89" s="39"/>
      <c r="V89" s="39"/>
      <c r="W89" s="39"/>
      <c r="X89" s="39"/>
      <c r="Y89" s="39"/>
      <c r="Z89" s="39"/>
      <c r="AA89" s="39"/>
      <c r="AB89" s="39"/>
      <c r="AC89" s="39"/>
      <c r="AD89" s="39"/>
      <c r="AE89" s="39"/>
      <c r="AR89" s="225" t="s">
        <v>248</v>
      </c>
      <c r="AT89" s="225" t="s">
        <v>243</v>
      </c>
      <c r="AU89" s="225" t="s">
        <v>79</v>
      </c>
      <c r="AY89" s="18" t="s">
        <v>240</v>
      </c>
      <c r="BE89" s="226">
        <f>IF(N89="základní",J89,0)</f>
        <v>0</v>
      </c>
      <c r="BF89" s="226">
        <f>IF(N89="snížená",J89,0)</f>
        <v>0</v>
      </c>
      <c r="BG89" s="226">
        <f>IF(N89="zákl. přenesená",J89,0)</f>
        <v>0</v>
      </c>
      <c r="BH89" s="226">
        <f>IF(N89="sníž. přenesená",J89,0)</f>
        <v>0</v>
      </c>
      <c r="BI89" s="226">
        <f>IF(N89="nulová",J89,0)</f>
        <v>0</v>
      </c>
      <c r="BJ89" s="18" t="s">
        <v>79</v>
      </c>
      <c r="BK89" s="226">
        <f>ROUND(I89*H89,2)</f>
        <v>0</v>
      </c>
      <c r="BL89" s="18" t="s">
        <v>248</v>
      </c>
      <c r="BM89" s="225" t="s">
        <v>81</v>
      </c>
    </row>
    <row r="90" s="2" customFormat="1">
      <c r="A90" s="39"/>
      <c r="B90" s="40"/>
      <c r="C90" s="214" t="s">
        <v>81</v>
      </c>
      <c r="D90" s="214" t="s">
        <v>243</v>
      </c>
      <c r="E90" s="215" t="s">
        <v>500</v>
      </c>
      <c r="F90" s="216" t="s">
        <v>501</v>
      </c>
      <c r="G90" s="217" t="s">
        <v>282</v>
      </c>
      <c r="H90" s="218">
        <v>9</v>
      </c>
      <c r="I90" s="219"/>
      <c r="J90" s="220">
        <f>ROUND(I90*H90,2)</f>
        <v>0</v>
      </c>
      <c r="K90" s="216" t="s">
        <v>247</v>
      </c>
      <c r="L90" s="45"/>
      <c r="M90" s="221" t="s">
        <v>19</v>
      </c>
      <c r="N90" s="222" t="s">
        <v>43</v>
      </c>
      <c r="O90" s="85"/>
      <c r="P90" s="223">
        <f>O90*H90</f>
        <v>0</v>
      </c>
      <c r="Q90" s="223">
        <v>0</v>
      </c>
      <c r="R90" s="223">
        <f>Q90*H90</f>
        <v>0</v>
      </c>
      <c r="S90" s="223">
        <v>0</v>
      </c>
      <c r="T90" s="224">
        <f>S90*H90</f>
        <v>0</v>
      </c>
      <c r="U90" s="39"/>
      <c r="V90" s="39"/>
      <c r="W90" s="39"/>
      <c r="X90" s="39"/>
      <c r="Y90" s="39"/>
      <c r="Z90" s="39"/>
      <c r="AA90" s="39"/>
      <c r="AB90" s="39"/>
      <c r="AC90" s="39"/>
      <c r="AD90" s="39"/>
      <c r="AE90" s="39"/>
      <c r="AR90" s="225" t="s">
        <v>248</v>
      </c>
      <c r="AT90" s="225" t="s">
        <v>243</v>
      </c>
      <c r="AU90" s="225" t="s">
        <v>79</v>
      </c>
      <c r="AY90" s="18" t="s">
        <v>240</v>
      </c>
      <c r="BE90" s="226">
        <f>IF(N90="základní",J90,0)</f>
        <v>0</v>
      </c>
      <c r="BF90" s="226">
        <f>IF(N90="snížená",J90,0)</f>
        <v>0</v>
      </c>
      <c r="BG90" s="226">
        <f>IF(N90="zákl. přenesená",J90,0)</f>
        <v>0</v>
      </c>
      <c r="BH90" s="226">
        <f>IF(N90="sníž. přenesená",J90,0)</f>
        <v>0</v>
      </c>
      <c r="BI90" s="226">
        <f>IF(N90="nulová",J90,0)</f>
        <v>0</v>
      </c>
      <c r="BJ90" s="18" t="s">
        <v>79</v>
      </c>
      <c r="BK90" s="226">
        <f>ROUND(I90*H90,2)</f>
        <v>0</v>
      </c>
      <c r="BL90" s="18" t="s">
        <v>248</v>
      </c>
      <c r="BM90" s="225" t="s">
        <v>248</v>
      </c>
    </row>
    <row r="91" s="2" customFormat="1" ht="21.75" customHeight="1">
      <c r="A91" s="39"/>
      <c r="B91" s="40"/>
      <c r="C91" s="214" t="s">
        <v>149</v>
      </c>
      <c r="D91" s="214" t="s">
        <v>243</v>
      </c>
      <c r="E91" s="215" t="s">
        <v>502</v>
      </c>
      <c r="F91" s="216" t="s">
        <v>503</v>
      </c>
      <c r="G91" s="217" t="s">
        <v>282</v>
      </c>
      <c r="H91" s="218">
        <v>5</v>
      </c>
      <c r="I91" s="219"/>
      <c r="J91" s="220">
        <f>ROUND(I91*H91,2)</f>
        <v>0</v>
      </c>
      <c r="K91" s="216" t="s">
        <v>247</v>
      </c>
      <c r="L91" s="45"/>
      <c r="M91" s="221" t="s">
        <v>19</v>
      </c>
      <c r="N91" s="222" t="s">
        <v>43</v>
      </c>
      <c r="O91" s="85"/>
      <c r="P91" s="223">
        <f>O91*H91</f>
        <v>0</v>
      </c>
      <c r="Q91" s="223">
        <v>0</v>
      </c>
      <c r="R91" s="223">
        <f>Q91*H91</f>
        <v>0</v>
      </c>
      <c r="S91" s="223">
        <v>0</v>
      </c>
      <c r="T91" s="224">
        <f>S91*H91</f>
        <v>0</v>
      </c>
      <c r="U91" s="39"/>
      <c r="V91" s="39"/>
      <c r="W91" s="39"/>
      <c r="X91" s="39"/>
      <c r="Y91" s="39"/>
      <c r="Z91" s="39"/>
      <c r="AA91" s="39"/>
      <c r="AB91" s="39"/>
      <c r="AC91" s="39"/>
      <c r="AD91" s="39"/>
      <c r="AE91" s="39"/>
      <c r="AR91" s="225" t="s">
        <v>248</v>
      </c>
      <c r="AT91" s="225" t="s">
        <v>243</v>
      </c>
      <c r="AU91" s="225" t="s">
        <v>79</v>
      </c>
      <c r="AY91" s="18" t="s">
        <v>240</v>
      </c>
      <c r="BE91" s="226">
        <f>IF(N91="základní",J91,0)</f>
        <v>0</v>
      </c>
      <c r="BF91" s="226">
        <f>IF(N91="snížená",J91,0)</f>
        <v>0</v>
      </c>
      <c r="BG91" s="226">
        <f>IF(N91="zákl. přenesená",J91,0)</f>
        <v>0</v>
      </c>
      <c r="BH91" s="226">
        <f>IF(N91="sníž. přenesená",J91,0)</f>
        <v>0</v>
      </c>
      <c r="BI91" s="226">
        <f>IF(N91="nulová",J91,0)</f>
        <v>0</v>
      </c>
      <c r="BJ91" s="18" t="s">
        <v>79</v>
      </c>
      <c r="BK91" s="226">
        <f>ROUND(I91*H91,2)</f>
        <v>0</v>
      </c>
      <c r="BL91" s="18" t="s">
        <v>248</v>
      </c>
      <c r="BM91" s="225" t="s">
        <v>254</v>
      </c>
    </row>
    <row r="92" s="2" customFormat="1" ht="21.75" customHeight="1">
      <c r="A92" s="39"/>
      <c r="B92" s="40"/>
      <c r="C92" s="214" t="s">
        <v>248</v>
      </c>
      <c r="D92" s="214" t="s">
        <v>243</v>
      </c>
      <c r="E92" s="215" t="s">
        <v>504</v>
      </c>
      <c r="F92" s="216" t="s">
        <v>505</v>
      </c>
      <c r="G92" s="217" t="s">
        <v>282</v>
      </c>
      <c r="H92" s="218">
        <v>2</v>
      </c>
      <c r="I92" s="219"/>
      <c r="J92" s="220">
        <f>ROUND(I92*H92,2)</f>
        <v>0</v>
      </c>
      <c r="K92" s="216" t="s">
        <v>247</v>
      </c>
      <c r="L92" s="45"/>
      <c r="M92" s="221" t="s">
        <v>19</v>
      </c>
      <c r="N92" s="222" t="s">
        <v>43</v>
      </c>
      <c r="O92" s="85"/>
      <c r="P92" s="223">
        <f>O92*H92</f>
        <v>0</v>
      </c>
      <c r="Q92" s="223">
        <v>0</v>
      </c>
      <c r="R92" s="223">
        <f>Q92*H92</f>
        <v>0</v>
      </c>
      <c r="S92" s="223">
        <v>0</v>
      </c>
      <c r="T92" s="224">
        <f>S92*H92</f>
        <v>0</v>
      </c>
      <c r="U92" s="39"/>
      <c r="V92" s="39"/>
      <c r="W92" s="39"/>
      <c r="X92" s="39"/>
      <c r="Y92" s="39"/>
      <c r="Z92" s="39"/>
      <c r="AA92" s="39"/>
      <c r="AB92" s="39"/>
      <c r="AC92" s="39"/>
      <c r="AD92" s="39"/>
      <c r="AE92" s="39"/>
      <c r="AR92" s="225" t="s">
        <v>248</v>
      </c>
      <c r="AT92" s="225" t="s">
        <v>243</v>
      </c>
      <c r="AU92" s="225" t="s">
        <v>79</v>
      </c>
      <c r="AY92" s="18" t="s">
        <v>240</v>
      </c>
      <c r="BE92" s="226">
        <f>IF(N92="základní",J92,0)</f>
        <v>0</v>
      </c>
      <c r="BF92" s="226">
        <f>IF(N92="snížená",J92,0)</f>
        <v>0</v>
      </c>
      <c r="BG92" s="226">
        <f>IF(N92="zákl. přenesená",J92,0)</f>
        <v>0</v>
      </c>
      <c r="BH92" s="226">
        <f>IF(N92="sníž. přenesená",J92,0)</f>
        <v>0</v>
      </c>
      <c r="BI92" s="226">
        <f>IF(N92="nulová",J92,0)</f>
        <v>0</v>
      </c>
      <c r="BJ92" s="18" t="s">
        <v>79</v>
      </c>
      <c r="BK92" s="226">
        <f>ROUND(I92*H92,2)</f>
        <v>0</v>
      </c>
      <c r="BL92" s="18" t="s">
        <v>248</v>
      </c>
      <c r="BM92" s="225" t="s">
        <v>257</v>
      </c>
    </row>
    <row r="93" s="2" customFormat="1" ht="21.75" customHeight="1">
      <c r="A93" s="39"/>
      <c r="B93" s="40"/>
      <c r="C93" s="214" t="s">
        <v>258</v>
      </c>
      <c r="D93" s="214" t="s">
        <v>243</v>
      </c>
      <c r="E93" s="215" t="s">
        <v>506</v>
      </c>
      <c r="F93" s="216" t="s">
        <v>507</v>
      </c>
      <c r="G93" s="217" t="s">
        <v>282</v>
      </c>
      <c r="H93" s="218">
        <v>2</v>
      </c>
      <c r="I93" s="219"/>
      <c r="J93" s="220">
        <f>ROUND(I93*H93,2)</f>
        <v>0</v>
      </c>
      <c r="K93" s="216" t="s">
        <v>247</v>
      </c>
      <c r="L93" s="45"/>
      <c r="M93" s="221" t="s">
        <v>19</v>
      </c>
      <c r="N93" s="222" t="s">
        <v>43</v>
      </c>
      <c r="O93" s="85"/>
      <c r="P93" s="223">
        <f>O93*H93</f>
        <v>0</v>
      </c>
      <c r="Q93" s="223">
        <v>0</v>
      </c>
      <c r="R93" s="223">
        <f>Q93*H93</f>
        <v>0</v>
      </c>
      <c r="S93" s="223">
        <v>0</v>
      </c>
      <c r="T93" s="224">
        <f>S93*H93</f>
        <v>0</v>
      </c>
      <c r="U93" s="39"/>
      <c r="V93" s="39"/>
      <c r="W93" s="39"/>
      <c r="X93" s="39"/>
      <c r="Y93" s="39"/>
      <c r="Z93" s="39"/>
      <c r="AA93" s="39"/>
      <c r="AB93" s="39"/>
      <c r="AC93" s="39"/>
      <c r="AD93" s="39"/>
      <c r="AE93" s="39"/>
      <c r="AR93" s="225" t="s">
        <v>248</v>
      </c>
      <c r="AT93" s="225" t="s">
        <v>243</v>
      </c>
      <c r="AU93" s="225" t="s">
        <v>79</v>
      </c>
      <c r="AY93" s="18" t="s">
        <v>240</v>
      </c>
      <c r="BE93" s="226">
        <f>IF(N93="základní",J93,0)</f>
        <v>0</v>
      </c>
      <c r="BF93" s="226">
        <f>IF(N93="snížená",J93,0)</f>
        <v>0</v>
      </c>
      <c r="BG93" s="226">
        <f>IF(N93="zákl. přenesená",J93,0)</f>
        <v>0</v>
      </c>
      <c r="BH93" s="226">
        <f>IF(N93="sníž. přenesená",J93,0)</f>
        <v>0</v>
      </c>
      <c r="BI93" s="226">
        <f>IF(N93="nulová",J93,0)</f>
        <v>0</v>
      </c>
      <c r="BJ93" s="18" t="s">
        <v>79</v>
      </c>
      <c r="BK93" s="226">
        <f>ROUND(I93*H93,2)</f>
        <v>0</v>
      </c>
      <c r="BL93" s="18" t="s">
        <v>248</v>
      </c>
      <c r="BM93" s="225" t="s">
        <v>508</v>
      </c>
    </row>
    <row r="94" s="2" customFormat="1" ht="16.5" customHeight="1">
      <c r="A94" s="39"/>
      <c r="B94" s="40"/>
      <c r="C94" s="214" t="s">
        <v>254</v>
      </c>
      <c r="D94" s="214" t="s">
        <v>243</v>
      </c>
      <c r="E94" s="215" t="s">
        <v>509</v>
      </c>
      <c r="F94" s="216" t="s">
        <v>510</v>
      </c>
      <c r="G94" s="217" t="s">
        <v>251</v>
      </c>
      <c r="H94" s="218">
        <v>16</v>
      </c>
      <c r="I94" s="219"/>
      <c r="J94" s="220">
        <f>ROUND(I94*H94,2)</f>
        <v>0</v>
      </c>
      <c r="K94" s="216" t="s">
        <v>247</v>
      </c>
      <c r="L94" s="45"/>
      <c r="M94" s="221" t="s">
        <v>19</v>
      </c>
      <c r="N94" s="222" t="s">
        <v>43</v>
      </c>
      <c r="O94" s="85"/>
      <c r="P94" s="223">
        <f>O94*H94</f>
        <v>0</v>
      </c>
      <c r="Q94" s="223">
        <v>0</v>
      </c>
      <c r="R94" s="223">
        <f>Q94*H94</f>
        <v>0</v>
      </c>
      <c r="S94" s="223">
        <v>0</v>
      </c>
      <c r="T94" s="224">
        <f>S94*H94</f>
        <v>0</v>
      </c>
      <c r="U94" s="39"/>
      <c r="V94" s="39"/>
      <c r="W94" s="39"/>
      <c r="X94" s="39"/>
      <c r="Y94" s="39"/>
      <c r="Z94" s="39"/>
      <c r="AA94" s="39"/>
      <c r="AB94" s="39"/>
      <c r="AC94" s="39"/>
      <c r="AD94" s="39"/>
      <c r="AE94" s="39"/>
      <c r="AR94" s="225" t="s">
        <v>248</v>
      </c>
      <c r="AT94" s="225" t="s">
        <v>243</v>
      </c>
      <c r="AU94" s="225" t="s">
        <v>79</v>
      </c>
      <c r="AY94" s="18" t="s">
        <v>240</v>
      </c>
      <c r="BE94" s="226">
        <f>IF(N94="základní",J94,0)</f>
        <v>0</v>
      </c>
      <c r="BF94" s="226">
        <f>IF(N94="snížená",J94,0)</f>
        <v>0</v>
      </c>
      <c r="BG94" s="226">
        <f>IF(N94="zákl. přenesená",J94,0)</f>
        <v>0</v>
      </c>
      <c r="BH94" s="226">
        <f>IF(N94="sníž. přenesená",J94,0)</f>
        <v>0</v>
      </c>
      <c r="BI94" s="226">
        <f>IF(N94="nulová",J94,0)</f>
        <v>0</v>
      </c>
      <c r="BJ94" s="18" t="s">
        <v>79</v>
      </c>
      <c r="BK94" s="226">
        <f>ROUND(I94*H94,2)</f>
        <v>0</v>
      </c>
      <c r="BL94" s="18" t="s">
        <v>248</v>
      </c>
      <c r="BM94" s="225" t="s">
        <v>262</v>
      </c>
    </row>
    <row r="95" s="2" customFormat="1" ht="21.75" customHeight="1">
      <c r="A95" s="39"/>
      <c r="B95" s="40"/>
      <c r="C95" s="214" t="s">
        <v>265</v>
      </c>
      <c r="D95" s="214" t="s">
        <v>243</v>
      </c>
      <c r="E95" s="215" t="s">
        <v>511</v>
      </c>
      <c r="F95" s="216" t="s">
        <v>512</v>
      </c>
      <c r="G95" s="217" t="s">
        <v>282</v>
      </c>
      <c r="H95" s="218">
        <v>14</v>
      </c>
      <c r="I95" s="219"/>
      <c r="J95" s="220">
        <f>ROUND(I95*H95,2)</f>
        <v>0</v>
      </c>
      <c r="K95" s="216" t="s">
        <v>247</v>
      </c>
      <c r="L95" s="45"/>
      <c r="M95" s="221" t="s">
        <v>19</v>
      </c>
      <c r="N95" s="222" t="s">
        <v>43</v>
      </c>
      <c r="O95" s="85"/>
      <c r="P95" s="223">
        <f>O95*H95</f>
        <v>0</v>
      </c>
      <c r="Q95" s="223">
        <v>0</v>
      </c>
      <c r="R95" s="223">
        <f>Q95*H95</f>
        <v>0</v>
      </c>
      <c r="S95" s="223">
        <v>0</v>
      </c>
      <c r="T95" s="224">
        <f>S95*H95</f>
        <v>0</v>
      </c>
      <c r="U95" s="39"/>
      <c r="V95" s="39"/>
      <c r="W95" s="39"/>
      <c r="X95" s="39"/>
      <c r="Y95" s="39"/>
      <c r="Z95" s="39"/>
      <c r="AA95" s="39"/>
      <c r="AB95" s="39"/>
      <c r="AC95" s="39"/>
      <c r="AD95" s="39"/>
      <c r="AE95" s="39"/>
      <c r="AR95" s="225" t="s">
        <v>248</v>
      </c>
      <c r="AT95" s="225" t="s">
        <v>243</v>
      </c>
      <c r="AU95" s="225" t="s">
        <v>79</v>
      </c>
      <c r="AY95" s="18" t="s">
        <v>240</v>
      </c>
      <c r="BE95" s="226">
        <f>IF(N95="základní",J95,0)</f>
        <v>0</v>
      </c>
      <c r="BF95" s="226">
        <f>IF(N95="snížená",J95,0)</f>
        <v>0</v>
      </c>
      <c r="BG95" s="226">
        <f>IF(N95="zákl. přenesená",J95,0)</f>
        <v>0</v>
      </c>
      <c r="BH95" s="226">
        <f>IF(N95="sníž. přenesená",J95,0)</f>
        <v>0</v>
      </c>
      <c r="BI95" s="226">
        <f>IF(N95="nulová",J95,0)</f>
        <v>0</v>
      </c>
      <c r="BJ95" s="18" t="s">
        <v>79</v>
      </c>
      <c r="BK95" s="226">
        <f>ROUND(I95*H95,2)</f>
        <v>0</v>
      </c>
      <c r="BL95" s="18" t="s">
        <v>248</v>
      </c>
      <c r="BM95" s="225" t="s">
        <v>8</v>
      </c>
    </row>
    <row r="96" s="2" customFormat="1">
      <c r="A96" s="39"/>
      <c r="B96" s="40"/>
      <c r="C96" s="214" t="s">
        <v>257</v>
      </c>
      <c r="D96" s="214" t="s">
        <v>243</v>
      </c>
      <c r="E96" s="215" t="s">
        <v>513</v>
      </c>
      <c r="F96" s="216" t="s">
        <v>514</v>
      </c>
      <c r="G96" s="217" t="s">
        <v>282</v>
      </c>
      <c r="H96" s="218">
        <v>4</v>
      </c>
      <c r="I96" s="219"/>
      <c r="J96" s="220">
        <f>ROUND(I96*H96,2)</f>
        <v>0</v>
      </c>
      <c r="K96" s="216" t="s">
        <v>247</v>
      </c>
      <c r="L96" s="45"/>
      <c r="M96" s="221" t="s">
        <v>19</v>
      </c>
      <c r="N96" s="222" t="s">
        <v>43</v>
      </c>
      <c r="O96" s="85"/>
      <c r="P96" s="223">
        <f>O96*H96</f>
        <v>0</v>
      </c>
      <c r="Q96" s="223">
        <v>0</v>
      </c>
      <c r="R96" s="223">
        <f>Q96*H96</f>
        <v>0</v>
      </c>
      <c r="S96" s="223">
        <v>0</v>
      </c>
      <c r="T96" s="224">
        <f>S96*H96</f>
        <v>0</v>
      </c>
      <c r="U96" s="39"/>
      <c r="V96" s="39"/>
      <c r="W96" s="39"/>
      <c r="X96" s="39"/>
      <c r="Y96" s="39"/>
      <c r="Z96" s="39"/>
      <c r="AA96" s="39"/>
      <c r="AB96" s="39"/>
      <c r="AC96" s="39"/>
      <c r="AD96" s="39"/>
      <c r="AE96" s="39"/>
      <c r="AR96" s="225" t="s">
        <v>248</v>
      </c>
      <c r="AT96" s="225" t="s">
        <v>243</v>
      </c>
      <c r="AU96" s="225" t="s">
        <v>79</v>
      </c>
      <c r="AY96" s="18" t="s">
        <v>240</v>
      </c>
      <c r="BE96" s="226">
        <f>IF(N96="základní",J96,0)</f>
        <v>0</v>
      </c>
      <c r="BF96" s="226">
        <f>IF(N96="snížená",J96,0)</f>
        <v>0</v>
      </c>
      <c r="BG96" s="226">
        <f>IF(N96="zákl. přenesená",J96,0)</f>
        <v>0</v>
      </c>
      <c r="BH96" s="226">
        <f>IF(N96="sníž. přenesená",J96,0)</f>
        <v>0</v>
      </c>
      <c r="BI96" s="226">
        <f>IF(N96="nulová",J96,0)</f>
        <v>0</v>
      </c>
      <c r="BJ96" s="18" t="s">
        <v>79</v>
      </c>
      <c r="BK96" s="226">
        <f>ROUND(I96*H96,2)</f>
        <v>0</v>
      </c>
      <c r="BL96" s="18" t="s">
        <v>248</v>
      </c>
      <c r="BM96" s="225" t="s">
        <v>268</v>
      </c>
    </row>
    <row r="97" s="2" customFormat="1" ht="44.25" customHeight="1">
      <c r="A97" s="39"/>
      <c r="B97" s="40"/>
      <c r="C97" s="214" t="s">
        <v>272</v>
      </c>
      <c r="D97" s="214" t="s">
        <v>243</v>
      </c>
      <c r="E97" s="215" t="s">
        <v>515</v>
      </c>
      <c r="F97" s="216" t="s">
        <v>516</v>
      </c>
      <c r="G97" s="217" t="s">
        <v>282</v>
      </c>
      <c r="H97" s="218">
        <v>6</v>
      </c>
      <c r="I97" s="219"/>
      <c r="J97" s="220">
        <f>ROUND(I97*H97,2)</f>
        <v>0</v>
      </c>
      <c r="K97" s="216" t="s">
        <v>247</v>
      </c>
      <c r="L97" s="45"/>
      <c r="M97" s="221" t="s">
        <v>19</v>
      </c>
      <c r="N97" s="222" t="s">
        <v>43</v>
      </c>
      <c r="O97" s="85"/>
      <c r="P97" s="223">
        <f>O97*H97</f>
        <v>0</v>
      </c>
      <c r="Q97" s="223">
        <v>0</v>
      </c>
      <c r="R97" s="223">
        <f>Q97*H97</f>
        <v>0</v>
      </c>
      <c r="S97" s="223">
        <v>0</v>
      </c>
      <c r="T97" s="224">
        <f>S97*H97</f>
        <v>0</v>
      </c>
      <c r="U97" s="39"/>
      <c r="V97" s="39"/>
      <c r="W97" s="39"/>
      <c r="X97" s="39"/>
      <c r="Y97" s="39"/>
      <c r="Z97" s="39"/>
      <c r="AA97" s="39"/>
      <c r="AB97" s="39"/>
      <c r="AC97" s="39"/>
      <c r="AD97" s="39"/>
      <c r="AE97" s="39"/>
      <c r="AR97" s="225" t="s">
        <v>248</v>
      </c>
      <c r="AT97" s="225" t="s">
        <v>243</v>
      </c>
      <c r="AU97" s="225" t="s">
        <v>79</v>
      </c>
      <c r="AY97" s="18" t="s">
        <v>240</v>
      </c>
      <c r="BE97" s="226">
        <f>IF(N97="základní",J97,0)</f>
        <v>0</v>
      </c>
      <c r="BF97" s="226">
        <f>IF(N97="snížená",J97,0)</f>
        <v>0</v>
      </c>
      <c r="BG97" s="226">
        <f>IF(N97="zákl. přenesená",J97,0)</f>
        <v>0</v>
      </c>
      <c r="BH97" s="226">
        <f>IF(N97="sníž. přenesená",J97,0)</f>
        <v>0</v>
      </c>
      <c r="BI97" s="226">
        <f>IF(N97="nulová",J97,0)</f>
        <v>0</v>
      </c>
      <c r="BJ97" s="18" t="s">
        <v>79</v>
      </c>
      <c r="BK97" s="226">
        <f>ROUND(I97*H97,2)</f>
        <v>0</v>
      </c>
      <c r="BL97" s="18" t="s">
        <v>248</v>
      </c>
      <c r="BM97" s="225" t="s">
        <v>271</v>
      </c>
    </row>
    <row r="98" s="2" customFormat="1" ht="33" customHeight="1">
      <c r="A98" s="39"/>
      <c r="B98" s="40"/>
      <c r="C98" s="214" t="s">
        <v>262</v>
      </c>
      <c r="D98" s="214" t="s">
        <v>243</v>
      </c>
      <c r="E98" s="215" t="s">
        <v>517</v>
      </c>
      <c r="F98" s="216" t="s">
        <v>518</v>
      </c>
      <c r="G98" s="217" t="s">
        <v>261</v>
      </c>
      <c r="H98" s="218">
        <v>195</v>
      </c>
      <c r="I98" s="219"/>
      <c r="J98" s="220">
        <f>ROUND(I98*H98,2)</f>
        <v>0</v>
      </c>
      <c r="K98" s="216" t="s">
        <v>247</v>
      </c>
      <c r="L98" s="45"/>
      <c r="M98" s="221" t="s">
        <v>19</v>
      </c>
      <c r="N98" s="222" t="s">
        <v>43</v>
      </c>
      <c r="O98" s="85"/>
      <c r="P98" s="223">
        <f>O98*H98</f>
        <v>0</v>
      </c>
      <c r="Q98" s="223">
        <v>0</v>
      </c>
      <c r="R98" s="223">
        <f>Q98*H98</f>
        <v>0</v>
      </c>
      <c r="S98" s="223">
        <v>0</v>
      </c>
      <c r="T98" s="224">
        <f>S98*H98</f>
        <v>0</v>
      </c>
      <c r="U98" s="39"/>
      <c r="V98" s="39"/>
      <c r="W98" s="39"/>
      <c r="X98" s="39"/>
      <c r="Y98" s="39"/>
      <c r="Z98" s="39"/>
      <c r="AA98" s="39"/>
      <c r="AB98" s="39"/>
      <c r="AC98" s="39"/>
      <c r="AD98" s="39"/>
      <c r="AE98" s="39"/>
      <c r="AR98" s="225" t="s">
        <v>248</v>
      </c>
      <c r="AT98" s="225" t="s">
        <v>243</v>
      </c>
      <c r="AU98" s="225" t="s">
        <v>79</v>
      </c>
      <c r="AY98" s="18" t="s">
        <v>240</v>
      </c>
      <c r="BE98" s="226">
        <f>IF(N98="základní",J98,0)</f>
        <v>0</v>
      </c>
      <c r="BF98" s="226">
        <f>IF(N98="snížená",J98,0)</f>
        <v>0</v>
      </c>
      <c r="BG98" s="226">
        <f>IF(N98="zákl. přenesená",J98,0)</f>
        <v>0</v>
      </c>
      <c r="BH98" s="226">
        <f>IF(N98="sníž. přenesená",J98,0)</f>
        <v>0</v>
      </c>
      <c r="BI98" s="226">
        <f>IF(N98="nulová",J98,0)</f>
        <v>0</v>
      </c>
      <c r="BJ98" s="18" t="s">
        <v>79</v>
      </c>
      <c r="BK98" s="226">
        <f>ROUND(I98*H98,2)</f>
        <v>0</v>
      </c>
      <c r="BL98" s="18" t="s">
        <v>248</v>
      </c>
      <c r="BM98" s="225" t="s">
        <v>275</v>
      </c>
    </row>
    <row r="99" s="2" customFormat="1">
      <c r="A99" s="39"/>
      <c r="B99" s="40"/>
      <c r="C99" s="214" t="s">
        <v>279</v>
      </c>
      <c r="D99" s="214" t="s">
        <v>243</v>
      </c>
      <c r="E99" s="215" t="s">
        <v>519</v>
      </c>
      <c r="F99" s="216" t="s">
        <v>520</v>
      </c>
      <c r="G99" s="217" t="s">
        <v>282</v>
      </c>
      <c r="H99" s="218">
        <v>9</v>
      </c>
      <c r="I99" s="219"/>
      <c r="J99" s="220">
        <f>ROUND(I99*H99,2)</f>
        <v>0</v>
      </c>
      <c r="K99" s="216" t="s">
        <v>247</v>
      </c>
      <c r="L99" s="45"/>
      <c r="M99" s="221" t="s">
        <v>19</v>
      </c>
      <c r="N99" s="222" t="s">
        <v>43</v>
      </c>
      <c r="O99" s="85"/>
      <c r="P99" s="223">
        <f>O99*H99</f>
        <v>0</v>
      </c>
      <c r="Q99" s="223">
        <v>0</v>
      </c>
      <c r="R99" s="223">
        <f>Q99*H99</f>
        <v>0</v>
      </c>
      <c r="S99" s="223">
        <v>0</v>
      </c>
      <c r="T99" s="224">
        <f>S99*H99</f>
        <v>0</v>
      </c>
      <c r="U99" s="39"/>
      <c r="V99" s="39"/>
      <c r="W99" s="39"/>
      <c r="X99" s="39"/>
      <c r="Y99" s="39"/>
      <c r="Z99" s="39"/>
      <c r="AA99" s="39"/>
      <c r="AB99" s="39"/>
      <c r="AC99" s="39"/>
      <c r="AD99" s="39"/>
      <c r="AE99" s="39"/>
      <c r="AR99" s="225" t="s">
        <v>248</v>
      </c>
      <c r="AT99" s="225" t="s">
        <v>243</v>
      </c>
      <c r="AU99" s="225" t="s">
        <v>79</v>
      </c>
      <c r="AY99" s="18" t="s">
        <v>240</v>
      </c>
      <c r="BE99" s="226">
        <f>IF(N99="základní",J99,0)</f>
        <v>0</v>
      </c>
      <c r="BF99" s="226">
        <f>IF(N99="snížená",J99,0)</f>
        <v>0</v>
      </c>
      <c r="BG99" s="226">
        <f>IF(N99="zákl. přenesená",J99,0)</f>
        <v>0</v>
      </c>
      <c r="BH99" s="226">
        <f>IF(N99="sníž. přenesená",J99,0)</f>
        <v>0</v>
      </c>
      <c r="BI99" s="226">
        <f>IF(N99="nulová",J99,0)</f>
        <v>0</v>
      </c>
      <c r="BJ99" s="18" t="s">
        <v>79</v>
      </c>
      <c r="BK99" s="226">
        <f>ROUND(I99*H99,2)</f>
        <v>0</v>
      </c>
      <c r="BL99" s="18" t="s">
        <v>248</v>
      </c>
      <c r="BM99" s="225" t="s">
        <v>278</v>
      </c>
    </row>
    <row r="100" s="2" customFormat="1">
      <c r="A100" s="39"/>
      <c r="B100" s="40"/>
      <c r="C100" s="214" t="s">
        <v>8</v>
      </c>
      <c r="D100" s="214" t="s">
        <v>243</v>
      </c>
      <c r="E100" s="215" t="s">
        <v>521</v>
      </c>
      <c r="F100" s="216" t="s">
        <v>522</v>
      </c>
      <c r="G100" s="217" t="s">
        <v>282</v>
      </c>
      <c r="H100" s="218">
        <v>1</v>
      </c>
      <c r="I100" s="219"/>
      <c r="J100" s="220">
        <f>ROUND(I100*H100,2)</f>
        <v>0</v>
      </c>
      <c r="K100" s="216" t="s">
        <v>247</v>
      </c>
      <c r="L100" s="45"/>
      <c r="M100" s="221" t="s">
        <v>19</v>
      </c>
      <c r="N100" s="222" t="s">
        <v>43</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248</v>
      </c>
      <c r="AT100" s="225" t="s">
        <v>243</v>
      </c>
      <c r="AU100" s="225" t="s">
        <v>79</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248</v>
      </c>
      <c r="BM100" s="225" t="s">
        <v>283</v>
      </c>
    </row>
    <row r="101" s="2" customFormat="1" ht="33" customHeight="1">
      <c r="A101" s="39"/>
      <c r="B101" s="40"/>
      <c r="C101" s="214" t="s">
        <v>287</v>
      </c>
      <c r="D101" s="214" t="s">
        <v>243</v>
      </c>
      <c r="E101" s="215" t="s">
        <v>523</v>
      </c>
      <c r="F101" s="216" t="s">
        <v>524</v>
      </c>
      <c r="G101" s="217" t="s">
        <v>251</v>
      </c>
      <c r="H101" s="218">
        <v>1521</v>
      </c>
      <c r="I101" s="219"/>
      <c r="J101" s="220">
        <f>ROUND(I101*H101,2)</f>
        <v>0</v>
      </c>
      <c r="K101" s="216" t="s">
        <v>247</v>
      </c>
      <c r="L101" s="45"/>
      <c r="M101" s="221" t="s">
        <v>19</v>
      </c>
      <c r="N101" s="222" t="s">
        <v>43</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248</v>
      </c>
      <c r="AT101" s="225" t="s">
        <v>243</v>
      </c>
      <c r="AU101" s="225" t="s">
        <v>79</v>
      </c>
      <c r="AY101" s="18" t="s">
        <v>240</v>
      </c>
      <c r="BE101" s="226">
        <f>IF(N101="základní",J101,0)</f>
        <v>0</v>
      </c>
      <c r="BF101" s="226">
        <f>IF(N101="snížená",J101,0)</f>
        <v>0</v>
      </c>
      <c r="BG101" s="226">
        <f>IF(N101="zákl. přenesená",J101,0)</f>
        <v>0</v>
      </c>
      <c r="BH101" s="226">
        <f>IF(N101="sníž. přenesená",J101,0)</f>
        <v>0</v>
      </c>
      <c r="BI101" s="226">
        <f>IF(N101="nulová",J101,0)</f>
        <v>0</v>
      </c>
      <c r="BJ101" s="18" t="s">
        <v>79</v>
      </c>
      <c r="BK101" s="226">
        <f>ROUND(I101*H101,2)</f>
        <v>0</v>
      </c>
      <c r="BL101" s="18" t="s">
        <v>248</v>
      </c>
      <c r="BM101" s="225" t="s">
        <v>286</v>
      </c>
    </row>
    <row r="102" s="2" customFormat="1" ht="33" customHeight="1">
      <c r="A102" s="39"/>
      <c r="B102" s="40"/>
      <c r="C102" s="214" t="s">
        <v>268</v>
      </c>
      <c r="D102" s="214" t="s">
        <v>243</v>
      </c>
      <c r="E102" s="215" t="s">
        <v>525</v>
      </c>
      <c r="F102" s="216" t="s">
        <v>526</v>
      </c>
      <c r="G102" s="217" t="s">
        <v>251</v>
      </c>
      <c r="H102" s="218">
        <v>1521</v>
      </c>
      <c r="I102" s="219"/>
      <c r="J102" s="220">
        <f>ROUND(I102*H102,2)</f>
        <v>0</v>
      </c>
      <c r="K102" s="216" t="s">
        <v>247</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79</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290</v>
      </c>
    </row>
    <row r="103" s="2" customFormat="1">
      <c r="A103" s="39"/>
      <c r="B103" s="40"/>
      <c r="C103" s="214" t="s">
        <v>295</v>
      </c>
      <c r="D103" s="214" t="s">
        <v>243</v>
      </c>
      <c r="E103" s="215" t="s">
        <v>527</v>
      </c>
      <c r="F103" s="216" t="s">
        <v>528</v>
      </c>
      <c r="G103" s="217" t="s">
        <v>261</v>
      </c>
      <c r="H103" s="218">
        <v>540</v>
      </c>
      <c r="I103" s="219"/>
      <c r="J103" s="220">
        <f>ROUND(I103*H103,2)</f>
        <v>0</v>
      </c>
      <c r="K103" s="216" t="s">
        <v>247</v>
      </c>
      <c r="L103" s="45"/>
      <c r="M103" s="221" t="s">
        <v>19</v>
      </c>
      <c r="N103" s="222" t="s">
        <v>43</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248</v>
      </c>
      <c r="AT103" s="225" t="s">
        <v>243</v>
      </c>
      <c r="AU103" s="225" t="s">
        <v>79</v>
      </c>
      <c r="AY103" s="18" t="s">
        <v>240</v>
      </c>
      <c r="BE103" s="226">
        <f>IF(N103="základní",J103,0)</f>
        <v>0</v>
      </c>
      <c r="BF103" s="226">
        <f>IF(N103="snížená",J103,0)</f>
        <v>0</v>
      </c>
      <c r="BG103" s="226">
        <f>IF(N103="zákl. přenesená",J103,0)</f>
        <v>0</v>
      </c>
      <c r="BH103" s="226">
        <f>IF(N103="sníž. přenesená",J103,0)</f>
        <v>0</v>
      </c>
      <c r="BI103" s="226">
        <f>IF(N103="nulová",J103,0)</f>
        <v>0</v>
      </c>
      <c r="BJ103" s="18" t="s">
        <v>79</v>
      </c>
      <c r="BK103" s="226">
        <f>ROUND(I103*H103,2)</f>
        <v>0</v>
      </c>
      <c r="BL103" s="18" t="s">
        <v>248</v>
      </c>
      <c r="BM103" s="225" t="s">
        <v>294</v>
      </c>
    </row>
    <row r="104" s="2" customFormat="1">
      <c r="A104" s="39"/>
      <c r="B104" s="40"/>
      <c r="C104" s="214" t="s">
        <v>271</v>
      </c>
      <c r="D104" s="214" t="s">
        <v>243</v>
      </c>
      <c r="E104" s="215" t="s">
        <v>529</v>
      </c>
      <c r="F104" s="216" t="s">
        <v>530</v>
      </c>
      <c r="G104" s="217" t="s">
        <v>282</v>
      </c>
      <c r="H104" s="218">
        <v>6</v>
      </c>
      <c r="I104" s="219"/>
      <c r="J104" s="220">
        <f>ROUND(I104*H104,2)</f>
        <v>0</v>
      </c>
      <c r="K104" s="216" t="s">
        <v>247</v>
      </c>
      <c r="L104" s="45"/>
      <c r="M104" s="221" t="s">
        <v>19</v>
      </c>
      <c r="N104" s="222" t="s">
        <v>43</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248</v>
      </c>
      <c r="AT104" s="225" t="s">
        <v>243</v>
      </c>
      <c r="AU104" s="225" t="s">
        <v>79</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248</v>
      </c>
      <c r="BM104" s="225" t="s">
        <v>298</v>
      </c>
    </row>
    <row r="105" s="2" customFormat="1" ht="21.75" customHeight="1">
      <c r="A105" s="39"/>
      <c r="B105" s="40"/>
      <c r="C105" s="214" t="s">
        <v>304</v>
      </c>
      <c r="D105" s="214" t="s">
        <v>243</v>
      </c>
      <c r="E105" s="215" t="s">
        <v>531</v>
      </c>
      <c r="F105" s="216" t="s">
        <v>532</v>
      </c>
      <c r="G105" s="217" t="s">
        <v>282</v>
      </c>
      <c r="H105" s="218">
        <v>1</v>
      </c>
      <c r="I105" s="219"/>
      <c r="J105" s="220">
        <f>ROUND(I105*H105,2)</f>
        <v>0</v>
      </c>
      <c r="K105" s="216" t="s">
        <v>247</v>
      </c>
      <c r="L105" s="45"/>
      <c r="M105" s="221" t="s">
        <v>19</v>
      </c>
      <c r="N105" s="222"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248</v>
      </c>
      <c r="AT105" s="225" t="s">
        <v>243</v>
      </c>
      <c r="AU105" s="225" t="s">
        <v>79</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301</v>
      </c>
    </row>
    <row r="106" s="2" customFormat="1">
      <c r="A106" s="39"/>
      <c r="B106" s="40"/>
      <c r="C106" s="214" t="s">
        <v>275</v>
      </c>
      <c r="D106" s="214" t="s">
        <v>243</v>
      </c>
      <c r="E106" s="215" t="s">
        <v>533</v>
      </c>
      <c r="F106" s="216" t="s">
        <v>534</v>
      </c>
      <c r="G106" s="217" t="s">
        <v>251</v>
      </c>
      <c r="H106" s="218">
        <v>87.400000000000006</v>
      </c>
      <c r="I106" s="219"/>
      <c r="J106" s="220">
        <f>ROUND(I106*H106,2)</f>
        <v>0</v>
      </c>
      <c r="K106" s="216" t="s">
        <v>247</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79</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306</v>
      </c>
    </row>
    <row r="107" s="2" customFormat="1">
      <c r="A107" s="39"/>
      <c r="B107" s="40"/>
      <c r="C107" s="214" t="s">
        <v>309</v>
      </c>
      <c r="D107" s="214" t="s">
        <v>243</v>
      </c>
      <c r="E107" s="215" t="s">
        <v>535</v>
      </c>
      <c r="F107" s="216" t="s">
        <v>536</v>
      </c>
      <c r="G107" s="217" t="s">
        <v>282</v>
      </c>
      <c r="H107" s="218">
        <v>3</v>
      </c>
      <c r="I107" s="219"/>
      <c r="J107" s="220">
        <f>ROUND(I107*H107,2)</f>
        <v>0</v>
      </c>
      <c r="K107" s="216" t="s">
        <v>247</v>
      </c>
      <c r="L107" s="45"/>
      <c r="M107" s="221" t="s">
        <v>19</v>
      </c>
      <c r="N107" s="222" t="s">
        <v>43</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248</v>
      </c>
      <c r="AT107" s="225" t="s">
        <v>243</v>
      </c>
      <c r="AU107" s="225" t="s">
        <v>79</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248</v>
      </c>
      <c r="BM107" s="225" t="s">
        <v>308</v>
      </c>
    </row>
    <row r="108" s="2" customFormat="1">
      <c r="A108" s="39"/>
      <c r="B108" s="40"/>
      <c r="C108" s="214" t="s">
        <v>278</v>
      </c>
      <c r="D108" s="214" t="s">
        <v>243</v>
      </c>
      <c r="E108" s="215" t="s">
        <v>537</v>
      </c>
      <c r="F108" s="216" t="s">
        <v>538</v>
      </c>
      <c r="G108" s="217" t="s">
        <v>251</v>
      </c>
      <c r="H108" s="218">
        <v>21</v>
      </c>
      <c r="I108" s="219"/>
      <c r="J108" s="220">
        <f>ROUND(I108*H108,2)</f>
        <v>0</v>
      </c>
      <c r="K108" s="216" t="s">
        <v>247</v>
      </c>
      <c r="L108" s="45"/>
      <c r="M108" s="221" t="s">
        <v>19</v>
      </c>
      <c r="N108" s="222"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248</v>
      </c>
      <c r="AT108" s="225" t="s">
        <v>243</v>
      </c>
      <c r="AU108" s="225" t="s">
        <v>79</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248</v>
      </c>
      <c r="BM108" s="225" t="s">
        <v>311</v>
      </c>
    </row>
    <row r="109" s="2" customFormat="1">
      <c r="A109" s="39"/>
      <c r="B109" s="40"/>
      <c r="C109" s="214" t="s">
        <v>7</v>
      </c>
      <c r="D109" s="214" t="s">
        <v>243</v>
      </c>
      <c r="E109" s="215" t="s">
        <v>539</v>
      </c>
      <c r="F109" s="216" t="s">
        <v>540</v>
      </c>
      <c r="G109" s="217" t="s">
        <v>251</v>
      </c>
      <c r="H109" s="218">
        <v>89</v>
      </c>
      <c r="I109" s="219"/>
      <c r="J109" s="220">
        <f>ROUND(I109*H109,2)</f>
        <v>0</v>
      </c>
      <c r="K109" s="216" t="s">
        <v>247</v>
      </c>
      <c r="L109" s="45"/>
      <c r="M109" s="221" t="s">
        <v>19</v>
      </c>
      <c r="N109" s="222" t="s">
        <v>43</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248</v>
      </c>
      <c r="AT109" s="225" t="s">
        <v>243</v>
      </c>
      <c r="AU109" s="225" t="s">
        <v>79</v>
      </c>
      <c r="AY109" s="18" t="s">
        <v>240</v>
      </c>
      <c r="BE109" s="226">
        <f>IF(N109="základní",J109,0)</f>
        <v>0</v>
      </c>
      <c r="BF109" s="226">
        <f>IF(N109="snížená",J109,0)</f>
        <v>0</v>
      </c>
      <c r="BG109" s="226">
        <f>IF(N109="zákl. přenesená",J109,0)</f>
        <v>0</v>
      </c>
      <c r="BH109" s="226">
        <f>IF(N109="sníž. přenesená",J109,0)</f>
        <v>0</v>
      </c>
      <c r="BI109" s="226">
        <f>IF(N109="nulová",J109,0)</f>
        <v>0</v>
      </c>
      <c r="BJ109" s="18" t="s">
        <v>79</v>
      </c>
      <c r="BK109" s="226">
        <f>ROUND(I109*H109,2)</f>
        <v>0</v>
      </c>
      <c r="BL109" s="18" t="s">
        <v>248</v>
      </c>
      <c r="BM109" s="225" t="s">
        <v>313</v>
      </c>
    </row>
    <row r="110" s="2" customFormat="1" ht="33" customHeight="1">
      <c r="A110" s="39"/>
      <c r="B110" s="40"/>
      <c r="C110" s="214" t="s">
        <v>283</v>
      </c>
      <c r="D110" s="214" t="s">
        <v>243</v>
      </c>
      <c r="E110" s="215" t="s">
        <v>541</v>
      </c>
      <c r="F110" s="216" t="s">
        <v>542</v>
      </c>
      <c r="G110" s="217" t="s">
        <v>251</v>
      </c>
      <c r="H110" s="218">
        <v>1357</v>
      </c>
      <c r="I110" s="219"/>
      <c r="J110" s="220">
        <f>ROUND(I110*H110,2)</f>
        <v>0</v>
      </c>
      <c r="K110" s="216" t="s">
        <v>247</v>
      </c>
      <c r="L110" s="45"/>
      <c r="M110" s="221" t="s">
        <v>19</v>
      </c>
      <c r="N110" s="222" t="s">
        <v>43</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248</v>
      </c>
      <c r="AT110" s="225" t="s">
        <v>243</v>
      </c>
      <c r="AU110" s="225" t="s">
        <v>79</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248</v>
      </c>
      <c r="BM110" s="225" t="s">
        <v>315</v>
      </c>
    </row>
    <row r="111" s="2" customFormat="1">
      <c r="A111" s="39"/>
      <c r="B111" s="40"/>
      <c r="C111" s="214" t="s">
        <v>318</v>
      </c>
      <c r="D111" s="214" t="s">
        <v>243</v>
      </c>
      <c r="E111" s="215" t="s">
        <v>543</v>
      </c>
      <c r="F111" s="216" t="s">
        <v>544</v>
      </c>
      <c r="G111" s="217" t="s">
        <v>293</v>
      </c>
      <c r="H111" s="218">
        <v>135.69999999999999</v>
      </c>
      <c r="I111" s="219"/>
      <c r="J111" s="220">
        <f>ROUND(I111*H111,2)</f>
        <v>0</v>
      </c>
      <c r="K111" s="216" t="s">
        <v>247</v>
      </c>
      <c r="L111" s="45"/>
      <c r="M111" s="221" t="s">
        <v>19</v>
      </c>
      <c r="N111" s="222" t="s">
        <v>43</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248</v>
      </c>
      <c r="AT111" s="225" t="s">
        <v>243</v>
      </c>
      <c r="AU111" s="225" t="s">
        <v>79</v>
      </c>
      <c r="AY111" s="18" t="s">
        <v>240</v>
      </c>
      <c r="BE111" s="226">
        <f>IF(N111="základní",J111,0)</f>
        <v>0</v>
      </c>
      <c r="BF111" s="226">
        <f>IF(N111="snížená",J111,0)</f>
        <v>0</v>
      </c>
      <c r="BG111" s="226">
        <f>IF(N111="zákl. přenesená",J111,0)</f>
        <v>0</v>
      </c>
      <c r="BH111" s="226">
        <f>IF(N111="sníž. přenesená",J111,0)</f>
        <v>0</v>
      </c>
      <c r="BI111" s="226">
        <f>IF(N111="nulová",J111,0)</f>
        <v>0</v>
      </c>
      <c r="BJ111" s="18" t="s">
        <v>79</v>
      </c>
      <c r="BK111" s="226">
        <f>ROUND(I111*H111,2)</f>
        <v>0</v>
      </c>
      <c r="BL111" s="18" t="s">
        <v>248</v>
      </c>
      <c r="BM111" s="225" t="s">
        <v>317</v>
      </c>
    </row>
    <row r="112" s="12" customFormat="1" ht="25.92" customHeight="1">
      <c r="A112" s="12"/>
      <c r="B112" s="198"/>
      <c r="C112" s="199"/>
      <c r="D112" s="200" t="s">
        <v>71</v>
      </c>
      <c r="E112" s="201" t="s">
        <v>545</v>
      </c>
      <c r="F112" s="201" t="s">
        <v>546</v>
      </c>
      <c r="G112" s="199"/>
      <c r="H112" s="199"/>
      <c r="I112" s="202"/>
      <c r="J112" s="203">
        <f>BK112</f>
        <v>0</v>
      </c>
      <c r="K112" s="199"/>
      <c r="L112" s="204"/>
      <c r="M112" s="205"/>
      <c r="N112" s="206"/>
      <c r="O112" s="206"/>
      <c r="P112" s="207">
        <f>SUM(P113:P126)</f>
        <v>0</v>
      </c>
      <c r="Q112" s="206"/>
      <c r="R112" s="207">
        <f>SUM(R113:R126)</f>
        <v>0</v>
      </c>
      <c r="S112" s="206"/>
      <c r="T112" s="208">
        <f>SUM(T113:T126)</f>
        <v>0</v>
      </c>
      <c r="U112" s="12"/>
      <c r="V112" s="12"/>
      <c r="W112" s="12"/>
      <c r="X112" s="12"/>
      <c r="Y112" s="12"/>
      <c r="Z112" s="12"/>
      <c r="AA112" s="12"/>
      <c r="AB112" s="12"/>
      <c r="AC112" s="12"/>
      <c r="AD112" s="12"/>
      <c r="AE112" s="12"/>
      <c r="AR112" s="209" t="s">
        <v>79</v>
      </c>
      <c r="AT112" s="210" t="s">
        <v>71</v>
      </c>
      <c r="AU112" s="210" t="s">
        <v>72</v>
      </c>
      <c r="AY112" s="209" t="s">
        <v>240</v>
      </c>
      <c r="BK112" s="211">
        <f>SUM(BK113:BK126)</f>
        <v>0</v>
      </c>
    </row>
    <row r="113" s="2" customFormat="1">
      <c r="A113" s="39"/>
      <c r="B113" s="40"/>
      <c r="C113" s="214" t="s">
        <v>286</v>
      </c>
      <c r="D113" s="214" t="s">
        <v>243</v>
      </c>
      <c r="E113" s="215" t="s">
        <v>547</v>
      </c>
      <c r="F113" s="216" t="s">
        <v>548</v>
      </c>
      <c r="G113" s="217" t="s">
        <v>261</v>
      </c>
      <c r="H113" s="218">
        <v>382</v>
      </c>
      <c r="I113" s="219"/>
      <c r="J113" s="220">
        <f>ROUND(I113*H113,2)</f>
        <v>0</v>
      </c>
      <c r="K113" s="216" t="s">
        <v>247</v>
      </c>
      <c r="L113" s="45"/>
      <c r="M113" s="221" t="s">
        <v>19</v>
      </c>
      <c r="N113" s="222" t="s">
        <v>43</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248</v>
      </c>
      <c r="AT113" s="225" t="s">
        <v>243</v>
      </c>
      <c r="AU113" s="225" t="s">
        <v>79</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320</v>
      </c>
    </row>
    <row r="114" s="2" customFormat="1">
      <c r="A114" s="39"/>
      <c r="B114" s="40"/>
      <c r="C114" s="214" t="s">
        <v>323</v>
      </c>
      <c r="D114" s="214" t="s">
        <v>243</v>
      </c>
      <c r="E114" s="215" t="s">
        <v>549</v>
      </c>
      <c r="F114" s="216" t="s">
        <v>550</v>
      </c>
      <c r="G114" s="217" t="s">
        <v>261</v>
      </c>
      <c r="H114" s="218">
        <v>246</v>
      </c>
      <c r="I114" s="219"/>
      <c r="J114" s="220">
        <f>ROUND(I114*H114,2)</f>
        <v>0</v>
      </c>
      <c r="K114" s="216" t="s">
        <v>247</v>
      </c>
      <c r="L114" s="45"/>
      <c r="M114" s="221" t="s">
        <v>19</v>
      </c>
      <c r="N114" s="222" t="s">
        <v>43</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248</v>
      </c>
      <c r="AT114" s="225" t="s">
        <v>243</v>
      </c>
      <c r="AU114" s="225" t="s">
        <v>79</v>
      </c>
      <c r="AY114" s="18" t="s">
        <v>240</v>
      </c>
      <c r="BE114" s="226">
        <f>IF(N114="základní",J114,0)</f>
        <v>0</v>
      </c>
      <c r="BF114" s="226">
        <f>IF(N114="snížená",J114,0)</f>
        <v>0</v>
      </c>
      <c r="BG114" s="226">
        <f>IF(N114="zákl. přenesená",J114,0)</f>
        <v>0</v>
      </c>
      <c r="BH114" s="226">
        <f>IF(N114="sníž. přenesená",J114,0)</f>
        <v>0</v>
      </c>
      <c r="BI114" s="226">
        <f>IF(N114="nulová",J114,0)</f>
        <v>0</v>
      </c>
      <c r="BJ114" s="18" t="s">
        <v>79</v>
      </c>
      <c r="BK114" s="226">
        <f>ROUND(I114*H114,2)</f>
        <v>0</v>
      </c>
      <c r="BL114" s="18" t="s">
        <v>248</v>
      </c>
      <c r="BM114" s="225" t="s">
        <v>322</v>
      </c>
    </row>
    <row r="115" s="2" customFormat="1" ht="21.75" customHeight="1">
      <c r="A115" s="39"/>
      <c r="B115" s="40"/>
      <c r="C115" s="214" t="s">
        <v>290</v>
      </c>
      <c r="D115" s="214" t="s">
        <v>243</v>
      </c>
      <c r="E115" s="215" t="s">
        <v>551</v>
      </c>
      <c r="F115" s="216" t="s">
        <v>552</v>
      </c>
      <c r="G115" s="217" t="s">
        <v>251</v>
      </c>
      <c r="H115" s="218">
        <v>218</v>
      </c>
      <c r="I115" s="219"/>
      <c r="J115" s="220">
        <f>ROUND(I115*H115,2)</f>
        <v>0</v>
      </c>
      <c r="K115" s="216" t="s">
        <v>247</v>
      </c>
      <c r="L115" s="45"/>
      <c r="M115" s="221" t="s">
        <v>19</v>
      </c>
      <c r="N115" s="222" t="s">
        <v>43</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248</v>
      </c>
      <c r="AT115" s="225" t="s">
        <v>243</v>
      </c>
      <c r="AU115" s="225" t="s">
        <v>79</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327</v>
      </c>
    </row>
    <row r="116" s="2" customFormat="1">
      <c r="A116" s="39"/>
      <c r="B116" s="40"/>
      <c r="C116" s="214" t="s">
        <v>328</v>
      </c>
      <c r="D116" s="214" t="s">
        <v>243</v>
      </c>
      <c r="E116" s="215" t="s">
        <v>553</v>
      </c>
      <c r="F116" s="216" t="s">
        <v>554</v>
      </c>
      <c r="G116" s="217" t="s">
        <v>251</v>
      </c>
      <c r="H116" s="218">
        <v>26.760000000000002</v>
      </c>
      <c r="I116" s="219"/>
      <c r="J116" s="220">
        <f>ROUND(I116*H116,2)</f>
        <v>0</v>
      </c>
      <c r="K116" s="216" t="s">
        <v>247</v>
      </c>
      <c r="L116" s="45"/>
      <c r="M116" s="221" t="s">
        <v>19</v>
      </c>
      <c r="N116" s="222" t="s">
        <v>43</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248</v>
      </c>
      <c r="AT116" s="225" t="s">
        <v>243</v>
      </c>
      <c r="AU116" s="225" t="s">
        <v>79</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331</v>
      </c>
    </row>
    <row r="117" s="2" customFormat="1" ht="21.75" customHeight="1">
      <c r="A117" s="39"/>
      <c r="B117" s="40"/>
      <c r="C117" s="214" t="s">
        <v>294</v>
      </c>
      <c r="D117" s="214" t="s">
        <v>243</v>
      </c>
      <c r="E117" s="215" t="s">
        <v>555</v>
      </c>
      <c r="F117" s="216" t="s">
        <v>556</v>
      </c>
      <c r="G117" s="217" t="s">
        <v>251</v>
      </c>
      <c r="H117" s="218">
        <v>537</v>
      </c>
      <c r="I117" s="219"/>
      <c r="J117" s="220">
        <f>ROUND(I117*H117,2)</f>
        <v>0</v>
      </c>
      <c r="K117" s="216" t="s">
        <v>247</v>
      </c>
      <c r="L117" s="45"/>
      <c r="M117" s="221" t="s">
        <v>19</v>
      </c>
      <c r="N117" s="222" t="s">
        <v>43</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248</v>
      </c>
      <c r="AT117" s="225" t="s">
        <v>243</v>
      </c>
      <c r="AU117" s="225" t="s">
        <v>79</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248</v>
      </c>
      <c r="BM117" s="225" t="s">
        <v>344</v>
      </c>
    </row>
    <row r="118" s="2" customFormat="1">
      <c r="A118" s="39"/>
      <c r="B118" s="40"/>
      <c r="C118" s="214" t="s">
        <v>334</v>
      </c>
      <c r="D118" s="214" t="s">
        <v>243</v>
      </c>
      <c r="E118" s="215" t="s">
        <v>557</v>
      </c>
      <c r="F118" s="216" t="s">
        <v>558</v>
      </c>
      <c r="G118" s="217" t="s">
        <v>251</v>
      </c>
      <c r="H118" s="218">
        <v>34</v>
      </c>
      <c r="I118" s="219"/>
      <c r="J118" s="220">
        <f>ROUND(I118*H118,2)</f>
        <v>0</v>
      </c>
      <c r="K118" s="216" t="s">
        <v>247</v>
      </c>
      <c r="L118" s="45"/>
      <c r="M118" s="221" t="s">
        <v>19</v>
      </c>
      <c r="N118" s="222" t="s">
        <v>43</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248</v>
      </c>
      <c r="AT118" s="225" t="s">
        <v>243</v>
      </c>
      <c r="AU118" s="225" t="s">
        <v>79</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347</v>
      </c>
    </row>
    <row r="119" s="2" customFormat="1">
      <c r="A119" s="39"/>
      <c r="B119" s="40"/>
      <c r="C119" s="214" t="s">
        <v>298</v>
      </c>
      <c r="D119" s="214" t="s">
        <v>243</v>
      </c>
      <c r="E119" s="215" t="s">
        <v>559</v>
      </c>
      <c r="F119" s="216" t="s">
        <v>560</v>
      </c>
      <c r="G119" s="217" t="s">
        <v>293</v>
      </c>
      <c r="H119" s="218">
        <v>156</v>
      </c>
      <c r="I119" s="219"/>
      <c r="J119" s="220">
        <f>ROUND(I119*H119,2)</f>
        <v>0</v>
      </c>
      <c r="K119" s="216" t="s">
        <v>247</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248</v>
      </c>
      <c r="AT119" s="225" t="s">
        <v>243</v>
      </c>
      <c r="AU119" s="225" t="s">
        <v>79</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351</v>
      </c>
    </row>
    <row r="120" s="2" customFormat="1">
      <c r="A120" s="39"/>
      <c r="B120" s="40"/>
      <c r="C120" s="214" t="s">
        <v>341</v>
      </c>
      <c r="D120" s="214" t="s">
        <v>243</v>
      </c>
      <c r="E120" s="215" t="s">
        <v>561</v>
      </c>
      <c r="F120" s="216" t="s">
        <v>562</v>
      </c>
      <c r="G120" s="217" t="s">
        <v>293</v>
      </c>
      <c r="H120" s="218">
        <v>141</v>
      </c>
      <c r="I120" s="219"/>
      <c r="J120" s="220">
        <f>ROUND(I120*H120,2)</f>
        <v>0</v>
      </c>
      <c r="K120" s="216" t="s">
        <v>247</v>
      </c>
      <c r="L120" s="45"/>
      <c r="M120" s="221" t="s">
        <v>19</v>
      </c>
      <c r="N120" s="222" t="s">
        <v>43</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248</v>
      </c>
      <c r="AT120" s="225" t="s">
        <v>243</v>
      </c>
      <c r="AU120" s="225" t="s">
        <v>79</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248</v>
      </c>
      <c r="BM120" s="225" t="s">
        <v>354</v>
      </c>
    </row>
    <row r="121" s="2" customFormat="1">
      <c r="A121" s="39"/>
      <c r="B121" s="40"/>
      <c r="C121" s="214" t="s">
        <v>301</v>
      </c>
      <c r="D121" s="214" t="s">
        <v>243</v>
      </c>
      <c r="E121" s="215" t="s">
        <v>563</v>
      </c>
      <c r="F121" s="216" t="s">
        <v>564</v>
      </c>
      <c r="G121" s="217" t="s">
        <v>293</v>
      </c>
      <c r="H121" s="218">
        <v>30</v>
      </c>
      <c r="I121" s="219"/>
      <c r="J121" s="220">
        <f>ROUND(I121*H121,2)</f>
        <v>0</v>
      </c>
      <c r="K121" s="216" t="s">
        <v>247</v>
      </c>
      <c r="L121" s="45"/>
      <c r="M121" s="221" t="s">
        <v>19</v>
      </c>
      <c r="N121" s="222" t="s">
        <v>43</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248</v>
      </c>
      <c r="AT121" s="225" t="s">
        <v>243</v>
      </c>
      <c r="AU121" s="225" t="s">
        <v>79</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358</v>
      </c>
    </row>
    <row r="122" s="2" customFormat="1">
      <c r="A122" s="39"/>
      <c r="B122" s="40"/>
      <c r="C122" s="214" t="s">
        <v>348</v>
      </c>
      <c r="D122" s="214" t="s">
        <v>243</v>
      </c>
      <c r="E122" s="215" t="s">
        <v>565</v>
      </c>
      <c r="F122" s="216" t="s">
        <v>566</v>
      </c>
      <c r="G122" s="217" t="s">
        <v>293</v>
      </c>
      <c r="H122" s="218">
        <v>152</v>
      </c>
      <c r="I122" s="219"/>
      <c r="J122" s="220">
        <f>ROUND(I122*H122,2)</f>
        <v>0</v>
      </c>
      <c r="K122" s="216" t="s">
        <v>247</v>
      </c>
      <c r="L122" s="45"/>
      <c r="M122" s="221" t="s">
        <v>19</v>
      </c>
      <c r="N122" s="222" t="s">
        <v>43</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248</v>
      </c>
      <c r="AT122" s="225" t="s">
        <v>243</v>
      </c>
      <c r="AU122" s="225" t="s">
        <v>79</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248</v>
      </c>
      <c r="BM122" s="225" t="s">
        <v>363</v>
      </c>
    </row>
    <row r="123" s="2" customFormat="1" ht="33" customHeight="1">
      <c r="A123" s="39"/>
      <c r="B123" s="40"/>
      <c r="C123" s="214" t="s">
        <v>306</v>
      </c>
      <c r="D123" s="214" t="s">
        <v>243</v>
      </c>
      <c r="E123" s="215" t="s">
        <v>567</v>
      </c>
      <c r="F123" s="216" t="s">
        <v>568</v>
      </c>
      <c r="G123" s="217" t="s">
        <v>293</v>
      </c>
      <c r="H123" s="218">
        <v>0.432</v>
      </c>
      <c r="I123" s="219"/>
      <c r="J123" s="220">
        <f>ROUND(I123*H123,2)</f>
        <v>0</v>
      </c>
      <c r="K123" s="216" t="s">
        <v>247</v>
      </c>
      <c r="L123" s="45"/>
      <c r="M123" s="221" t="s">
        <v>19</v>
      </c>
      <c r="N123" s="222" t="s">
        <v>43</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248</v>
      </c>
      <c r="AT123" s="225" t="s">
        <v>243</v>
      </c>
      <c r="AU123" s="225" t="s">
        <v>79</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367</v>
      </c>
    </row>
    <row r="124" s="2" customFormat="1" ht="16.5" customHeight="1">
      <c r="A124" s="39"/>
      <c r="B124" s="40"/>
      <c r="C124" s="214" t="s">
        <v>355</v>
      </c>
      <c r="D124" s="214" t="s">
        <v>243</v>
      </c>
      <c r="E124" s="215" t="s">
        <v>569</v>
      </c>
      <c r="F124" s="216" t="s">
        <v>570</v>
      </c>
      <c r="G124" s="217" t="s">
        <v>251</v>
      </c>
      <c r="H124" s="218">
        <v>16</v>
      </c>
      <c r="I124" s="219"/>
      <c r="J124" s="220">
        <f>ROUND(I124*H124,2)</f>
        <v>0</v>
      </c>
      <c r="K124" s="216" t="s">
        <v>247</v>
      </c>
      <c r="L124" s="45"/>
      <c r="M124" s="221" t="s">
        <v>19</v>
      </c>
      <c r="N124" s="222" t="s">
        <v>43</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248</v>
      </c>
      <c r="AT124" s="225" t="s">
        <v>243</v>
      </c>
      <c r="AU124" s="225" t="s">
        <v>79</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370</v>
      </c>
    </row>
    <row r="125" s="2" customFormat="1">
      <c r="A125" s="39"/>
      <c r="B125" s="40"/>
      <c r="C125" s="214" t="s">
        <v>308</v>
      </c>
      <c r="D125" s="214" t="s">
        <v>243</v>
      </c>
      <c r="E125" s="215" t="s">
        <v>571</v>
      </c>
      <c r="F125" s="216" t="s">
        <v>572</v>
      </c>
      <c r="G125" s="217" t="s">
        <v>293</v>
      </c>
      <c r="H125" s="218">
        <v>1.3400000000000001</v>
      </c>
      <c r="I125" s="219"/>
      <c r="J125" s="220">
        <f>ROUND(I125*H125,2)</f>
        <v>0</v>
      </c>
      <c r="K125" s="216" t="s">
        <v>247</v>
      </c>
      <c r="L125" s="45"/>
      <c r="M125" s="221" t="s">
        <v>19</v>
      </c>
      <c r="N125" s="222" t="s">
        <v>43</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248</v>
      </c>
      <c r="AT125" s="225" t="s">
        <v>243</v>
      </c>
      <c r="AU125" s="225" t="s">
        <v>79</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248</v>
      </c>
      <c r="BM125" s="225" t="s">
        <v>374</v>
      </c>
    </row>
    <row r="126" s="2" customFormat="1" ht="16.5" customHeight="1">
      <c r="A126" s="39"/>
      <c r="B126" s="40"/>
      <c r="C126" s="214" t="s">
        <v>364</v>
      </c>
      <c r="D126" s="214" t="s">
        <v>243</v>
      </c>
      <c r="E126" s="215" t="s">
        <v>573</v>
      </c>
      <c r="F126" s="216" t="s">
        <v>574</v>
      </c>
      <c r="G126" s="217" t="s">
        <v>293</v>
      </c>
      <c r="H126" s="218">
        <v>8</v>
      </c>
      <c r="I126" s="219"/>
      <c r="J126" s="220">
        <f>ROUND(I126*H126,2)</f>
        <v>0</v>
      </c>
      <c r="K126" s="216" t="s">
        <v>247</v>
      </c>
      <c r="L126" s="45"/>
      <c r="M126" s="221" t="s">
        <v>19</v>
      </c>
      <c r="N126" s="222" t="s">
        <v>43</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248</v>
      </c>
      <c r="AT126" s="225" t="s">
        <v>243</v>
      </c>
      <c r="AU126" s="225" t="s">
        <v>79</v>
      </c>
      <c r="AY126" s="18" t="s">
        <v>240</v>
      </c>
      <c r="BE126" s="226">
        <f>IF(N126="základní",J126,0)</f>
        <v>0</v>
      </c>
      <c r="BF126" s="226">
        <f>IF(N126="snížená",J126,0)</f>
        <v>0</v>
      </c>
      <c r="BG126" s="226">
        <f>IF(N126="zákl. přenesená",J126,0)</f>
        <v>0</v>
      </c>
      <c r="BH126" s="226">
        <f>IF(N126="sníž. přenesená",J126,0)</f>
        <v>0</v>
      </c>
      <c r="BI126" s="226">
        <f>IF(N126="nulová",J126,0)</f>
        <v>0</v>
      </c>
      <c r="BJ126" s="18" t="s">
        <v>79</v>
      </c>
      <c r="BK126" s="226">
        <f>ROUND(I126*H126,2)</f>
        <v>0</v>
      </c>
      <c r="BL126" s="18" t="s">
        <v>248</v>
      </c>
      <c r="BM126" s="225" t="s">
        <v>377</v>
      </c>
    </row>
    <row r="127" s="12" customFormat="1" ht="25.92" customHeight="1">
      <c r="A127" s="12"/>
      <c r="B127" s="198"/>
      <c r="C127" s="199"/>
      <c r="D127" s="200" t="s">
        <v>71</v>
      </c>
      <c r="E127" s="201" t="s">
        <v>575</v>
      </c>
      <c r="F127" s="201" t="s">
        <v>576</v>
      </c>
      <c r="G127" s="199"/>
      <c r="H127" s="199"/>
      <c r="I127" s="202"/>
      <c r="J127" s="203">
        <f>BK127</f>
        <v>0</v>
      </c>
      <c r="K127" s="199"/>
      <c r="L127" s="204"/>
      <c r="M127" s="205"/>
      <c r="N127" s="206"/>
      <c r="O127" s="206"/>
      <c r="P127" s="207">
        <f>SUM(P128:P141)</f>
        <v>0</v>
      </c>
      <c r="Q127" s="206"/>
      <c r="R127" s="207">
        <f>SUM(R128:R141)</f>
        <v>0</v>
      </c>
      <c r="S127" s="206"/>
      <c r="T127" s="208">
        <f>SUM(T128:T141)</f>
        <v>0</v>
      </c>
      <c r="U127" s="12"/>
      <c r="V127" s="12"/>
      <c r="W127" s="12"/>
      <c r="X127" s="12"/>
      <c r="Y127" s="12"/>
      <c r="Z127" s="12"/>
      <c r="AA127" s="12"/>
      <c r="AB127" s="12"/>
      <c r="AC127" s="12"/>
      <c r="AD127" s="12"/>
      <c r="AE127" s="12"/>
      <c r="AR127" s="209" t="s">
        <v>79</v>
      </c>
      <c r="AT127" s="210" t="s">
        <v>71</v>
      </c>
      <c r="AU127" s="210" t="s">
        <v>72</v>
      </c>
      <c r="AY127" s="209" t="s">
        <v>240</v>
      </c>
      <c r="BK127" s="211">
        <f>SUM(BK128:BK141)</f>
        <v>0</v>
      </c>
    </row>
    <row r="128" s="2" customFormat="1" ht="16.5" customHeight="1">
      <c r="A128" s="39"/>
      <c r="B128" s="40"/>
      <c r="C128" s="214" t="s">
        <v>311</v>
      </c>
      <c r="D128" s="214" t="s">
        <v>243</v>
      </c>
      <c r="E128" s="215" t="s">
        <v>577</v>
      </c>
      <c r="F128" s="216" t="s">
        <v>578</v>
      </c>
      <c r="G128" s="217" t="s">
        <v>251</v>
      </c>
      <c r="H128" s="218">
        <v>927</v>
      </c>
      <c r="I128" s="219"/>
      <c r="J128" s="220">
        <f>ROUND(I128*H128,2)</f>
        <v>0</v>
      </c>
      <c r="K128" s="216" t="s">
        <v>247</v>
      </c>
      <c r="L128" s="45"/>
      <c r="M128" s="221" t="s">
        <v>19</v>
      </c>
      <c r="N128" s="222" t="s">
        <v>43</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248</v>
      </c>
      <c r="AT128" s="225" t="s">
        <v>243</v>
      </c>
      <c r="AU128" s="225" t="s">
        <v>79</v>
      </c>
      <c r="AY128" s="18" t="s">
        <v>240</v>
      </c>
      <c r="BE128" s="226">
        <f>IF(N128="základní",J128,0)</f>
        <v>0</v>
      </c>
      <c r="BF128" s="226">
        <f>IF(N128="snížená",J128,0)</f>
        <v>0</v>
      </c>
      <c r="BG128" s="226">
        <f>IF(N128="zákl. přenesená",J128,0)</f>
        <v>0</v>
      </c>
      <c r="BH128" s="226">
        <f>IF(N128="sníž. přenesená",J128,0)</f>
        <v>0</v>
      </c>
      <c r="BI128" s="226">
        <f>IF(N128="nulová",J128,0)</f>
        <v>0</v>
      </c>
      <c r="BJ128" s="18" t="s">
        <v>79</v>
      </c>
      <c r="BK128" s="226">
        <f>ROUND(I128*H128,2)</f>
        <v>0</v>
      </c>
      <c r="BL128" s="18" t="s">
        <v>248</v>
      </c>
      <c r="BM128" s="225" t="s">
        <v>382</v>
      </c>
    </row>
    <row r="129" s="2" customFormat="1">
      <c r="A129" s="39"/>
      <c r="B129" s="40"/>
      <c r="C129" s="214" t="s">
        <v>371</v>
      </c>
      <c r="D129" s="214" t="s">
        <v>243</v>
      </c>
      <c r="E129" s="215" t="s">
        <v>579</v>
      </c>
      <c r="F129" s="216" t="s">
        <v>580</v>
      </c>
      <c r="G129" s="217" t="s">
        <v>251</v>
      </c>
      <c r="H129" s="218">
        <v>1079</v>
      </c>
      <c r="I129" s="219"/>
      <c r="J129" s="220">
        <f>ROUND(I129*H129,2)</f>
        <v>0</v>
      </c>
      <c r="K129" s="216" t="s">
        <v>247</v>
      </c>
      <c r="L129" s="45"/>
      <c r="M129" s="221" t="s">
        <v>19</v>
      </c>
      <c r="N129" s="222" t="s">
        <v>43</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248</v>
      </c>
      <c r="AT129" s="225" t="s">
        <v>243</v>
      </c>
      <c r="AU129" s="225" t="s">
        <v>79</v>
      </c>
      <c r="AY129" s="18" t="s">
        <v>240</v>
      </c>
      <c r="BE129" s="226">
        <f>IF(N129="základní",J129,0)</f>
        <v>0</v>
      </c>
      <c r="BF129" s="226">
        <f>IF(N129="snížená",J129,0)</f>
        <v>0</v>
      </c>
      <c r="BG129" s="226">
        <f>IF(N129="zákl. přenesená",J129,0)</f>
        <v>0</v>
      </c>
      <c r="BH129" s="226">
        <f>IF(N129="sníž. přenesená",J129,0)</f>
        <v>0</v>
      </c>
      <c r="BI129" s="226">
        <f>IF(N129="nulová",J129,0)</f>
        <v>0</v>
      </c>
      <c r="BJ129" s="18" t="s">
        <v>79</v>
      </c>
      <c r="BK129" s="226">
        <f>ROUND(I129*H129,2)</f>
        <v>0</v>
      </c>
      <c r="BL129" s="18" t="s">
        <v>248</v>
      </c>
      <c r="BM129" s="225" t="s">
        <v>387</v>
      </c>
    </row>
    <row r="130" s="2" customFormat="1" ht="16.5" customHeight="1">
      <c r="A130" s="39"/>
      <c r="B130" s="40"/>
      <c r="C130" s="214" t="s">
        <v>313</v>
      </c>
      <c r="D130" s="214" t="s">
        <v>243</v>
      </c>
      <c r="E130" s="215" t="s">
        <v>581</v>
      </c>
      <c r="F130" s="216" t="s">
        <v>582</v>
      </c>
      <c r="G130" s="217" t="s">
        <v>251</v>
      </c>
      <c r="H130" s="218">
        <v>927</v>
      </c>
      <c r="I130" s="219"/>
      <c r="J130" s="220">
        <f>ROUND(I130*H130,2)</f>
        <v>0</v>
      </c>
      <c r="K130" s="216" t="s">
        <v>247</v>
      </c>
      <c r="L130" s="45"/>
      <c r="M130" s="221" t="s">
        <v>19</v>
      </c>
      <c r="N130" s="222" t="s">
        <v>43</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248</v>
      </c>
      <c r="AT130" s="225" t="s">
        <v>243</v>
      </c>
      <c r="AU130" s="225" t="s">
        <v>79</v>
      </c>
      <c r="AY130" s="18" t="s">
        <v>240</v>
      </c>
      <c r="BE130" s="226">
        <f>IF(N130="základní",J130,0)</f>
        <v>0</v>
      </c>
      <c r="BF130" s="226">
        <f>IF(N130="snížená",J130,0)</f>
        <v>0</v>
      </c>
      <c r="BG130" s="226">
        <f>IF(N130="zákl. přenesená",J130,0)</f>
        <v>0</v>
      </c>
      <c r="BH130" s="226">
        <f>IF(N130="sníž. přenesená",J130,0)</f>
        <v>0</v>
      </c>
      <c r="BI130" s="226">
        <f>IF(N130="nulová",J130,0)</f>
        <v>0</v>
      </c>
      <c r="BJ130" s="18" t="s">
        <v>79</v>
      </c>
      <c r="BK130" s="226">
        <f>ROUND(I130*H130,2)</f>
        <v>0</v>
      </c>
      <c r="BL130" s="18" t="s">
        <v>248</v>
      </c>
      <c r="BM130" s="225" t="s">
        <v>391</v>
      </c>
    </row>
    <row r="131" s="2" customFormat="1">
      <c r="A131" s="39"/>
      <c r="B131" s="40"/>
      <c r="C131" s="214" t="s">
        <v>378</v>
      </c>
      <c r="D131" s="214" t="s">
        <v>243</v>
      </c>
      <c r="E131" s="215" t="s">
        <v>583</v>
      </c>
      <c r="F131" s="216" t="s">
        <v>584</v>
      </c>
      <c r="G131" s="217" t="s">
        <v>251</v>
      </c>
      <c r="H131" s="218">
        <v>218</v>
      </c>
      <c r="I131" s="219"/>
      <c r="J131" s="220">
        <f>ROUND(I131*H131,2)</f>
        <v>0</v>
      </c>
      <c r="K131" s="216" t="s">
        <v>247</v>
      </c>
      <c r="L131" s="45"/>
      <c r="M131" s="221" t="s">
        <v>19</v>
      </c>
      <c r="N131" s="222" t="s">
        <v>43</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248</v>
      </c>
      <c r="AT131" s="225" t="s">
        <v>243</v>
      </c>
      <c r="AU131" s="225" t="s">
        <v>79</v>
      </c>
      <c r="AY131" s="18" t="s">
        <v>240</v>
      </c>
      <c r="BE131" s="226">
        <f>IF(N131="základní",J131,0)</f>
        <v>0</v>
      </c>
      <c r="BF131" s="226">
        <f>IF(N131="snížená",J131,0)</f>
        <v>0</v>
      </c>
      <c r="BG131" s="226">
        <f>IF(N131="zákl. přenesená",J131,0)</f>
        <v>0</v>
      </c>
      <c r="BH131" s="226">
        <f>IF(N131="sníž. přenesená",J131,0)</f>
        <v>0</v>
      </c>
      <c r="BI131" s="226">
        <f>IF(N131="nulová",J131,0)</f>
        <v>0</v>
      </c>
      <c r="BJ131" s="18" t="s">
        <v>79</v>
      </c>
      <c r="BK131" s="226">
        <f>ROUND(I131*H131,2)</f>
        <v>0</v>
      </c>
      <c r="BL131" s="18" t="s">
        <v>248</v>
      </c>
      <c r="BM131" s="225" t="s">
        <v>394</v>
      </c>
    </row>
    <row r="132" s="2" customFormat="1" ht="33" customHeight="1">
      <c r="A132" s="39"/>
      <c r="B132" s="40"/>
      <c r="C132" s="214" t="s">
        <v>315</v>
      </c>
      <c r="D132" s="214" t="s">
        <v>243</v>
      </c>
      <c r="E132" s="215" t="s">
        <v>585</v>
      </c>
      <c r="F132" s="216" t="s">
        <v>586</v>
      </c>
      <c r="G132" s="217" t="s">
        <v>251</v>
      </c>
      <c r="H132" s="218">
        <v>927</v>
      </c>
      <c r="I132" s="219"/>
      <c r="J132" s="220">
        <f>ROUND(I132*H132,2)</f>
        <v>0</v>
      </c>
      <c r="K132" s="216" t="s">
        <v>247</v>
      </c>
      <c r="L132" s="45"/>
      <c r="M132" s="221" t="s">
        <v>19</v>
      </c>
      <c r="N132" s="222" t="s">
        <v>43</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248</v>
      </c>
      <c r="AT132" s="225" t="s">
        <v>243</v>
      </c>
      <c r="AU132" s="225" t="s">
        <v>79</v>
      </c>
      <c r="AY132" s="18" t="s">
        <v>240</v>
      </c>
      <c r="BE132" s="226">
        <f>IF(N132="základní",J132,0)</f>
        <v>0</v>
      </c>
      <c r="BF132" s="226">
        <f>IF(N132="snížená",J132,0)</f>
        <v>0</v>
      </c>
      <c r="BG132" s="226">
        <f>IF(N132="zákl. přenesená",J132,0)</f>
        <v>0</v>
      </c>
      <c r="BH132" s="226">
        <f>IF(N132="sníž. přenesená",J132,0)</f>
        <v>0</v>
      </c>
      <c r="BI132" s="226">
        <f>IF(N132="nulová",J132,0)</f>
        <v>0</v>
      </c>
      <c r="BJ132" s="18" t="s">
        <v>79</v>
      </c>
      <c r="BK132" s="226">
        <f>ROUND(I132*H132,2)</f>
        <v>0</v>
      </c>
      <c r="BL132" s="18" t="s">
        <v>248</v>
      </c>
      <c r="BM132" s="225" t="s">
        <v>400</v>
      </c>
    </row>
    <row r="133" s="2" customFormat="1">
      <c r="A133" s="39"/>
      <c r="B133" s="40"/>
      <c r="C133" s="214" t="s">
        <v>388</v>
      </c>
      <c r="D133" s="214" t="s">
        <v>243</v>
      </c>
      <c r="E133" s="215" t="s">
        <v>587</v>
      </c>
      <c r="F133" s="216" t="s">
        <v>588</v>
      </c>
      <c r="G133" s="217" t="s">
        <v>293</v>
      </c>
      <c r="H133" s="218">
        <v>14</v>
      </c>
      <c r="I133" s="219"/>
      <c r="J133" s="220">
        <f>ROUND(I133*H133,2)</f>
        <v>0</v>
      </c>
      <c r="K133" s="216" t="s">
        <v>247</v>
      </c>
      <c r="L133" s="45"/>
      <c r="M133" s="221" t="s">
        <v>19</v>
      </c>
      <c r="N133" s="222" t="s">
        <v>43</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248</v>
      </c>
      <c r="AT133" s="225" t="s">
        <v>243</v>
      </c>
      <c r="AU133" s="225" t="s">
        <v>79</v>
      </c>
      <c r="AY133" s="18" t="s">
        <v>240</v>
      </c>
      <c r="BE133" s="226">
        <f>IF(N133="základní",J133,0)</f>
        <v>0</v>
      </c>
      <c r="BF133" s="226">
        <f>IF(N133="snížená",J133,0)</f>
        <v>0</v>
      </c>
      <c r="BG133" s="226">
        <f>IF(N133="zákl. přenesená",J133,0)</f>
        <v>0</v>
      </c>
      <c r="BH133" s="226">
        <f>IF(N133="sníž. přenesená",J133,0)</f>
        <v>0</v>
      </c>
      <c r="BI133" s="226">
        <f>IF(N133="nulová",J133,0)</f>
        <v>0</v>
      </c>
      <c r="BJ133" s="18" t="s">
        <v>79</v>
      </c>
      <c r="BK133" s="226">
        <f>ROUND(I133*H133,2)</f>
        <v>0</v>
      </c>
      <c r="BL133" s="18" t="s">
        <v>248</v>
      </c>
      <c r="BM133" s="225" t="s">
        <v>409</v>
      </c>
    </row>
    <row r="134" s="2" customFormat="1">
      <c r="A134" s="39"/>
      <c r="B134" s="40"/>
      <c r="C134" s="214" t="s">
        <v>317</v>
      </c>
      <c r="D134" s="214" t="s">
        <v>243</v>
      </c>
      <c r="E134" s="215" t="s">
        <v>589</v>
      </c>
      <c r="F134" s="216" t="s">
        <v>590</v>
      </c>
      <c r="G134" s="217" t="s">
        <v>293</v>
      </c>
      <c r="H134" s="218">
        <v>459</v>
      </c>
      <c r="I134" s="219"/>
      <c r="J134" s="220">
        <f>ROUND(I134*H134,2)</f>
        <v>0</v>
      </c>
      <c r="K134" s="216" t="s">
        <v>247</v>
      </c>
      <c r="L134" s="45"/>
      <c r="M134" s="221" t="s">
        <v>19</v>
      </c>
      <c r="N134" s="222" t="s">
        <v>43</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248</v>
      </c>
      <c r="AT134" s="225" t="s">
        <v>243</v>
      </c>
      <c r="AU134" s="225" t="s">
        <v>79</v>
      </c>
      <c r="AY134" s="18" t="s">
        <v>240</v>
      </c>
      <c r="BE134" s="226">
        <f>IF(N134="základní",J134,0)</f>
        <v>0</v>
      </c>
      <c r="BF134" s="226">
        <f>IF(N134="snížená",J134,0)</f>
        <v>0</v>
      </c>
      <c r="BG134" s="226">
        <f>IF(N134="zákl. přenesená",J134,0)</f>
        <v>0</v>
      </c>
      <c r="BH134" s="226">
        <f>IF(N134="sníž. přenesená",J134,0)</f>
        <v>0</v>
      </c>
      <c r="BI134" s="226">
        <f>IF(N134="nulová",J134,0)</f>
        <v>0</v>
      </c>
      <c r="BJ134" s="18" t="s">
        <v>79</v>
      </c>
      <c r="BK134" s="226">
        <f>ROUND(I134*H134,2)</f>
        <v>0</v>
      </c>
      <c r="BL134" s="18" t="s">
        <v>248</v>
      </c>
      <c r="BM134" s="225" t="s">
        <v>412</v>
      </c>
    </row>
    <row r="135" s="2" customFormat="1" ht="44.25" customHeight="1">
      <c r="A135" s="39"/>
      <c r="B135" s="40"/>
      <c r="C135" s="214" t="s">
        <v>397</v>
      </c>
      <c r="D135" s="214" t="s">
        <v>243</v>
      </c>
      <c r="E135" s="215" t="s">
        <v>591</v>
      </c>
      <c r="F135" s="216" t="s">
        <v>592</v>
      </c>
      <c r="G135" s="217" t="s">
        <v>251</v>
      </c>
      <c r="H135" s="218">
        <v>1938</v>
      </c>
      <c r="I135" s="219"/>
      <c r="J135" s="220">
        <f>ROUND(I135*H135,2)</f>
        <v>0</v>
      </c>
      <c r="K135" s="216" t="s">
        <v>247</v>
      </c>
      <c r="L135" s="45"/>
      <c r="M135" s="221" t="s">
        <v>19</v>
      </c>
      <c r="N135" s="222" t="s">
        <v>43</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248</v>
      </c>
      <c r="AT135" s="225" t="s">
        <v>243</v>
      </c>
      <c r="AU135" s="225" t="s">
        <v>79</v>
      </c>
      <c r="AY135" s="18" t="s">
        <v>240</v>
      </c>
      <c r="BE135" s="226">
        <f>IF(N135="základní",J135,0)</f>
        <v>0</v>
      </c>
      <c r="BF135" s="226">
        <f>IF(N135="snížená",J135,0)</f>
        <v>0</v>
      </c>
      <c r="BG135" s="226">
        <f>IF(N135="zákl. přenesená",J135,0)</f>
        <v>0</v>
      </c>
      <c r="BH135" s="226">
        <f>IF(N135="sníž. přenesená",J135,0)</f>
        <v>0</v>
      </c>
      <c r="BI135" s="226">
        <f>IF(N135="nulová",J135,0)</f>
        <v>0</v>
      </c>
      <c r="BJ135" s="18" t="s">
        <v>79</v>
      </c>
      <c r="BK135" s="226">
        <f>ROUND(I135*H135,2)</f>
        <v>0</v>
      </c>
      <c r="BL135" s="18" t="s">
        <v>248</v>
      </c>
      <c r="BM135" s="225" t="s">
        <v>417</v>
      </c>
    </row>
    <row r="136" s="2" customFormat="1" ht="21.75" customHeight="1">
      <c r="A136" s="39"/>
      <c r="B136" s="40"/>
      <c r="C136" s="214" t="s">
        <v>320</v>
      </c>
      <c r="D136" s="214" t="s">
        <v>243</v>
      </c>
      <c r="E136" s="215" t="s">
        <v>593</v>
      </c>
      <c r="F136" s="216" t="s">
        <v>594</v>
      </c>
      <c r="G136" s="217" t="s">
        <v>251</v>
      </c>
      <c r="H136" s="218">
        <v>1530</v>
      </c>
      <c r="I136" s="219"/>
      <c r="J136" s="220">
        <f>ROUND(I136*H136,2)</f>
        <v>0</v>
      </c>
      <c r="K136" s="216" t="s">
        <v>247</v>
      </c>
      <c r="L136" s="45"/>
      <c r="M136" s="221" t="s">
        <v>19</v>
      </c>
      <c r="N136" s="222" t="s">
        <v>43</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248</v>
      </c>
      <c r="AT136" s="225" t="s">
        <v>243</v>
      </c>
      <c r="AU136" s="225" t="s">
        <v>79</v>
      </c>
      <c r="AY136" s="18" t="s">
        <v>240</v>
      </c>
      <c r="BE136" s="226">
        <f>IF(N136="základní",J136,0)</f>
        <v>0</v>
      </c>
      <c r="BF136" s="226">
        <f>IF(N136="snížená",J136,0)</f>
        <v>0</v>
      </c>
      <c r="BG136" s="226">
        <f>IF(N136="zákl. přenesená",J136,0)</f>
        <v>0</v>
      </c>
      <c r="BH136" s="226">
        <f>IF(N136="sníž. přenesená",J136,0)</f>
        <v>0</v>
      </c>
      <c r="BI136" s="226">
        <f>IF(N136="nulová",J136,0)</f>
        <v>0</v>
      </c>
      <c r="BJ136" s="18" t="s">
        <v>79</v>
      </c>
      <c r="BK136" s="226">
        <f>ROUND(I136*H136,2)</f>
        <v>0</v>
      </c>
      <c r="BL136" s="18" t="s">
        <v>248</v>
      </c>
      <c r="BM136" s="225" t="s">
        <v>420</v>
      </c>
    </row>
    <row r="137" s="2" customFormat="1">
      <c r="A137" s="39"/>
      <c r="B137" s="40"/>
      <c r="C137" s="214" t="s">
        <v>406</v>
      </c>
      <c r="D137" s="214" t="s">
        <v>243</v>
      </c>
      <c r="E137" s="215" t="s">
        <v>595</v>
      </c>
      <c r="F137" s="216" t="s">
        <v>596</v>
      </c>
      <c r="G137" s="217" t="s">
        <v>261</v>
      </c>
      <c r="H137" s="218">
        <v>95.599999999999994</v>
      </c>
      <c r="I137" s="219"/>
      <c r="J137" s="220">
        <f>ROUND(I137*H137,2)</f>
        <v>0</v>
      </c>
      <c r="K137" s="216" t="s">
        <v>247</v>
      </c>
      <c r="L137" s="45"/>
      <c r="M137" s="221" t="s">
        <v>19</v>
      </c>
      <c r="N137" s="222" t="s">
        <v>43</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248</v>
      </c>
      <c r="AT137" s="225" t="s">
        <v>243</v>
      </c>
      <c r="AU137" s="225" t="s">
        <v>79</v>
      </c>
      <c r="AY137" s="18" t="s">
        <v>240</v>
      </c>
      <c r="BE137" s="226">
        <f>IF(N137="základní",J137,0)</f>
        <v>0</v>
      </c>
      <c r="BF137" s="226">
        <f>IF(N137="snížená",J137,0)</f>
        <v>0</v>
      </c>
      <c r="BG137" s="226">
        <f>IF(N137="zákl. přenesená",J137,0)</f>
        <v>0</v>
      </c>
      <c r="BH137" s="226">
        <f>IF(N137="sníž. přenesená",J137,0)</f>
        <v>0</v>
      </c>
      <c r="BI137" s="226">
        <f>IF(N137="nulová",J137,0)</f>
        <v>0</v>
      </c>
      <c r="BJ137" s="18" t="s">
        <v>79</v>
      </c>
      <c r="BK137" s="226">
        <f>ROUND(I137*H137,2)</f>
        <v>0</v>
      </c>
      <c r="BL137" s="18" t="s">
        <v>248</v>
      </c>
      <c r="BM137" s="225" t="s">
        <v>424</v>
      </c>
    </row>
    <row r="138" s="2" customFormat="1">
      <c r="A138" s="39"/>
      <c r="B138" s="40"/>
      <c r="C138" s="214" t="s">
        <v>322</v>
      </c>
      <c r="D138" s="214" t="s">
        <v>243</v>
      </c>
      <c r="E138" s="215" t="s">
        <v>597</v>
      </c>
      <c r="F138" s="216" t="s">
        <v>598</v>
      </c>
      <c r="G138" s="217" t="s">
        <v>261</v>
      </c>
      <c r="H138" s="218">
        <v>95.599999999999994</v>
      </c>
      <c r="I138" s="219"/>
      <c r="J138" s="220">
        <f>ROUND(I138*H138,2)</f>
        <v>0</v>
      </c>
      <c r="K138" s="216" t="s">
        <v>247</v>
      </c>
      <c r="L138" s="45"/>
      <c r="M138" s="221" t="s">
        <v>19</v>
      </c>
      <c r="N138" s="222" t="s">
        <v>43</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248</v>
      </c>
      <c r="AT138" s="225" t="s">
        <v>243</v>
      </c>
      <c r="AU138" s="225" t="s">
        <v>79</v>
      </c>
      <c r="AY138" s="18" t="s">
        <v>240</v>
      </c>
      <c r="BE138" s="226">
        <f>IF(N138="základní",J138,0)</f>
        <v>0</v>
      </c>
      <c r="BF138" s="226">
        <f>IF(N138="snížená",J138,0)</f>
        <v>0</v>
      </c>
      <c r="BG138" s="226">
        <f>IF(N138="zákl. přenesená",J138,0)</f>
        <v>0</v>
      </c>
      <c r="BH138" s="226">
        <f>IF(N138="sníž. přenesená",J138,0)</f>
        <v>0</v>
      </c>
      <c r="BI138" s="226">
        <f>IF(N138="nulová",J138,0)</f>
        <v>0</v>
      </c>
      <c r="BJ138" s="18" t="s">
        <v>79</v>
      </c>
      <c r="BK138" s="226">
        <f>ROUND(I138*H138,2)</f>
        <v>0</v>
      </c>
      <c r="BL138" s="18" t="s">
        <v>248</v>
      </c>
      <c r="BM138" s="225" t="s">
        <v>599</v>
      </c>
    </row>
    <row r="139" s="2" customFormat="1">
      <c r="A139" s="39"/>
      <c r="B139" s="40"/>
      <c r="C139" s="214" t="s">
        <v>413</v>
      </c>
      <c r="D139" s="214" t="s">
        <v>243</v>
      </c>
      <c r="E139" s="215" t="s">
        <v>600</v>
      </c>
      <c r="F139" s="216" t="s">
        <v>601</v>
      </c>
      <c r="G139" s="217" t="s">
        <v>251</v>
      </c>
      <c r="H139" s="218">
        <v>771</v>
      </c>
      <c r="I139" s="219"/>
      <c r="J139" s="220">
        <f>ROUND(I139*H139,2)</f>
        <v>0</v>
      </c>
      <c r="K139" s="216" t="s">
        <v>247</v>
      </c>
      <c r="L139" s="45"/>
      <c r="M139" s="221" t="s">
        <v>19</v>
      </c>
      <c r="N139" s="222" t="s">
        <v>43</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248</v>
      </c>
      <c r="AT139" s="225" t="s">
        <v>243</v>
      </c>
      <c r="AU139" s="225" t="s">
        <v>79</v>
      </c>
      <c r="AY139" s="18" t="s">
        <v>240</v>
      </c>
      <c r="BE139" s="226">
        <f>IF(N139="základní",J139,0)</f>
        <v>0</v>
      </c>
      <c r="BF139" s="226">
        <f>IF(N139="snížená",J139,0)</f>
        <v>0</v>
      </c>
      <c r="BG139" s="226">
        <f>IF(N139="zákl. přenesená",J139,0)</f>
        <v>0</v>
      </c>
      <c r="BH139" s="226">
        <f>IF(N139="sníž. přenesená",J139,0)</f>
        <v>0</v>
      </c>
      <c r="BI139" s="226">
        <f>IF(N139="nulová",J139,0)</f>
        <v>0</v>
      </c>
      <c r="BJ139" s="18" t="s">
        <v>79</v>
      </c>
      <c r="BK139" s="226">
        <f>ROUND(I139*H139,2)</f>
        <v>0</v>
      </c>
      <c r="BL139" s="18" t="s">
        <v>248</v>
      </c>
      <c r="BM139" s="225" t="s">
        <v>427</v>
      </c>
    </row>
    <row r="140" s="2" customFormat="1" ht="33" customHeight="1">
      <c r="A140" s="39"/>
      <c r="B140" s="40"/>
      <c r="C140" s="214" t="s">
        <v>325</v>
      </c>
      <c r="D140" s="214" t="s">
        <v>243</v>
      </c>
      <c r="E140" s="215" t="s">
        <v>602</v>
      </c>
      <c r="F140" s="216" t="s">
        <v>603</v>
      </c>
      <c r="G140" s="217" t="s">
        <v>293</v>
      </c>
      <c r="H140" s="218">
        <v>722</v>
      </c>
      <c r="I140" s="219"/>
      <c r="J140" s="220">
        <f>ROUND(I140*H140,2)</f>
        <v>0</v>
      </c>
      <c r="K140" s="216" t="s">
        <v>247</v>
      </c>
      <c r="L140" s="45"/>
      <c r="M140" s="221" t="s">
        <v>19</v>
      </c>
      <c r="N140" s="222" t="s">
        <v>43</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248</v>
      </c>
      <c r="AT140" s="225" t="s">
        <v>243</v>
      </c>
      <c r="AU140" s="225" t="s">
        <v>79</v>
      </c>
      <c r="AY140" s="18" t="s">
        <v>240</v>
      </c>
      <c r="BE140" s="226">
        <f>IF(N140="základní",J140,0)</f>
        <v>0</v>
      </c>
      <c r="BF140" s="226">
        <f>IF(N140="snížená",J140,0)</f>
        <v>0</v>
      </c>
      <c r="BG140" s="226">
        <f>IF(N140="zákl. přenesená",J140,0)</f>
        <v>0</v>
      </c>
      <c r="BH140" s="226">
        <f>IF(N140="sníž. přenesená",J140,0)</f>
        <v>0</v>
      </c>
      <c r="BI140" s="226">
        <f>IF(N140="nulová",J140,0)</f>
        <v>0</v>
      </c>
      <c r="BJ140" s="18" t="s">
        <v>79</v>
      </c>
      <c r="BK140" s="226">
        <f>ROUND(I140*H140,2)</f>
        <v>0</v>
      </c>
      <c r="BL140" s="18" t="s">
        <v>248</v>
      </c>
      <c r="BM140" s="225" t="s">
        <v>431</v>
      </c>
    </row>
    <row r="141" s="2" customFormat="1">
      <c r="A141" s="39"/>
      <c r="B141" s="40"/>
      <c r="C141" s="214" t="s">
        <v>421</v>
      </c>
      <c r="D141" s="214" t="s">
        <v>243</v>
      </c>
      <c r="E141" s="215" t="s">
        <v>604</v>
      </c>
      <c r="F141" s="216" t="s">
        <v>605</v>
      </c>
      <c r="G141" s="217" t="s">
        <v>293</v>
      </c>
      <c r="H141" s="218">
        <v>459</v>
      </c>
      <c r="I141" s="219"/>
      <c r="J141" s="220">
        <f>ROUND(I141*H141,2)</f>
        <v>0</v>
      </c>
      <c r="K141" s="216" t="s">
        <v>247</v>
      </c>
      <c r="L141" s="45"/>
      <c r="M141" s="221" t="s">
        <v>19</v>
      </c>
      <c r="N141" s="222" t="s">
        <v>43</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248</v>
      </c>
      <c r="AT141" s="225" t="s">
        <v>243</v>
      </c>
      <c r="AU141" s="225" t="s">
        <v>79</v>
      </c>
      <c r="AY141" s="18" t="s">
        <v>240</v>
      </c>
      <c r="BE141" s="226">
        <f>IF(N141="základní",J141,0)</f>
        <v>0</v>
      </c>
      <c r="BF141" s="226">
        <f>IF(N141="snížená",J141,0)</f>
        <v>0</v>
      </c>
      <c r="BG141" s="226">
        <f>IF(N141="zákl. přenesená",J141,0)</f>
        <v>0</v>
      </c>
      <c r="BH141" s="226">
        <f>IF(N141="sníž. přenesená",J141,0)</f>
        <v>0</v>
      </c>
      <c r="BI141" s="226">
        <f>IF(N141="nulová",J141,0)</f>
        <v>0</v>
      </c>
      <c r="BJ141" s="18" t="s">
        <v>79</v>
      </c>
      <c r="BK141" s="226">
        <f>ROUND(I141*H141,2)</f>
        <v>0</v>
      </c>
      <c r="BL141" s="18" t="s">
        <v>248</v>
      </c>
      <c r="BM141" s="225" t="s">
        <v>434</v>
      </c>
    </row>
    <row r="142" s="12" customFormat="1" ht="25.92" customHeight="1">
      <c r="A142" s="12"/>
      <c r="B142" s="198"/>
      <c r="C142" s="199"/>
      <c r="D142" s="200" t="s">
        <v>71</v>
      </c>
      <c r="E142" s="201" t="s">
        <v>606</v>
      </c>
      <c r="F142" s="201" t="s">
        <v>607</v>
      </c>
      <c r="G142" s="199"/>
      <c r="H142" s="199"/>
      <c r="I142" s="202"/>
      <c r="J142" s="203">
        <f>BK142</f>
        <v>0</v>
      </c>
      <c r="K142" s="199"/>
      <c r="L142" s="204"/>
      <c r="M142" s="205"/>
      <c r="N142" s="206"/>
      <c r="O142" s="206"/>
      <c r="P142" s="207">
        <f>SUM(P143:P146)</f>
        <v>0</v>
      </c>
      <c r="Q142" s="206"/>
      <c r="R142" s="207">
        <f>SUM(R143:R146)</f>
        <v>0</v>
      </c>
      <c r="S142" s="206"/>
      <c r="T142" s="208">
        <f>SUM(T143:T146)</f>
        <v>0</v>
      </c>
      <c r="U142" s="12"/>
      <c r="V142" s="12"/>
      <c r="W142" s="12"/>
      <c r="X142" s="12"/>
      <c r="Y142" s="12"/>
      <c r="Z142" s="12"/>
      <c r="AA142" s="12"/>
      <c r="AB142" s="12"/>
      <c r="AC142" s="12"/>
      <c r="AD142" s="12"/>
      <c r="AE142" s="12"/>
      <c r="AR142" s="209" t="s">
        <v>79</v>
      </c>
      <c r="AT142" s="210" t="s">
        <v>71</v>
      </c>
      <c r="AU142" s="210" t="s">
        <v>72</v>
      </c>
      <c r="AY142" s="209" t="s">
        <v>240</v>
      </c>
      <c r="BK142" s="211">
        <f>SUM(BK143:BK146)</f>
        <v>0</v>
      </c>
    </row>
    <row r="143" s="2" customFormat="1">
      <c r="A143" s="39"/>
      <c r="B143" s="40"/>
      <c r="C143" s="214" t="s">
        <v>327</v>
      </c>
      <c r="D143" s="214" t="s">
        <v>243</v>
      </c>
      <c r="E143" s="215" t="s">
        <v>608</v>
      </c>
      <c r="F143" s="216" t="s">
        <v>609</v>
      </c>
      <c r="G143" s="217" t="s">
        <v>251</v>
      </c>
      <c r="H143" s="218">
        <v>3</v>
      </c>
      <c r="I143" s="219"/>
      <c r="J143" s="220">
        <f>ROUND(I143*H143,2)</f>
        <v>0</v>
      </c>
      <c r="K143" s="216" t="s">
        <v>247</v>
      </c>
      <c r="L143" s="45"/>
      <c r="M143" s="221" t="s">
        <v>19</v>
      </c>
      <c r="N143" s="222" t="s">
        <v>43</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248</v>
      </c>
      <c r="AT143" s="225" t="s">
        <v>243</v>
      </c>
      <c r="AU143" s="225" t="s">
        <v>79</v>
      </c>
      <c r="AY143" s="18" t="s">
        <v>240</v>
      </c>
      <c r="BE143" s="226">
        <f>IF(N143="základní",J143,0)</f>
        <v>0</v>
      </c>
      <c r="BF143" s="226">
        <f>IF(N143="snížená",J143,0)</f>
        <v>0</v>
      </c>
      <c r="BG143" s="226">
        <f>IF(N143="zákl. přenesená",J143,0)</f>
        <v>0</v>
      </c>
      <c r="BH143" s="226">
        <f>IF(N143="sníž. přenesená",J143,0)</f>
        <v>0</v>
      </c>
      <c r="BI143" s="226">
        <f>IF(N143="nulová",J143,0)</f>
        <v>0</v>
      </c>
      <c r="BJ143" s="18" t="s">
        <v>79</v>
      </c>
      <c r="BK143" s="226">
        <f>ROUND(I143*H143,2)</f>
        <v>0</v>
      </c>
      <c r="BL143" s="18" t="s">
        <v>248</v>
      </c>
      <c r="BM143" s="225" t="s">
        <v>610</v>
      </c>
    </row>
    <row r="144" s="2" customFormat="1">
      <c r="A144" s="39"/>
      <c r="B144" s="40"/>
      <c r="C144" s="214" t="s">
        <v>428</v>
      </c>
      <c r="D144" s="214" t="s">
        <v>243</v>
      </c>
      <c r="E144" s="215" t="s">
        <v>611</v>
      </c>
      <c r="F144" s="216" t="s">
        <v>612</v>
      </c>
      <c r="G144" s="217" t="s">
        <v>251</v>
      </c>
      <c r="H144" s="218">
        <v>1.5</v>
      </c>
      <c r="I144" s="219"/>
      <c r="J144" s="220">
        <f>ROUND(I144*H144,2)</f>
        <v>0</v>
      </c>
      <c r="K144" s="216" t="s">
        <v>247</v>
      </c>
      <c r="L144" s="45"/>
      <c r="M144" s="221" t="s">
        <v>19</v>
      </c>
      <c r="N144" s="222" t="s">
        <v>43</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248</v>
      </c>
      <c r="AT144" s="225" t="s">
        <v>243</v>
      </c>
      <c r="AU144" s="225" t="s">
        <v>79</v>
      </c>
      <c r="AY144" s="18" t="s">
        <v>240</v>
      </c>
      <c r="BE144" s="226">
        <f>IF(N144="základní",J144,0)</f>
        <v>0</v>
      </c>
      <c r="BF144" s="226">
        <f>IF(N144="snížená",J144,0)</f>
        <v>0</v>
      </c>
      <c r="BG144" s="226">
        <f>IF(N144="zákl. přenesená",J144,0)</f>
        <v>0</v>
      </c>
      <c r="BH144" s="226">
        <f>IF(N144="sníž. přenesená",J144,0)</f>
        <v>0</v>
      </c>
      <c r="BI144" s="226">
        <f>IF(N144="nulová",J144,0)</f>
        <v>0</v>
      </c>
      <c r="BJ144" s="18" t="s">
        <v>79</v>
      </c>
      <c r="BK144" s="226">
        <f>ROUND(I144*H144,2)</f>
        <v>0</v>
      </c>
      <c r="BL144" s="18" t="s">
        <v>248</v>
      </c>
      <c r="BM144" s="225" t="s">
        <v>613</v>
      </c>
    </row>
    <row r="145" s="2" customFormat="1" ht="44.25" customHeight="1">
      <c r="A145" s="39"/>
      <c r="B145" s="40"/>
      <c r="C145" s="214" t="s">
        <v>331</v>
      </c>
      <c r="D145" s="214" t="s">
        <v>243</v>
      </c>
      <c r="E145" s="215" t="s">
        <v>614</v>
      </c>
      <c r="F145" s="216" t="s">
        <v>615</v>
      </c>
      <c r="G145" s="217" t="s">
        <v>282</v>
      </c>
      <c r="H145" s="218">
        <v>14</v>
      </c>
      <c r="I145" s="219"/>
      <c r="J145" s="220">
        <f>ROUND(I145*H145,2)</f>
        <v>0</v>
      </c>
      <c r="K145" s="216" t="s">
        <v>247</v>
      </c>
      <c r="L145" s="45"/>
      <c r="M145" s="221" t="s">
        <v>19</v>
      </c>
      <c r="N145" s="222" t="s">
        <v>43</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248</v>
      </c>
      <c r="AT145" s="225" t="s">
        <v>243</v>
      </c>
      <c r="AU145" s="225" t="s">
        <v>79</v>
      </c>
      <c r="AY145" s="18" t="s">
        <v>240</v>
      </c>
      <c r="BE145" s="226">
        <f>IF(N145="základní",J145,0)</f>
        <v>0</v>
      </c>
      <c r="BF145" s="226">
        <f>IF(N145="snížená",J145,0)</f>
        <v>0</v>
      </c>
      <c r="BG145" s="226">
        <f>IF(N145="zákl. přenesená",J145,0)</f>
        <v>0</v>
      </c>
      <c r="BH145" s="226">
        <f>IF(N145="sníž. přenesená",J145,0)</f>
        <v>0</v>
      </c>
      <c r="BI145" s="226">
        <f>IF(N145="nulová",J145,0)</f>
        <v>0</v>
      </c>
      <c r="BJ145" s="18" t="s">
        <v>79</v>
      </c>
      <c r="BK145" s="226">
        <f>ROUND(I145*H145,2)</f>
        <v>0</v>
      </c>
      <c r="BL145" s="18" t="s">
        <v>248</v>
      </c>
      <c r="BM145" s="225" t="s">
        <v>616</v>
      </c>
    </row>
    <row r="146" s="2" customFormat="1" ht="33" customHeight="1">
      <c r="A146" s="39"/>
      <c r="B146" s="40"/>
      <c r="C146" s="214" t="s">
        <v>617</v>
      </c>
      <c r="D146" s="214" t="s">
        <v>243</v>
      </c>
      <c r="E146" s="215" t="s">
        <v>618</v>
      </c>
      <c r="F146" s="216" t="s">
        <v>619</v>
      </c>
      <c r="G146" s="217" t="s">
        <v>282</v>
      </c>
      <c r="H146" s="218">
        <v>10</v>
      </c>
      <c r="I146" s="219"/>
      <c r="J146" s="220">
        <f>ROUND(I146*H146,2)</f>
        <v>0</v>
      </c>
      <c r="K146" s="216" t="s">
        <v>247</v>
      </c>
      <c r="L146" s="45"/>
      <c r="M146" s="221" t="s">
        <v>19</v>
      </c>
      <c r="N146" s="222" t="s">
        <v>43</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248</v>
      </c>
      <c r="AT146" s="225" t="s">
        <v>243</v>
      </c>
      <c r="AU146" s="225" t="s">
        <v>79</v>
      </c>
      <c r="AY146" s="18" t="s">
        <v>240</v>
      </c>
      <c r="BE146" s="226">
        <f>IF(N146="základní",J146,0)</f>
        <v>0</v>
      </c>
      <c r="BF146" s="226">
        <f>IF(N146="snížená",J146,0)</f>
        <v>0</v>
      </c>
      <c r="BG146" s="226">
        <f>IF(N146="zákl. přenesená",J146,0)</f>
        <v>0</v>
      </c>
      <c r="BH146" s="226">
        <f>IF(N146="sníž. přenesená",J146,0)</f>
        <v>0</v>
      </c>
      <c r="BI146" s="226">
        <f>IF(N146="nulová",J146,0)</f>
        <v>0</v>
      </c>
      <c r="BJ146" s="18" t="s">
        <v>79</v>
      </c>
      <c r="BK146" s="226">
        <f>ROUND(I146*H146,2)</f>
        <v>0</v>
      </c>
      <c r="BL146" s="18" t="s">
        <v>248</v>
      </c>
      <c r="BM146" s="225" t="s">
        <v>620</v>
      </c>
    </row>
    <row r="147" s="12" customFormat="1" ht="25.92" customHeight="1">
      <c r="A147" s="12"/>
      <c r="B147" s="198"/>
      <c r="C147" s="199"/>
      <c r="D147" s="200" t="s">
        <v>71</v>
      </c>
      <c r="E147" s="201" t="s">
        <v>621</v>
      </c>
      <c r="F147" s="201" t="s">
        <v>622</v>
      </c>
      <c r="G147" s="199"/>
      <c r="H147" s="199"/>
      <c r="I147" s="202"/>
      <c r="J147" s="203">
        <f>BK147</f>
        <v>0</v>
      </c>
      <c r="K147" s="199"/>
      <c r="L147" s="204"/>
      <c r="M147" s="205"/>
      <c r="N147" s="206"/>
      <c r="O147" s="206"/>
      <c r="P147" s="207">
        <f>SUM(P148:P155)</f>
        <v>0</v>
      </c>
      <c r="Q147" s="206"/>
      <c r="R147" s="207">
        <f>SUM(R148:R155)</f>
        <v>0</v>
      </c>
      <c r="S147" s="206"/>
      <c r="T147" s="208">
        <f>SUM(T148:T155)</f>
        <v>0</v>
      </c>
      <c r="U147" s="12"/>
      <c r="V147" s="12"/>
      <c r="W147" s="12"/>
      <c r="X147" s="12"/>
      <c r="Y147" s="12"/>
      <c r="Z147" s="12"/>
      <c r="AA147" s="12"/>
      <c r="AB147" s="12"/>
      <c r="AC147" s="12"/>
      <c r="AD147" s="12"/>
      <c r="AE147" s="12"/>
      <c r="AR147" s="209" t="s">
        <v>79</v>
      </c>
      <c r="AT147" s="210" t="s">
        <v>71</v>
      </c>
      <c r="AU147" s="210" t="s">
        <v>72</v>
      </c>
      <c r="AY147" s="209" t="s">
        <v>240</v>
      </c>
      <c r="BK147" s="211">
        <f>SUM(BK148:BK155)</f>
        <v>0</v>
      </c>
    </row>
    <row r="148" s="2" customFormat="1">
      <c r="A148" s="39"/>
      <c r="B148" s="40"/>
      <c r="C148" s="214" t="s">
        <v>333</v>
      </c>
      <c r="D148" s="214" t="s">
        <v>243</v>
      </c>
      <c r="E148" s="215" t="s">
        <v>623</v>
      </c>
      <c r="F148" s="216" t="s">
        <v>624</v>
      </c>
      <c r="G148" s="217" t="s">
        <v>282</v>
      </c>
      <c r="H148" s="218">
        <v>2</v>
      </c>
      <c r="I148" s="219"/>
      <c r="J148" s="220">
        <f>ROUND(I148*H148,2)</f>
        <v>0</v>
      </c>
      <c r="K148" s="216" t="s">
        <v>247</v>
      </c>
      <c r="L148" s="45"/>
      <c r="M148" s="221" t="s">
        <v>19</v>
      </c>
      <c r="N148" s="222" t="s">
        <v>43</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248</v>
      </c>
      <c r="AT148" s="225" t="s">
        <v>243</v>
      </c>
      <c r="AU148" s="225" t="s">
        <v>79</v>
      </c>
      <c r="AY148" s="18" t="s">
        <v>240</v>
      </c>
      <c r="BE148" s="226">
        <f>IF(N148="základní",J148,0)</f>
        <v>0</v>
      </c>
      <c r="BF148" s="226">
        <f>IF(N148="snížená",J148,0)</f>
        <v>0</v>
      </c>
      <c r="BG148" s="226">
        <f>IF(N148="zákl. přenesená",J148,0)</f>
        <v>0</v>
      </c>
      <c r="BH148" s="226">
        <f>IF(N148="sníž. přenesená",J148,0)</f>
        <v>0</v>
      </c>
      <c r="BI148" s="226">
        <f>IF(N148="nulová",J148,0)</f>
        <v>0</v>
      </c>
      <c r="BJ148" s="18" t="s">
        <v>79</v>
      </c>
      <c r="BK148" s="226">
        <f>ROUND(I148*H148,2)</f>
        <v>0</v>
      </c>
      <c r="BL148" s="18" t="s">
        <v>248</v>
      </c>
      <c r="BM148" s="225" t="s">
        <v>625</v>
      </c>
    </row>
    <row r="149" s="2" customFormat="1" ht="44.25" customHeight="1">
      <c r="A149" s="39"/>
      <c r="B149" s="40"/>
      <c r="C149" s="214" t="s">
        <v>626</v>
      </c>
      <c r="D149" s="214" t="s">
        <v>243</v>
      </c>
      <c r="E149" s="215" t="s">
        <v>627</v>
      </c>
      <c r="F149" s="216" t="s">
        <v>628</v>
      </c>
      <c r="G149" s="217" t="s">
        <v>251</v>
      </c>
      <c r="H149" s="218">
        <v>154</v>
      </c>
      <c r="I149" s="219"/>
      <c r="J149" s="220">
        <f>ROUND(I149*H149,2)</f>
        <v>0</v>
      </c>
      <c r="K149" s="216" t="s">
        <v>247</v>
      </c>
      <c r="L149" s="45"/>
      <c r="M149" s="221" t="s">
        <v>19</v>
      </c>
      <c r="N149" s="222" t="s">
        <v>43</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248</v>
      </c>
      <c r="AT149" s="225" t="s">
        <v>243</v>
      </c>
      <c r="AU149" s="225" t="s">
        <v>79</v>
      </c>
      <c r="AY149" s="18" t="s">
        <v>240</v>
      </c>
      <c r="BE149" s="226">
        <f>IF(N149="základní",J149,0)</f>
        <v>0</v>
      </c>
      <c r="BF149" s="226">
        <f>IF(N149="snížená",J149,0)</f>
        <v>0</v>
      </c>
      <c r="BG149" s="226">
        <f>IF(N149="zákl. přenesená",J149,0)</f>
        <v>0</v>
      </c>
      <c r="BH149" s="226">
        <f>IF(N149="sníž. přenesená",J149,0)</f>
        <v>0</v>
      </c>
      <c r="BI149" s="226">
        <f>IF(N149="nulová",J149,0)</f>
        <v>0</v>
      </c>
      <c r="BJ149" s="18" t="s">
        <v>79</v>
      </c>
      <c r="BK149" s="226">
        <f>ROUND(I149*H149,2)</f>
        <v>0</v>
      </c>
      <c r="BL149" s="18" t="s">
        <v>248</v>
      </c>
      <c r="BM149" s="225" t="s">
        <v>629</v>
      </c>
    </row>
    <row r="150" s="2" customFormat="1" ht="16.5" customHeight="1">
      <c r="A150" s="39"/>
      <c r="B150" s="40"/>
      <c r="C150" s="214" t="s">
        <v>336</v>
      </c>
      <c r="D150" s="214" t="s">
        <v>243</v>
      </c>
      <c r="E150" s="215" t="s">
        <v>630</v>
      </c>
      <c r="F150" s="216" t="s">
        <v>631</v>
      </c>
      <c r="G150" s="217" t="s">
        <v>293</v>
      </c>
      <c r="H150" s="218">
        <v>0.5</v>
      </c>
      <c r="I150" s="219"/>
      <c r="J150" s="220">
        <f>ROUND(I150*H150,2)</f>
        <v>0</v>
      </c>
      <c r="K150" s="216" t="s">
        <v>247</v>
      </c>
      <c r="L150" s="45"/>
      <c r="M150" s="221" t="s">
        <v>19</v>
      </c>
      <c r="N150" s="222" t="s">
        <v>43</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248</v>
      </c>
      <c r="AT150" s="225" t="s">
        <v>243</v>
      </c>
      <c r="AU150" s="225" t="s">
        <v>79</v>
      </c>
      <c r="AY150" s="18" t="s">
        <v>240</v>
      </c>
      <c r="BE150" s="226">
        <f>IF(N150="základní",J150,0)</f>
        <v>0</v>
      </c>
      <c r="BF150" s="226">
        <f>IF(N150="snížená",J150,0)</f>
        <v>0</v>
      </c>
      <c r="BG150" s="226">
        <f>IF(N150="zákl. přenesená",J150,0)</f>
        <v>0</v>
      </c>
      <c r="BH150" s="226">
        <f>IF(N150="sníž. přenesená",J150,0)</f>
        <v>0</v>
      </c>
      <c r="BI150" s="226">
        <f>IF(N150="nulová",J150,0)</f>
        <v>0</v>
      </c>
      <c r="BJ150" s="18" t="s">
        <v>79</v>
      </c>
      <c r="BK150" s="226">
        <f>ROUND(I150*H150,2)</f>
        <v>0</v>
      </c>
      <c r="BL150" s="18" t="s">
        <v>248</v>
      </c>
      <c r="BM150" s="225" t="s">
        <v>632</v>
      </c>
    </row>
    <row r="151" s="2" customFormat="1" ht="16.5" customHeight="1">
      <c r="A151" s="39"/>
      <c r="B151" s="40"/>
      <c r="C151" s="214" t="s">
        <v>633</v>
      </c>
      <c r="D151" s="214" t="s">
        <v>243</v>
      </c>
      <c r="E151" s="215" t="s">
        <v>634</v>
      </c>
      <c r="F151" s="216" t="s">
        <v>635</v>
      </c>
      <c r="G151" s="217" t="s">
        <v>293</v>
      </c>
      <c r="H151" s="218">
        <v>32</v>
      </c>
      <c r="I151" s="219"/>
      <c r="J151" s="220">
        <f>ROUND(I151*H151,2)</f>
        <v>0</v>
      </c>
      <c r="K151" s="216" t="s">
        <v>247</v>
      </c>
      <c r="L151" s="45"/>
      <c r="M151" s="221" t="s">
        <v>19</v>
      </c>
      <c r="N151" s="222" t="s">
        <v>43</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248</v>
      </c>
      <c r="AT151" s="225" t="s">
        <v>243</v>
      </c>
      <c r="AU151" s="225" t="s">
        <v>79</v>
      </c>
      <c r="AY151" s="18" t="s">
        <v>240</v>
      </c>
      <c r="BE151" s="226">
        <f>IF(N151="základní",J151,0)</f>
        <v>0</v>
      </c>
      <c r="BF151" s="226">
        <f>IF(N151="snížená",J151,0)</f>
        <v>0</v>
      </c>
      <c r="BG151" s="226">
        <f>IF(N151="zákl. přenesená",J151,0)</f>
        <v>0</v>
      </c>
      <c r="BH151" s="226">
        <f>IF(N151="sníž. přenesená",J151,0)</f>
        <v>0</v>
      </c>
      <c r="BI151" s="226">
        <f>IF(N151="nulová",J151,0)</f>
        <v>0</v>
      </c>
      <c r="BJ151" s="18" t="s">
        <v>79</v>
      </c>
      <c r="BK151" s="226">
        <f>ROUND(I151*H151,2)</f>
        <v>0</v>
      </c>
      <c r="BL151" s="18" t="s">
        <v>248</v>
      </c>
      <c r="BM151" s="225" t="s">
        <v>636</v>
      </c>
    </row>
    <row r="152" s="2" customFormat="1" ht="33" customHeight="1">
      <c r="A152" s="39"/>
      <c r="B152" s="40"/>
      <c r="C152" s="214" t="s">
        <v>338</v>
      </c>
      <c r="D152" s="214" t="s">
        <v>243</v>
      </c>
      <c r="E152" s="215" t="s">
        <v>637</v>
      </c>
      <c r="F152" s="216" t="s">
        <v>638</v>
      </c>
      <c r="G152" s="217" t="s">
        <v>261</v>
      </c>
      <c r="H152" s="218">
        <v>64</v>
      </c>
      <c r="I152" s="219"/>
      <c r="J152" s="220">
        <f>ROUND(I152*H152,2)</f>
        <v>0</v>
      </c>
      <c r="K152" s="216" t="s">
        <v>247</v>
      </c>
      <c r="L152" s="45"/>
      <c r="M152" s="221" t="s">
        <v>19</v>
      </c>
      <c r="N152" s="222" t="s">
        <v>43</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248</v>
      </c>
      <c r="AT152" s="225" t="s">
        <v>243</v>
      </c>
      <c r="AU152" s="225" t="s">
        <v>79</v>
      </c>
      <c r="AY152" s="18" t="s">
        <v>240</v>
      </c>
      <c r="BE152" s="226">
        <f>IF(N152="základní",J152,0)</f>
        <v>0</v>
      </c>
      <c r="BF152" s="226">
        <f>IF(N152="snížená",J152,0)</f>
        <v>0</v>
      </c>
      <c r="BG152" s="226">
        <f>IF(N152="zákl. přenesená",J152,0)</f>
        <v>0</v>
      </c>
      <c r="BH152" s="226">
        <f>IF(N152="sníž. přenesená",J152,0)</f>
        <v>0</v>
      </c>
      <c r="BI152" s="226">
        <f>IF(N152="nulová",J152,0)</f>
        <v>0</v>
      </c>
      <c r="BJ152" s="18" t="s">
        <v>79</v>
      </c>
      <c r="BK152" s="226">
        <f>ROUND(I152*H152,2)</f>
        <v>0</v>
      </c>
      <c r="BL152" s="18" t="s">
        <v>248</v>
      </c>
      <c r="BM152" s="225" t="s">
        <v>639</v>
      </c>
    </row>
    <row r="153" s="2" customFormat="1" ht="16.5" customHeight="1">
      <c r="A153" s="39"/>
      <c r="B153" s="40"/>
      <c r="C153" s="214" t="s">
        <v>640</v>
      </c>
      <c r="D153" s="214" t="s">
        <v>243</v>
      </c>
      <c r="E153" s="215" t="s">
        <v>641</v>
      </c>
      <c r="F153" s="216" t="s">
        <v>642</v>
      </c>
      <c r="G153" s="217" t="s">
        <v>282</v>
      </c>
      <c r="H153" s="218">
        <v>1</v>
      </c>
      <c r="I153" s="219"/>
      <c r="J153" s="220">
        <f>ROUND(I153*H153,2)</f>
        <v>0</v>
      </c>
      <c r="K153" s="216" t="s">
        <v>247</v>
      </c>
      <c r="L153" s="45"/>
      <c r="M153" s="221" t="s">
        <v>19</v>
      </c>
      <c r="N153" s="222" t="s">
        <v>43</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248</v>
      </c>
      <c r="AT153" s="225" t="s">
        <v>243</v>
      </c>
      <c r="AU153" s="225" t="s">
        <v>79</v>
      </c>
      <c r="AY153" s="18" t="s">
        <v>240</v>
      </c>
      <c r="BE153" s="226">
        <f>IF(N153="základní",J153,0)</f>
        <v>0</v>
      </c>
      <c r="BF153" s="226">
        <f>IF(N153="snížená",J153,0)</f>
        <v>0</v>
      </c>
      <c r="BG153" s="226">
        <f>IF(N153="zákl. přenesená",J153,0)</f>
        <v>0</v>
      </c>
      <c r="BH153" s="226">
        <f>IF(N153="sníž. přenesená",J153,0)</f>
        <v>0</v>
      </c>
      <c r="BI153" s="226">
        <f>IF(N153="nulová",J153,0)</f>
        <v>0</v>
      </c>
      <c r="BJ153" s="18" t="s">
        <v>79</v>
      </c>
      <c r="BK153" s="226">
        <f>ROUND(I153*H153,2)</f>
        <v>0</v>
      </c>
      <c r="BL153" s="18" t="s">
        <v>248</v>
      </c>
      <c r="BM153" s="225" t="s">
        <v>643</v>
      </c>
    </row>
    <row r="154" s="2" customFormat="1" ht="16.5" customHeight="1">
      <c r="A154" s="39"/>
      <c r="B154" s="40"/>
      <c r="C154" s="214" t="s">
        <v>344</v>
      </c>
      <c r="D154" s="214" t="s">
        <v>243</v>
      </c>
      <c r="E154" s="215" t="s">
        <v>644</v>
      </c>
      <c r="F154" s="216" t="s">
        <v>645</v>
      </c>
      <c r="G154" s="217" t="s">
        <v>282</v>
      </c>
      <c r="H154" s="218">
        <v>4</v>
      </c>
      <c r="I154" s="219"/>
      <c r="J154" s="220">
        <f>ROUND(I154*H154,2)</f>
        <v>0</v>
      </c>
      <c r="K154" s="216" t="s">
        <v>247</v>
      </c>
      <c r="L154" s="45"/>
      <c r="M154" s="221" t="s">
        <v>19</v>
      </c>
      <c r="N154" s="222" t="s">
        <v>43</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248</v>
      </c>
      <c r="AT154" s="225" t="s">
        <v>243</v>
      </c>
      <c r="AU154" s="225" t="s">
        <v>79</v>
      </c>
      <c r="AY154" s="18" t="s">
        <v>240</v>
      </c>
      <c r="BE154" s="226">
        <f>IF(N154="základní",J154,0)</f>
        <v>0</v>
      </c>
      <c r="BF154" s="226">
        <f>IF(N154="snížená",J154,0)</f>
        <v>0</v>
      </c>
      <c r="BG154" s="226">
        <f>IF(N154="zákl. přenesená",J154,0)</f>
        <v>0</v>
      </c>
      <c r="BH154" s="226">
        <f>IF(N154="sníž. přenesená",J154,0)</f>
        <v>0</v>
      </c>
      <c r="BI154" s="226">
        <f>IF(N154="nulová",J154,0)</f>
        <v>0</v>
      </c>
      <c r="BJ154" s="18" t="s">
        <v>79</v>
      </c>
      <c r="BK154" s="226">
        <f>ROUND(I154*H154,2)</f>
        <v>0</v>
      </c>
      <c r="BL154" s="18" t="s">
        <v>248</v>
      </c>
      <c r="BM154" s="225" t="s">
        <v>646</v>
      </c>
    </row>
    <row r="155" s="2" customFormat="1" ht="16.5" customHeight="1">
      <c r="A155" s="39"/>
      <c r="B155" s="40"/>
      <c r="C155" s="214" t="s">
        <v>647</v>
      </c>
      <c r="D155" s="214" t="s">
        <v>243</v>
      </c>
      <c r="E155" s="215" t="s">
        <v>648</v>
      </c>
      <c r="F155" s="216" t="s">
        <v>649</v>
      </c>
      <c r="G155" s="217" t="s">
        <v>282</v>
      </c>
      <c r="H155" s="218">
        <v>2</v>
      </c>
      <c r="I155" s="219"/>
      <c r="J155" s="220">
        <f>ROUND(I155*H155,2)</f>
        <v>0</v>
      </c>
      <c r="K155" s="216" t="s">
        <v>247</v>
      </c>
      <c r="L155" s="45"/>
      <c r="M155" s="221" t="s">
        <v>19</v>
      </c>
      <c r="N155" s="222" t="s">
        <v>43</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248</v>
      </c>
      <c r="AT155" s="225" t="s">
        <v>243</v>
      </c>
      <c r="AU155" s="225" t="s">
        <v>79</v>
      </c>
      <c r="AY155" s="18" t="s">
        <v>240</v>
      </c>
      <c r="BE155" s="226">
        <f>IF(N155="základní",J155,0)</f>
        <v>0</v>
      </c>
      <c r="BF155" s="226">
        <f>IF(N155="snížená",J155,0)</f>
        <v>0</v>
      </c>
      <c r="BG155" s="226">
        <f>IF(N155="zákl. přenesená",J155,0)</f>
        <v>0</v>
      </c>
      <c r="BH155" s="226">
        <f>IF(N155="sníž. přenesená",J155,0)</f>
        <v>0</v>
      </c>
      <c r="BI155" s="226">
        <f>IF(N155="nulová",J155,0)</f>
        <v>0</v>
      </c>
      <c r="BJ155" s="18" t="s">
        <v>79</v>
      </c>
      <c r="BK155" s="226">
        <f>ROUND(I155*H155,2)</f>
        <v>0</v>
      </c>
      <c r="BL155" s="18" t="s">
        <v>248</v>
      </c>
      <c r="BM155" s="225" t="s">
        <v>650</v>
      </c>
    </row>
    <row r="156" s="12" customFormat="1" ht="25.92" customHeight="1">
      <c r="A156" s="12"/>
      <c r="B156" s="198"/>
      <c r="C156" s="199"/>
      <c r="D156" s="200" t="s">
        <v>71</v>
      </c>
      <c r="E156" s="201" t="s">
        <v>651</v>
      </c>
      <c r="F156" s="201" t="s">
        <v>652</v>
      </c>
      <c r="G156" s="199"/>
      <c r="H156" s="199"/>
      <c r="I156" s="202"/>
      <c r="J156" s="203">
        <f>BK156</f>
        <v>0</v>
      </c>
      <c r="K156" s="199"/>
      <c r="L156" s="204"/>
      <c r="M156" s="205"/>
      <c r="N156" s="206"/>
      <c r="O156" s="206"/>
      <c r="P156" s="207">
        <f>SUM(P157:P176)</f>
        <v>0</v>
      </c>
      <c r="Q156" s="206"/>
      <c r="R156" s="207">
        <f>SUM(R157:R176)</f>
        <v>0</v>
      </c>
      <c r="S156" s="206"/>
      <c r="T156" s="208">
        <f>SUM(T157:T176)</f>
        <v>0</v>
      </c>
      <c r="U156" s="12"/>
      <c r="V156" s="12"/>
      <c r="W156" s="12"/>
      <c r="X156" s="12"/>
      <c r="Y156" s="12"/>
      <c r="Z156" s="12"/>
      <c r="AA156" s="12"/>
      <c r="AB156" s="12"/>
      <c r="AC156" s="12"/>
      <c r="AD156" s="12"/>
      <c r="AE156" s="12"/>
      <c r="AR156" s="209" t="s">
        <v>79</v>
      </c>
      <c r="AT156" s="210" t="s">
        <v>71</v>
      </c>
      <c r="AU156" s="210" t="s">
        <v>72</v>
      </c>
      <c r="AY156" s="209" t="s">
        <v>240</v>
      </c>
      <c r="BK156" s="211">
        <f>SUM(BK157:BK176)</f>
        <v>0</v>
      </c>
    </row>
    <row r="157" s="2" customFormat="1">
      <c r="A157" s="39"/>
      <c r="B157" s="40"/>
      <c r="C157" s="214" t="s">
        <v>347</v>
      </c>
      <c r="D157" s="214" t="s">
        <v>243</v>
      </c>
      <c r="E157" s="215" t="s">
        <v>653</v>
      </c>
      <c r="F157" s="216" t="s">
        <v>548</v>
      </c>
      <c r="G157" s="217" t="s">
        <v>261</v>
      </c>
      <c r="H157" s="218">
        <v>122</v>
      </c>
      <c r="I157" s="219"/>
      <c r="J157" s="220">
        <f>ROUND(I157*H157,2)</f>
        <v>0</v>
      </c>
      <c r="K157" s="216" t="s">
        <v>247</v>
      </c>
      <c r="L157" s="45"/>
      <c r="M157" s="221" t="s">
        <v>19</v>
      </c>
      <c r="N157" s="222" t="s">
        <v>43</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248</v>
      </c>
      <c r="AT157" s="225" t="s">
        <v>243</v>
      </c>
      <c r="AU157" s="225" t="s">
        <v>79</v>
      </c>
      <c r="AY157" s="18" t="s">
        <v>240</v>
      </c>
      <c r="BE157" s="226">
        <f>IF(N157="základní",J157,0)</f>
        <v>0</v>
      </c>
      <c r="BF157" s="226">
        <f>IF(N157="snížená",J157,0)</f>
        <v>0</v>
      </c>
      <c r="BG157" s="226">
        <f>IF(N157="zákl. přenesená",J157,0)</f>
        <v>0</v>
      </c>
      <c r="BH157" s="226">
        <f>IF(N157="sníž. přenesená",J157,0)</f>
        <v>0</v>
      </c>
      <c r="BI157" s="226">
        <f>IF(N157="nulová",J157,0)</f>
        <v>0</v>
      </c>
      <c r="BJ157" s="18" t="s">
        <v>79</v>
      </c>
      <c r="BK157" s="226">
        <f>ROUND(I157*H157,2)</f>
        <v>0</v>
      </c>
      <c r="BL157" s="18" t="s">
        <v>248</v>
      </c>
      <c r="BM157" s="225" t="s">
        <v>654</v>
      </c>
    </row>
    <row r="158" s="2" customFormat="1">
      <c r="A158" s="39"/>
      <c r="B158" s="40"/>
      <c r="C158" s="214" t="s">
        <v>655</v>
      </c>
      <c r="D158" s="214" t="s">
        <v>243</v>
      </c>
      <c r="E158" s="215" t="s">
        <v>656</v>
      </c>
      <c r="F158" s="216" t="s">
        <v>657</v>
      </c>
      <c r="G158" s="217" t="s">
        <v>261</v>
      </c>
      <c r="H158" s="218">
        <v>691</v>
      </c>
      <c r="I158" s="219"/>
      <c r="J158" s="220">
        <f>ROUND(I158*H158,2)</f>
        <v>0</v>
      </c>
      <c r="K158" s="216" t="s">
        <v>247</v>
      </c>
      <c r="L158" s="45"/>
      <c r="M158" s="221" t="s">
        <v>19</v>
      </c>
      <c r="N158" s="222" t="s">
        <v>43</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248</v>
      </c>
      <c r="AT158" s="225" t="s">
        <v>243</v>
      </c>
      <c r="AU158" s="225" t="s">
        <v>79</v>
      </c>
      <c r="AY158" s="18" t="s">
        <v>240</v>
      </c>
      <c r="BE158" s="226">
        <f>IF(N158="základní",J158,0)</f>
        <v>0</v>
      </c>
      <c r="BF158" s="226">
        <f>IF(N158="snížená",J158,0)</f>
        <v>0</v>
      </c>
      <c r="BG158" s="226">
        <f>IF(N158="zákl. přenesená",J158,0)</f>
        <v>0</v>
      </c>
      <c r="BH158" s="226">
        <f>IF(N158="sníž. přenesená",J158,0)</f>
        <v>0</v>
      </c>
      <c r="BI158" s="226">
        <f>IF(N158="nulová",J158,0)</f>
        <v>0</v>
      </c>
      <c r="BJ158" s="18" t="s">
        <v>79</v>
      </c>
      <c r="BK158" s="226">
        <f>ROUND(I158*H158,2)</f>
        <v>0</v>
      </c>
      <c r="BL158" s="18" t="s">
        <v>248</v>
      </c>
      <c r="BM158" s="225" t="s">
        <v>658</v>
      </c>
    </row>
    <row r="159" s="2" customFormat="1">
      <c r="A159" s="39"/>
      <c r="B159" s="40"/>
      <c r="C159" s="214" t="s">
        <v>351</v>
      </c>
      <c r="D159" s="214" t="s">
        <v>243</v>
      </c>
      <c r="E159" s="215" t="s">
        <v>659</v>
      </c>
      <c r="F159" s="216" t="s">
        <v>554</v>
      </c>
      <c r="G159" s="217" t="s">
        <v>251</v>
      </c>
      <c r="H159" s="218">
        <v>1176</v>
      </c>
      <c r="I159" s="219"/>
      <c r="J159" s="220">
        <f>ROUND(I159*H159,2)</f>
        <v>0</v>
      </c>
      <c r="K159" s="216" t="s">
        <v>247</v>
      </c>
      <c r="L159" s="45"/>
      <c r="M159" s="221" t="s">
        <v>19</v>
      </c>
      <c r="N159" s="222" t="s">
        <v>43</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248</v>
      </c>
      <c r="AT159" s="225" t="s">
        <v>243</v>
      </c>
      <c r="AU159" s="225" t="s">
        <v>79</v>
      </c>
      <c r="AY159" s="18" t="s">
        <v>240</v>
      </c>
      <c r="BE159" s="226">
        <f>IF(N159="základní",J159,0)</f>
        <v>0</v>
      </c>
      <c r="BF159" s="226">
        <f>IF(N159="snížená",J159,0)</f>
        <v>0</v>
      </c>
      <c r="BG159" s="226">
        <f>IF(N159="zákl. přenesená",J159,0)</f>
        <v>0</v>
      </c>
      <c r="BH159" s="226">
        <f>IF(N159="sníž. přenesená",J159,0)</f>
        <v>0</v>
      </c>
      <c r="BI159" s="226">
        <f>IF(N159="nulová",J159,0)</f>
        <v>0</v>
      </c>
      <c r="BJ159" s="18" t="s">
        <v>79</v>
      </c>
      <c r="BK159" s="226">
        <f>ROUND(I159*H159,2)</f>
        <v>0</v>
      </c>
      <c r="BL159" s="18" t="s">
        <v>248</v>
      </c>
      <c r="BM159" s="225" t="s">
        <v>660</v>
      </c>
    </row>
    <row r="160" s="2" customFormat="1" ht="33" customHeight="1">
      <c r="A160" s="39"/>
      <c r="B160" s="40"/>
      <c r="C160" s="214" t="s">
        <v>661</v>
      </c>
      <c r="D160" s="214" t="s">
        <v>243</v>
      </c>
      <c r="E160" s="215" t="s">
        <v>662</v>
      </c>
      <c r="F160" s="216" t="s">
        <v>663</v>
      </c>
      <c r="G160" s="217" t="s">
        <v>251</v>
      </c>
      <c r="H160" s="218">
        <v>30</v>
      </c>
      <c r="I160" s="219"/>
      <c r="J160" s="220">
        <f>ROUND(I160*H160,2)</f>
        <v>0</v>
      </c>
      <c r="K160" s="216" t="s">
        <v>247</v>
      </c>
      <c r="L160" s="45"/>
      <c r="M160" s="221" t="s">
        <v>19</v>
      </c>
      <c r="N160" s="222" t="s">
        <v>43</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248</v>
      </c>
      <c r="AT160" s="225" t="s">
        <v>243</v>
      </c>
      <c r="AU160" s="225" t="s">
        <v>79</v>
      </c>
      <c r="AY160" s="18" t="s">
        <v>240</v>
      </c>
      <c r="BE160" s="226">
        <f>IF(N160="základní",J160,0)</f>
        <v>0</v>
      </c>
      <c r="BF160" s="226">
        <f>IF(N160="snížená",J160,0)</f>
        <v>0</v>
      </c>
      <c r="BG160" s="226">
        <f>IF(N160="zákl. přenesená",J160,0)</f>
        <v>0</v>
      </c>
      <c r="BH160" s="226">
        <f>IF(N160="sníž. přenesená",J160,0)</f>
        <v>0</v>
      </c>
      <c r="BI160" s="226">
        <f>IF(N160="nulová",J160,0)</f>
        <v>0</v>
      </c>
      <c r="BJ160" s="18" t="s">
        <v>79</v>
      </c>
      <c r="BK160" s="226">
        <f>ROUND(I160*H160,2)</f>
        <v>0</v>
      </c>
      <c r="BL160" s="18" t="s">
        <v>248</v>
      </c>
      <c r="BM160" s="225" t="s">
        <v>664</v>
      </c>
    </row>
    <row r="161" s="2" customFormat="1">
      <c r="A161" s="39"/>
      <c r="B161" s="40"/>
      <c r="C161" s="214" t="s">
        <v>354</v>
      </c>
      <c r="D161" s="214" t="s">
        <v>243</v>
      </c>
      <c r="E161" s="215" t="s">
        <v>665</v>
      </c>
      <c r="F161" s="216" t="s">
        <v>666</v>
      </c>
      <c r="G161" s="217" t="s">
        <v>251</v>
      </c>
      <c r="H161" s="218">
        <v>24</v>
      </c>
      <c r="I161" s="219"/>
      <c r="J161" s="220">
        <f>ROUND(I161*H161,2)</f>
        <v>0</v>
      </c>
      <c r="K161" s="216" t="s">
        <v>247</v>
      </c>
      <c r="L161" s="45"/>
      <c r="M161" s="221" t="s">
        <v>19</v>
      </c>
      <c r="N161" s="222" t="s">
        <v>43</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248</v>
      </c>
      <c r="AT161" s="225" t="s">
        <v>243</v>
      </c>
      <c r="AU161" s="225" t="s">
        <v>79</v>
      </c>
      <c r="AY161" s="18" t="s">
        <v>240</v>
      </c>
      <c r="BE161" s="226">
        <f>IF(N161="základní",J161,0)</f>
        <v>0</v>
      </c>
      <c r="BF161" s="226">
        <f>IF(N161="snížená",J161,0)</f>
        <v>0</v>
      </c>
      <c r="BG161" s="226">
        <f>IF(N161="zákl. přenesená",J161,0)</f>
        <v>0</v>
      </c>
      <c r="BH161" s="226">
        <f>IF(N161="sníž. přenesená",J161,0)</f>
        <v>0</v>
      </c>
      <c r="BI161" s="226">
        <f>IF(N161="nulová",J161,0)</f>
        <v>0</v>
      </c>
      <c r="BJ161" s="18" t="s">
        <v>79</v>
      </c>
      <c r="BK161" s="226">
        <f>ROUND(I161*H161,2)</f>
        <v>0</v>
      </c>
      <c r="BL161" s="18" t="s">
        <v>248</v>
      </c>
      <c r="BM161" s="225" t="s">
        <v>667</v>
      </c>
    </row>
    <row r="162" s="2" customFormat="1">
      <c r="A162" s="39"/>
      <c r="B162" s="40"/>
      <c r="C162" s="214" t="s">
        <v>668</v>
      </c>
      <c r="D162" s="214" t="s">
        <v>243</v>
      </c>
      <c r="E162" s="215" t="s">
        <v>669</v>
      </c>
      <c r="F162" s="216" t="s">
        <v>670</v>
      </c>
      <c r="G162" s="217" t="s">
        <v>251</v>
      </c>
      <c r="H162" s="218">
        <v>19</v>
      </c>
      <c r="I162" s="219"/>
      <c r="J162" s="220">
        <f>ROUND(I162*H162,2)</f>
        <v>0</v>
      </c>
      <c r="K162" s="216" t="s">
        <v>247</v>
      </c>
      <c r="L162" s="45"/>
      <c r="M162" s="221" t="s">
        <v>19</v>
      </c>
      <c r="N162" s="222" t="s">
        <v>43</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248</v>
      </c>
      <c r="AT162" s="225" t="s">
        <v>243</v>
      </c>
      <c r="AU162" s="225" t="s">
        <v>79</v>
      </c>
      <c r="AY162" s="18" t="s">
        <v>240</v>
      </c>
      <c r="BE162" s="226">
        <f>IF(N162="základní",J162,0)</f>
        <v>0</v>
      </c>
      <c r="BF162" s="226">
        <f>IF(N162="snížená",J162,0)</f>
        <v>0</v>
      </c>
      <c r="BG162" s="226">
        <f>IF(N162="zákl. přenesená",J162,0)</f>
        <v>0</v>
      </c>
      <c r="BH162" s="226">
        <f>IF(N162="sníž. přenesená",J162,0)</f>
        <v>0</v>
      </c>
      <c r="BI162" s="226">
        <f>IF(N162="nulová",J162,0)</f>
        <v>0</v>
      </c>
      <c r="BJ162" s="18" t="s">
        <v>79</v>
      </c>
      <c r="BK162" s="226">
        <f>ROUND(I162*H162,2)</f>
        <v>0</v>
      </c>
      <c r="BL162" s="18" t="s">
        <v>248</v>
      </c>
      <c r="BM162" s="225" t="s">
        <v>671</v>
      </c>
    </row>
    <row r="163" s="2" customFormat="1" ht="16.5" customHeight="1">
      <c r="A163" s="39"/>
      <c r="B163" s="40"/>
      <c r="C163" s="214" t="s">
        <v>358</v>
      </c>
      <c r="D163" s="214" t="s">
        <v>243</v>
      </c>
      <c r="E163" s="215" t="s">
        <v>672</v>
      </c>
      <c r="F163" s="216" t="s">
        <v>673</v>
      </c>
      <c r="G163" s="217" t="s">
        <v>261</v>
      </c>
      <c r="H163" s="218">
        <v>60</v>
      </c>
      <c r="I163" s="219"/>
      <c r="J163" s="220">
        <f>ROUND(I163*H163,2)</f>
        <v>0</v>
      </c>
      <c r="K163" s="216" t="s">
        <v>247</v>
      </c>
      <c r="L163" s="45"/>
      <c r="M163" s="221" t="s">
        <v>19</v>
      </c>
      <c r="N163" s="222" t="s">
        <v>43</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248</v>
      </c>
      <c r="AT163" s="225" t="s">
        <v>243</v>
      </c>
      <c r="AU163" s="225" t="s">
        <v>79</v>
      </c>
      <c r="AY163" s="18" t="s">
        <v>240</v>
      </c>
      <c r="BE163" s="226">
        <f>IF(N163="základní",J163,0)</f>
        <v>0</v>
      </c>
      <c r="BF163" s="226">
        <f>IF(N163="snížená",J163,0)</f>
        <v>0</v>
      </c>
      <c r="BG163" s="226">
        <f>IF(N163="zákl. přenesená",J163,0)</f>
        <v>0</v>
      </c>
      <c r="BH163" s="226">
        <f>IF(N163="sníž. přenesená",J163,0)</f>
        <v>0</v>
      </c>
      <c r="BI163" s="226">
        <f>IF(N163="nulová",J163,0)</f>
        <v>0</v>
      </c>
      <c r="BJ163" s="18" t="s">
        <v>79</v>
      </c>
      <c r="BK163" s="226">
        <f>ROUND(I163*H163,2)</f>
        <v>0</v>
      </c>
      <c r="BL163" s="18" t="s">
        <v>248</v>
      </c>
      <c r="BM163" s="225" t="s">
        <v>674</v>
      </c>
    </row>
    <row r="164" s="2" customFormat="1" ht="16.5" customHeight="1">
      <c r="A164" s="39"/>
      <c r="B164" s="40"/>
      <c r="C164" s="214" t="s">
        <v>675</v>
      </c>
      <c r="D164" s="214" t="s">
        <v>243</v>
      </c>
      <c r="E164" s="215" t="s">
        <v>676</v>
      </c>
      <c r="F164" s="216" t="s">
        <v>677</v>
      </c>
      <c r="G164" s="217" t="s">
        <v>251</v>
      </c>
      <c r="H164" s="218">
        <v>186</v>
      </c>
      <c r="I164" s="219"/>
      <c r="J164" s="220">
        <f>ROUND(I164*H164,2)</f>
        <v>0</v>
      </c>
      <c r="K164" s="216" t="s">
        <v>247</v>
      </c>
      <c r="L164" s="45"/>
      <c r="M164" s="221" t="s">
        <v>19</v>
      </c>
      <c r="N164" s="222" t="s">
        <v>43</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248</v>
      </c>
      <c r="AT164" s="225" t="s">
        <v>243</v>
      </c>
      <c r="AU164" s="225" t="s">
        <v>79</v>
      </c>
      <c r="AY164" s="18" t="s">
        <v>240</v>
      </c>
      <c r="BE164" s="226">
        <f>IF(N164="základní",J164,0)</f>
        <v>0</v>
      </c>
      <c r="BF164" s="226">
        <f>IF(N164="snížená",J164,0)</f>
        <v>0</v>
      </c>
      <c r="BG164" s="226">
        <f>IF(N164="zákl. přenesená",J164,0)</f>
        <v>0</v>
      </c>
      <c r="BH164" s="226">
        <f>IF(N164="sníž. přenesená",J164,0)</f>
        <v>0</v>
      </c>
      <c r="BI164" s="226">
        <f>IF(N164="nulová",J164,0)</f>
        <v>0</v>
      </c>
      <c r="BJ164" s="18" t="s">
        <v>79</v>
      </c>
      <c r="BK164" s="226">
        <f>ROUND(I164*H164,2)</f>
        <v>0</v>
      </c>
      <c r="BL164" s="18" t="s">
        <v>248</v>
      </c>
      <c r="BM164" s="225" t="s">
        <v>678</v>
      </c>
    </row>
    <row r="165" s="2" customFormat="1">
      <c r="A165" s="39"/>
      <c r="B165" s="40"/>
      <c r="C165" s="214" t="s">
        <v>363</v>
      </c>
      <c r="D165" s="214" t="s">
        <v>243</v>
      </c>
      <c r="E165" s="215" t="s">
        <v>679</v>
      </c>
      <c r="F165" s="216" t="s">
        <v>560</v>
      </c>
      <c r="G165" s="217" t="s">
        <v>293</v>
      </c>
      <c r="H165" s="218">
        <v>220</v>
      </c>
      <c r="I165" s="219"/>
      <c r="J165" s="220">
        <f>ROUND(I165*H165,2)</f>
        <v>0</v>
      </c>
      <c r="K165" s="216" t="s">
        <v>247</v>
      </c>
      <c r="L165" s="45"/>
      <c r="M165" s="221" t="s">
        <v>19</v>
      </c>
      <c r="N165" s="222" t="s">
        <v>43</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248</v>
      </c>
      <c r="AT165" s="225" t="s">
        <v>243</v>
      </c>
      <c r="AU165" s="225" t="s">
        <v>79</v>
      </c>
      <c r="AY165" s="18" t="s">
        <v>240</v>
      </c>
      <c r="BE165" s="226">
        <f>IF(N165="základní",J165,0)</f>
        <v>0</v>
      </c>
      <c r="BF165" s="226">
        <f>IF(N165="snížená",J165,0)</f>
        <v>0</v>
      </c>
      <c r="BG165" s="226">
        <f>IF(N165="zákl. přenesená",J165,0)</f>
        <v>0</v>
      </c>
      <c r="BH165" s="226">
        <f>IF(N165="sníž. přenesená",J165,0)</f>
        <v>0</v>
      </c>
      <c r="BI165" s="226">
        <f>IF(N165="nulová",J165,0)</f>
        <v>0</v>
      </c>
      <c r="BJ165" s="18" t="s">
        <v>79</v>
      </c>
      <c r="BK165" s="226">
        <f>ROUND(I165*H165,2)</f>
        <v>0</v>
      </c>
      <c r="BL165" s="18" t="s">
        <v>248</v>
      </c>
      <c r="BM165" s="225" t="s">
        <v>680</v>
      </c>
    </row>
    <row r="166" s="2" customFormat="1">
      <c r="A166" s="39"/>
      <c r="B166" s="40"/>
      <c r="C166" s="214" t="s">
        <v>681</v>
      </c>
      <c r="D166" s="214" t="s">
        <v>243</v>
      </c>
      <c r="E166" s="215" t="s">
        <v>682</v>
      </c>
      <c r="F166" s="216" t="s">
        <v>588</v>
      </c>
      <c r="G166" s="217" t="s">
        <v>293</v>
      </c>
      <c r="H166" s="218">
        <v>9</v>
      </c>
      <c r="I166" s="219"/>
      <c r="J166" s="220">
        <f>ROUND(I166*H166,2)</f>
        <v>0</v>
      </c>
      <c r="K166" s="216" t="s">
        <v>247</v>
      </c>
      <c r="L166" s="45"/>
      <c r="M166" s="221" t="s">
        <v>19</v>
      </c>
      <c r="N166" s="222" t="s">
        <v>43</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248</v>
      </c>
      <c r="AT166" s="225" t="s">
        <v>243</v>
      </c>
      <c r="AU166" s="225" t="s">
        <v>79</v>
      </c>
      <c r="AY166" s="18" t="s">
        <v>240</v>
      </c>
      <c r="BE166" s="226">
        <f>IF(N166="základní",J166,0)</f>
        <v>0</v>
      </c>
      <c r="BF166" s="226">
        <f>IF(N166="snížená",J166,0)</f>
        <v>0</v>
      </c>
      <c r="BG166" s="226">
        <f>IF(N166="zákl. přenesená",J166,0)</f>
        <v>0</v>
      </c>
      <c r="BH166" s="226">
        <f>IF(N166="sníž. přenesená",J166,0)</f>
        <v>0</v>
      </c>
      <c r="BI166" s="226">
        <f>IF(N166="nulová",J166,0)</f>
        <v>0</v>
      </c>
      <c r="BJ166" s="18" t="s">
        <v>79</v>
      </c>
      <c r="BK166" s="226">
        <f>ROUND(I166*H166,2)</f>
        <v>0</v>
      </c>
      <c r="BL166" s="18" t="s">
        <v>248</v>
      </c>
      <c r="BM166" s="225" t="s">
        <v>683</v>
      </c>
    </row>
    <row r="167" s="2" customFormat="1" ht="21.75" customHeight="1">
      <c r="A167" s="39"/>
      <c r="B167" s="40"/>
      <c r="C167" s="214" t="s">
        <v>367</v>
      </c>
      <c r="D167" s="214" t="s">
        <v>243</v>
      </c>
      <c r="E167" s="215" t="s">
        <v>684</v>
      </c>
      <c r="F167" s="216" t="s">
        <v>594</v>
      </c>
      <c r="G167" s="217" t="s">
        <v>251</v>
      </c>
      <c r="H167" s="218">
        <v>1439</v>
      </c>
      <c r="I167" s="219"/>
      <c r="J167" s="220">
        <f>ROUND(I167*H167,2)</f>
        <v>0</v>
      </c>
      <c r="K167" s="216" t="s">
        <v>247</v>
      </c>
      <c r="L167" s="45"/>
      <c r="M167" s="221" t="s">
        <v>19</v>
      </c>
      <c r="N167" s="222" t="s">
        <v>43</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248</v>
      </c>
      <c r="AT167" s="225" t="s">
        <v>243</v>
      </c>
      <c r="AU167" s="225" t="s">
        <v>79</v>
      </c>
      <c r="AY167" s="18" t="s">
        <v>240</v>
      </c>
      <c r="BE167" s="226">
        <f>IF(N167="základní",J167,0)</f>
        <v>0</v>
      </c>
      <c r="BF167" s="226">
        <f>IF(N167="snížená",J167,0)</f>
        <v>0</v>
      </c>
      <c r="BG167" s="226">
        <f>IF(N167="zákl. přenesená",J167,0)</f>
        <v>0</v>
      </c>
      <c r="BH167" s="226">
        <f>IF(N167="sníž. přenesená",J167,0)</f>
        <v>0</v>
      </c>
      <c r="BI167" s="226">
        <f>IF(N167="nulová",J167,0)</f>
        <v>0</v>
      </c>
      <c r="BJ167" s="18" t="s">
        <v>79</v>
      </c>
      <c r="BK167" s="226">
        <f>ROUND(I167*H167,2)</f>
        <v>0</v>
      </c>
      <c r="BL167" s="18" t="s">
        <v>248</v>
      </c>
      <c r="BM167" s="225" t="s">
        <v>685</v>
      </c>
    </row>
    <row r="168" s="2" customFormat="1">
      <c r="A168" s="39"/>
      <c r="B168" s="40"/>
      <c r="C168" s="214" t="s">
        <v>686</v>
      </c>
      <c r="D168" s="214" t="s">
        <v>243</v>
      </c>
      <c r="E168" s="215" t="s">
        <v>687</v>
      </c>
      <c r="F168" s="216" t="s">
        <v>596</v>
      </c>
      <c r="G168" s="217" t="s">
        <v>261</v>
      </c>
      <c r="H168" s="218">
        <v>63</v>
      </c>
      <c r="I168" s="219"/>
      <c r="J168" s="220">
        <f>ROUND(I168*H168,2)</f>
        <v>0</v>
      </c>
      <c r="K168" s="216" t="s">
        <v>247</v>
      </c>
      <c r="L168" s="45"/>
      <c r="M168" s="221" t="s">
        <v>19</v>
      </c>
      <c r="N168" s="222" t="s">
        <v>43</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248</v>
      </c>
      <c r="AT168" s="225" t="s">
        <v>243</v>
      </c>
      <c r="AU168" s="225" t="s">
        <v>79</v>
      </c>
      <c r="AY168" s="18" t="s">
        <v>240</v>
      </c>
      <c r="BE168" s="226">
        <f>IF(N168="základní",J168,0)</f>
        <v>0</v>
      </c>
      <c r="BF168" s="226">
        <f>IF(N168="snížená",J168,0)</f>
        <v>0</v>
      </c>
      <c r="BG168" s="226">
        <f>IF(N168="zákl. přenesená",J168,0)</f>
        <v>0</v>
      </c>
      <c r="BH168" s="226">
        <f>IF(N168="sníž. přenesená",J168,0)</f>
        <v>0</v>
      </c>
      <c r="BI168" s="226">
        <f>IF(N168="nulová",J168,0)</f>
        <v>0</v>
      </c>
      <c r="BJ168" s="18" t="s">
        <v>79</v>
      </c>
      <c r="BK168" s="226">
        <f>ROUND(I168*H168,2)</f>
        <v>0</v>
      </c>
      <c r="BL168" s="18" t="s">
        <v>248</v>
      </c>
      <c r="BM168" s="225" t="s">
        <v>688</v>
      </c>
    </row>
    <row r="169" s="2" customFormat="1">
      <c r="A169" s="39"/>
      <c r="B169" s="40"/>
      <c r="C169" s="214" t="s">
        <v>370</v>
      </c>
      <c r="D169" s="214" t="s">
        <v>243</v>
      </c>
      <c r="E169" s="215" t="s">
        <v>689</v>
      </c>
      <c r="F169" s="216" t="s">
        <v>598</v>
      </c>
      <c r="G169" s="217" t="s">
        <v>261</v>
      </c>
      <c r="H169" s="218">
        <v>63</v>
      </c>
      <c r="I169" s="219"/>
      <c r="J169" s="220">
        <f>ROUND(I169*H169,2)</f>
        <v>0</v>
      </c>
      <c r="K169" s="216" t="s">
        <v>247</v>
      </c>
      <c r="L169" s="45"/>
      <c r="M169" s="221" t="s">
        <v>19</v>
      </c>
      <c r="N169" s="222" t="s">
        <v>43</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248</v>
      </c>
      <c r="AT169" s="225" t="s">
        <v>243</v>
      </c>
      <c r="AU169" s="225" t="s">
        <v>79</v>
      </c>
      <c r="AY169" s="18" t="s">
        <v>240</v>
      </c>
      <c r="BE169" s="226">
        <f>IF(N169="základní",J169,0)</f>
        <v>0</v>
      </c>
      <c r="BF169" s="226">
        <f>IF(N169="snížená",J169,0)</f>
        <v>0</v>
      </c>
      <c r="BG169" s="226">
        <f>IF(N169="zákl. přenesená",J169,0)</f>
        <v>0</v>
      </c>
      <c r="BH169" s="226">
        <f>IF(N169="sníž. přenesená",J169,0)</f>
        <v>0</v>
      </c>
      <c r="BI169" s="226">
        <f>IF(N169="nulová",J169,0)</f>
        <v>0</v>
      </c>
      <c r="BJ169" s="18" t="s">
        <v>79</v>
      </c>
      <c r="BK169" s="226">
        <f>ROUND(I169*H169,2)</f>
        <v>0</v>
      </c>
      <c r="BL169" s="18" t="s">
        <v>248</v>
      </c>
      <c r="BM169" s="225" t="s">
        <v>690</v>
      </c>
    </row>
    <row r="170" s="2" customFormat="1">
      <c r="A170" s="39"/>
      <c r="B170" s="40"/>
      <c r="C170" s="214" t="s">
        <v>691</v>
      </c>
      <c r="D170" s="214" t="s">
        <v>243</v>
      </c>
      <c r="E170" s="215" t="s">
        <v>692</v>
      </c>
      <c r="F170" s="216" t="s">
        <v>601</v>
      </c>
      <c r="G170" s="217" t="s">
        <v>251</v>
      </c>
      <c r="H170" s="218">
        <v>1812</v>
      </c>
      <c r="I170" s="219"/>
      <c r="J170" s="220">
        <f>ROUND(I170*H170,2)</f>
        <v>0</v>
      </c>
      <c r="K170" s="216" t="s">
        <v>247</v>
      </c>
      <c r="L170" s="45"/>
      <c r="M170" s="221" t="s">
        <v>19</v>
      </c>
      <c r="N170" s="222" t="s">
        <v>43</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248</v>
      </c>
      <c r="AT170" s="225" t="s">
        <v>243</v>
      </c>
      <c r="AU170" s="225" t="s">
        <v>79</v>
      </c>
      <c r="AY170" s="18" t="s">
        <v>240</v>
      </c>
      <c r="BE170" s="226">
        <f>IF(N170="základní",J170,0)</f>
        <v>0</v>
      </c>
      <c r="BF170" s="226">
        <f>IF(N170="snížená",J170,0)</f>
        <v>0</v>
      </c>
      <c r="BG170" s="226">
        <f>IF(N170="zákl. přenesená",J170,0)</f>
        <v>0</v>
      </c>
      <c r="BH170" s="226">
        <f>IF(N170="sníž. přenesená",J170,0)</f>
        <v>0</v>
      </c>
      <c r="BI170" s="226">
        <f>IF(N170="nulová",J170,0)</f>
        <v>0</v>
      </c>
      <c r="BJ170" s="18" t="s">
        <v>79</v>
      </c>
      <c r="BK170" s="226">
        <f>ROUND(I170*H170,2)</f>
        <v>0</v>
      </c>
      <c r="BL170" s="18" t="s">
        <v>248</v>
      </c>
      <c r="BM170" s="225" t="s">
        <v>693</v>
      </c>
    </row>
    <row r="171" s="2" customFormat="1" ht="16.5" customHeight="1">
      <c r="A171" s="39"/>
      <c r="B171" s="40"/>
      <c r="C171" s="214" t="s">
        <v>374</v>
      </c>
      <c r="D171" s="214" t="s">
        <v>243</v>
      </c>
      <c r="E171" s="215" t="s">
        <v>694</v>
      </c>
      <c r="F171" s="216" t="s">
        <v>574</v>
      </c>
      <c r="G171" s="217" t="s">
        <v>293</v>
      </c>
      <c r="H171" s="218">
        <v>3.25</v>
      </c>
      <c r="I171" s="219"/>
      <c r="J171" s="220">
        <f>ROUND(I171*H171,2)</f>
        <v>0</v>
      </c>
      <c r="K171" s="216" t="s">
        <v>247</v>
      </c>
      <c r="L171" s="45"/>
      <c r="M171" s="221" t="s">
        <v>19</v>
      </c>
      <c r="N171" s="222" t="s">
        <v>43</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248</v>
      </c>
      <c r="AT171" s="225" t="s">
        <v>243</v>
      </c>
      <c r="AU171" s="225" t="s">
        <v>79</v>
      </c>
      <c r="AY171" s="18" t="s">
        <v>240</v>
      </c>
      <c r="BE171" s="226">
        <f>IF(N171="základní",J171,0)</f>
        <v>0</v>
      </c>
      <c r="BF171" s="226">
        <f>IF(N171="snížená",J171,0)</f>
        <v>0</v>
      </c>
      <c r="BG171" s="226">
        <f>IF(N171="zákl. přenesená",J171,0)</f>
        <v>0</v>
      </c>
      <c r="BH171" s="226">
        <f>IF(N171="sníž. přenesená",J171,0)</f>
        <v>0</v>
      </c>
      <c r="BI171" s="226">
        <f>IF(N171="nulová",J171,0)</f>
        <v>0</v>
      </c>
      <c r="BJ171" s="18" t="s">
        <v>79</v>
      </c>
      <c r="BK171" s="226">
        <f>ROUND(I171*H171,2)</f>
        <v>0</v>
      </c>
      <c r="BL171" s="18" t="s">
        <v>248</v>
      </c>
      <c r="BM171" s="225" t="s">
        <v>695</v>
      </c>
    </row>
    <row r="172" s="2" customFormat="1" ht="33" customHeight="1">
      <c r="A172" s="39"/>
      <c r="B172" s="40"/>
      <c r="C172" s="214" t="s">
        <v>696</v>
      </c>
      <c r="D172" s="214" t="s">
        <v>243</v>
      </c>
      <c r="E172" s="215" t="s">
        <v>697</v>
      </c>
      <c r="F172" s="216" t="s">
        <v>603</v>
      </c>
      <c r="G172" s="217" t="s">
        <v>293</v>
      </c>
      <c r="H172" s="218">
        <v>379.5</v>
      </c>
      <c r="I172" s="219"/>
      <c r="J172" s="220">
        <f>ROUND(I172*H172,2)</f>
        <v>0</v>
      </c>
      <c r="K172" s="216" t="s">
        <v>247</v>
      </c>
      <c r="L172" s="45"/>
      <c r="M172" s="221" t="s">
        <v>19</v>
      </c>
      <c r="N172" s="222" t="s">
        <v>43</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248</v>
      </c>
      <c r="AT172" s="225" t="s">
        <v>243</v>
      </c>
      <c r="AU172" s="225" t="s">
        <v>79</v>
      </c>
      <c r="AY172" s="18" t="s">
        <v>240</v>
      </c>
      <c r="BE172" s="226">
        <f>IF(N172="základní",J172,0)</f>
        <v>0</v>
      </c>
      <c r="BF172" s="226">
        <f>IF(N172="snížená",J172,0)</f>
        <v>0</v>
      </c>
      <c r="BG172" s="226">
        <f>IF(N172="zákl. přenesená",J172,0)</f>
        <v>0</v>
      </c>
      <c r="BH172" s="226">
        <f>IF(N172="sníž. přenesená",J172,0)</f>
        <v>0</v>
      </c>
      <c r="BI172" s="226">
        <f>IF(N172="nulová",J172,0)</f>
        <v>0</v>
      </c>
      <c r="BJ172" s="18" t="s">
        <v>79</v>
      </c>
      <c r="BK172" s="226">
        <f>ROUND(I172*H172,2)</f>
        <v>0</v>
      </c>
      <c r="BL172" s="18" t="s">
        <v>248</v>
      </c>
      <c r="BM172" s="225" t="s">
        <v>698</v>
      </c>
    </row>
    <row r="173" s="2" customFormat="1" ht="33" customHeight="1">
      <c r="A173" s="39"/>
      <c r="B173" s="40"/>
      <c r="C173" s="214" t="s">
        <v>377</v>
      </c>
      <c r="D173" s="214" t="s">
        <v>243</v>
      </c>
      <c r="E173" s="215" t="s">
        <v>699</v>
      </c>
      <c r="F173" s="216" t="s">
        <v>700</v>
      </c>
      <c r="G173" s="217" t="s">
        <v>251</v>
      </c>
      <c r="H173" s="218">
        <v>74</v>
      </c>
      <c r="I173" s="219"/>
      <c r="J173" s="220">
        <f>ROUND(I173*H173,2)</f>
        <v>0</v>
      </c>
      <c r="K173" s="216" t="s">
        <v>247</v>
      </c>
      <c r="L173" s="45"/>
      <c r="M173" s="221" t="s">
        <v>19</v>
      </c>
      <c r="N173" s="222" t="s">
        <v>43</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248</v>
      </c>
      <c r="AT173" s="225" t="s">
        <v>243</v>
      </c>
      <c r="AU173" s="225" t="s">
        <v>79</v>
      </c>
      <c r="AY173" s="18" t="s">
        <v>240</v>
      </c>
      <c r="BE173" s="226">
        <f>IF(N173="základní",J173,0)</f>
        <v>0</v>
      </c>
      <c r="BF173" s="226">
        <f>IF(N173="snížená",J173,0)</f>
        <v>0</v>
      </c>
      <c r="BG173" s="226">
        <f>IF(N173="zákl. přenesená",J173,0)</f>
        <v>0</v>
      </c>
      <c r="BH173" s="226">
        <f>IF(N173="sníž. přenesená",J173,0)</f>
        <v>0</v>
      </c>
      <c r="BI173" s="226">
        <f>IF(N173="nulová",J173,0)</f>
        <v>0</v>
      </c>
      <c r="BJ173" s="18" t="s">
        <v>79</v>
      </c>
      <c r="BK173" s="226">
        <f>ROUND(I173*H173,2)</f>
        <v>0</v>
      </c>
      <c r="BL173" s="18" t="s">
        <v>248</v>
      </c>
      <c r="BM173" s="225" t="s">
        <v>701</v>
      </c>
    </row>
    <row r="174" s="2" customFormat="1">
      <c r="A174" s="39"/>
      <c r="B174" s="40"/>
      <c r="C174" s="214" t="s">
        <v>702</v>
      </c>
      <c r="D174" s="214" t="s">
        <v>243</v>
      </c>
      <c r="E174" s="215" t="s">
        <v>703</v>
      </c>
      <c r="F174" s="216" t="s">
        <v>580</v>
      </c>
      <c r="G174" s="217" t="s">
        <v>251</v>
      </c>
      <c r="H174" s="218">
        <v>74</v>
      </c>
      <c r="I174" s="219"/>
      <c r="J174" s="220">
        <f>ROUND(I174*H174,2)</f>
        <v>0</v>
      </c>
      <c r="K174" s="216" t="s">
        <v>247</v>
      </c>
      <c r="L174" s="45"/>
      <c r="M174" s="221" t="s">
        <v>19</v>
      </c>
      <c r="N174" s="222" t="s">
        <v>43</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248</v>
      </c>
      <c r="AT174" s="225" t="s">
        <v>243</v>
      </c>
      <c r="AU174" s="225" t="s">
        <v>79</v>
      </c>
      <c r="AY174" s="18" t="s">
        <v>240</v>
      </c>
      <c r="BE174" s="226">
        <f>IF(N174="základní",J174,0)</f>
        <v>0</v>
      </c>
      <c r="BF174" s="226">
        <f>IF(N174="snížená",J174,0)</f>
        <v>0</v>
      </c>
      <c r="BG174" s="226">
        <f>IF(N174="zákl. přenesená",J174,0)</f>
        <v>0</v>
      </c>
      <c r="BH174" s="226">
        <f>IF(N174="sníž. přenesená",J174,0)</f>
        <v>0</v>
      </c>
      <c r="BI174" s="226">
        <f>IF(N174="nulová",J174,0)</f>
        <v>0</v>
      </c>
      <c r="BJ174" s="18" t="s">
        <v>79</v>
      </c>
      <c r="BK174" s="226">
        <f>ROUND(I174*H174,2)</f>
        <v>0</v>
      </c>
      <c r="BL174" s="18" t="s">
        <v>248</v>
      </c>
      <c r="BM174" s="225" t="s">
        <v>704</v>
      </c>
    </row>
    <row r="175" s="2" customFormat="1" ht="16.5" customHeight="1">
      <c r="A175" s="39"/>
      <c r="B175" s="40"/>
      <c r="C175" s="214" t="s">
        <v>382</v>
      </c>
      <c r="D175" s="214" t="s">
        <v>243</v>
      </c>
      <c r="E175" s="215" t="s">
        <v>705</v>
      </c>
      <c r="F175" s="216" t="s">
        <v>582</v>
      </c>
      <c r="G175" s="217" t="s">
        <v>251</v>
      </c>
      <c r="H175" s="218">
        <v>65</v>
      </c>
      <c r="I175" s="219"/>
      <c r="J175" s="220">
        <f>ROUND(I175*H175,2)</f>
        <v>0</v>
      </c>
      <c r="K175" s="216" t="s">
        <v>247</v>
      </c>
      <c r="L175" s="45"/>
      <c r="M175" s="221" t="s">
        <v>19</v>
      </c>
      <c r="N175" s="222" t="s">
        <v>43</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248</v>
      </c>
      <c r="AT175" s="225" t="s">
        <v>243</v>
      </c>
      <c r="AU175" s="225" t="s">
        <v>79</v>
      </c>
      <c r="AY175" s="18" t="s">
        <v>240</v>
      </c>
      <c r="BE175" s="226">
        <f>IF(N175="základní",J175,0)</f>
        <v>0</v>
      </c>
      <c r="BF175" s="226">
        <f>IF(N175="snížená",J175,0)</f>
        <v>0</v>
      </c>
      <c r="BG175" s="226">
        <f>IF(N175="zákl. přenesená",J175,0)</f>
        <v>0</v>
      </c>
      <c r="BH175" s="226">
        <f>IF(N175="sníž. přenesená",J175,0)</f>
        <v>0</v>
      </c>
      <c r="BI175" s="226">
        <f>IF(N175="nulová",J175,0)</f>
        <v>0</v>
      </c>
      <c r="BJ175" s="18" t="s">
        <v>79</v>
      </c>
      <c r="BK175" s="226">
        <f>ROUND(I175*H175,2)</f>
        <v>0</v>
      </c>
      <c r="BL175" s="18" t="s">
        <v>248</v>
      </c>
      <c r="BM175" s="225" t="s">
        <v>706</v>
      </c>
    </row>
    <row r="176" s="2" customFormat="1">
      <c r="A176" s="39"/>
      <c r="B176" s="40"/>
      <c r="C176" s="214" t="s">
        <v>707</v>
      </c>
      <c r="D176" s="214" t="s">
        <v>243</v>
      </c>
      <c r="E176" s="215" t="s">
        <v>708</v>
      </c>
      <c r="F176" s="216" t="s">
        <v>709</v>
      </c>
      <c r="G176" s="217" t="s">
        <v>293</v>
      </c>
      <c r="H176" s="218">
        <v>10</v>
      </c>
      <c r="I176" s="219"/>
      <c r="J176" s="220">
        <f>ROUND(I176*H176,2)</f>
        <v>0</v>
      </c>
      <c r="K176" s="216" t="s">
        <v>247</v>
      </c>
      <c r="L176" s="45"/>
      <c r="M176" s="221" t="s">
        <v>19</v>
      </c>
      <c r="N176" s="222" t="s">
        <v>43</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248</v>
      </c>
      <c r="AT176" s="225" t="s">
        <v>243</v>
      </c>
      <c r="AU176" s="225" t="s">
        <v>79</v>
      </c>
      <c r="AY176" s="18" t="s">
        <v>240</v>
      </c>
      <c r="BE176" s="226">
        <f>IF(N176="základní",J176,0)</f>
        <v>0</v>
      </c>
      <c r="BF176" s="226">
        <f>IF(N176="snížená",J176,0)</f>
        <v>0</v>
      </c>
      <c r="BG176" s="226">
        <f>IF(N176="zákl. přenesená",J176,0)</f>
        <v>0</v>
      </c>
      <c r="BH176" s="226">
        <f>IF(N176="sníž. přenesená",J176,0)</f>
        <v>0</v>
      </c>
      <c r="BI176" s="226">
        <f>IF(N176="nulová",J176,0)</f>
        <v>0</v>
      </c>
      <c r="BJ176" s="18" t="s">
        <v>79</v>
      </c>
      <c r="BK176" s="226">
        <f>ROUND(I176*H176,2)</f>
        <v>0</v>
      </c>
      <c r="BL176" s="18" t="s">
        <v>248</v>
      </c>
      <c r="BM176" s="225" t="s">
        <v>710</v>
      </c>
    </row>
    <row r="177" s="12" customFormat="1" ht="25.92" customHeight="1">
      <c r="A177" s="12"/>
      <c r="B177" s="198"/>
      <c r="C177" s="199"/>
      <c r="D177" s="200" t="s">
        <v>71</v>
      </c>
      <c r="E177" s="201" t="s">
        <v>711</v>
      </c>
      <c r="F177" s="201" t="s">
        <v>622</v>
      </c>
      <c r="G177" s="199"/>
      <c r="H177" s="199"/>
      <c r="I177" s="202"/>
      <c r="J177" s="203">
        <f>BK177</f>
        <v>0</v>
      </c>
      <c r="K177" s="199"/>
      <c r="L177" s="204"/>
      <c r="M177" s="205"/>
      <c r="N177" s="206"/>
      <c r="O177" s="206"/>
      <c r="P177" s="207">
        <f>SUM(P178:P182)</f>
        <v>0</v>
      </c>
      <c r="Q177" s="206"/>
      <c r="R177" s="207">
        <f>SUM(R178:R182)</f>
        <v>0</v>
      </c>
      <c r="S177" s="206"/>
      <c r="T177" s="208">
        <f>SUM(T178:T182)</f>
        <v>0</v>
      </c>
      <c r="U177" s="12"/>
      <c r="V177" s="12"/>
      <c r="W177" s="12"/>
      <c r="X177" s="12"/>
      <c r="Y177" s="12"/>
      <c r="Z177" s="12"/>
      <c r="AA177" s="12"/>
      <c r="AB177" s="12"/>
      <c r="AC177" s="12"/>
      <c r="AD177" s="12"/>
      <c r="AE177" s="12"/>
      <c r="AR177" s="209" t="s">
        <v>79</v>
      </c>
      <c r="AT177" s="210" t="s">
        <v>71</v>
      </c>
      <c r="AU177" s="210" t="s">
        <v>72</v>
      </c>
      <c r="AY177" s="209" t="s">
        <v>240</v>
      </c>
      <c r="BK177" s="211">
        <f>SUM(BK178:BK182)</f>
        <v>0</v>
      </c>
    </row>
    <row r="178" s="2" customFormat="1">
      <c r="A178" s="39"/>
      <c r="B178" s="40"/>
      <c r="C178" s="214" t="s">
        <v>387</v>
      </c>
      <c r="D178" s="214" t="s">
        <v>243</v>
      </c>
      <c r="E178" s="215" t="s">
        <v>712</v>
      </c>
      <c r="F178" s="216" t="s">
        <v>624</v>
      </c>
      <c r="G178" s="217" t="s">
        <v>282</v>
      </c>
      <c r="H178" s="218">
        <v>1</v>
      </c>
      <c r="I178" s="219"/>
      <c r="J178" s="220">
        <f>ROUND(I178*H178,2)</f>
        <v>0</v>
      </c>
      <c r="K178" s="216" t="s">
        <v>247</v>
      </c>
      <c r="L178" s="45"/>
      <c r="M178" s="221" t="s">
        <v>19</v>
      </c>
      <c r="N178" s="222" t="s">
        <v>43</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248</v>
      </c>
      <c r="AT178" s="225" t="s">
        <v>243</v>
      </c>
      <c r="AU178" s="225" t="s">
        <v>79</v>
      </c>
      <c r="AY178" s="18" t="s">
        <v>240</v>
      </c>
      <c r="BE178" s="226">
        <f>IF(N178="základní",J178,0)</f>
        <v>0</v>
      </c>
      <c r="BF178" s="226">
        <f>IF(N178="snížená",J178,0)</f>
        <v>0</v>
      </c>
      <c r="BG178" s="226">
        <f>IF(N178="zákl. přenesená",J178,0)</f>
        <v>0</v>
      </c>
      <c r="BH178" s="226">
        <f>IF(N178="sníž. přenesená",J178,0)</f>
        <v>0</v>
      </c>
      <c r="BI178" s="226">
        <f>IF(N178="nulová",J178,0)</f>
        <v>0</v>
      </c>
      <c r="BJ178" s="18" t="s">
        <v>79</v>
      </c>
      <c r="BK178" s="226">
        <f>ROUND(I178*H178,2)</f>
        <v>0</v>
      </c>
      <c r="BL178" s="18" t="s">
        <v>248</v>
      </c>
      <c r="BM178" s="225" t="s">
        <v>713</v>
      </c>
    </row>
    <row r="179" s="2" customFormat="1" ht="44.25" customHeight="1">
      <c r="A179" s="39"/>
      <c r="B179" s="40"/>
      <c r="C179" s="214" t="s">
        <v>714</v>
      </c>
      <c r="D179" s="214" t="s">
        <v>243</v>
      </c>
      <c r="E179" s="215" t="s">
        <v>715</v>
      </c>
      <c r="F179" s="216" t="s">
        <v>628</v>
      </c>
      <c r="G179" s="217" t="s">
        <v>251</v>
      </c>
      <c r="H179" s="218">
        <v>254</v>
      </c>
      <c r="I179" s="219"/>
      <c r="J179" s="220">
        <f>ROUND(I179*H179,2)</f>
        <v>0</v>
      </c>
      <c r="K179" s="216" t="s">
        <v>247</v>
      </c>
      <c r="L179" s="45"/>
      <c r="M179" s="221" t="s">
        <v>19</v>
      </c>
      <c r="N179" s="222" t="s">
        <v>43</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248</v>
      </c>
      <c r="AT179" s="225" t="s">
        <v>243</v>
      </c>
      <c r="AU179" s="225" t="s">
        <v>79</v>
      </c>
      <c r="AY179" s="18" t="s">
        <v>240</v>
      </c>
      <c r="BE179" s="226">
        <f>IF(N179="základní",J179,0)</f>
        <v>0</v>
      </c>
      <c r="BF179" s="226">
        <f>IF(N179="snížená",J179,0)</f>
        <v>0</v>
      </c>
      <c r="BG179" s="226">
        <f>IF(N179="zákl. přenesená",J179,0)</f>
        <v>0</v>
      </c>
      <c r="BH179" s="226">
        <f>IF(N179="sníž. přenesená",J179,0)</f>
        <v>0</v>
      </c>
      <c r="BI179" s="226">
        <f>IF(N179="nulová",J179,0)</f>
        <v>0</v>
      </c>
      <c r="BJ179" s="18" t="s">
        <v>79</v>
      </c>
      <c r="BK179" s="226">
        <f>ROUND(I179*H179,2)</f>
        <v>0</v>
      </c>
      <c r="BL179" s="18" t="s">
        <v>248</v>
      </c>
      <c r="BM179" s="225" t="s">
        <v>716</v>
      </c>
    </row>
    <row r="180" s="2" customFormat="1" ht="16.5" customHeight="1">
      <c r="A180" s="39"/>
      <c r="B180" s="40"/>
      <c r="C180" s="214" t="s">
        <v>391</v>
      </c>
      <c r="D180" s="214" t="s">
        <v>243</v>
      </c>
      <c r="E180" s="215" t="s">
        <v>717</v>
      </c>
      <c r="F180" s="216" t="s">
        <v>635</v>
      </c>
      <c r="G180" s="217" t="s">
        <v>293</v>
      </c>
      <c r="H180" s="218">
        <v>26.5</v>
      </c>
      <c r="I180" s="219"/>
      <c r="J180" s="220">
        <f>ROUND(I180*H180,2)</f>
        <v>0</v>
      </c>
      <c r="K180" s="216" t="s">
        <v>247</v>
      </c>
      <c r="L180" s="45"/>
      <c r="M180" s="221" t="s">
        <v>19</v>
      </c>
      <c r="N180" s="222" t="s">
        <v>43</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248</v>
      </c>
      <c r="AT180" s="225" t="s">
        <v>243</v>
      </c>
      <c r="AU180" s="225" t="s">
        <v>79</v>
      </c>
      <c r="AY180" s="18" t="s">
        <v>240</v>
      </c>
      <c r="BE180" s="226">
        <f>IF(N180="základní",J180,0)</f>
        <v>0</v>
      </c>
      <c r="BF180" s="226">
        <f>IF(N180="snížená",J180,0)</f>
        <v>0</v>
      </c>
      <c r="BG180" s="226">
        <f>IF(N180="zákl. přenesená",J180,0)</f>
        <v>0</v>
      </c>
      <c r="BH180" s="226">
        <f>IF(N180="sníž. přenesená",J180,0)</f>
        <v>0</v>
      </c>
      <c r="BI180" s="226">
        <f>IF(N180="nulová",J180,0)</f>
        <v>0</v>
      </c>
      <c r="BJ180" s="18" t="s">
        <v>79</v>
      </c>
      <c r="BK180" s="226">
        <f>ROUND(I180*H180,2)</f>
        <v>0</v>
      </c>
      <c r="BL180" s="18" t="s">
        <v>248</v>
      </c>
      <c r="BM180" s="225" t="s">
        <v>718</v>
      </c>
    </row>
    <row r="181" s="2" customFormat="1">
      <c r="A181" s="39"/>
      <c r="B181" s="40"/>
      <c r="C181" s="214" t="s">
        <v>719</v>
      </c>
      <c r="D181" s="214" t="s">
        <v>243</v>
      </c>
      <c r="E181" s="215" t="s">
        <v>720</v>
      </c>
      <c r="F181" s="216" t="s">
        <v>721</v>
      </c>
      <c r="G181" s="217" t="s">
        <v>261</v>
      </c>
      <c r="H181" s="218">
        <v>106</v>
      </c>
      <c r="I181" s="219"/>
      <c r="J181" s="220">
        <f>ROUND(I181*H181,2)</f>
        <v>0</v>
      </c>
      <c r="K181" s="216" t="s">
        <v>247</v>
      </c>
      <c r="L181" s="45"/>
      <c r="M181" s="221" t="s">
        <v>19</v>
      </c>
      <c r="N181" s="222" t="s">
        <v>43</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248</v>
      </c>
      <c r="AT181" s="225" t="s">
        <v>243</v>
      </c>
      <c r="AU181" s="225" t="s">
        <v>79</v>
      </c>
      <c r="AY181" s="18" t="s">
        <v>240</v>
      </c>
      <c r="BE181" s="226">
        <f>IF(N181="základní",J181,0)</f>
        <v>0</v>
      </c>
      <c r="BF181" s="226">
        <f>IF(N181="snížená",J181,0)</f>
        <v>0</v>
      </c>
      <c r="BG181" s="226">
        <f>IF(N181="zákl. přenesená",J181,0)</f>
        <v>0</v>
      </c>
      <c r="BH181" s="226">
        <f>IF(N181="sníž. přenesená",J181,0)</f>
        <v>0</v>
      </c>
      <c r="BI181" s="226">
        <f>IF(N181="nulová",J181,0)</f>
        <v>0</v>
      </c>
      <c r="BJ181" s="18" t="s">
        <v>79</v>
      </c>
      <c r="BK181" s="226">
        <f>ROUND(I181*H181,2)</f>
        <v>0</v>
      </c>
      <c r="BL181" s="18" t="s">
        <v>248</v>
      </c>
      <c r="BM181" s="225" t="s">
        <v>722</v>
      </c>
    </row>
    <row r="182" s="2" customFormat="1" ht="16.5" customHeight="1">
      <c r="A182" s="39"/>
      <c r="B182" s="40"/>
      <c r="C182" s="214" t="s">
        <v>394</v>
      </c>
      <c r="D182" s="214" t="s">
        <v>243</v>
      </c>
      <c r="E182" s="215" t="s">
        <v>723</v>
      </c>
      <c r="F182" s="216" t="s">
        <v>649</v>
      </c>
      <c r="G182" s="217" t="s">
        <v>282</v>
      </c>
      <c r="H182" s="218">
        <v>2</v>
      </c>
      <c r="I182" s="219"/>
      <c r="J182" s="220">
        <f>ROUND(I182*H182,2)</f>
        <v>0</v>
      </c>
      <c r="K182" s="216" t="s">
        <v>247</v>
      </c>
      <c r="L182" s="45"/>
      <c r="M182" s="221" t="s">
        <v>19</v>
      </c>
      <c r="N182" s="222" t="s">
        <v>43</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248</v>
      </c>
      <c r="AT182" s="225" t="s">
        <v>243</v>
      </c>
      <c r="AU182" s="225" t="s">
        <v>79</v>
      </c>
      <c r="AY182" s="18" t="s">
        <v>240</v>
      </c>
      <c r="BE182" s="226">
        <f>IF(N182="základní",J182,0)</f>
        <v>0</v>
      </c>
      <c r="BF182" s="226">
        <f>IF(N182="snížená",J182,0)</f>
        <v>0</v>
      </c>
      <c r="BG182" s="226">
        <f>IF(N182="zákl. přenesená",J182,0)</f>
        <v>0</v>
      </c>
      <c r="BH182" s="226">
        <f>IF(N182="sníž. přenesená",J182,0)</f>
        <v>0</v>
      </c>
      <c r="BI182" s="226">
        <f>IF(N182="nulová",J182,0)</f>
        <v>0</v>
      </c>
      <c r="BJ182" s="18" t="s">
        <v>79</v>
      </c>
      <c r="BK182" s="226">
        <f>ROUND(I182*H182,2)</f>
        <v>0</v>
      </c>
      <c r="BL182" s="18" t="s">
        <v>248</v>
      </c>
      <c r="BM182" s="225" t="s">
        <v>724</v>
      </c>
    </row>
    <row r="183" s="12" customFormat="1" ht="25.92" customHeight="1">
      <c r="A183" s="12"/>
      <c r="B183" s="198"/>
      <c r="C183" s="199"/>
      <c r="D183" s="200" t="s">
        <v>71</v>
      </c>
      <c r="E183" s="201" t="s">
        <v>725</v>
      </c>
      <c r="F183" s="201" t="s">
        <v>726</v>
      </c>
      <c r="G183" s="199"/>
      <c r="H183" s="199"/>
      <c r="I183" s="202"/>
      <c r="J183" s="203">
        <f>BK183</f>
        <v>0</v>
      </c>
      <c r="K183" s="199"/>
      <c r="L183" s="204"/>
      <c r="M183" s="205"/>
      <c r="N183" s="206"/>
      <c r="O183" s="206"/>
      <c r="P183" s="207">
        <f>P184</f>
        <v>0</v>
      </c>
      <c r="Q183" s="206"/>
      <c r="R183" s="207">
        <f>R184</f>
        <v>0</v>
      </c>
      <c r="S183" s="206"/>
      <c r="T183" s="208">
        <f>T184</f>
        <v>0</v>
      </c>
      <c r="U183" s="12"/>
      <c r="V183" s="12"/>
      <c r="W183" s="12"/>
      <c r="X183" s="12"/>
      <c r="Y183" s="12"/>
      <c r="Z183" s="12"/>
      <c r="AA183" s="12"/>
      <c r="AB183" s="12"/>
      <c r="AC183" s="12"/>
      <c r="AD183" s="12"/>
      <c r="AE183" s="12"/>
      <c r="AR183" s="209" t="s">
        <v>79</v>
      </c>
      <c r="AT183" s="210" t="s">
        <v>71</v>
      </c>
      <c r="AU183" s="210" t="s">
        <v>72</v>
      </c>
      <c r="AY183" s="209" t="s">
        <v>240</v>
      </c>
      <c r="BK183" s="211">
        <f>BK184</f>
        <v>0</v>
      </c>
    </row>
    <row r="184" s="2" customFormat="1">
      <c r="A184" s="39"/>
      <c r="B184" s="40"/>
      <c r="C184" s="214" t="s">
        <v>727</v>
      </c>
      <c r="D184" s="214" t="s">
        <v>243</v>
      </c>
      <c r="E184" s="215" t="s">
        <v>728</v>
      </c>
      <c r="F184" s="216" t="s">
        <v>729</v>
      </c>
      <c r="G184" s="217" t="s">
        <v>730</v>
      </c>
      <c r="H184" s="218">
        <v>1</v>
      </c>
      <c r="I184" s="219"/>
      <c r="J184" s="220">
        <f>ROUND(I184*H184,2)</f>
        <v>0</v>
      </c>
      <c r="K184" s="216" t="s">
        <v>247</v>
      </c>
      <c r="L184" s="45"/>
      <c r="M184" s="234" t="s">
        <v>19</v>
      </c>
      <c r="N184" s="235" t="s">
        <v>43</v>
      </c>
      <c r="O184" s="232"/>
      <c r="P184" s="236">
        <f>O184*H184</f>
        <v>0</v>
      </c>
      <c r="Q184" s="236">
        <v>0</v>
      </c>
      <c r="R184" s="236">
        <f>Q184*H184</f>
        <v>0</v>
      </c>
      <c r="S184" s="236">
        <v>0</v>
      </c>
      <c r="T184" s="237">
        <f>S184*H184</f>
        <v>0</v>
      </c>
      <c r="U184" s="39"/>
      <c r="V184" s="39"/>
      <c r="W184" s="39"/>
      <c r="X184" s="39"/>
      <c r="Y184" s="39"/>
      <c r="Z184" s="39"/>
      <c r="AA184" s="39"/>
      <c r="AB184" s="39"/>
      <c r="AC184" s="39"/>
      <c r="AD184" s="39"/>
      <c r="AE184" s="39"/>
      <c r="AR184" s="225" t="s">
        <v>248</v>
      </c>
      <c r="AT184" s="225" t="s">
        <v>243</v>
      </c>
      <c r="AU184" s="225" t="s">
        <v>79</v>
      </c>
      <c r="AY184" s="18" t="s">
        <v>240</v>
      </c>
      <c r="BE184" s="226">
        <f>IF(N184="základní",J184,0)</f>
        <v>0</v>
      </c>
      <c r="BF184" s="226">
        <f>IF(N184="snížená",J184,0)</f>
        <v>0</v>
      </c>
      <c r="BG184" s="226">
        <f>IF(N184="zákl. přenesená",J184,0)</f>
        <v>0</v>
      </c>
      <c r="BH184" s="226">
        <f>IF(N184="sníž. přenesená",J184,0)</f>
        <v>0</v>
      </c>
      <c r="BI184" s="226">
        <f>IF(N184="nulová",J184,0)</f>
        <v>0</v>
      </c>
      <c r="BJ184" s="18" t="s">
        <v>79</v>
      </c>
      <c r="BK184" s="226">
        <f>ROUND(I184*H184,2)</f>
        <v>0</v>
      </c>
      <c r="BL184" s="18" t="s">
        <v>248</v>
      </c>
      <c r="BM184" s="225" t="s">
        <v>731</v>
      </c>
    </row>
    <row r="185" s="2" customFormat="1" ht="6.96" customHeight="1">
      <c r="A185" s="39"/>
      <c r="B185" s="60"/>
      <c r="C185" s="61"/>
      <c r="D185" s="61"/>
      <c r="E185" s="61"/>
      <c r="F185" s="61"/>
      <c r="G185" s="61"/>
      <c r="H185" s="61"/>
      <c r="I185" s="61"/>
      <c r="J185" s="61"/>
      <c r="K185" s="61"/>
      <c r="L185" s="45"/>
      <c r="M185" s="39"/>
      <c r="O185" s="39"/>
      <c r="P185" s="39"/>
      <c r="Q185" s="39"/>
      <c r="R185" s="39"/>
      <c r="S185" s="39"/>
      <c r="T185" s="39"/>
      <c r="U185" s="39"/>
      <c r="V185" s="39"/>
      <c r="W185" s="39"/>
      <c r="X185" s="39"/>
      <c r="Y185" s="39"/>
      <c r="Z185" s="39"/>
      <c r="AA185" s="39"/>
      <c r="AB185" s="39"/>
      <c r="AC185" s="39"/>
      <c r="AD185" s="39"/>
      <c r="AE185" s="39"/>
    </row>
  </sheetData>
  <sheetProtection sheet="1" autoFilter="0" formatColumns="0" formatRows="0" objects="1" scenarios="1" spinCount="100000" saltValue="lHuvj5rIg25BG86t/KkuDx16yZ8Yids2k+0q+ngYiw3JF1zJ2z4Mqn/BRciJ7DyZDAPXH6l03o2g0/anfrZP8Q==" hashValue="RX8holtcQ6Y2PIpSoqIMcl4MG/s8mqJGjPV6KNpV6ZzDev8MmCvTnk4vepBf4i35qi28IoZQ+o1UeyzJYtyX2w==" algorithmName="SHA-512" password="CC35"/>
  <autoFilter ref="C86:K184"/>
  <mergeCells count="9">
    <mergeCell ref="E7:H7"/>
    <mergeCell ref="E9:H9"/>
    <mergeCell ref="E18:H18"/>
    <mergeCell ref="E27:H27"/>
    <mergeCell ref="E48:H48"/>
    <mergeCell ref="E50:H50"/>
    <mergeCell ref="E77:H77"/>
    <mergeCell ref="E79:H7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98</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1" customFormat="1" ht="12" customHeight="1">
      <c r="B8" s="21"/>
      <c r="D8" s="144" t="s">
        <v>209</v>
      </c>
      <c r="L8" s="21"/>
    </row>
    <row r="9" s="2" customFormat="1" ht="16.5" customHeight="1">
      <c r="A9" s="39"/>
      <c r="B9" s="45"/>
      <c r="C9" s="39"/>
      <c r="D9" s="39"/>
      <c r="E9" s="145" t="s">
        <v>732</v>
      </c>
      <c r="F9" s="39"/>
      <c r="G9" s="39"/>
      <c r="H9" s="39"/>
      <c r="I9" s="39"/>
      <c r="J9" s="39"/>
      <c r="K9" s="39"/>
      <c r="L9" s="146"/>
      <c r="S9" s="39"/>
      <c r="T9" s="39"/>
      <c r="U9" s="39"/>
      <c r="V9" s="39"/>
      <c r="W9" s="39"/>
      <c r="X9" s="39"/>
      <c r="Y9" s="39"/>
      <c r="Z9" s="39"/>
      <c r="AA9" s="39"/>
      <c r="AB9" s="39"/>
      <c r="AC9" s="39"/>
      <c r="AD9" s="39"/>
      <c r="AE9" s="39"/>
    </row>
    <row r="10" s="2" customFormat="1" ht="12" customHeight="1">
      <c r="A10" s="39"/>
      <c r="B10" s="45"/>
      <c r="C10" s="39"/>
      <c r="D10" s="144" t="s">
        <v>211</v>
      </c>
      <c r="E10" s="39"/>
      <c r="F10" s="39"/>
      <c r="G10" s="39"/>
      <c r="H10" s="39"/>
      <c r="I10" s="39"/>
      <c r="J10" s="39"/>
      <c r="K10" s="39"/>
      <c r="L10" s="146"/>
      <c r="S10" s="39"/>
      <c r="T10" s="39"/>
      <c r="U10" s="39"/>
      <c r="V10" s="39"/>
      <c r="W10" s="39"/>
      <c r="X10" s="39"/>
      <c r="Y10" s="39"/>
      <c r="Z10" s="39"/>
      <c r="AA10" s="39"/>
      <c r="AB10" s="39"/>
      <c r="AC10" s="39"/>
      <c r="AD10" s="39"/>
      <c r="AE10" s="39"/>
    </row>
    <row r="11" s="2" customFormat="1" ht="16.5" customHeight="1">
      <c r="A11" s="39"/>
      <c r="B11" s="45"/>
      <c r="C11" s="39"/>
      <c r="D11" s="39"/>
      <c r="E11" s="147" t="s">
        <v>733</v>
      </c>
      <c r="F11" s="39"/>
      <c r="G11" s="39"/>
      <c r="H11" s="39"/>
      <c r="I11" s="39"/>
      <c r="J11" s="39"/>
      <c r="K11" s="39"/>
      <c r="L11" s="146"/>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s="2" customFormat="1" ht="12" customHeight="1">
      <c r="A14" s="39"/>
      <c r="B14" s="45"/>
      <c r="C14" s="39"/>
      <c r="D14" s="144" t="s">
        <v>21</v>
      </c>
      <c r="E14" s="39"/>
      <c r="F14" s="134" t="s">
        <v>22</v>
      </c>
      <c r="G14" s="39"/>
      <c r="H14" s="39"/>
      <c r="I14" s="144" t="s">
        <v>23</v>
      </c>
      <c r="J14" s="148" t="str">
        <f>'Rekapitulace stavby'!AN8</f>
        <v>19. 10. 2024</v>
      </c>
      <c r="K14" s="39"/>
      <c r="L14" s="146"/>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s="2" customFormat="1" ht="18" customHeight="1">
      <c r="A17" s="39"/>
      <c r="B17" s="45"/>
      <c r="C17" s="39"/>
      <c r="D17" s="39"/>
      <c r="E17" s="134" t="s">
        <v>734</v>
      </c>
      <c r="F17" s="39"/>
      <c r="G17" s="39"/>
      <c r="H17" s="39"/>
      <c r="I17" s="144" t="s">
        <v>28</v>
      </c>
      <c r="J17" s="134" t="s">
        <v>19</v>
      </c>
      <c r="K17" s="39"/>
      <c r="L17" s="146"/>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s="2" customFormat="1" ht="12" customHeight="1">
      <c r="A19" s="39"/>
      <c r="B19" s="45"/>
      <c r="C19" s="39"/>
      <c r="D19" s="144" t="s">
        <v>29</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34"/>
      <c r="G20" s="134"/>
      <c r="H20" s="134"/>
      <c r="I20" s="144" t="s">
        <v>28</v>
      </c>
      <c r="J20" s="34" t="str">
        <f>'Rekapitulace stavby'!AN14</f>
        <v>Vyplň údaj</v>
      </c>
      <c r="K20" s="39"/>
      <c r="L20" s="146"/>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s="2" customFormat="1" ht="12" customHeight="1">
      <c r="A22" s="39"/>
      <c r="B22" s="45"/>
      <c r="C22" s="39"/>
      <c r="D22" s="144" t="s">
        <v>31</v>
      </c>
      <c r="E22" s="39"/>
      <c r="F22" s="39"/>
      <c r="G22" s="39"/>
      <c r="H22" s="39"/>
      <c r="I22" s="144" t="s">
        <v>26</v>
      </c>
      <c r="J22" s="134" t="s">
        <v>19</v>
      </c>
      <c r="K22" s="39"/>
      <c r="L22" s="146"/>
      <c r="S22" s="39"/>
      <c r="T22" s="39"/>
      <c r="U22" s="39"/>
      <c r="V22" s="39"/>
      <c r="W22" s="39"/>
      <c r="X22" s="39"/>
      <c r="Y22" s="39"/>
      <c r="Z22" s="39"/>
      <c r="AA22" s="39"/>
      <c r="AB22" s="39"/>
      <c r="AC22" s="39"/>
      <c r="AD22" s="39"/>
      <c r="AE22" s="39"/>
    </row>
    <row r="23" s="2" customFormat="1" ht="18" customHeight="1">
      <c r="A23" s="39"/>
      <c r="B23" s="45"/>
      <c r="C23" s="39"/>
      <c r="D23" s="39"/>
      <c r="E23" s="134" t="s">
        <v>735</v>
      </c>
      <c r="F23" s="39"/>
      <c r="G23" s="39"/>
      <c r="H23" s="39"/>
      <c r="I23" s="144" t="s">
        <v>28</v>
      </c>
      <c r="J23" s="134" t="s">
        <v>19</v>
      </c>
      <c r="K23" s="39"/>
      <c r="L23" s="146"/>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s="2" customFormat="1" ht="12" customHeight="1">
      <c r="A25" s="39"/>
      <c r="B25" s="45"/>
      <c r="C25" s="39"/>
      <c r="D25" s="144" t="s">
        <v>34</v>
      </c>
      <c r="E25" s="39"/>
      <c r="F25" s="39"/>
      <c r="G25" s="39"/>
      <c r="H25" s="39"/>
      <c r="I25" s="144" t="s">
        <v>26</v>
      </c>
      <c r="J25" s="134" t="s">
        <v>19</v>
      </c>
      <c r="K25" s="39"/>
      <c r="L25" s="146"/>
      <c r="S25" s="39"/>
      <c r="T25" s="39"/>
      <c r="U25" s="39"/>
      <c r="V25" s="39"/>
      <c r="W25" s="39"/>
      <c r="X25" s="39"/>
      <c r="Y25" s="39"/>
      <c r="Z25" s="39"/>
      <c r="AA25" s="39"/>
      <c r="AB25" s="39"/>
      <c r="AC25" s="39"/>
      <c r="AD25" s="39"/>
      <c r="AE25" s="39"/>
    </row>
    <row r="26" s="2" customFormat="1" ht="18" customHeight="1">
      <c r="A26" s="39"/>
      <c r="B26" s="45"/>
      <c r="C26" s="39"/>
      <c r="D26" s="39"/>
      <c r="E26" s="134" t="s">
        <v>22</v>
      </c>
      <c r="F26" s="39"/>
      <c r="G26" s="39"/>
      <c r="H26" s="39"/>
      <c r="I26" s="144" t="s">
        <v>28</v>
      </c>
      <c r="J26" s="134" t="s">
        <v>19</v>
      </c>
      <c r="K26" s="39"/>
      <c r="L26" s="146"/>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s="2" customFormat="1" ht="12" customHeight="1">
      <c r="A28" s="39"/>
      <c r="B28" s="45"/>
      <c r="C28" s="39"/>
      <c r="D28" s="144" t="s">
        <v>36</v>
      </c>
      <c r="E28" s="39"/>
      <c r="F28" s="39"/>
      <c r="G28" s="39"/>
      <c r="H28" s="39"/>
      <c r="I28" s="39"/>
      <c r="J28" s="39"/>
      <c r="K28" s="39"/>
      <c r="L28" s="146"/>
      <c r="S28" s="39"/>
      <c r="T28" s="39"/>
      <c r="U28" s="39"/>
      <c r="V28" s="39"/>
      <c r="W28" s="39"/>
      <c r="X28" s="39"/>
      <c r="Y28" s="39"/>
      <c r="Z28" s="39"/>
      <c r="AA28" s="39"/>
      <c r="AB28" s="39"/>
      <c r="AC28" s="39"/>
      <c r="AD28" s="39"/>
      <c r="AE28" s="39"/>
    </row>
    <row r="29"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25.44" customHeight="1">
      <c r="A32" s="39"/>
      <c r="B32" s="45"/>
      <c r="C32" s="39"/>
      <c r="D32" s="154" t="s">
        <v>38</v>
      </c>
      <c r="E32" s="39"/>
      <c r="F32" s="39"/>
      <c r="G32" s="39"/>
      <c r="H32" s="39"/>
      <c r="I32" s="39"/>
      <c r="J32" s="155">
        <f>ROUND(J94, 2)</f>
        <v>0</v>
      </c>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14.4" customHeight="1">
      <c r="A34" s="39"/>
      <c r="B34" s="45"/>
      <c r="C34" s="39"/>
      <c r="D34" s="39"/>
      <c r="E34" s="39"/>
      <c r="F34" s="156" t="s">
        <v>40</v>
      </c>
      <c r="G34" s="39"/>
      <c r="H34" s="39"/>
      <c r="I34" s="156" t="s">
        <v>39</v>
      </c>
      <c r="J34" s="156" t="s">
        <v>41</v>
      </c>
      <c r="K34" s="39"/>
      <c r="L34" s="146"/>
      <c r="S34" s="39"/>
      <c r="T34" s="39"/>
      <c r="U34" s="39"/>
      <c r="V34" s="39"/>
      <c r="W34" s="39"/>
      <c r="X34" s="39"/>
      <c r="Y34" s="39"/>
      <c r="Z34" s="39"/>
      <c r="AA34" s="39"/>
      <c r="AB34" s="39"/>
      <c r="AC34" s="39"/>
      <c r="AD34" s="39"/>
      <c r="AE34" s="39"/>
    </row>
    <row r="35" s="2" customFormat="1" ht="14.4" customHeight="1">
      <c r="A35" s="39"/>
      <c r="B35" s="45"/>
      <c r="C35" s="39"/>
      <c r="D35" s="157" t="s">
        <v>42</v>
      </c>
      <c r="E35" s="144" t="s">
        <v>43</v>
      </c>
      <c r="F35" s="158">
        <f>ROUND((SUM(BE94:BE179)),  2)</f>
        <v>0</v>
      </c>
      <c r="G35" s="39"/>
      <c r="H35" s="39"/>
      <c r="I35" s="159">
        <v>0.20999999999999999</v>
      </c>
      <c r="J35" s="158">
        <f>ROUND(((SUM(BE94:BE179))*I35),  2)</f>
        <v>0</v>
      </c>
      <c r="K35" s="39"/>
      <c r="L35" s="146"/>
      <c r="S35" s="39"/>
      <c r="T35" s="39"/>
      <c r="U35" s="39"/>
      <c r="V35" s="39"/>
      <c r="W35" s="39"/>
      <c r="X35" s="39"/>
      <c r="Y35" s="39"/>
      <c r="Z35" s="39"/>
      <c r="AA35" s="39"/>
      <c r="AB35" s="39"/>
      <c r="AC35" s="39"/>
      <c r="AD35" s="39"/>
      <c r="AE35" s="39"/>
    </row>
    <row r="36" s="2" customFormat="1" ht="14.4" customHeight="1">
      <c r="A36" s="39"/>
      <c r="B36" s="45"/>
      <c r="C36" s="39"/>
      <c r="D36" s="39"/>
      <c r="E36" s="144" t="s">
        <v>44</v>
      </c>
      <c r="F36" s="158">
        <f>ROUND((SUM(BF94:BF179)),  2)</f>
        <v>0</v>
      </c>
      <c r="G36" s="39"/>
      <c r="H36" s="39"/>
      <c r="I36" s="159">
        <v>0.12</v>
      </c>
      <c r="J36" s="158">
        <f>ROUND(((SUM(BF94:BF179))*I36),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45</v>
      </c>
      <c r="F37" s="158">
        <f>ROUND((SUM(BG94:BG179)),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46</v>
      </c>
      <c r="F38" s="158">
        <f>ROUND((SUM(BH94:BH179)),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47</v>
      </c>
      <c r="F39" s="158">
        <f>ROUND((SUM(BI94:BI179)),  2)</f>
        <v>0</v>
      </c>
      <c r="G39" s="39"/>
      <c r="H39" s="39"/>
      <c r="I39" s="159">
        <v>0</v>
      </c>
      <c r="J39" s="158">
        <f>0</f>
        <v>0</v>
      </c>
      <c r="K39" s="39"/>
      <c r="L39" s="146"/>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s="2" customFormat="1" ht="25.44" customHeight="1">
      <c r="A41" s="39"/>
      <c r="B41" s="45"/>
      <c r="C41" s="160"/>
      <c r="D41" s="161" t="s">
        <v>48</v>
      </c>
      <c r="E41" s="162"/>
      <c r="F41" s="162"/>
      <c r="G41" s="163" t="s">
        <v>49</v>
      </c>
      <c r="H41" s="164" t="s">
        <v>50</v>
      </c>
      <c r="I41" s="162"/>
      <c r="J41" s="165">
        <f>SUM(J32:J39)</f>
        <v>0</v>
      </c>
      <c r="K41" s="166"/>
      <c r="L41" s="146"/>
      <c r="S41" s="39"/>
      <c r="T41" s="39"/>
      <c r="U41" s="39"/>
      <c r="V41" s="39"/>
      <c r="W41" s="39"/>
      <c r="X41" s="39"/>
      <c r="Y41" s="39"/>
      <c r="Z41" s="39"/>
      <c r="AA41" s="39"/>
      <c r="AB41" s="39"/>
      <c r="AC41" s="39"/>
      <c r="AD41" s="39"/>
      <c r="AE41" s="39"/>
    </row>
    <row r="42"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214</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Sportovní hala Turnov</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209</v>
      </c>
      <c r="D51" s="23"/>
      <c r="E51" s="23"/>
      <c r="F51" s="23"/>
      <c r="G51" s="23"/>
      <c r="H51" s="23"/>
      <c r="I51" s="23"/>
      <c r="J51" s="23"/>
      <c r="K51" s="23"/>
      <c r="L51" s="21"/>
    </row>
    <row r="52" hidden="1" s="2" customFormat="1" ht="16.5" customHeight="1">
      <c r="A52" s="39"/>
      <c r="B52" s="40"/>
      <c r="C52" s="41"/>
      <c r="D52" s="41"/>
      <c r="E52" s="171" t="s">
        <v>732</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211</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SO301 - Odvodnění komunikace</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19. 10. 2024</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Městská sportovní Turnov</v>
      </c>
      <c r="G58" s="41"/>
      <c r="H58" s="41"/>
      <c r="I58" s="33" t="s">
        <v>31</v>
      </c>
      <c r="J58" s="37" t="str">
        <f>E23</f>
        <v xml:space="preserve"> RESTYL Plan s.r.o.</v>
      </c>
      <c r="K58" s="41"/>
      <c r="L58" s="146"/>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34</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215</v>
      </c>
      <c r="D61" s="173"/>
      <c r="E61" s="173"/>
      <c r="F61" s="173"/>
      <c r="G61" s="173"/>
      <c r="H61" s="173"/>
      <c r="I61" s="173"/>
      <c r="J61" s="174" t="s">
        <v>216</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70</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217</v>
      </c>
    </row>
    <row r="64" hidden="1" s="9" customFormat="1" ht="24.96" customHeight="1">
      <c r="A64" s="9"/>
      <c r="B64" s="176"/>
      <c r="C64" s="177"/>
      <c r="D64" s="178" t="s">
        <v>736</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737</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738</v>
      </c>
      <c r="E66" s="184"/>
      <c r="F66" s="184"/>
      <c r="G66" s="184"/>
      <c r="H66" s="184"/>
      <c r="I66" s="184"/>
      <c r="J66" s="185">
        <f>J115</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739</v>
      </c>
      <c r="E67" s="184"/>
      <c r="F67" s="184"/>
      <c r="G67" s="184"/>
      <c r="H67" s="184"/>
      <c r="I67" s="184"/>
      <c r="J67" s="185">
        <f>J118</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740</v>
      </c>
      <c r="E68" s="184"/>
      <c r="F68" s="184"/>
      <c r="G68" s="184"/>
      <c r="H68" s="184"/>
      <c r="I68" s="184"/>
      <c r="J68" s="185">
        <f>J120</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741</v>
      </c>
      <c r="E69" s="184"/>
      <c r="F69" s="184"/>
      <c r="G69" s="184"/>
      <c r="H69" s="184"/>
      <c r="I69" s="184"/>
      <c r="J69" s="185">
        <f>J125</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742</v>
      </c>
      <c r="E70" s="184"/>
      <c r="F70" s="184"/>
      <c r="G70" s="184"/>
      <c r="H70" s="184"/>
      <c r="I70" s="184"/>
      <c r="J70" s="185">
        <f>J169</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743</v>
      </c>
      <c r="E71" s="184"/>
      <c r="F71" s="184"/>
      <c r="G71" s="184"/>
      <c r="H71" s="184"/>
      <c r="I71" s="184"/>
      <c r="J71" s="185">
        <f>J171</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744</v>
      </c>
      <c r="E72" s="184"/>
      <c r="F72" s="184"/>
      <c r="G72" s="184"/>
      <c r="H72" s="184"/>
      <c r="I72" s="184"/>
      <c r="J72" s="185">
        <f>J177</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226</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Sportovní hala Turnov</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209</v>
      </c>
      <c r="D83" s="23"/>
      <c r="E83" s="23"/>
      <c r="F83" s="23"/>
      <c r="G83" s="23"/>
      <c r="H83" s="23"/>
      <c r="I83" s="23"/>
      <c r="J83" s="23"/>
      <c r="K83" s="23"/>
      <c r="L83" s="21"/>
    </row>
    <row r="84" s="2" customFormat="1" ht="16.5" customHeight="1">
      <c r="A84" s="39"/>
      <c r="B84" s="40"/>
      <c r="C84" s="41"/>
      <c r="D84" s="41"/>
      <c r="E84" s="171" t="s">
        <v>732</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211</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SO301 - Odvodnění komunikace</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19. 10. 2024</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 xml:space="preserve"> Městská sportovní Turnov</v>
      </c>
      <c r="G90" s="41"/>
      <c r="H90" s="41"/>
      <c r="I90" s="33" t="s">
        <v>31</v>
      </c>
      <c r="J90" s="37" t="str">
        <f>E23</f>
        <v xml:space="preserve"> RESTYL Plan s.r.o.</v>
      </c>
      <c r="K90" s="41"/>
      <c r="L90" s="146"/>
      <c r="S90" s="39"/>
      <c r="T90" s="39"/>
      <c r="U90" s="39"/>
      <c r="V90" s="39"/>
      <c r="W90" s="39"/>
      <c r="X90" s="39"/>
      <c r="Y90" s="39"/>
      <c r="Z90" s="39"/>
      <c r="AA90" s="39"/>
      <c r="AB90" s="39"/>
      <c r="AC90" s="39"/>
      <c r="AD90" s="39"/>
      <c r="AE90" s="39"/>
    </row>
    <row r="91" s="2" customFormat="1" ht="15.15" customHeight="1">
      <c r="A91" s="39"/>
      <c r="B91" s="40"/>
      <c r="C91" s="33" t="s">
        <v>29</v>
      </c>
      <c r="D91" s="41"/>
      <c r="E91" s="41"/>
      <c r="F91" s="28" t="str">
        <f>IF(E20="","",E20)</f>
        <v>Vyplň údaj</v>
      </c>
      <c r="G91" s="41"/>
      <c r="H91" s="41"/>
      <c r="I91" s="33" t="s">
        <v>34</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227</v>
      </c>
      <c r="D93" s="190" t="s">
        <v>57</v>
      </c>
      <c r="E93" s="190" t="s">
        <v>53</v>
      </c>
      <c r="F93" s="190" t="s">
        <v>54</v>
      </c>
      <c r="G93" s="190" t="s">
        <v>228</v>
      </c>
      <c r="H93" s="190" t="s">
        <v>229</v>
      </c>
      <c r="I93" s="190" t="s">
        <v>230</v>
      </c>
      <c r="J93" s="190" t="s">
        <v>216</v>
      </c>
      <c r="K93" s="191" t="s">
        <v>231</v>
      </c>
      <c r="L93" s="192"/>
      <c r="M93" s="93" t="s">
        <v>19</v>
      </c>
      <c r="N93" s="94" t="s">
        <v>42</v>
      </c>
      <c r="O93" s="94" t="s">
        <v>232</v>
      </c>
      <c r="P93" s="94" t="s">
        <v>233</v>
      </c>
      <c r="Q93" s="94" t="s">
        <v>234</v>
      </c>
      <c r="R93" s="94" t="s">
        <v>235</v>
      </c>
      <c r="S93" s="94" t="s">
        <v>236</v>
      </c>
      <c r="T93" s="95" t="s">
        <v>237</v>
      </c>
      <c r="U93" s="187"/>
      <c r="V93" s="187"/>
      <c r="W93" s="187"/>
      <c r="X93" s="187"/>
      <c r="Y93" s="187"/>
      <c r="Z93" s="187"/>
      <c r="AA93" s="187"/>
      <c r="AB93" s="187"/>
      <c r="AC93" s="187"/>
      <c r="AD93" s="187"/>
      <c r="AE93" s="187"/>
    </row>
    <row r="94" s="2" customFormat="1" ht="22.8" customHeight="1">
      <c r="A94" s="39"/>
      <c r="B94" s="40"/>
      <c r="C94" s="100" t="s">
        <v>238</v>
      </c>
      <c r="D94" s="41"/>
      <c r="E94" s="41"/>
      <c r="F94" s="41"/>
      <c r="G94" s="41"/>
      <c r="H94" s="41"/>
      <c r="I94" s="41"/>
      <c r="J94" s="193">
        <f>BK94</f>
        <v>0</v>
      </c>
      <c r="K94" s="41"/>
      <c r="L94" s="45"/>
      <c r="M94" s="96"/>
      <c r="N94" s="194"/>
      <c r="O94" s="97"/>
      <c r="P94" s="195">
        <f>P95</f>
        <v>0</v>
      </c>
      <c r="Q94" s="97"/>
      <c r="R94" s="195">
        <f>R95</f>
        <v>202.50324940000002</v>
      </c>
      <c r="S94" s="97"/>
      <c r="T94" s="196">
        <f>T95</f>
        <v>0.0315</v>
      </c>
      <c r="U94" s="39"/>
      <c r="V94" s="39"/>
      <c r="W94" s="39"/>
      <c r="X94" s="39"/>
      <c r="Y94" s="39"/>
      <c r="Z94" s="39"/>
      <c r="AA94" s="39"/>
      <c r="AB94" s="39"/>
      <c r="AC94" s="39"/>
      <c r="AD94" s="39"/>
      <c r="AE94" s="39"/>
      <c r="AT94" s="18" t="s">
        <v>71</v>
      </c>
      <c r="AU94" s="18" t="s">
        <v>217</v>
      </c>
      <c r="BK94" s="197">
        <f>BK95</f>
        <v>0</v>
      </c>
    </row>
    <row r="95" s="12" customFormat="1" ht="25.92" customHeight="1">
      <c r="A95" s="12"/>
      <c r="B95" s="198"/>
      <c r="C95" s="199"/>
      <c r="D95" s="200" t="s">
        <v>71</v>
      </c>
      <c r="E95" s="201" t="s">
        <v>745</v>
      </c>
      <c r="F95" s="201" t="s">
        <v>746</v>
      </c>
      <c r="G95" s="199"/>
      <c r="H95" s="199"/>
      <c r="I95" s="202"/>
      <c r="J95" s="203">
        <f>BK95</f>
        <v>0</v>
      </c>
      <c r="K95" s="199"/>
      <c r="L95" s="204"/>
      <c r="M95" s="205"/>
      <c r="N95" s="206"/>
      <c r="O95" s="206"/>
      <c r="P95" s="207">
        <f>P96+P115+P118+P120+P125+P169+P171+P177</f>
        <v>0</v>
      </c>
      <c r="Q95" s="206"/>
      <c r="R95" s="207">
        <f>R96+R115+R118+R120+R125+R169+R171+R177</f>
        <v>202.50324940000002</v>
      </c>
      <c r="S95" s="206"/>
      <c r="T95" s="208">
        <f>T96+T115+T118+T120+T125+T169+T171+T177</f>
        <v>0.0315</v>
      </c>
      <c r="U95" s="12"/>
      <c r="V95" s="12"/>
      <c r="W95" s="12"/>
      <c r="X95" s="12"/>
      <c r="Y95" s="12"/>
      <c r="Z95" s="12"/>
      <c r="AA95" s="12"/>
      <c r="AB95" s="12"/>
      <c r="AC95" s="12"/>
      <c r="AD95" s="12"/>
      <c r="AE95" s="12"/>
      <c r="AR95" s="209" t="s">
        <v>79</v>
      </c>
      <c r="AT95" s="210" t="s">
        <v>71</v>
      </c>
      <c r="AU95" s="210" t="s">
        <v>72</v>
      </c>
      <c r="AY95" s="209" t="s">
        <v>240</v>
      </c>
      <c r="BK95" s="211">
        <f>BK96+BK115+BK118+BK120+BK125+BK169+BK171+BK177</f>
        <v>0</v>
      </c>
    </row>
    <row r="96" s="12" customFormat="1" ht="22.8" customHeight="1">
      <c r="A96" s="12"/>
      <c r="B96" s="198"/>
      <c r="C96" s="199"/>
      <c r="D96" s="200" t="s">
        <v>71</v>
      </c>
      <c r="E96" s="212" t="s">
        <v>79</v>
      </c>
      <c r="F96" s="212" t="s">
        <v>303</v>
      </c>
      <c r="G96" s="199"/>
      <c r="H96" s="199"/>
      <c r="I96" s="202"/>
      <c r="J96" s="213">
        <f>BK96</f>
        <v>0</v>
      </c>
      <c r="K96" s="199"/>
      <c r="L96" s="204"/>
      <c r="M96" s="205"/>
      <c r="N96" s="206"/>
      <c r="O96" s="206"/>
      <c r="P96" s="207">
        <f>SUM(P97:P114)</f>
        <v>0</v>
      </c>
      <c r="Q96" s="206"/>
      <c r="R96" s="207">
        <f>SUM(R97:R114)</f>
        <v>118.5973</v>
      </c>
      <c r="S96" s="206"/>
      <c r="T96" s="208">
        <f>SUM(T97:T114)</f>
        <v>0</v>
      </c>
      <c r="U96" s="12"/>
      <c r="V96" s="12"/>
      <c r="W96" s="12"/>
      <c r="X96" s="12"/>
      <c r="Y96" s="12"/>
      <c r="Z96" s="12"/>
      <c r="AA96" s="12"/>
      <c r="AB96" s="12"/>
      <c r="AC96" s="12"/>
      <c r="AD96" s="12"/>
      <c r="AE96" s="12"/>
      <c r="AR96" s="209" t="s">
        <v>79</v>
      </c>
      <c r="AT96" s="210" t="s">
        <v>71</v>
      </c>
      <c r="AU96" s="210" t="s">
        <v>79</v>
      </c>
      <c r="AY96" s="209" t="s">
        <v>240</v>
      </c>
      <c r="BK96" s="211">
        <f>SUM(BK97:BK114)</f>
        <v>0</v>
      </c>
    </row>
    <row r="97" s="2" customFormat="1">
      <c r="A97" s="39"/>
      <c r="B97" s="40"/>
      <c r="C97" s="214" t="s">
        <v>79</v>
      </c>
      <c r="D97" s="214" t="s">
        <v>243</v>
      </c>
      <c r="E97" s="215" t="s">
        <v>747</v>
      </c>
      <c r="F97" s="216" t="s">
        <v>748</v>
      </c>
      <c r="G97" s="217" t="s">
        <v>293</v>
      </c>
      <c r="H97" s="218">
        <v>55</v>
      </c>
      <c r="I97" s="219"/>
      <c r="J97" s="220">
        <f>ROUND(I97*H97,2)</f>
        <v>0</v>
      </c>
      <c r="K97" s="216" t="s">
        <v>749</v>
      </c>
      <c r="L97" s="45"/>
      <c r="M97" s="221" t="s">
        <v>19</v>
      </c>
      <c r="N97" s="222" t="s">
        <v>43</v>
      </c>
      <c r="O97" s="85"/>
      <c r="P97" s="223">
        <f>O97*H97</f>
        <v>0</v>
      </c>
      <c r="Q97" s="223">
        <v>0</v>
      </c>
      <c r="R97" s="223">
        <f>Q97*H97</f>
        <v>0</v>
      </c>
      <c r="S97" s="223">
        <v>0</v>
      </c>
      <c r="T97" s="224">
        <f>S97*H97</f>
        <v>0</v>
      </c>
      <c r="U97" s="39"/>
      <c r="V97" s="39"/>
      <c r="W97" s="39"/>
      <c r="X97" s="39"/>
      <c r="Y97" s="39"/>
      <c r="Z97" s="39"/>
      <c r="AA97" s="39"/>
      <c r="AB97" s="39"/>
      <c r="AC97" s="39"/>
      <c r="AD97" s="39"/>
      <c r="AE97" s="39"/>
      <c r="AR97" s="225" t="s">
        <v>248</v>
      </c>
      <c r="AT97" s="225" t="s">
        <v>243</v>
      </c>
      <c r="AU97" s="225" t="s">
        <v>81</v>
      </c>
      <c r="AY97" s="18" t="s">
        <v>240</v>
      </c>
      <c r="BE97" s="226">
        <f>IF(N97="základní",J97,0)</f>
        <v>0</v>
      </c>
      <c r="BF97" s="226">
        <f>IF(N97="snížená",J97,0)</f>
        <v>0</v>
      </c>
      <c r="BG97" s="226">
        <f>IF(N97="zákl. přenesená",J97,0)</f>
        <v>0</v>
      </c>
      <c r="BH97" s="226">
        <f>IF(N97="sníž. přenesená",J97,0)</f>
        <v>0</v>
      </c>
      <c r="BI97" s="226">
        <f>IF(N97="nulová",J97,0)</f>
        <v>0</v>
      </c>
      <c r="BJ97" s="18" t="s">
        <v>79</v>
      </c>
      <c r="BK97" s="226">
        <f>ROUND(I97*H97,2)</f>
        <v>0</v>
      </c>
      <c r="BL97" s="18" t="s">
        <v>248</v>
      </c>
      <c r="BM97" s="225" t="s">
        <v>750</v>
      </c>
    </row>
    <row r="98" s="2" customFormat="1" ht="44.25" customHeight="1">
      <c r="A98" s="39"/>
      <c r="B98" s="40"/>
      <c r="C98" s="214" t="s">
        <v>81</v>
      </c>
      <c r="D98" s="214" t="s">
        <v>243</v>
      </c>
      <c r="E98" s="215" t="s">
        <v>751</v>
      </c>
      <c r="F98" s="216" t="s">
        <v>752</v>
      </c>
      <c r="G98" s="217" t="s">
        <v>293</v>
      </c>
      <c r="H98" s="218">
        <v>313</v>
      </c>
      <c r="I98" s="219"/>
      <c r="J98" s="220">
        <f>ROUND(I98*H98,2)</f>
        <v>0</v>
      </c>
      <c r="K98" s="216" t="s">
        <v>749</v>
      </c>
      <c r="L98" s="45"/>
      <c r="M98" s="221" t="s">
        <v>19</v>
      </c>
      <c r="N98" s="222" t="s">
        <v>43</v>
      </c>
      <c r="O98" s="85"/>
      <c r="P98" s="223">
        <f>O98*H98</f>
        <v>0</v>
      </c>
      <c r="Q98" s="223">
        <v>0</v>
      </c>
      <c r="R98" s="223">
        <f>Q98*H98</f>
        <v>0</v>
      </c>
      <c r="S98" s="223">
        <v>0</v>
      </c>
      <c r="T98" s="224">
        <f>S98*H98</f>
        <v>0</v>
      </c>
      <c r="U98" s="39"/>
      <c r="V98" s="39"/>
      <c r="W98" s="39"/>
      <c r="X98" s="39"/>
      <c r="Y98" s="39"/>
      <c r="Z98" s="39"/>
      <c r="AA98" s="39"/>
      <c r="AB98" s="39"/>
      <c r="AC98" s="39"/>
      <c r="AD98" s="39"/>
      <c r="AE98" s="39"/>
      <c r="AR98" s="225" t="s">
        <v>248</v>
      </c>
      <c r="AT98" s="225" t="s">
        <v>243</v>
      </c>
      <c r="AU98" s="225" t="s">
        <v>81</v>
      </c>
      <c r="AY98" s="18" t="s">
        <v>240</v>
      </c>
      <c r="BE98" s="226">
        <f>IF(N98="základní",J98,0)</f>
        <v>0</v>
      </c>
      <c r="BF98" s="226">
        <f>IF(N98="snížená",J98,0)</f>
        <v>0</v>
      </c>
      <c r="BG98" s="226">
        <f>IF(N98="zákl. přenesená",J98,0)</f>
        <v>0</v>
      </c>
      <c r="BH98" s="226">
        <f>IF(N98="sníž. přenesená",J98,0)</f>
        <v>0</v>
      </c>
      <c r="BI98" s="226">
        <f>IF(N98="nulová",J98,0)</f>
        <v>0</v>
      </c>
      <c r="BJ98" s="18" t="s">
        <v>79</v>
      </c>
      <c r="BK98" s="226">
        <f>ROUND(I98*H98,2)</f>
        <v>0</v>
      </c>
      <c r="BL98" s="18" t="s">
        <v>248</v>
      </c>
      <c r="BM98" s="225" t="s">
        <v>753</v>
      </c>
    </row>
    <row r="99" s="2" customFormat="1">
      <c r="A99" s="39"/>
      <c r="B99" s="40"/>
      <c r="C99" s="214" t="s">
        <v>149</v>
      </c>
      <c r="D99" s="214" t="s">
        <v>243</v>
      </c>
      <c r="E99" s="215" t="s">
        <v>754</v>
      </c>
      <c r="F99" s="216" t="s">
        <v>755</v>
      </c>
      <c r="G99" s="217" t="s">
        <v>251</v>
      </c>
      <c r="H99" s="218">
        <v>626</v>
      </c>
      <c r="I99" s="219"/>
      <c r="J99" s="220">
        <f>ROUND(I99*H99,2)</f>
        <v>0</v>
      </c>
      <c r="K99" s="216" t="s">
        <v>749</v>
      </c>
      <c r="L99" s="45"/>
      <c r="M99" s="221" t="s">
        <v>19</v>
      </c>
      <c r="N99" s="222" t="s">
        <v>43</v>
      </c>
      <c r="O99" s="85"/>
      <c r="P99" s="223">
        <f>O99*H99</f>
        <v>0</v>
      </c>
      <c r="Q99" s="223">
        <v>0.00084999999999999995</v>
      </c>
      <c r="R99" s="223">
        <f>Q99*H99</f>
        <v>0.53210000000000002</v>
      </c>
      <c r="S99" s="223">
        <v>0</v>
      </c>
      <c r="T99" s="224">
        <f>S99*H99</f>
        <v>0</v>
      </c>
      <c r="U99" s="39"/>
      <c r="V99" s="39"/>
      <c r="W99" s="39"/>
      <c r="X99" s="39"/>
      <c r="Y99" s="39"/>
      <c r="Z99" s="39"/>
      <c r="AA99" s="39"/>
      <c r="AB99" s="39"/>
      <c r="AC99" s="39"/>
      <c r="AD99" s="39"/>
      <c r="AE99" s="39"/>
      <c r="AR99" s="225" t="s">
        <v>248</v>
      </c>
      <c r="AT99" s="225" t="s">
        <v>243</v>
      </c>
      <c r="AU99" s="225" t="s">
        <v>81</v>
      </c>
      <c r="AY99" s="18" t="s">
        <v>240</v>
      </c>
      <c r="BE99" s="226">
        <f>IF(N99="základní",J99,0)</f>
        <v>0</v>
      </c>
      <c r="BF99" s="226">
        <f>IF(N99="snížená",J99,0)</f>
        <v>0</v>
      </c>
      <c r="BG99" s="226">
        <f>IF(N99="zákl. přenesená",J99,0)</f>
        <v>0</v>
      </c>
      <c r="BH99" s="226">
        <f>IF(N99="sníž. přenesená",J99,0)</f>
        <v>0</v>
      </c>
      <c r="BI99" s="226">
        <f>IF(N99="nulová",J99,0)</f>
        <v>0</v>
      </c>
      <c r="BJ99" s="18" t="s">
        <v>79</v>
      </c>
      <c r="BK99" s="226">
        <f>ROUND(I99*H99,2)</f>
        <v>0</v>
      </c>
      <c r="BL99" s="18" t="s">
        <v>248</v>
      </c>
      <c r="BM99" s="225" t="s">
        <v>756</v>
      </c>
    </row>
    <row r="100" s="2" customFormat="1" ht="44.25" customHeight="1">
      <c r="A100" s="39"/>
      <c r="B100" s="40"/>
      <c r="C100" s="214" t="s">
        <v>248</v>
      </c>
      <c r="D100" s="214" t="s">
        <v>243</v>
      </c>
      <c r="E100" s="215" t="s">
        <v>757</v>
      </c>
      <c r="F100" s="216" t="s">
        <v>758</v>
      </c>
      <c r="G100" s="217" t="s">
        <v>251</v>
      </c>
      <c r="H100" s="218">
        <v>626</v>
      </c>
      <c r="I100" s="219"/>
      <c r="J100" s="220">
        <f>ROUND(I100*H100,2)</f>
        <v>0</v>
      </c>
      <c r="K100" s="216" t="s">
        <v>749</v>
      </c>
      <c r="L100" s="45"/>
      <c r="M100" s="221" t="s">
        <v>19</v>
      </c>
      <c r="N100" s="222" t="s">
        <v>43</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248</v>
      </c>
      <c r="AT100" s="225" t="s">
        <v>243</v>
      </c>
      <c r="AU100" s="225" t="s">
        <v>81</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248</v>
      </c>
      <c r="BM100" s="225" t="s">
        <v>759</v>
      </c>
    </row>
    <row r="101" s="2" customFormat="1">
      <c r="A101" s="39"/>
      <c r="B101" s="40"/>
      <c r="C101" s="214" t="s">
        <v>258</v>
      </c>
      <c r="D101" s="214" t="s">
        <v>243</v>
      </c>
      <c r="E101" s="215" t="s">
        <v>760</v>
      </c>
      <c r="F101" s="216" t="s">
        <v>761</v>
      </c>
      <c r="G101" s="217" t="s">
        <v>251</v>
      </c>
      <c r="H101" s="218">
        <v>57</v>
      </c>
      <c r="I101" s="219"/>
      <c r="J101" s="220">
        <f>ROUND(I101*H101,2)</f>
        <v>0</v>
      </c>
      <c r="K101" s="216" t="s">
        <v>749</v>
      </c>
      <c r="L101" s="45"/>
      <c r="M101" s="221" t="s">
        <v>19</v>
      </c>
      <c r="N101" s="222" t="s">
        <v>43</v>
      </c>
      <c r="O101" s="85"/>
      <c r="P101" s="223">
        <f>O101*H101</f>
        <v>0</v>
      </c>
      <c r="Q101" s="223">
        <v>0.00069999999999999999</v>
      </c>
      <c r="R101" s="223">
        <f>Q101*H101</f>
        <v>0.039899999999999998</v>
      </c>
      <c r="S101" s="223">
        <v>0</v>
      </c>
      <c r="T101" s="224">
        <f>S101*H101</f>
        <v>0</v>
      </c>
      <c r="U101" s="39"/>
      <c r="V101" s="39"/>
      <c r="W101" s="39"/>
      <c r="X101" s="39"/>
      <c r="Y101" s="39"/>
      <c r="Z101" s="39"/>
      <c r="AA101" s="39"/>
      <c r="AB101" s="39"/>
      <c r="AC101" s="39"/>
      <c r="AD101" s="39"/>
      <c r="AE101" s="39"/>
      <c r="AR101" s="225" t="s">
        <v>248</v>
      </c>
      <c r="AT101" s="225" t="s">
        <v>243</v>
      </c>
      <c r="AU101" s="225" t="s">
        <v>81</v>
      </c>
      <c r="AY101" s="18" t="s">
        <v>240</v>
      </c>
      <c r="BE101" s="226">
        <f>IF(N101="základní",J101,0)</f>
        <v>0</v>
      </c>
      <c r="BF101" s="226">
        <f>IF(N101="snížená",J101,0)</f>
        <v>0</v>
      </c>
      <c r="BG101" s="226">
        <f>IF(N101="zákl. přenesená",J101,0)</f>
        <v>0</v>
      </c>
      <c r="BH101" s="226">
        <f>IF(N101="sníž. přenesená",J101,0)</f>
        <v>0</v>
      </c>
      <c r="BI101" s="226">
        <f>IF(N101="nulová",J101,0)</f>
        <v>0</v>
      </c>
      <c r="BJ101" s="18" t="s">
        <v>79</v>
      </c>
      <c r="BK101" s="226">
        <f>ROUND(I101*H101,2)</f>
        <v>0</v>
      </c>
      <c r="BL101" s="18" t="s">
        <v>248</v>
      </c>
      <c r="BM101" s="225" t="s">
        <v>762</v>
      </c>
    </row>
    <row r="102" s="2" customFormat="1" ht="44.25" customHeight="1">
      <c r="A102" s="39"/>
      <c r="B102" s="40"/>
      <c r="C102" s="214" t="s">
        <v>254</v>
      </c>
      <c r="D102" s="214" t="s">
        <v>243</v>
      </c>
      <c r="E102" s="215" t="s">
        <v>763</v>
      </c>
      <c r="F102" s="216" t="s">
        <v>764</v>
      </c>
      <c r="G102" s="217" t="s">
        <v>251</v>
      </c>
      <c r="H102" s="218">
        <v>57</v>
      </c>
      <c r="I102" s="219"/>
      <c r="J102" s="220">
        <f>ROUND(I102*H102,2)</f>
        <v>0</v>
      </c>
      <c r="K102" s="216" t="s">
        <v>749</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81</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765</v>
      </c>
    </row>
    <row r="103" s="2" customFormat="1" ht="33" customHeight="1">
      <c r="A103" s="39"/>
      <c r="B103" s="40"/>
      <c r="C103" s="214" t="s">
        <v>265</v>
      </c>
      <c r="D103" s="214" t="s">
        <v>243</v>
      </c>
      <c r="E103" s="215" t="s">
        <v>766</v>
      </c>
      <c r="F103" s="216" t="s">
        <v>767</v>
      </c>
      <c r="G103" s="217" t="s">
        <v>293</v>
      </c>
      <c r="H103" s="218">
        <v>55</v>
      </c>
      <c r="I103" s="219"/>
      <c r="J103" s="220">
        <f>ROUND(I103*H103,2)</f>
        <v>0</v>
      </c>
      <c r="K103" s="216" t="s">
        <v>749</v>
      </c>
      <c r="L103" s="45"/>
      <c r="M103" s="221" t="s">
        <v>19</v>
      </c>
      <c r="N103" s="222" t="s">
        <v>43</v>
      </c>
      <c r="O103" s="85"/>
      <c r="P103" s="223">
        <f>O103*H103</f>
        <v>0</v>
      </c>
      <c r="Q103" s="223">
        <v>0.00046000000000000001</v>
      </c>
      <c r="R103" s="223">
        <f>Q103*H103</f>
        <v>0.0253</v>
      </c>
      <c r="S103" s="223">
        <v>0</v>
      </c>
      <c r="T103" s="224">
        <f>S103*H103</f>
        <v>0</v>
      </c>
      <c r="U103" s="39"/>
      <c r="V103" s="39"/>
      <c r="W103" s="39"/>
      <c r="X103" s="39"/>
      <c r="Y103" s="39"/>
      <c r="Z103" s="39"/>
      <c r="AA103" s="39"/>
      <c r="AB103" s="39"/>
      <c r="AC103" s="39"/>
      <c r="AD103" s="39"/>
      <c r="AE103" s="39"/>
      <c r="AR103" s="225" t="s">
        <v>248</v>
      </c>
      <c r="AT103" s="225" t="s">
        <v>243</v>
      </c>
      <c r="AU103" s="225" t="s">
        <v>81</v>
      </c>
      <c r="AY103" s="18" t="s">
        <v>240</v>
      </c>
      <c r="BE103" s="226">
        <f>IF(N103="základní",J103,0)</f>
        <v>0</v>
      </c>
      <c r="BF103" s="226">
        <f>IF(N103="snížená",J103,0)</f>
        <v>0</v>
      </c>
      <c r="BG103" s="226">
        <f>IF(N103="zákl. přenesená",J103,0)</f>
        <v>0</v>
      </c>
      <c r="BH103" s="226">
        <f>IF(N103="sníž. přenesená",J103,0)</f>
        <v>0</v>
      </c>
      <c r="BI103" s="226">
        <f>IF(N103="nulová",J103,0)</f>
        <v>0</v>
      </c>
      <c r="BJ103" s="18" t="s">
        <v>79</v>
      </c>
      <c r="BK103" s="226">
        <f>ROUND(I103*H103,2)</f>
        <v>0</v>
      </c>
      <c r="BL103" s="18" t="s">
        <v>248</v>
      </c>
      <c r="BM103" s="225" t="s">
        <v>768</v>
      </c>
    </row>
    <row r="104" s="2" customFormat="1">
      <c r="A104" s="39"/>
      <c r="B104" s="40"/>
      <c r="C104" s="214" t="s">
        <v>257</v>
      </c>
      <c r="D104" s="214" t="s">
        <v>243</v>
      </c>
      <c r="E104" s="215" t="s">
        <v>769</v>
      </c>
      <c r="F104" s="216" t="s">
        <v>770</v>
      </c>
      <c r="G104" s="217" t="s">
        <v>293</v>
      </c>
      <c r="H104" s="218">
        <v>55</v>
      </c>
      <c r="I104" s="219"/>
      <c r="J104" s="220">
        <f>ROUND(I104*H104,2)</f>
        <v>0</v>
      </c>
      <c r="K104" s="216" t="s">
        <v>749</v>
      </c>
      <c r="L104" s="45"/>
      <c r="M104" s="221" t="s">
        <v>19</v>
      </c>
      <c r="N104" s="222" t="s">
        <v>43</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248</v>
      </c>
      <c r="AT104" s="225" t="s">
        <v>243</v>
      </c>
      <c r="AU104" s="225" t="s">
        <v>81</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248</v>
      </c>
      <c r="BM104" s="225" t="s">
        <v>771</v>
      </c>
    </row>
    <row r="105" s="2" customFormat="1" ht="66.75" customHeight="1">
      <c r="A105" s="39"/>
      <c r="B105" s="40"/>
      <c r="C105" s="214" t="s">
        <v>272</v>
      </c>
      <c r="D105" s="214" t="s">
        <v>243</v>
      </c>
      <c r="E105" s="215" t="s">
        <v>772</v>
      </c>
      <c r="F105" s="216" t="s">
        <v>773</v>
      </c>
      <c r="G105" s="217" t="s">
        <v>293</v>
      </c>
      <c r="H105" s="218">
        <v>368</v>
      </c>
      <c r="I105" s="219"/>
      <c r="J105" s="220">
        <f>ROUND(I105*H105,2)</f>
        <v>0</v>
      </c>
      <c r="K105" s="216" t="s">
        <v>749</v>
      </c>
      <c r="L105" s="45"/>
      <c r="M105" s="221" t="s">
        <v>19</v>
      </c>
      <c r="N105" s="222"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248</v>
      </c>
      <c r="AT105" s="225" t="s">
        <v>243</v>
      </c>
      <c r="AU105" s="225" t="s">
        <v>81</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774</v>
      </c>
    </row>
    <row r="106" s="2" customFormat="1">
      <c r="A106" s="39"/>
      <c r="B106" s="40"/>
      <c r="C106" s="214" t="s">
        <v>262</v>
      </c>
      <c r="D106" s="214" t="s">
        <v>243</v>
      </c>
      <c r="E106" s="215" t="s">
        <v>775</v>
      </c>
      <c r="F106" s="216" t="s">
        <v>776</v>
      </c>
      <c r="G106" s="217" t="s">
        <v>293</v>
      </c>
      <c r="H106" s="218">
        <v>268.89999999999998</v>
      </c>
      <c r="I106" s="219"/>
      <c r="J106" s="220">
        <f>ROUND(I106*H106,2)</f>
        <v>0</v>
      </c>
      <c r="K106" s="216" t="s">
        <v>749</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81</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777</v>
      </c>
    </row>
    <row r="107" s="2" customFormat="1">
      <c r="A107" s="39"/>
      <c r="B107" s="40"/>
      <c r="C107" s="214" t="s">
        <v>279</v>
      </c>
      <c r="D107" s="214" t="s">
        <v>243</v>
      </c>
      <c r="E107" s="215" t="s">
        <v>778</v>
      </c>
      <c r="F107" s="216" t="s">
        <v>779</v>
      </c>
      <c r="G107" s="217" t="s">
        <v>293</v>
      </c>
      <c r="H107" s="218">
        <v>99.099999999999994</v>
      </c>
      <c r="I107" s="219"/>
      <c r="J107" s="220">
        <f>ROUND(I107*H107,2)</f>
        <v>0</v>
      </c>
      <c r="K107" s="216" t="s">
        <v>749</v>
      </c>
      <c r="L107" s="45"/>
      <c r="M107" s="221" t="s">
        <v>19</v>
      </c>
      <c r="N107" s="222" t="s">
        <v>43</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248</v>
      </c>
      <c r="AT107" s="225" t="s">
        <v>243</v>
      </c>
      <c r="AU107" s="225" t="s">
        <v>81</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248</v>
      </c>
      <c r="BM107" s="225" t="s">
        <v>780</v>
      </c>
    </row>
    <row r="108" s="2" customFormat="1" ht="66.75" customHeight="1">
      <c r="A108" s="39"/>
      <c r="B108" s="40"/>
      <c r="C108" s="214" t="s">
        <v>8</v>
      </c>
      <c r="D108" s="214" t="s">
        <v>243</v>
      </c>
      <c r="E108" s="215" t="s">
        <v>781</v>
      </c>
      <c r="F108" s="216" t="s">
        <v>782</v>
      </c>
      <c r="G108" s="217" t="s">
        <v>293</v>
      </c>
      <c r="H108" s="218">
        <v>1982</v>
      </c>
      <c r="I108" s="219"/>
      <c r="J108" s="220">
        <f>ROUND(I108*H108,2)</f>
        <v>0</v>
      </c>
      <c r="K108" s="216" t="s">
        <v>749</v>
      </c>
      <c r="L108" s="45"/>
      <c r="M108" s="221" t="s">
        <v>19</v>
      </c>
      <c r="N108" s="222"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248</v>
      </c>
      <c r="AT108" s="225" t="s">
        <v>243</v>
      </c>
      <c r="AU108" s="225" t="s">
        <v>81</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248</v>
      </c>
      <c r="BM108" s="225" t="s">
        <v>783</v>
      </c>
    </row>
    <row r="109" s="2" customFormat="1" ht="44.25" customHeight="1">
      <c r="A109" s="39"/>
      <c r="B109" s="40"/>
      <c r="C109" s="214" t="s">
        <v>287</v>
      </c>
      <c r="D109" s="214" t="s">
        <v>243</v>
      </c>
      <c r="E109" s="215" t="s">
        <v>784</v>
      </c>
      <c r="F109" s="216" t="s">
        <v>785</v>
      </c>
      <c r="G109" s="217" t="s">
        <v>786</v>
      </c>
      <c r="H109" s="218">
        <v>188.28999999999999</v>
      </c>
      <c r="I109" s="219"/>
      <c r="J109" s="220">
        <f>ROUND(I109*H109,2)</f>
        <v>0</v>
      </c>
      <c r="K109" s="216" t="s">
        <v>749</v>
      </c>
      <c r="L109" s="45"/>
      <c r="M109" s="221" t="s">
        <v>19</v>
      </c>
      <c r="N109" s="222" t="s">
        <v>43</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248</v>
      </c>
      <c r="AT109" s="225" t="s">
        <v>243</v>
      </c>
      <c r="AU109" s="225" t="s">
        <v>81</v>
      </c>
      <c r="AY109" s="18" t="s">
        <v>240</v>
      </c>
      <c r="BE109" s="226">
        <f>IF(N109="základní",J109,0)</f>
        <v>0</v>
      </c>
      <c r="BF109" s="226">
        <f>IF(N109="snížená",J109,0)</f>
        <v>0</v>
      </c>
      <c r="BG109" s="226">
        <f>IF(N109="zákl. přenesená",J109,0)</f>
        <v>0</v>
      </c>
      <c r="BH109" s="226">
        <f>IF(N109="sníž. přenesená",J109,0)</f>
        <v>0</v>
      </c>
      <c r="BI109" s="226">
        <f>IF(N109="nulová",J109,0)</f>
        <v>0</v>
      </c>
      <c r="BJ109" s="18" t="s">
        <v>79</v>
      </c>
      <c r="BK109" s="226">
        <f>ROUND(I109*H109,2)</f>
        <v>0</v>
      </c>
      <c r="BL109" s="18" t="s">
        <v>248</v>
      </c>
      <c r="BM109" s="225" t="s">
        <v>787</v>
      </c>
    </row>
    <row r="110" s="2" customFormat="1">
      <c r="A110" s="39"/>
      <c r="B110" s="40"/>
      <c r="C110" s="214" t="s">
        <v>268</v>
      </c>
      <c r="D110" s="214" t="s">
        <v>243</v>
      </c>
      <c r="E110" s="215" t="s">
        <v>788</v>
      </c>
      <c r="F110" s="216" t="s">
        <v>789</v>
      </c>
      <c r="G110" s="217" t="s">
        <v>293</v>
      </c>
      <c r="H110" s="218">
        <v>99.099999999999994</v>
      </c>
      <c r="I110" s="219"/>
      <c r="J110" s="220">
        <f>ROUND(I110*H110,2)</f>
        <v>0</v>
      </c>
      <c r="K110" s="216" t="s">
        <v>749</v>
      </c>
      <c r="L110" s="45"/>
      <c r="M110" s="221" t="s">
        <v>19</v>
      </c>
      <c r="N110" s="222" t="s">
        <v>43</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248</v>
      </c>
      <c r="AT110" s="225" t="s">
        <v>243</v>
      </c>
      <c r="AU110" s="225" t="s">
        <v>81</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248</v>
      </c>
      <c r="BM110" s="225" t="s">
        <v>790</v>
      </c>
    </row>
    <row r="111" s="2" customFormat="1" ht="44.25" customHeight="1">
      <c r="A111" s="39"/>
      <c r="B111" s="40"/>
      <c r="C111" s="214" t="s">
        <v>295</v>
      </c>
      <c r="D111" s="214" t="s">
        <v>243</v>
      </c>
      <c r="E111" s="215" t="s">
        <v>791</v>
      </c>
      <c r="F111" s="216" t="s">
        <v>792</v>
      </c>
      <c r="G111" s="217" t="s">
        <v>293</v>
      </c>
      <c r="H111" s="218">
        <v>268.89999999999998</v>
      </c>
      <c r="I111" s="219"/>
      <c r="J111" s="220">
        <f>ROUND(I111*H111,2)</f>
        <v>0</v>
      </c>
      <c r="K111" s="216" t="s">
        <v>749</v>
      </c>
      <c r="L111" s="45"/>
      <c r="M111" s="221" t="s">
        <v>19</v>
      </c>
      <c r="N111" s="222" t="s">
        <v>43</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248</v>
      </c>
      <c r="AT111" s="225" t="s">
        <v>243</v>
      </c>
      <c r="AU111" s="225" t="s">
        <v>81</v>
      </c>
      <c r="AY111" s="18" t="s">
        <v>240</v>
      </c>
      <c r="BE111" s="226">
        <f>IF(N111="základní",J111,0)</f>
        <v>0</v>
      </c>
      <c r="BF111" s="226">
        <f>IF(N111="snížená",J111,0)</f>
        <v>0</v>
      </c>
      <c r="BG111" s="226">
        <f>IF(N111="zákl. přenesená",J111,0)</f>
        <v>0</v>
      </c>
      <c r="BH111" s="226">
        <f>IF(N111="sníž. přenesená",J111,0)</f>
        <v>0</v>
      </c>
      <c r="BI111" s="226">
        <f>IF(N111="nulová",J111,0)</f>
        <v>0</v>
      </c>
      <c r="BJ111" s="18" t="s">
        <v>79</v>
      </c>
      <c r="BK111" s="226">
        <f>ROUND(I111*H111,2)</f>
        <v>0</v>
      </c>
      <c r="BL111" s="18" t="s">
        <v>248</v>
      </c>
      <c r="BM111" s="225" t="s">
        <v>793</v>
      </c>
    </row>
    <row r="112" s="2" customFormat="1" ht="66.75" customHeight="1">
      <c r="A112" s="39"/>
      <c r="B112" s="40"/>
      <c r="C112" s="214" t="s">
        <v>271</v>
      </c>
      <c r="D112" s="214" t="s">
        <v>243</v>
      </c>
      <c r="E112" s="215" t="s">
        <v>794</v>
      </c>
      <c r="F112" s="216" t="s">
        <v>795</v>
      </c>
      <c r="G112" s="217" t="s">
        <v>293</v>
      </c>
      <c r="H112" s="218">
        <v>59</v>
      </c>
      <c r="I112" s="219"/>
      <c r="J112" s="220">
        <f>ROUND(I112*H112,2)</f>
        <v>0</v>
      </c>
      <c r="K112" s="216" t="s">
        <v>749</v>
      </c>
      <c r="L112" s="45"/>
      <c r="M112" s="221" t="s">
        <v>19</v>
      </c>
      <c r="N112" s="222" t="s">
        <v>43</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248</v>
      </c>
      <c r="AT112" s="225" t="s">
        <v>243</v>
      </c>
      <c r="AU112" s="225" t="s">
        <v>81</v>
      </c>
      <c r="AY112" s="18" t="s">
        <v>240</v>
      </c>
      <c r="BE112" s="226">
        <f>IF(N112="základní",J112,0)</f>
        <v>0</v>
      </c>
      <c r="BF112" s="226">
        <f>IF(N112="snížená",J112,0)</f>
        <v>0</v>
      </c>
      <c r="BG112" s="226">
        <f>IF(N112="zákl. přenesená",J112,0)</f>
        <v>0</v>
      </c>
      <c r="BH112" s="226">
        <f>IF(N112="sníž. přenesená",J112,0)</f>
        <v>0</v>
      </c>
      <c r="BI112" s="226">
        <f>IF(N112="nulová",J112,0)</f>
        <v>0</v>
      </c>
      <c r="BJ112" s="18" t="s">
        <v>79</v>
      </c>
      <c r="BK112" s="226">
        <f>ROUND(I112*H112,2)</f>
        <v>0</v>
      </c>
      <c r="BL112" s="18" t="s">
        <v>248</v>
      </c>
      <c r="BM112" s="225" t="s">
        <v>796</v>
      </c>
    </row>
    <row r="113" s="2" customFormat="1" ht="16.5" customHeight="1">
      <c r="A113" s="39"/>
      <c r="B113" s="40"/>
      <c r="C113" s="238" t="s">
        <v>304</v>
      </c>
      <c r="D113" s="238" t="s">
        <v>797</v>
      </c>
      <c r="E113" s="239" t="s">
        <v>798</v>
      </c>
      <c r="F113" s="240" t="s">
        <v>799</v>
      </c>
      <c r="G113" s="241" t="s">
        <v>786</v>
      </c>
      <c r="H113" s="242">
        <v>118</v>
      </c>
      <c r="I113" s="243"/>
      <c r="J113" s="244">
        <f>ROUND(I113*H113,2)</f>
        <v>0</v>
      </c>
      <c r="K113" s="240" t="s">
        <v>749</v>
      </c>
      <c r="L113" s="245"/>
      <c r="M113" s="246" t="s">
        <v>19</v>
      </c>
      <c r="N113" s="247" t="s">
        <v>43</v>
      </c>
      <c r="O113" s="85"/>
      <c r="P113" s="223">
        <f>O113*H113</f>
        <v>0</v>
      </c>
      <c r="Q113" s="223">
        <v>1</v>
      </c>
      <c r="R113" s="223">
        <f>Q113*H113</f>
        <v>118</v>
      </c>
      <c r="S113" s="223">
        <v>0</v>
      </c>
      <c r="T113" s="224">
        <f>S113*H113</f>
        <v>0</v>
      </c>
      <c r="U113" s="39"/>
      <c r="V113" s="39"/>
      <c r="W113" s="39"/>
      <c r="X113" s="39"/>
      <c r="Y113" s="39"/>
      <c r="Z113" s="39"/>
      <c r="AA113" s="39"/>
      <c r="AB113" s="39"/>
      <c r="AC113" s="39"/>
      <c r="AD113" s="39"/>
      <c r="AE113" s="39"/>
      <c r="AR113" s="225" t="s">
        <v>257</v>
      </c>
      <c r="AT113" s="225" t="s">
        <v>797</v>
      </c>
      <c r="AU113" s="225" t="s">
        <v>81</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800</v>
      </c>
    </row>
    <row r="114" s="13" customFormat="1">
      <c r="A114" s="13"/>
      <c r="B114" s="248"/>
      <c r="C114" s="249"/>
      <c r="D114" s="227" t="s">
        <v>801</v>
      </c>
      <c r="E114" s="250" t="s">
        <v>19</v>
      </c>
      <c r="F114" s="251" t="s">
        <v>802</v>
      </c>
      <c r="G114" s="249"/>
      <c r="H114" s="252">
        <v>118</v>
      </c>
      <c r="I114" s="253"/>
      <c r="J114" s="249"/>
      <c r="K114" s="249"/>
      <c r="L114" s="254"/>
      <c r="M114" s="255"/>
      <c r="N114" s="256"/>
      <c r="O114" s="256"/>
      <c r="P114" s="256"/>
      <c r="Q114" s="256"/>
      <c r="R114" s="256"/>
      <c r="S114" s="256"/>
      <c r="T114" s="257"/>
      <c r="U114" s="13"/>
      <c r="V114" s="13"/>
      <c r="W114" s="13"/>
      <c r="X114" s="13"/>
      <c r="Y114" s="13"/>
      <c r="Z114" s="13"/>
      <c r="AA114" s="13"/>
      <c r="AB114" s="13"/>
      <c r="AC114" s="13"/>
      <c r="AD114" s="13"/>
      <c r="AE114" s="13"/>
      <c r="AT114" s="258" t="s">
        <v>801</v>
      </c>
      <c r="AU114" s="258" t="s">
        <v>81</v>
      </c>
      <c r="AV114" s="13" t="s">
        <v>81</v>
      </c>
      <c r="AW114" s="13" t="s">
        <v>33</v>
      </c>
      <c r="AX114" s="13" t="s">
        <v>79</v>
      </c>
      <c r="AY114" s="258" t="s">
        <v>240</v>
      </c>
    </row>
    <row r="115" s="12" customFormat="1" ht="22.8" customHeight="1">
      <c r="A115" s="12"/>
      <c r="B115" s="198"/>
      <c r="C115" s="199"/>
      <c r="D115" s="200" t="s">
        <v>71</v>
      </c>
      <c r="E115" s="212" t="s">
        <v>149</v>
      </c>
      <c r="F115" s="212" t="s">
        <v>803</v>
      </c>
      <c r="G115" s="199"/>
      <c r="H115" s="199"/>
      <c r="I115" s="202"/>
      <c r="J115" s="213">
        <f>BK115</f>
        <v>0</v>
      </c>
      <c r="K115" s="199"/>
      <c r="L115" s="204"/>
      <c r="M115" s="205"/>
      <c r="N115" s="206"/>
      <c r="O115" s="206"/>
      <c r="P115" s="207">
        <f>SUM(P116:P117)</f>
        <v>0</v>
      </c>
      <c r="Q115" s="206"/>
      <c r="R115" s="207">
        <f>SUM(R116:R117)</f>
        <v>8.2690000000000001</v>
      </c>
      <c r="S115" s="206"/>
      <c r="T115" s="208">
        <f>SUM(T116:T117)</f>
        <v>0</v>
      </c>
      <c r="U115" s="12"/>
      <c r="V115" s="12"/>
      <c r="W115" s="12"/>
      <c r="X115" s="12"/>
      <c r="Y115" s="12"/>
      <c r="Z115" s="12"/>
      <c r="AA115" s="12"/>
      <c r="AB115" s="12"/>
      <c r="AC115" s="12"/>
      <c r="AD115" s="12"/>
      <c r="AE115" s="12"/>
      <c r="AR115" s="209" t="s">
        <v>79</v>
      </c>
      <c r="AT115" s="210" t="s">
        <v>71</v>
      </c>
      <c r="AU115" s="210" t="s">
        <v>79</v>
      </c>
      <c r="AY115" s="209" t="s">
        <v>240</v>
      </c>
      <c r="BK115" s="211">
        <f>SUM(BK116:BK117)</f>
        <v>0</v>
      </c>
    </row>
    <row r="116" s="2" customFormat="1">
      <c r="A116" s="39"/>
      <c r="B116" s="40"/>
      <c r="C116" s="214" t="s">
        <v>275</v>
      </c>
      <c r="D116" s="214" t="s">
        <v>243</v>
      </c>
      <c r="E116" s="215" t="s">
        <v>804</v>
      </c>
      <c r="F116" s="216" t="s">
        <v>805</v>
      </c>
      <c r="G116" s="217" t="s">
        <v>806</v>
      </c>
      <c r="H116" s="218">
        <v>1</v>
      </c>
      <c r="I116" s="219"/>
      <c r="J116" s="220">
        <f>ROUND(I116*H116,2)</f>
        <v>0</v>
      </c>
      <c r="K116" s="216" t="s">
        <v>247</v>
      </c>
      <c r="L116" s="45"/>
      <c r="M116" s="221" t="s">
        <v>19</v>
      </c>
      <c r="N116" s="222" t="s">
        <v>43</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248</v>
      </c>
      <c r="AT116" s="225" t="s">
        <v>243</v>
      </c>
      <c r="AU116" s="225" t="s">
        <v>81</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807</v>
      </c>
    </row>
    <row r="117" s="2" customFormat="1">
      <c r="A117" s="39"/>
      <c r="B117" s="40"/>
      <c r="C117" s="238" t="s">
        <v>309</v>
      </c>
      <c r="D117" s="238" t="s">
        <v>797</v>
      </c>
      <c r="E117" s="239" t="s">
        <v>808</v>
      </c>
      <c r="F117" s="240" t="s">
        <v>809</v>
      </c>
      <c r="G117" s="241" t="s">
        <v>806</v>
      </c>
      <c r="H117" s="242">
        <v>1</v>
      </c>
      <c r="I117" s="243"/>
      <c r="J117" s="244">
        <f>ROUND(I117*H117,2)</f>
        <v>0</v>
      </c>
      <c r="K117" s="240" t="s">
        <v>749</v>
      </c>
      <c r="L117" s="245"/>
      <c r="M117" s="246" t="s">
        <v>19</v>
      </c>
      <c r="N117" s="247" t="s">
        <v>43</v>
      </c>
      <c r="O117" s="85"/>
      <c r="P117" s="223">
        <f>O117*H117</f>
        <v>0</v>
      </c>
      <c r="Q117" s="223">
        <v>8.2690000000000001</v>
      </c>
      <c r="R117" s="223">
        <f>Q117*H117</f>
        <v>8.2690000000000001</v>
      </c>
      <c r="S117" s="223">
        <v>0</v>
      </c>
      <c r="T117" s="224">
        <f>S117*H117</f>
        <v>0</v>
      </c>
      <c r="U117" s="39"/>
      <c r="V117" s="39"/>
      <c r="W117" s="39"/>
      <c r="X117" s="39"/>
      <c r="Y117" s="39"/>
      <c r="Z117" s="39"/>
      <c r="AA117" s="39"/>
      <c r="AB117" s="39"/>
      <c r="AC117" s="39"/>
      <c r="AD117" s="39"/>
      <c r="AE117" s="39"/>
      <c r="AR117" s="225" t="s">
        <v>257</v>
      </c>
      <c r="AT117" s="225" t="s">
        <v>797</v>
      </c>
      <c r="AU117" s="225" t="s">
        <v>81</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248</v>
      </c>
      <c r="BM117" s="225" t="s">
        <v>810</v>
      </c>
    </row>
    <row r="118" s="12" customFormat="1" ht="22.8" customHeight="1">
      <c r="A118" s="12"/>
      <c r="B118" s="198"/>
      <c r="C118" s="199"/>
      <c r="D118" s="200" t="s">
        <v>71</v>
      </c>
      <c r="E118" s="212" t="s">
        <v>248</v>
      </c>
      <c r="F118" s="212" t="s">
        <v>811</v>
      </c>
      <c r="G118" s="199"/>
      <c r="H118" s="199"/>
      <c r="I118" s="202"/>
      <c r="J118" s="213">
        <f>BK118</f>
        <v>0</v>
      </c>
      <c r="K118" s="199"/>
      <c r="L118" s="204"/>
      <c r="M118" s="205"/>
      <c r="N118" s="206"/>
      <c r="O118" s="206"/>
      <c r="P118" s="207">
        <f>P119</f>
        <v>0</v>
      </c>
      <c r="Q118" s="206"/>
      <c r="R118" s="207">
        <f>R119</f>
        <v>27.227088000000002</v>
      </c>
      <c r="S118" s="206"/>
      <c r="T118" s="208">
        <f>T119</f>
        <v>0</v>
      </c>
      <c r="U118" s="12"/>
      <c r="V118" s="12"/>
      <c r="W118" s="12"/>
      <c r="X118" s="12"/>
      <c r="Y118" s="12"/>
      <c r="Z118" s="12"/>
      <c r="AA118" s="12"/>
      <c r="AB118" s="12"/>
      <c r="AC118" s="12"/>
      <c r="AD118" s="12"/>
      <c r="AE118" s="12"/>
      <c r="AR118" s="209" t="s">
        <v>79</v>
      </c>
      <c r="AT118" s="210" t="s">
        <v>71</v>
      </c>
      <c r="AU118" s="210" t="s">
        <v>79</v>
      </c>
      <c r="AY118" s="209" t="s">
        <v>240</v>
      </c>
      <c r="BK118" s="211">
        <f>BK119</f>
        <v>0</v>
      </c>
    </row>
    <row r="119" s="2" customFormat="1" ht="33" customHeight="1">
      <c r="A119" s="39"/>
      <c r="B119" s="40"/>
      <c r="C119" s="214" t="s">
        <v>278</v>
      </c>
      <c r="D119" s="214" t="s">
        <v>243</v>
      </c>
      <c r="E119" s="215" t="s">
        <v>812</v>
      </c>
      <c r="F119" s="216" t="s">
        <v>813</v>
      </c>
      <c r="G119" s="217" t="s">
        <v>293</v>
      </c>
      <c r="H119" s="218">
        <v>14.4</v>
      </c>
      <c r="I119" s="219"/>
      <c r="J119" s="220">
        <f>ROUND(I119*H119,2)</f>
        <v>0</v>
      </c>
      <c r="K119" s="216" t="s">
        <v>749</v>
      </c>
      <c r="L119" s="45"/>
      <c r="M119" s="221" t="s">
        <v>19</v>
      </c>
      <c r="N119" s="222" t="s">
        <v>43</v>
      </c>
      <c r="O119" s="85"/>
      <c r="P119" s="223">
        <f>O119*H119</f>
        <v>0</v>
      </c>
      <c r="Q119" s="223">
        <v>1.8907700000000001</v>
      </c>
      <c r="R119" s="223">
        <f>Q119*H119</f>
        <v>27.227088000000002</v>
      </c>
      <c r="S119" s="223">
        <v>0</v>
      </c>
      <c r="T119" s="224">
        <f>S119*H119</f>
        <v>0</v>
      </c>
      <c r="U119" s="39"/>
      <c r="V119" s="39"/>
      <c r="W119" s="39"/>
      <c r="X119" s="39"/>
      <c r="Y119" s="39"/>
      <c r="Z119" s="39"/>
      <c r="AA119" s="39"/>
      <c r="AB119" s="39"/>
      <c r="AC119" s="39"/>
      <c r="AD119" s="39"/>
      <c r="AE119" s="39"/>
      <c r="AR119" s="225" t="s">
        <v>248</v>
      </c>
      <c r="AT119" s="225" t="s">
        <v>243</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814</v>
      </c>
    </row>
    <row r="120" s="12" customFormat="1" ht="22.8" customHeight="1">
      <c r="A120" s="12"/>
      <c r="B120" s="198"/>
      <c r="C120" s="199"/>
      <c r="D120" s="200" t="s">
        <v>71</v>
      </c>
      <c r="E120" s="212" t="s">
        <v>254</v>
      </c>
      <c r="F120" s="212" t="s">
        <v>815</v>
      </c>
      <c r="G120" s="199"/>
      <c r="H120" s="199"/>
      <c r="I120" s="202"/>
      <c r="J120" s="213">
        <f>BK120</f>
        <v>0</v>
      </c>
      <c r="K120" s="199"/>
      <c r="L120" s="204"/>
      <c r="M120" s="205"/>
      <c r="N120" s="206"/>
      <c r="O120" s="206"/>
      <c r="P120" s="207">
        <f>SUM(P121:P124)</f>
        <v>0</v>
      </c>
      <c r="Q120" s="206"/>
      <c r="R120" s="207">
        <f>SUM(R121:R124)</f>
        <v>0.013400000000000002</v>
      </c>
      <c r="S120" s="206"/>
      <c r="T120" s="208">
        <f>SUM(T121:T124)</f>
        <v>0</v>
      </c>
      <c r="U120" s="12"/>
      <c r="V120" s="12"/>
      <c r="W120" s="12"/>
      <c r="X120" s="12"/>
      <c r="Y120" s="12"/>
      <c r="Z120" s="12"/>
      <c r="AA120" s="12"/>
      <c r="AB120" s="12"/>
      <c r="AC120" s="12"/>
      <c r="AD120" s="12"/>
      <c r="AE120" s="12"/>
      <c r="AR120" s="209" t="s">
        <v>79</v>
      </c>
      <c r="AT120" s="210" t="s">
        <v>71</v>
      </c>
      <c r="AU120" s="210" t="s">
        <v>79</v>
      </c>
      <c r="AY120" s="209" t="s">
        <v>240</v>
      </c>
      <c r="BK120" s="211">
        <f>SUM(BK121:BK124)</f>
        <v>0</v>
      </c>
    </row>
    <row r="121" s="2" customFormat="1">
      <c r="A121" s="39"/>
      <c r="B121" s="40"/>
      <c r="C121" s="214" t="s">
        <v>7</v>
      </c>
      <c r="D121" s="214" t="s">
        <v>243</v>
      </c>
      <c r="E121" s="215" t="s">
        <v>816</v>
      </c>
      <c r="F121" s="216" t="s">
        <v>817</v>
      </c>
      <c r="G121" s="217" t="s">
        <v>251</v>
      </c>
      <c r="H121" s="218">
        <v>0.5</v>
      </c>
      <c r="I121" s="219"/>
      <c r="J121" s="220">
        <f>ROUND(I121*H121,2)</f>
        <v>0</v>
      </c>
      <c r="K121" s="216" t="s">
        <v>749</v>
      </c>
      <c r="L121" s="45"/>
      <c r="M121" s="221" t="s">
        <v>19</v>
      </c>
      <c r="N121" s="222" t="s">
        <v>43</v>
      </c>
      <c r="O121" s="85"/>
      <c r="P121" s="223">
        <f>O121*H121</f>
        <v>0</v>
      </c>
      <c r="Q121" s="223">
        <v>0.0080000000000000002</v>
      </c>
      <c r="R121" s="223">
        <f>Q121*H121</f>
        <v>0.0040000000000000001</v>
      </c>
      <c r="S121" s="223">
        <v>0</v>
      </c>
      <c r="T121" s="224">
        <f>S121*H121</f>
        <v>0</v>
      </c>
      <c r="U121" s="39"/>
      <c r="V121" s="39"/>
      <c r="W121" s="39"/>
      <c r="X121" s="39"/>
      <c r="Y121" s="39"/>
      <c r="Z121" s="39"/>
      <c r="AA121" s="39"/>
      <c r="AB121" s="39"/>
      <c r="AC121" s="39"/>
      <c r="AD121" s="39"/>
      <c r="AE121" s="39"/>
      <c r="AR121" s="225" t="s">
        <v>248</v>
      </c>
      <c r="AT121" s="225" t="s">
        <v>243</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818</v>
      </c>
    </row>
    <row r="122" s="2" customFormat="1">
      <c r="A122" s="39"/>
      <c r="B122" s="40"/>
      <c r="C122" s="214" t="s">
        <v>283</v>
      </c>
      <c r="D122" s="214" t="s">
        <v>243</v>
      </c>
      <c r="E122" s="215" t="s">
        <v>819</v>
      </c>
      <c r="F122" s="216" t="s">
        <v>820</v>
      </c>
      <c r="G122" s="217" t="s">
        <v>251</v>
      </c>
      <c r="H122" s="218">
        <v>1</v>
      </c>
      <c r="I122" s="219"/>
      <c r="J122" s="220">
        <f>ROUND(I122*H122,2)</f>
        <v>0</v>
      </c>
      <c r="K122" s="216" t="s">
        <v>749</v>
      </c>
      <c r="L122" s="45"/>
      <c r="M122" s="221" t="s">
        <v>19</v>
      </c>
      <c r="N122" s="222" t="s">
        <v>43</v>
      </c>
      <c r="O122" s="85"/>
      <c r="P122" s="223">
        <f>O122*H122</f>
        <v>0</v>
      </c>
      <c r="Q122" s="223">
        <v>0.0027000000000000001</v>
      </c>
      <c r="R122" s="223">
        <f>Q122*H122</f>
        <v>0.0027000000000000001</v>
      </c>
      <c r="S122" s="223">
        <v>0</v>
      </c>
      <c r="T122" s="224">
        <f>S122*H122</f>
        <v>0</v>
      </c>
      <c r="U122" s="39"/>
      <c r="V122" s="39"/>
      <c r="W122" s="39"/>
      <c r="X122" s="39"/>
      <c r="Y122" s="39"/>
      <c r="Z122" s="39"/>
      <c r="AA122" s="39"/>
      <c r="AB122" s="39"/>
      <c r="AC122" s="39"/>
      <c r="AD122" s="39"/>
      <c r="AE122" s="39"/>
      <c r="AR122" s="225" t="s">
        <v>248</v>
      </c>
      <c r="AT122" s="225" t="s">
        <v>243</v>
      </c>
      <c r="AU122" s="225" t="s">
        <v>81</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248</v>
      </c>
      <c r="BM122" s="225" t="s">
        <v>821</v>
      </c>
    </row>
    <row r="123" s="2" customFormat="1">
      <c r="A123" s="39"/>
      <c r="B123" s="40"/>
      <c r="C123" s="214" t="s">
        <v>318</v>
      </c>
      <c r="D123" s="214" t="s">
        <v>243</v>
      </c>
      <c r="E123" s="215" t="s">
        <v>822</v>
      </c>
      <c r="F123" s="216" t="s">
        <v>823</v>
      </c>
      <c r="G123" s="217" t="s">
        <v>251</v>
      </c>
      <c r="H123" s="218">
        <v>0.5</v>
      </c>
      <c r="I123" s="219"/>
      <c r="J123" s="220">
        <f>ROUND(I123*H123,2)</f>
        <v>0</v>
      </c>
      <c r="K123" s="216" t="s">
        <v>749</v>
      </c>
      <c r="L123" s="45"/>
      <c r="M123" s="221" t="s">
        <v>19</v>
      </c>
      <c r="N123" s="222" t="s">
        <v>43</v>
      </c>
      <c r="O123" s="85"/>
      <c r="P123" s="223">
        <f>O123*H123</f>
        <v>0</v>
      </c>
      <c r="Q123" s="223">
        <v>0.0080000000000000002</v>
      </c>
      <c r="R123" s="223">
        <f>Q123*H123</f>
        <v>0.0040000000000000001</v>
      </c>
      <c r="S123" s="223">
        <v>0</v>
      </c>
      <c r="T123" s="224">
        <f>S123*H123</f>
        <v>0</v>
      </c>
      <c r="U123" s="39"/>
      <c r="V123" s="39"/>
      <c r="W123" s="39"/>
      <c r="X123" s="39"/>
      <c r="Y123" s="39"/>
      <c r="Z123" s="39"/>
      <c r="AA123" s="39"/>
      <c r="AB123" s="39"/>
      <c r="AC123" s="39"/>
      <c r="AD123" s="39"/>
      <c r="AE123" s="39"/>
      <c r="AR123" s="225" t="s">
        <v>248</v>
      </c>
      <c r="AT123" s="225" t="s">
        <v>243</v>
      </c>
      <c r="AU123" s="225" t="s">
        <v>81</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824</v>
      </c>
    </row>
    <row r="124" s="2" customFormat="1">
      <c r="A124" s="39"/>
      <c r="B124" s="40"/>
      <c r="C124" s="214" t="s">
        <v>286</v>
      </c>
      <c r="D124" s="214" t="s">
        <v>243</v>
      </c>
      <c r="E124" s="215" t="s">
        <v>825</v>
      </c>
      <c r="F124" s="216" t="s">
        <v>826</v>
      </c>
      <c r="G124" s="217" t="s">
        <v>251</v>
      </c>
      <c r="H124" s="218">
        <v>1</v>
      </c>
      <c r="I124" s="219"/>
      <c r="J124" s="220">
        <f>ROUND(I124*H124,2)</f>
        <v>0</v>
      </c>
      <c r="K124" s="216" t="s">
        <v>749</v>
      </c>
      <c r="L124" s="45"/>
      <c r="M124" s="221" t="s">
        <v>19</v>
      </c>
      <c r="N124" s="222" t="s">
        <v>43</v>
      </c>
      <c r="O124" s="85"/>
      <c r="P124" s="223">
        <f>O124*H124</f>
        <v>0</v>
      </c>
      <c r="Q124" s="223">
        <v>0.0027000000000000001</v>
      </c>
      <c r="R124" s="223">
        <f>Q124*H124</f>
        <v>0.0027000000000000001</v>
      </c>
      <c r="S124" s="223">
        <v>0</v>
      </c>
      <c r="T124" s="224">
        <f>S124*H124</f>
        <v>0</v>
      </c>
      <c r="U124" s="39"/>
      <c r="V124" s="39"/>
      <c r="W124" s="39"/>
      <c r="X124" s="39"/>
      <c r="Y124" s="39"/>
      <c r="Z124" s="39"/>
      <c r="AA124" s="39"/>
      <c r="AB124" s="39"/>
      <c r="AC124" s="39"/>
      <c r="AD124" s="39"/>
      <c r="AE124" s="39"/>
      <c r="AR124" s="225" t="s">
        <v>248</v>
      </c>
      <c r="AT124" s="225" t="s">
        <v>243</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827</v>
      </c>
    </row>
    <row r="125" s="12" customFormat="1" ht="22.8" customHeight="1">
      <c r="A125" s="12"/>
      <c r="B125" s="198"/>
      <c r="C125" s="199"/>
      <c r="D125" s="200" t="s">
        <v>71</v>
      </c>
      <c r="E125" s="212" t="s">
        <v>257</v>
      </c>
      <c r="F125" s="212" t="s">
        <v>828</v>
      </c>
      <c r="G125" s="199"/>
      <c r="H125" s="199"/>
      <c r="I125" s="202"/>
      <c r="J125" s="213">
        <f>BK125</f>
        <v>0</v>
      </c>
      <c r="K125" s="199"/>
      <c r="L125" s="204"/>
      <c r="M125" s="205"/>
      <c r="N125" s="206"/>
      <c r="O125" s="206"/>
      <c r="P125" s="207">
        <f>SUM(P126:P168)</f>
        <v>0</v>
      </c>
      <c r="Q125" s="206"/>
      <c r="R125" s="207">
        <f>SUM(R126:R168)</f>
        <v>48.395879399999998</v>
      </c>
      <c r="S125" s="206"/>
      <c r="T125" s="208">
        <f>SUM(T126:T168)</f>
        <v>0</v>
      </c>
      <c r="U125" s="12"/>
      <c r="V125" s="12"/>
      <c r="W125" s="12"/>
      <c r="X125" s="12"/>
      <c r="Y125" s="12"/>
      <c r="Z125" s="12"/>
      <c r="AA125" s="12"/>
      <c r="AB125" s="12"/>
      <c r="AC125" s="12"/>
      <c r="AD125" s="12"/>
      <c r="AE125" s="12"/>
      <c r="AR125" s="209" t="s">
        <v>79</v>
      </c>
      <c r="AT125" s="210" t="s">
        <v>71</v>
      </c>
      <c r="AU125" s="210" t="s">
        <v>79</v>
      </c>
      <c r="AY125" s="209" t="s">
        <v>240</v>
      </c>
      <c r="BK125" s="211">
        <f>SUM(BK126:BK168)</f>
        <v>0</v>
      </c>
    </row>
    <row r="126" s="2" customFormat="1">
      <c r="A126" s="39"/>
      <c r="B126" s="40"/>
      <c r="C126" s="214" t="s">
        <v>323</v>
      </c>
      <c r="D126" s="214" t="s">
        <v>243</v>
      </c>
      <c r="E126" s="215" t="s">
        <v>829</v>
      </c>
      <c r="F126" s="216" t="s">
        <v>830</v>
      </c>
      <c r="G126" s="217" t="s">
        <v>261</v>
      </c>
      <c r="H126" s="218">
        <v>10</v>
      </c>
      <c r="I126" s="219"/>
      <c r="J126" s="220">
        <f>ROUND(I126*H126,2)</f>
        <v>0</v>
      </c>
      <c r="K126" s="216" t="s">
        <v>749</v>
      </c>
      <c r="L126" s="45"/>
      <c r="M126" s="221" t="s">
        <v>19</v>
      </c>
      <c r="N126" s="222" t="s">
        <v>43</v>
      </c>
      <c r="O126" s="85"/>
      <c r="P126" s="223">
        <f>O126*H126</f>
        <v>0</v>
      </c>
      <c r="Q126" s="223">
        <v>8.0000000000000007E-05</v>
      </c>
      <c r="R126" s="223">
        <f>Q126*H126</f>
        <v>0.00080000000000000004</v>
      </c>
      <c r="S126" s="223">
        <v>0</v>
      </c>
      <c r="T126" s="224">
        <f>S126*H126</f>
        <v>0</v>
      </c>
      <c r="U126" s="39"/>
      <c r="V126" s="39"/>
      <c r="W126" s="39"/>
      <c r="X126" s="39"/>
      <c r="Y126" s="39"/>
      <c r="Z126" s="39"/>
      <c r="AA126" s="39"/>
      <c r="AB126" s="39"/>
      <c r="AC126" s="39"/>
      <c r="AD126" s="39"/>
      <c r="AE126" s="39"/>
      <c r="AR126" s="225" t="s">
        <v>248</v>
      </c>
      <c r="AT126" s="225" t="s">
        <v>243</v>
      </c>
      <c r="AU126" s="225" t="s">
        <v>81</v>
      </c>
      <c r="AY126" s="18" t="s">
        <v>240</v>
      </c>
      <c r="BE126" s="226">
        <f>IF(N126="základní",J126,0)</f>
        <v>0</v>
      </c>
      <c r="BF126" s="226">
        <f>IF(N126="snížená",J126,0)</f>
        <v>0</v>
      </c>
      <c r="BG126" s="226">
        <f>IF(N126="zákl. přenesená",J126,0)</f>
        <v>0</v>
      </c>
      <c r="BH126" s="226">
        <f>IF(N126="sníž. přenesená",J126,0)</f>
        <v>0</v>
      </c>
      <c r="BI126" s="226">
        <f>IF(N126="nulová",J126,0)</f>
        <v>0</v>
      </c>
      <c r="BJ126" s="18" t="s">
        <v>79</v>
      </c>
      <c r="BK126" s="226">
        <f>ROUND(I126*H126,2)</f>
        <v>0</v>
      </c>
      <c r="BL126" s="18" t="s">
        <v>248</v>
      </c>
      <c r="BM126" s="225" t="s">
        <v>831</v>
      </c>
    </row>
    <row r="127" s="2" customFormat="1">
      <c r="A127" s="39"/>
      <c r="B127" s="40"/>
      <c r="C127" s="238" t="s">
        <v>290</v>
      </c>
      <c r="D127" s="238" t="s">
        <v>797</v>
      </c>
      <c r="E127" s="239" t="s">
        <v>832</v>
      </c>
      <c r="F127" s="240" t="s">
        <v>833</v>
      </c>
      <c r="G127" s="241" t="s">
        <v>261</v>
      </c>
      <c r="H127" s="242">
        <v>11</v>
      </c>
      <c r="I127" s="243"/>
      <c r="J127" s="244">
        <f>ROUND(I127*H127,2)</f>
        <v>0</v>
      </c>
      <c r="K127" s="240" t="s">
        <v>749</v>
      </c>
      <c r="L127" s="245"/>
      <c r="M127" s="246" t="s">
        <v>19</v>
      </c>
      <c r="N127" s="247" t="s">
        <v>43</v>
      </c>
      <c r="O127" s="85"/>
      <c r="P127" s="223">
        <f>O127*H127</f>
        <v>0</v>
      </c>
      <c r="Q127" s="223">
        <v>0.10000000000000001</v>
      </c>
      <c r="R127" s="223">
        <f>Q127*H127</f>
        <v>1.1000000000000001</v>
      </c>
      <c r="S127" s="223">
        <v>0</v>
      </c>
      <c r="T127" s="224">
        <f>S127*H127</f>
        <v>0</v>
      </c>
      <c r="U127" s="39"/>
      <c r="V127" s="39"/>
      <c r="W127" s="39"/>
      <c r="X127" s="39"/>
      <c r="Y127" s="39"/>
      <c r="Z127" s="39"/>
      <c r="AA127" s="39"/>
      <c r="AB127" s="39"/>
      <c r="AC127" s="39"/>
      <c r="AD127" s="39"/>
      <c r="AE127" s="39"/>
      <c r="AR127" s="225" t="s">
        <v>257</v>
      </c>
      <c r="AT127" s="225" t="s">
        <v>797</v>
      </c>
      <c r="AU127" s="225" t="s">
        <v>81</v>
      </c>
      <c r="AY127" s="18" t="s">
        <v>240</v>
      </c>
      <c r="BE127" s="226">
        <f>IF(N127="základní",J127,0)</f>
        <v>0</v>
      </c>
      <c r="BF127" s="226">
        <f>IF(N127="snížená",J127,0)</f>
        <v>0</v>
      </c>
      <c r="BG127" s="226">
        <f>IF(N127="zákl. přenesená",J127,0)</f>
        <v>0</v>
      </c>
      <c r="BH127" s="226">
        <f>IF(N127="sníž. přenesená",J127,0)</f>
        <v>0</v>
      </c>
      <c r="BI127" s="226">
        <f>IF(N127="nulová",J127,0)</f>
        <v>0</v>
      </c>
      <c r="BJ127" s="18" t="s">
        <v>79</v>
      </c>
      <c r="BK127" s="226">
        <f>ROUND(I127*H127,2)</f>
        <v>0</v>
      </c>
      <c r="BL127" s="18" t="s">
        <v>248</v>
      </c>
      <c r="BM127" s="225" t="s">
        <v>834</v>
      </c>
    </row>
    <row r="128" s="13" customFormat="1">
      <c r="A128" s="13"/>
      <c r="B128" s="248"/>
      <c r="C128" s="249"/>
      <c r="D128" s="227" t="s">
        <v>801</v>
      </c>
      <c r="E128" s="250" t="s">
        <v>19</v>
      </c>
      <c r="F128" s="251" t="s">
        <v>835</v>
      </c>
      <c r="G128" s="249"/>
      <c r="H128" s="252">
        <v>11</v>
      </c>
      <c r="I128" s="253"/>
      <c r="J128" s="249"/>
      <c r="K128" s="249"/>
      <c r="L128" s="254"/>
      <c r="M128" s="255"/>
      <c r="N128" s="256"/>
      <c r="O128" s="256"/>
      <c r="P128" s="256"/>
      <c r="Q128" s="256"/>
      <c r="R128" s="256"/>
      <c r="S128" s="256"/>
      <c r="T128" s="257"/>
      <c r="U128" s="13"/>
      <c r="V128" s="13"/>
      <c r="W128" s="13"/>
      <c r="X128" s="13"/>
      <c r="Y128" s="13"/>
      <c r="Z128" s="13"/>
      <c r="AA128" s="13"/>
      <c r="AB128" s="13"/>
      <c r="AC128" s="13"/>
      <c r="AD128" s="13"/>
      <c r="AE128" s="13"/>
      <c r="AT128" s="258" t="s">
        <v>801</v>
      </c>
      <c r="AU128" s="258" t="s">
        <v>81</v>
      </c>
      <c r="AV128" s="13" t="s">
        <v>81</v>
      </c>
      <c r="AW128" s="13" t="s">
        <v>33</v>
      </c>
      <c r="AX128" s="13" t="s">
        <v>79</v>
      </c>
      <c r="AY128" s="258" t="s">
        <v>240</v>
      </c>
    </row>
    <row r="129" s="2" customFormat="1">
      <c r="A129" s="39"/>
      <c r="B129" s="40"/>
      <c r="C129" s="214" t="s">
        <v>328</v>
      </c>
      <c r="D129" s="214" t="s">
        <v>243</v>
      </c>
      <c r="E129" s="215" t="s">
        <v>836</v>
      </c>
      <c r="F129" s="216" t="s">
        <v>837</v>
      </c>
      <c r="G129" s="217" t="s">
        <v>261</v>
      </c>
      <c r="H129" s="218">
        <v>24</v>
      </c>
      <c r="I129" s="219"/>
      <c r="J129" s="220">
        <f>ROUND(I129*H129,2)</f>
        <v>0</v>
      </c>
      <c r="K129" s="216" t="s">
        <v>749</v>
      </c>
      <c r="L129" s="45"/>
      <c r="M129" s="221" t="s">
        <v>19</v>
      </c>
      <c r="N129" s="222" t="s">
        <v>43</v>
      </c>
      <c r="O129" s="85"/>
      <c r="P129" s="223">
        <f>O129*H129</f>
        <v>0</v>
      </c>
      <c r="Q129" s="223">
        <v>1.0000000000000001E-05</v>
      </c>
      <c r="R129" s="223">
        <f>Q129*H129</f>
        <v>0.00024000000000000003</v>
      </c>
      <c r="S129" s="223">
        <v>0</v>
      </c>
      <c r="T129" s="224">
        <f>S129*H129</f>
        <v>0</v>
      </c>
      <c r="U129" s="39"/>
      <c r="V129" s="39"/>
      <c r="W129" s="39"/>
      <c r="X129" s="39"/>
      <c r="Y129" s="39"/>
      <c r="Z129" s="39"/>
      <c r="AA129" s="39"/>
      <c r="AB129" s="39"/>
      <c r="AC129" s="39"/>
      <c r="AD129" s="39"/>
      <c r="AE129" s="39"/>
      <c r="AR129" s="225" t="s">
        <v>248</v>
      </c>
      <c r="AT129" s="225" t="s">
        <v>243</v>
      </c>
      <c r="AU129" s="225" t="s">
        <v>81</v>
      </c>
      <c r="AY129" s="18" t="s">
        <v>240</v>
      </c>
      <c r="BE129" s="226">
        <f>IF(N129="základní",J129,0)</f>
        <v>0</v>
      </c>
      <c r="BF129" s="226">
        <f>IF(N129="snížená",J129,0)</f>
        <v>0</v>
      </c>
      <c r="BG129" s="226">
        <f>IF(N129="zákl. přenesená",J129,0)</f>
        <v>0</v>
      </c>
      <c r="BH129" s="226">
        <f>IF(N129="sníž. přenesená",J129,0)</f>
        <v>0</v>
      </c>
      <c r="BI129" s="226">
        <f>IF(N129="nulová",J129,0)</f>
        <v>0</v>
      </c>
      <c r="BJ129" s="18" t="s">
        <v>79</v>
      </c>
      <c r="BK129" s="226">
        <f>ROUND(I129*H129,2)</f>
        <v>0</v>
      </c>
      <c r="BL129" s="18" t="s">
        <v>248</v>
      </c>
      <c r="BM129" s="225" t="s">
        <v>838</v>
      </c>
    </row>
    <row r="130" s="2" customFormat="1">
      <c r="A130" s="39"/>
      <c r="B130" s="40"/>
      <c r="C130" s="238" t="s">
        <v>294</v>
      </c>
      <c r="D130" s="238" t="s">
        <v>797</v>
      </c>
      <c r="E130" s="239" t="s">
        <v>839</v>
      </c>
      <c r="F130" s="240" t="s">
        <v>840</v>
      </c>
      <c r="G130" s="241" t="s">
        <v>261</v>
      </c>
      <c r="H130" s="242">
        <v>26.399999999999999</v>
      </c>
      <c r="I130" s="243"/>
      <c r="J130" s="244">
        <f>ROUND(I130*H130,2)</f>
        <v>0</v>
      </c>
      <c r="K130" s="240" t="s">
        <v>749</v>
      </c>
      <c r="L130" s="245"/>
      <c r="M130" s="246" t="s">
        <v>19</v>
      </c>
      <c r="N130" s="247" t="s">
        <v>43</v>
      </c>
      <c r="O130" s="85"/>
      <c r="P130" s="223">
        <f>O130*H130</f>
        <v>0</v>
      </c>
      <c r="Q130" s="223">
        <v>0.0026700000000000001</v>
      </c>
      <c r="R130" s="223">
        <f>Q130*H130</f>
        <v>0.070487999999999995</v>
      </c>
      <c r="S130" s="223">
        <v>0</v>
      </c>
      <c r="T130" s="224">
        <f>S130*H130</f>
        <v>0</v>
      </c>
      <c r="U130" s="39"/>
      <c r="V130" s="39"/>
      <c r="W130" s="39"/>
      <c r="X130" s="39"/>
      <c r="Y130" s="39"/>
      <c r="Z130" s="39"/>
      <c r="AA130" s="39"/>
      <c r="AB130" s="39"/>
      <c r="AC130" s="39"/>
      <c r="AD130" s="39"/>
      <c r="AE130" s="39"/>
      <c r="AR130" s="225" t="s">
        <v>257</v>
      </c>
      <c r="AT130" s="225" t="s">
        <v>797</v>
      </c>
      <c r="AU130" s="225" t="s">
        <v>81</v>
      </c>
      <c r="AY130" s="18" t="s">
        <v>240</v>
      </c>
      <c r="BE130" s="226">
        <f>IF(N130="základní",J130,0)</f>
        <v>0</v>
      </c>
      <c r="BF130" s="226">
        <f>IF(N130="snížená",J130,0)</f>
        <v>0</v>
      </c>
      <c r="BG130" s="226">
        <f>IF(N130="zákl. přenesená",J130,0)</f>
        <v>0</v>
      </c>
      <c r="BH130" s="226">
        <f>IF(N130="sníž. přenesená",J130,0)</f>
        <v>0</v>
      </c>
      <c r="BI130" s="226">
        <f>IF(N130="nulová",J130,0)</f>
        <v>0</v>
      </c>
      <c r="BJ130" s="18" t="s">
        <v>79</v>
      </c>
      <c r="BK130" s="226">
        <f>ROUND(I130*H130,2)</f>
        <v>0</v>
      </c>
      <c r="BL130" s="18" t="s">
        <v>248</v>
      </c>
      <c r="BM130" s="225" t="s">
        <v>841</v>
      </c>
    </row>
    <row r="131" s="13" customFormat="1">
      <c r="A131" s="13"/>
      <c r="B131" s="248"/>
      <c r="C131" s="249"/>
      <c r="D131" s="227" t="s">
        <v>801</v>
      </c>
      <c r="E131" s="250" t="s">
        <v>19</v>
      </c>
      <c r="F131" s="251" t="s">
        <v>842</v>
      </c>
      <c r="G131" s="249"/>
      <c r="H131" s="252">
        <v>26.399999999999999</v>
      </c>
      <c r="I131" s="253"/>
      <c r="J131" s="249"/>
      <c r="K131" s="249"/>
      <c r="L131" s="254"/>
      <c r="M131" s="255"/>
      <c r="N131" s="256"/>
      <c r="O131" s="256"/>
      <c r="P131" s="256"/>
      <c r="Q131" s="256"/>
      <c r="R131" s="256"/>
      <c r="S131" s="256"/>
      <c r="T131" s="257"/>
      <c r="U131" s="13"/>
      <c r="V131" s="13"/>
      <c r="W131" s="13"/>
      <c r="X131" s="13"/>
      <c r="Y131" s="13"/>
      <c r="Z131" s="13"/>
      <c r="AA131" s="13"/>
      <c r="AB131" s="13"/>
      <c r="AC131" s="13"/>
      <c r="AD131" s="13"/>
      <c r="AE131" s="13"/>
      <c r="AT131" s="258" t="s">
        <v>801</v>
      </c>
      <c r="AU131" s="258" t="s">
        <v>81</v>
      </c>
      <c r="AV131" s="13" t="s">
        <v>81</v>
      </c>
      <c r="AW131" s="13" t="s">
        <v>33</v>
      </c>
      <c r="AX131" s="13" t="s">
        <v>79</v>
      </c>
      <c r="AY131" s="258" t="s">
        <v>240</v>
      </c>
    </row>
    <row r="132" s="2" customFormat="1">
      <c r="A132" s="39"/>
      <c r="B132" s="40"/>
      <c r="C132" s="214" t="s">
        <v>334</v>
      </c>
      <c r="D132" s="214" t="s">
        <v>243</v>
      </c>
      <c r="E132" s="215" t="s">
        <v>843</v>
      </c>
      <c r="F132" s="216" t="s">
        <v>844</v>
      </c>
      <c r="G132" s="217" t="s">
        <v>261</v>
      </c>
      <c r="H132" s="218">
        <v>95</v>
      </c>
      <c r="I132" s="219"/>
      <c r="J132" s="220">
        <f>ROUND(I132*H132,2)</f>
        <v>0</v>
      </c>
      <c r="K132" s="216" t="s">
        <v>749</v>
      </c>
      <c r="L132" s="45"/>
      <c r="M132" s="221" t="s">
        <v>19</v>
      </c>
      <c r="N132" s="222" t="s">
        <v>43</v>
      </c>
      <c r="O132" s="85"/>
      <c r="P132" s="223">
        <f>O132*H132</f>
        <v>0</v>
      </c>
      <c r="Q132" s="223">
        <v>1.0000000000000001E-05</v>
      </c>
      <c r="R132" s="223">
        <f>Q132*H132</f>
        <v>0.00095000000000000011</v>
      </c>
      <c r="S132" s="223">
        <v>0</v>
      </c>
      <c r="T132" s="224">
        <f>S132*H132</f>
        <v>0</v>
      </c>
      <c r="U132" s="39"/>
      <c r="V132" s="39"/>
      <c r="W132" s="39"/>
      <c r="X132" s="39"/>
      <c r="Y132" s="39"/>
      <c r="Z132" s="39"/>
      <c r="AA132" s="39"/>
      <c r="AB132" s="39"/>
      <c r="AC132" s="39"/>
      <c r="AD132" s="39"/>
      <c r="AE132" s="39"/>
      <c r="AR132" s="225" t="s">
        <v>248</v>
      </c>
      <c r="AT132" s="225" t="s">
        <v>243</v>
      </c>
      <c r="AU132" s="225" t="s">
        <v>81</v>
      </c>
      <c r="AY132" s="18" t="s">
        <v>240</v>
      </c>
      <c r="BE132" s="226">
        <f>IF(N132="základní",J132,0)</f>
        <v>0</v>
      </c>
      <c r="BF132" s="226">
        <f>IF(N132="snížená",J132,0)</f>
        <v>0</v>
      </c>
      <c r="BG132" s="226">
        <f>IF(N132="zákl. přenesená",J132,0)</f>
        <v>0</v>
      </c>
      <c r="BH132" s="226">
        <f>IF(N132="sníž. přenesená",J132,0)</f>
        <v>0</v>
      </c>
      <c r="BI132" s="226">
        <f>IF(N132="nulová",J132,0)</f>
        <v>0</v>
      </c>
      <c r="BJ132" s="18" t="s">
        <v>79</v>
      </c>
      <c r="BK132" s="226">
        <f>ROUND(I132*H132,2)</f>
        <v>0</v>
      </c>
      <c r="BL132" s="18" t="s">
        <v>248</v>
      </c>
      <c r="BM132" s="225" t="s">
        <v>845</v>
      </c>
    </row>
    <row r="133" s="2" customFormat="1">
      <c r="A133" s="39"/>
      <c r="B133" s="40"/>
      <c r="C133" s="238" t="s">
        <v>298</v>
      </c>
      <c r="D133" s="238" t="s">
        <v>797</v>
      </c>
      <c r="E133" s="239" t="s">
        <v>846</v>
      </c>
      <c r="F133" s="240" t="s">
        <v>847</v>
      </c>
      <c r="G133" s="241" t="s">
        <v>261</v>
      </c>
      <c r="H133" s="242">
        <v>104.5</v>
      </c>
      <c r="I133" s="243"/>
      <c r="J133" s="244">
        <f>ROUND(I133*H133,2)</f>
        <v>0</v>
      </c>
      <c r="K133" s="240" t="s">
        <v>749</v>
      </c>
      <c r="L133" s="245"/>
      <c r="M133" s="246" t="s">
        <v>19</v>
      </c>
      <c r="N133" s="247" t="s">
        <v>43</v>
      </c>
      <c r="O133" s="85"/>
      <c r="P133" s="223">
        <f>O133*H133</f>
        <v>0</v>
      </c>
      <c r="Q133" s="223">
        <v>0.00445</v>
      </c>
      <c r="R133" s="223">
        <f>Q133*H133</f>
        <v>0.46502500000000002</v>
      </c>
      <c r="S133" s="223">
        <v>0</v>
      </c>
      <c r="T133" s="224">
        <f>S133*H133</f>
        <v>0</v>
      </c>
      <c r="U133" s="39"/>
      <c r="V133" s="39"/>
      <c r="W133" s="39"/>
      <c r="X133" s="39"/>
      <c r="Y133" s="39"/>
      <c r="Z133" s="39"/>
      <c r="AA133" s="39"/>
      <c r="AB133" s="39"/>
      <c r="AC133" s="39"/>
      <c r="AD133" s="39"/>
      <c r="AE133" s="39"/>
      <c r="AR133" s="225" t="s">
        <v>257</v>
      </c>
      <c r="AT133" s="225" t="s">
        <v>797</v>
      </c>
      <c r="AU133" s="225" t="s">
        <v>81</v>
      </c>
      <c r="AY133" s="18" t="s">
        <v>240</v>
      </c>
      <c r="BE133" s="226">
        <f>IF(N133="základní",J133,0)</f>
        <v>0</v>
      </c>
      <c r="BF133" s="226">
        <f>IF(N133="snížená",J133,0)</f>
        <v>0</v>
      </c>
      <c r="BG133" s="226">
        <f>IF(N133="zákl. přenesená",J133,0)</f>
        <v>0</v>
      </c>
      <c r="BH133" s="226">
        <f>IF(N133="sníž. přenesená",J133,0)</f>
        <v>0</v>
      </c>
      <c r="BI133" s="226">
        <f>IF(N133="nulová",J133,0)</f>
        <v>0</v>
      </c>
      <c r="BJ133" s="18" t="s">
        <v>79</v>
      </c>
      <c r="BK133" s="226">
        <f>ROUND(I133*H133,2)</f>
        <v>0</v>
      </c>
      <c r="BL133" s="18" t="s">
        <v>248</v>
      </c>
      <c r="BM133" s="225" t="s">
        <v>848</v>
      </c>
    </row>
    <row r="134" s="13" customFormat="1">
      <c r="A134" s="13"/>
      <c r="B134" s="248"/>
      <c r="C134" s="249"/>
      <c r="D134" s="227" t="s">
        <v>801</v>
      </c>
      <c r="E134" s="250" t="s">
        <v>19</v>
      </c>
      <c r="F134" s="251" t="s">
        <v>849</v>
      </c>
      <c r="G134" s="249"/>
      <c r="H134" s="252">
        <v>104.5</v>
      </c>
      <c r="I134" s="253"/>
      <c r="J134" s="249"/>
      <c r="K134" s="249"/>
      <c r="L134" s="254"/>
      <c r="M134" s="255"/>
      <c r="N134" s="256"/>
      <c r="O134" s="256"/>
      <c r="P134" s="256"/>
      <c r="Q134" s="256"/>
      <c r="R134" s="256"/>
      <c r="S134" s="256"/>
      <c r="T134" s="257"/>
      <c r="U134" s="13"/>
      <c r="V134" s="13"/>
      <c r="W134" s="13"/>
      <c r="X134" s="13"/>
      <c r="Y134" s="13"/>
      <c r="Z134" s="13"/>
      <c r="AA134" s="13"/>
      <c r="AB134" s="13"/>
      <c r="AC134" s="13"/>
      <c r="AD134" s="13"/>
      <c r="AE134" s="13"/>
      <c r="AT134" s="258" t="s">
        <v>801</v>
      </c>
      <c r="AU134" s="258" t="s">
        <v>81</v>
      </c>
      <c r="AV134" s="13" t="s">
        <v>81</v>
      </c>
      <c r="AW134" s="13" t="s">
        <v>33</v>
      </c>
      <c r="AX134" s="13" t="s">
        <v>79</v>
      </c>
      <c r="AY134" s="258" t="s">
        <v>240</v>
      </c>
    </row>
    <row r="135" s="2" customFormat="1">
      <c r="A135" s="39"/>
      <c r="B135" s="40"/>
      <c r="C135" s="214" t="s">
        <v>341</v>
      </c>
      <c r="D135" s="214" t="s">
        <v>243</v>
      </c>
      <c r="E135" s="215" t="s">
        <v>850</v>
      </c>
      <c r="F135" s="216" t="s">
        <v>851</v>
      </c>
      <c r="G135" s="217" t="s">
        <v>261</v>
      </c>
      <c r="H135" s="218">
        <v>2</v>
      </c>
      <c r="I135" s="219"/>
      <c r="J135" s="220">
        <f>ROUND(I135*H135,2)</f>
        <v>0</v>
      </c>
      <c r="K135" s="216" t="s">
        <v>749</v>
      </c>
      <c r="L135" s="45"/>
      <c r="M135" s="221" t="s">
        <v>19</v>
      </c>
      <c r="N135" s="222" t="s">
        <v>43</v>
      </c>
      <c r="O135" s="85"/>
      <c r="P135" s="223">
        <f>O135*H135</f>
        <v>0</v>
      </c>
      <c r="Q135" s="223">
        <v>2.0000000000000002E-05</v>
      </c>
      <c r="R135" s="223">
        <f>Q135*H135</f>
        <v>4.0000000000000003E-05</v>
      </c>
      <c r="S135" s="223">
        <v>0</v>
      </c>
      <c r="T135" s="224">
        <f>S135*H135</f>
        <v>0</v>
      </c>
      <c r="U135" s="39"/>
      <c r="V135" s="39"/>
      <c r="W135" s="39"/>
      <c r="X135" s="39"/>
      <c r="Y135" s="39"/>
      <c r="Z135" s="39"/>
      <c r="AA135" s="39"/>
      <c r="AB135" s="39"/>
      <c r="AC135" s="39"/>
      <c r="AD135" s="39"/>
      <c r="AE135" s="39"/>
      <c r="AR135" s="225" t="s">
        <v>248</v>
      </c>
      <c r="AT135" s="225" t="s">
        <v>243</v>
      </c>
      <c r="AU135" s="225" t="s">
        <v>81</v>
      </c>
      <c r="AY135" s="18" t="s">
        <v>240</v>
      </c>
      <c r="BE135" s="226">
        <f>IF(N135="základní",J135,0)</f>
        <v>0</v>
      </c>
      <c r="BF135" s="226">
        <f>IF(N135="snížená",J135,0)</f>
        <v>0</v>
      </c>
      <c r="BG135" s="226">
        <f>IF(N135="zákl. přenesená",J135,0)</f>
        <v>0</v>
      </c>
      <c r="BH135" s="226">
        <f>IF(N135="sníž. přenesená",J135,0)</f>
        <v>0</v>
      </c>
      <c r="BI135" s="226">
        <f>IF(N135="nulová",J135,0)</f>
        <v>0</v>
      </c>
      <c r="BJ135" s="18" t="s">
        <v>79</v>
      </c>
      <c r="BK135" s="226">
        <f>ROUND(I135*H135,2)</f>
        <v>0</v>
      </c>
      <c r="BL135" s="18" t="s">
        <v>248</v>
      </c>
      <c r="BM135" s="225" t="s">
        <v>852</v>
      </c>
    </row>
    <row r="136" s="2" customFormat="1">
      <c r="A136" s="39"/>
      <c r="B136" s="40"/>
      <c r="C136" s="238" t="s">
        <v>301</v>
      </c>
      <c r="D136" s="238" t="s">
        <v>797</v>
      </c>
      <c r="E136" s="239" t="s">
        <v>853</v>
      </c>
      <c r="F136" s="240" t="s">
        <v>854</v>
      </c>
      <c r="G136" s="241" t="s">
        <v>261</v>
      </c>
      <c r="H136" s="242">
        <v>2.2000000000000002</v>
      </c>
      <c r="I136" s="243"/>
      <c r="J136" s="244">
        <f>ROUND(I136*H136,2)</f>
        <v>0</v>
      </c>
      <c r="K136" s="240" t="s">
        <v>749</v>
      </c>
      <c r="L136" s="245"/>
      <c r="M136" s="246" t="s">
        <v>19</v>
      </c>
      <c r="N136" s="247" t="s">
        <v>43</v>
      </c>
      <c r="O136" s="85"/>
      <c r="P136" s="223">
        <f>O136*H136</f>
        <v>0</v>
      </c>
      <c r="Q136" s="223">
        <v>0.013100000000000001</v>
      </c>
      <c r="R136" s="223">
        <f>Q136*H136</f>
        <v>0.028820000000000002</v>
      </c>
      <c r="S136" s="223">
        <v>0</v>
      </c>
      <c r="T136" s="224">
        <f>S136*H136</f>
        <v>0</v>
      </c>
      <c r="U136" s="39"/>
      <c r="V136" s="39"/>
      <c r="W136" s="39"/>
      <c r="X136" s="39"/>
      <c r="Y136" s="39"/>
      <c r="Z136" s="39"/>
      <c r="AA136" s="39"/>
      <c r="AB136" s="39"/>
      <c r="AC136" s="39"/>
      <c r="AD136" s="39"/>
      <c r="AE136" s="39"/>
      <c r="AR136" s="225" t="s">
        <v>257</v>
      </c>
      <c r="AT136" s="225" t="s">
        <v>797</v>
      </c>
      <c r="AU136" s="225" t="s">
        <v>81</v>
      </c>
      <c r="AY136" s="18" t="s">
        <v>240</v>
      </c>
      <c r="BE136" s="226">
        <f>IF(N136="základní",J136,0)</f>
        <v>0</v>
      </c>
      <c r="BF136" s="226">
        <f>IF(N136="snížená",J136,0)</f>
        <v>0</v>
      </c>
      <c r="BG136" s="226">
        <f>IF(N136="zákl. přenesená",J136,0)</f>
        <v>0</v>
      </c>
      <c r="BH136" s="226">
        <f>IF(N136="sníž. přenesená",J136,0)</f>
        <v>0</v>
      </c>
      <c r="BI136" s="226">
        <f>IF(N136="nulová",J136,0)</f>
        <v>0</v>
      </c>
      <c r="BJ136" s="18" t="s">
        <v>79</v>
      </c>
      <c r="BK136" s="226">
        <f>ROUND(I136*H136,2)</f>
        <v>0</v>
      </c>
      <c r="BL136" s="18" t="s">
        <v>248</v>
      </c>
      <c r="BM136" s="225" t="s">
        <v>855</v>
      </c>
    </row>
    <row r="137" s="13" customFormat="1">
      <c r="A137" s="13"/>
      <c r="B137" s="248"/>
      <c r="C137" s="249"/>
      <c r="D137" s="227" t="s">
        <v>801</v>
      </c>
      <c r="E137" s="250" t="s">
        <v>19</v>
      </c>
      <c r="F137" s="251" t="s">
        <v>856</v>
      </c>
      <c r="G137" s="249"/>
      <c r="H137" s="252">
        <v>2.2000000000000002</v>
      </c>
      <c r="I137" s="253"/>
      <c r="J137" s="249"/>
      <c r="K137" s="249"/>
      <c r="L137" s="254"/>
      <c r="M137" s="255"/>
      <c r="N137" s="256"/>
      <c r="O137" s="256"/>
      <c r="P137" s="256"/>
      <c r="Q137" s="256"/>
      <c r="R137" s="256"/>
      <c r="S137" s="256"/>
      <c r="T137" s="257"/>
      <c r="U137" s="13"/>
      <c r="V137" s="13"/>
      <c r="W137" s="13"/>
      <c r="X137" s="13"/>
      <c r="Y137" s="13"/>
      <c r="Z137" s="13"/>
      <c r="AA137" s="13"/>
      <c r="AB137" s="13"/>
      <c r="AC137" s="13"/>
      <c r="AD137" s="13"/>
      <c r="AE137" s="13"/>
      <c r="AT137" s="258" t="s">
        <v>801</v>
      </c>
      <c r="AU137" s="258" t="s">
        <v>81</v>
      </c>
      <c r="AV137" s="13" t="s">
        <v>81</v>
      </c>
      <c r="AW137" s="13" t="s">
        <v>33</v>
      </c>
      <c r="AX137" s="13" t="s">
        <v>79</v>
      </c>
      <c r="AY137" s="258" t="s">
        <v>240</v>
      </c>
    </row>
    <row r="138" s="2" customFormat="1" ht="21.75" customHeight="1">
      <c r="A138" s="39"/>
      <c r="B138" s="40"/>
      <c r="C138" s="214" t="s">
        <v>348</v>
      </c>
      <c r="D138" s="214" t="s">
        <v>243</v>
      </c>
      <c r="E138" s="215" t="s">
        <v>857</v>
      </c>
      <c r="F138" s="216" t="s">
        <v>858</v>
      </c>
      <c r="G138" s="217" t="s">
        <v>261</v>
      </c>
      <c r="H138" s="218">
        <v>130.90000000000001</v>
      </c>
      <c r="I138" s="219"/>
      <c r="J138" s="220">
        <f>ROUND(I138*H138,2)</f>
        <v>0</v>
      </c>
      <c r="K138" s="216" t="s">
        <v>749</v>
      </c>
      <c r="L138" s="45"/>
      <c r="M138" s="221" t="s">
        <v>19</v>
      </c>
      <c r="N138" s="222" t="s">
        <v>43</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248</v>
      </c>
      <c r="AT138" s="225" t="s">
        <v>243</v>
      </c>
      <c r="AU138" s="225" t="s">
        <v>81</v>
      </c>
      <c r="AY138" s="18" t="s">
        <v>240</v>
      </c>
      <c r="BE138" s="226">
        <f>IF(N138="základní",J138,0)</f>
        <v>0</v>
      </c>
      <c r="BF138" s="226">
        <f>IF(N138="snížená",J138,0)</f>
        <v>0</v>
      </c>
      <c r="BG138" s="226">
        <f>IF(N138="zákl. přenesená",J138,0)</f>
        <v>0</v>
      </c>
      <c r="BH138" s="226">
        <f>IF(N138="sníž. přenesená",J138,0)</f>
        <v>0</v>
      </c>
      <c r="BI138" s="226">
        <f>IF(N138="nulová",J138,0)</f>
        <v>0</v>
      </c>
      <c r="BJ138" s="18" t="s">
        <v>79</v>
      </c>
      <c r="BK138" s="226">
        <f>ROUND(I138*H138,2)</f>
        <v>0</v>
      </c>
      <c r="BL138" s="18" t="s">
        <v>248</v>
      </c>
      <c r="BM138" s="225" t="s">
        <v>859</v>
      </c>
    </row>
    <row r="139" s="2" customFormat="1">
      <c r="A139" s="39"/>
      <c r="B139" s="40"/>
      <c r="C139" s="214" t="s">
        <v>306</v>
      </c>
      <c r="D139" s="214" t="s">
        <v>243</v>
      </c>
      <c r="E139" s="215" t="s">
        <v>860</v>
      </c>
      <c r="F139" s="216" t="s">
        <v>861</v>
      </c>
      <c r="G139" s="217" t="s">
        <v>806</v>
      </c>
      <c r="H139" s="218">
        <v>17</v>
      </c>
      <c r="I139" s="219"/>
      <c r="J139" s="220">
        <f>ROUND(I139*H139,2)</f>
        <v>0</v>
      </c>
      <c r="K139" s="216" t="s">
        <v>749</v>
      </c>
      <c r="L139" s="45"/>
      <c r="M139" s="221" t="s">
        <v>19</v>
      </c>
      <c r="N139" s="222" t="s">
        <v>43</v>
      </c>
      <c r="O139" s="85"/>
      <c r="P139" s="223">
        <f>O139*H139</f>
        <v>0</v>
      </c>
      <c r="Q139" s="223">
        <v>0.45937</v>
      </c>
      <c r="R139" s="223">
        <f>Q139*H139</f>
        <v>7.8092899999999998</v>
      </c>
      <c r="S139" s="223">
        <v>0</v>
      </c>
      <c r="T139" s="224">
        <f>S139*H139</f>
        <v>0</v>
      </c>
      <c r="U139" s="39"/>
      <c r="V139" s="39"/>
      <c r="W139" s="39"/>
      <c r="X139" s="39"/>
      <c r="Y139" s="39"/>
      <c r="Z139" s="39"/>
      <c r="AA139" s="39"/>
      <c r="AB139" s="39"/>
      <c r="AC139" s="39"/>
      <c r="AD139" s="39"/>
      <c r="AE139" s="39"/>
      <c r="AR139" s="225" t="s">
        <v>248</v>
      </c>
      <c r="AT139" s="225" t="s">
        <v>243</v>
      </c>
      <c r="AU139" s="225" t="s">
        <v>81</v>
      </c>
      <c r="AY139" s="18" t="s">
        <v>240</v>
      </c>
      <c r="BE139" s="226">
        <f>IF(N139="základní",J139,0)</f>
        <v>0</v>
      </c>
      <c r="BF139" s="226">
        <f>IF(N139="snížená",J139,0)</f>
        <v>0</v>
      </c>
      <c r="BG139" s="226">
        <f>IF(N139="zákl. přenesená",J139,0)</f>
        <v>0</v>
      </c>
      <c r="BH139" s="226">
        <f>IF(N139="sníž. přenesená",J139,0)</f>
        <v>0</v>
      </c>
      <c r="BI139" s="226">
        <f>IF(N139="nulová",J139,0)</f>
        <v>0</v>
      </c>
      <c r="BJ139" s="18" t="s">
        <v>79</v>
      </c>
      <c r="BK139" s="226">
        <f>ROUND(I139*H139,2)</f>
        <v>0</v>
      </c>
      <c r="BL139" s="18" t="s">
        <v>248</v>
      </c>
      <c r="BM139" s="225" t="s">
        <v>862</v>
      </c>
    </row>
    <row r="140" s="2" customFormat="1">
      <c r="A140" s="39"/>
      <c r="B140" s="40"/>
      <c r="C140" s="214" t="s">
        <v>355</v>
      </c>
      <c r="D140" s="214" t="s">
        <v>243</v>
      </c>
      <c r="E140" s="215" t="s">
        <v>863</v>
      </c>
      <c r="F140" s="216" t="s">
        <v>864</v>
      </c>
      <c r="G140" s="217" t="s">
        <v>261</v>
      </c>
      <c r="H140" s="218">
        <v>13.199999999999999</v>
      </c>
      <c r="I140" s="219"/>
      <c r="J140" s="220">
        <f>ROUND(I140*H140,2)</f>
        <v>0</v>
      </c>
      <c r="K140" s="216" t="s">
        <v>749</v>
      </c>
      <c r="L140" s="45"/>
      <c r="M140" s="221" t="s">
        <v>19</v>
      </c>
      <c r="N140" s="222" t="s">
        <v>43</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248</v>
      </c>
      <c r="AT140" s="225" t="s">
        <v>243</v>
      </c>
      <c r="AU140" s="225" t="s">
        <v>81</v>
      </c>
      <c r="AY140" s="18" t="s">
        <v>240</v>
      </c>
      <c r="BE140" s="226">
        <f>IF(N140="základní",J140,0)</f>
        <v>0</v>
      </c>
      <c r="BF140" s="226">
        <f>IF(N140="snížená",J140,0)</f>
        <v>0</v>
      </c>
      <c r="BG140" s="226">
        <f>IF(N140="zákl. přenesená",J140,0)</f>
        <v>0</v>
      </c>
      <c r="BH140" s="226">
        <f>IF(N140="sníž. přenesená",J140,0)</f>
        <v>0</v>
      </c>
      <c r="BI140" s="226">
        <f>IF(N140="nulová",J140,0)</f>
        <v>0</v>
      </c>
      <c r="BJ140" s="18" t="s">
        <v>79</v>
      </c>
      <c r="BK140" s="226">
        <f>ROUND(I140*H140,2)</f>
        <v>0</v>
      </c>
      <c r="BL140" s="18" t="s">
        <v>248</v>
      </c>
      <c r="BM140" s="225" t="s">
        <v>865</v>
      </c>
    </row>
    <row r="141" s="2" customFormat="1">
      <c r="A141" s="39"/>
      <c r="B141" s="40"/>
      <c r="C141" s="214" t="s">
        <v>308</v>
      </c>
      <c r="D141" s="214" t="s">
        <v>243</v>
      </c>
      <c r="E141" s="215" t="s">
        <v>866</v>
      </c>
      <c r="F141" s="216" t="s">
        <v>867</v>
      </c>
      <c r="G141" s="217" t="s">
        <v>806</v>
      </c>
      <c r="H141" s="218">
        <v>4</v>
      </c>
      <c r="I141" s="219"/>
      <c r="J141" s="220">
        <f>ROUND(I141*H141,2)</f>
        <v>0</v>
      </c>
      <c r="K141" s="216" t="s">
        <v>749</v>
      </c>
      <c r="L141" s="45"/>
      <c r="M141" s="221" t="s">
        <v>19</v>
      </c>
      <c r="N141" s="222" t="s">
        <v>43</v>
      </c>
      <c r="O141" s="85"/>
      <c r="P141" s="223">
        <f>O141*H141</f>
        <v>0</v>
      </c>
      <c r="Q141" s="223">
        <v>0.41948000000000002</v>
      </c>
      <c r="R141" s="223">
        <f>Q141*H141</f>
        <v>1.6779200000000001</v>
      </c>
      <c r="S141" s="223">
        <v>0</v>
      </c>
      <c r="T141" s="224">
        <f>S141*H141</f>
        <v>0</v>
      </c>
      <c r="U141" s="39"/>
      <c r="V141" s="39"/>
      <c r="W141" s="39"/>
      <c r="X141" s="39"/>
      <c r="Y141" s="39"/>
      <c r="Z141" s="39"/>
      <c r="AA141" s="39"/>
      <c r="AB141" s="39"/>
      <c r="AC141" s="39"/>
      <c r="AD141" s="39"/>
      <c r="AE141" s="39"/>
      <c r="AR141" s="225" t="s">
        <v>248</v>
      </c>
      <c r="AT141" s="225" t="s">
        <v>243</v>
      </c>
      <c r="AU141" s="225" t="s">
        <v>81</v>
      </c>
      <c r="AY141" s="18" t="s">
        <v>240</v>
      </c>
      <c r="BE141" s="226">
        <f>IF(N141="základní",J141,0)</f>
        <v>0</v>
      </c>
      <c r="BF141" s="226">
        <f>IF(N141="snížená",J141,0)</f>
        <v>0</v>
      </c>
      <c r="BG141" s="226">
        <f>IF(N141="zákl. přenesená",J141,0)</f>
        <v>0</v>
      </c>
      <c r="BH141" s="226">
        <f>IF(N141="sníž. přenesená",J141,0)</f>
        <v>0</v>
      </c>
      <c r="BI141" s="226">
        <f>IF(N141="nulová",J141,0)</f>
        <v>0</v>
      </c>
      <c r="BJ141" s="18" t="s">
        <v>79</v>
      </c>
      <c r="BK141" s="226">
        <f>ROUND(I141*H141,2)</f>
        <v>0</v>
      </c>
      <c r="BL141" s="18" t="s">
        <v>248</v>
      </c>
      <c r="BM141" s="225" t="s">
        <v>868</v>
      </c>
    </row>
    <row r="142" s="2" customFormat="1" ht="21.75" customHeight="1">
      <c r="A142" s="39"/>
      <c r="B142" s="40"/>
      <c r="C142" s="238" t="s">
        <v>364</v>
      </c>
      <c r="D142" s="238" t="s">
        <v>797</v>
      </c>
      <c r="E142" s="239" t="s">
        <v>869</v>
      </c>
      <c r="F142" s="240" t="s">
        <v>870</v>
      </c>
      <c r="G142" s="241" t="s">
        <v>806</v>
      </c>
      <c r="H142" s="242">
        <v>4</v>
      </c>
      <c r="I142" s="243"/>
      <c r="J142" s="244">
        <f>ROUND(I142*H142,2)</f>
        <v>0</v>
      </c>
      <c r="K142" s="240" t="s">
        <v>749</v>
      </c>
      <c r="L142" s="245"/>
      <c r="M142" s="246" t="s">
        <v>19</v>
      </c>
      <c r="N142" s="247" t="s">
        <v>43</v>
      </c>
      <c r="O142" s="85"/>
      <c r="P142" s="223">
        <f>O142*H142</f>
        <v>0</v>
      </c>
      <c r="Q142" s="223">
        <v>1.8700000000000001</v>
      </c>
      <c r="R142" s="223">
        <f>Q142*H142</f>
        <v>7.4800000000000004</v>
      </c>
      <c r="S142" s="223">
        <v>0</v>
      </c>
      <c r="T142" s="224">
        <f>S142*H142</f>
        <v>0</v>
      </c>
      <c r="U142" s="39"/>
      <c r="V142" s="39"/>
      <c r="W142" s="39"/>
      <c r="X142" s="39"/>
      <c r="Y142" s="39"/>
      <c r="Z142" s="39"/>
      <c r="AA142" s="39"/>
      <c r="AB142" s="39"/>
      <c r="AC142" s="39"/>
      <c r="AD142" s="39"/>
      <c r="AE142" s="39"/>
      <c r="AR142" s="225" t="s">
        <v>257</v>
      </c>
      <c r="AT142" s="225" t="s">
        <v>797</v>
      </c>
      <c r="AU142" s="225" t="s">
        <v>81</v>
      </c>
      <c r="AY142" s="18" t="s">
        <v>240</v>
      </c>
      <c r="BE142" s="226">
        <f>IF(N142="základní",J142,0)</f>
        <v>0</v>
      </c>
      <c r="BF142" s="226">
        <f>IF(N142="snížená",J142,0)</f>
        <v>0</v>
      </c>
      <c r="BG142" s="226">
        <f>IF(N142="zákl. přenesená",J142,0)</f>
        <v>0</v>
      </c>
      <c r="BH142" s="226">
        <f>IF(N142="sníž. přenesená",J142,0)</f>
        <v>0</v>
      </c>
      <c r="BI142" s="226">
        <f>IF(N142="nulová",J142,0)</f>
        <v>0</v>
      </c>
      <c r="BJ142" s="18" t="s">
        <v>79</v>
      </c>
      <c r="BK142" s="226">
        <f>ROUND(I142*H142,2)</f>
        <v>0</v>
      </c>
      <c r="BL142" s="18" t="s">
        <v>248</v>
      </c>
      <c r="BM142" s="225" t="s">
        <v>871</v>
      </c>
    </row>
    <row r="143" s="2" customFormat="1">
      <c r="A143" s="39"/>
      <c r="B143" s="40"/>
      <c r="C143" s="214" t="s">
        <v>311</v>
      </c>
      <c r="D143" s="214" t="s">
        <v>243</v>
      </c>
      <c r="E143" s="215" t="s">
        <v>872</v>
      </c>
      <c r="F143" s="216" t="s">
        <v>873</v>
      </c>
      <c r="G143" s="217" t="s">
        <v>806</v>
      </c>
      <c r="H143" s="218">
        <v>3</v>
      </c>
      <c r="I143" s="219"/>
      <c r="J143" s="220">
        <f>ROUND(I143*H143,2)</f>
        <v>0</v>
      </c>
      <c r="K143" s="216" t="s">
        <v>749</v>
      </c>
      <c r="L143" s="45"/>
      <c r="M143" s="221" t="s">
        <v>19</v>
      </c>
      <c r="N143" s="222" t="s">
        <v>43</v>
      </c>
      <c r="O143" s="85"/>
      <c r="P143" s="223">
        <f>O143*H143</f>
        <v>0</v>
      </c>
      <c r="Q143" s="223">
        <v>0.0098899999999999995</v>
      </c>
      <c r="R143" s="223">
        <f>Q143*H143</f>
        <v>0.029669999999999998</v>
      </c>
      <c r="S143" s="223">
        <v>0</v>
      </c>
      <c r="T143" s="224">
        <f>S143*H143</f>
        <v>0</v>
      </c>
      <c r="U143" s="39"/>
      <c r="V143" s="39"/>
      <c r="W143" s="39"/>
      <c r="X143" s="39"/>
      <c r="Y143" s="39"/>
      <c r="Z143" s="39"/>
      <c r="AA143" s="39"/>
      <c r="AB143" s="39"/>
      <c r="AC143" s="39"/>
      <c r="AD143" s="39"/>
      <c r="AE143" s="39"/>
      <c r="AR143" s="225" t="s">
        <v>248</v>
      </c>
      <c r="AT143" s="225" t="s">
        <v>243</v>
      </c>
      <c r="AU143" s="225" t="s">
        <v>81</v>
      </c>
      <c r="AY143" s="18" t="s">
        <v>240</v>
      </c>
      <c r="BE143" s="226">
        <f>IF(N143="základní",J143,0)</f>
        <v>0</v>
      </c>
      <c r="BF143" s="226">
        <f>IF(N143="snížená",J143,0)</f>
        <v>0</v>
      </c>
      <c r="BG143" s="226">
        <f>IF(N143="zákl. přenesená",J143,0)</f>
        <v>0</v>
      </c>
      <c r="BH143" s="226">
        <f>IF(N143="sníž. přenesená",J143,0)</f>
        <v>0</v>
      </c>
      <c r="BI143" s="226">
        <f>IF(N143="nulová",J143,0)</f>
        <v>0</v>
      </c>
      <c r="BJ143" s="18" t="s">
        <v>79</v>
      </c>
      <c r="BK143" s="226">
        <f>ROUND(I143*H143,2)</f>
        <v>0</v>
      </c>
      <c r="BL143" s="18" t="s">
        <v>248</v>
      </c>
      <c r="BM143" s="225" t="s">
        <v>874</v>
      </c>
    </row>
    <row r="144" s="2" customFormat="1">
      <c r="A144" s="39"/>
      <c r="B144" s="40"/>
      <c r="C144" s="238" t="s">
        <v>371</v>
      </c>
      <c r="D144" s="238" t="s">
        <v>797</v>
      </c>
      <c r="E144" s="239" t="s">
        <v>875</v>
      </c>
      <c r="F144" s="240" t="s">
        <v>876</v>
      </c>
      <c r="G144" s="241" t="s">
        <v>806</v>
      </c>
      <c r="H144" s="242">
        <v>3</v>
      </c>
      <c r="I144" s="243"/>
      <c r="J144" s="244">
        <f>ROUND(I144*H144,2)</f>
        <v>0</v>
      </c>
      <c r="K144" s="240" t="s">
        <v>247</v>
      </c>
      <c r="L144" s="245"/>
      <c r="M144" s="246" t="s">
        <v>19</v>
      </c>
      <c r="N144" s="247" t="s">
        <v>43</v>
      </c>
      <c r="O144" s="85"/>
      <c r="P144" s="223">
        <f>O144*H144</f>
        <v>0</v>
      </c>
      <c r="Q144" s="223">
        <v>0.215</v>
      </c>
      <c r="R144" s="223">
        <f>Q144*H144</f>
        <v>0.64500000000000002</v>
      </c>
      <c r="S144" s="223">
        <v>0</v>
      </c>
      <c r="T144" s="224">
        <f>S144*H144</f>
        <v>0</v>
      </c>
      <c r="U144" s="39"/>
      <c r="V144" s="39"/>
      <c r="W144" s="39"/>
      <c r="X144" s="39"/>
      <c r="Y144" s="39"/>
      <c r="Z144" s="39"/>
      <c r="AA144" s="39"/>
      <c r="AB144" s="39"/>
      <c r="AC144" s="39"/>
      <c r="AD144" s="39"/>
      <c r="AE144" s="39"/>
      <c r="AR144" s="225" t="s">
        <v>257</v>
      </c>
      <c r="AT144" s="225" t="s">
        <v>797</v>
      </c>
      <c r="AU144" s="225" t="s">
        <v>81</v>
      </c>
      <c r="AY144" s="18" t="s">
        <v>240</v>
      </c>
      <c r="BE144" s="226">
        <f>IF(N144="základní",J144,0)</f>
        <v>0</v>
      </c>
      <c r="BF144" s="226">
        <f>IF(N144="snížená",J144,0)</f>
        <v>0</v>
      </c>
      <c r="BG144" s="226">
        <f>IF(N144="zákl. přenesená",J144,0)</f>
        <v>0</v>
      </c>
      <c r="BH144" s="226">
        <f>IF(N144="sníž. přenesená",J144,0)</f>
        <v>0</v>
      </c>
      <c r="BI144" s="226">
        <f>IF(N144="nulová",J144,0)</f>
        <v>0</v>
      </c>
      <c r="BJ144" s="18" t="s">
        <v>79</v>
      </c>
      <c r="BK144" s="226">
        <f>ROUND(I144*H144,2)</f>
        <v>0</v>
      </c>
      <c r="BL144" s="18" t="s">
        <v>248</v>
      </c>
      <c r="BM144" s="225" t="s">
        <v>877</v>
      </c>
    </row>
    <row r="145" s="2" customFormat="1">
      <c r="A145" s="39"/>
      <c r="B145" s="40"/>
      <c r="C145" s="214" t="s">
        <v>313</v>
      </c>
      <c r="D145" s="214" t="s">
        <v>243</v>
      </c>
      <c r="E145" s="215" t="s">
        <v>878</v>
      </c>
      <c r="F145" s="216" t="s">
        <v>879</v>
      </c>
      <c r="G145" s="217" t="s">
        <v>806</v>
      </c>
      <c r="H145" s="218">
        <v>1</v>
      </c>
      <c r="I145" s="219"/>
      <c r="J145" s="220">
        <f>ROUND(I145*H145,2)</f>
        <v>0</v>
      </c>
      <c r="K145" s="216" t="s">
        <v>749</v>
      </c>
      <c r="L145" s="45"/>
      <c r="M145" s="221" t="s">
        <v>19</v>
      </c>
      <c r="N145" s="222" t="s">
        <v>43</v>
      </c>
      <c r="O145" s="85"/>
      <c r="P145" s="223">
        <f>O145*H145</f>
        <v>0</v>
      </c>
      <c r="Q145" s="223">
        <v>0.0098899999999999995</v>
      </c>
      <c r="R145" s="223">
        <f>Q145*H145</f>
        <v>0.0098899999999999995</v>
      </c>
      <c r="S145" s="223">
        <v>0</v>
      </c>
      <c r="T145" s="224">
        <f>S145*H145</f>
        <v>0</v>
      </c>
      <c r="U145" s="39"/>
      <c r="V145" s="39"/>
      <c r="W145" s="39"/>
      <c r="X145" s="39"/>
      <c r="Y145" s="39"/>
      <c r="Z145" s="39"/>
      <c r="AA145" s="39"/>
      <c r="AB145" s="39"/>
      <c r="AC145" s="39"/>
      <c r="AD145" s="39"/>
      <c r="AE145" s="39"/>
      <c r="AR145" s="225" t="s">
        <v>248</v>
      </c>
      <c r="AT145" s="225" t="s">
        <v>243</v>
      </c>
      <c r="AU145" s="225" t="s">
        <v>81</v>
      </c>
      <c r="AY145" s="18" t="s">
        <v>240</v>
      </c>
      <c r="BE145" s="226">
        <f>IF(N145="základní",J145,0)</f>
        <v>0</v>
      </c>
      <c r="BF145" s="226">
        <f>IF(N145="snížená",J145,0)</f>
        <v>0</v>
      </c>
      <c r="BG145" s="226">
        <f>IF(N145="zákl. přenesená",J145,0)</f>
        <v>0</v>
      </c>
      <c r="BH145" s="226">
        <f>IF(N145="sníž. přenesená",J145,0)</f>
        <v>0</v>
      </c>
      <c r="BI145" s="226">
        <f>IF(N145="nulová",J145,0)</f>
        <v>0</v>
      </c>
      <c r="BJ145" s="18" t="s">
        <v>79</v>
      </c>
      <c r="BK145" s="226">
        <f>ROUND(I145*H145,2)</f>
        <v>0</v>
      </c>
      <c r="BL145" s="18" t="s">
        <v>248</v>
      </c>
      <c r="BM145" s="225" t="s">
        <v>880</v>
      </c>
    </row>
    <row r="146" s="2" customFormat="1">
      <c r="A146" s="39"/>
      <c r="B146" s="40"/>
      <c r="C146" s="238" t="s">
        <v>378</v>
      </c>
      <c r="D146" s="238" t="s">
        <v>797</v>
      </c>
      <c r="E146" s="239" t="s">
        <v>881</v>
      </c>
      <c r="F146" s="240" t="s">
        <v>882</v>
      </c>
      <c r="G146" s="241" t="s">
        <v>806</v>
      </c>
      <c r="H146" s="242">
        <v>1</v>
      </c>
      <c r="I146" s="243"/>
      <c r="J146" s="244">
        <f>ROUND(I146*H146,2)</f>
        <v>0</v>
      </c>
      <c r="K146" s="240" t="s">
        <v>247</v>
      </c>
      <c r="L146" s="245"/>
      <c r="M146" s="246" t="s">
        <v>19</v>
      </c>
      <c r="N146" s="247" t="s">
        <v>43</v>
      </c>
      <c r="O146" s="85"/>
      <c r="P146" s="223">
        <f>O146*H146</f>
        <v>0</v>
      </c>
      <c r="Q146" s="223">
        <v>0.42999999999999999</v>
      </c>
      <c r="R146" s="223">
        <f>Q146*H146</f>
        <v>0.42999999999999999</v>
      </c>
      <c r="S146" s="223">
        <v>0</v>
      </c>
      <c r="T146" s="224">
        <f>S146*H146</f>
        <v>0</v>
      </c>
      <c r="U146" s="39"/>
      <c r="V146" s="39"/>
      <c r="W146" s="39"/>
      <c r="X146" s="39"/>
      <c r="Y146" s="39"/>
      <c r="Z146" s="39"/>
      <c r="AA146" s="39"/>
      <c r="AB146" s="39"/>
      <c r="AC146" s="39"/>
      <c r="AD146" s="39"/>
      <c r="AE146" s="39"/>
      <c r="AR146" s="225" t="s">
        <v>257</v>
      </c>
      <c r="AT146" s="225" t="s">
        <v>797</v>
      </c>
      <c r="AU146" s="225" t="s">
        <v>81</v>
      </c>
      <c r="AY146" s="18" t="s">
        <v>240</v>
      </c>
      <c r="BE146" s="226">
        <f>IF(N146="základní",J146,0)</f>
        <v>0</v>
      </c>
      <c r="BF146" s="226">
        <f>IF(N146="snížená",J146,0)</f>
        <v>0</v>
      </c>
      <c r="BG146" s="226">
        <f>IF(N146="zákl. přenesená",J146,0)</f>
        <v>0</v>
      </c>
      <c r="BH146" s="226">
        <f>IF(N146="sníž. přenesená",J146,0)</f>
        <v>0</v>
      </c>
      <c r="BI146" s="226">
        <f>IF(N146="nulová",J146,0)</f>
        <v>0</v>
      </c>
      <c r="BJ146" s="18" t="s">
        <v>79</v>
      </c>
      <c r="BK146" s="226">
        <f>ROUND(I146*H146,2)</f>
        <v>0</v>
      </c>
      <c r="BL146" s="18" t="s">
        <v>248</v>
      </c>
      <c r="BM146" s="225" t="s">
        <v>883</v>
      </c>
    </row>
    <row r="147" s="2" customFormat="1">
      <c r="A147" s="39"/>
      <c r="B147" s="40"/>
      <c r="C147" s="214" t="s">
        <v>315</v>
      </c>
      <c r="D147" s="214" t="s">
        <v>243</v>
      </c>
      <c r="E147" s="215" t="s">
        <v>884</v>
      </c>
      <c r="F147" s="216" t="s">
        <v>885</v>
      </c>
      <c r="G147" s="217" t="s">
        <v>806</v>
      </c>
      <c r="H147" s="218">
        <v>3</v>
      </c>
      <c r="I147" s="219"/>
      <c r="J147" s="220">
        <f>ROUND(I147*H147,2)</f>
        <v>0</v>
      </c>
      <c r="K147" s="216" t="s">
        <v>749</v>
      </c>
      <c r="L147" s="45"/>
      <c r="M147" s="221" t="s">
        <v>19</v>
      </c>
      <c r="N147" s="222" t="s">
        <v>43</v>
      </c>
      <c r="O147" s="85"/>
      <c r="P147" s="223">
        <f>O147*H147</f>
        <v>0</v>
      </c>
      <c r="Q147" s="223">
        <v>0.0098899999999999995</v>
      </c>
      <c r="R147" s="223">
        <f>Q147*H147</f>
        <v>0.029669999999999998</v>
      </c>
      <c r="S147" s="223">
        <v>0</v>
      </c>
      <c r="T147" s="224">
        <f>S147*H147</f>
        <v>0</v>
      </c>
      <c r="U147" s="39"/>
      <c r="V147" s="39"/>
      <c r="W147" s="39"/>
      <c r="X147" s="39"/>
      <c r="Y147" s="39"/>
      <c r="Z147" s="39"/>
      <c r="AA147" s="39"/>
      <c r="AB147" s="39"/>
      <c r="AC147" s="39"/>
      <c r="AD147" s="39"/>
      <c r="AE147" s="39"/>
      <c r="AR147" s="225" t="s">
        <v>248</v>
      </c>
      <c r="AT147" s="225" t="s">
        <v>243</v>
      </c>
      <c r="AU147" s="225" t="s">
        <v>81</v>
      </c>
      <c r="AY147" s="18" t="s">
        <v>240</v>
      </c>
      <c r="BE147" s="226">
        <f>IF(N147="základní",J147,0)</f>
        <v>0</v>
      </c>
      <c r="BF147" s="226">
        <f>IF(N147="snížená",J147,0)</f>
        <v>0</v>
      </c>
      <c r="BG147" s="226">
        <f>IF(N147="zákl. přenesená",J147,0)</f>
        <v>0</v>
      </c>
      <c r="BH147" s="226">
        <f>IF(N147="sníž. přenesená",J147,0)</f>
        <v>0</v>
      </c>
      <c r="BI147" s="226">
        <f>IF(N147="nulová",J147,0)</f>
        <v>0</v>
      </c>
      <c r="BJ147" s="18" t="s">
        <v>79</v>
      </c>
      <c r="BK147" s="226">
        <f>ROUND(I147*H147,2)</f>
        <v>0</v>
      </c>
      <c r="BL147" s="18" t="s">
        <v>248</v>
      </c>
      <c r="BM147" s="225" t="s">
        <v>886</v>
      </c>
    </row>
    <row r="148" s="2" customFormat="1" ht="21.75" customHeight="1">
      <c r="A148" s="39"/>
      <c r="B148" s="40"/>
      <c r="C148" s="238" t="s">
        <v>388</v>
      </c>
      <c r="D148" s="238" t="s">
        <v>797</v>
      </c>
      <c r="E148" s="239" t="s">
        <v>887</v>
      </c>
      <c r="F148" s="240" t="s">
        <v>888</v>
      </c>
      <c r="G148" s="241" t="s">
        <v>806</v>
      </c>
      <c r="H148" s="242">
        <v>3</v>
      </c>
      <c r="I148" s="243"/>
      <c r="J148" s="244">
        <f>ROUND(I148*H148,2)</f>
        <v>0</v>
      </c>
      <c r="K148" s="240" t="s">
        <v>247</v>
      </c>
      <c r="L148" s="245"/>
      <c r="M148" s="246" t="s">
        <v>19</v>
      </c>
      <c r="N148" s="247" t="s">
        <v>43</v>
      </c>
      <c r="O148" s="85"/>
      <c r="P148" s="223">
        <f>O148*H148</f>
        <v>0</v>
      </c>
      <c r="Q148" s="223">
        <v>1.0129999999999999</v>
      </c>
      <c r="R148" s="223">
        <f>Q148*H148</f>
        <v>3.0389999999999997</v>
      </c>
      <c r="S148" s="223">
        <v>0</v>
      </c>
      <c r="T148" s="224">
        <f>S148*H148</f>
        <v>0</v>
      </c>
      <c r="U148" s="39"/>
      <c r="V148" s="39"/>
      <c r="W148" s="39"/>
      <c r="X148" s="39"/>
      <c r="Y148" s="39"/>
      <c r="Z148" s="39"/>
      <c r="AA148" s="39"/>
      <c r="AB148" s="39"/>
      <c r="AC148" s="39"/>
      <c r="AD148" s="39"/>
      <c r="AE148" s="39"/>
      <c r="AR148" s="225" t="s">
        <v>257</v>
      </c>
      <c r="AT148" s="225" t="s">
        <v>797</v>
      </c>
      <c r="AU148" s="225" t="s">
        <v>81</v>
      </c>
      <c r="AY148" s="18" t="s">
        <v>240</v>
      </c>
      <c r="BE148" s="226">
        <f>IF(N148="základní",J148,0)</f>
        <v>0</v>
      </c>
      <c r="BF148" s="226">
        <f>IF(N148="snížená",J148,0)</f>
        <v>0</v>
      </c>
      <c r="BG148" s="226">
        <f>IF(N148="zákl. přenesená",J148,0)</f>
        <v>0</v>
      </c>
      <c r="BH148" s="226">
        <f>IF(N148="sníž. přenesená",J148,0)</f>
        <v>0</v>
      </c>
      <c r="BI148" s="226">
        <f>IF(N148="nulová",J148,0)</f>
        <v>0</v>
      </c>
      <c r="BJ148" s="18" t="s">
        <v>79</v>
      </c>
      <c r="BK148" s="226">
        <f>ROUND(I148*H148,2)</f>
        <v>0</v>
      </c>
      <c r="BL148" s="18" t="s">
        <v>248</v>
      </c>
      <c r="BM148" s="225" t="s">
        <v>889</v>
      </c>
    </row>
    <row r="149" s="2" customFormat="1">
      <c r="A149" s="39"/>
      <c r="B149" s="40"/>
      <c r="C149" s="214" t="s">
        <v>317</v>
      </c>
      <c r="D149" s="214" t="s">
        <v>243</v>
      </c>
      <c r="E149" s="215" t="s">
        <v>890</v>
      </c>
      <c r="F149" s="216" t="s">
        <v>891</v>
      </c>
      <c r="G149" s="217" t="s">
        <v>806</v>
      </c>
      <c r="H149" s="218">
        <v>4</v>
      </c>
      <c r="I149" s="219"/>
      <c r="J149" s="220">
        <f>ROUND(I149*H149,2)</f>
        <v>0</v>
      </c>
      <c r="K149" s="216" t="s">
        <v>749</v>
      </c>
      <c r="L149" s="45"/>
      <c r="M149" s="221" t="s">
        <v>19</v>
      </c>
      <c r="N149" s="222" t="s">
        <v>43</v>
      </c>
      <c r="O149" s="85"/>
      <c r="P149" s="223">
        <f>O149*H149</f>
        <v>0</v>
      </c>
      <c r="Q149" s="223">
        <v>0.01218</v>
      </c>
      <c r="R149" s="223">
        <f>Q149*H149</f>
        <v>0.048719999999999999</v>
      </c>
      <c r="S149" s="223">
        <v>0</v>
      </c>
      <c r="T149" s="224">
        <f>S149*H149</f>
        <v>0</v>
      </c>
      <c r="U149" s="39"/>
      <c r="V149" s="39"/>
      <c r="W149" s="39"/>
      <c r="X149" s="39"/>
      <c r="Y149" s="39"/>
      <c r="Z149" s="39"/>
      <c r="AA149" s="39"/>
      <c r="AB149" s="39"/>
      <c r="AC149" s="39"/>
      <c r="AD149" s="39"/>
      <c r="AE149" s="39"/>
      <c r="AR149" s="225" t="s">
        <v>248</v>
      </c>
      <c r="AT149" s="225" t="s">
        <v>243</v>
      </c>
      <c r="AU149" s="225" t="s">
        <v>81</v>
      </c>
      <c r="AY149" s="18" t="s">
        <v>240</v>
      </c>
      <c r="BE149" s="226">
        <f>IF(N149="základní",J149,0)</f>
        <v>0</v>
      </c>
      <c r="BF149" s="226">
        <f>IF(N149="snížená",J149,0)</f>
        <v>0</v>
      </c>
      <c r="BG149" s="226">
        <f>IF(N149="zákl. přenesená",J149,0)</f>
        <v>0</v>
      </c>
      <c r="BH149" s="226">
        <f>IF(N149="sníž. přenesená",J149,0)</f>
        <v>0</v>
      </c>
      <c r="BI149" s="226">
        <f>IF(N149="nulová",J149,0)</f>
        <v>0</v>
      </c>
      <c r="BJ149" s="18" t="s">
        <v>79</v>
      </c>
      <c r="BK149" s="226">
        <f>ROUND(I149*H149,2)</f>
        <v>0</v>
      </c>
      <c r="BL149" s="18" t="s">
        <v>248</v>
      </c>
      <c r="BM149" s="225" t="s">
        <v>892</v>
      </c>
    </row>
    <row r="150" s="2" customFormat="1">
      <c r="A150" s="39"/>
      <c r="B150" s="40"/>
      <c r="C150" s="238" t="s">
        <v>397</v>
      </c>
      <c r="D150" s="238" t="s">
        <v>797</v>
      </c>
      <c r="E150" s="239" t="s">
        <v>893</v>
      </c>
      <c r="F150" s="240" t="s">
        <v>894</v>
      </c>
      <c r="G150" s="241" t="s">
        <v>806</v>
      </c>
      <c r="H150" s="242">
        <v>4</v>
      </c>
      <c r="I150" s="243"/>
      <c r="J150" s="244">
        <f>ROUND(I150*H150,2)</f>
        <v>0</v>
      </c>
      <c r="K150" s="240" t="s">
        <v>247</v>
      </c>
      <c r="L150" s="245"/>
      <c r="M150" s="246" t="s">
        <v>19</v>
      </c>
      <c r="N150" s="247" t="s">
        <v>43</v>
      </c>
      <c r="O150" s="85"/>
      <c r="P150" s="223">
        <f>O150*H150</f>
        <v>0</v>
      </c>
      <c r="Q150" s="223">
        <v>0.58499999999999996</v>
      </c>
      <c r="R150" s="223">
        <f>Q150*H150</f>
        <v>2.3399999999999999</v>
      </c>
      <c r="S150" s="223">
        <v>0</v>
      </c>
      <c r="T150" s="224">
        <f>S150*H150</f>
        <v>0</v>
      </c>
      <c r="U150" s="39"/>
      <c r="V150" s="39"/>
      <c r="W150" s="39"/>
      <c r="X150" s="39"/>
      <c r="Y150" s="39"/>
      <c r="Z150" s="39"/>
      <c r="AA150" s="39"/>
      <c r="AB150" s="39"/>
      <c r="AC150" s="39"/>
      <c r="AD150" s="39"/>
      <c r="AE150" s="39"/>
      <c r="AR150" s="225" t="s">
        <v>257</v>
      </c>
      <c r="AT150" s="225" t="s">
        <v>797</v>
      </c>
      <c r="AU150" s="225" t="s">
        <v>81</v>
      </c>
      <c r="AY150" s="18" t="s">
        <v>240</v>
      </c>
      <c r="BE150" s="226">
        <f>IF(N150="základní",J150,0)</f>
        <v>0</v>
      </c>
      <c r="BF150" s="226">
        <f>IF(N150="snížená",J150,0)</f>
        <v>0</v>
      </c>
      <c r="BG150" s="226">
        <f>IF(N150="zákl. přenesená",J150,0)</f>
        <v>0</v>
      </c>
      <c r="BH150" s="226">
        <f>IF(N150="sníž. přenesená",J150,0)</f>
        <v>0</v>
      </c>
      <c r="BI150" s="226">
        <f>IF(N150="nulová",J150,0)</f>
        <v>0</v>
      </c>
      <c r="BJ150" s="18" t="s">
        <v>79</v>
      </c>
      <c r="BK150" s="226">
        <f>ROUND(I150*H150,2)</f>
        <v>0</v>
      </c>
      <c r="BL150" s="18" t="s">
        <v>248</v>
      </c>
      <c r="BM150" s="225" t="s">
        <v>895</v>
      </c>
    </row>
    <row r="151" s="2" customFormat="1" ht="21.75" customHeight="1">
      <c r="A151" s="39"/>
      <c r="B151" s="40"/>
      <c r="C151" s="238" t="s">
        <v>320</v>
      </c>
      <c r="D151" s="238" t="s">
        <v>797</v>
      </c>
      <c r="E151" s="239" t="s">
        <v>896</v>
      </c>
      <c r="F151" s="240" t="s">
        <v>897</v>
      </c>
      <c r="G151" s="241" t="s">
        <v>806</v>
      </c>
      <c r="H151" s="242">
        <v>4</v>
      </c>
      <c r="I151" s="243"/>
      <c r="J151" s="244">
        <f>ROUND(I151*H151,2)</f>
        <v>0</v>
      </c>
      <c r="K151" s="240" t="s">
        <v>749</v>
      </c>
      <c r="L151" s="245"/>
      <c r="M151" s="246" t="s">
        <v>19</v>
      </c>
      <c r="N151" s="247" t="s">
        <v>43</v>
      </c>
      <c r="O151" s="85"/>
      <c r="P151" s="223">
        <f>O151*H151</f>
        <v>0</v>
      </c>
      <c r="Q151" s="223">
        <v>0.19600000000000001</v>
      </c>
      <c r="R151" s="223">
        <f>Q151*H151</f>
        <v>0.78400000000000003</v>
      </c>
      <c r="S151" s="223">
        <v>0</v>
      </c>
      <c r="T151" s="224">
        <f>S151*H151</f>
        <v>0</v>
      </c>
      <c r="U151" s="39"/>
      <c r="V151" s="39"/>
      <c r="W151" s="39"/>
      <c r="X151" s="39"/>
      <c r="Y151" s="39"/>
      <c r="Z151" s="39"/>
      <c r="AA151" s="39"/>
      <c r="AB151" s="39"/>
      <c r="AC151" s="39"/>
      <c r="AD151" s="39"/>
      <c r="AE151" s="39"/>
      <c r="AR151" s="225" t="s">
        <v>257</v>
      </c>
      <c r="AT151" s="225" t="s">
        <v>797</v>
      </c>
      <c r="AU151" s="225" t="s">
        <v>81</v>
      </c>
      <c r="AY151" s="18" t="s">
        <v>240</v>
      </c>
      <c r="BE151" s="226">
        <f>IF(N151="základní",J151,0)</f>
        <v>0</v>
      </c>
      <c r="BF151" s="226">
        <f>IF(N151="snížená",J151,0)</f>
        <v>0</v>
      </c>
      <c r="BG151" s="226">
        <f>IF(N151="zákl. přenesená",J151,0)</f>
        <v>0</v>
      </c>
      <c r="BH151" s="226">
        <f>IF(N151="sníž. přenesená",J151,0)</f>
        <v>0</v>
      </c>
      <c r="BI151" s="226">
        <f>IF(N151="nulová",J151,0)</f>
        <v>0</v>
      </c>
      <c r="BJ151" s="18" t="s">
        <v>79</v>
      </c>
      <c r="BK151" s="226">
        <f>ROUND(I151*H151,2)</f>
        <v>0</v>
      </c>
      <c r="BL151" s="18" t="s">
        <v>248</v>
      </c>
      <c r="BM151" s="225" t="s">
        <v>898</v>
      </c>
    </row>
    <row r="152" s="2" customFormat="1">
      <c r="A152" s="39"/>
      <c r="B152" s="40"/>
      <c r="C152" s="238" t="s">
        <v>406</v>
      </c>
      <c r="D152" s="238" t="s">
        <v>797</v>
      </c>
      <c r="E152" s="239" t="s">
        <v>899</v>
      </c>
      <c r="F152" s="240" t="s">
        <v>900</v>
      </c>
      <c r="G152" s="241" t="s">
        <v>806</v>
      </c>
      <c r="H152" s="242">
        <v>2</v>
      </c>
      <c r="I152" s="243"/>
      <c r="J152" s="244">
        <f>ROUND(I152*H152,2)</f>
        <v>0</v>
      </c>
      <c r="K152" s="240" t="s">
        <v>749</v>
      </c>
      <c r="L152" s="245"/>
      <c r="M152" s="246" t="s">
        <v>19</v>
      </c>
      <c r="N152" s="247" t="s">
        <v>43</v>
      </c>
      <c r="O152" s="85"/>
      <c r="P152" s="223">
        <f>O152*H152</f>
        <v>0</v>
      </c>
      <c r="Q152" s="223">
        <v>0.0041000000000000003</v>
      </c>
      <c r="R152" s="223">
        <f>Q152*H152</f>
        <v>0.0082000000000000007</v>
      </c>
      <c r="S152" s="223">
        <v>0</v>
      </c>
      <c r="T152" s="224">
        <f>S152*H152</f>
        <v>0</v>
      </c>
      <c r="U152" s="39"/>
      <c r="V152" s="39"/>
      <c r="W152" s="39"/>
      <c r="X152" s="39"/>
      <c r="Y152" s="39"/>
      <c r="Z152" s="39"/>
      <c r="AA152" s="39"/>
      <c r="AB152" s="39"/>
      <c r="AC152" s="39"/>
      <c r="AD152" s="39"/>
      <c r="AE152" s="39"/>
      <c r="AR152" s="225" t="s">
        <v>257</v>
      </c>
      <c r="AT152" s="225" t="s">
        <v>797</v>
      </c>
      <c r="AU152" s="225" t="s">
        <v>81</v>
      </c>
      <c r="AY152" s="18" t="s">
        <v>240</v>
      </c>
      <c r="BE152" s="226">
        <f>IF(N152="základní",J152,0)</f>
        <v>0</v>
      </c>
      <c r="BF152" s="226">
        <f>IF(N152="snížená",J152,0)</f>
        <v>0</v>
      </c>
      <c r="BG152" s="226">
        <f>IF(N152="zákl. přenesená",J152,0)</f>
        <v>0</v>
      </c>
      <c r="BH152" s="226">
        <f>IF(N152="sníž. přenesená",J152,0)</f>
        <v>0</v>
      </c>
      <c r="BI152" s="226">
        <f>IF(N152="nulová",J152,0)</f>
        <v>0</v>
      </c>
      <c r="BJ152" s="18" t="s">
        <v>79</v>
      </c>
      <c r="BK152" s="226">
        <f>ROUND(I152*H152,2)</f>
        <v>0</v>
      </c>
      <c r="BL152" s="18" t="s">
        <v>248</v>
      </c>
      <c r="BM152" s="225" t="s">
        <v>901</v>
      </c>
    </row>
    <row r="153" s="2" customFormat="1">
      <c r="A153" s="39"/>
      <c r="B153" s="40"/>
      <c r="C153" s="238" t="s">
        <v>322</v>
      </c>
      <c r="D153" s="238" t="s">
        <v>797</v>
      </c>
      <c r="E153" s="239" t="s">
        <v>902</v>
      </c>
      <c r="F153" s="240" t="s">
        <v>903</v>
      </c>
      <c r="G153" s="241" t="s">
        <v>806</v>
      </c>
      <c r="H153" s="242">
        <v>1</v>
      </c>
      <c r="I153" s="243"/>
      <c r="J153" s="244">
        <f>ROUND(I153*H153,2)</f>
        <v>0</v>
      </c>
      <c r="K153" s="240" t="s">
        <v>749</v>
      </c>
      <c r="L153" s="245"/>
      <c r="M153" s="246" t="s">
        <v>19</v>
      </c>
      <c r="N153" s="247" t="s">
        <v>43</v>
      </c>
      <c r="O153" s="85"/>
      <c r="P153" s="223">
        <f>O153*H153</f>
        <v>0</v>
      </c>
      <c r="Q153" s="223">
        <v>0.0067999999999999996</v>
      </c>
      <c r="R153" s="223">
        <f>Q153*H153</f>
        <v>0.0067999999999999996</v>
      </c>
      <c r="S153" s="223">
        <v>0</v>
      </c>
      <c r="T153" s="224">
        <f>S153*H153</f>
        <v>0</v>
      </c>
      <c r="U153" s="39"/>
      <c r="V153" s="39"/>
      <c r="W153" s="39"/>
      <c r="X153" s="39"/>
      <c r="Y153" s="39"/>
      <c r="Z153" s="39"/>
      <c r="AA153" s="39"/>
      <c r="AB153" s="39"/>
      <c r="AC153" s="39"/>
      <c r="AD153" s="39"/>
      <c r="AE153" s="39"/>
      <c r="AR153" s="225" t="s">
        <v>257</v>
      </c>
      <c r="AT153" s="225" t="s">
        <v>797</v>
      </c>
      <c r="AU153" s="225" t="s">
        <v>81</v>
      </c>
      <c r="AY153" s="18" t="s">
        <v>240</v>
      </c>
      <c r="BE153" s="226">
        <f>IF(N153="základní",J153,0)</f>
        <v>0</v>
      </c>
      <c r="BF153" s="226">
        <f>IF(N153="snížená",J153,0)</f>
        <v>0</v>
      </c>
      <c r="BG153" s="226">
        <f>IF(N153="zákl. přenesená",J153,0)</f>
        <v>0</v>
      </c>
      <c r="BH153" s="226">
        <f>IF(N153="sníž. přenesená",J153,0)</f>
        <v>0</v>
      </c>
      <c r="BI153" s="226">
        <f>IF(N153="nulová",J153,0)</f>
        <v>0</v>
      </c>
      <c r="BJ153" s="18" t="s">
        <v>79</v>
      </c>
      <c r="BK153" s="226">
        <f>ROUND(I153*H153,2)</f>
        <v>0</v>
      </c>
      <c r="BL153" s="18" t="s">
        <v>248</v>
      </c>
      <c r="BM153" s="225" t="s">
        <v>904</v>
      </c>
    </row>
    <row r="154" s="2" customFormat="1">
      <c r="A154" s="39"/>
      <c r="B154" s="40"/>
      <c r="C154" s="238" t="s">
        <v>413</v>
      </c>
      <c r="D154" s="238" t="s">
        <v>797</v>
      </c>
      <c r="E154" s="239" t="s">
        <v>905</v>
      </c>
      <c r="F154" s="240" t="s">
        <v>906</v>
      </c>
      <c r="G154" s="241" t="s">
        <v>806</v>
      </c>
      <c r="H154" s="242">
        <v>1</v>
      </c>
      <c r="I154" s="243"/>
      <c r="J154" s="244">
        <f>ROUND(I154*H154,2)</f>
        <v>0</v>
      </c>
      <c r="K154" s="240" t="s">
        <v>749</v>
      </c>
      <c r="L154" s="245"/>
      <c r="M154" s="246" t="s">
        <v>19</v>
      </c>
      <c r="N154" s="247" t="s">
        <v>43</v>
      </c>
      <c r="O154" s="85"/>
      <c r="P154" s="223">
        <f>O154*H154</f>
        <v>0</v>
      </c>
      <c r="Q154" s="223">
        <v>0.019300000000000001</v>
      </c>
      <c r="R154" s="223">
        <f>Q154*H154</f>
        <v>0.019300000000000001</v>
      </c>
      <c r="S154" s="223">
        <v>0</v>
      </c>
      <c r="T154" s="224">
        <f>S154*H154</f>
        <v>0</v>
      </c>
      <c r="U154" s="39"/>
      <c r="V154" s="39"/>
      <c r="W154" s="39"/>
      <c r="X154" s="39"/>
      <c r="Y154" s="39"/>
      <c r="Z154" s="39"/>
      <c r="AA154" s="39"/>
      <c r="AB154" s="39"/>
      <c r="AC154" s="39"/>
      <c r="AD154" s="39"/>
      <c r="AE154" s="39"/>
      <c r="AR154" s="225" t="s">
        <v>257</v>
      </c>
      <c r="AT154" s="225" t="s">
        <v>797</v>
      </c>
      <c r="AU154" s="225" t="s">
        <v>81</v>
      </c>
      <c r="AY154" s="18" t="s">
        <v>240</v>
      </c>
      <c r="BE154" s="226">
        <f>IF(N154="základní",J154,0)</f>
        <v>0</v>
      </c>
      <c r="BF154" s="226">
        <f>IF(N154="snížená",J154,0)</f>
        <v>0</v>
      </c>
      <c r="BG154" s="226">
        <f>IF(N154="zákl. přenesená",J154,0)</f>
        <v>0</v>
      </c>
      <c r="BH154" s="226">
        <f>IF(N154="sníž. přenesená",J154,0)</f>
        <v>0</v>
      </c>
      <c r="BI154" s="226">
        <f>IF(N154="nulová",J154,0)</f>
        <v>0</v>
      </c>
      <c r="BJ154" s="18" t="s">
        <v>79</v>
      </c>
      <c r="BK154" s="226">
        <f>ROUND(I154*H154,2)</f>
        <v>0</v>
      </c>
      <c r="BL154" s="18" t="s">
        <v>248</v>
      </c>
      <c r="BM154" s="225" t="s">
        <v>907</v>
      </c>
    </row>
    <row r="155" s="2" customFormat="1">
      <c r="A155" s="39"/>
      <c r="B155" s="40"/>
      <c r="C155" s="238" t="s">
        <v>325</v>
      </c>
      <c r="D155" s="238" t="s">
        <v>797</v>
      </c>
      <c r="E155" s="239" t="s">
        <v>908</v>
      </c>
      <c r="F155" s="240" t="s">
        <v>909</v>
      </c>
      <c r="G155" s="241" t="s">
        <v>806</v>
      </c>
      <c r="H155" s="242">
        <v>1</v>
      </c>
      <c r="I155" s="243"/>
      <c r="J155" s="244">
        <f>ROUND(I155*H155,2)</f>
        <v>0</v>
      </c>
      <c r="K155" s="240" t="s">
        <v>749</v>
      </c>
      <c r="L155" s="245"/>
      <c r="M155" s="246" t="s">
        <v>19</v>
      </c>
      <c r="N155" s="247" t="s">
        <v>43</v>
      </c>
      <c r="O155" s="85"/>
      <c r="P155" s="223">
        <f>O155*H155</f>
        <v>0</v>
      </c>
      <c r="Q155" s="223">
        <v>0.024500000000000001</v>
      </c>
      <c r="R155" s="223">
        <f>Q155*H155</f>
        <v>0.024500000000000001</v>
      </c>
      <c r="S155" s="223">
        <v>0</v>
      </c>
      <c r="T155" s="224">
        <f>S155*H155</f>
        <v>0</v>
      </c>
      <c r="U155" s="39"/>
      <c r="V155" s="39"/>
      <c r="W155" s="39"/>
      <c r="X155" s="39"/>
      <c r="Y155" s="39"/>
      <c r="Z155" s="39"/>
      <c r="AA155" s="39"/>
      <c r="AB155" s="39"/>
      <c r="AC155" s="39"/>
      <c r="AD155" s="39"/>
      <c r="AE155" s="39"/>
      <c r="AR155" s="225" t="s">
        <v>257</v>
      </c>
      <c r="AT155" s="225" t="s">
        <v>797</v>
      </c>
      <c r="AU155" s="225" t="s">
        <v>81</v>
      </c>
      <c r="AY155" s="18" t="s">
        <v>240</v>
      </c>
      <c r="BE155" s="226">
        <f>IF(N155="základní",J155,0)</f>
        <v>0</v>
      </c>
      <c r="BF155" s="226">
        <f>IF(N155="snížená",J155,0)</f>
        <v>0</v>
      </c>
      <c r="BG155" s="226">
        <f>IF(N155="zákl. přenesená",J155,0)</f>
        <v>0</v>
      </c>
      <c r="BH155" s="226">
        <f>IF(N155="sníž. přenesená",J155,0)</f>
        <v>0</v>
      </c>
      <c r="BI155" s="226">
        <f>IF(N155="nulová",J155,0)</f>
        <v>0</v>
      </c>
      <c r="BJ155" s="18" t="s">
        <v>79</v>
      </c>
      <c r="BK155" s="226">
        <f>ROUND(I155*H155,2)</f>
        <v>0</v>
      </c>
      <c r="BL155" s="18" t="s">
        <v>248</v>
      </c>
      <c r="BM155" s="225" t="s">
        <v>910</v>
      </c>
    </row>
    <row r="156" s="2" customFormat="1" ht="16.5" customHeight="1">
      <c r="A156" s="39"/>
      <c r="B156" s="40"/>
      <c r="C156" s="214" t="s">
        <v>421</v>
      </c>
      <c r="D156" s="214" t="s">
        <v>243</v>
      </c>
      <c r="E156" s="215" t="s">
        <v>911</v>
      </c>
      <c r="F156" s="216" t="s">
        <v>912</v>
      </c>
      <c r="G156" s="217" t="s">
        <v>786</v>
      </c>
      <c r="H156" s="218">
        <v>0.52000000000000002</v>
      </c>
      <c r="I156" s="219"/>
      <c r="J156" s="220">
        <f>ROUND(I156*H156,2)</f>
        <v>0</v>
      </c>
      <c r="K156" s="216" t="s">
        <v>749</v>
      </c>
      <c r="L156" s="45"/>
      <c r="M156" s="221" t="s">
        <v>19</v>
      </c>
      <c r="N156" s="222" t="s">
        <v>43</v>
      </c>
      <c r="O156" s="85"/>
      <c r="P156" s="223">
        <f>O156*H156</f>
        <v>0</v>
      </c>
      <c r="Q156" s="223">
        <v>1.03732</v>
      </c>
      <c r="R156" s="223">
        <f>Q156*H156</f>
        <v>0.53940640000000006</v>
      </c>
      <c r="S156" s="223">
        <v>0</v>
      </c>
      <c r="T156" s="224">
        <f>S156*H156</f>
        <v>0</v>
      </c>
      <c r="U156" s="39"/>
      <c r="V156" s="39"/>
      <c r="W156" s="39"/>
      <c r="X156" s="39"/>
      <c r="Y156" s="39"/>
      <c r="Z156" s="39"/>
      <c r="AA156" s="39"/>
      <c r="AB156" s="39"/>
      <c r="AC156" s="39"/>
      <c r="AD156" s="39"/>
      <c r="AE156" s="39"/>
      <c r="AR156" s="225" t="s">
        <v>248</v>
      </c>
      <c r="AT156" s="225" t="s">
        <v>243</v>
      </c>
      <c r="AU156" s="225" t="s">
        <v>81</v>
      </c>
      <c r="AY156" s="18" t="s">
        <v>240</v>
      </c>
      <c r="BE156" s="226">
        <f>IF(N156="základní",J156,0)</f>
        <v>0</v>
      </c>
      <c r="BF156" s="226">
        <f>IF(N156="snížená",J156,0)</f>
        <v>0</v>
      </c>
      <c r="BG156" s="226">
        <f>IF(N156="zákl. přenesená",J156,0)</f>
        <v>0</v>
      </c>
      <c r="BH156" s="226">
        <f>IF(N156="sníž. přenesená",J156,0)</f>
        <v>0</v>
      </c>
      <c r="BI156" s="226">
        <f>IF(N156="nulová",J156,0)</f>
        <v>0</v>
      </c>
      <c r="BJ156" s="18" t="s">
        <v>79</v>
      </c>
      <c r="BK156" s="226">
        <f>ROUND(I156*H156,2)</f>
        <v>0</v>
      </c>
      <c r="BL156" s="18" t="s">
        <v>248</v>
      </c>
      <c r="BM156" s="225" t="s">
        <v>913</v>
      </c>
    </row>
    <row r="157" s="2" customFormat="1">
      <c r="A157" s="39"/>
      <c r="B157" s="40"/>
      <c r="C157" s="214" t="s">
        <v>327</v>
      </c>
      <c r="D157" s="214" t="s">
        <v>243</v>
      </c>
      <c r="E157" s="215" t="s">
        <v>914</v>
      </c>
      <c r="F157" s="216" t="s">
        <v>915</v>
      </c>
      <c r="G157" s="217" t="s">
        <v>806</v>
      </c>
      <c r="H157" s="218">
        <v>5</v>
      </c>
      <c r="I157" s="219"/>
      <c r="J157" s="220">
        <f>ROUND(I157*H157,2)</f>
        <v>0</v>
      </c>
      <c r="K157" s="216" t="s">
        <v>749</v>
      </c>
      <c r="L157" s="45"/>
      <c r="M157" s="221" t="s">
        <v>19</v>
      </c>
      <c r="N157" s="222" t="s">
        <v>43</v>
      </c>
      <c r="O157" s="85"/>
      <c r="P157" s="223">
        <f>O157*H157</f>
        <v>0</v>
      </c>
      <c r="Q157" s="223">
        <v>0.12526000000000001</v>
      </c>
      <c r="R157" s="223">
        <f>Q157*H157</f>
        <v>0.62630000000000008</v>
      </c>
      <c r="S157" s="223">
        <v>0</v>
      </c>
      <c r="T157" s="224">
        <f>S157*H157</f>
        <v>0</v>
      </c>
      <c r="U157" s="39"/>
      <c r="V157" s="39"/>
      <c r="W157" s="39"/>
      <c r="X157" s="39"/>
      <c r="Y157" s="39"/>
      <c r="Z157" s="39"/>
      <c r="AA157" s="39"/>
      <c r="AB157" s="39"/>
      <c r="AC157" s="39"/>
      <c r="AD157" s="39"/>
      <c r="AE157" s="39"/>
      <c r="AR157" s="225" t="s">
        <v>248</v>
      </c>
      <c r="AT157" s="225" t="s">
        <v>243</v>
      </c>
      <c r="AU157" s="225" t="s">
        <v>81</v>
      </c>
      <c r="AY157" s="18" t="s">
        <v>240</v>
      </c>
      <c r="BE157" s="226">
        <f>IF(N157="základní",J157,0)</f>
        <v>0</v>
      </c>
      <c r="BF157" s="226">
        <f>IF(N157="snížená",J157,0)</f>
        <v>0</v>
      </c>
      <c r="BG157" s="226">
        <f>IF(N157="zákl. přenesená",J157,0)</f>
        <v>0</v>
      </c>
      <c r="BH157" s="226">
        <f>IF(N157="sníž. přenesená",J157,0)</f>
        <v>0</v>
      </c>
      <c r="BI157" s="226">
        <f>IF(N157="nulová",J157,0)</f>
        <v>0</v>
      </c>
      <c r="BJ157" s="18" t="s">
        <v>79</v>
      </c>
      <c r="BK157" s="226">
        <f>ROUND(I157*H157,2)</f>
        <v>0</v>
      </c>
      <c r="BL157" s="18" t="s">
        <v>248</v>
      </c>
      <c r="BM157" s="225" t="s">
        <v>916</v>
      </c>
    </row>
    <row r="158" s="2" customFormat="1" ht="21.75" customHeight="1">
      <c r="A158" s="39"/>
      <c r="B158" s="40"/>
      <c r="C158" s="238" t="s">
        <v>428</v>
      </c>
      <c r="D158" s="238" t="s">
        <v>797</v>
      </c>
      <c r="E158" s="239" t="s">
        <v>917</v>
      </c>
      <c r="F158" s="240" t="s">
        <v>918</v>
      </c>
      <c r="G158" s="241" t="s">
        <v>806</v>
      </c>
      <c r="H158" s="242">
        <v>5</v>
      </c>
      <c r="I158" s="243"/>
      <c r="J158" s="244">
        <f>ROUND(I158*H158,2)</f>
        <v>0</v>
      </c>
      <c r="K158" s="240" t="s">
        <v>749</v>
      </c>
      <c r="L158" s="245"/>
      <c r="M158" s="246" t="s">
        <v>19</v>
      </c>
      <c r="N158" s="247" t="s">
        <v>43</v>
      </c>
      <c r="O158" s="85"/>
      <c r="P158" s="223">
        <f>O158*H158</f>
        <v>0</v>
      </c>
      <c r="Q158" s="223">
        <v>0.28000000000000003</v>
      </c>
      <c r="R158" s="223">
        <f>Q158*H158</f>
        <v>1.4000000000000001</v>
      </c>
      <c r="S158" s="223">
        <v>0</v>
      </c>
      <c r="T158" s="224">
        <f>S158*H158</f>
        <v>0</v>
      </c>
      <c r="U158" s="39"/>
      <c r="V158" s="39"/>
      <c r="W158" s="39"/>
      <c r="X158" s="39"/>
      <c r="Y158" s="39"/>
      <c r="Z158" s="39"/>
      <c r="AA158" s="39"/>
      <c r="AB158" s="39"/>
      <c r="AC158" s="39"/>
      <c r="AD158" s="39"/>
      <c r="AE158" s="39"/>
      <c r="AR158" s="225" t="s">
        <v>257</v>
      </c>
      <c r="AT158" s="225" t="s">
        <v>797</v>
      </c>
      <c r="AU158" s="225" t="s">
        <v>81</v>
      </c>
      <c r="AY158" s="18" t="s">
        <v>240</v>
      </c>
      <c r="BE158" s="226">
        <f>IF(N158="základní",J158,0)</f>
        <v>0</v>
      </c>
      <c r="BF158" s="226">
        <f>IF(N158="snížená",J158,0)</f>
        <v>0</v>
      </c>
      <c r="BG158" s="226">
        <f>IF(N158="zákl. přenesená",J158,0)</f>
        <v>0</v>
      </c>
      <c r="BH158" s="226">
        <f>IF(N158="sníž. přenesená",J158,0)</f>
        <v>0</v>
      </c>
      <c r="BI158" s="226">
        <f>IF(N158="nulová",J158,0)</f>
        <v>0</v>
      </c>
      <c r="BJ158" s="18" t="s">
        <v>79</v>
      </c>
      <c r="BK158" s="226">
        <f>ROUND(I158*H158,2)</f>
        <v>0</v>
      </c>
      <c r="BL158" s="18" t="s">
        <v>248</v>
      </c>
      <c r="BM158" s="225" t="s">
        <v>919</v>
      </c>
    </row>
    <row r="159" s="2" customFormat="1">
      <c r="A159" s="39"/>
      <c r="B159" s="40"/>
      <c r="C159" s="214" t="s">
        <v>331</v>
      </c>
      <c r="D159" s="214" t="s">
        <v>243</v>
      </c>
      <c r="E159" s="215" t="s">
        <v>920</v>
      </c>
      <c r="F159" s="216" t="s">
        <v>921</v>
      </c>
      <c r="G159" s="217" t="s">
        <v>806</v>
      </c>
      <c r="H159" s="218">
        <v>5</v>
      </c>
      <c r="I159" s="219"/>
      <c r="J159" s="220">
        <f>ROUND(I159*H159,2)</f>
        <v>0</v>
      </c>
      <c r="K159" s="216" t="s">
        <v>749</v>
      </c>
      <c r="L159" s="45"/>
      <c r="M159" s="221" t="s">
        <v>19</v>
      </c>
      <c r="N159" s="222" t="s">
        <v>43</v>
      </c>
      <c r="O159" s="85"/>
      <c r="P159" s="223">
        <f>O159*H159</f>
        <v>0</v>
      </c>
      <c r="Q159" s="223">
        <v>0.030759999999999999</v>
      </c>
      <c r="R159" s="223">
        <f>Q159*H159</f>
        <v>0.15379999999999999</v>
      </c>
      <c r="S159" s="223">
        <v>0</v>
      </c>
      <c r="T159" s="224">
        <f>S159*H159</f>
        <v>0</v>
      </c>
      <c r="U159" s="39"/>
      <c r="V159" s="39"/>
      <c r="W159" s="39"/>
      <c r="X159" s="39"/>
      <c r="Y159" s="39"/>
      <c r="Z159" s="39"/>
      <c r="AA159" s="39"/>
      <c r="AB159" s="39"/>
      <c r="AC159" s="39"/>
      <c r="AD159" s="39"/>
      <c r="AE159" s="39"/>
      <c r="AR159" s="225" t="s">
        <v>248</v>
      </c>
      <c r="AT159" s="225" t="s">
        <v>243</v>
      </c>
      <c r="AU159" s="225" t="s">
        <v>81</v>
      </c>
      <c r="AY159" s="18" t="s">
        <v>240</v>
      </c>
      <c r="BE159" s="226">
        <f>IF(N159="základní",J159,0)</f>
        <v>0</v>
      </c>
      <c r="BF159" s="226">
        <f>IF(N159="snížená",J159,0)</f>
        <v>0</v>
      </c>
      <c r="BG159" s="226">
        <f>IF(N159="zákl. přenesená",J159,0)</f>
        <v>0</v>
      </c>
      <c r="BH159" s="226">
        <f>IF(N159="sníž. přenesená",J159,0)</f>
        <v>0</v>
      </c>
      <c r="BI159" s="226">
        <f>IF(N159="nulová",J159,0)</f>
        <v>0</v>
      </c>
      <c r="BJ159" s="18" t="s">
        <v>79</v>
      </c>
      <c r="BK159" s="226">
        <f>ROUND(I159*H159,2)</f>
        <v>0</v>
      </c>
      <c r="BL159" s="18" t="s">
        <v>248</v>
      </c>
      <c r="BM159" s="225" t="s">
        <v>922</v>
      </c>
    </row>
    <row r="160" s="2" customFormat="1">
      <c r="A160" s="39"/>
      <c r="B160" s="40"/>
      <c r="C160" s="238" t="s">
        <v>617</v>
      </c>
      <c r="D160" s="238" t="s">
        <v>797</v>
      </c>
      <c r="E160" s="239" t="s">
        <v>923</v>
      </c>
      <c r="F160" s="240" t="s">
        <v>924</v>
      </c>
      <c r="G160" s="241" t="s">
        <v>806</v>
      </c>
      <c r="H160" s="242">
        <v>5</v>
      </c>
      <c r="I160" s="243"/>
      <c r="J160" s="244">
        <f>ROUND(I160*H160,2)</f>
        <v>0</v>
      </c>
      <c r="K160" s="240" t="s">
        <v>749</v>
      </c>
      <c r="L160" s="245"/>
      <c r="M160" s="246" t="s">
        <v>19</v>
      </c>
      <c r="N160" s="247" t="s">
        <v>43</v>
      </c>
      <c r="O160" s="85"/>
      <c r="P160" s="223">
        <f>O160*H160</f>
        <v>0</v>
      </c>
      <c r="Q160" s="223">
        <v>0.070000000000000007</v>
      </c>
      <c r="R160" s="223">
        <f>Q160*H160</f>
        <v>0.35000000000000003</v>
      </c>
      <c r="S160" s="223">
        <v>0</v>
      </c>
      <c r="T160" s="224">
        <f>S160*H160</f>
        <v>0</v>
      </c>
      <c r="U160" s="39"/>
      <c r="V160" s="39"/>
      <c r="W160" s="39"/>
      <c r="X160" s="39"/>
      <c r="Y160" s="39"/>
      <c r="Z160" s="39"/>
      <c r="AA160" s="39"/>
      <c r="AB160" s="39"/>
      <c r="AC160" s="39"/>
      <c r="AD160" s="39"/>
      <c r="AE160" s="39"/>
      <c r="AR160" s="225" t="s">
        <v>257</v>
      </c>
      <c r="AT160" s="225" t="s">
        <v>797</v>
      </c>
      <c r="AU160" s="225" t="s">
        <v>81</v>
      </c>
      <c r="AY160" s="18" t="s">
        <v>240</v>
      </c>
      <c r="BE160" s="226">
        <f>IF(N160="základní",J160,0)</f>
        <v>0</v>
      </c>
      <c r="BF160" s="226">
        <f>IF(N160="snížená",J160,0)</f>
        <v>0</v>
      </c>
      <c r="BG160" s="226">
        <f>IF(N160="zákl. přenesená",J160,0)</f>
        <v>0</v>
      </c>
      <c r="BH160" s="226">
        <f>IF(N160="sníž. přenesená",J160,0)</f>
        <v>0</v>
      </c>
      <c r="BI160" s="226">
        <f>IF(N160="nulová",J160,0)</f>
        <v>0</v>
      </c>
      <c r="BJ160" s="18" t="s">
        <v>79</v>
      </c>
      <c r="BK160" s="226">
        <f>ROUND(I160*H160,2)</f>
        <v>0</v>
      </c>
      <c r="BL160" s="18" t="s">
        <v>248</v>
      </c>
      <c r="BM160" s="225" t="s">
        <v>925</v>
      </c>
    </row>
    <row r="161" s="2" customFormat="1">
      <c r="A161" s="39"/>
      <c r="B161" s="40"/>
      <c r="C161" s="238" t="s">
        <v>333</v>
      </c>
      <c r="D161" s="238" t="s">
        <v>797</v>
      </c>
      <c r="E161" s="239" t="s">
        <v>926</v>
      </c>
      <c r="F161" s="240" t="s">
        <v>927</v>
      </c>
      <c r="G161" s="241" t="s">
        <v>806</v>
      </c>
      <c r="H161" s="242">
        <v>4</v>
      </c>
      <c r="I161" s="243"/>
      <c r="J161" s="244">
        <f>ROUND(I161*H161,2)</f>
        <v>0</v>
      </c>
      <c r="K161" s="240" t="s">
        <v>749</v>
      </c>
      <c r="L161" s="245"/>
      <c r="M161" s="246" t="s">
        <v>19</v>
      </c>
      <c r="N161" s="247" t="s">
        <v>43</v>
      </c>
      <c r="O161" s="85"/>
      <c r="P161" s="223">
        <f>O161*H161</f>
        <v>0</v>
      </c>
      <c r="Q161" s="223">
        <v>0.0071000000000000004</v>
      </c>
      <c r="R161" s="223">
        <f>Q161*H161</f>
        <v>0.028400000000000002</v>
      </c>
      <c r="S161" s="223">
        <v>0</v>
      </c>
      <c r="T161" s="224">
        <f>S161*H161</f>
        <v>0</v>
      </c>
      <c r="U161" s="39"/>
      <c r="V161" s="39"/>
      <c r="W161" s="39"/>
      <c r="X161" s="39"/>
      <c r="Y161" s="39"/>
      <c r="Z161" s="39"/>
      <c r="AA161" s="39"/>
      <c r="AB161" s="39"/>
      <c r="AC161" s="39"/>
      <c r="AD161" s="39"/>
      <c r="AE161" s="39"/>
      <c r="AR161" s="225" t="s">
        <v>257</v>
      </c>
      <c r="AT161" s="225" t="s">
        <v>797</v>
      </c>
      <c r="AU161" s="225" t="s">
        <v>81</v>
      </c>
      <c r="AY161" s="18" t="s">
        <v>240</v>
      </c>
      <c r="BE161" s="226">
        <f>IF(N161="základní",J161,0)</f>
        <v>0</v>
      </c>
      <c r="BF161" s="226">
        <f>IF(N161="snížená",J161,0)</f>
        <v>0</v>
      </c>
      <c r="BG161" s="226">
        <f>IF(N161="zákl. přenesená",J161,0)</f>
        <v>0</v>
      </c>
      <c r="BH161" s="226">
        <f>IF(N161="sníž. přenesená",J161,0)</f>
        <v>0</v>
      </c>
      <c r="BI161" s="226">
        <f>IF(N161="nulová",J161,0)</f>
        <v>0</v>
      </c>
      <c r="BJ161" s="18" t="s">
        <v>79</v>
      </c>
      <c r="BK161" s="226">
        <f>ROUND(I161*H161,2)</f>
        <v>0</v>
      </c>
      <c r="BL161" s="18" t="s">
        <v>248</v>
      </c>
      <c r="BM161" s="225" t="s">
        <v>928</v>
      </c>
    </row>
    <row r="162" s="2" customFormat="1">
      <c r="A162" s="39"/>
      <c r="B162" s="40"/>
      <c r="C162" s="238" t="s">
        <v>626</v>
      </c>
      <c r="D162" s="238" t="s">
        <v>797</v>
      </c>
      <c r="E162" s="239" t="s">
        <v>929</v>
      </c>
      <c r="F162" s="240" t="s">
        <v>930</v>
      </c>
      <c r="G162" s="241" t="s">
        <v>806</v>
      </c>
      <c r="H162" s="242">
        <v>6</v>
      </c>
      <c r="I162" s="243"/>
      <c r="J162" s="244">
        <f>ROUND(I162*H162,2)</f>
        <v>0</v>
      </c>
      <c r="K162" s="240" t="s">
        <v>749</v>
      </c>
      <c r="L162" s="245"/>
      <c r="M162" s="246" t="s">
        <v>19</v>
      </c>
      <c r="N162" s="247" t="s">
        <v>43</v>
      </c>
      <c r="O162" s="85"/>
      <c r="P162" s="223">
        <f>O162*H162</f>
        <v>0</v>
      </c>
      <c r="Q162" s="223">
        <v>0.013299999999999999</v>
      </c>
      <c r="R162" s="223">
        <f>Q162*H162</f>
        <v>0.079799999999999996</v>
      </c>
      <c r="S162" s="223">
        <v>0</v>
      </c>
      <c r="T162" s="224">
        <f>S162*H162</f>
        <v>0</v>
      </c>
      <c r="U162" s="39"/>
      <c r="V162" s="39"/>
      <c r="W162" s="39"/>
      <c r="X162" s="39"/>
      <c r="Y162" s="39"/>
      <c r="Z162" s="39"/>
      <c r="AA162" s="39"/>
      <c r="AB162" s="39"/>
      <c r="AC162" s="39"/>
      <c r="AD162" s="39"/>
      <c r="AE162" s="39"/>
      <c r="AR162" s="225" t="s">
        <v>257</v>
      </c>
      <c r="AT162" s="225" t="s">
        <v>797</v>
      </c>
      <c r="AU162" s="225" t="s">
        <v>81</v>
      </c>
      <c r="AY162" s="18" t="s">
        <v>240</v>
      </c>
      <c r="BE162" s="226">
        <f>IF(N162="základní",J162,0)</f>
        <v>0</v>
      </c>
      <c r="BF162" s="226">
        <f>IF(N162="snížená",J162,0)</f>
        <v>0</v>
      </c>
      <c r="BG162" s="226">
        <f>IF(N162="zákl. přenesená",J162,0)</f>
        <v>0</v>
      </c>
      <c r="BH162" s="226">
        <f>IF(N162="sníž. přenesená",J162,0)</f>
        <v>0</v>
      </c>
      <c r="BI162" s="226">
        <f>IF(N162="nulová",J162,0)</f>
        <v>0</v>
      </c>
      <c r="BJ162" s="18" t="s">
        <v>79</v>
      </c>
      <c r="BK162" s="226">
        <f>ROUND(I162*H162,2)</f>
        <v>0</v>
      </c>
      <c r="BL162" s="18" t="s">
        <v>248</v>
      </c>
      <c r="BM162" s="225" t="s">
        <v>931</v>
      </c>
    </row>
    <row r="163" s="2" customFormat="1">
      <c r="A163" s="39"/>
      <c r="B163" s="40"/>
      <c r="C163" s="238" t="s">
        <v>336</v>
      </c>
      <c r="D163" s="238" t="s">
        <v>797</v>
      </c>
      <c r="E163" s="239" t="s">
        <v>932</v>
      </c>
      <c r="F163" s="240" t="s">
        <v>933</v>
      </c>
      <c r="G163" s="241" t="s">
        <v>806</v>
      </c>
      <c r="H163" s="242">
        <v>3</v>
      </c>
      <c r="I163" s="243"/>
      <c r="J163" s="244">
        <f>ROUND(I163*H163,2)</f>
        <v>0</v>
      </c>
      <c r="K163" s="240" t="s">
        <v>749</v>
      </c>
      <c r="L163" s="245"/>
      <c r="M163" s="246" t="s">
        <v>19</v>
      </c>
      <c r="N163" s="247" t="s">
        <v>43</v>
      </c>
      <c r="O163" s="85"/>
      <c r="P163" s="223">
        <f>O163*H163</f>
        <v>0</v>
      </c>
      <c r="Q163" s="223">
        <v>0.0028</v>
      </c>
      <c r="R163" s="223">
        <f>Q163*H163</f>
        <v>0.0083999999999999995</v>
      </c>
      <c r="S163" s="223">
        <v>0</v>
      </c>
      <c r="T163" s="224">
        <f>S163*H163</f>
        <v>0</v>
      </c>
      <c r="U163" s="39"/>
      <c r="V163" s="39"/>
      <c r="W163" s="39"/>
      <c r="X163" s="39"/>
      <c r="Y163" s="39"/>
      <c r="Z163" s="39"/>
      <c r="AA163" s="39"/>
      <c r="AB163" s="39"/>
      <c r="AC163" s="39"/>
      <c r="AD163" s="39"/>
      <c r="AE163" s="39"/>
      <c r="AR163" s="225" t="s">
        <v>257</v>
      </c>
      <c r="AT163" s="225" t="s">
        <v>797</v>
      </c>
      <c r="AU163" s="225" t="s">
        <v>81</v>
      </c>
      <c r="AY163" s="18" t="s">
        <v>240</v>
      </c>
      <c r="BE163" s="226">
        <f>IF(N163="základní",J163,0)</f>
        <v>0</v>
      </c>
      <c r="BF163" s="226">
        <f>IF(N163="snížená",J163,0)</f>
        <v>0</v>
      </c>
      <c r="BG163" s="226">
        <f>IF(N163="zákl. přenesená",J163,0)</f>
        <v>0</v>
      </c>
      <c r="BH163" s="226">
        <f>IF(N163="sníž. přenesená",J163,0)</f>
        <v>0</v>
      </c>
      <c r="BI163" s="226">
        <f>IF(N163="nulová",J163,0)</f>
        <v>0</v>
      </c>
      <c r="BJ163" s="18" t="s">
        <v>79</v>
      </c>
      <c r="BK163" s="226">
        <f>ROUND(I163*H163,2)</f>
        <v>0</v>
      </c>
      <c r="BL163" s="18" t="s">
        <v>248</v>
      </c>
      <c r="BM163" s="225" t="s">
        <v>934</v>
      </c>
    </row>
    <row r="164" s="2" customFormat="1">
      <c r="A164" s="39"/>
      <c r="B164" s="40"/>
      <c r="C164" s="214" t="s">
        <v>633</v>
      </c>
      <c r="D164" s="214" t="s">
        <v>243</v>
      </c>
      <c r="E164" s="215" t="s">
        <v>935</v>
      </c>
      <c r="F164" s="216" t="s">
        <v>936</v>
      </c>
      <c r="G164" s="217" t="s">
        <v>806</v>
      </c>
      <c r="H164" s="218">
        <v>5</v>
      </c>
      <c r="I164" s="219"/>
      <c r="J164" s="220">
        <f>ROUND(I164*H164,2)</f>
        <v>0</v>
      </c>
      <c r="K164" s="216" t="s">
        <v>749</v>
      </c>
      <c r="L164" s="45"/>
      <c r="M164" s="221" t="s">
        <v>19</v>
      </c>
      <c r="N164" s="222" t="s">
        <v>43</v>
      </c>
      <c r="O164" s="85"/>
      <c r="P164" s="223">
        <f>O164*H164</f>
        <v>0</v>
      </c>
      <c r="Q164" s="223">
        <v>0.030759999999999999</v>
      </c>
      <c r="R164" s="223">
        <f>Q164*H164</f>
        <v>0.15379999999999999</v>
      </c>
      <c r="S164" s="223">
        <v>0</v>
      </c>
      <c r="T164" s="224">
        <f>S164*H164</f>
        <v>0</v>
      </c>
      <c r="U164" s="39"/>
      <c r="V164" s="39"/>
      <c r="W164" s="39"/>
      <c r="X164" s="39"/>
      <c r="Y164" s="39"/>
      <c r="Z164" s="39"/>
      <c r="AA164" s="39"/>
      <c r="AB164" s="39"/>
      <c r="AC164" s="39"/>
      <c r="AD164" s="39"/>
      <c r="AE164" s="39"/>
      <c r="AR164" s="225" t="s">
        <v>248</v>
      </c>
      <c r="AT164" s="225" t="s">
        <v>243</v>
      </c>
      <c r="AU164" s="225" t="s">
        <v>81</v>
      </c>
      <c r="AY164" s="18" t="s">
        <v>240</v>
      </c>
      <c r="BE164" s="226">
        <f>IF(N164="základní",J164,0)</f>
        <v>0</v>
      </c>
      <c r="BF164" s="226">
        <f>IF(N164="snížená",J164,0)</f>
        <v>0</v>
      </c>
      <c r="BG164" s="226">
        <f>IF(N164="zákl. přenesená",J164,0)</f>
        <v>0</v>
      </c>
      <c r="BH164" s="226">
        <f>IF(N164="sníž. přenesená",J164,0)</f>
        <v>0</v>
      </c>
      <c r="BI164" s="226">
        <f>IF(N164="nulová",J164,0)</f>
        <v>0</v>
      </c>
      <c r="BJ164" s="18" t="s">
        <v>79</v>
      </c>
      <c r="BK164" s="226">
        <f>ROUND(I164*H164,2)</f>
        <v>0</v>
      </c>
      <c r="BL164" s="18" t="s">
        <v>248</v>
      </c>
      <c r="BM164" s="225" t="s">
        <v>937</v>
      </c>
    </row>
    <row r="165" s="2" customFormat="1">
      <c r="A165" s="39"/>
      <c r="B165" s="40"/>
      <c r="C165" s="238" t="s">
        <v>338</v>
      </c>
      <c r="D165" s="238" t="s">
        <v>797</v>
      </c>
      <c r="E165" s="239" t="s">
        <v>938</v>
      </c>
      <c r="F165" s="240" t="s">
        <v>939</v>
      </c>
      <c r="G165" s="241" t="s">
        <v>806</v>
      </c>
      <c r="H165" s="242">
        <v>5</v>
      </c>
      <c r="I165" s="243"/>
      <c r="J165" s="244">
        <f>ROUND(I165*H165,2)</f>
        <v>0</v>
      </c>
      <c r="K165" s="240" t="s">
        <v>749</v>
      </c>
      <c r="L165" s="245"/>
      <c r="M165" s="246" t="s">
        <v>19</v>
      </c>
      <c r="N165" s="247" t="s">
        <v>43</v>
      </c>
      <c r="O165" s="85"/>
      <c r="P165" s="223">
        <f>O165*H165</f>
        <v>0</v>
      </c>
      <c r="Q165" s="223">
        <v>0.075999999999999998</v>
      </c>
      <c r="R165" s="223">
        <f>Q165*H165</f>
        <v>0.38</v>
      </c>
      <c r="S165" s="223">
        <v>0</v>
      </c>
      <c r="T165" s="224">
        <f>S165*H165</f>
        <v>0</v>
      </c>
      <c r="U165" s="39"/>
      <c r="V165" s="39"/>
      <c r="W165" s="39"/>
      <c r="X165" s="39"/>
      <c r="Y165" s="39"/>
      <c r="Z165" s="39"/>
      <c r="AA165" s="39"/>
      <c r="AB165" s="39"/>
      <c r="AC165" s="39"/>
      <c r="AD165" s="39"/>
      <c r="AE165" s="39"/>
      <c r="AR165" s="225" t="s">
        <v>257</v>
      </c>
      <c r="AT165" s="225" t="s">
        <v>797</v>
      </c>
      <c r="AU165" s="225" t="s">
        <v>81</v>
      </c>
      <c r="AY165" s="18" t="s">
        <v>240</v>
      </c>
      <c r="BE165" s="226">
        <f>IF(N165="základní",J165,0)</f>
        <v>0</v>
      </c>
      <c r="BF165" s="226">
        <f>IF(N165="snížená",J165,0)</f>
        <v>0</v>
      </c>
      <c r="BG165" s="226">
        <f>IF(N165="zákl. přenesená",J165,0)</f>
        <v>0</v>
      </c>
      <c r="BH165" s="226">
        <f>IF(N165="sníž. přenesená",J165,0)</f>
        <v>0</v>
      </c>
      <c r="BI165" s="226">
        <f>IF(N165="nulová",J165,0)</f>
        <v>0</v>
      </c>
      <c r="BJ165" s="18" t="s">
        <v>79</v>
      </c>
      <c r="BK165" s="226">
        <f>ROUND(I165*H165,2)</f>
        <v>0</v>
      </c>
      <c r="BL165" s="18" t="s">
        <v>248</v>
      </c>
      <c r="BM165" s="225" t="s">
        <v>940</v>
      </c>
    </row>
    <row r="166" s="2" customFormat="1">
      <c r="A166" s="39"/>
      <c r="B166" s="40"/>
      <c r="C166" s="214" t="s">
        <v>640</v>
      </c>
      <c r="D166" s="214" t="s">
        <v>243</v>
      </c>
      <c r="E166" s="215" t="s">
        <v>941</v>
      </c>
      <c r="F166" s="216" t="s">
        <v>942</v>
      </c>
      <c r="G166" s="217" t="s">
        <v>806</v>
      </c>
      <c r="H166" s="218">
        <v>6</v>
      </c>
      <c r="I166" s="219"/>
      <c r="J166" s="220">
        <f>ROUND(I166*H166,2)</f>
        <v>0</v>
      </c>
      <c r="K166" s="216" t="s">
        <v>749</v>
      </c>
      <c r="L166" s="45"/>
      <c r="M166" s="221" t="s">
        <v>19</v>
      </c>
      <c r="N166" s="222" t="s">
        <v>43</v>
      </c>
      <c r="O166" s="85"/>
      <c r="P166" s="223">
        <f>O166*H166</f>
        <v>0</v>
      </c>
      <c r="Q166" s="223">
        <v>0.030759999999999999</v>
      </c>
      <c r="R166" s="223">
        <f>Q166*H166</f>
        <v>0.18456</v>
      </c>
      <c r="S166" s="223">
        <v>0</v>
      </c>
      <c r="T166" s="224">
        <f>S166*H166</f>
        <v>0</v>
      </c>
      <c r="U166" s="39"/>
      <c r="V166" s="39"/>
      <c r="W166" s="39"/>
      <c r="X166" s="39"/>
      <c r="Y166" s="39"/>
      <c r="Z166" s="39"/>
      <c r="AA166" s="39"/>
      <c r="AB166" s="39"/>
      <c r="AC166" s="39"/>
      <c r="AD166" s="39"/>
      <c r="AE166" s="39"/>
      <c r="AR166" s="225" t="s">
        <v>248</v>
      </c>
      <c r="AT166" s="225" t="s">
        <v>243</v>
      </c>
      <c r="AU166" s="225" t="s">
        <v>81</v>
      </c>
      <c r="AY166" s="18" t="s">
        <v>240</v>
      </c>
      <c r="BE166" s="226">
        <f>IF(N166="základní",J166,0)</f>
        <v>0</v>
      </c>
      <c r="BF166" s="226">
        <f>IF(N166="snížená",J166,0)</f>
        <v>0</v>
      </c>
      <c r="BG166" s="226">
        <f>IF(N166="zákl. přenesená",J166,0)</f>
        <v>0</v>
      </c>
      <c r="BH166" s="226">
        <f>IF(N166="sníž. přenesená",J166,0)</f>
        <v>0</v>
      </c>
      <c r="BI166" s="226">
        <f>IF(N166="nulová",J166,0)</f>
        <v>0</v>
      </c>
      <c r="BJ166" s="18" t="s">
        <v>79</v>
      </c>
      <c r="BK166" s="226">
        <f>ROUND(I166*H166,2)</f>
        <v>0</v>
      </c>
      <c r="BL166" s="18" t="s">
        <v>248</v>
      </c>
      <c r="BM166" s="225" t="s">
        <v>943</v>
      </c>
    </row>
    <row r="167" s="2" customFormat="1">
      <c r="A167" s="39"/>
      <c r="B167" s="40"/>
      <c r="C167" s="238" t="s">
        <v>344</v>
      </c>
      <c r="D167" s="238" t="s">
        <v>797</v>
      </c>
      <c r="E167" s="239" t="s">
        <v>944</v>
      </c>
      <c r="F167" s="240" t="s">
        <v>945</v>
      </c>
      <c r="G167" s="241" t="s">
        <v>806</v>
      </c>
      <c r="H167" s="242">
        <v>6</v>
      </c>
      <c r="I167" s="243"/>
      <c r="J167" s="244">
        <f>ROUND(I167*H167,2)</f>
        <v>0</v>
      </c>
      <c r="K167" s="240" t="s">
        <v>749</v>
      </c>
      <c r="L167" s="245"/>
      <c r="M167" s="246" t="s">
        <v>19</v>
      </c>
      <c r="N167" s="247" t="s">
        <v>43</v>
      </c>
      <c r="O167" s="85"/>
      <c r="P167" s="223">
        <f>O167*H167</f>
        <v>0</v>
      </c>
      <c r="Q167" s="223">
        <v>0.155</v>
      </c>
      <c r="R167" s="223">
        <f>Q167*H167</f>
        <v>0.92999999999999994</v>
      </c>
      <c r="S167" s="223">
        <v>0</v>
      </c>
      <c r="T167" s="224">
        <f>S167*H167</f>
        <v>0</v>
      </c>
      <c r="U167" s="39"/>
      <c r="V167" s="39"/>
      <c r="W167" s="39"/>
      <c r="X167" s="39"/>
      <c r="Y167" s="39"/>
      <c r="Z167" s="39"/>
      <c r="AA167" s="39"/>
      <c r="AB167" s="39"/>
      <c r="AC167" s="39"/>
      <c r="AD167" s="39"/>
      <c r="AE167" s="39"/>
      <c r="AR167" s="225" t="s">
        <v>257</v>
      </c>
      <c r="AT167" s="225" t="s">
        <v>797</v>
      </c>
      <c r="AU167" s="225" t="s">
        <v>81</v>
      </c>
      <c r="AY167" s="18" t="s">
        <v>240</v>
      </c>
      <c r="BE167" s="226">
        <f>IF(N167="základní",J167,0)</f>
        <v>0</v>
      </c>
      <c r="BF167" s="226">
        <f>IF(N167="snížená",J167,0)</f>
        <v>0</v>
      </c>
      <c r="BG167" s="226">
        <f>IF(N167="zákl. přenesená",J167,0)</f>
        <v>0</v>
      </c>
      <c r="BH167" s="226">
        <f>IF(N167="sníž. přenesená",J167,0)</f>
        <v>0</v>
      </c>
      <c r="BI167" s="226">
        <f>IF(N167="nulová",J167,0)</f>
        <v>0</v>
      </c>
      <c r="BJ167" s="18" t="s">
        <v>79</v>
      </c>
      <c r="BK167" s="226">
        <f>ROUND(I167*H167,2)</f>
        <v>0</v>
      </c>
      <c r="BL167" s="18" t="s">
        <v>248</v>
      </c>
      <c r="BM167" s="225" t="s">
        <v>946</v>
      </c>
    </row>
    <row r="168" s="2" customFormat="1" ht="33" customHeight="1">
      <c r="A168" s="39"/>
      <c r="B168" s="40"/>
      <c r="C168" s="214" t="s">
        <v>647</v>
      </c>
      <c r="D168" s="214" t="s">
        <v>243</v>
      </c>
      <c r="E168" s="215" t="s">
        <v>947</v>
      </c>
      <c r="F168" s="216" t="s">
        <v>948</v>
      </c>
      <c r="G168" s="217" t="s">
        <v>293</v>
      </c>
      <c r="H168" s="218">
        <v>7</v>
      </c>
      <c r="I168" s="219"/>
      <c r="J168" s="220">
        <f>ROUND(I168*H168,2)</f>
        <v>0</v>
      </c>
      <c r="K168" s="216" t="s">
        <v>749</v>
      </c>
      <c r="L168" s="45"/>
      <c r="M168" s="221" t="s">
        <v>19</v>
      </c>
      <c r="N168" s="222" t="s">
        <v>43</v>
      </c>
      <c r="O168" s="85"/>
      <c r="P168" s="223">
        <f>O168*H168</f>
        <v>0</v>
      </c>
      <c r="Q168" s="223">
        <v>2.5018699999999998</v>
      </c>
      <c r="R168" s="223">
        <f>Q168*H168</f>
        <v>17.513089999999998</v>
      </c>
      <c r="S168" s="223">
        <v>0</v>
      </c>
      <c r="T168" s="224">
        <f>S168*H168</f>
        <v>0</v>
      </c>
      <c r="U168" s="39"/>
      <c r="V168" s="39"/>
      <c r="W168" s="39"/>
      <c r="X168" s="39"/>
      <c r="Y168" s="39"/>
      <c r="Z168" s="39"/>
      <c r="AA168" s="39"/>
      <c r="AB168" s="39"/>
      <c r="AC168" s="39"/>
      <c r="AD168" s="39"/>
      <c r="AE168" s="39"/>
      <c r="AR168" s="225" t="s">
        <v>248</v>
      </c>
      <c r="AT168" s="225" t="s">
        <v>243</v>
      </c>
      <c r="AU168" s="225" t="s">
        <v>81</v>
      </c>
      <c r="AY168" s="18" t="s">
        <v>240</v>
      </c>
      <c r="BE168" s="226">
        <f>IF(N168="základní",J168,0)</f>
        <v>0</v>
      </c>
      <c r="BF168" s="226">
        <f>IF(N168="snížená",J168,0)</f>
        <v>0</v>
      </c>
      <c r="BG168" s="226">
        <f>IF(N168="zákl. přenesená",J168,0)</f>
        <v>0</v>
      </c>
      <c r="BH168" s="226">
        <f>IF(N168="sníž. přenesená",J168,0)</f>
        <v>0</v>
      </c>
      <c r="BI168" s="226">
        <f>IF(N168="nulová",J168,0)</f>
        <v>0</v>
      </c>
      <c r="BJ168" s="18" t="s">
        <v>79</v>
      </c>
      <c r="BK168" s="226">
        <f>ROUND(I168*H168,2)</f>
        <v>0</v>
      </c>
      <c r="BL168" s="18" t="s">
        <v>248</v>
      </c>
      <c r="BM168" s="225" t="s">
        <v>949</v>
      </c>
    </row>
    <row r="169" s="12" customFormat="1" ht="22.8" customHeight="1">
      <c r="A169" s="12"/>
      <c r="B169" s="198"/>
      <c r="C169" s="199"/>
      <c r="D169" s="200" t="s">
        <v>71</v>
      </c>
      <c r="E169" s="212" t="s">
        <v>272</v>
      </c>
      <c r="F169" s="212" t="s">
        <v>950</v>
      </c>
      <c r="G169" s="199"/>
      <c r="H169" s="199"/>
      <c r="I169" s="202"/>
      <c r="J169" s="213">
        <f>BK169</f>
        <v>0</v>
      </c>
      <c r="K169" s="199"/>
      <c r="L169" s="204"/>
      <c r="M169" s="205"/>
      <c r="N169" s="206"/>
      <c r="O169" s="206"/>
      <c r="P169" s="207">
        <f>P170</f>
        <v>0</v>
      </c>
      <c r="Q169" s="206"/>
      <c r="R169" s="207">
        <f>R170</f>
        <v>0.00058200000000000005</v>
      </c>
      <c r="S169" s="206"/>
      <c r="T169" s="208">
        <f>T170</f>
        <v>0.0315</v>
      </c>
      <c r="U169" s="12"/>
      <c r="V169" s="12"/>
      <c r="W169" s="12"/>
      <c r="X169" s="12"/>
      <c r="Y169" s="12"/>
      <c r="Z169" s="12"/>
      <c r="AA169" s="12"/>
      <c r="AB169" s="12"/>
      <c r="AC169" s="12"/>
      <c r="AD169" s="12"/>
      <c r="AE169" s="12"/>
      <c r="AR169" s="209" t="s">
        <v>79</v>
      </c>
      <c r="AT169" s="210" t="s">
        <v>71</v>
      </c>
      <c r="AU169" s="210" t="s">
        <v>79</v>
      </c>
      <c r="AY169" s="209" t="s">
        <v>240</v>
      </c>
      <c r="BK169" s="211">
        <f>BK170</f>
        <v>0</v>
      </c>
    </row>
    <row r="170" s="2" customFormat="1" ht="44.25" customHeight="1">
      <c r="A170" s="39"/>
      <c r="B170" s="40"/>
      <c r="C170" s="214" t="s">
        <v>347</v>
      </c>
      <c r="D170" s="214" t="s">
        <v>243</v>
      </c>
      <c r="E170" s="215" t="s">
        <v>951</v>
      </c>
      <c r="F170" s="216" t="s">
        <v>952</v>
      </c>
      <c r="G170" s="217" t="s">
        <v>261</v>
      </c>
      <c r="H170" s="218">
        <v>0.14999999999999999</v>
      </c>
      <c r="I170" s="219"/>
      <c r="J170" s="220">
        <f>ROUND(I170*H170,2)</f>
        <v>0</v>
      </c>
      <c r="K170" s="216" t="s">
        <v>749</v>
      </c>
      <c r="L170" s="45"/>
      <c r="M170" s="221" t="s">
        <v>19</v>
      </c>
      <c r="N170" s="222" t="s">
        <v>43</v>
      </c>
      <c r="O170" s="85"/>
      <c r="P170" s="223">
        <f>O170*H170</f>
        <v>0</v>
      </c>
      <c r="Q170" s="223">
        <v>0.0038800000000000002</v>
      </c>
      <c r="R170" s="223">
        <f>Q170*H170</f>
        <v>0.00058200000000000005</v>
      </c>
      <c r="S170" s="223">
        <v>0.20999999999999999</v>
      </c>
      <c r="T170" s="224">
        <f>S170*H170</f>
        <v>0.0315</v>
      </c>
      <c r="U170" s="39"/>
      <c r="V170" s="39"/>
      <c r="W170" s="39"/>
      <c r="X170" s="39"/>
      <c r="Y170" s="39"/>
      <c r="Z170" s="39"/>
      <c r="AA170" s="39"/>
      <c r="AB170" s="39"/>
      <c r="AC170" s="39"/>
      <c r="AD170" s="39"/>
      <c r="AE170" s="39"/>
      <c r="AR170" s="225" t="s">
        <v>248</v>
      </c>
      <c r="AT170" s="225" t="s">
        <v>243</v>
      </c>
      <c r="AU170" s="225" t="s">
        <v>81</v>
      </c>
      <c r="AY170" s="18" t="s">
        <v>240</v>
      </c>
      <c r="BE170" s="226">
        <f>IF(N170="základní",J170,0)</f>
        <v>0</v>
      </c>
      <c r="BF170" s="226">
        <f>IF(N170="snížená",J170,0)</f>
        <v>0</v>
      </c>
      <c r="BG170" s="226">
        <f>IF(N170="zákl. přenesená",J170,0)</f>
        <v>0</v>
      </c>
      <c r="BH170" s="226">
        <f>IF(N170="sníž. přenesená",J170,0)</f>
        <v>0</v>
      </c>
      <c r="BI170" s="226">
        <f>IF(N170="nulová",J170,0)</f>
        <v>0</v>
      </c>
      <c r="BJ170" s="18" t="s">
        <v>79</v>
      </c>
      <c r="BK170" s="226">
        <f>ROUND(I170*H170,2)</f>
        <v>0</v>
      </c>
      <c r="BL170" s="18" t="s">
        <v>248</v>
      </c>
      <c r="BM170" s="225" t="s">
        <v>953</v>
      </c>
    </row>
    <row r="171" s="12" customFormat="1" ht="22.8" customHeight="1">
      <c r="A171" s="12"/>
      <c r="B171" s="198"/>
      <c r="C171" s="199"/>
      <c r="D171" s="200" t="s">
        <v>71</v>
      </c>
      <c r="E171" s="212" t="s">
        <v>954</v>
      </c>
      <c r="F171" s="212" t="s">
        <v>955</v>
      </c>
      <c r="G171" s="199"/>
      <c r="H171" s="199"/>
      <c r="I171" s="202"/>
      <c r="J171" s="213">
        <f>BK171</f>
        <v>0</v>
      </c>
      <c r="K171" s="199"/>
      <c r="L171" s="204"/>
      <c r="M171" s="205"/>
      <c r="N171" s="206"/>
      <c r="O171" s="206"/>
      <c r="P171" s="207">
        <f>SUM(P172:P176)</f>
        <v>0</v>
      </c>
      <c r="Q171" s="206"/>
      <c r="R171" s="207">
        <f>SUM(R172:R176)</f>
        <v>0</v>
      </c>
      <c r="S171" s="206"/>
      <c r="T171" s="208">
        <f>SUM(T172:T176)</f>
        <v>0</v>
      </c>
      <c r="U171" s="12"/>
      <c r="V171" s="12"/>
      <c r="W171" s="12"/>
      <c r="X171" s="12"/>
      <c r="Y171" s="12"/>
      <c r="Z171" s="12"/>
      <c r="AA171" s="12"/>
      <c r="AB171" s="12"/>
      <c r="AC171" s="12"/>
      <c r="AD171" s="12"/>
      <c r="AE171" s="12"/>
      <c r="AR171" s="209" t="s">
        <v>79</v>
      </c>
      <c r="AT171" s="210" t="s">
        <v>71</v>
      </c>
      <c r="AU171" s="210" t="s">
        <v>79</v>
      </c>
      <c r="AY171" s="209" t="s">
        <v>240</v>
      </c>
      <c r="BK171" s="211">
        <f>SUM(BK172:BK176)</f>
        <v>0</v>
      </c>
    </row>
    <row r="172" s="2" customFormat="1">
      <c r="A172" s="39"/>
      <c r="B172" s="40"/>
      <c r="C172" s="214" t="s">
        <v>655</v>
      </c>
      <c r="D172" s="214" t="s">
        <v>243</v>
      </c>
      <c r="E172" s="215" t="s">
        <v>956</v>
      </c>
      <c r="F172" s="216" t="s">
        <v>957</v>
      </c>
      <c r="G172" s="217" t="s">
        <v>786</v>
      </c>
      <c r="H172" s="218">
        <v>0.032000000000000001</v>
      </c>
      <c r="I172" s="219"/>
      <c r="J172" s="220">
        <f>ROUND(I172*H172,2)</f>
        <v>0</v>
      </c>
      <c r="K172" s="216" t="s">
        <v>749</v>
      </c>
      <c r="L172" s="45"/>
      <c r="M172" s="221" t="s">
        <v>19</v>
      </c>
      <c r="N172" s="222" t="s">
        <v>43</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248</v>
      </c>
      <c r="AT172" s="225" t="s">
        <v>243</v>
      </c>
      <c r="AU172" s="225" t="s">
        <v>81</v>
      </c>
      <c r="AY172" s="18" t="s">
        <v>240</v>
      </c>
      <c r="BE172" s="226">
        <f>IF(N172="základní",J172,0)</f>
        <v>0</v>
      </c>
      <c r="BF172" s="226">
        <f>IF(N172="snížená",J172,0)</f>
        <v>0</v>
      </c>
      <c r="BG172" s="226">
        <f>IF(N172="zákl. přenesená",J172,0)</f>
        <v>0</v>
      </c>
      <c r="BH172" s="226">
        <f>IF(N172="sníž. přenesená",J172,0)</f>
        <v>0</v>
      </c>
      <c r="BI172" s="226">
        <f>IF(N172="nulová",J172,0)</f>
        <v>0</v>
      </c>
      <c r="BJ172" s="18" t="s">
        <v>79</v>
      </c>
      <c r="BK172" s="226">
        <f>ROUND(I172*H172,2)</f>
        <v>0</v>
      </c>
      <c r="BL172" s="18" t="s">
        <v>248</v>
      </c>
      <c r="BM172" s="225" t="s">
        <v>958</v>
      </c>
    </row>
    <row r="173" s="2" customFormat="1" ht="33" customHeight="1">
      <c r="A173" s="39"/>
      <c r="B173" s="40"/>
      <c r="C173" s="214" t="s">
        <v>351</v>
      </c>
      <c r="D173" s="214" t="s">
        <v>243</v>
      </c>
      <c r="E173" s="215" t="s">
        <v>959</v>
      </c>
      <c r="F173" s="216" t="s">
        <v>960</v>
      </c>
      <c r="G173" s="217" t="s">
        <v>786</v>
      </c>
      <c r="H173" s="218">
        <v>0.032000000000000001</v>
      </c>
      <c r="I173" s="219"/>
      <c r="J173" s="220">
        <f>ROUND(I173*H173,2)</f>
        <v>0</v>
      </c>
      <c r="K173" s="216" t="s">
        <v>749</v>
      </c>
      <c r="L173" s="45"/>
      <c r="M173" s="221" t="s">
        <v>19</v>
      </c>
      <c r="N173" s="222" t="s">
        <v>43</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271</v>
      </c>
      <c r="AT173" s="225" t="s">
        <v>243</v>
      </c>
      <c r="AU173" s="225" t="s">
        <v>81</v>
      </c>
      <c r="AY173" s="18" t="s">
        <v>240</v>
      </c>
      <c r="BE173" s="226">
        <f>IF(N173="základní",J173,0)</f>
        <v>0</v>
      </c>
      <c r="BF173" s="226">
        <f>IF(N173="snížená",J173,0)</f>
        <v>0</v>
      </c>
      <c r="BG173" s="226">
        <f>IF(N173="zákl. přenesená",J173,0)</f>
        <v>0</v>
      </c>
      <c r="BH173" s="226">
        <f>IF(N173="sníž. přenesená",J173,0)</f>
        <v>0</v>
      </c>
      <c r="BI173" s="226">
        <f>IF(N173="nulová",J173,0)</f>
        <v>0</v>
      </c>
      <c r="BJ173" s="18" t="s">
        <v>79</v>
      </c>
      <c r="BK173" s="226">
        <f>ROUND(I173*H173,2)</f>
        <v>0</v>
      </c>
      <c r="BL173" s="18" t="s">
        <v>271</v>
      </c>
      <c r="BM173" s="225" t="s">
        <v>961</v>
      </c>
    </row>
    <row r="174" s="2" customFormat="1" ht="44.25" customHeight="1">
      <c r="A174" s="39"/>
      <c r="B174" s="40"/>
      <c r="C174" s="214" t="s">
        <v>661</v>
      </c>
      <c r="D174" s="214" t="s">
        <v>243</v>
      </c>
      <c r="E174" s="215" t="s">
        <v>962</v>
      </c>
      <c r="F174" s="216" t="s">
        <v>963</v>
      </c>
      <c r="G174" s="217" t="s">
        <v>786</v>
      </c>
      <c r="H174" s="218">
        <v>0.64000000000000001</v>
      </c>
      <c r="I174" s="219"/>
      <c r="J174" s="220">
        <f>ROUND(I174*H174,2)</f>
        <v>0</v>
      </c>
      <c r="K174" s="216" t="s">
        <v>749</v>
      </c>
      <c r="L174" s="45"/>
      <c r="M174" s="221" t="s">
        <v>19</v>
      </c>
      <c r="N174" s="222" t="s">
        <v>43</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248</v>
      </c>
      <c r="AT174" s="225" t="s">
        <v>243</v>
      </c>
      <c r="AU174" s="225" t="s">
        <v>81</v>
      </c>
      <c r="AY174" s="18" t="s">
        <v>240</v>
      </c>
      <c r="BE174" s="226">
        <f>IF(N174="základní",J174,0)</f>
        <v>0</v>
      </c>
      <c r="BF174" s="226">
        <f>IF(N174="snížená",J174,0)</f>
        <v>0</v>
      </c>
      <c r="BG174" s="226">
        <f>IF(N174="zákl. přenesená",J174,0)</f>
        <v>0</v>
      </c>
      <c r="BH174" s="226">
        <f>IF(N174="sníž. přenesená",J174,0)</f>
        <v>0</v>
      </c>
      <c r="BI174" s="226">
        <f>IF(N174="nulová",J174,0)</f>
        <v>0</v>
      </c>
      <c r="BJ174" s="18" t="s">
        <v>79</v>
      </c>
      <c r="BK174" s="226">
        <f>ROUND(I174*H174,2)</f>
        <v>0</v>
      </c>
      <c r="BL174" s="18" t="s">
        <v>248</v>
      </c>
      <c r="BM174" s="225" t="s">
        <v>964</v>
      </c>
    </row>
    <row r="175" s="2" customFormat="1" ht="44.25" customHeight="1">
      <c r="A175" s="39"/>
      <c r="B175" s="40"/>
      <c r="C175" s="214" t="s">
        <v>354</v>
      </c>
      <c r="D175" s="214" t="s">
        <v>243</v>
      </c>
      <c r="E175" s="215" t="s">
        <v>965</v>
      </c>
      <c r="F175" s="216" t="s">
        <v>966</v>
      </c>
      <c r="G175" s="217" t="s">
        <v>786</v>
      </c>
      <c r="H175" s="218">
        <v>0.032000000000000001</v>
      </c>
      <c r="I175" s="219"/>
      <c r="J175" s="220">
        <f>ROUND(I175*H175,2)</f>
        <v>0</v>
      </c>
      <c r="K175" s="216" t="s">
        <v>749</v>
      </c>
      <c r="L175" s="45"/>
      <c r="M175" s="221" t="s">
        <v>19</v>
      </c>
      <c r="N175" s="222" t="s">
        <v>43</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248</v>
      </c>
      <c r="AT175" s="225" t="s">
        <v>243</v>
      </c>
      <c r="AU175" s="225" t="s">
        <v>81</v>
      </c>
      <c r="AY175" s="18" t="s">
        <v>240</v>
      </c>
      <c r="BE175" s="226">
        <f>IF(N175="základní",J175,0)</f>
        <v>0</v>
      </c>
      <c r="BF175" s="226">
        <f>IF(N175="snížená",J175,0)</f>
        <v>0</v>
      </c>
      <c r="BG175" s="226">
        <f>IF(N175="zákl. přenesená",J175,0)</f>
        <v>0</v>
      </c>
      <c r="BH175" s="226">
        <f>IF(N175="sníž. přenesená",J175,0)</f>
        <v>0</v>
      </c>
      <c r="BI175" s="226">
        <f>IF(N175="nulová",J175,0)</f>
        <v>0</v>
      </c>
      <c r="BJ175" s="18" t="s">
        <v>79</v>
      </c>
      <c r="BK175" s="226">
        <f>ROUND(I175*H175,2)</f>
        <v>0</v>
      </c>
      <c r="BL175" s="18" t="s">
        <v>248</v>
      </c>
      <c r="BM175" s="225" t="s">
        <v>967</v>
      </c>
    </row>
    <row r="176" s="2" customFormat="1">
      <c r="A176" s="39"/>
      <c r="B176" s="40"/>
      <c r="C176" s="214" t="s">
        <v>668</v>
      </c>
      <c r="D176" s="214" t="s">
        <v>243</v>
      </c>
      <c r="E176" s="215" t="s">
        <v>968</v>
      </c>
      <c r="F176" s="216" t="s">
        <v>969</v>
      </c>
      <c r="G176" s="217" t="s">
        <v>786</v>
      </c>
      <c r="H176" s="218">
        <v>0.032000000000000001</v>
      </c>
      <c r="I176" s="219"/>
      <c r="J176" s="220">
        <f>ROUND(I176*H176,2)</f>
        <v>0</v>
      </c>
      <c r="K176" s="216" t="s">
        <v>749</v>
      </c>
      <c r="L176" s="45"/>
      <c r="M176" s="221" t="s">
        <v>19</v>
      </c>
      <c r="N176" s="222" t="s">
        <v>43</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248</v>
      </c>
      <c r="AT176" s="225" t="s">
        <v>243</v>
      </c>
      <c r="AU176" s="225" t="s">
        <v>81</v>
      </c>
      <c r="AY176" s="18" t="s">
        <v>240</v>
      </c>
      <c r="BE176" s="226">
        <f>IF(N176="základní",J176,0)</f>
        <v>0</v>
      </c>
      <c r="BF176" s="226">
        <f>IF(N176="snížená",J176,0)</f>
        <v>0</v>
      </c>
      <c r="BG176" s="226">
        <f>IF(N176="zákl. přenesená",J176,0)</f>
        <v>0</v>
      </c>
      <c r="BH176" s="226">
        <f>IF(N176="sníž. přenesená",J176,0)</f>
        <v>0</v>
      </c>
      <c r="BI176" s="226">
        <f>IF(N176="nulová",J176,0)</f>
        <v>0</v>
      </c>
      <c r="BJ176" s="18" t="s">
        <v>79</v>
      </c>
      <c r="BK176" s="226">
        <f>ROUND(I176*H176,2)</f>
        <v>0</v>
      </c>
      <c r="BL176" s="18" t="s">
        <v>248</v>
      </c>
      <c r="BM176" s="225" t="s">
        <v>970</v>
      </c>
    </row>
    <row r="177" s="12" customFormat="1" ht="22.8" customHeight="1">
      <c r="A177" s="12"/>
      <c r="B177" s="198"/>
      <c r="C177" s="199"/>
      <c r="D177" s="200" t="s">
        <v>71</v>
      </c>
      <c r="E177" s="212" t="s">
        <v>971</v>
      </c>
      <c r="F177" s="212" t="s">
        <v>972</v>
      </c>
      <c r="G177" s="199"/>
      <c r="H177" s="199"/>
      <c r="I177" s="202"/>
      <c r="J177" s="213">
        <f>BK177</f>
        <v>0</v>
      </c>
      <c r="K177" s="199"/>
      <c r="L177" s="204"/>
      <c r="M177" s="205"/>
      <c r="N177" s="206"/>
      <c r="O177" s="206"/>
      <c r="P177" s="207">
        <f>SUM(P178:P179)</f>
        <v>0</v>
      </c>
      <c r="Q177" s="206"/>
      <c r="R177" s="207">
        <f>SUM(R178:R179)</f>
        <v>0</v>
      </c>
      <c r="S177" s="206"/>
      <c r="T177" s="208">
        <f>SUM(T178:T179)</f>
        <v>0</v>
      </c>
      <c r="U177" s="12"/>
      <c r="V177" s="12"/>
      <c r="W177" s="12"/>
      <c r="X177" s="12"/>
      <c r="Y177" s="12"/>
      <c r="Z177" s="12"/>
      <c r="AA177" s="12"/>
      <c r="AB177" s="12"/>
      <c r="AC177" s="12"/>
      <c r="AD177" s="12"/>
      <c r="AE177" s="12"/>
      <c r="AR177" s="209" t="s">
        <v>79</v>
      </c>
      <c r="AT177" s="210" t="s">
        <v>71</v>
      </c>
      <c r="AU177" s="210" t="s">
        <v>79</v>
      </c>
      <c r="AY177" s="209" t="s">
        <v>240</v>
      </c>
      <c r="BK177" s="211">
        <f>SUM(BK178:BK179)</f>
        <v>0</v>
      </c>
    </row>
    <row r="178" s="2" customFormat="1">
      <c r="A178" s="39"/>
      <c r="B178" s="40"/>
      <c r="C178" s="214" t="s">
        <v>358</v>
      </c>
      <c r="D178" s="214" t="s">
        <v>243</v>
      </c>
      <c r="E178" s="215" t="s">
        <v>973</v>
      </c>
      <c r="F178" s="216" t="s">
        <v>974</v>
      </c>
      <c r="G178" s="217" t="s">
        <v>786</v>
      </c>
      <c r="H178" s="218">
        <v>2.5099999999999998</v>
      </c>
      <c r="I178" s="219"/>
      <c r="J178" s="220">
        <f>ROUND(I178*H178,2)</f>
        <v>0</v>
      </c>
      <c r="K178" s="216" t="s">
        <v>749</v>
      </c>
      <c r="L178" s="45"/>
      <c r="M178" s="221" t="s">
        <v>19</v>
      </c>
      <c r="N178" s="222" t="s">
        <v>43</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248</v>
      </c>
      <c r="AT178" s="225" t="s">
        <v>243</v>
      </c>
      <c r="AU178" s="225" t="s">
        <v>81</v>
      </c>
      <c r="AY178" s="18" t="s">
        <v>240</v>
      </c>
      <c r="BE178" s="226">
        <f>IF(N178="základní",J178,0)</f>
        <v>0</v>
      </c>
      <c r="BF178" s="226">
        <f>IF(N178="snížená",J178,0)</f>
        <v>0</v>
      </c>
      <c r="BG178" s="226">
        <f>IF(N178="zákl. přenesená",J178,0)</f>
        <v>0</v>
      </c>
      <c r="BH178" s="226">
        <f>IF(N178="sníž. přenesená",J178,0)</f>
        <v>0</v>
      </c>
      <c r="BI178" s="226">
        <f>IF(N178="nulová",J178,0)</f>
        <v>0</v>
      </c>
      <c r="BJ178" s="18" t="s">
        <v>79</v>
      </c>
      <c r="BK178" s="226">
        <f>ROUND(I178*H178,2)</f>
        <v>0</v>
      </c>
      <c r="BL178" s="18" t="s">
        <v>248</v>
      </c>
      <c r="BM178" s="225" t="s">
        <v>975</v>
      </c>
    </row>
    <row r="179" s="2" customFormat="1">
      <c r="A179" s="39"/>
      <c r="B179" s="40"/>
      <c r="C179" s="214" t="s">
        <v>675</v>
      </c>
      <c r="D179" s="214" t="s">
        <v>243</v>
      </c>
      <c r="E179" s="215" t="s">
        <v>976</v>
      </c>
      <c r="F179" s="216" t="s">
        <v>977</v>
      </c>
      <c r="G179" s="217" t="s">
        <v>786</v>
      </c>
      <c r="H179" s="218">
        <v>119.16</v>
      </c>
      <c r="I179" s="219"/>
      <c r="J179" s="220">
        <f>ROUND(I179*H179,2)</f>
        <v>0</v>
      </c>
      <c r="K179" s="216" t="s">
        <v>749</v>
      </c>
      <c r="L179" s="45"/>
      <c r="M179" s="234" t="s">
        <v>19</v>
      </c>
      <c r="N179" s="235" t="s">
        <v>43</v>
      </c>
      <c r="O179" s="232"/>
      <c r="P179" s="236">
        <f>O179*H179</f>
        <v>0</v>
      </c>
      <c r="Q179" s="236">
        <v>0</v>
      </c>
      <c r="R179" s="236">
        <f>Q179*H179</f>
        <v>0</v>
      </c>
      <c r="S179" s="236">
        <v>0</v>
      </c>
      <c r="T179" s="237">
        <f>S179*H179</f>
        <v>0</v>
      </c>
      <c r="U179" s="39"/>
      <c r="V179" s="39"/>
      <c r="W179" s="39"/>
      <c r="X179" s="39"/>
      <c r="Y179" s="39"/>
      <c r="Z179" s="39"/>
      <c r="AA179" s="39"/>
      <c r="AB179" s="39"/>
      <c r="AC179" s="39"/>
      <c r="AD179" s="39"/>
      <c r="AE179" s="39"/>
      <c r="AR179" s="225" t="s">
        <v>248</v>
      </c>
      <c r="AT179" s="225" t="s">
        <v>243</v>
      </c>
      <c r="AU179" s="225" t="s">
        <v>81</v>
      </c>
      <c r="AY179" s="18" t="s">
        <v>240</v>
      </c>
      <c r="BE179" s="226">
        <f>IF(N179="základní",J179,0)</f>
        <v>0</v>
      </c>
      <c r="BF179" s="226">
        <f>IF(N179="snížená",J179,0)</f>
        <v>0</v>
      </c>
      <c r="BG179" s="226">
        <f>IF(N179="zákl. přenesená",J179,0)</f>
        <v>0</v>
      </c>
      <c r="BH179" s="226">
        <f>IF(N179="sníž. přenesená",J179,0)</f>
        <v>0</v>
      </c>
      <c r="BI179" s="226">
        <f>IF(N179="nulová",J179,0)</f>
        <v>0</v>
      </c>
      <c r="BJ179" s="18" t="s">
        <v>79</v>
      </c>
      <c r="BK179" s="226">
        <f>ROUND(I179*H179,2)</f>
        <v>0</v>
      </c>
      <c r="BL179" s="18" t="s">
        <v>248</v>
      </c>
      <c r="BM179" s="225" t="s">
        <v>978</v>
      </c>
    </row>
    <row r="180" s="2" customFormat="1" ht="6.96" customHeight="1">
      <c r="A180" s="39"/>
      <c r="B180" s="60"/>
      <c r="C180" s="61"/>
      <c r="D180" s="61"/>
      <c r="E180" s="61"/>
      <c r="F180" s="61"/>
      <c r="G180" s="61"/>
      <c r="H180" s="61"/>
      <c r="I180" s="61"/>
      <c r="J180" s="61"/>
      <c r="K180" s="61"/>
      <c r="L180" s="45"/>
      <c r="M180" s="39"/>
      <c r="O180" s="39"/>
      <c r="P180" s="39"/>
      <c r="Q180" s="39"/>
      <c r="R180" s="39"/>
      <c r="S180" s="39"/>
      <c r="T180" s="39"/>
      <c r="U180" s="39"/>
      <c r="V180" s="39"/>
      <c r="W180" s="39"/>
      <c r="X180" s="39"/>
      <c r="Y180" s="39"/>
      <c r="Z180" s="39"/>
      <c r="AA180" s="39"/>
      <c r="AB180" s="39"/>
      <c r="AC180" s="39"/>
      <c r="AD180" s="39"/>
      <c r="AE180" s="39"/>
    </row>
  </sheetData>
  <sheetProtection sheet="1" autoFilter="0" formatColumns="0" formatRows="0" objects="1" scenarios="1" spinCount="100000" saltValue="LCtP+EDiXuHCXJkJ1WJM2ZkL4c9wRFNs9LS7YzNeQcSnq7bvjlaPjSj6crytHLRVerfK45Mjlz8fHMoO3yE1NQ==" hashValue="JLxiWZs2jhsZ/suDNbsZQ8ia65cmH9I/5+kEBRyH5b9KvWv27t+6HrLV/53fgqYHnJ+OyF91FPyGYW5ydS5WBg==" algorithmName="SHA-512" password="CC35"/>
  <autoFilter ref="C93:K179"/>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101</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1" customFormat="1" ht="12" customHeight="1">
      <c r="B8" s="21"/>
      <c r="D8" s="144" t="s">
        <v>209</v>
      </c>
      <c r="L8" s="21"/>
    </row>
    <row r="9" s="2" customFormat="1" ht="16.5" customHeight="1">
      <c r="A9" s="39"/>
      <c r="B9" s="45"/>
      <c r="C9" s="39"/>
      <c r="D9" s="39"/>
      <c r="E9" s="145" t="s">
        <v>732</v>
      </c>
      <c r="F9" s="39"/>
      <c r="G9" s="39"/>
      <c r="H9" s="39"/>
      <c r="I9" s="39"/>
      <c r="J9" s="39"/>
      <c r="K9" s="39"/>
      <c r="L9" s="146"/>
      <c r="S9" s="39"/>
      <c r="T9" s="39"/>
      <c r="U9" s="39"/>
      <c r="V9" s="39"/>
      <c r="W9" s="39"/>
      <c r="X9" s="39"/>
      <c r="Y9" s="39"/>
      <c r="Z9" s="39"/>
      <c r="AA9" s="39"/>
      <c r="AB9" s="39"/>
      <c r="AC9" s="39"/>
      <c r="AD9" s="39"/>
      <c r="AE9" s="39"/>
    </row>
    <row r="10" s="2" customFormat="1" ht="12" customHeight="1">
      <c r="A10" s="39"/>
      <c r="B10" s="45"/>
      <c r="C10" s="39"/>
      <c r="D10" s="144" t="s">
        <v>211</v>
      </c>
      <c r="E10" s="39"/>
      <c r="F10" s="39"/>
      <c r="G10" s="39"/>
      <c r="H10" s="39"/>
      <c r="I10" s="39"/>
      <c r="J10" s="39"/>
      <c r="K10" s="39"/>
      <c r="L10" s="146"/>
      <c r="S10" s="39"/>
      <c r="T10" s="39"/>
      <c r="U10" s="39"/>
      <c r="V10" s="39"/>
      <c r="W10" s="39"/>
      <c r="X10" s="39"/>
      <c r="Y10" s="39"/>
      <c r="Z10" s="39"/>
      <c r="AA10" s="39"/>
      <c r="AB10" s="39"/>
      <c r="AC10" s="39"/>
      <c r="AD10" s="39"/>
      <c r="AE10" s="39"/>
    </row>
    <row r="11" s="2" customFormat="1" ht="16.5" customHeight="1">
      <c r="A11" s="39"/>
      <c r="B11" s="45"/>
      <c r="C11" s="39"/>
      <c r="D11" s="39"/>
      <c r="E11" s="147" t="s">
        <v>979</v>
      </c>
      <c r="F11" s="39"/>
      <c r="G11" s="39"/>
      <c r="H11" s="39"/>
      <c r="I11" s="39"/>
      <c r="J11" s="39"/>
      <c r="K11" s="39"/>
      <c r="L11" s="146"/>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s="2" customFormat="1" ht="12" customHeight="1">
      <c r="A14" s="39"/>
      <c r="B14" s="45"/>
      <c r="C14" s="39"/>
      <c r="D14" s="144" t="s">
        <v>21</v>
      </c>
      <c r="E14" s="39"/>
      <c r="F14" s="134" t="s">
        <v>22</v>
      </c>
      <c r="G14" s="39"/>
      <c r="H14" s="39"/>
      <c r="I14" s="144" t="s">
        <v>23</v>
      </c>
      <c r="J14" s="148" t="str">
        <f>'Rekapitulace stavby'!AN8</f>
        <v>19. 10. 2024</v>
      </c>
      <c r="K14" s="39"/>
      <c r="L14" s="146"/>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s="2" customFormat="1" ht="18" customHeight="1">
      <c r="A17" s="39"/>
      <c r="B17" s="45"/>
      <c r="C17" s="39"/>
      <c r="D17" s="39"/>
      <c r="E17" s="134" t="s">
        <v>734</v>
      </c>
      <c r="F17" s="39"/>
      <c r="G17" s="39"/>
      <c r="H17" s="39"/>
      <c r="I17" s="144" t="s">
        <v>28</v>
      </c>
      <c r="J17" s="134" t="s">
        <v>19</v>
      </c>
      <c r="K17" s="39"/>
      <c r="L17" s="146"/>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s="2" customFormat="1" ht="12" customHeight="1">
      <c r="A19" s="39"/>
      <c r="B19" s="45"/>
      <c r="C19" s="39"/>
      <c r="D19" s="144" t="s">
        <v>29</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34"/>
      <c r="G20" s="134"/>
      <c r="H20" s="134"/>
      <c r="I20" s="144" t="s">
        <v>28</v>
      </c>
      <c r="J20" s="34" t="str">
        <f>'Rekapitulace stavby'!AN14</f>
        <v>Vyplň údaj</v>
      </c>
      <c r="K20" s="39"/>
      <c r="L20" s="146"/>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s="2" customFormat="1" ht="12" customHeight="1">
      <c r="A22" s="39"/>
      <c r="B22" s="45"/>
      <c r="C22" s="39"/>
      <c r="D22" s="144" t="s">
        <v>31</v>
      </c>
      <c r="E22" s="39"/>
      <c r="F22" s="39"/>
      <c r="G22" s="39"/>
      <c r="H22" s="39"/>
      <c r="I22" s="144" t="s">
        <v>26</v>
      </c>
      <c r="J22" s="134" t="s">
        <v>19</v>
      </c>
      <c r="K22" s="39"/>
      <c r="L22" s="146"/>
      <c r="S22" s="39"/>
      <c r="T22" s="39"/>
      <c r="U22" s="39"/>
      <c r="V22" s="39"/>
      <c r="W22" s="39"/>
      <c r="X22" s="39"/>
      <c r="Y22" s="39"/>
      <c r="Z22" s="39"/>
      <c r="AA22" s="39"/>
      <c r="AB22" s="39"/>
      <c r="AC22" s="39"/>
      <c r="AD22" s="39"/>
      <c r="AE22" s="39"/>
    </row>
    <row r="23" s="2" customFormat="1" ht="18" customHeight="1">
      <c r="A23" s="39"/>
      <c r="B23" s="45"/>
      <c r="C23" s="39"/>
      <c r="D23" s="39"/>
      <c r="E23" s="134" t="s">
        <v>735</v>
      </c>
      <c r="F23" s="39"/>
      <c r="G23" s="39"/>
      <c r="H23" s="39"/>
      <c r="I23" s="144" t="s">
        <v>28</v>
      </c>
      <c r="J23" s="134" t="s">
        <v>19</v>
      </c>
      <c r="K23" s="39"/>
      <c r="L23" s="146"/>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s="2" customFormat="1" ht="12" customHeight="1">
      <c r="A25" s="39"/>
      <c r="B25" s="45"/>
      <c r="C25" s="39"/>
      <c r="D25" s="144" t="s">
        <v>34</v>
      </c>
      <c r="E25" s="39"/>
      <c r="F25" s="39"/>
      <c r="G25" s="39"/>
      <c r="H25" s="39"/>
      <c r="I25" s="144" t="s">
        <v>26</v>
      </c>
      <c r="J25" s="134" t="s">
        <v>19</v>
      </c>
      <c r="K25" s="39"/>
      <c r="L25" s="146"/>
      <c r="S25" s="39"/>
      <c r="T25" s="39"/>
      <c r="U25" s="39"/>
      <c r="V25" s="39"/>
      <c r="W25" s="39"/>
      <c r="X25" s="39"/>
      <c r="Y25" s="39"/>
      <c r="Z25" s="39"/>
      <c r="AA25" s="39"/>
      <c r="AB25" s="39"/>
      <c r="AC25" s="39"/>
      <c r="AD25" s="39"/>
      <c r="AE25" s="39"/>
    </row>
    <row r="26" s="2" customFormat="1" ht="18" customHeight="1">
      <c r="A26" s="39"/>
      <c r="B26" s="45"/>
      <c r="C26" s="39"/>
      <c r="D26" s="39"/>
      <c r="E26" s="134" t="s">
        <v>22</v>
      </c>
      <c r="F26" s="39"/>
      <c r="G26" s="39"/>
      <c r="H26" s="39"/>
      <c r="I26" s="144" t="s">
        <v>28</v>
      </c>
      <c r="J26" s="134" t="s">
        <v>19</v>
      </c>
      <c r="K26" s="39"/>
      <c r="L26" s="146"/>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s="2" customFormat="1" ht="12" customHeight="1">
      <c r="A28" s="39"/>
      <c r="B28" s="45"/>
      <c r="C28" s="39"/>
      <c r="D28" s="144" t="s">
        <v>36</v>
      </c>
      <c r="E28" s="39"/>
      <c r="F28" s="39"/>
      <c r="G28" s="39"/>
      <c r="H28" s="39"/>
      <c r="I28" s="39"/>
      <c r="J28" s="39"/>
      <c r="K28" s="39"/>
      <c r="L28" s="146"/>
      <c r="S28" s="39"/>
      <c r="T28" s="39"/>
      <c r="U28" s="39"/>
      <c r="V28" s="39"/>
      <c r="W28" s="39"/>
      <c r="X28" s="39"/>
      <c r="Y28" s="39"/>
      <c r="Z28" s="39"/>
      <c r="AA28" s="39"/>
      <c r="AB28" s="39"/>
      <c r="AC28" s="39"/>
      <c r="AD28" s="39"/>
      <c r="AE28" s="39"/>
    </row>
    <row r="29"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25.44" customHeight="1">
      <c r="A32" s="39"/>
      <c r="B32" s="45"/>
      <c r="C32" s="39"/>
      <c r="D32" s="154" t="s">
        <v>38</v>
      </c>
      <c r="E32" s="39"/>
      <c r="F32" s="39"/>
      <c r="G32" s="39"/>
      <c r="H32" s="39"/>
      <c r="I32" s="39"/>
      <c r="J32" s="155">
        <f>ROUND(J90, 2)</f>
        <v>0</v>
      </c>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14.4" customHeight="1">
      <c r="A34" s="39"/>
      <c r="B34" s="45"/>
      <c r="C34" s="39"/>
      <c r="D34" s="39"/>
      <c r="E34" s="39"/>
      <c r="F34" s="156" t="s">
        <v>40</v>
      </c>
      <c r="G34" s="39"/>
      <c r="H34" s="39"/>
      <c r="I34" s="156" t="s">
        <v>39</v>
      </c>
      <c r="J34" s="156" t="s">
        <v>41</v>
      </c>
      <c r="K34" s="39"/>
      <c r="L34" s="146"/>
      <c r="S34" s="39"/>
      <c r="T34" s="39"/>
      <c r="U34" s="39"/>
      <c r="V34" s="39"/>
      <c r="W34" s="39"/>
      <c r="X34" s="39"/>
      <c r="Y34" s="39"/>
      <c r="Z34" s="39"/>
      <c r="AA34" s="39"/>
      <c r="AB34" s="39"/>
      <c r="AC34" s="39"/>
      <c r="AD34" s="39"/>
      <c r="AE34" s="39"/>
    </row>
    <row r="35" s="2" customFormat="1" ht="14.4" customHeight="1">
      <c r="A35" s="39"/>
      <c r="B35" s="45"/>
      <c r="C35" s="39"/>
      <c r="D35" s="157" t="s">
        <v>42</v>
      </c>
      <c r="E35" s="144" t="s">
        <v>43</v>
      </c>
      <c r="F35" s="158">
        <f>ROUND((SUM(BE90:BE134)),  2)</f>
        <v>0</v>
      </c>
      <c r="G35" s="39"/>
      <c r="H35" s="39"/>
      <c r="I35" s="159">
        <v>0.20999999999999999</v>
      </c>
      <c r="J35" s="158">
        <f>ROUND(((SUM(BE90:BE134))*I35),  2)</f>
        <v>0</v>
      </c>
      <c r="K35" s="39"/>
      <c r="L35" s="146"/>
      <c r="S35" s="39"/>
      <c r="T35" s="39"/>
      <c r="U35" s="39"/>
      <c r="V35" s="39"/>
      <c r="W35" s="39"/>
      <c r="X35" s="39"/>
      <c r="Y35" s="39"/>
      <c r="Z35" s="39"/>
      <c r="AA35" s="39"/>
      <c r="AB35" s="39"/>
      <c r="AC35" s="39"/>
      <c r="AD35" s="39"/>
      <c r="AE35" s="39"/>
    </row>
    <row r="36" s="2" customFormat="1" ht="14.4" customHeight="1">
      <c r="A36" s="39"/>
      <c r="B36" s="45"/>
      <c r="C36" s="39"/>
      <c r="D36" s="39"/>
      <c r="E36" s="144" t="s">
        <v>44</v>
      </c>
      <c r="F36" s="158">
        <f>ROUND((SUM(BF90:BF134)),  2)</f>
        <v>0</v>
      </c>
      <c r="G36" s="39"/>
      <c r="H36" s="39"/>
      <c r="I36" s="159">
        <v>0.12</v>
      </c>
      <c r="J36" s="158">
        <f>ROUND(((SUM(BF90:BF134))*I36),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45</v>
      </c>
      <c r="F37" s="158">
        <f>ROUND((SUM(BG90:BG134)),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46</v>
      </c>
      <c r="F38" s="158">
        <f>ROUND((SUM(BH90:BH134)),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47</v>
      </c>
      <c r="F39" s="158">
        <f>ROUND((SUM(BI90:BI134)),  2)</f>
        <v>0</v>
      </c>
      <c r="G39" s="39"/>
      <c r="H39" s="39"/>
      <c r="I39" s="159">
        <v>0</v>
      </c>
      <c r="J39" s="158">
        <f>0</f>
        <v>0</v>
      </c>
      <c r="K39" s="39"/>
      <c r="L39" s="146"/>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s="2" customFormat="1" ht="25.44" customHeight="1">
      <c r="A41" s="39"/>
      <c r="B41" s="45"/>
      <c r="C41" s="160"/>
      <c r="D41" s="161" t="s">
        <v>48</v>
      </c>
      <c r="E41" s="162"/>
      <c r="F41" s="162"/>
      <c r="G41" s="163" t="s">
        <v>49</v>
      </c>
      <c r="H41" s="164" t="s">
        <v>50</v>
      </c>
      <c r="I41" s="162"/>
      <c r="J41" s="165">
        <f>SUM(J32:J39)</f>
        <v>0</v>
      </c>
      <c r="K41" s="166"/>
      <c r="L41" s="146"/>
      <c r="S41" s="39"/>
      <c r="T41" s="39"/>
      <c r="U41" s="39"/>
      <c r="V41" s="39"/>
      <c r="W41" s="39"/>
      <c r="X41" s="39"/>
      <c r="Y41" s="39"/>
      <c r="Z41" s="39"/>
      <c r="AA41" s="39"/>
      <c r="AB41" s="39"/>
      <c r="AC41" s="39"/>
      <c r="AD41" s="39"/>
      <c r="AE41" s="39"/>
    </row>
    <row r="42"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214</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Sportovní hala Turnov</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209</v>
      </c>
      <c r="D51" s="23"/>
      <c r="E51" s="23"/>
      <c r="F51" s="23"/>
      <c r="G51" s="23"/>
      <c r="H51" s="23"/>
      <c r="I51" s="23"/>
      <c r="J51" s="23"/>
      <c r="K51" s="23"/>
      <c r="L51" s="21"/>
    </row>
    <row r="52" hidden="1" s="2" customFormat="1" ht="16.5" customHeight="1">
      <c r="A52" s="39"/>
      <c r="B52" s="40"/>
      <c r="C52" s="41"/>
      <c r="D52" s="41"/>
      <c r="E52" s="171" t="s">
        <v>732</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211</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SO302 - Přeložky vodovodu</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19. 10. 2024</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Městská sportovní Turnov</v>
      </c>
      <c r="G58" s="41"/>
      <c r="H58" s="41"/>
      <c r="I58" s="33" t="s">
        <v>31</v>
      </c>
      <c r="J58" s="37" t="str">
        <f>E23</f>
        <v xml:space="preserve"> RESTYL Plan s.r.o.</v>
      </c>
      <c r="K58" s="41"/>
      <c r="L58" s="146"/>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34</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215</v>
      </c>
      <c r="D61" s="173"/>
      <c r="E61" s="173"/>
      <c r="F61" s="173"/>
      <c r="G61" s="173"/>
      <c r="H61" s="173"/>
      <c r="I61" s="173"/>
      <c r="J61" s="174" t="s">
        <v>216</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70</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217</v>
      </c>
    </row>
    <row r="64" hidden="1" s="9" customFormat="1" ht="24.96" customHeight="1">
      <c r="A64" s="9"/>
      <c r="B64" s="176"/>
      <c r="C64" s="177"/>
      <c r="D64" s="178" t="s">
        <v>736</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737</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739</v>
      </c>
      <c r="E66" s="184"/>
      <c r="F66" s="184"/>
      <c r="G66" s="184"/>
      <c r="H66" s="184"/>
      <c r="I66" s="184"/>
      <c r="J66" s="185">
        <f>J106</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741</v>
      </c>
      <c r="E67" s="184"/>
      <c r="F67" s="184"/>
      <c r="G67" s="184"/>
      <c r="H67" s="184"/>
      <c r="I67" s="184"/>
      <c r="J67" s="185">
        <f>J108</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744</v>
      </c>
      <c r="E68" s="184"/>
      <c r="F68" s="184"/>
      <c r="G68" s="184"/>
      <c r="H68" s="184"/>
      <c r="I68" s="184"/>
      <c r="J68" s="185">
        <f>J132</f>
        <v>0</v>
      </c>
      <c r="K68" s="126"/>
      <c r="L68" s="186"/>
      <c r="S68" s="10"/>
      <c r="T68" s="10"/>
      <c r="U68" s="10"/>
      <c r="V68" s="10"/>
      <c r="W68" s="10"/>
      <c r="X68" s="10"/>
      <c r="Y68" s="10"/>
      <c r="Z68" s="10"/>
      <c r="AA68" s="10"/>
      <c r="AB68" s="10"/>
      <c r="AC68" s="10"/>
      <c r="AD68" s="10"/>
      <c r="AE68" s="10"/>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226</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Sportovní hala Turnov</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209</v>
      </c>
      <c r="D79" s="23"/>
      <c r="E79" s="23"/>
      <c r="F79" s="23"/>
      <c r="G79" s="23"/>
      <c r="H79" s="23"/>
      <c r="I79" s="23"/>
      <c r="J79" s="23"/>
      <c r="K79" s="23"/>
      <c r="L79" s="21"/>
    </row>
    <row r="80" s="2" customFormat="1" ht="16.5" customHeight="1">
      <c r="A80" s="39"/>
      <c r="B80" s="40"/>
      <c r="C80" s="41"/>
      <c r="D80" s="41"/>
      <c r="E80" s="171" t="s">
        <v>732</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211</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SO302 - Přeložky vodovodu</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 xml:space="preserve"> </v>
      </c>
      <c r="G84" s="41"/>
      <c r="H84" s="41"/>
      <c r="I84" s="33" t="s">
        <v>23</v>
      </c>
      <c r="J84" s="73" t="str">
        <f>IF(J14="","",J14)</f>
        <v>19. 10. 2024</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 xml:space="preserve"> Městská sportovní Turnov</v>
      </c>
      <c r="G86" s="41"/>
      <c r="H86" s="41"/>
      <c r="I86" s="33" t="s">
        <v>31</v>
      </c>
      <c r="J86" s="37" t="str">
        <f>E23</f>
        <v xml:space="preserve"> RESTYL Plan s.r.o.</v>
      </c>
      <c r="K86" s="41"/>
      <c r="L86" s="146"/>
      <c r="S86" s="39"/>
      <c r="T86" s="39"/>
      <c r="U86" s="39"/>
      <c r="V86" s="39"/>
      <c r="W86" s="39"/>
      <c r="X86" s="39"/>
      <c r="Y86" s="39"/>
      <c r="Z86" s="39"/>
      <c r="AA86" s="39"/>
      <c r="AB86" s="39"/>
      <c r="AC86" s="39"/>
      <c r="AD86" s="39"/>
      <c r="AE86" s="39"/>
    </row>
    <row r="87" s="2" customFormat="1" ht="15.15" customHeight="1">
      <c r="A87" s="39"/>
      <c r="B87" s="40"/>
      <c r="C87" s="33" t="s">
        <v>29</v>
      </c>
      <c r="D87" s="41"/>
      <c r="E87" s="41"/>
      <c r="F87" s="28" t="str">
        <f>IF(E20="","",E20)</f>
        <v>Vyplň údaj</v>
      </c>
      <c r="G87" s="41"/>
      <c r="H87" s="41"/>
      <c r="I87" s="33" t="s">
        <v>34</v>
      </c>
      <c r="J87" s="37" t="str">
        <f>E26</f>
        <v xml:space="preserve"> </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227</v>
      </c>
      <c r="D89" s="190" t="s">
        <v>57</v>
      </c>
      <c r="E89" s="190" t="s">
        <v>53</v>
      </c>
      <c r="F89" s="190" t="s">
        <v>54</v>
      </c>
      <c r="G89" s="190" t="s">
        <v>228</v>
      </c>
      <c r="H89" s="190" t="s">
        <v>229</v>
      </c>
      <c r="I89" s="190" t="s">
        <v>230</v>
      </c>
      <c r="J89" s="190" t="s">
        <v>216</v>
      </c>
      <c r="K89" s="191" t="s">
        <v>231</v>
      </c>
      <c r="L89" s="192"/>
      <c r="M89" s="93" t="s">
        <v>19</v>
      </c>
      <c r="N89" s="94" t="s">
        <v>42</v>
      </c>
      <c r="O89" s="94" t="s">
        <v>232</v>
      </c>
      <c r="P89" s="94" t="s">
        <v>233</v>
      </c>
      <c r="Q89" s="94" t="s">
        <v>234</v>
      </c>
      <c r="R89" s="94" t="s">
        <v>235</v>
      </c>
      <c r="S89" s="94" t="s">
        <v>236</v>
      </c>
      <c r="T89" s="95" t="s">
        <v>237</v>
      </c>
      <c r="U89" s="187"/>
      <c r="V89" s="187"/>
      <c r="W89" s="187"/>
      <c r="X89" s="187"/>
      <c r="Y89" s="187"/>
      <c r="Z89" s="187"/>
      <c r="AA89" s="187"/>
      <c r="AB89" s="187"/>
      <c r="AC89" s="187"/>
      <c r="AD89" s="187"/>
      <c r="AE89" s="187"/>
    </row>
    <row r="90" s="2" customFormat="1" ht="22.8" customHeight="1">
      <c r="A90" s="39"/>
      <c r="B90" s="40"/>
      <c r="C90" s="100" t="s">
        <v>238</v>
      </c>
      <c r="D90" s="41"/>
      <c r="E90" s="41"/>
      <c r="F90" s="41"/>
      <c r="G90" s="41"/>
      <c r="H90" s="41"/>
      <c r="I90" s="41"/>
      <c r="J90" s="193">
        <f>BK90</f>
        <v>0</v>
      </c>
      <c r="K90" s="41"/>
      <c r="L90" s="45"/>
      <c r="M90" s="96"/>
      <c r="N90" s="194"/>
      <c r="O90" s="97"/>
      <c r="P90" s="195">
        <f>P91</f>
        <v>0</v>
      </c>
      <c r="Q90" s="97"/>
      <c r="R90" s="195">
        <f>R91</f>
        <v>125.191923</v>
      </c>
      <c r="S90" s="97"/>
      <c r="T90" s="196">
        <f>T91</f>
        <v>0</v>
      </c>
      <c r="U90" s="39"/>
      <c r="V90" s="39"/>
      <c r="W90" s="39"/>
      <c r="X90" s="39"/>
      <c r="Y90" s="39"/>
      <c r="Z90" s="39"/>
      <c r="AA90" s="39"/>
      <c r="AB90" s="39"/>
      <c r="AC90" s="39"/>
      <c r="AD90" s="39"/>
      <c r="AE90" s="39"/>
      <c r="AT90" s="18" t="s">
        <v>71</v>
      </c>
      <c r="AU90" s="18" t="s">
        <v>217</v>
      </c>
      <c r="BK90" s="197">
        <f>BK91</f>
        <v>0</v>
      </c>
    </row>
    <row r="91" s="12" customFormat="1" ht="25.92" customHeight="1">
      <c r="A91" s="12"/>
      <c r="B91" s="198"/>
      <c r="C91" s="199"/>
      <c r="D91" s="200" t="s">
        <v>71</v>
      </c>
      <c r="E91" s="201" t="s">
        <v>745</v>
      </c>
      <c r="F91" s="201" t="s">
        <v>746</v>
      </c>
      <c r="G91" s="199"/>
      <c r="H91" s="199"/>
      <c r="I91" s="202"/>
      <c r="J91" s="203">
        <f>BK91</f>
        <v>0</v>
      </c>
      <c r="K91" s="199"/>
      <c r="L91" s="204"/>
      <c r="M91" s="205"/>
      <c r="N91" s="206"/>
      <c r="O91" s="206"/>
      <c r="P91" s="207">
        <f>P92+P106+P108+P132</f>
        <v>0</v>
      </c>
      <c r="Q91" s="206"/>
      <c r="R91" s="207">
        <f>R92+R106+R108+R132</f>
        <v>125.191923</v>
      </c>
      <c r="S91" s="206"/>
      <c r="T91" s="208">
        <f>T92+T106+T108+T132</f>
        <v>0</v>
      </c>
      <c r="U91" s="12"/>
      <c r="V91" s="12"/>
      <c r="W91" s="12"/>
      <c r="X91" s="12"/>
      <c r="Y91" s="12"/>
      <c r="Z91" s="12"/>
      <c r="AA91" s="12"/>
      <c r="AB91" s="12"/>
      <c r="AC91" s="12"/>
      <c r="AD91" s="12"/>
      <c r="AE91" s="12"/>
      <c r="AR91" s="209" t="s">
        <v>79</v>
      </c>
      <c r="AT91" s="210" t="s">
        <v>71</v>
      </c>
      <c r="AU91" s="210" t="s">
        <v>72</v>
      </c>
      <c r="AY91" s="209" t="s">
        <v>240</v>
      </c>
      <c r="BK91" s="211">
        <f>BK92+BK106+BK108+BK132</f>
        <v>0</v>
      </c>
    </row>
    <row r="92" s="12" customFormat="1" ht="22.8" customHeight="1">
      <c r="A92" s="12"/>
      <c r="B92" s="198"/>
      <c r="C92" s="199"/>
      <c r="D92" s="200" t="s">
        <v>71</v>
      </c>
      <c r="E92" s="212" t="s">
        <v>79</v>
      </c>
      <c r="F92" s="212" t="s">
        <v>303</v>
      </c>
      <c r="G92" s="199"/>
      <c r="H92" s="199"/>
      <c r="I92" s="202"/>
      <c r="J92" s="213">
        <f>BK92</f>
        <v>0</v>
      </c>
      <c r="K92" s="199"/>
      <c r="L92" s="204"/>
      <c r="M92" s="205"/>
      <c r="N92" s="206"/>
      <c r="O92" s="206"/>
      <c r="P92" s="207">
        <f>SUM(P93:P105)</f>
        <v>0</v>
      </c>
      <c r="Q92" s="206"/>
      <c r="R92" s="207">
        <f>SUM(R93:R105)</f>
        <v>95.83766</v>
      </c>
      <c r="S92" s="206"/>
      <c r="T92" s="208">
        <f>SUM(T93:T105)</f>
        <v>0</v>
      </c>
      <c r="U92" s="12"/>
      <c r="V92" s="12"/>
      <c r="W92" s="12"/>
      <c r="X92" s="12"/>
      <c r="Y92" s="12"/>
      <c r="Z92" s="12"/>
      <c r="AA92" s="12"/>
      <c r="AB92" s="12"/>
      <c r="AC92" s="12"/>
      <c r="AD92" s="12"/>
      <c r="AE92" s="12"/>
      <c r="AR92" s="209" t="s">
        <v>79</v>
      </c>
      <c r="AT92" s="210" t="s">
        <v>71</v>
      </c>
      <c r="AU92" s="210" t="s">
        <v>79</v>
      </c>
      <c r="AY92" s="209" t="s">
        <v>240</v>
      </c>
      <c r="BK92" s="211">
        <f>SUM(BK93:BK105)</f>
        <v>0</v>
      </c>
    </row>
    <row r="93" s="2" customFormat="1" ht="44.25" customHeight="1">
      <c r="A93" s="39"/>
      <c r="B93" s="40"/>
      <c r="C93" s="214" t="s">
        <v>79</v>
      </c>
      <c r="D93" s="214" t="s">
        <v>243</v>
      </c>
      <c r="E93" s="215" t="s">
        <v>751</v>
      </c>
      <c r="F93" s="216" t="s">
        <v>752</v>
      </c>
      <c r="G93" s="217" t="s">
        <v>293</v>
      </c>
      <c r="H93" s="218">
        <v>139.80000000000001</v>
      </c>
      <c r="I93" s="219"/>
      <c r="J93" s="220">
        <f>ROUND(I93*H93,2)</f>
        <v>0</v>
      </c>
      <c r="K93" s="216" t="s">
        <v>749</v>
      </c>
      <c r="L93" s="45"/>
      <c r="M93" s="221" t="s">
        <v>19</v>
      </c>
      <c r="N93" s="222" t="s">
        <v>43</v>
      </c>
      <c r="O93" s="85"/>
      <c r="P93" s="223">
        <f>O93*H93</f>
        <v>0</v>
      </c>
      <c r="Q93" s="223">
        <v>0</v>
      </c>
      <c r="R93" s="223">
        <f>Q93*H93</f>
        <v>0</v>
      </c>
      <c r="S93" s="223">
        <v>0</v>
      </c>
      <c r="T93" s="224">
        <f>S93*H93</f>
        <v>0</v>
      </c>
      <c r="U93" s="39"/>
      <c r="V93" s="39"/>
      <c r="W93" s="39"/>
      <c r="X93" s="39"/>
      <c r="Y93" s="39"/>
      <c r="Z93" s="39"/>
      <c r="AA93" s="39"/>
      <c r="AB93" s="39"/>
      <c r="AC93" s="39"/>
      <c r="AD93" s="39"/>
      <c r="AE93" s="39"/>
      <c r="AR93" s="225" t="s">
        <v>248</v>
      </c>
      <c r="AT93" s="225" t="s">
        <v>243</v>
      </c>
      <c r="AU93" s="225" t="s">
        <v>81</v>
      </c>
      <c r="AY93" s="18" t="s">
        <v>240</v>
      </c>
      <c r="BE93" s="226">
        <f>IF(N93="základní",J93,0)</f>
        <v>0</v>
      </c>
      <c r="BF93" s="226">
        <f>IF(N93="snížená",J93,0)</f>
        <v>0</v>
      </c>
      <c r="BG93" s="226">
        <f>IF(N93="zákl. přenesená",J93,0)</f>
        <v>0</v>
      </c>
      <c r="BH93" s="226">
        <f>IF(N93="sníž. přenesená",J93,0)</f>
        <v>0</v>
      </c>
      <c r="BI93" s="226">
        <f>IF(N93="nulová",J93,0)</f>
        <v>0</v>
      </c>
      <c r="BJ93" s="18" t="s">
        <v>79</v>
      </c>
      <c r="BK93" s="226">
        <f>ROUND(I93*H93,2)</f>
        <v>0</v>
      </c>
      <c r="BL93" s="18" t="s">
        <v>248</v>
      </c>
      <c r="BM93" s="225" t="s">
        <v>980</v>
      </c>
    </row>
    <row r="94" s="2" customFormat="1">
      <c r="A94" s="39"/>
      <c r="B94" s="40"/>
      <c r="C94" s="214" t="s">
        <v>81</v>
      </c>
      <c r="D94" s="214" t="s">
        <v>243</v>
      </c>
      <c r="E94" s="215" t="s">
        <v>754</v>
      </c>
      <c r="F94" s="216" t="s">
        <v>755</v>
      </c>
      <c r="G94" s="217" t="s">
        <v>251</v>
      </c>
      <c r="H94" s="218">
        <v>279.60000000000002</v>
      </c>
      <c r="I94" s="219"/>
      <c r="J94" s="220">
        <f>ROUND(I94*H94,2)</f>
        <v>0</v>
      </c>
      <c r="K94" s="216" t="s">
        <v>749</v>
      </c>
      <c r="L94" s="45"/>
      <c r="M94" s="221" t="s">
        <v>19</v>
      </c>
      <c r="N94" s="222" t="s">
        <v>43</v>
      </c>
      <c r="O94" s="85"/>
      <c r="P94" s="223">
        <f>O94*H94</f>
        <v>0</v>
      </c>
      <c r="Q94" s="223">
        <v>0.00084999999999999995</v>
      </c>
      <c r="R94" s="223">
        <f>Q94*H94</f>
        <v>0.23766000000000001</v>
      </c>
      <c r="S94" s="223">
        <v>0</v>
      </c>
      <c r="T94" s="224">
        <f>S94*H94</f>
        <v>0</v>
      </c>
      <c r="U94" s="39"/>
      <c r="V94" s="39"/>
      <c r="W94" s="39"/>
      <c r="X94" s="39"/>
      <c r="Y94" s="39"/>
      <c r="Z94" s="39"/>
      <c r="AA94" s="39"/>
      <c r="AB94" s="39"/>
      <c r="AC94" s="39"/>
      <c r="AD94" s="39"/>
      <c r="AE94" s="39"/>
      <c r="AR94" s="225" t="s">
        <v>248</v>
      </c>
      <c r="AT94" s="225" t="s">
        <v>243</v>
      </c>
      <c r="AU94" s="225" t="s">
        <v>81</v>
      </c>
      <c r="AY94" s="18" t="s">
        <v>240</v>
      </c>
      <c r="BE94" s="226">
        <f>IF(N94="základní",J94,0)</f>
        <v>0</v>
      </c>
      <c r="BF94" s="226">
        <f>IF(N94="snížená",J94,0)</f>
        <v>0</v>
      </c>
      <c r="BG94" s="226">
        <f>IF(N94="zákl. přenesená",J94,0)</f>
        <v>0</v>
      </c>
      <c r="BH94" s="226">
        <f>IF(N94="sníž. přenesená",J94,0)</f>
        <v>0</v>
      </c>
      <c r="BI94" s="226">
        <f>IF(N94="nulová",J94,0)</f>
        <v>0</v>
      </c>
      <c r="BJ94" s="18" t="s">
        <v>79</v>
      </c>
      <c r="BK94" s="226">
        <f>ROUND(I94*H94,2)</f>
        <v>0</v>
      </c>
      <c r="BL94" s="18" t="s">
        <v>248</v>
      </c>
      <c r="BM94" s="225" t="s">
        <v>981</v>
      </c>
    </row>
    <row r="95" s="2" customFormat="1" ht="44.25" customHeight="1">
      <c r="A95" s="39"/>
      <c r="B95" s="40"/>
      <c r="C95" s="214" t="s">
        <v>149</v>
      </c>
      <c r="D95" s="214" t="s">
        <v>243</v>
      </c>
      <c r="E95" s="215" t="s">
        <v>757</v>
      </c>
      <c r="F95" s="216" t="s">
        <v>758</v>
      </c>
      <c r="G95" s="217" t="s">
        <v>251</v>
      </c>
      <c r="H95" s="218">
        <v>279.60000000000002</v>
      </c>
      <c r="I95" s="219"/>
      <c r="J95" s="220">
        <f>ROUND(I95*H95,2)</f>
        <v>0</v>
      </c>
      <c r="K95" s="216" t="s">
        <v>749</v>
      </c>
      <c r="L95" s="45"/>
      <c r="M95" s="221" t="s">
        <v>19</v>
      </c>
      <c r="N95" s="222" t="s">
        <v>43</v>
      </c>
      <c r="O95" s="85"/>
      <c r="P95" s="223">
        <f>O95*H95</f>
        <v>0</v>
      </c>
      <c r="Q95" s="223">
        <v>0</v>
      </c>
      <c r="R95" s="223">
        <f>Q95*H95</f>
        <v>0</v>
      </c>
      <c r="S95" s="223">
        <v>0</v>
      </c>
      <c r="T95" s="224">
        <f>S95*H95</f>
        <v>0</v>
      </c>
      <c r="U95" s="39"/>
      <c r="V95" s="39"/>
      <c r="W95" s="39"/>
      <c r="X95" s="39"/>
      <c r="Y95" s="39"/>
      <c r="Z95" s="39"/>
      <c r="AA95" s="39"/>
      <c r="AB95" s="39"/>
      <c r="AC95" s="39"/>
      <c r="AD95" s="39"/>
      <c r="AE95" s="39"/>
      <c r="AR95" s="225" t="s">
        <v>248</v>
      </c>
      <c r="AT95" s="225" t="s">
        <v>243</v>
      </c>
      <c r="AU95" s="225" t="s">
        <v>81</v>
      </c>
      <c r="AY95" s="18" t="s">
        <v>240</v>
      </c>
      <c r="BE95" s="226">
        <f>IF(N95="základní",J95,0)</f>
        <v>0</v>
      </c>
      <c r="BF95" s="226">
        <f>IF(N95="snížená",J95,0)</f>
        <v>0</v>
      </c>
      <c r="BG95" s="226">
        <f>IF(N95="zákl. přenesená",J95,0)</f>
        <v>0</v>
      </c>
      <c r="BH95" s="226">
        <f>IF(N95="sníž. přenesená",J95,0)</f>
        <v>0</v>
      </c>
      <c r="BI95" s="226">
        <f>IF(N95="nulová",J95,0)</f>
        <v>0</v>
      </c>
      <c r="BJ95" s="18" t="s">
        <v>79</v>
      </c>
      <c r="BK95" s="226">
        <f>ROUND(I95*H95,2)</f>
        <v>0</v>
      </c>
      <c r="BL95" s="18" t="s">
        <v>248</v>
      </c>
      <c r="BM95" s="225" t="s">
        <v>982</v>
      </c>
    </row>
    <row r="96" s="2" customFormat="1" ht="66.75" customHeight="1">
      <c r="A96" s="39"/>
      <c r="B96" s="40"/>
      <c r="C96" s="214" t="s">
        <v>248</v>
      </c>
      <c r="D96" s="214" t="s">
        <v>243</v>
      </c>
      <c r="E96" s="215" t="s">
        <v>772</v>
      </c>
      <c r="F96" s="216" t="s">
        <v>773</v>
      </c>
      <c r="G96" s="217" t="s">
        <v>293</v>
      </c>
      <c r="H96" s="218">
        <v>139.80000000000001</v>
      </c>
      <c r="I96" s="219"/>
      <c r="J96" s="220">
        <f>ROUND(I96*H96,2)</f>
        <v>0</v>
      </c>
      <c r="K96" s="216" t="s">
        <v>749</v>
      </c>
      <c r="L96" s="45"/>
      <c r="M96" s="221" t="s">
        <v>19</v>
      </c>
      <c r="N96" s="222" t="s">
        <v>43</v>
      </c>
      <c r="O96" s="85"/>
      <c r="P96" s="223">
        <f>O96*H96</f>
        <v>0</v>
      </c>
      <c r="Q96" s="223">
        <v>0</v>
      </c>
      <c r="R96" s="223">
        <f>Q96*H96</f>
        <v>0</v>
      </c>
      <c r="S96" s="223">
        <v>0</v>
      </c>
      <c r="T96" s="224">
        <f>S96*H96</f>
        <v>0</v>
      </c>
      <c r="U96" s="39"/>
      <c r="V96" s="39"/>
      <c r="W96" s="39"/>
      <c r="X96" s="39"/>
      <c r="Y96" s="39"/>
      <c r="Z96" s="39"/>
      <c r="AA96" s="39"/>
      <c r="AB96" s="39"/>
      <c r="AC96" s="39"/>
      <c r="AD96" s="39"/>
      <c r="AE96" s="39"/>
      <c r="AR96" s="225" t="s">
        <v>248</v>
      </c>
      <c r="AT96" s="225" t="s">
        <v>243</v>
      </c>
      <c r="AU96" s="225" t="s">
        <v>81</v>
      </c>
      <c r="AY96" s="18" t="s">
        <v>240</v>
      </c>
      <c r="BE96" s="226">
        <f>IF(N96="základní",J96,0)</f>
        <v>0</v>
      </c>
      <c r="BF96" s="226">
        <f>IF(N96="snížená",J96,0)</f>
        <v>0</v>
      </c>
      <c r="BG96" s="226">
        <f>IF(N96="zákl. přenesená",J96,0)</f>
        <v>0</v>
      </c>
      <c r="BH96" s="226">
        <f>IF(N96="sníž. přenesená",J96,0)</f>
        <v>0</v>
      </c>
      <c r="BI96" s="226">
        <f>IF(N96="nulová",J96,0)</f>
        <v>0</v>
      </c>
      <c r="BJ96" s="18" t="s">
        <v>79</v>
      </c>
      <c r="BK96" s="226">
        <f>ROUND(I96*H96,2)</f>
        <v>0</v>
      </c>
      <c r="BL96" s="18" t="s">
        <v>248</v>
      </c>
      <c r="BM96" s="225" t="s">
        <v>983</v>
      </c>
    </row>
    <row r="97" s="2" customFormat="1">
      <c r="A97" s="39"/>
      <c r="B97" s="40"/>
      <c r="C97" s="214" t="s">
        <v>258</v>
      </c>
      <c r="D97" s="214" t="s">
        <v>243</v>
      </c>
      <c r="E97" s="215" t="s">
        <v>775</v>
      </c>
      <c r="F97" s="216" t="s">
        <v>776</v>
      </c>
      <c r="G97" s="217" t="s">
        <v>293</v>
      </c>
      <c r="H97" s="218">
        <v>72.5</v>
      </c>
      <c r="I97" s="219"/>
      <c r="J97" s="220">
        <f>ROUND(I97*H97,2)</f>
        <v>0</v>
      </c>
      <c r="K97" s="216" t="s">
        <v>749</v>
      </c>
      <c r="L97" s="45"/>
      <c r="M97" s="221" t="s">
        <v>19</v>
      </c>
      <c r="N97" s="222" t="s">
        <v>43</v>
      </c>
      <c r="O97" s="85"/>
      <c r="P97" s="223">
        <f>O97*H97</f>
        <v>0</v>
      </c>
      <c r="Q97" s="223">
        <v>0</v>
      </c>
      <c r="R97" s="223">
        <f>Q97*H97</f>
        <v>0</v>
      </c>
      <c r="S97" s="223">
        <v>0</v>
      </c>
      <c r="T97" s="224">
        <f>S97*H97</f>
        <v>0</v>
      </c>
      <c r="U97" s="39"/>
      <c r="V97" s="39"/>
      <c r="W97" s="39"/>
      <c r="X97" s="39"/>
      <c r="Y97" s="39"/>
      <c r="Z97" s="39"/>
      <c r="AA97" s="39"/>
      <c r="AB97" s="39"/>
      <c r="AC97" s="39"/>
      <c r="AD97" s="39"/>
      <c r="AE97" s="39"/>
      <c r="AR97" s="225" t="s">
        <v>248</v>
      </c>
      <c r="AT97" s="225" t="s">
        <v>243</v>
      </c>
      <c r="AU97" s="225" t="s">
        <v>81</v>
      </c>
      <c r="AY97" s="18" t="s">
        <v>240</v>
      </c>
      <c r="BE97" s="226">
        <f>IF(N97="základní",J97,0)</f>
        <v>0</v>
      </c>
      <c r="BF97" s="226">
        <f>IF(N97="snížená",J97,0)</f>
        <v>0</v>
      </c>
      <c r="BG97" s="226">
        <f>IF(N97="zákl. přenesená",J97,0)</f>
        <v>0</v>
      </c>
      <c r="BH97" s="226">
        <f>IF(N97="sníž. přenesená",J97,0)</f>
        <v>0</v>
      </c>
      <c r="BI97" s="226">
        <f>IF(N97="nulová",J97,0)</f>
        <v>0</v>
      </c>
      <c r="BJ97" s="18" t="s">
        <v>79</v>
      </c>
      <c r="BK97" s="226">
        <f>ROUND(I97*H97,2)</f>
        <v>0</v>
      </c>
      <c r="BL97" s="18" t="s">
        <v>248</v>
      </c>
      <c r="BM97" s="225" t="s">
        <v>984</v>
      </c>
    </row>
    <row r="98" s="2" customFormat="1">
      <c r="A98" s="39"/>
      <c r="B98" s="40"/>
      <c r="C98" s="214" t="s">
        <v>254</v>
      </c>
      <c r="D98" s="214" t="s">
        <v>243</v>
      </c>
      <c r="E98" s="215" t="s">
        <v>778</v>
      </c>
      <c r="F98" s="216" t="s">
        <v>779</v>
      </c>
      <c r="G98" s="217" t="s">
        <v>293</v>
      </c>
      <c r="H98" s="218">
        <v>67.299999999999997</v>
      </c>
      <c r="I98" s="219"/>
      <c r="J98" s="220">
        <f>ROUND(I98*H98,2)</f>
        <v>0</v>
      </c>
      <c r="K98" s="216" t="s">
        <v>749</v>
      </c>
      <c r="L98" s="45"/>
      <c r="M98" s="221" t="s">
        <v>19</v>
      </c>
      <c r="N98" s="222" t="s">
        <v>43</v>
      </c>
      <c r="O98" s="85"/>
      <c r="P98" s="223">
        <f>O98*H98</f>
        <v>0</v>
      </c>
      <c r="Q98" s="223">
        <v>0</v>
      </c>
      <c r="R98" s="223">
        <f>Q98*H98</f>
        <v>0</v>
      </c>
      <c r="S98" s="223">
        <v>0</v>
      </c>
      <c r="T98" s="224">
        <f>S98*H98</f>
        <v>0</v>
      </c>
      <c r="U98" s="39"/>
      <c r="V98" s="39"/>
      <c r="W98" s="39"/>
      <c r="X98" s="39"/>
      <c r="Y98" s="39"/>
      <c r="Z98" s="39"/>
      <c r="AA98" s="39"/>
      <c r="AB98" s="39"/>
      <c r="AC98" s="39"/>
      <c r="AD98" s="39"/>
      <c r="AE98" s="39"/>
      <c r="AR98" s="225" t="s">
        <v>248</v>
      </c>
      <c r="AT98" s="225" t="s">
        <v>243</v>
      </c>
      <c r="AU98" s="225" t="s">
        <v>81</v>
      </c>
      <c r="AY98" s="18" t="s">
        <v>240</v>
      </c>
      <c r="BE98" s="226">
        <f>IF(N98="základní",J98,0)</f>
        <v>0</v>
      </c>
      <c r="BF98" s="226">
        <f>IF(N98="snížená",J98,0)</f>
        <v>0</v>
      </c>
      <c r="BG98" s="226">
        <f>IF(N98="zákl. přenesená",J98,0)</f>
        <v>0</v>
      </c>
      <c r="BH98" s="226">
        <f>IF(N98="sníž. přenesená",J98,0)</f>
        <v>0</v>
      </c>
      <c r="BI98" s="226">
        <f>IF(N98="nulová",J98,0)</f>
        <v>0</v>
      </c>
      <c r="BJ98" s="18" t="s">
        <v>79</v>
      </c>
      <c r="BK98" s="226">
        <f>ROUND(I98*H98,2)</f>
        <v>0</v>
      </c>
      <c r="BL98" s="18" t="s">
        <v>248</v>
      </c>
      <c r="BM98" s="225" t="s">
        <v>985</v>
      </c>
    </row>
    <row r="99" s="2" customFormat="1" ht="66.75" customHeight="1">
      <c r="A99" s="39"/>
      <c r="B99" s="40"/>
      <c r="C99" s="214" t="s">
        <v>265</v>
      </c>
      <c r="D99" s="214" t="s">
        <v>243</v>
      </c>
      <c r="E99" s="215" t="s">
        <v>781</v>
      </c>
      <c r="F99" s="216" t="s">
        <v>782</v>
      </c>
      <c r="G99" s="217" t="s">
        <v>293</v>
      </c>
      <c r="H99" s="218">
        <v>1346</v>
      </c>
      <c r="I99" s="219"/>
      <c r="J99" s="220">
        <f>ROUND(I99*H99,2)</f>
        <v>0</v>
      </c>
      <c r="K99" s="216" t="s">
        <v>749</v>
      </c>
      <c r="L99" s="45"/>
      <c r="M99" s="221" t="s">
        <v>19</v>
      </c>
      <c r="N99" s="222" t="s">
        <v>43</v>
      </c>
      <c r="O99" s="85"/>
      <c r="P99" s="223">
        <f>O99*H99</f>
        <v>0</v>
      </c>
      <c r="Q99" s="223">
        <v>0</v>
      </c>
      <c r="R99" s="223">
        <f>Q99*H99</f>
        <v>0</v>
      </c>
      <c r="S99" s="223">
        <v>0</v>
      </c>
      <c r="T99" s="224">
        <f>S99*H99</f>
        <v>0</v>
      </c>
      <c r="U99" s="39"/>
      <c r="V99" s="39"/>
      <c r="W99" s="39"/>
      <c r="X99" s="39"/>
      <c r="Y99" s="39"/>
      <c r="Z99" s="39"/>
      <c r="AA99" s="39"/>
      <c r="AB99" s="39"/>
      <c r="AC99" s="39"/>
      <c r="AD99" s="39"/>
      <c r="AE99" s="39"/>
      <c r="AR99" s="225" t="s">
        <v>248</v>
      </c>
      <c r="AT99" s="225" t="s">
        <v>243</v>
      </c>
      <c r="AU99" s="225" t="s">
        <v>81</v>
      </c>
      <c r="AY99" s="18" t="s">
        <v>240</v>
      </c>
      <c r="BE99" s="226">
        <f>IF(N99="základní",J99,0)</f>
        <v>0</v>
      </c>
      <c r="BF99" s="226">
        <f>IF(N99="snížená",J99,0)</f>
        <v>0</v>
      </c>
      <c r="BG99" s="226">
        <f>IF(N99="zákl. přenesená",J99,0)</f>
        <v>0</v>
      </c>
      <c r="BH99" s="226">
        <f>IF(N99="sníž. přenesená",J99,0)</f>
        <v>0</v>
      </c>
      <c r="BI99" s="226">
        <f>IF(N99="nulová",J99,0)</f>
        <v>0</v>
      </c>
      <c r="BJ99" s="18" t="s">
        <v>79</v>
      </c>
      <c r="BK99" s="226">
        <f>ROUND(I99*H99,2)</f>
        <v>0</v>
      </c>
      <c r="BL99" s="18" t="s">
        <v>248</v>
      </c>
      <c r="BM99" s="225" t="s">
        <v>986</v>
      </c>
    </row>
    <row r="100" s="2" customFormat="1" ht="44.25" customHeight="1">
      <c r="A100" s="39"/>
      <c r="B100" s="40"/>
      <c r="C100" s="214" t="s">
        <v>257</v>
      </c>
      <c r="D100" s="214" t="s">
        <v>243</v>
      </c>
      <c r="E100" s="215" t="s">
        <v>784</v>
      </c>
      <c r="F100" s="216" t="s">
        <v>785</v>
      </c>
      <c r="G100" s="217" t="s">
        <v>786</v>
      </c>
      <c r="H100" s="218">
        <v>127.87000000000001</v>
      </c>
      <c r="I100" s="219"/>
      <c r="J100" s="220">
        <f>ROUND(I100*H100,2)</f>
        <v>0</v>
      </c>
      <c r="K100" s="216" t="s">
        <v>749</v>
      </c>
      <c r="L100" s="45"/>
      <c r="M100" s="221" t="s">
        <v>19</v>
      </c>
      <c r="N100" s="222" t="s">
        <v>43</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248</v>
      </c>
      <c r="AT100" s="225" t="s">
        <v>243</v>
      </c>
      <c r="AU100" s="225" t="s">
        <v>81</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248</v>
      </c>
      <c r="BM100" s="225" t="s">
        <v>987</v>
      </c>
    </row>
    <row r="101" s="2" customFormat="1">
      <c r="A101" s="39"/>
      <c r="B101" s="40"/>
      <c r="C101" s="214" t="s">
        <v>272</v>
      </c>
      <c r="D101" s="214" t="s">
        <v>243</v>
      </c>
      <c r="E101" s="215" t="s">
        <v>788</v>
      </c>
      <c r="F101" s="216" t="s">
        <v>789</v>
      </c>
      <c r="G101" s="217" t="s">
        <v>293</v>
      </c>
      <c r="H101" s="218">
        <v>67.299999999999997</v>
      </c>
      <c r="I101" s="219"/>
      <c r="J101" s="220">
        <f>ROUND(I101*H101,2)</f>
        <v>0</v>
      </c>
      <c r="K101" s="216" t="s">
        <v>749</v>
      </c>
      <c r="L101" s="45"/>
      <c r="M101" s="221" t="s">
        <v>19</v>
      </c>
      <c r="N101" s="222" t="s">
        <v>43</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248</v>
      </c>
      <c r="AT101" s="225" t="s">
        <v>243</v>
      </c>
      <c r="AU101" s="225" t="s">
        <v>81</v>
      </c>
      <c r="AY101" s="18" t="s">
        <v>240</v>
      </c>
      <c r="BE101" s="226">
        <f>IF(N101="základní",J101,0)</f>
        <v>0</v>
      </c>
      <c r="BF101" s="226">
        <f>IF(N101="snížená",J101,0)</f>
        <v>0</v>
      </c>
      <c r="BG101" s="226">
        <f>IF(N101="zákl. přenesená",J101,0)</f>
        <v>0</v>
      </c>
      <c r="BH101" s="226">
        <f>IF(N101="sníž. přenesená",J101,0)</f>
        <v>0</v>
      </c>
      <c r="BI101" s="226">
        <f>IF(N101="nulová",J101,0)</f>
        <v>0</v>
      </c>
      <c r="BJ101" s="18" t="s">
        <v>79</v>
      </c>
      <c r="BK101" s="226">
        <f>ROUND(I101*H101,2)</f>
        <v>0</v>
      </c>
      <c r="BL101" s="18" t="s">
        <v>248</v>
      </c>
      <c r="BM101" s="225" t="s">
        <v>988</v>
      </c>
    </row>
    <row r="102" s="2" customFormat="1" ht="44.25" customHeight="1">
      <c r="A102" s="39"/>
      <c r="B102" s="40"/>
      <c r="C102" s="214" t="s">
        <v>262</v>
      </c>
      <c r="D102" s="214" t="s">
        <v>243</v>
      </c>
      <c r="E102" s="215" t="s">
        <v>791</v>
      </c>
      <c r="F102" s="216" t="s">
        <v>792</v>
      </c>
      <c r="G102" s="217" t="s">
        <v>293</v>
      </c>
      <c r="H102" s="218">
        <v>72.5</v>
      </c>
      <c r="I102" s="219"/>
      <c r="J102" s="220">
        <f>ROUND(I102*H102,2)</f>
        <v>0</v>
      </c>
      <c r="K102" s="216" t="s">
        <v>749</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81</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989</v>
      </c>
    </row>
    <row r="103" s="2" customFormat="1" ht="66.75" customHeight="1">
      <c r="A103" s="39"/>
      <c r="B103" s="40"/>
      <c r="C103" s="214" t="s">
        <v>279</v>
      </c>
      <c r="D103" s="214" t="s">
        <v>243</v>
      </c>
      <c r="E103" s="215" t="s">
        <v>794</v>
      </c>
      <c r="F103" s="216" t="s">
        <v>795</v>
      </c>
      <c r="G103" s="217" t="s">
        <v>293</v>
      </c>
      <c r="H103" s="218">
        <v>47.799999999999997</v>
      </c>
      <c r="I103" s="219"/>
      <c r="J103" s="220">
        <f>ROUND(I103*H103,2)</f>
        <v>0</v>
      </c>
      <c r="K103" s="216" t="s">
        <v>749</v>
      </c>
      <c r="L103" s="45"/>
      <c r="M103" s="221" t="s">
        <v>19</v>
      </c>
      <c r="N103" s="222" t="s">
        <v>43</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248</v>
      </c>
      <c r="AT103" s="225" t="s">
        <v>243</v>
      </c>
      <c r="AU103" s="225" t="s">
        <v>81</v>
      </c>
      <c r="AY103" s="18" t="s">
        <v>240</v>
      </c>
      <c r="BE103" s="226">
        <f>IF(N103="základní",J103,0)</f>
        <v>0</v>
      </c>
      <c r="BF103" s="226">
        <f>IF(N103="snížená",J103,0)</f>
        <v>0</v>
      </c>
      <c r="BG103" s="226">
        <f>IF(N103="zákl. přenesená",J103,0)</f>
        <v>0</v>
      </c>
      <c r="BH103" s="226">
        <f>IF(N103="sníž. přenesená",J103,0)</f>
        <v>0</v>
      </c>
      <c r="BI103" s="226">
        <f>IF(N103="nulová",J103,0)</f>
        <v>0</v>
      </c>
      <c r="BJ103" s="18" t="s">
        <v>79</v>
      </c>
      <c r="BK103" s="226">
        <f>ROUND(I103*H103,2)</f>
        <v>0</v>
      </c>
      <c r="BL103" s="18" t="s">
        <v>248</v>
      </c>
      <c r="BM103" s="225" t="s">
        <v>990</v>
      </c>
    </row>
    <row r="104" s="2" customFormat="1" ht="16.5" customHeight="1">
      <c r="A104" s="39"/>
      <c r="B104" s="40"/>
      <c r="C104" s="238" t="s">
        <v>8</v>
      </c>
      <c r="D104" s="238" t="s">
        <v>797</v>
      </c>
      <c r="E104" s="239" t="s">
        <v>798</v>
      </c>
      <c r="F104" s="240" t="s">
        <v>799</v>
      </c>
      <c r="G104" s="241" t="s">
        <v>786</v>
      </c>
      <c r="H104" s="242">
        <v>95.599999999999994</v>
      </c>
      <c r="I104" s="243"/>
      <c r="J104" s="244">
        <f>ROUND(I104*H104,2)</f>
        <v>0</v>
      </c>
      <c r="K104" s="240" t="s">
        <v>749</v>
      </c>
      <c r="L104" s="245"/>
      <c r="M104" s="246" t="s">
        <v>19</v>
      </c>
      <c r="N104" s="247" t="s">
        <v>43</v>
      </c>
      <c r="O104" s="85"/>
      <c r="P104" s="223">
        <f>O104*H104</f>
        <v>0</v>
      </c>
      <c r="Q104" s="223">
        <v>1</v>
      </c>
      <c r="R104" s="223">
        <f>Q104*H104</f>
        <v>95.599999999999994</v>
      </c>
      <c r="S104" s="223">
        <v>0</v>
      </c>
      <c r="T104" s="224">
        <f>S104*H104</f>
        <v>0</v>
      </c>
      <c r="U104" s="39"/>
      <c r="V104" s="39"/>
      <c r="W104" s="39"/>
      <c r="X104" s="39"/>
      <c r="Y104" s="39"/>
      <c r="Z104" s="39"/>
      <c r="AA104" s="39"/>
      <c r="AB104" s="39"/>
      <c r="AC104" s="39"/>
      <c r="AD104" s="39"/>
      <c r="AE104" s="39"/>
      <c r="AR104" s="225" t="s">
        <v>257</v>
      </c>
      <c r="AT104" s="225" t="s">
        <v>797</v>
      </c>
      <c r="AU104" s="225" t="s">
        <v>81</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248</v>
      </c>
      <c r="BM104" s="225" t="s">
        <v>991</v>
      </c>
    </row>
    <row r="105" s="13" customFormat="1">
      <c r="A105" s="13"/>
      <c r="B105" s="248"/>
      <c r="C105" s="249"/>
      <c r="D105" s="227" t="s">
        <v>801</v>
      </c>
      <c r="E105" s="250" t="s">
        <v>19</v>
      </c>
      <c r="F105" s="251" t="s">
        <v>992</v>
      </c>
      <c r="G105" s="249"/>
      <c r="H105" s="252">
        <v>95.599999999999994</v>
      </c>
      <c r="I105" s="253"/>
      <c r="J105" s="249"/>
      <c r="K105" s="249"/>
      <c r="L105" s="254"/>
      <c r="M105" s="255"/>
      <c r="N105" s="256"/>
      <c r="O105" s="256"/>
      <c r="P105" s="256"/>
      <c r="Q105" s="256"/>
      <c r="R105" s="256"/>
      <c r="S105" s="256"/>
      <c r="T105" s="257"/>
      <c r="U105" s="13"/>
      <c r="V105" s="13"/>
      <c r="W105" s="13"/>
      <c r="X105" s="13"/>
      <c r="Y105" s="13"/>
      <c r="Z105" s="13"/>
      <c r="AA105" s="13"/>
      <c r="AB105" s="13"/>
      <c r="AC105" s="13"/>
      <c r="AD105" s="13"/>
      <c r="AE105" s="13"/>
      <c r="AT105" s="258" t="s">
        <v>801</v>
      </c>
      <c r="AU105" s="258" t="s">
        <v>81</v>
      </c>
      <c r="AV105" s="13" t="s">
        <v>81</v>
      </c>
      <c r="AW105" s="13" t="s">
        <v>33</v>
      </c>
      <c r="AX105" s="13" t="s">
        <v>79</v>
      </c>
      <c r="AY105" s="258" t="s">
        <v>240</v>
      </c>
    </row>
    <row r="106" s="12" customFormat="1" ht="22.8" customHeight="1">
      <c r="A106" s="12"/>
      <c r="B106" s="198"/>
      <c r="C106" s="199"/>
      <c r="D106" s="200" t="s">
        <v>71</v>
      </c>
      <c r="E106" s="212" t="s">
        <v>248</v>
      </c>
      <c r="F106" s="212" t="s">
        <v>811</v>
      </c>
      <c r="G106" s="199"/>
      <c r="H106" s="199"/>
      <c r="I106" s="202"/>
      <c r="J106" s="213">
        <f>BK106</f>
        <v>0</v>
      </c>
      <c r="K106" s="199"/>
      <c r="L106" s="204"/>
      <c r="M106" s="205"/>
      <c r="N106" s="206"/>
      <c r="O106" s="206"/>
      <c r="P106" s="207">
        <f>P107</f>
        <v>0</v>
      </c>
      <c r="Q106" s="206"/>
      <c r="R106" s="207">
        <f>R107</f>
        <v>13.613544000000001</v>
      </c>
      <c r="S106" s="206"/>
      <c r="T106" s="208">
        <f>T107</f>
        <v>0</v>
      </c>
      <c r="U106" s="12"/>
      <c r="V106" s="12"/>
      <c r="W106" s="12"/>
      <c r="X106" s="12"/>
      <c r="Y106" s="12"/>
      <c r="Z106" s="12"/>
      <c r="AA106" s="12"/>
      <c r="AB106" s="12"/>
      <c r="AC106" s="12"/>
      <c r="AD106" s="12"/>
      <c r="AE106" s="12"/>
      <c r="AR106" s="209" t="s">
        <v>79</v>
      </c>
      <c r="AT106" s="210" t="s">
        <v>71</v>
      </c>
      <c r="AU106" s="210" t="s">
        <v>79</v>
      </c>
      <c r="AY106" s="209" t="s">
        <v>240</v>
      </c>
      <c r="BK106" s="211">
        <f>BK107</f>
        <v>0</v>
      </c>
    </row>
    <row r="107" s="2" customFormat="1" ht="33" customHeight="1">
      <c r="A107" s="39"/>
      <c r="B107" s="40"/>
      <c r="C107" s="214" t="s">
        <v>287</v>
      </c>
      <c r="D107" s="214" t="s">
        <v>243</v>
      </c>
      <c r="E107" s="215" t="s">
        <v>812</v>
      </c>
      <c r="F107" s="216" t="s">
        <v>813</v>
      </c>
      <c r="G107" s="217" t="s">
        <v>293</v>
      </c>
      <c r="H107" s="218">
        <v>7.2000000000000002</v>
      </c>
      <c r="I107" s="219"/>
      <c r="J107" s="220">
        <f>ROUND(I107*H107,2)</f>
        <v>0</v>
      </c>
      <c r="K107" s="216" t="s">
        <v>749</v>
      </c>
      <c r="L107" s="45"/>
      <c r="M107" s="221" t="s">
        <v>19</v>
      </c>
      <c r="N107" s="222" t="s">
        <v>43</v>
      </c>
      <c r="O107" s="85"/>
      <c r="P107" s="223">
        <f>O107*H107</f>
        <v>0</v>
      </c>
      <c r="Q107" s="223">
        <v>1.8907700000000001</v>
      </c>
      <c r="R107" s="223">
        <f>Q107*H107</f>
        <v>13.613544000000001</v>
      </c>
      <c r="S107" s="223">
        <v>0</v>
      </c>
      <c r="T107" s="224">
        <f>S107*H107</f>
        <v>0</v>
      </c>
      <c r="U107" s="39"/>
      <c r="V107" s="39"/>
      <c r="W107" s="39"/>
      <c r="X107" s="39"/>
      <c r="Y107" s="39"/>
      <c r="Z107" s="39"/>
      <c r="AA107" s="39"/>
      <c r="AB107" s="39"/>
      <c r="AC107" s="39"/>
      <c r="AD107" s="39"/>
      <c r="AE107" s="39"/>
      <c r="AR107" s="225" t="s">
        <v>248</v>
      </c>
      <c r="AT107" s="225" t="s">
        <v>243</v>
      </c>
      <c r="AU107" s="225" t="s">
        <v>81</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248</v>
      </c>
      <c r="BM107" s="225" t="s">
        <v>993</v>
      </c>
    </row>
    <row r="108" s="12" customFormat="1" ht="22.8" customHeight="1">
      <c r="A108" s="12"/>
      <c r="B108" s="198"/>
      <c r="C108" s="199"/>
      <c r="D108" s="200" t="s">
        <v>71</v>
      </c>
      <c r="E108" s="212" t="s">
        <v>257</v>
      </c>
      <c r="F108" s="212" t="s">
        <v>828</v>
      </c>
      <c r="G108" s="199"/>
      <c r="H108" s="199"/>
      <c r="I108" s="202"/>
      <c r="J108" s="213">
        <f>BK108</f>
        <v>0</v>
      </c>
      <c r="K108" s="199"/>
      <c r="L108" s="204"/>
      <c r="M108" s="205"/>
      <c r="N108" s="206"/>
      <c r="O108" s="206"/>
      <c r="P108" s="207">
        <f>SUM(P109:P131)</f>
        <v>0</v>
      </c>
      <c r="Q108" s="206"/>
      <c r="R108" s="207">
        <f>SUM(R109:R131)</f>
        <v>15.740719</v>
      </c>
      <c r="S108" s="206"/>
      <c r="T108" s="208">
        <f>SUM(T109:T131)</f>
        <v>0</v>
      </c>
      <c r="U108" s="12"/>
      <c r="V108" s="12"/>
      <c r="W108" s="12"/>
      <c r="X108" s="12"/>
      <c r="Y108" s="12"/>
      <c r="Z108" s="12"/>
      <c r="AA108" s="12"/>
      <c r="AB108" s="12"/>
      <c r="AC108" s="12"/>
      <c r="AD108" s="12"/>
      <c r="AE108" s="12"/>
      <c r="AR108" s="209" t="s">
        <v>79</v>
      </c>
      <c r="AT108" s="210" t="s">
        <v>71</v>
      </c>
      <c r="AU108" s="210" t="s">
        <v>79</v>
      </c>
      <c r="AY108" s="209" t="s">
        <v>240</v>
      </c>
      <c r="BK108" s="211">
        <f>SUM(BK109:BK131)</f>
        <v>0</v>
      </c>
    </row>
    <row r="109" s="2" customFormat="1" ht="33" customHeight="1">
      <c r="A109" s="39"/>
      <c r="B109" s="40"/>
      <c r="C109" s="214" t="s">
        <v>268</v>
      </c>
      <c r="D109" s="214" t="s">
        <v>243</v>
      </c>
      <c r="E109" s="215" t="s">
        <v>994</v>
      </c>
      <c r="F109" s="216" t="s">
        <v>995</v>
      </c>
      <c r="G109" s="217" t="s">
        <v>261</v>
      </c>
      <c r="H109" s="218">
        <v>45.299999999999997</v>
      </c>
      <c r="I109" s="219"/>
      <c r="J109" s="220">
        <f>ROUND(I109*H109,2)</f>
        <v>0</v>
      </c>
      <c r="K109" s="216" t="s">
        <v>749</v>
      </c>
      <c r="L109" s="45"/>
      <c r="M109" s="221" t="s">
        <v>19</v>
      </c>
      <c r="N109" s="222" t="s">
        <v>43</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248</v>
      </c>
      <c r="AT109" s="225" t="s">
        <v>243</v>
      </c>
      <c r="AU109" s="225" t="s">
        <v>81</v>
      </c>
      <c r="AY109" s="18" t="s">
        <v>240</v>
      </c>
      <c r="BE109" s="226">
        <f>IF(N109="základní",J109,0)</f>
        <v>0</v>
      </c>
      <c r="BF109" s="226">
        <f>IF(N109="snížená",J109,0)</f>
        <v>0</v>
      </c>
      <c r="BG109" s="226">
        <f>IF(N109="zákl. přenesená",J109,0)</f>
        <v>0</v>
      </c>
      <c r="BH109" s="226">
        <f>IF(N109="sníž. přenesená",J109,0)</f>
        <v>0</v>
      </c>
      <c r="BI109" s="226">
        <f>IF(N109="nulová",J109,0)</f>
        <v>0</v>
      </c>
      <c r="BJ109" s="18" t="s">
        <v>79</v>
      </c>
      <c r="BK109" s="226">
        <f>ROUND(I109*H109,2)</f>
        <v>0</v>
      </c>
      <c r="BL109" s="18" t="s">
        <v>248</v>
      </c>
      <c r="BM109" s="225" t="s">
        <v>996</v>
      </c>
    </row>
    <row r="110" s="2" customFormat="1" ht="16.5" customHeight="1">
      <c r="A110" s="39"/>
      <c r="B110" s="40"/>
      <c r="C110" s="238" t="s">
        <v>295</v>
      </c>
      <c r="D110" s="238" t="s">
        <v>797</v>
      </c>
      <c r="E110" s="239" t="s">
        <v>997</v>
      </c>
      <c r="F110" s="240" t="s">
        <v>998</v>
      </c>
      <c r="G110" s="241" t="s">
        <v>261</v>
      </c>
      <c r="H110" s="242">
        <v>54.359999999999999</v>
      </c>
      <c r="I110" s="243"/>
      <c r="J110" s="244">
        <f>ROUND(I110*H110,2)</f>
        <v>0</v>
      </c>
      <c r="K110" s="240" t="s">
        <v>749</v>
      </c>
      <c r="L110" s="245"/>
      <c r="M110" s="246" t="s">
        <v>19</v>
      </c>
      <c r="N110" s="247" t="s">
        <v>43</v>
      </c>
      <c r="O110" s="85"/>
      <c r="P110" s="223">
        <f>O110*H110</f>
        <v>0</v>
      </c>
      <c r="Q110" s="223">
        <v>0.108</v>
      </c>
      <c r="R110" s="223">
        <f>Q110*H110</f>
        <v>5.8708799999999997</v>
      </c>
      <c r="S110" s="223">
        <v>0</v>
      </c>
      <c r="T110" s="224">
        <f>S110*H110</f>
        <v>0</v>
      </c>
      <c r="U110" s="39"/>
      <c r="V110" s="39"/>
      <c r="W110" s="39"/>
      <c r="X110" s="39"/>
      <c r="Y110" s="39"/>
      <c r="Z110" s="39"/>
      <c r="AA110" s="39"/>
      <c r="AB110" s="39"/>
      <c r="AC110" s="39"/>
      <c r="AD110" s="39"/>
      <c r="AE110" s="39"/>
      <c r="AR110" s="225" t="s">
        <v>257</v>
      </c>
      <c r="AT110" s="225" t="s">
        <v>797</v>
      </c>
      <c r="AU110" s="225" t="s">
        <v>81</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248</v>
      </c>
      <c r="BM110" s="225" t="s">
        <v>999</v>
      </c>
    </row>
    <row r="111" s="13" customFormat="1">
      <c r="A111" s="13"/>
      <c r="B111" s="248"/>
      <c r="C111" s="249"/>
      <c r="D111" s="227" t="s">
        <v>801</v>
      </c>
      <c r="E111" s="250" t="s">
        <v>19</v>
      </c>
      <c r="F111" s="251" t="s">
        <v>1000</v>
      </c>
      <c r="G111" s="249"/>
      <c r="H111" s="252">
        <v>54.359999999999999</v>
      </c>
      <c r="I111" s="253"/>
      <c r="J111" s="249"/>
      <c r="K111" s="249"/>
      <c r="L111" s="254"/>
      <c r="M111" s="255"/>
      <c r="N111" s="256"/>
      <c r="O111" s="256"/>
      <c r="P111" s="256"/>
      <c r="Q111" s="256"/>
      <c r="R111" s="256"/>
      <c r="S111" s="256"/>
      <c r="T111" s="257"/>
      <c r="U111" s="13"/>
      <c r="V111" s="13"/>
      <c r="W111" s="13"/>
      <c r="X111" s="13"/>
      <c r="Y111" s="13"/>
      <c r="Z111" s="13"/>
      <c r="AA111" s="13"/>
      <c r="AB111" s="13"/>
      <c r="AC111" s="13"/>
      <c r="AD111" s="13"/>
      <c r="AE111" s="13"/>
      <c r="AT111" s="258" t="s">
        <v>801</v>
      </c>
      <c r="AU111" s="258" t="s">
        <v>81</v>
      </c>
      <c r="AV111" s="13" t="s">
        <v>81</v>
      </c>
      <c r="AW111" s="13" t="s">
        <v>33</v>
      </c>
      <c r="AX111" s="13" t="s">
        <v>79</v>
      </c>
      <c r="AY111" s="258" t="s">
        <v>240</v>
      </c>
    </row>
    <row r="112" s="2" customFormat="1">
      <c r="A112" s="39"/>
      <c r="B112" s="40"/>
      <c r="C112" s="214" t="s">
        <v>271</v>
      </c>
      <c r="D112" s="214" t="s">
        <v>243</v>
      </c>
      <c r="E112" s="215" t="s">
        <v>1001</v>
      </c>
      <c r="F112" s="216" t="s">
        <v>1002</v>
      </c>
      <c r="G112" s="217" t="s">
        <v>806</v>
      </c>
      <c r="H112" s="218">
        <v>6</v>
      </c>
      <c r="I112" s="219"/>
      <c r="J112" s="220">
        <f>ROUND(I112*H112,2)</f>
        <v>0</v>
      </c>
      <c r="K112" s="216" t="s">
        <v>749</v>
      </c>
      <c r="L112" s="45"/>
      <c r="M112" s="221" t="s">
        <v>19</v>
      </c>
      <c r="N112" s="222" t="s">
        <v>43</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248</v>
      </c>
      <c r="AT112" s="225" t="s">
        <v>243</v>
      </c>
      <c r="AU112" s="225" t="s">
        <v>81</v>
      </c>
      <c r="AY112" s="18" t="s">
        <v>240</v>
      </c>
      <c r="BE112" s="226">
        <f>IF(N112="základní",J112,0)</f>
        <v>0</v>
      </c>
      <c r="BF112" s="226">
        <f>IF(N112="snížená",J112,0)</f>
        <v>0</v>
      </c>
      <c r="BG112" s="226">
        <f>IF(N112="zákl. přenesená",J112,0)</f>
        <v>0</v>
      </c>
      <c r="BH112" s="226">
        <f>IF(N112="sníž. přenesená",J112,0)</f>
        <v>0</v>
      </c>
      <c r="BI112" s="226">
        <f>IF(N112="nulová",J112,0)</f>
        <v>0</v>
      </c>
      <c r="BJ112" s="18" t="s">
        <v>79</v>
      </c>
      <c r="BK112" s="226">
        <f>ROUND(I112*H112,2)</f>
        <v>0</v>
      </c>
      <c r="BL112" s="18" t="s">
        <v>248</v>
      </c>
      <c r="BM112" s="225" t="s">
        <v>1003</v>
      </c>
    </row>
    <row r="113" s="2" customFormat="1">
      <c r="A113" s="39"/>
      <c r="B113" s="40"/>
      <c r="C113" s="238" t="s">
        <v>304</v>
      </c>
      <c r="D113" s="238" t="s">
        <v>797</v>
      </c>
      <c r="E113" s="239" t="s">
        <v>1004</v>
      </c>
      <c r="F113" s="240" t="s">
        <v>1005</v>
      </c>
      <c r="G113" s="241" t="s">
        <v>806</v>
      </c>
      <c r="H113" s="242">
        <v>2</v>
      </c>
      <c r="I113" s="243"/>
      <c r="J113" s="244">
        <f>ROUND(I113*H113,2)</f>
        <v>0</v>
      </c>
      <c r="K113" s="240" t="s">
        <v>749</v>
      </c>
      <c r="L113" s="245"/>
      <c r="M113" s="246" t="s">
        <v>19</v>
      </c>
      <c r="N113" s="247" t="s">
        <v>43</v>
      </c>
      <c r="O113" s="85"/>
      <c r="P113" s="223">
        <f>O113*H113</f>
        <v>0</v>
      </c>
      <c r="Q113" s="223">
        <v>0.086999999999999994</v>
      </c>
      <c r="R113" s="223">
        <f>Q113*H113</f>
        <v>0.17399999999999999</v>
      </c>
      <c r="S113" s="223">
        <v>0</v>
      </c>
      <c r="T113" s="224">
        <f>S113*H113</f>
        <v>0</v>
      </c>
      <c r="U113" s="39"/>
      <c r="V113" s="39"/>
      <c r="W113" s="39"/>
      <c r="X113" s="39"/>
      <c r="Y113" s="39"/>
      <c r="Z113" s="39"/>
      <c r="AA113" s="39"/>
      <c r="AB113" s="39"/>
      <c r="AC113" s="39"/>
      <c r="AD113" s="39"/>
      <c r="AE113" s="39"/>
      <c r="AR113" s="225" t="s">
        <v>257</v>
      </c>
      <c r="AT113" s="225" t="s">
        <v>797</v>
      </c>
      <c r="AU113" s="225" t="s">
        <v>81</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1006</v>
      </c>
    </row>
    <row r="114" s="2" customFormat="1">
      <c r="A114" s="39"/>
      <c r="B114" s="40"/>
      <c r="C114" s="238" t="s">
        <v>275</v>
      </c>
      <c r="D114" s="238" t="s">
        <v>797</v>
      </c>
      <c r="E114" s="239" t="s">
        <v>1007</v>
      </c>
      <c r="F114" s="240" t="s">
        <v>1008</v>
      </c>
      <c r="G114" s="241" t="s">
        <v>806</v>
      </c>
      <c r="H114" s="242">
        <v>2</v>
      </c>
      <c r="I114" s="243"/>
      <c r="J114" s="244">
        <f>ROUND(I114*H114,2)</f>
        <v>0</v>
      </c>
      <c r="K114" s="240" t="s">
        <v>749</v>
      </c>
      <c r="L114" s="245"/>
      <c r="M114" s="246" t="s">
        <v>19</v>
      </c>
      <c r="N114" s="247" t="s">
        <v>43</v>
      </c>
      <c r="O114" s="85"/>
      <c r="P114" s="223">
        <f>O114*H114</f>
        <v>0</v>
      </c>
      <c r="Q114" s="223">
        <v>0.089099999999999999</v>
      </c>
      <c r="R114" s="223">
        <f>Q114*H114</f>
        <v>0.1782</v>
      </c>
      <c r="S114" s="223">
        <v>0</v>
      </c>
      <c r="T114" s="224">
        <f>S114*H114</f>
        <v>0</v>
      </c>
      <c r="U114" s="39"/>
      <c r="V114" s="39"/>
      <c r="W114" s="39"/>
      <c r="X114" s="39"/>
      <c r="Y114" s="39"/>
      <c r="Z114" s="39"/>
      <c r="AA114" s="39"/>
      <c r="AB114" s="39"/>
      <c r="AC114" s="39"/>
      <c r="AD114" s="39"/>
      <c r="AE114" s="39"/>
      <c r="AR114" s="225" t="s">
        <v>257</v>
      </c>
      <c r="AT114" s="225" t="s">
        <v>797</v>
      </c>
      <c r="AU114" s="225" t="s">
        <v>81</v>
      </c>
      <c r="AY114" s="18" t="s">
        <v>240</v>
      </c>
      <c r="BE114" s="226">
        <f>IF(N114="základní",J114,0)</f>
        <v>0</v>
      </c>
      <c r="BF114" s="226">
        <f>IF(N114="snížená",J114,0)</f>
        <v>0</v>
      </c>
      <c r="BG114" s="226">
        <f>IF(N114="zákl. přenesená",J114,0)</f>
        <v>0</v>
      </c>
      <c r="BH114" s="226">
        <f>IF(N114="sníž. přenesená",J114,0)</f>
        <v>0</v>
      </c>
      <c r="BI114" s="226">
        <f>IF(N114="nulová",J114,0)</f>
        <v>0</v>
      </c>
      <c r="BJ114" s="18" t="s">
        <v>79</v>
      </c>
      <c r="BK114" s="226">
        <f>ROUND(I114*H114,2)</f>
        <v>0</v>
      </c>
      <c r="BL114" s="18" t="s">
        <v>248</v>
      </c>
      <c r="BM114" s="225" t="s">
        <v>1009</v>
      </c>
    </row>
    <row r="115" s="2" customFormat="1" ht="21.75" customHeight="1">
      <c r="A115" s="39"/>
      <c r="B115" s="40"/>
      <c r="C115" s="238" t="s">
        <v>309</v>
      </c>
      <c r="D115" s="238" t="s">
        <v>797</v>
      </c>
      <c r="E115" s="239" t="s">
        <v>1010</v>
      </c>
      <c r="F115" s="240" t="s">
        <v>1011</v>
      </c>
      <c r="G115" s="241" t="s">
        <v>806</v>
      </c>
      <c r="H115" s="242">
        <v>2</v>
      </c>
      <c r="I115" s="243"/>
      <c r="J115" s="244">
        <f>ROUND(I115*H115,2)</f>
        <v>0</v>
      </c>
      <c r="K115" s="240" t="s">
        <v>247</v>
      </c>
      <c r="L115" s="245"/>
      <c r="M115" s="246" t="s">
        <v>19</v>
      </c>
      <c r="N115" s="247" t="s">
        <v>43</v>
      </c>
      <c r="O115" s="85"/>
      <c r="P115" s="223">
        <f>O115*H115</f>
        <v>0</v>
      </c>
      <c r="Q115" s="223">
        <v>0.058500000000000003</v>
      </c>
      <c r="R115" s="223">
        <f>Q115*H115</f>
        <v>0.11700000000000001</v>
      </c>
      <c r="S115" s="223">
        <v>0</v>
      </c>
      <c r="T115" s="224">
        <f>S115*H115</f>
        <v>0</v>
      </c>
      <c r="U115" s="39"/>
      <c r="V115" s="39"/>
      <c r="W115" s="39"/>
      <c r="X115" s="39"/>
      <c r="Y115" s="39"/>
      <c r="Z115" s="39"/>
      <c r="AA115" s="39"/>
      <c r="AB115" s="39"/>
      <c r="AC115" s="39"/>
      <c r="AD115" s="39"/>
      <c r="AE115" s="39"/>
      <c r="AR115" s="225" t="s">
        <v>257</v>
      </c>
      <c r="AT115" s="225" t="s">
        <v>797</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1012</v>
      </c>
    </row>
    <row r="116" s="2" customFormat="1" ht="44.25" customHeight="1">
      <c r="A116" s="39"/>
      <c r="B116" s="40"/>
      <c r="C116" s="214" t="s">
        <v>278</v>
      </c>
      <c r="D116" s="214" t="s">
        <v>243</v>
      </c>
      <c r="E116" s="215" t="s">
        <v>1013</v>
      </c>
      <c r="F116" s="216" t="s">
        <v>1014</v>
      </c>
      <c r="G116" s="217" t="s">
        <v>261</v>
      </c>
      <c r="H116" s="218">
        <v>26.100000000000001</v>
      </c>
      <c r="I116" s="219"/>
      <c r="J116" s="220">
        <f>ROUND(I116*H116,2)</f>
        <v>0</v>
      </c>
      <c r="K116" s="216" t="s">
        <v>749</v>
      </c>
      <c r="L116" s="45"/>
      <c r="M116" s="221" t="s">
        <v>19</v>
      </c>
      <c r="N116" s="222" t="s">
        <v>43</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248</v>
      </c>
      <c r="AT116" s="225" t="s">
        <v>243</v>
      </c>
      <c r="AU116" s="225" t="s">
        <v>81</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1015</v>
      </c>
    </row>
    <row r="117" s="2" customFormat="1">
      <c r="A117" s="39"/>
      <c r="B117" s="40"/>
      <c r="C117" s="238" t="s">
        <v>7</v>
      </c>
      <c r="D117" s="238" t="s">
        <v>797</v>
      </c>
      <c r="E117" s="239" t="s">
        <v>1016</v>
      </c>
      <c r="F117" s="240" t="s">
        <v>1017</v>
      </c>
      <c r="G117" s="241" t="s">
        <v>261</v>
      </c>
      <c r="H117" s="242">
        <v>31.32</v>
      </c>
      <c r="I117" s="243"/>
      <c r="J117" s="244">
        <f>ROUND(I117*H117,2)</f>
        <v>0</v>
      </c>
      <c r="K117" s="240" t="s">
        <v>749</v>
      </c>
      <c r="L117" s="245"/>
      <c r="M117" s="246" t="s">
        <v>19</v>
      </c>
      <c r="N117" s="247" t="s">
        <v>43</v>
      </c>
      <c r="O117" s="85"/>
      <c r="P117" s="223">
        <f>O117*H117</f>
        <v>0</v>
      </c>
      <c r="Q117" s="223">
        <v>0.0048999999999999998</v>
      </c>
      <c r="R117" s="223">
        <f>Q117*H117</f>
        <v>0.15346799999999999</v>
      </c>
      <c r="S117" s="223">
        <v>0</v>
      </c>
      <c r="T117" s="224">
        <f>S117*H117</f>
        <v>0</v>
      </c>
      <c r="U117" s="39"/>
      <c r="V117" s="39"/>
      <c r="W117" s="39"/>
      <c r="X117" s="39"/>
      <c r="Y117" s="39"/>
      <c r="Z117" s="39"/>
      <c r="AA117" s="39"/>
      <c r="AB117" s="39"/>
      <c r="AC117" s="39"/>
      <c r="AD117" s="39"/>
      <c r="AE117" s="39"/>
      <c r="AR117" s="225" t="s">
        <v>257</v>
      </c>
      <c r="AT117" s="225" t="s">
        <v>797</v>
      </c>
      <c r="AU117" s="225" t="s">
        <v>81</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248</v>
      </c>
      <c r="BM117" s="225" t="s">
        <v>1018</v>
      </c>
    </row>
    <row r="118" s="13" customFormat="1">
      <c r="A118" s="13"/>
      <c r="B118" s="248"/>
      <c r="C118" s="249"/>
      <c r="D118" s="227" t="s">
        <v>801</v>
      </c>
      <c r="E118" s="250" t="s">
        <v>19</v>
      </c>
      <c r="F118" s="251" t="s">
        <v>1019</v>
      </c>
      <c r="G118" s="249"/>
      <c r="H118" s="252">
        <v>31.32</v>
      </c>
      <c r="I118" s="253"/>
      <c r="J118" s="249"/>
      <c r="K118" s="249"/>
      <c r="L118" s="254"/>
      <c r="M118" s="255"/>
      <c r="N118" s="256"/>
      <c r="O118" s="256"/>
      <c r="P118" s="256"/>
      <c r="Q118" s="256"/>
      <c r="R118" s="256"/>
      <c r="S118" s="256"/>
      <c r="T118" s="257"/>
      <c r="U118" s="13"/>
      <c r="V118" s="13"/>
      <c r="W118" s="13"/>
      <c r="X118" s="13"/>
      <c r="Y118" s="13"/>
      <c r="Z118" s="13"/>
      <c r="AA118" s="13"/>
      <c r="AB118" s="13"/>
      <c r="AC118" s="13"/>
      <c r="AD118" s="13"/>
      <c r="AE118" s="13"/>
      <c r="AT118" s="258" t="s">
        <v>801</v>
      </c>
      <c r="AU118" s="258" t="s">
        <v>81</v>
      </c>
      <c r="AV118" s="13" t="s">
        <v>81</v>
      </c>
      <c r="AW118" s="13" t="s">
        <v>33</v>
      </c>
      <c r="AX118" s="13" t="s">
        <v>79</v>
      </c>
      <c r="AY118" s="258" t="s">
        <v>240</v>
      </c>
    </row>
    <row r="119" s="2" customFormat="1" ht="44.25" customHeight="1">
      <c r="A119" s="39"/>
      <c r="B119" s="40"/>
      <c r="C119" s="214" t="s">
        <v>283</v>
      </c>
      <c r="D119" s="214" t="s">
        <v>243</v>
      </c>
      <c r="E119" s="215" t="s">
        <v>1020</v>
      </c>
      <c r="F119" s="216" t="s">
        <v>1021</v>
      </c>
      <c r="G119" s="217" t="s">
        <v>806</v>
      </c>
      <c r="H119" s="218">
        <v>2</v>
      </c>
      <c r="I119" s="219"/>
      <c r="J119" s="220">
        <f>ROUND(I119*H119,2)</f>
        <v>0</v>
      </c>
      <c r="K119" s="216" t="s">
        <v>749</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248</v>
      </c>
      <c r="AT119" s="225" t="s">
        <v>243</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1022</v>
      </c>
    </row>
    <row r="120" s="2" customFormat="1" ht="16.5" customHeight="1">
      <c r="A120" s="39"/>
      <c r="B120" s="40"/>
      <c r="C120" s="238" t="s">
        <v>318</v>
      </c>
      <c r="D120" s="238" t="s">
        <v>797</v>
      </c>
      <c r="E120" s="239" t="s">
        <v>1023</v>
      </c>
      <c r="F120" s="240" t="s">
        <v>1024</v>
      </c>
      <c r="G120" s="241" t="s">
        <v>806</v>
      </c>
      <c r="H120" s="242">
        <v>2</v>
      </c>
      <c r="I120" s="243"/>
      <c r="J120" s="244">
        <f>ROUND(I120*H120,2)</f>
        <v>0</v>
      </c>
      <c r="K120" s="240" t="s">
        <v>749</v>
      </c>
      <c r="L120" s="245"/>
      <c r="M120" s="246" t="s">
        <v>19</v>
      </c>
      <c r="N120" s="247" t="s">
        <v>43</v>
      </c>
      <c r="O120" s="85"/>
      <c r="P120" s="223">
        <f>O120*H120</f>
        <v>0</v>
      </c>
      <c r="Q120" s="223">
        <v>0.00072999999999999996</v>
      </c>
      <c r="R120" s="223">
        <f>Q120*H120</f>
        <v>0.0014599999999999999</v>
      </c>
      <c r="S120" s="223">
        <v>0</v>
      </c>
      <c r="T120" s="224">
        <f>S120*H120</f>
        <v>0</v>
      </c>
      <c r="U120" s="39"/>
      <c r="V120" s="39"/>
      <c r="W120" s="39"/>
      <c r="X120" s="39"/>
      <c r="Y120" s="39"/>
      <c r="Z120" s="39"/>
      <c r="AA120" s="39"/>
      <c r="AB120" s="39"/>
      <c r="AC120" s="39"/>
      <c r="AD120" s="39"/>
      <c r="AE120" s="39"/>
      <c r="AR120" s="225" t="s">
        <v>257</v>
      </c>
      <c r="AT120" s="225" t="s">
        <v>797</v>
      </c>
      <c r="AU120" s="225" t="s">
        <v>81</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248</v>
      </c>
      <c r="BM120" s="225" t="s">
        <v>1025</v>
      </c>
    </row>
    <row r="121" s="2" customFormat="1">
      <c r="A121" s="39"/>
      <c r="B121" s="40"/>
      <c r="C121" s="214" t="s">
        <v>286</v>
      </c>
      <c r="D121" s="214" t="s">
        <v>243</v>
      </c>
      <c r="E121" s="215" t="s">
        <v>1026</v>
      </c>
      <c r="F121" s="216" t="s">
        <v>1027</v>
      </c>
      <c r="G121" s="217" t="s">
        <v>806</v>
      </c>
      <c r="H121" s="218">
        <v>2</v>
      </c>
      <c r="I121" s="219"/>
      <c r="J121" s="220">
        <f>ROUND(I121*H121,2)</f>
        <v>0</v>
      </c>
      <c r="K121" s="216" t="s">
        <v>749</v>
      </c>
      <c r="L121" s="45"/>
      <c r="M121" s="221" t="s">
        <v>19</v>
      </c>
      <c r="N121" s="222" t="s">
        <v>43</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248</v>
      </c>
      <c r="AT121" s="225" t="s">
        <v>243</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1028</v>
      </c>
    </row>
    <row r="122" s="2" customFormat="1" ht="16.5" customHeight="1">
      <c r="A122" s="39"/>
      <c r="B122" s="40"/>
      <c r="C122" s="238" t="s">
        <v>323</v>
      </c>
      <c r="D122" s="238" t="s">
        <v>797</v>
      </c>
      <c r="E122" s="239" t="s">
        <v>1029</v>
      </c>
      <c r="F122" s="240" t="s">
        <v>1030</v>
      </c>
      <c r="G122" s="241" t="s">
        <v>806</v>
      </c>
      <c r="H122" s="242">
        <v>1</v>
      </c>
      <c r="I122" s="243"/>
      <c r="J122" s="244">
        <f>ROUND(I122*H122,2)</f>
        <v>0</v>
      </c>
      <c r="K122" s="240" t="s">
        <v>749</v>
      </c>
      <c r="L122" s="245"/>
      <c r="M122" s="246" t="s">
        <v>19</v>
      </c>
      <c r="N122" s="247" t="s">
        <v>43</v>
      </c>
      <c r="O122" s="85"/>
      <c r="P122" s="223">
        <f>O122*H122</f>
        <v>0</v>
      </c>
      <c r="Q122" s="223">
        <v>0.0016000000000000001</v>
      </c>
      <c r="R122" s="223">
        <f>Q122*H122</f>
        <v>0.0016000000000000001</v>
      </c>
      <c r="S122" s="223">
        <v>0</v>
      </c>
      <c r="T122" s="224">
        <f>S122*H122</f>
        <v>0</v>
      </c>
      <c r="U122" s="39"/>
      <c r="V122" s="39"/>
      <c r="W122" s="39"/>
      <c r="X122" s="39"/>
      <c r="Y122" s="39"/>
      <c r="Z122" s="39"/>
      <c r="AA122" s="39"/>
      <c r="AB122" s="39"/>
      <c r="AC122" s="39"/>
      <c r="AD122" s="39"/>
      <c r="AE122" s="39"/>
      <c r="AR122" s="225" t="s">
        <v>257</v>
      </c>
      <c r="AT122" s="225" t="s">
        <v>797</v>
      </c>
      <c r="AU122" s="225" t="s">
        <v>81</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248</v>
      </c>
      <c r="BM122" s="225" t="s">
        <v>1031</v>
      </c>
    </row>
    <row r="123" s="2" customFormat="1" ht="16.5" customHeight="1">
      <c r="A123" s="39"/>
      <c r="B123" s="40"/>
      <c r="C123" s="238" t="s">
        <v>290</v>
      </c>
      <c r="D123" s="238" t="s">
        <v>797</v>
      </c>
      <c r="E123" s="239" t="s">
        <v>1032</v>
      </c>
      <c r="F123" s="240" t="s">
        <v>1033</v>
      </c>
      <c r="G123" s="241" t="s">
        <v>806</v>
      </c>
      <c r="H123" s="242">
        <v>1</v>
      </c>
      <c r="I123" s="243"/>
      <c r="J123" s="244">
        <f>ROUND(I123*H123,2)</f>
        <v>0</v>
      </c>
      <c r="K123" s="240" t="s">
        <v>247</v>
      </c>
      <c r="L123" s="245"/>
      <c r="M123" s="246" t="s">
        <v>19</v>
      </c>
      <c r="N123" s="247" t="s">
        <v>43</v>
      </c>
      <c r="O123" s="85"/>
      <c r="P123" s="223">
        <f>O123*H123</f>
        <v>0</v>
      </c>
      <c r="Q123" s="223">
        <v>0.0016000000000000001</v>
      </c>
      <c r="R123" s="223">
        <f>Q123*H123</f>
        <v>0.0016000000000000001</v>
      </c>
      <c r="S123" s="223">
        <v>0</v>
      </c>
      <c r="T123" s="224">
        <f>S123*H123</f>
        <v>0</v>
      </c>
      <c r="U123" s="39"/>
      <c r="V123" s="39"/>
      <c r="W123" s="39"/>
      <c r="X123" s="39"/>
      <c r="Y123" s="39"/>
      <c r="Z123" s="39"/>
      <c r="AA123" s="39"/>
      <c r="AB123" s="39"/>
      <c r="AC123" s="39"/>
      <c r="AD123" s="39"/>
      <c r="AE123" s="39"/>
      <c r="AR123" s="225" t="s">
        <v>257</v>
      </c>
      <c r="AT123" s="225" t="s">
        <v>797</v>
      </c>
      <c r="AU123" s="225" t="s">
        <v>81</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1034</v>
      </c>
    </row>
    <row r="124" s="2" customFormat="1" ht="21.75" customHeight="1">
      <c r="A124" s="39"/>
      <c r="B124" s="40"/>
      <c r="C124" s="214" t="s">
        <v>328</v>
      </c>
      <c r="D124" s="214" t="s">
        <v>243</v>
      </c>
      <c r="E124" s="215" t="s">
        <v>1035</v>
      </c>
      <c r="F124" s="216" t="s">
        <v>1036</v>
      </c>
      <c r="G124" s="217" t="s">
        <v>261</v>
      </c>
      <c r="H124" s="218">
        <v>26.100000000000001</v>
      </c>
      <c r="I124" s="219"/>
      <c r="J124" s="220">
        <f>ROUND(I124*H124,2)</f>
        <v>0</v>
      </c>
      <c r="K124" s="216" t="s">
        <v>749</v>
      </c>
      <c r="L124" s="45"/>
      <c r="M124" s="221" t="s">
        <v>19</v>
      </c>
      <c r="N124" s="222" t="s">
        <v>43</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248</v>
      </c>
      <c r="AT124" s="225" t="s">
        <v>243</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1037</v>
      </c>
    </row>
    <row r="125" s="2" customFormat="1">
      <c r="A125" s="39"/>
      <c r="B125" s="40"/>
      <c r="C125" s="214" t="s">
        <v>294</v>
      </c>
      <c r="D125" s="214" t="s">
        <v>243</v>
      </c>
      <c r="E125" s="215" t="s">
        <v>1038</v>
      </c>
      <c r="F125" s="216" t="s">
        <v>1039</v>
      </c>
      <c r="G125" s="217" t="s">
        <v>261</v>
      </c>
      <c r="H125" s="218">
        <v>26.100000000000001</v>
      </c>
      <c r="I125" s="219"/>
      <c r="J125" s="220">
        <f>ROUND(I125*H125,2)</f>
        <v>0</v>
      </c>
      <c r="K125" s="216" t="s">
        <v>749</v>
      </c>
      <c r="L125" s="45"/>
      <c r="M125" s="221" t="s">
        <v>19</v>
      </c>
      <c r="N125" s="222" t="s">
        <v>43</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248</v>
      </c>
      <c r="AT125" s="225" t="s">
        <v>243</v>
      </c>
      <c r="AU125" s="225" t="s">
        <v>81</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248</v>
      </c>
      <c r="BM125" s="225" t="s">
        <v>1040</v>
      </c>
    </row>
    <row r="126" s="2" customFormat="1">
      <c r="A126" s="39"/>
      <c r="B126" s="40"/>
      <c r="C126" s="214" t="s">
        <v>334</v>
      </c>
      <c r="D126" s="214" t="s">
        <v>243</v>
      </c>
      <c r="E126" s="215" t="s">
        <v>860</v>
      </c>
      <c r="F126" s="216" t="s">
        <v>861</v>
      </c>
      <c r="G126" s="217" t="s">
        <v>806</v>
      </c>
      <c r="H126" s="218">
        <v>2</v>
      </c>
      <c r="I126" s="219"/>
      <c r="J126" s="220">
        <f>ROUND(I126*H126,2)</f>
        <v>0</v>
      </c>
      <c r="K126" s="216" t="s">
        <v>749</v>
      </c>
      <c r="L126" s="45"/>
      <c r="M126" s="221" t="s">
        <v>19</v>
      </c>
      <c r="N126" s="222" t="s">
        <v>43</v>
      </c>
      <c r="O126" s="85"/>
      <c r="P126" s="223">
        <f>O126*H126</f>
        <v>0</v>
      </c>
      <c r="Q126" s="223">
        <v>0.45937</v>
      </c>
      <c r="R126" s="223">
        <f>Q126*H126</f>
        <v>0.91874</v>
      </c>
      <c r="S126" s="223">
        <v>0</v>
      </c>
      <c r="T126" s="224">
        <f>S126*H126</f>
        <v>0</v>
      </c>
      <c r="U126" s="39"/>
      <c r="V126" s="39"/>
      <c r="W126" s="39"/>
      <c r="X126" s="39"/>
      <c r="Y126" s="39"/>
      <c r="Z126" s="39"/>
      <c r="AA126" s="39"/>
      <c r="AB126" s="39"/>
      <c r="AC126" s="39"/>
      <c r="AD126" s="39"/>
      <c r="AE126" s="39"/>
      <c r="AR126" s="225" t="s">
        <v>248</v>
      </c>
      <c r="AT126" s="225" t="s">
        <v>243</v>
      </c>
      <c r="AU126" s="225" t="s">
        <v>81</v>
      </c>
      <c r="AY126" s="18" t="s">
        <v>240</v>
      </c>
      <c r="BE126" s="226">
        <f>IF(N126="základní",J126,0)</f>
        <v>0</v>
      </c>
      <c r="BF126" s="226">
        <f>IF(N126="snížená",J126,0)</f>
        <v>0</v>
      </c>
      <c r="BG126" s="226">
        <f>IF(N126="zákl. přenesená",J126,0)</f>
        <v>0</v>
      </c>
      <c r="BH126" s="226">
        <f>IF(N126="sníž. přenesená",J126,0)</f>
        <v>0</v>
      </c>
      <c r="BI126" s="226">
        <f>IF(N126="nulová",J126,0)</f>
        <v>0</v>
      </c>
      <c r="BJ126" s="18" t="s">
        <v>79</v>
      </c>
      <c r="BK126" s="226">
        <f>ROUND(I126*H126,2)</f>
        <v>0</v>
      </c>
      <c r="BL126" s="18" t="s">
        <v>248</v>
      </c>
      <c r="BM126" s="225" t="s">
        <v>1041</v>
      </c>
    </row>
    <row r="127" s="2" customFormat="1" ht="21.75" customHeight="1">
      <c r="A127" s="39"/>
      <c r="B127" s="40"/>
      <c r="C127" s="214" t="s">
        <v>298</v>
      </c>
      <c r="D127" s="214" t="s">
        <v>243</v>
      </c>
      <c r="E127" s="215" t="s">
        <v>1042</v>
      </c>
      <c r="F127" s="216" t="s">
        <v>1043</v>
      </c>
      <c r="G127" s="217" t="s">
        <v>261</v>
      </c>
      <c r="H127" s="218">
        <v>45.299999999999997</v>
      </c>
      <c r="I127" s="219"/>
      <c r="J127" s="220">
        <f>ROUND(I127*H127,2)</f>
        <v>0</v>
      </c>
      <c r="K127" s="216" t="s">
        <v>749</v>
      </c>
      <c r="L127" s="45"/>
      <c r="M127" s="221" t="s">
        <v>19</v>
      </c>
      <c r="N127" s="222" t="s">
        <v>43</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248</v>
      </c>
      <c r="AT127" s="225" t="s">
        <v>243</v>
      </c>
      <c r="AU127" s="225" t="s">
        <v>81</v>
      </c>
      <c r="AY127" s="18" t="s">
        <v>240</v>
      </c>
      <c r="BE127" s="226">
        <f>IF(N127="základní",J127,0)</f>
        <v>0</v>
      </c>
      <c r="BF127" s="226">
        <f>IF(N127="snížená",J127,0)</f>
        <v>0</v>
      </c>
      <c r="BG127" s="226">
        <f>IF(N127="zákl. přenesená",J127,0)</f>
        <v>0</v>
      </c>
      <c r="BH127" s="226">
        <f>IF(N127="sníž. přenesená",J127,0)</f>
        <v>0</v>
      </c>
      <c r="BI127" s="226">
        <f>IF(N127="nulová",J127,0)</f>
        <v>0</v>
      </c>
      <c r="BJ127" s="18" t="s">
        <v>79</v>
      </c>
      <c r="BK127" s="226">
        <f>ROUND(I127*H127,2)</f>
        <v>0</v>
      </c>
      <c r="BL127" s="18" t="s">
        <v>248</v>
      </c>
      <c r="BM127" s="225" t="s">
        <v>1044</v>
      </c>
    </row>
    <row r="128" s="2" customFormat="1">
      <c r="A128" s="39"/>
      <c r="B128" s="40"/>
      <c r="C128" s="214" t="s">
        <v>341</v>
      </c>
      <c r="D128" s="214" t="s">
        <v>243</v>
      </c>
      <c r="E128" s="215" t="s">
        <v>1045</v>
      </c>
      <c r="F128" s="216" t="s">
        <v>1046</v>
      </c>
      <c r="G128" s="217" t="s">
        <v>261</v>
      </c>
      <c r="H128" s="218">
        <v>45.299999999999997</v>
      </c>
      <c r="I128" s="219"/>
      <c r="J128" s="220">
        <f>ROUND(I128*H128,2)</f>
        <v>0</v>
      </c>
      <c r="K128" s="216" t="s">
        <v>749</v>
      </c>
      <c r="L128" s="45"/>
      <c r="M128" s="221" t="s">
        <v>19</v>
      </c>
      <c r="N128" s="222" t="s">
        <v>43</v>
      </c>
      <c r="O128" s="85"/>
      <c r="P128" s="223">
        <f>O128*H128</f>
        <v>0</v>
      </c>
      <c r="Q128" s="223">
        <v>1.0000000000000001E-05</v>
      </c>
      <c r="R128" s="223">
        <f>Q128*H128</f>
        <v>0.00045300000000000001</v>
      </c>
      <c r="S128" s="223">
        <v>0</v>
      </c>
      <c r="T128" s="224">
        <f>S128*H128</f>
        <v>0</v>
      </c>
      <c r="U128" s="39"/>
      <c r="V128" s="39"/>
      <c r="W128" s="39"/>
      <c r="X128" s="39"/>
      <c r="Y128" s="39"/>
      <c r="Z128" s="39"/>
      <c r="AA128" s="39"/>
      <c r="AB128" s="39"/>
      <c r="AC128" s="39"/>
      <c r="AD128" s="39"/>
      <c r="AE128" s="39"/>
      <c r="AR128" s="225" t="s">
        <v>248</v>
      </c>
      <c r="AT128" s="225" t="s">
        <v>243</v>
      </c>
      <c r="AU128" s="225" t="s">
        <v>81</v>
      </c>
      <c r="AY128" s="18" t="s">
        <v>240</v>
      </c>
      <c r="BE128" s="226">
        <f>IF(N128="základní",J128,0)</f>
        <v>0</v>
      </c>
      <c r="BF128" s="226">
        <f>IF(N128="snížená",J128,0)</f>
        <v>0</v>
      </c>
      <c r="BG128" s="226">
        <f>IF(N128="zákl. přenesená",J128,0)</f>
        <v>0</v>
      </c>
      <c r="BH128" s="226">
        <f>IF(N128="sníž. přenesená",J128,0)</f>
        <v>0</v>
      </c>
      <c r="BI128" s="226">
        <f>IF(N128="nulová",J128,0)</f>
        <v>0</v>
      </c>
      <c r="BJ128" s="18" t="s">
        <v>79</v>
      </c>
      <c r="BK128" s="226">
        <f>ROUND(I128*H128,2)</f>
        <v>0</v>
      </c>
      <c r="BL128" s="18" t="s">
        <v>248</v>
      </c>
      <c r="BM128" s="225" t="s">
        <v>1047</v>
      </c>
    </row>
    <row r="129" s="2" customFormat="1" ht="33" customHeight="1">
      <c r="A129" s="39"/>
      <c r="B129" s="40"/>
      <c r="C129" s="214" t="s">
        <v>301</v>
      </c>
      <c r="D129" s="214" t="s">
        <v>243</v>
      </c>
      <c r="E129" s="215" t="s">
        <v>1048</v>
      </c>
      <c r="F129" s="216" t="s">
        <v>1049</v>
      </c>
      <c r="G129" s="217" t="s">
        <v>806</v>
      </c>
      <c r="H129" s="218">
        <v>2</v>
      </c>
      <c r="I129" s="219"/>
      <c r="J129" s="220">
        <f>ROUND(I129*H129,2)</f>
        <v>0</v>
      </c>
      <c r="K129" s="216" t="s">
        <v>749</v>
      </c>
      <c r="L129" s="45"/>
      <c r="M129" s="221" t="s">
        <v>19</v>
      </c>
      <c r="N129" s="222" t="s">
        <v>43</v>
      </c>
      <c r="O129" s="85"/>
      <c r="P129" s="223">
        <f>O129*H129</f>
        <v>0</v>
      </c>
      <c r="Q129" s="223">
        <v>0.47094000000000003</v>
      </c>
      <c r="R129" s="223">
        <f>Q129*H129</f>
        <v>0.94188000000000005</v>
      </c>
      <c r="S129" s="223">
        <v>0</v>
      </c>
      <c r="T129" s="224">
        <f>S129*H129</f>
        <v>0</v>
      </c>
      <c r="U129" s="39"/>
      <c r="V129" s="39"/>
      <c r="W129" s="39"/>
      <c r="X129" s="39"/>
      <c r="Y129" s="39"/>
      <c r="Z129" s="39"/>
      <c r="AA129" s="39"/>
      <c r="AB129" s="39"/>
      <c r="AC129" s="39"/>
      <c r="AD129" s="39"/>
      <c r="AE129" s="39"/>
      <c r="AR129" s="225" t="s">
        <v>248</v>
      </c>
      <c r="AT129" s="225" t="s">
        <v>243</v>
      </c>
      <c r="AU129" s="225" t="s">
        <v>81</v>
      </c>
      <c r="AY129" s="18" t="s">
        <v>240</v>
      </c>
      <c r="BE129" s="226">
        <f>IF(N129="základní",J129,0)</f>
        <v>0</v>
      </c>
      <c r="BF129" s="226">
        <f>IF(N129="snížená",J129,0)</f>
        <v>0</v>
      </c>
      <c r="BG129" s="226">
        <f>IF(N129="zákl. přenesená",J129,0)</f>
        <v>0</v>
      </c>
      <c r="BH129" s="226">
        <f>IF(N129="sníž. přenesená",J129,0)</f>
        <v>0</v>
      </c>
      <c r="BI129" s="226">
        <f>IF(N129="nulová",J129,0)</f>
        <v>0</v>
      </c>
      <c r="BJ129" s="18" t="s">
        <v>79</v>
      </c>
      <c r="BK129" s="226">
        <f>ROUND(I129*H129,2)</f>
        <v>0</v>
      </c>
      <c r="BL129" s="18" t="s">
        <v>248</v>
      </c>
      <c r="BM129" s="225" t="s">
        <v>1050</v>
      </c>
    </row>
    <row r="130" s="2" customFormat="1" ht="33" customHeight="1">
      <c r="A130" s="39"/>
      <c r="B130" s="40"/>
      <c r="C130" s="214" t="s">
        <v>348</v>
      </c>
      <c r="D130" s="214" t="s">
        <v>243</v>
      </c>
      <c r="E130" s="215" t="s">
        <v>1051</v>
      </c>
      <c r="F130" s="216" t="s">
        <v>1052</v>
      </c>
      <c r="G130" s="217" t="s">
        <v>293</v>
      </c>
      <c r="H130" s="218">
        <v>3.2000000000000002</v>
      </c>
      <c r="I130" s="219"/>
      <c r="J130" s="220">
        <f>ROUND(I130*H130,2)</f>
        <v>0</v>
      </c>
      <c r="K130" s="216" t="s">
        <v>749</v>
      </c>
      <c r="L130" s="45"/>
      <c r="M130" s="221" t="s">
        <v>19</v>
      </c>
      <c r="N130" s="222" t="s">
        <v>43</v>
      </c>
      <c r="O130" s="85"/>
      <c r="P130" s="223">
        <f>O130*H130</f>
        <v>0</v>
      </c>
      <c r="Q130" s="223">
        <v>2.3010199999999998</v>
      </c>
      <c r="R130" s="223">
        <f>Q130*H130</f>
        <v>7.363264</v>
      </c>
      <c r="S130" s="223">
        <v>0</v>
      </c>
      <c r="T130" s="224">
        <f>S130*H130</f>
        <v>0</v>
      </c>
      <c r="U130" s="39"/>
      <c r="V130" s="39"/>
      <c r="W130" s="39"/>
      <c r="X130" s="39"/>
      <c r="Y130" s="39"/>
      <c r="Z130" s="39"/>
      <c r="AA130" s="39"/>
      <c r="AB130" s="39"/>
      <c r="AC130" s="39"/>
      <c r="AD130" s="39"/>
      <c r="AE130" s="39"/>
      <c r="AR130" s="225" t="s">
        <v>248</v>
      </c>
      <c r="AT130" s="225" t="s">
        <v>243</v>
      </c>
      <c r="AU130" s="225" t="s">
        <v>81</v>
      </c>
      <c r="AY130" s="18" t="s">
        <v>240</v>
      </c>
      <c r="BE130" s="226">
        <f>IF(N130="základní",J130,0)</f>
        <v>0</v>
      </c>
      <c r="BF130" s="226">
        <f>IF(N130="snížená",J130,0)</f>
        <v>0</v>
      </c>
      <c r="BG130" s="226">
        <f>IF(N130="zákl. přenesená",J130,0)</f>
        <v>0</v>
      </c>
      <c r="BH130" s="226">
        <f>IF(N130="sníž. přenesená",J130,0)</f>
        <v>0</v>
      </c>
      <c r="BI130" s="226">
        <f>IF(N130="nulová",J130,0)</f>
        <v>0</v>
      </c>
      <c r="BJ130" s="18" t="s">
        <v>79</v>
      </c>
      <c r="BK130" s="226">
        <f>ROUND(I130*H130,2)</f>
        <v>0</v>
      </c>
      <c r="BL130" s="18" t="s">
        <v>248</v>
      </c>
      <c r="BM130" s="225" t="s">
        <v>1053</v>
      </c>
    </row>
    <row r="131" s="2" customFormat="1">
      <c r="A131" s="39"/>
      <c r="B131" s="40"/>
      <c r="C131" s="214" t="s">
        <v>306</v>
      </c>
      <c r="D131" s="214" t="s">
        <v>243</v>
      </c>
      <c r="E131" s="215" t="s">
        <v>1054</v>
      </c>
      <c r="F131" s="216" t="s">
        <v>1055</v>
      </c>
      <c r="G131" s="217" t="s">
        <v>261</v>
      </c>
      <c r="H131" s="218">
        <v>139.80000000000001</v>
      </c>
      <c r="I131" s="219"/>
      <c r="J131" s="220">
        <f>ROUND(I131*H131,2)</f>
        <v>0</v>
      </c>
      <c r="K131" s="216" t="s">
        <v>749</v>
      </c>
      <c r="L131" s="45"/>
      <c r="M131" s="221" t="s">
        <v>19</v>
      </c>
      <c r="N131" s="222" t="s">
        <v>43</v>
      </c>
      <c r="O131" s="85"/>
      <c r="P131" s="223">
        <f>O131*H131</f>
        <v>0</v>
      </c>
      <c r="Q131" s="223">
        <v>0.00012999999999999999</v>
      </c>
      <c r="R131" s="223">
        <f>Q131*H131</f>
        <v>0.018173999999999999</v>
      </c>
      <c r="S131" s="223">
        <v>0</v>
      </c>
      <c r="T131" s="224">
        <f>S131*H131</f>
        <v>0</v>
      </c>
      <c r="U131" s="39"/>
      <c r="V131" s="39"/>
      <c r="W131" s="39"/>
      <c r="X131" s="39"/>
      <c r="Y131" s="39"/>
      <c r="Z131" s="39"/>
      <c r="AA131" s="39"/>
      <c r="AB131" s="39"/>
      <c r="AC131" s="39"/>
      <c r="AD131" s="39"/>
      <c r="AE131" s="39"/>
      <c r="AR131" s="225" t="s">
        <v>248</v>
      </c>
      <c r="AT131" s="225" t="s">
        <v>243</v>
      </c>
      <c r="AU131" s="225" t="s">
        <v>81</v>
      </c>
      <c r="AY131" s="18" t="s">
        <v>240</v>
      </c>
      <c r="BE131" s="226">
        <f>IF(N131="základní",J131,0)</f>
        <v>0</v>
      </c>
      <c r="BF131" s="226">
        <f>IF(N131="snížená",J131,0)</f>
        <v>0</v>
      </c>
      <c r="BG131" s="226">
        <f>IF(N131="zákl. přenesená",J131,0)</f>
        <v>0</v>
      </c>
      <c r="BH131" s="226">
        <f>IF(N131="sníž. přenesená",J131,0)</f>
        <v>0</v>
      </c>
      <c r="BI131" s="226">
        <f>IF(N131="nulová",J131,0)</f>
        <v>0</v>
      </c>
      <c r="BJ131" s="18" t="s">
        <v>79</v>
      </c>
      <c r="BK131" s="226">
        <f>ROUND(I131*H131,2)</f>
        <v>0</v>
      </c>
      <c r="BL131" s="18" t="s">
        <v>248</v>
      </c>
      <c r="BM131" s="225" t="s">
        <v>1056</v>
      </c>
    </row>
    <row r="132" s="12" customFormat="1" ht="22.8" customHeight="1">
      <c r="A132" s="12"/>
      <c r="B132" s="198"/>
      <c r="C132" s="199"/>
      <c r="D132" s="200" t="s">
        <v>71</v>
      </c>
      <c r="E132" s="212" t="s">
        <v>971</v>
      </c>
      <c r="F132" s="212" t="s">
        <v>972</v>
      </c>
      <c r="G132" s="199"/>
      <c r="H132" s="199"/>
      <c r="I132" s="202"/>
      <c r="J132" s="213">
        <f>BK132</f>
        <v>0</v>
      </c>
      <c r="K132" s="199"/>
      <c r="L132" s="204"/>
      <c r="M132" s="205"/>
      <c r="N132" s="206"/>
      <c r="O132" s="206"/>
      <c r="P132" s="207">
        <f>SUM(P133:P134)</f>
        <v>0</v>
      </c>
      <c r="Q132" s="206"/>
      <c r="R132" s="207">
        <f>SUM(R133:R134)</f>
        <v>0</v>
      </c>
      <c r="S132" s="206"/>
      <c r="T132" s="208">
        <f>SUM(T133:T134)</f>
        <v>0</v>
      </c>
      <c r="U132" s="12"/>
      <c r="V132" s="12"/>
      <c r="W132" s="12"/>
      <c r="X132" s="12"/>
      <c r="Y132" s="12"/>
      <c r="Z132" s="12"/>
      <c r="AA132" s="12"/>
      <c r="AB132" s="12"/>
      <c r="AC132" s="12"/>
      <c r="AD132" s="12"/>
      <c r="AE132" s="12"/>
      <c r="AR132" s="209" t="s">
        <v>79</v>
      </c>
      <c r="AT132" s="210" t="s">
        <v>71</v>
      </c>
      <c r="AU132" s="210" t="s">
        <v>79</v>
      </c>
      <c r="AY132" s="209" t="s">
        <v>240</v>
      </c>
      <c r="BK132" s="211">
        <f>SUM(BK133:BK134)</f>
        <v>0</v>
      </c>
    </row>
    <row r="133" s="2" customFormat="1">
      <c r="A133" s="39"/>
      <c r="B133" s="40"/>
      <c r="C133" s="214" t="s">
        <v>355</v>
      </c>
      <c r="D133" s="214" t="s">
        <v>243</v>
      </c>
      <c r="E133" s="215" t="s">
        <v>1057</v>
      </c>
      <c r="F133" s="216" t="s">
        <v>1058</v>
      </c>
      <c r="G133" s="217" t="s">
        <v>786</v>
      </c>
      <c r="H133" s="218">
        <v>74.700000000000003</v>
      </c>
      <c r="I133" s="219"/>
      <c r="J133" s="220">
        <f>ROUND(I133*H133,2)</f>
        <v>0</v>
      </c>
      <c r="K133" s="216" t="s">
        <v>749</v>
      </c>
      <c r="L133" s="45"/>
      <c r="M133" s="221" t="s">
        <v>19</v>
      </c>
      <c r="N133" s="222" t="s">
        <v>43</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248</v>
      </c>
      <c r="AT133" s="225" t="s">
        <v>243</v>
      </c>
      <c r="AU133" s="225" t="s">
        <v>81</v>
      </c>
      <c r="AY133" s="18" t="s">
        <v>240</v>
      </c>
      <c r="BE133" s="226">
        <f>IF(N133="základní",J133,0)</f>
        <v>0</v>
      </c>
      <c r="BF133" s="226">
        <f>IF(N133="snížená",J133,0)</f>
        <v>0</v>
      </c>
      <c r="BG133" s="226">
        <f>IF(N133="zákl. přenesená",J133,0)</f>
        <v>0</v>
      </c>
      <c r="BH133" s="226">
        <f>IF(N133="sníž. přenesená",J133,0)</f>
        <v>0</v>
      </c>
      <c r="BI133" s="226">
        <f>IF(N133="nulová",J133,0)</f>
        <v>0</v>
      </c>
      <c r="BJ133" s="18" t="s">
        <v>79</v>
      </c>
      <c r="BK133" s="226">
        <f>ROUND(I133*H133,2)</f>
        <v>0</v>
      </c>
      <c r="BL133" s="18" t="s">
        <v>248</v>
      </c>
      <c r="BM133" s="225" t="s">
        <v>1059</v>
      </c>
    </row>
    <row r="134" s="2" customFormat="1">
      <c r="A134" s="39"/>
      <c r="B134" s="40"/>
      <c r="C134" s="214" t="s">
        <v>308</v>
      </c>
      <c r="D134" s="214" t="s">
        <v>243</v>
      </c>
      <c r="E134" s="215" t="s">
        <v>976</v>
      </c>
      <c r="F134" s="216" t="s">
        <v>977</v>
      </c>
      <c r="G134" s="217" t="s">
        <v>786</v>
      </c>
      <c r="H134" s="218">
        <v>50.5</v>
      </c>
      <c r="I134" s="219"/>
      <c r="J134" s="220">
        <f>ROUND(I134*H134,2)</f>
        <v>0</v>
      </c>
      <c r="K134" s="216" t="s">
        <v>749</v>
      </c>
      <c r="L134" s="45"/>
      <c r="M134" s="234" t="s">
        <v>19</v>
      </c>
      <c r="N134" s="235" t="s">
        <v>43</v>
      </c>
      <c r="O134" s="232"/>
      <c r="P134" s="236">
        <f>O134*H134</f>
        <v>0</v>
      </c>
      <c r="Q134" s="236">
        <v>0</v>
      </c>
      <c r="R134" s="236">
        <f>Q134*H134</f>
        <v>0</v>
      </c>
      <c r="S134" s="236">
        <v>0</v>
      </c>
      <c r="T134" s="237">
        <f>S134*H134</f>
        <v>0</v>
      </c>
      <c r="U134" s="39"/>
      <c r="V134" s="39"/>
      <c r="W134" s="39"/>
      <c r="X134" s="39"/>
      <c r="Y134" s="39"/>
      <c r="Z134" s="39"/>
      <c r="AA134" s="39"/>
      <c r="AB134" s="39"/>
      <c r="AC134" s="39"/>
      <c r="AD134" s="39"/>
      <c r="AE134" s="39"/>
      <c r="AR134" s="225" t="s">
        <v>248</v>
      </c>
      <c r="AT134" s="225" t="s">
        <v>243</v>
      </c>
      <c r="AU134" s="225" t="s">
        <v>81</v>
      </c>
      <c r="AY134" s="18" t="s">
        <v>240</v>
      </c>
      <c r="BE134" s="226">
        <f>IF(N134="základní",J134,0)</f>
        <v>0</v>
      </c>
      <c r="BF134" s="226">
        <f>IF(N134="snížená",J134,0)</f>
        <v>0</v>
      </c>
      <c r="BG134" s="226">
        <f>IF(N134="zákl. přenesená",J134,0)</f>
        <v>0</v>
      </c>
      <c r="BH134" s="226">
        <f>IF(N134="sníž. přenesená",J134,0)</f>
        <v>0</v>
      </c>
      <c r="BI134" s="226">
        <f>IF(N134="nulová",J134,0)</f>
        <v>0</v>
      </c>
      <c r="BJ134" s="18" t="s">
        <v>79</v>
      </c>
      <c r="BK134" s="226">
        <f>ROUND(I134*H134,2)</f>
        <v>0</v>
      </c>
      <c r="BL134" s="18" t="s">
        <v>248</v>
      </c>
      <c r="BM134" s="225" t="s">
        <v>1060</v>
      </c>
    </row>
    <row r="135" s="2" customFormat="1" ht="6.96" customHeight="1">
      <c r="A135" s="39"/>
      <c r="B135" s="60"/>
      <c r="C135" s="61"/>
      <c r="D135" s="61"/>
      <c r="E135" s="61"/>
      <c r="F135" s="61"/>
      <c r="G135" s="61"/>
      <c r="H135" s="61"/>
      <c r="I135" s="61"/>
      <c r="J135" s="61"/>
      <c r="K135" s="61"/>
      <c r="L135" s="45"/>
      <c r="M135" s="39"/>
      <c r="O135" s="39"/>
      <c r="P135" s="39"/>
      <c r="Q135" s="39"/>
      <c r="R135" s="39"/>
      <c r="S135" s="39"/>
      <c r="T135" s="39"/>
      <c r="U135" s="39"/>
      <c r="V135" s="39"/>
      <c r="W135" s="39"/>
      <c r="X135" s="39"/>
      <c r="Y135" s="39"/>
      <c r="Z135" s="39"/>
      <c r="AA135" s="39"/>
      <c r="AB135" s="39"/>
      <c r="AC135" s="39"/>
      <c r="AD135" s="39"/>
      <c r="AE135" s="39"/>
    </row>
  </sheetData>
  <sheetProtection sheet="1" autoFilter="0" formatColumns="0" formatRows="0" objects="1" scenarios="1" spinCount="100000" saltValue="YZEnCfgM1zxXsDWaOXS5iYeqnI08NTbQEsGF/PD2JU8JJiLMavsUooXvoQfDJafMJY5e9BmKUsFW3QshsSuplA==" hashValue="/YG2MZaW2SP3WS4rZ6XAzt9g25MFMzdaEEcUNB72ofSXp7tuQUmoRHsQkD9ybRCsxhYCIZOIPZwuJwgA3/DfpQ==" algorithmName="SHA-512" password="CC35"/>
  <autoFilter ref="C89:K134"/>
  <mergeCells count="12">
    <mergeCell ref="E7:H7"/>
    <mergeCell ref="E9:H9"/>
    <mergeCell ref="E11:H11"/>
    <mergeCell ref="E20:H20"/>
    <mergeCell ref="E29:H29"/>
    <mergeCell ref="E50:H50"/>
    <mergeCell ref="E52:H52"/>
    <mergeCell ref="E54:H54"/>
    <mergeCell ref="E78:H78"/>
    <mergeCell ref="E80:H80"/>
    <mergeCell ref="E82:H8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104</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1" customFormat="1" ht="12" customHeight="1">
      <c r="B8" s="21"/>
      <c r="D8" s="144" t="s">
        <v>209</v>
      </c>
      <c r="L8" s="21"/>
    </row>
    <row r="9" s="2" customFormat="1" ht="16.5" customHeight="1">
      <c r="A9" s="39"/>
      <c r="B9" s="45"/>
      <c r="C9" s="39"/>
      <c r="D9" s="39"/>
      <c r="E9" s="145" t="s">
        <v>732</v>
      </c>
      <c r="F9" s="39"/>
      <c r="G9" s="39"/>
      <c r="H9" s="39"/>
      <c r="I9" s="39"/>
      <c r="J9" s="39"/>
      <c r="K9" s="39"/>
      <c r="L9" s="146"/>
      <c r="S9" s="39"/>
      <c r="T9" s="39"/>
      <c r="U9" s="39"/>
      <c r="V9" s="39"/>
      <c r="W9" s="39"/>
      <c r="X9" s="39"/>
      <c r="Y9" s="39"/>
      <c r="Z9" s="39"/>
      <c r="AA9" s="39"/>
      <c r="AB9" s="39"/>
      <c r="AC9" s="39"/>
      <c r="AD9" s="39"/>
      <c r="AE9" s="39"/>
    </row>
    <row r="10" s="2" customFormat="1" ht="12" customHeight="1">
      <c r="A10" s="39"/>
      <c r="B10" s="45"/>
      <c r="C10" s="39"/>
      <c r="D10" s="144" t="s">
        <v>211</v>
      </c>
      <c r="E10" s="39"/>
      <c r="F10" s="39"/>
      <c r="G10" s="39"/>
      <c r="H10" s="39"/>
      <c r="I10" s="39"/>
      <c r="J10" s="39"/>
      <c r="K10" s="39"/>
      <c r="L10" s="146"/>
      <c r="S10" s="39"/>
      <c r="T10" s="39"/>
      <c r="U10" s="39"/>
      <c r="V10" s="39"/>
      <c r="W10" s="39"/>
      <c r="X10" s="39"/>
      <c r="Y10" s="39"/>
      <c r="Z10" s="39"/>
      <c r="AA10" s="39"/>
      <c r="AB10" s="39"/>
      <c r="AC10" s="39"/>
      <c r="AD10" s="39"/>
      <c r="AE10" s="39"/>
    </row>
    <row r="11" s="2" customFormat="1" ht="16.5" customHeight="1">
      <c r="A11" s="39"/>
      <c r="B11" s="45"/>
      <c r="C11" s="39"/>
      <c r="D11" s="39"/>
      <c r="E11" s="147" t="s">
        <v>1061</v>
      </c>
      <c r="F11" s="39"/>
      <c r="G11" s="39"/>
      <c r="H11" s="39"/>
      <c r="I11" s="39"/>
      <c r="J11" s="39"/>
      <c r="K11" s="39"/>
      <c r="L11" s="146"/>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s="2" customFormat="1" ht="12" customHeight="1">
      <c r="A14" s="39"/>
      <c r="B14" s="45"/>
      <c r="C14" s="39"/>
      <c r="D14" s="144" t="s">
        <v>21</v>
      </c>
      <c r="E14" s="39"/>
      <c r="F14" s="134" t="s">
        <v>22</v>
      </c>
      <c r="G14" s="39"/>
      <c r="H14" s="39"/>
      <c r="I14" s="144" t="s">
        <v>23</v>
      </c>
      <c r="J14" s="148" t="str">
        <f>'Rekapitulace stavby'!AN8</f>
        <v>19. 10. 2024</v>
      </c>
      <c r="K14" s="39"/>
      <c r="L14" s="146"/>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s="2" customFormat="1" ht="18" customHeight="1">
      <c r="A17" s="39"/>
      <c r="B17" s="45"/>
      <c r="C17" s="39"/>
      <c r="D17" s="39"/>
      <c r="E17" s="134" t="s">
        <v>22</v>
      </c>
      <c r="F17" s="39"/>
      <c r="G17" s="39"/>
      <c r="H17" s="39"/>
      <c r="I17" s="144" t="s">
        <v>28</v>
      </c>
      <c r="J17" s="134" t="s">
        <v>19</v>
      </c>
      <c r="K17" s="39"/>
      <c r="L17" s="146"/>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s="2" customFormat="1" ht="12" customHeight="1">
      <c r="A19" s="39"/>
      <c r="B19" s="45"/>
      <c r="C19" s="39"/>
      <c r="D19" s="144" t="s">
        <v>29</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34"/>
      <c r="G20" s="134"/>
      <c r="H20" s="134"/>
      <c r="I20" s="144" t="s">
        <v>28</v>
      </c>
      <c r="J20" s="34" t="str">
        <f>'Rekapitulace stavby'!AN14</f>
        <v>Vyplň údaj</v>
      </c>
      <c r="K20" s="39"/>
      <c r="L20" s="146"/>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s="2" customFormat="1" ht="12" customHeight="1">
      <c r="A22" s="39"/>
      <c r="B22" s="45"/>
      <c r="C22" s="39"/>
      <c r="D22" s="144" t="s">
        <v>31</v>
      </c>
      <c r="E22" s="39"/>
      <c r="F22" s="39"/>
      <c r="G22" s="39"/>
      <c r="H22" s="39"/>
      <c r="I22" s="144" t="s">
        <v>26</v>
      </c>
      <c r="J22" s="134" t="s">
        <v>19</v>
      </c>
      <c r="K22" s="39"/>
      <c r="L22" s="146"/>
      <c r="S22" s="39"/>
      <c r="T22" s="39"/>
      <c r="U22" s="39"/>
      <c r="V22" s="39"/>
      <c r="W22" s="39"/>
      <c r="X22" s="39"/>
      <c r="Y22" s="39"/>
      <c r="Z22" s="39"/>
      <c r="AA22" s="39"/>
      <c r="AB22" s="39"/>
      <c r="AC22" s="39"/>
      <c r="AD22" s="39"/>
      <c r="AE22" s="39"/>
    </row>
    <row r="23" s="2" customFormat="1" ht="18" customHeight="1">
      <c r="A23" s="39"/>
      <c r="B23" s="45"/>
      <c r="C23" s="39"/>
      <c r="D23" s="39"/>
      <c r="E23" s="134" t="s">
        <v>22</v>
      </c>
      <c r="F23" s="39"/>
      <c r="G23" s="39"/>
      <c r="H23" s="39"/>
      <c r="I23" s="144" t="s">
        <v>28</v>
      </c>
      <c r="J23" s="134" t="s">
        <v>19</v>
      </c>
      <c r="K23" s="39"/>
      <c r="L23" s="146"/>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s="2" customFormat="1" ht="12" customHeight="1">
      <c r="A25" s="39"/>
      <c r="B25" s="45"/>
      <c r="C25" s="39"/>
      <c r="D25" s="144" t="s">
        <v>34</v>
      </c>
      <c r="E25" s="39"/>
      <c r="F25" s="39"/>
      <c r="G25" s="39"/>
      <c r="H25" s="39"/>
      <c r="I25" s="144" t="s">
        <v>26</v>
      </c>
      <c r="J25" s="134" t="s">
        <v>19</v>
      </c>
      <c r="K25" s="39"/>
      <c r="L25" s="146"/>
      <c r="S25" s="39"/>
      <c r="T25" s="39"/>
      <c r="U25" s="39"/>
      <c r="V25" s="39"/>
      <c r="W25" s="39"/>
      <c r="X25" s="39"/>
      <c r="Y25" s="39"/>
      <c r="Z25" s="39"/>
      <c r="AA25" s="39"/>
      <c r="AB25" s="39"/>
      <c r="AC25" s="39"/>
      <c r="AD25" s="39"/>
      <c r="AE25" s="39"/>
    </row>
    <row r="26" s="2" customFormat="1" ht="18" customHeight="1">
      <c r="A26" s="39"/>
      <c r="B26" s="45"/>
      <c r="C26" s="39"/>
      <c r="D26" s="39"/>
      <c r="E26" s="134" t="s">
        <v>22</v>
      </c>
      <c r="F26" s="39"/>
      <c r="G26" s="39"/>
      <c r="H26" s="39"/>
      <c r="I26" s="144" t="s">
        <v>28</v>
      </c>
      <c r="J26" s="134" t="s">
        <v>19</v>
      </c>
      <c r="K26" s="39"/>
      <c r="L26" s="146"/>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s="2" customFormat="1" ht="12" customHeight="1">
      <c r="A28" s="39"/>
      <c r="B28" s="45"/>
      <c r="C28" s="39"/>
      <c r="D28" s="144" t="s">
        <v>36</v>
      </c>
      <c r="E28" s="39"/>
      <c r="F28" s="39"/>
      <c r="G28" s="39"/>
      <c r="H28" s="39"/>
      <c r="I28" s="39"/>
      <c r="J28" s="39"/>
      <c r="K28" s="39"/>
      <c r="L28" s="146"/>
      <c r="S28" s="39"/>
      <c r="T28" s="39"/>
      <c r="U28" s="39"/>
      <c r="V28" s="39"/>
      <c r="W28" s="39"/>
      <c r="X28" s="39"/>
      <c r="Y28" s="39"/>
      <c r="Z28" s="39"/>
      <c r="AA28" s="39"/>
      <c r="AB28" s="39"/>
      <c r="AC28" s="39"/>
      <c r="AD28" s="39"/>
      <c r="AE28" s="39"/>
    </row>
    <row r="29"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25.44" customHeight="1">
      <c r="A32" s="39"/>
      <c r="B32" s="45"/>
      <c r="C32" s="39"/>
      <c r="D32" s="154" t="s">
        <v>38</v>
      </c>
      <c r="E32" s="39"/>
      <c r="F32" s="39"/>
      <c r="G32" s="39"/>
      <c r="H32" s="39"/>
      <c r="I32" s="39"/>
      <c r="J32" s="155">
        <f>ROUND(J90, 2)</f>
        <v>0</v>
      </c>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14.4" customHeight="1">
      <c r="A34" s="39"/>
      <c r="B34" s="45"/>
      <c r="C34" s="39"/>
      <c r="D34" s="39"/>
      <c r="E34" s="39"/>
      <c r="F34" s="156" t="s">
        <v>40</v>
      </c>
      <c r="G34" s="39"/>
      <c r="H34" s="39"/>
      <c r="I34" s="156" t="s">
        <v>39</v>
      </c>
      <c r="J34" s="156" t="s">
        <v>41</v>
      </c>
      <c r="K34" s="39"/>
      <c r="L34" s="146"/>
      <c r="S34" s="39"/>
      <c r="T34" s="39"/>
      <c r="U34" s="39"/>
      <c r="V34" s="39"/>
      <c r="W34" s="39"/>
      <c r="X34" s="39"/>
      <c r="Y34" s="39"/>
      <c r="Z34" s="39"/>
      <c r="AA34" s="39"/>
      <c r="AB34" s="39"/>
      <c r="AC34" s="39"/>
      <c r="AD34" s="39"/>
      <c r="AE34" s="39"/>
    </row>
    <row r="35" s="2" customFormat="1" ht="14.4" customHeight="1">
      <c r="A35" s="39"/>
      <c r="B35" s="45"/>
      <c r="C35" s="39"/>
      <c r="D35" s="157" t="s">
        <v>42</v>
      </c>
      <c r="E35" s="144" t="s">
        <v>43</v>
      </c>
      <c r="F35" s="158">
        <f>ROUND((SUM(BE90:BE150)),  2)</f>
        <v>0</v>
      </c>
      <c r="G35" s="39"/>
      <c r="H35" s="39"/>
      <c r="I35" s="159">
        <v>0.20999999999999999</v>
      </c>
      <c r="J35" s="158">
        <f>ROUND(((SUM(BE90:BE150))*I35),  2)</f>
        <v>0</v>
      </c>
      <c r="K35" s="39"/>
      <c r="L35" s="146"/>
      <c r="S35" s="39"/>
      <c r="T35" s="39"/>
      <c r="U35" s="39"/>
      <c r="V35" s="39"/>
      <c r="W35" s="39"/>
      <c r="X35" s="39"/>
      <c r="Y35" s="39"/>
      <c r="Z35" s="39"/>
      <c r="AA35" s="39"/>
      <c r="AB35" s="39"/>
      <c r="AC35" s="39"/>
      <c r="AD35" s="39"/>
      <c r="AE35" s="39"/>
    </row>
    <row r="36" s="2" customFormat="1" ht="14.4" customHeight="1">
      <c r="A36" s="39"/>
      <c r="B36" s="45"/>
      <c r="C36" s="39"/>
      <c r="D36" s="39"/>
      <c r="E36" s="144" t="s">
        <v>44</v>
      </c>
      <c r="F36" s="158">
        <f>ROUND((SUM(BF90:BF150)),  2)</f>
        <v>0</v>
      </c>
      <c r="G36" s="39"/>
      <c r="H36" s="39"/>
      <c r="I36" s="159">
        <v>0.12</v>
      </c>
      <c r="J36" s="158">
        <f>ROUND(((SUM(BF90:BF150))*I36),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45</v>
      </c>
      <c r="F37" s="158">
        <f>ROUND((SUM(BG90:BG150)),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46</v>
      </c>
      <c r="F38" s="158">
        <f>ROUND((SUM(BH90:BH150)),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47</v>
      </c>
      <c r="F39" s="158">
        <f>ROUND((SUM(BI90:BI150)),  2)</f>
        <v>0</v>
      </c>
      <c r="G39" s="39"/>
      <c r="H39" s="39"/>
      <c r="I39" s="159">
        <v>0</v>
      </c>
      <c r="J39" s="158">
        <f>0</f>
        <v>0</v>
      </c>
      <c r="K39" s="39"/>
      <c r="L39" s="146"/>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s="2" customFormat="1" ht="25.44" customHeight="1">
      <c r="A41" s="39"/>
      <c r="B41" s="45"/>
      <c r="C41" s="160"/>
      <c r="D41" s="161" t="s">
        <v>48</v>
      </c>
      <c r="E41" s="162"/>
      <c r="F41" s="162"/>
      <c r="G41" s="163" t="s">
        <v>49</v>
      </c>
      <c r="H41" s="164" t="s">
        <v>50</v>
      </c>
      <c r="I41" s="162"/>
      <c r="J41" s="165">
        <f>SUM(J32:J39)</f>
        <v>0</v>
      </c>
      <c r="K41" s="166"/>
      <c r="L41" s="146"/>
      <c r="S41" s="39"/>
      <c r="T41" s="39"/>
      <c r="U41" s="39"/>
      <c r="V41" s="39"/>
      <c r="W41" s="39"/>
      <c r="X41" s="39"/>
      <c r="Y41" s="39"/>
      <c r="Z41" s="39"/>
      <c r="AA41" s="39"/>
      <c r="AB41" s="39"/>
      <c r="AC41" s="39"/>
      <c r="AD41" s="39"/>
      <c r="AE41" s="39"/>
    </row>
    <row r="42"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214</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Sportovní hala Turnov</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209</v>
      </c>
      <c r="D51" s="23"/>
      <c r="E51" s="23"/>
      <c r="F51" s="23"/>
      <c r="G51" s="23"/>
      <c r="H51" s="23"/>
      <c r="I51" s="23"/>
      <c r="J51" s="23"/>
      <c r="K51" s="23"/>
      <c r="L51" s="21"/>
    </row>
    <row r="52" hidden="1" s="2" customFormat="1" ht="16.5" customHeight="1">
      <c r="A52" s="39"/>
      <c r="B52" s="40"/>
      <c r="C52" s="41"/>
      <c r="D52" s="41"/>
      <c r="E52" s="171" t="s">
        <v>732</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211</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SO303 - Přípojka vodovodu</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19. 10. 2024</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31</v>
      </c>
      <c r="J58" s="37" t="str">
        <f>E23</f>
        <v xml:space="preserve"> </v>
      </c>
      <c r="K58" s="41"/>
      <c r="L58" s="146"/>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34</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215</v>
      </c>
      <c r="D61" s="173"/>
      <c r="E61" s="173"/>
      <c r="F61" s="173"/>
      <c r="G61" s="173"/>
      <c r="H61" s="173"/>
      <c r="I61" s="173"/>
      <c r="J61" s="174" t="s">
        <v>216</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70</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217</v>
      </c>
    </row>
    <row r="64" hidden="1" s="9" customFormat="1" ht="24.96" customHeight="1">
      <c r="A64" s="9"/>
      <c r="B64" s="176"/>
      <c r="C64" s="177"/>
      <c r="D64" s="178" t="s">
        <v>736</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737</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739</v>
      </c>
      <c r="E66" s="184"/>
      <c r="F66" s="184"/>
      <c r="G66" s="184"/>
      <c r="H66" s="184"/>
      <c r="I66" s="184"/>
      <c r="J66" s="185">
        <f>J111</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741</v>
      </c>
      <c r="E67" s="184"/>
      <c r="F67" s="184"/>
      <c r="G67" s="184"/>
      <c r="H67" s="184"/>
      <c r="I67" s="184"/>
      <c r="J67" s="185">
        <f>J114</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744</v>
      </c>
      <c r="E68" s="184"/>
      <c r="F68" s="184"/>
      <c r="G68" s="184"/>
      <c r="H68" s="184"/>
      <c r="I68" s="184"/>
      <c r="J68" s="185">
        <f>J149</f>
        <v>0</v>
      </c>
      <c r="K68" s="126"/>
      <c r="L68" s="186"/>
      <c r="S68" s="10"/>
      <c r="T68" s="10"/>
      <c r="U68" s="10"/>
      <c r="V68" s="10"/>
      <c r="W68" s="10"/>
      <c r="X68" s="10"/>
      <c r="Y68" s="10"/>
      <c r="Z68" s="10"/>
      <c r="AA68" s="10"/>
      <c r="AB68" s="10"/>
      <c r="AC68" s="10"/>
      <c r="AD68" s="10"/>
      <c r="AE68" s="10"/>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226</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Sportovní hala Turnov</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209</v>
      </c>
      <c r="D79" s="23"/>
      <c r="E79" s="23"/>
      <c r="F79" s="23"/>
      <c r="G79" s="23"/>
      <c r="H79" s="23"/>
      <c r="I79" s="23"/>
      <c r="J79" s="23"/>
      <c r="K79" s="23"/>
      <c r="L79" s="21"/>
    </row>
    <row r="80" s="2" customFormat="1" ht="16.5" customHeight="1">
      <c r="A80" s="39"/>
      <c r="B80" s="40"/>
      <c r="C80" s="41"/>
      <c r="D80" s="41"/>
      <c r="E80" s="171" t="s">
        <v>732</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211</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SO303 - Přípojka vodovodu</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 xml:space="preserve"> </v>
      </c>
      <c r="G84" s="41"/>
      <c r="H84" s="41"/>
      <c r="I84" s="33" t="s">
        <v>23</v>
      </c>
      <c r="J84" s="73" t="str">
        <f>IF(J14="","",J14)</f>
        <v>19. 10. 2024</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 xml:space="preserve"> </v>
      </c>
      <c r="G86" s="41"/>
      <c r="H86" s="41"/>
      <c r="I86" s="33" t="s">
        <v>31</v>
      </c>
      <c r="J86" s="37" t="str">
        <f>E23</f>
        <v xml:space="preserve"> </v>
      </c>
      <c r="K86" s="41"/>
      <c r="L86" s="146"/>
      <c r="S86" s="39"/>
      <c r="T86" s="39"/>
      <c r="U86" s="39"/>
      <c r="V86" s="39"/>
      <c r="W86" s="39"/>
      <c r="X86" s="39"/>
      <c r="Y86" s="39"/>
      <c r="Z86" s="39"/>
      <c r="AA86" s="39"/>
      <c r="AB86" s="39"/>
      <c r="AC86" s="39"/>
      <c r="AD86" s="39"/>
      <c r="AE86" s="39"/>
    </row>
    <row r="87" s="2" customFormat="1" ht="15.15" customHeight="1">
      <c r="A87" s="39"/>
      <c r="B87" s="40"/>
      <c r="C87" s="33" t="s">
        <v>29</v>
      </c>
      <c r="D87" s="41"/>
      <c r="E87" s="41"/>
      <c r="F87" s="28" t="str">
        <f>IF(E20="","",E20)</f>
        <v>Vyplň údaj</v>
      </c>
      <c r="G87" s="41"/>
      <c r="H87" s="41"/>
      <c r="I87" s="33" t="s">
        <v>34</v>
      </c>
      <c r="J87" s="37" t="str">
        <f>E26</f>
        <v xml:space="preserve"> </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227</v>
      </c>
      <c r="D89" s="190" t="s">
        <v>57</v>
      </c>
      <c r="E89" s="190" t="s">
        <v>53</v>
      </c>
      <c r="F89" s="190" t="s">
        <v>54</v>
      </c>
      <c r="G89" s="190" t="s">
        <v>228</v>
      </c>
      <c r="H89" s="190" t="s">
        <v>229</v>
      </c>
      <c r="I89" s="190" t="s">
        <v>230</v>
      </c>
      <c r="J89" s="190" t="s">
        <v>216</v>
      </c>
      <c r="K89" s="191" t="s">
        <v>231</v>
      </c>
      <c r="L89" s="192"/>
      <c r="M89" s="93" t="s">
        <v>19</v>
      </c>
      <c r="N89" s="94" t="s">
        <v>42</v>
      </c>
      <c r="O89" s="94" t="s">
        <v>232</v>
      </c>
      <c r="P89" s="94" t="s">
        <v>233</v>
      </c>
      <c r="Q89" s="94" t="s">
        <v>234</v>
      </c>
      <c r="R89" s="94" t="s">
        <v>235</v>
      </c>
      <c r="S89" s="94" t="s">
        <v>236</v>
      </c>
      <c r="T89" s="95" t="s">
        <v>237</v>
      </c>
      <c r="U89" s="187"/>
      <c r="V89" s="187"/>
      <c r="W89" s="187"/>
      <c r="X89" s="187"/>
      <c r="Y89" s="187"/>
      <c r="Z89" s="187"/>
      <c r="AA89" s="187"/>
      <c r="AB89" s="187"/>
      <c r="AC89" s="187"/>
      <c r="AD89" s="187"/>
      <c r="AE89" s="187"/>
    </row>
    <row r="90" s="2" customFormat="1" ht="22.8" customHeight="1">
      <c r="A90" s="39"/>
      <c r="B90" s="40"/>
      <c r="C90" s="100" t="s">
        <v>238</v>
      </c>
      <c r="D90" s="41"/>
      <c r="E90" s="41"/>
      <c r="F90" s="41"/>
      <c r="G90" s="41"/>
      <c r="H90" s="41"/>
      <c r="I90" s="41"/>
      <c r="J90" s="193">
        <f>BK90</f>
        <v>0</v>
      </c>
      <c r="K90" s="41"/>
      <c r="L90" s="45"/>
      <c r="M90" s="96"/>
      <c r="N90" s="194"/>
      <c r="O90" s="97"/>
      <c r="P90" s="195">
        <f>P91</f>
        <v>0</v>
      </c>
      <c r="Q90" s="97"/>
      <c r="R90" s="195">
        <f>R91</f>
        <v>30.589252000000002</v>
      </c>
      <c r="S90" s="97"/>
      <c r="T90" s="196">
        <f>T91</f>
        <v>0</v>
      </c>
      <c r="U90" s="39"/>
      <c r="V90" s="39"/>
      <c r="W90" s="39"/>
      <c r="X90" s="39"/>
      <c r="Y90" s="39"/>
      <c r="Z90" s="39"/>
      <c r="AA90" s="39"/>
      <c r="AB90" s="39"/>
      <c r="AC90" s="39"/>
      <c r="AD90" s="39"/>
      <c r="AE90" s="39"/>
      <c r="AT90" s="18" t="s">
        <v>71</v>
      </c>
      <c r="AU90" s="18" t="s">
        <v>217</v>
      </c>
      <c r="BK90" s="197">
        <f>BK91</f>
        <v>0</v>
      </c>
    </row>
    <row r="91" s="12" customFormat="1" ht="25.92" customHeight="1">
      <c r="A91" s="12"/>
      <c r="B91" s="198"/>
      <c r="C91" s="199"/>
      <c r="D91" s="200" t="s">
        <v>71</v>
      </c>
      <c r="E91" s="201" t="s">
        <v>745</v>
      </c>
      <c r="F91" s="201" t="s">
        <v>746</v>
      </c>
      <c r="G91" s="199"/>
      <c r="H91" s="199"/>
      <c r="I91" s="202"/>
      <c r="J91" s="203">
        <f>BK91</f>
        <v>0</v>
      </c>
      <c r="K91" s="199"/>
      <c r="L91" s="204"/>
      <c r="M91" s="205"/>
      <c r="N91" s="206"/>
      <c r="O91" s="206"/>
      <c r="P91" s="207">
        <f>P92+P111+P114+P149</f>
        <v>0</v>
      </c>
      <c r="Q91" s="206"/>
      <c r="R91" s="207">
        <f>R92+R111+R114+R149</f>
        <v>30.589252000000002</v>
      </c>
      <c r="S91" s="206"/>
      <c r="T91" s="208">
        <f>T92+T111+T114+T149</f>
        <v>0</v>
      </c>
      <c r="U91" s="12"/>
      <c r="V91" s="12"/>
      <c r="W91" s="12"/>
      <c r="X91" s="12"/>
      <c r="Y91" s="12"/>
      <c r="Z91" s="12"/>
      <c r="AA91" s="12"/>
      <c r="AB91" s="12"/>
      <c r="AC91" s="12"/>
      <c r="AD91" s="12"/>
      <c r="AE91" s="12"/>
      <c r="AR91" s="209" t="s">
        <v>79</v>
      </c>
      <c r="AT91" s="210" t="s">
        <v>71</v>
      </c>
      <c r="AU91" s="210" t="s">
        <v>72</v>
      </c>
      <c r="AY91" s="209" t="s">
        <v>240</v>
      </c>
      <c r="BK91" s="211">
        <f>BK92+BK111+BK114+BK149</f>
        <v>0</v>
      </c>
    </row>
    <row r="92" s="12" customFormat="1" ht="22.8" customHeight="1">
      <c r="A92" s="12"/>
      <c r="B92" s="198"/>
      <c r="C92" s="199"/>
      <c r="D92" s="200" t="s">
        <v>71</v>
      </c>
      <c r="E92" s="212" t="s">
        <v>79</v>
      </c>
      <c r="F92" s="212" t="s">
        <v>303</v>
      </c>
      <c r="G92" s="199"/>
      <c r="H92" s="199"/>
      <c r="I92" s="202"/>
      <c r="J92" s="213">
        <f>BK92</f>
        <v>0</v>
      </c>
      <c r="K92" s="199"/>
      <c r="L92" s="204"/>
      <c r="M92" s="205"/>
      <c r="N92" s="206"/>
      <c r="O92" s="206"/>
      <c r="P92" s="207">
        <f>SUM(P93:P110)</f>
        <v>0</v>
      </c>
      <c r="Q92" s="206"/>
      <c r="R92" s="207">
        <f>SUM(R93:R110)</f>
        <v>3.6593599999999999</v>
      </c>
      <c r="S92" s="206"/>
      <c r="T92" s="208">
        <f>SUM(T93:T110)</f>
        <v>0</v>
      </c>
      <c r="U92" s="12"/>
      <c r="V92" s="12"/>
      <c r="W92" s="12"/>
      <c r="X92" s="12"/>
      <c r="Y92" s="12"/>
      <c r="Z92" s="12"/>
      <c r="AA92" s="12"/>
      <c r="AB92" s="12"/>
      <c r="AC92" s="12"/>
      <c r="AD92" s="12"/>
      <c r="AE92" s="12"/>
      <c r="AR92" s="209" t="s">
        <v>79</v>
      </c>
      <c r="AT92" s="210" t="s">
        <v>71</v>
      </c>
      <c r="AU92" s="210" t="s">
        <v>79</v>
      </c>
      <c r="AY92" s="209" t="s">
        <v>240</v>
      </c>
      <c r="BK92" s="211">
        <f>SUM(BK93:BK110)</f>
        <v>0</v>
      </c>
    </row>
    <row r="93" s="2" customFormat="1">
      <c r="A93" s="39"/>
      <c r="B93" s="40"/>
      <c r="C93" s="214" t="s">
        <v>79</v>
      </c>
      <c r="D93" s="214" t="s">
        <v>243</v>
      </c>
      <c r="E93" s="215" t="s">
        <v>747</v>
      </c>
      <c r="F93" s="216" t="s">
        <v>748</v>
      </c>
      <c r="G93" s="217" t="s">
        <v>293</v>
      </c>
      <c r="H93" s="218">
        <v>27</v>
      </c>
      <c r="I93" s="219"/>
      <c r="J93" s="220">
        <f>ROUND(I93*H93,2)</f>
        <v>0</v>
      </c>
      <c r="K93" s="216" t="s">
        <v>749</v>
      </c>
      <c r="L93" s="45"/>
      <c r="M93" s="221" t="s">
        <v>19</v>
      </c>
      <c r="N93" s="222" t="s">
        <v>43</v>
      </c>
      <c r="O93" s="85"/>
      <c r="P93" s="223">
        <f>O93*H93</f>
        <v>0</v>
      </c>
      <c r="Q93" s="223">
        <v>0</v>
      </c>
      <c r="R93" s="223">
        <f>Q93*H93</f>
        <v>0</v>
      </c>
      <c r="S93" s="223">
        <v>0</v>
      </c>
      <c r="T93" s="224">
        <f>S93*H93</f>
        <v>0</v>
      </c>
      <c r="U93" s="39"/>
      <c r="V93" s="39"/>
      <c r="W93" s="39"/>
      <c r="X93" s="39"/>
      <c r="Y93" s="39"/>
      <c r="Z93" s="39"/>
      <c r="AA93" s="39"/>
      <c r="AB93" s="39"/>
      <c r="AC93" s="39"/>
      <c r="AD93" s="39"/>
      <c r="AE93" s="39"/>
      <c r="AR93" s="225" t="s">
        <v>248</v>
      </c>
      <c r="AT93" s="225" t="s">
        <v>243</v>
      </c>
      <c r="AU93" s="225" t="s">
        <v>81</v>
      </c>
      <c r="AY93" s="18" t="s">
        <v>240</v>
      </c>
      <c r="BE93" s="226">
        <f>IF(N93="základní",J93,0)</f>
        <v>0</v>
      </c>
      <c r="BF93" s="226">
        <f>IF(N93="snížená",J93,0)</f>
        <v>0</v>
      </c>
      <c r="BG93" s="226">
        <f>IF(N93="zákl. přenesená",J93,0)</f>
        <v>0</v>
      </c>
      <c r="BH93" s="226">
        <f>IF(N93="sníž. přenesená",J93,0)</f>
        <v>0</v>
      </c>
      <c r="BI93" s="226">
        <f>IF(N93="nulová",J93,0)</f>
        <v>0</v>
      </c>
      <c r="BJ93" s="18" t="s">
        <v>79</v>
      </c>
      <c r="BK93" s="226">
        <f>ROUND(I93*H93,2)</f>
        <v>0</v>
      </c>
      <c r="BL93" s="18" t="s">
        <v>248</v>
      </c>
      <c r="BM93" s="225" t="s">
        <v>1062</v>
      </c>
    </row>
    <row r="94" s="2" customFormat="1" ht="44.25" customHeight="1">
      <c r="A94" s="39"/>
      <c r="B94" s="40"/>
      <c r="C94" s="214" t="s">
        <v>81</v>
      </c>
      <c r="D94" s="214" t="s">
        <v>243</v>
      </c>
      <c r="E94" s="215" t="s">
        <v>751</v>
      </c>
      <c r="F94" s="216" t="s">
        <v>752</v>
      </c>
      <c r="G94" s="217" t="s">
        <v>293</v>
      </c>
      <c r="H94" s="218">
        <v>8.9000000000000004</v>
      </c>
      <c r="I94" s="219"/>
      <c r="J94" s="220">
        <f>ROUND(I94*H94,2)</f>
        <v>0</v>
      </c>
      <c r="K94" s="216" t="s">
        <v>749</v>
      </c>
      <c r="L94" s="45"/>
      <c r="M94" s="221" t="s">
        <v>19</v>
      </c>
      <c r="N94" s="222" t="s">
        <v>43</v>
      </c>
      <c r="O94" s="85"/>
      <c r="P94" s="223">
        <f>O94*H94</f>
        <v>0</v>
      </c>
      <c r="Q94" s="223">
        <v>0</v>
      </c>
      <c r="R94" s="223">
        <f>Q94*H94</f>
        <v>0</v>
      </c>
      <c r="S94" s="223">
        <v>0</v>
      </c>
      <c r="T94" s="224">
        <f>S94*H94</f>
        <v>0</v>
      </c>
      <c r="U94" s="39"/>
      <c r="V94" s="39"/>
      <c r="W94" s="39"/>
      <c r="X94" s="39"/>
      <c r="Y94" s="39"/>
      <c r="Z94" s="39"/>
      <c r="AA94" s="39"/>
      <c r="AB94" s="39"/>
      <c r="AC94" s="39"/>
      <c r="AD94" s="39"/>
      <c r="AE94" s="39"/>
      <c r="AR94" s="225" t="s">
        <v>248</v>
      </c>
      <c r="AT94" s="225" t="s">
        <v>243</v>
      </c>
      <c r="AU94" s="225" t="s">
        <v>81</v>
      </c>
      <c r="AY94" s="18" t="s">
        <v>240</v>
      </c>
      <c r="BE94" s="226">
        <f>IF(N94="základní",J94,0)</f>
        <v>0</v>
      </c>
      <c r="BF94" s="226">
        <f>IF(N94="snížená",J94,0)</f>
        <v>0</v>
      </c>
      <c r="BG94" s="226">
        <f>IF(N94="zákl. přenesená",J94,0)</f>
        <v>0</v>
      </c>
      <c r="BH94" s="226">
        <f>IF(N94="sníž. přenesená",J94,0)</f>
        <v>0</v>
      </c>
      <c r="BI94" s="226">
        <f>IF(N94="nulová",J94,0)</f>
        <v>0</v>
      </c>
      <c r="BJ94" s="18" t="s">
        <v>79</v>
      </c>
      <c r="BK94" s="226">
        <f>ROUND(I94*H94,2)</f>
        <v>0</v>
      </c>
      <c r="BL94" s="18" t="s">
        <v>248</v>
      </c>
      <c r="BM94" s="225" t="s">
        <v>1063</v>
      </c>
    </row>
    <row r="95" s="2" customFormat="1">
      <c r="A95" s="39"/>
      <c r="B95" s="40"/>
      <c r="C95" s="214" t="s">
        <v>149</v>
      </c>
      <c r="D95" s="214" t="s">
        <v>243</v>
      </c>
      <c r="E95" s="215" t="s">
        <v>754</v>
      </c>
      <c r="F95" s="216" t="s">
        <v>755</v>
      </c>
      <c r="G95" s="217" t="s">
        <v>251</v>
      </c>
      <c r="H95" s="218">
        <v>26.399999999999999</v>
      </c>
      <c r="I95" s="219"/>
      <c r="J95" s="220">
        <f>ROUND(I95*H95,2)</f>
        <v>0</v>
      </c>
      <c r="K95" s="216" t="s">
        <v>749</v>
      </c>
      <c r="L95" s="45"/>
      <c r="M95" s="221" t="s">
        <v>19</v>
      </c>
      <c r="N95" s="222" t="s">
        <v>43</v>
      </c>
      <c r="O95" s="85"/>
      <c r="P95" s="223">
        <f>O95*H95</f>
        <v>0</v>
      </c>
      <c r="Q95" s="223">
        <v>0.00084999999999999995</v>
      </c>
      <c r="R95" s="223">
        <f>Q95*H95</f>
        <v>0.022439999999999998</v>
      </c>
      <c r="S95" s="223">
        <v>0</v>
      </c>
      <c r="T95" s="224">
        <f>S95*H95</f>
        <v>0</v>
      </c>
      <c r="U95" s="39"/>
      <c r="V95" s="39"/>
      <c r="W95" s="39"/>
      <c r="X95" s="39"/>
      <c r="Y95" s="39"/>
      <c r="Z95" s="39"/>
      <c r="AA95" s="39"/>
      <c r="AB95" s="39"/>
      <c r="AC95" s="39"/>
      <c r="AD95" s="39"/>
      <c r="AE95" s="39"/>
      <c r="AR95" s="225" t="s">
        <v>248</v>
      </c>
      <c r="AT95" s="225" t="s">
        <v>243</v>
      </c>
      <c r="AU95" s="225" t="s">
        <v>81</v>
      </c>
      <c r="AY95" s="18" t="s">
        <v>240</v>
      </c>
      <c r="BE95" s="226">
        <f>IF(N95="základní",J95,0)</f>
        <v>0</v>
      </c>
      <c r="BF95" s="226">
        <f>IF(N95="snížená",J95,0)</f>
        <v>0</v>
      </c>
      <c r="BG95" s="226">
        <f>IF(N95="zákl. přenesená",J95,0)</f>
        <v>0</v>
      </c>
      <c r="BH95" s="226">
        <f>IF(N95="sníž. přenesená",J95,0)</f>
        <v>0</v>
      </c>
      <c r="BI95" s="226">
        <f>IF(N95="nulová",J95,0)</f>
        <v>0</v>
      </c>
      <c r="BJ95" s="18" t="s">
        <v>79</v>
      </c>
      <c r="BK95" s="226">
        <f>ROUND(I95*H95,2)</f>
        <v>0</v>
      </c>
      <c r="BL95" s="18" t="s">
        <v>248</v>
      </c>
      <c r="BM95" s="225" t="s">
        <v>1064</v>
      </c>
    </row>
    <row r="96" s="2" customFormat="1" ht="44.25" customHeight="1">
      <c r="A96" s="39"/>
      <c r="B96" s="40"/>
      <c r="C96" s="214" t="s">
        <v>248</v>
      </c>
      <c r="D96" s="214" t="s">
        <v>243</v>
      </c>
      <c r="E96" s="215" t="s">
        <v>757</v>
      </c>
      <c r="F96" s="216" t="s">
        <v>758</v>
      </c>
      <c r="G96" s="217" t="s">
        <v>251</v>
      </c>
      <c r="H96" s="218">
        <v>26.399999999999999</v>
      </c>
      <c r="I96" s="219"/>
      <c r="J96" s="220">
        <f>ROUND(I96*H96,2)</f>
        <v>0</v>
      </c>
      <c r="K96" s="216" t="s">
        <v>749</v>
      </c>
      <c r="L96" s="45"/>
      <c r="M96" s="221" t="s">
        <v>19</v>
      </c>
      <c r="N96" s="222" t="s">
        <v>43</v>
      </c>
      <c r="O96" s="85"/>
      <c r="P96" s="223">
        <f>O96*H96</f>
        <v>0</v>
      </c>
      <c r="Q96" s="223">
        <v>0</v>
      </c>
      <c r="R96" s="223">
        <f>Q96*H96</f>
        <v>0</v>
      </c>
      <c r="S96" s="223">
        <v>0</v>
      </c>
      <c r="T96" s="224">
        <f>S96*H96</f>
        <v>0</v>
      </c>
      <c r="U96" s="39"/>
      <c r="V96" s="39"/>
      <c r="W96" s="39"/>
      <c r="X96" s="39"/>
      <c r="Y96" s="39"/>
      <c r="Z96" s="39"/>
      <c r="AA96" s="39"/>
      <c r="AB96" s="39"/>
      <c r="AC96" s="39"/>
      <c r="AD96" s="39"/>
      <c r="AE96" s="39"/>
      <c r="AR96" s="225" t="s">
        <v>248</v>
      </c>
      <c r="AT96" s="225" t="s">
        <v>243</v>
      </c>
      <c r="AU96" s="225" t="s">
        <v>81</v>
      </c>
      <c r="AY96" s="18" t="s">
        <v>240</v>
      </c>
      <c r="BE96" s="226">
        <f>IF(N96="základní",J96,0)</f>
        <v>0</v>
      </c>
      <c r="BF96" s="226">
        <f>IF(N96="snížená",J96,0)</f>
        <v>0</v>
      </c>
      <c r="BG96" s="226">
        <f>IF(N96="zákl. přenesená",J96,0)</f>
        <v>0</v>
      </c>
      <c r="BH96" s="226">
        <f>IF(N96="sníž. přenesená",J96,0)</f>
        <v>0</v>
      </c>
      <c r="BI96" s="226">
        <f>IF(N96="nulová",J96,0)</f>
        <v>0</v>
      </c>
      <c r="BJ96" s="18" t="s">
        <v>79</v>
      </c>
      <c r="BK96" s="226">
        <f>ROUND(I96*H96,2)</f>
        <v>0</v>
      </c>
      <c r="BL96" s="18" t="s">
        <v>248</v>
      </c>
      <c r="BM96" s="225" t="s">
        <v>1065</v>
      </c>
    </row>
    <row r="97" s="2" customFormat="1">
      <c r="A97" s="39"/>
      <c r="B97" s="40"/>
      <c r="C97" s="214" t="s">
        <v>258</v>
      </c>
      <c r="D97" s="214" t="s">
        <v>243</v>
      </c>
      <c r="E97" s="215" t="s">
        <v>760</v>
      </c>
      <c r="F97" s="216" t="s">
        <v>761</v>
      </c>
      <c r="G97" s="217" t="s">
        <v>251</v>
      </c>
      <c r="H97" s="218">
        <v>35</v>
      </c>
      <c r="I97" s="219"/>
      <c r="J97" s="220">
        <f>ROUND(I97*H97,2)</f>
        <v>0</v>
      </c>
      <c r="K97" s="216" t="s">
        <v>749</v>
      </c>
      <c r="L97" s="45"/>
      <c r="M97" s="221" t="s">
        <v>19</v>
      </c>
      <c r="N97" s="222" t="s">
        <v>43</v>
      </c>
      <c r="O97" s="85"/>
      <c r="P97" s="223">
        <f>O97*H97</f>
        <v>0</v>
      </c>
      <c r="Q97" s="223">
        <v>0.00069999999999999999</v>
      </c>
      <c r="R97" s="223">
        <f>Q97*H97</f>
        <v>0.024500000000000001</v>
      </c>
      <c r="S97" s="223">
        <v>0</v>
      </c>
      <c r="T97" s="224">
        <f>S97*H97</f>
        <v>0</v>
      </c>
      <c r="U97" s="39"/>
      <c r="V97" s="39"/>
      <c r="W97" s="39"/>
      <c r="X97" s="39"/>
      <c r="Y97" s="39"/>
      <c r="Z97" s="39"/>
      <c r="AA97" s="39"/>
      <c r="AB97" s="39"/>
      <c r="AC97" s="39"/>
      <c r="AD97" s="39"/>
      <c r="AE97" s="39"/>
      <c r="AR97" s="225" t="s">
        <v>248</v>
      </c>
      <c r="AT97" s="225" t="s">
        <v>243</v>
      </c>
      <c r="AU97" s="225" t="s">
        <v>81</v>
      </c>
      <c r="AY97" s="18" t="s">
        <v>240</v>
      </c>
      <c r="BE97" s="226">
        <f>IF(N97="základní",J97,0)</f>
        <v>0</v>
      </c>
      <c r="BF97" s="226">
        <f>IF(N97="snížená",J97,0)</f>
        <v>0</v>
      </c>
      <c r="BG97" s="226">
        <f>IF(N97="zákl. přenesená",J97,0)</f>
        <v>0</v>
      </c>
      <c r="BH97" s="226">
        <f>IF(N97="sníž. přenesená",J97,0)</f>
        <v>0</v>
      </c>
      <c r="BI97" s="226">
        <f>IF(N97="nulová",J97,0)</f>
        <v>0</v>
      </c>
      <c r="BJ97" s="18" t="s">
        <v>79</v>
      </c>
      <c r="BK97" s="226">
        <f>ROUND(I97*H97,2)</f>
        <v>0</v>
      </c>
      <c r="BL97" s="18" t="s">
        <v>248</v>
      </c>
      <c r="BM97" s="225" t="s">
        <v>1066</v>
      </c>
    </row>
    <row r="98" s="2" customFormat="1" ht="44.25" customHeight="1">
      <c r="A98" s="39"/>
      <c r="B98" s="40"/>
      <c r="C98" s="214" t="s">
        <v>254</v>
      </c>
      <c r="D98" s="214" t="s">
        <v>243</v>
      </c>
      <c r="E98" s="215" t="s">
        <v>763</v>
      </c>
      <c r="F98" s="216" t="s">
        <v>764</v>
      </c>
      <c r="G98" s="217" t="s">
        <v>251</v>
      </c>
      <c r="H98" s="218">
        <v>35</v>
      </c>
      <c r="I98" s="219"/>
      <c r="J98" s="220">
        <f>ROUND(I98*H98,2)</f>
        <v>0</v>
      </c>
      <c r="K98" s="216" t="s">
        <v>749</v>
      </c>
      <c r="L98" s="45"/>
      <c r="M98" s="221" t="s">
        <v>19</v>
      </c>
      <c r="N98" s="222" t="s">
        <v>43</v>
      </c>
      <c r="O98" s="85"/>
      <c r="P98" s="223">
        <f>O98*H98</f>
        <v>0</v>
      </c>
      <c r="Q98" s="223">
        <v>0</v>
      </c>
      <c r="R98" s="223">
        <f>Q98*H98</f>
        <v>0</v>
      </c>
      <c r="S98" s="223">
        <v>0</v>
      </c>
      <c r="T98" s="224">
        <f>S98*H98</f>
        <v>0</v>
      </c>
      <c r="U98" s="39"/>
      <c r="V98" s="39"/>
      <c r="W98" s="39"/>
      <c r="X98" s="39"/>
      <c r="Y98" s="39"/>
      <c r="Z98" s="39"/>
      <c r="AA98" s="39"/>
      <c r="AB98" s="39"/>
      <c r="AC98" s="39"/>
      <c r="AD98" s="39"/>
      <c r="AE98" s="39"/>
      <c r="AR98" s="225" t="s">
        <v>248</v>
      </c>
      <c r="AT98" s="225" t="s">
        <v>243</v>
      </c>
      <c r="AU98" s="225" t="s">
        <v>81</v>
      </c>
      <c r="AY98" s="18" t="s">
        <v>240</v>
      </c>
      <c r="BE98" s="226">
        <f>IF(N98="základní",J98,0)</f>
        <v>0</v>
      </c>
      <c r="BF98" s="226">
        <f>IF(N98="snížená",J98,0)</f>
        <v>0</v>
      </c>
      <c r="BG98" s="226">
        <f>IF(N98="zákl. přenesená",J98,0)</f>
        <v>0</v>
      </c>
      <c r="BH98" s="226">
        <f>IF(N98="sníž. přenesená",J98,0)</f>
        <v>0</v>
      </c>
      <c r="BI98" s="226">
        <f>IF(N98="nulová",J98,0)</f>
        <v>0</v>
      </c>
      <c r="BJ98" s="18" t="s">
        <v>79</v>
      </c>
      <c r="BK98" s="226">
        <f>ROUND(I98*H98,2)</f>
        <v>0</v>
      </c>
      <c r="BL98" s="18" t="s">
        <v>248</v>
      </c>
      <c r="BM98" s="225" t="s">
        <v>1067</v>
      </c>
    </row>
    <row r="99" s="2" customFormat="1" ht="33" customHeight="1">
      <c r="A99" s="39"/>
      <c r="B99" s="40"/>
      <c r="C99" s="214" t="s">
        <v>265</v>
      </c>
      <c r="D99" s="214" t="s">
        <v>243</v>
      </c>
      <c r="E99" s="215" t="s">
        <v>766</v>
      </c>
      <c r="F99" s="216" t="s">
        <v>767</v>
      </c>
      <c r="G99" s="217" t="s">
        <v>293</v>
      </c>
      <c r="H99" s="218">
        <v>27</v>
      </c>
      <c r="I99" s="219"/>
      <c r="J99" s="220">
        <f>ROUND(I99*H99,2)</f>
        <v>0</v>
      </c>
      <c r="K99" s="216" t="s">
        <v>749</v>
      </c>
      <c r="L99" s="45"/>
      <c r="M99" s="221" t="s">
        <v>19</v>
      </c>
      <c r="N99" s="222" t="s">
        <v>43</v>
      </c>
      <c r="O99" s="85"/>
      <c r="P99" s="223">
        <f>O99*H99</f>
        <v>0</v>
      </c>
      <c r="Q99" s="223">
        <v>0.00046000000000000001</v>
      </c>
      <c r="R99" s="223">
        <f>Q99*H99</f>
        <v>0.012420000000000001</v>
      </c>
      <c r="S99" s="223">
        <v>0</v>
      </c>
      <c r="T99" s="224">
        <f>S99*H99</f>
        <v>0</v>
      </c>
      <c r="U99" s="39"/>
      <c r="V99" s="39"/>
      <c r="W99" s="39"/>
      <c r="X99" s="39"/>
      <c r="Y99" s="39"/>
      <c r="Z99" s="39"/>
      <c r="AA99" s="39"/>
      <c r="AB99" s="39"/>
      <c r="AC99" s="39"/>
      <c r="AD99" s="39"/>
      <c r="AE99" s="39"/>
      <c r="AR99" s="225" t="s">
        <v>248</v>
      </c>
      <c r="AT99" s="225" t="s">
        <v>243</v>
      </c>
      <c r="AU99" s="225" t="s">
        <v>81</v>
      </c>
      <c r="AY99" s="18" t="s">
        <v>240</v>
      </c>
      <c r="BE99" s="226">
        <f>IF(N99="základní",J99,0)</f>
        <v>0</v>
      </c>
      <c r="BF99" s="226">
        <f>IF(N99="snížená",J99,0)</f>
        <v>0</v>
      </c>
      <c r="BG99" s="226">
        <f>IF(N99="zákl. přenesená",J99,0)</f>
        <v>0</v>
      </c>
      <c r="BH99" s="226">
        <f>IF(N99="sníž. přenesená",J99,0)</f>
        <v>0</v>
      </c>
      <c r="BI99" s="226">
        <f>IF(N99="nulová",J99,0)</f>
        <v>0</v>
      </c>
      <c r="BJ99" s="18" t="s">
        <v>79</v>
      </c>
      <c r="BK99" s="226">
        <f>ROUND(I99*H99,2)</f>
        <v>0</v>
      </c>
      <c r="BL99" s="18" t="s">
        <v>248</v>
      </c>
      <c r="BM99" s="225" t="s">
        <v>1068</v>
      </c>
    </row>
    <row r="100" s="2" customFormat="1">
      <c r="A100" s="39"/>
      <c r="B100" s="40"/>
      <c r="C100" s="214" t="s">
        <v>257</v>
      </c>
      <c r="D100" s="214" t="s">
        <v>243</v>
      </c>
      <c r="E100" s="215" t="s">
        <v>769</v>
      </c>
      <c r="F100" s="216" t="s">
        <v>770</v>
      </c>
      <c r="G100" s="217" t="s">
        <v>293</v>
      </c>
      <c r="H100" s="218">
        <v>27</v>
      </c>
      <c r="I100" s="219"/>
      <c r="J100" s="220">
        <f>ROUND(I100*H100,2)</f>
        <v>0</v>
      </c>
      <c r="K100" s="216" t="s">
        <v>749</v>
      </c>
      <c r="L100" s="45"/>
      <c r="M100" s="221" t="s">
        <v>19</v>
      </c>
      <c r="N100" s="222" t="s">
        <v>43</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248</v>
      </c>
      <c r="AT100" s="225" t="s">
        <v>243</v>
      </c>
      <c r="AU100" s="225" t="s">
        <v>81</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248</v>
      </c>
      <c r="BM100" s="225" t="s">
        <v>1069</v>
      </c>
    </row>
    <row r="101" s="2" customFormat="1" ht="66.75" customHeight="1">
      <c r="A101" s="39"/>
      <c r="B101" s="40"/>
      <c r="C101" s="214" t="s">
        <v>272</v>
      </c>
      <c r="D101" s="214" t="s">
        <v>243</v>
      </c>
      <c r="E101" s="215" t="s">
        <v>772</v>
      </c>
      <c r="F101" s="216" t="s">
        <v>773</v>
      </c>
      <c r="G101" s="217" t="s">
        <v>293</v>
      </c>
      <c r="H101" s="218">
        <v>35.899999999999999</v>
      </c>
      <c r="I101" s="219"/>
      <c r="J101" s="220">
        <f>ROUND(I101*H101,2)</f>
        <v>0</v>
      </c>
      <c r="K101" s="216" t="s">
        <v>749</v>
      </c>
      <c r="L101" s="45"/>
      <c r="M101" s="221" t="s">
        <v>19</v>
      </c>
      <c r="N101" s="222" t="s">
        <v>43</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248</v>
      </c>
      <c r="AT101" s="225" t="s">
        <v>243</v>
      </c>
      <c r="AU101" s="225" t="s">
        <v>81</v>
      </c>
      <c r="AY101" s="18" t="s">
        <v>240</v>
      </c>
      <c r="BE101" s="226">
        <f>IF(N101="základní",J101,0)</f>
        <v>0</v>
      </c>
      <c r="BF101" s="226">
        <f>IF(N101="snížená",J101,0)</f>
        <v>0</v>
      </c>
      <c r="BG101" s="226">
        <f>IF(N101="zákl. přenesená",J101,0)</f>
        <v>0</v>
      </c>
      <c r="BH101" s="226">
        <f>IF(N101="sníž. přenesená",J101,0)</f>
        <v>0</v>
      </c>
      <c r="BI101" s="226">
        <f>IF(N101="nulová",J101,0)</f>
        <v>0</v>
      </c>
      <c r="BJ101" s="18" t="s">
        <v>79</v>
      </c>
      <c r="BK101" s="226">
        <f>ROUND(I101*H101,2)</f>
        <v>0</v>
      </c>
      <c r="BL101" s="18" t="s">
        <v>248</v>
      </c>
      <c r="BM101" s="225" t="s">
        <v>1070</v>
      </c>
    </row>
    <row r="102" s="2" customFormat="1">
      <c r="A102" s="39"/>
      <c r="B102" s="40"/>
      <c r="C102" s="214" t="s">
        <v>262</v>
      </c>
      <c r="D102" s="214" t="s">
        <v>243</v>
      </c>
      <c r="E102" s="215" t="s">
        <v>775</v>
      </c>
      <c r="F102" s="216" t="s">
        <v>776</v>
      </c>
      <c r="G102" s="217" t="s">
        <v>293</v>
      </c>
      <c r="H102" s="218">
        <v>20.399999999999999</v>
      </c>
      <c r="I102" s="219"/>
      <c r="J102" s="220">
        <f>ROUND(I102*H102,2)</f>
        <v>0</v>
      </c>
      <c r="K102" s="216" t="s">
        <v>749</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81</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1071</v>
      </c>
    </row>
    <row r="103" s="2" customFormat="1">
      <c r="A103" s="39"/>
      <c r="B103" s="40"/>
      <c r="C103" s="214" t="s">
        <v>279</v>
      </c>
      <c r="D103" s="214" t="s">
        <v>243</v>
      </c>
      <c r="E103" s="215" t="s">
        <v>778</v>
      </c>
      <c r="F103" s="216" t="s">
        <v>779</v>
      </c>
      <c r="G103" s="217" t="s">
        <v>293</v>
      </c>
      <c r="H103" s="218">
        <v>15.5</v>
      </c>
      <c r="I103" s="219"/>
      <c r="J103" s="220">
        <f>ROUND(I103*H103,2)</f>
        <v>0</v>
      </c>
      <c r="K103" s="216" t="s">
        <v>749</v>
      </c>
      <c r="L103" s="45"/>
      <c r="M103" s="221" t="s">
        <v>19</v>
      </c>
      <c r="N103" s="222" t="s">
        <v>43</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248</v>
      </c>
      <c r="AT103" s="225" t="s">
        <v>243</v>
      </c>
      <c r="AU103" s="225" t="s">
        <v>81</v>
      </c>
      <c r="AY103" s="18" t="s">
        <v>240</v>
      </c>
      <c r="BE103" s="226">
        <f>IF(N103="základní",J103,0)</f>
        <v>0</v>
      </c>
      <c r="BF103" s="226">
        <f>IF(N103="snížená",J103,0)</f>
        <v>0</v>
      </c>
      <c r="BG103" s="226">
        <f>IF(N103="zákl. přenesená",J103,0)</f>
        <v>0</v>
      </c>
      <c r="BH103" s="226">
        <f>IF(N103="sníž. přenesená",J103,0)</f>
        <v>0</v>
      </c>
      <c r="BI103" s="226">
        <f>IF(N103="nulová",J103,0)</f>
        <v>0</v>
      </c>
      <c r="BJ103" s="18" t="s">
        <v>79</v>
      </c>
      <c r="BK103" s="226">
        <f>ROUND(I103*H103,2)</f>
        <v>0</v>
      </c>
      <c r="BL103" s="18" t="s">
        <v>248</v>
      </c>
      <c r="BM103" s="225" t="s">
        <v>1072</v>
      </c>
    </row>
    <row r="104" s="2" customFormat="1" ht="66.75" customHeight="1">
      <c r="A104" s="39"/>
      <c r="B104" s="40"/>
      <c r="C104" s="214" t="s">
        <v>8</v>
      </c>
      <c r="D104" s="214" t="s">
        <v>243</v>
      </c>
      <c r="E104" s="215" t="s">
        <v>781</v>
      </c>
      <c r="F104" s="216" t="s">
        <v>782</v>
      </c>
      <c r="G104" s="217" t="s">
        <v>293</v>
      </c>
      <c r="H104" s="218">
        <v>310</v>
      </c>
      <c r="I104" s="219"/>
      <c r="J104" s="220">
        <f>ROUND(I104*H104,2)</f>
        <v>0</v>
      </c>
      <c r="K104" s="216" t="s">
        <v>749</v>
      </c>
      <c r="L104" s="45"/>
      <c r="M104" s="221" t="s">
        <v>19</v>
      </c>
      <c r="N104" s="222" t="s">
        <v>43</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248</v>
      </c>
      <c r="AT104" s="225" t="s">
        <v>243</v>
      </c>
      <c r="AU104" s="225" t="s">
        <v>81</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248</v>
      </c>
      <c r="BM104" s="225" t="s">
        <v>1073</v>
      </c>
    </row>
    <row r="105" s="2" customFormat="1" ht="44.25" customHeight="1">
      <c r="A105" s="39"/>
      <c r="B105" s="40"/>
      <c r="C105" s="214" t="s">
        <v>287</v>
      </c>
      <c r="D105" s="214" t="s">
        <v>243</v>
      </c>
      <c r="E105" s="215" t="s">
        <v>784</v>
      </c>
      <c r="F105" s="216" t="s">
        <v>785</v>
      </c>
      <c r="G105" s="217" t="s">
        <v>786</v>
      </c>
      <c r="H105" s="218">
        <v>29.449999999999999</v>
      </c>
      <c r="I105" s="219"/>
      <c r="J105" s="220">
        <f>ROUND(I105*H105,2)</f>
        <v>0</v>
      </c>
      <c r="K105" s="216" t="s">
        <v>749</v>
      </c>
      <c r="L105" s="45"/>
      <c r="M105" s="221" t="s">
        <v>19</v>
      </c>
      <c r="N105" s="222"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248</v>
      </c>
      <c r="AT105" s="225" t="s">
        <v>243</v>
      </c>
      <c r="AU105" s="225" t="s">
        <v>81</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1074</v>
      </c>
    </row>
    <row r="106" s="2" customFormat="1">
      <c r="A106" s="39"/>
      <c r="B106" s="40"/>
      <c r="C106" s="214" t="s">
        <v>268</v>
      </c>
      <c r="D106" s="214" t="s">
        <v>243</v>
      </c>
      <c r="E106" s="215" t="s">
        <v>788</v>
      </c>
      <c r="F106" s="216" t="s">
        <v>789</v>
      </c>
      <c r="G106" s="217" t="s">
        <v>293</v>
      </c>
      <c r="H106" s="218">
        <v>15.5</v>
      </c>
      <c r="I106" s="219"/>
      <c r="J106" s="220">
        <f>ROUND(I106*H106,2)</f>
        <v>0</v>
      </c>
      <c r="K106" s="216" t="s">
        <v>749</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81</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1075</v>
      </c>
    </row>
    <row r="107" s="2" customFormat="1" ht="44.25" customHeight="1">
      <c r="A107" s="39"/>
      <c r="B107" s="40"/>
      <c r="C107" s="214" t="s">
        <v>295</v>
      </c>
      <c r="D107" s="214" t="s">
        <v>243</v>
      </c>
      <c r="E107" s="215" t="s">
        <v>791</v>
      </c>
      <c r="F107" s="216" t="s">
        <v>792</v>
      </c>
      <c r="G107" s="217" t="s">
        <v>293</v>
      </c>
      <c r="H107" s="218">
        <v>20.399999999999999</v>
      </c>
      <c r="I107" s="219"/>
      <c r="J107" s="220">
        <f>ROUND(I107*H107,2)</f>
        <v>0</v>
      </c>
      <c r="K107" s="216" t="s">
        <v>749</v>
      </c>
      <c r="L107" s="45"/>
      <c r="M107" s="221" t="s">
        <v>19</v>
      </c>
      <c r="N107" s="222" t="s">
        <v>43</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248</v>
      </c>
      <c r="AT107" s="225" t="s">
        <v>243</v>
      </c>
      <c r="AU107" s="225" t="s">
        <v>81</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248</v>
      </c>
      <c r="BM107" s="225" t="s">
        <v>1076</v>
      </c>
    </row>
    <row r="108" s="2" customFormat="1" ht="66.75" customHeight="1">
      <c r="A108" s="39"/>
      <c r="B108" s="40"/>
      <c r="C108" s="214" t="s">
        <v>271</v>
      </c>
      <c r="D108" s="214" t="s">
        <v>243</v>
      </c>
      <c r="E108" s="215" t="s">
        <v>794</v>
      </c>
      <c r="F108" s="216" t="s">
        <v>795</v>
      </c>
      <c r="G108" s="217" t="s">
        <v>293</v>
      </c>
      <c r="H108" s="218">
        <v>1.8</v>
      </c>
      <c r="I108" s="219"/>
      <c r="J108" s="220">
        <f>ROUND(I108*H108,2)</f>
        <v>0</v>
      </c>
      <c r="K108" s="216" t="s">
        <v>749</v>
      </c>
      <c r="L108" s="45"/>
      <c r="M108" s="221" t="s">
        <v>19</v>
      </c>
      <c r="N108" s="222" t="s">
        <v>43</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248</v>
      </c>
      <c r="AT108" s="225" t="s">
        <v>243</v>
      </c>
      <c r="AU108" s="225" t="s">
        <v>81</v>
      </c>
      <c r="AY108" s="18" t="s">
        <v>240</v>
      </c>
      <c r="BE108" s="226">
        <f>IF(N108="základní",J108,0)</f>
        <v>0</v>
      </c>
      <c r="BF108" s="226">
        <f>IF(N108="snížená",J108,0)</f>
        <v>0</v>
      </c>
      <c r="BG108" s="226">
        <f>IF(N108="zákl. přenesená",J108,0)</f>
        <v>0</v>
      </c>
      <c r="BH108" s="226">
        <f>IF(N108="sníž. přenesená",J108,0)</f>
        <v>0</v>
      </c>
      <c r="BI108" s="226">
        <f>IF(N108="nulová",J108,0)</f>
        <v>0</v>
      </c>
      <c r="BJ108" s="18" t="s">
        <v>79</v>
      </c>
      <c r="BK108" s="226">
        <f>ROUND(I108*H108,2)</f>
        <v>0</v>
      </c>
      <c r="BL108" s="18" t="s">
        <v>248</v>
      </c>
      <c r="BM108" s="225" t="s">
        <v>1077</v>
      </c>
    </row>
    <row r="109" s="2" customFormat="1" ht="16.5" customHeight="1">
      <c r="A109" s="39"/>
      <c r="B109" s="40"/>
      <c r="C109" s="238" t="s">
        <v>304</v>
      </c>
      <c r="D109" s="238" t="s">
        <v>797</v>
      </c>
      <c r="E109" s="239" t="s">
        <v>798</v>
      </c>
      <c r="F109" s="240" t="s">
        <v>799</v>
      </c>
      <c r="G109" s="241" t="s">
        <v>786</v>
      </c>
      <c r="H109" s="242">
        <v>3.6000000000000001</v>
      </c>
      <c r="I109" s="243"/>
      <c r="J109" s="244">
        <f>ROUND(I109*H109,2)</f>
        <v>0</v>
      </c>
      <c r="K109" s="240" t="s">
        <v>749</v>
      </c>
      <c r="L109" s="245"/>
      <c r="M109" s="246" t="s">
        <v>19</v>
      </c>
      <c r="N109" s="247" t="s">
        <v>43</v>
      </c>
      <c r="O109" s="85"/>
      <c r="P109" s="223">
        <f>O109*H109</f>
        <v>0</v>
      </c>
      <c r="Q109" s="223">
        <v>1</v>
      </c>
      <c r="R109" s="223">
        <f>Q109*H109</f>
        <v>3.6000000000000001</v>
      </c>
      <c r="S109" s="223">
        <v>0</v>
      </c>
      <c r="T109" s="224">
        <f>S109*H109</f>
        <v>0</v>
      </c>
      <c r="U109" s="39"/>
      <c r="V109" s="39"/>
      <c r="W109" s="39"/>
      <c r="X109" s="39"/>
      <c r="Y109" s="39"/>
      <c r="Z109" s="39"/>
      <c r="AA109" s="39"/>
      <c r="AB109" s="39"/>
      <c r="AC109" s="39"/>
      <c r="AD109" s="39"/>
      <c r="AE109" s="39"/>
      <c r="AR109" s="225" t="s">
        <v>257</v>
      </c>
      <c r="AT109" s="225" t="s">
        <v>797</v>
      </c>
      <c r="AU109" s="225" t="s">
        <v>81</v>
      </c>
      <c r="AY109" s="18" t="s">
        <v>240</v>
      </c>
      <c r="BE109" s="226">
        <f>IF(N109="základní",J109,0)</f>
        <v>0</v>
      </c>
      <c r="BF109" s="226">
        <f>IF(N109="snížená",J109,0)</f>
        <v>0</v>
      </c>
      <c r="BG109" s="226">
        <f>IF(N109="zákl. přenesená",J109,0)</f>
        <v>0</v>
      </c>
      <c r="BH109" s="226">
        <f>IF(N109="sníž. přenesená",J109,0)</f>
        <v>0</v>
      </c>
      <c r="BI109" s="226">
        <f>IF(N109="nulová",J109,0)</f>
        <v>0</v>
      </c>
      <c r="BJ109" s="18" t="s">
        <v>79</v>
      </c>
      <c r="BK109" s="226">
        <f>ROUND(I109*H109,2)</f>
        <v>0</v>
      </c>
      <c r="BL109" s="18" t="s">
        <v>248</v>
      </c>
      <c r="BM109" s="225" t="s">
        <v>1078</v>
      </c>
    </row>
    <row r="110" s="13" customFormat="1">
      <c r="A110" s="13"/>
      <c r="B110" s="248"/>
      <c r="C110" s="249"/>
      <c r="D110" s="227" t="s">
        <v>801</v>
      </c>
      <c r="E110" s="250" t="s">
        <v>19</v>
      </c>
      <c r="F110" s="251" t="s">
        <v>1079</v>
      </c>
      <c r="G110" s="249"/>
      <c r="H110" s="252">
        <v>3.6000000000000001</v>
      </c>
      <c r="I110" s="253"/>
      <c r="J110" s="249"/>
      <c r="K110" s="249"/>
      <c r="L110" s="254"/>
      <c r="M110" s="255"/>
      <c r="N110" s="256"/>
      <c r="O110" s="256"/>
      <c r="P110" s="256"/>
      <c r="Q110" s="256"/>
      <c r="R110" s="256"/>
      <c r="S110" s="256"/>
      <c r="T110" s="257"/>
      <c r="U110" s="13"/>
      <c r="V110" s="13"/>
      <c r="W110" s="13"/>
      <c r="X110" s="13"/>
      <c r="Y110" s="13"/>
      <c r="Z110" s="13"/>
      <c r="AA110" s="13"/>
      <c r="AB110" s="13"/>
      <c r="AC110" s="13"/>
      <c r="AD110" s="13"/>
      <c r="AE110" s="13"/>
      <c r="AT110" s="258" t="s">
        <v>801</v>
      </c>
      <c r="AU110" s="258" t="s">
        <v>81</v>
      </c>
      <c r="AV110" s="13" t="s">
        <v>81</v>
      </c>
      <c r="AW110" s="13" t="s">
        <v>33</v>
      </c>
      <c r="AX110" s="13" t="s">
        <v>79</v>
      </c>
      <c r="AY110" s="258" t="s">
        <v>240</v>
      </c>
    </row>
    <row r="111" s="12" customFormat="1" ht="22.8" customHeight="1">
      <c r="A111" s="12"/>
      <c r="B111" s="198"/>
      <c r="C111" s="199"/>
      <c r="D111" s="200" t="s">
        <v>71</v>
      </c>
      <c r="E111" s="212" t="s">
        <v>248</v>
      </c>
      <c r="F111" s="212" t="s">
        <v>811</v>
      </c>
      <c r="G111" s="199"/>
      <c r="H111" s="199"/>
      <c r="I111" s="202"/>
      <c r="J111" s="213">
        <f>BK111</f>
        <v>0</v>
      </c>
      <c r="K111" s="199"/>
      <c r="L111" s="204"/>
      <c r="M111" s="205"/>
      <c r="N111" s="206"/>
      <c r="O111" s="206"/>
      <c r="P111" s="207">
        <f>SUM(P112:P113)</f>
        <v>0</v>
      </c>
      <c r="Q111" s="206"/>
      <c r="R111" s="207">
        <f>SUM(R112:R113)</f>
        <v>11.458766000000001</v>
      </c>
      <c r="S111" s="206"/>
      <c r="T111" s="208">
        <f>SUM(T112:T113)</f>
        <v>0</v>
      </c>
      <c r="U111" s="12"/>
      <c r="V111" s="12"/>
      <c r="W111" s="12"/>
      <c r="X111" s="12"/>
      <c r="Y111" s="12"/>
      <c r="Z111" s="12"/>
      <c r="AA111" s="12"/>
      <c r="AB111" s="12"/>
      <c r="AC111" s="12"/>
      <c r="AD111" s="12"/>
      <c r="AE111" s="12"/>
      <c r="AR111" s="209" t="s">
        <v>79</v>
      </c>
      <c r="AT111" s="210" t="s">
        <v>71</v>
      </c>
      <c r="AU111" s="210" t="s">
        <v>79</v>
      </c>
      <c r="AY111" s="209" t="s">
        <v>240</v>
      </c>
      <c r="BK111" s="211">
        <f>SUM(BK112:BK113)</f>
        <v>0</v>
      </c>
    </row>
    <row r="112" s="2" customFormat="1" ht="33" customHeight="1">
      <c r="A112" s="39"/>
      <c r="B112" s="40"/>
      <c r="C112" s="214" t="s">
        <v>275</v>
      </c>
      <c r="D112" s="214" t="s">
        <v>243</v>
      </c>
      <c r="E112" s="215" t="s">
        <v>812</v>
      </c>
      <c r="F112" s="216" t="s">
        <v>813</v>
      </c>
      <c r="G112" s="217" t="s">
        <v>293</v>
      </c>
      <c r="H112" s="218">
        <v>4.5999999999999996</v>
      </c>
      <c r="I112" s="219"/>
      <c r="J112" s="220">
        <f>ROUND(I112*H112,2)</f>
        <v>0</v>
      </c>
      <c r="K112" s="216" t="s">
        <v>749</v>
      </c>
      <c r="L112" s="45"/>
      <c r="M112" s="221" t="s">
        <v>19</v>
      </c>
      <c r="N112" s="222" t="s">
        <v>43</v>
      </c>
      <c r="O112" s="85"/>
      <c r="P112" s="223">
        <f>O112*H112</f>
        <v>0</v>
      </c>
      <c r="Q112" s="223">
        <v>1.8907700000000001</v>
      </c>
      <c r="R112" s="223">
        <f>Q112*H112</f>
        <v>8.6975420000000003</v>
      </c>
      <c r="S112" s="223">
        <v>0</v>
      </c>
      <c r="T112" s="224">
        <f>S112*H112</f>
        <v>0</v>
      </c>
      <c r="U112" s="39"/>
      <c r="V112" s="39"/>
      <c r="W112" s="39"/>
      <c r="X112" s="39"/>
      <c r="Y112" s="39"/>
      <c r="Z112" s="39"/>
      <c r="AA112" s="39"/>
      <c r="AB112" s="39"/>
      <c r="AC112" s="39"/>
      <c r="AD112" s="39"/>
      <c r="AE112" s="39"/>
      <c r="AR112" s="225" t="s">
        <v>248</v>
      </c>
      <c r="AT112" s="225" t="s">
        <v>243</v>
      </c>
      <c r="AU112" s="225" t="s">
        <v>81</v>
      </c>
      <c r="AY112" s="18" t="s">
        <v>240</v>
      </c>
      <c r="BE112" s="226">
        <f>IF(N112="základní",J112,0)</f>
        <v>0</v>
      </c>
      <c r="BF112" s="226">
        <f>IF(N112="snížená",J112,0)</f>
        <v>0</v>
      </c>
      <c r="BG112" s="226">
        <f>IF(N112="zákl. přenesená",J112,0)</f>
        <v>0</v>
      </c>
      <c r="BH112" s="226">
        <f>IF(N112="sníž. přenesená",J112,0)</f>
        <v>0</v>
      </c>
      <c r="BI112" s="226">
        <f>IF(N112="nulová",J112,0)</f>
        <v>0</v>
      </c>
      <c r="BJ112" s="18" t="s">
        <v>79</v>
      </c>
      <c r="BK112" s="226">
        <f>ROUND(I112*H112,2)</f>
        <v>0</v>
      </c>
      <c r="BL112" s="18" t="s">
        <v>248</v>
      </c>
      <c r="BM112" s="225" t="s">
        <v>1080</v>
      </c>
    </row>
    <row r="113" s="2" customFormat="1">
      <c r="A113" s="39"/>
      <c r="B113" s="40"/>
      <c r="C113" s="214" t="s">
        <v>309</v>
      </c>
      <c r="D113" s="214" t="s">
        <v>243</v>
      </c>
      <c r="E113" s="215" t="s">
        <v>1081</v>
      </c>
      <c r="F113" s="216" t="s">
        <v>1082</v>
      </c>
      <c r="G113" s="217" t="s">
        <v>293</v>
      </c>
      <c r="H113" s="218">
        <v>1.2</v>
      </c>
      <c r="I113" s="219"/>
      <c r="J113" s="220">
        <f>ROUND(I113*H113,2)</f>
        <v>0</v>
      </c>
      <c r="K113" s="216" t="s">
        <v>749</v>
      </c>
      <c r="L113" s="45"/>
      <c r="M113" s="221" t="s">
        <v>19</v>
      </c>
      <c r="N113" s="222" t="s">
        <v>43</v>
      </c>
      <c r="O113" s="85"/>
      <c r="P113" s="223">
        <f>O113*H113</f>
        <v>0</v>
      </c>
      <c r="Q113" s="223">
        <v>2.3010199999999998</v>
      </c>
      <c r="R113" s="223">
        <f>Q113*H113</f>
        <v>2.7612239999999999</v>
      </c>
      <c r="S113" s="223">
        <v>0</v>
      </c>
      <c r="T113" s="224">
        <f>S113*H113</f>
        <v>0</v>
      </c>
      <c r="U113" s="39"/>
      <c r="V113" s="39"/>
      <c r="W113" s="39"/>
      <c r="X113" s="39"/>
      <c r="Y113" s="39"/>
      <c r="Z113" s="39"/>
      <c r="AA113" s="39"/>
      <c r="AB113" s="39"/>
      <c r="AC113" s="39"/>
      <c r="AD113" s="39"/>
      <c r="AE113" s="39"/>
      <c r="AR113" s="225" t="s">
        <v>248</v>
      </c>
      <c r="AT113" s="225" t="s">
        <v>243</v>
      </c>
      <c r="AU113" s="225" t="s">
        <v>81</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1083</v>
      </c>
    </row>
    <row r="114" s="12" customFormat="1" ht="22.8" customHeight="1">
      <c r="A114" s="12"/>
      <c r="B114" s="198"/>
      <c r="C114" s="199"/>
      <c r="D114" s="200" t="s">
        <v>71</v>
      </c>
      <c r="E114" s="212" t="s">
        <v>257</v>
      </c>
      <c r="F114" s="212" t="s">
        <v>828</v>
      </c>
      <c r="G114" s="199"/>
      <c r="H114" s="199"/>
      <c r="I114" s="202"/>
      <c r="J114" s="213">
        <f>BK114</f>
        <v>0</v>
      </c>
      <c r="K114" s="199"/>
      <c r="L114" s="204"/>
      <c r="M114" s="205"/>
      <c r="N114" s="206"/>
      <c r="O114" s="206"/>
      <c r="P114" s="207">
        <f>SUM(P115:P148)</f>
        <v>0</v>
      </c>
      <c r="Q114" s="206"/>
      <c r="R114" s="207">
        <f>SUM(R115:R148)</f>
        <v>15.471126</v>
      </c>
      <c r="S114" s="206"/>
      <c r="T114" s="208">
        <f>SUM(T115:T148)</f>
        <v>0</v>
      </c>
      <c r="U114" s="12"/>
      <c r="V114" s="12"/>
      <c r="W114" s="12"/>
      <c r="X114" s="12"/>
      <c r="Y114" s="12"/>
      <c r="Z114" s="12"/>
      <c r="AA114" s="12"/>
      <c r="AB114" s="12"/>
      <c r="AC114" s="12"/>
      <c r="AD114" s="12"/>
      <c r="AE114" s="12"/>
      <c r="AR114" s="209" t="s">
        <v>79</v>
      </c>
      <c r="AT114" s="210" t="s">
        <v>71</v>
      </c>
      <c r="AU114" s="210" t="s">
        <v>79</v>
      </c>
      <c r="AY114" s="209" t="s">
        <v>240</v>
      </c>
      <c r="BK114" s="211">
        <f>SUM(BK115:BK148)</f>
        <v>0</v>
      </c>
    </row>
    <row r="115" s="2" customFormat="1">
      <c r="A115" s="39"/>
      <c r="B115" s="40"/>
      <c r="C115" s="214" t="s">
        <v>278</v>
      </c>
      <c r="D115" s="214" t="s">
        <v>243</v>
      </c>
      <c r="E115" s="215" t="s">
        <v>1084</v>
      </c>
      <c r="F115" s="216" t="s">
        <v>1085</v>
      </c>
      <c r="G115" s="217" t="s">
        <v>806</v>
      </c>
      <c r="H115" s="218">
        <v>3</v>
      </c>
      <c r="I115" s="219"/>
      <c r="J115" s="220">
        <f>ROUND(I115*H115,2)</f>
        <v>0</v>
      </c>
      <c r="K115" s="216" t="s">
        <v>749</v>
      </c>
      <c r="L115" s="45"/>
      <c r="M115" s="221" t="s">
        <v>19</v>
      </c>
      <c r="N115" s="222" t="s">
        <v>43</v>
      </c>
      <c r="O115" s="85"/>
      <c r="P115" s="223">
        <f>O115*H115</f>
        <v>0</v>
      </c>
      <c r="Q115" s="223">
        <v>0.00167</v>
      </c>
      <c r="R115" s="223">
        <f>Q115*H115</f>
        <v>0.0050100000000000006</v>
      </c>
      <c r="S115" s="223">
        <v>0</v>
      </c>
      <c r="T115" s="224">
        <f>S115*H115</f>
        <v>0</v>
      </c>
      <c r="U115" s="39"/>
      <c r="V115" s="39"/>
      <c r="W115" s="39"/>
      <c r="X115" s="39"/>
      <c r="Y115" s="39"/>
      <c r="Z115" s="39"/>
      <c r="AA115" s="39"/>
      <c r="AB115" s="39"/>
      <c r="AC115" s="39"/>
      <c r="AD115" s="39"/>
      <c r="AE115" s="39"/>
      <c r="AR115" s="225" t="s">
        <v>248</v>
      </c>
      <c r="AT115" s="225" t="s">
        <v>243</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1086</v>
      </c>
    </row>
    <row r="116" s="2" customFormat="1">
      <c r="A116" s="39"/>
      <c r="B116" s="40"/>
      <c r="C116" s="238" t="s">
        <v>7</v>
      </c>
      <c r="D116" s="238" t="s">
        <v>797</v>
      </c>
      <c r="E116" s="239" t="s">
        <v>1087</v>
      </c>
      <c r="F116" s="240" t="s">
        <v>1088</v>
      </c>
      <c r="G116" s="241" t="s">
        <v>806</v>
      </c>
      <c r="H116" s="242">
        <v>2</v>
      </c>
      <c r="I116" s="243"/>
      <c r="J116" s="244">
        <f>ROUND(I116*H116,2)</f>
        <v>0</v>
      </c>
      <c r="K116" s="240" t="s">
        <v>749</v>
      </c>
      <c r="L116" s="245"/>
      <c r="M116" s="246" t="s">
        <v>19</v>
      </c>
      <c r="N116" s="247" t="s">
        <v>43</v>
      </c>
      <c r="O116" s="85"/>
      <c r="P116" s="223">
        <f>O116*H116</f>
        <v>0</v>
      </c>
      <c r="Q116" s="223">
        <v>0.0178</v>
      </c>
      <c r="R116" s="223">
        <f>Q116*H116</f>
        <v>0.0356</v>
      </c>
      <c r="S116" s="223">
        <v>0</v>
      </c>
      <c r="T116" s="224">
        <f>S116*H116</f>
        <v>0</v>
      </c>
      <c r="U116" s="39"/>
      <c r="V116" s="39"/>
      <c r="W116" s="39"/>
      <c r="X116" s="39"/>
      <c r="Y116" s="39"/>
      <c r="Z116" s="39"/>
      <c r="AA116" s="39"/>
      <c r="AB116" s="39"/>
      <c r="AC116" s="39"/>
      <c r="AD116" s="39"/>
      <c r="AE116" s="39"/>
      <c r="AR116" s="225" t="s">
        <v>257</v>
      </c>
      <c r="AT116" s="225" t="s">
        <v>797</v>
      </c>
      <c r="AU116" s="225" t="s">
        <v>81</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1089</v>
      </c>
    </row>
    <row r="117" s="2" customFormat="1">
      <c r="A117" s="39"/>
      <c r="B117" s="40"/>
      <c r="C117" s="238" t="s">
        <v>283</v>
      </c>
      <c r="D117" s="238" t="s">
        <v>797</v>
      </c>
      <c r="E117" s="239" t="s">
        <v>1090</v>
      </c>
      <c r="F117" s="240" t="s">
        <v>1091</v>
      </c>
      <c r="G117" s="241" t="s">
        <v>806</v>
      </c>
      <c r="H117" s="242">
        <v>1</v>
      </c>
      <c r="I117" s="243"/>
      <c r="J117" s="244">
        <f>ROUND(I117*H117,2)</f>
        <v>0</v>
      </c>
      <c r="K117" s="240" t="s">
        <v>1092</v>
      </c>
      <c r="L117" s="245"/>
      <c r="M117" s="246" t="s">
        <v>19</v>
      </c>
      <c r="N117" s="247" t="s">
        <v>43</v>
      </c>
      <c r="O117" s="85"/>
      <c r="P117" s="223">
        <f>O117*H117</f>
        <v>0</v>
      </c>
      <c r="Q117" s="223">
        <v>0.0276</v>
      </c>
      <c r="R117" s="223">
        <f>Q117*H117</f>
        <v>0.0276</v>
      </c>
      <c r="S117" s="223">
        <v>0</v>
      </c>
      <c r="T117" s="224">
        <f>S117*H117</f>
        <v>0</v>
      </c>
      <c r="U117" s="39"/>
      <c r="V117" s="39"/>
      <c r="W117" s="39"/>
      <c r="X117" s="39"/>
      <c r="Y117" s="39"/>
      <c r="Z117" s="39"/>
      <c r="AA117" s="39"/>
      <c r="AB117" s="39"/>
      <c r="AC117" s="39"/>
      <c r="AD117" s="39"/>
      <c r="AE117" s="39"/>
      <c r="AR117" s="225" t="s">
        <v>257</v>
      </c>
      <c r="AT117" s="225" t="s">
        <v>797</v>
      </c>
      <c r="AU117" s="225" t="s">
        <v>81</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248</v>
      </c>
      <c r="BM117" s="225" t="s">
        <v>1093</v>
      </c>
    </row>
    <row r="118" s="2" customFormat="1" ht="44.25" customHeight="1">
      <c r="A118" s="39"/>
      <c r="B118" s="40"/>
      <c r="C118" s="214" t="s">
        <v>318</v>
      </c>
      <c r="D118" s="214" t="s">
        <v>243</v>
      </c>
      <c r="E118" s="215" t="s">
        <v>1094</v>
      </c>
      <c r="F118" s="216" t="s">
        <v>1095</v>
      </c>
      <c r="G118" s="217" t="s">
        <v>806</v>
      </c>
      <c r="H118" s="218">
        <v>2</v>
      </c>
      <c r="I118" s="219"/>
      <c r="J118" s="220">
        <f>ROUND(I118*H118,2)</f>
        <v>0</v>
      </c>
      <c r="K118" s="216" t="s">
        <v>749</v>
      </c>
      <c r="L118" s="45"/>
      <c r="M118" s="221" t="s">
        <v>19</v>
      </c>
      <c r="N118" s="222" t="s">
        <v>43</v>
      </c>
      <c r="O118" s="85"/>
      <c r="P118" s="223">
        <f>O118*H118</f>
        <v>0</v>
      </c>
      <c r="Q118" s="223">
        <v>0.00109</v>
      </c>
      <c r="R118" s="223">
        <f>Q118*H118</f>
        <v>0.0021800000000000001</v>
      </c>
      <c r="S118" s="223">
        <v>0</v>
      </c>
      <c r="T118" s="224">
        <f>S118*H118</f>
        <v>0</v>
      </c>
      <c r="U118" s="39"/>
      <c r="V118" s="39"/>
      <c r="W118" s="39"/>
      <c r="X118" s="39"/>
      <c r="Y118" s="39"/>
      <c r="Z118" s="39"/>
      <c r="AA118" s="39"/>
      <c r="AB118" s="39"/>
      <c r="AC118" s="39"/>
      <c r="AD118" s="39"/>
      <c r="AE118" s="39"/>
      <c r="AR118" s="225" t="s">
        <v>248</v>
      </c>
      <c r="AT118" s="225" t="s">
        <v>243</v>
      </c>
      <c r="AU118" s="225" t="s">
        <v>81</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1096</v>
      </c>
    </row>
    <row r="119" s="2" customFormat="1">
      <c r="A119" s="39"/>
      <c r="B119" s="40"/>
      <c r="C119" s="238" t="s">
        <v>286</v>
      </c>
      <c r="D119" s="238" t="s">
        <v>797</v>
      </c>
      <c r="E119" s="239" t="s">
        <v>1097</v>
      </c>
      <c r="F119" s="240" t="s">
        <v>1098</v>
      </c>
      <c r="G119" s="241" t="s">
        <v>806</v>
      </c>
      <c r="H119" s="242">
        <v>2</v>
      </c>
      <c r="I119" s="243"/>
      <c r="J119" s="244">
        <f>ROUND(I119*H119,2)</f>
        <v>0</v>
      </c>
      <c r="K119" s="240" t="s">
        <v>749</v>
      </c>
      <c r="L119" s="245"/>
      <c r="M119" s="246" t="s">
        <v>19</v>
      </c>
      <c r="N119" s="247" t="s">
        <v>43</v>
      </c>
      <c r="O119" s="85"/>
      <c r="P119" s="223">
        <f>O119*H119</f>
        <v>0</v>
      </c>
      <c r="Q119" s="223">
        <v>0.13</v>
      </c>
      <c r="R119" s="223">
        <f>Q119*H119</f>
        <v>0.26000000000000001</v>
      </c>
      <c r="S119" s="223">
        <v>0</v>
      </c>
      <c r="T119" s="224">
        <f>S119*H119</f>
        <v>0</v>
      </c>
      <c r="U119" s="39"/>
      <c r="V119" s="39"/>
      <c r="W119" s="39"/>
      <c r="X119" s="39"/>
      <c r="Y119" s="39"/>
      <c r="Z119" s="39"/>
      <c r="AA119" s="39"/>
      <c r="AB119" s="39"/>
      <c r="AC119" s="39"/>
      <c r="AD119" s="39"/>
      <c r="AE119" s="39"/>
      <c r="AR119" s="225" t="s">
        <v>257</v>
      </c>
      <c r="AT119" s="225" t="s">
        <v>797</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1099</v>
      </c>
    </row>
    <row r="120" s="2" customFormat="1">
      <c r="A120" s="39"/>
      <c r="B120" s="40"/>
      <c r="C120" s="214" t="s">
        <v>323</v>
      </c>
      <c r="D120" s="214" t="s">
        <v>243</v>
      </c>
      <c r="E120" s="215" t="s">
        <v>1100</v>
      </c>
      <c r="F120" s="216" t="s">
        <v>1101</v>
      </c>
      <c r="G120" s="217" t="s">
        <v>806</v>
      </c>
      <c r="H120" s="218">
        <v>7</v>
      </c>
      <c r="I120" s="219"/>
      <c r="J120" s="220">
        <f>ROUND(I120*H120,2)</f>
        <v>0</v>
      </c>
      <c r="K120" s="216" t="s">
        <v>749</v>
      </c>
      <c r="L120" s="45"/>
      <c r="M120" s="221" t="s">
        <v>19</v>
      </c>
      <c r="N120" s="222" t="s">
        <v>43</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248</v>
      </c>
      <c r="AT120" s="225" t="s">
        <v>243</v>
      </c>
      <c r="AU120" s="225" t="s">
        <v>81</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248</v>
      </c>
      <c r="BM120" s="225" t="s">
        <v>1102</v>
      </c>
    </row>
    <row r="121" s="2" customFormat="1">
      <c r="A121" s="39"/>
      <c r="B121" s="40"/>
      <c r="C121" s="238" t="s">
        <v>290</v>
      </c>
      <c r="D121" s="238" t="s">
        <v>797</v>
      </c>
      <c r="E121" s="239" t="s">
        <v>1103</v>
      </c>
      <c r="F121" s="240" t="s">
        <v>1104</v>
      </c>
      <c r="G121" s="241" t="s">
        <v>806</v>
      </c>
      <c r="H121" s="242">
        <v>1</v>
      </c>
      <c r="I121" s="243"/>
      <c r="J121" s="244">
        <f>ROUND(I121*H121,2)</f>
        <v>0</v>
      </c>
      <c r="K121" s="240" t="s">
        <v>749</v>
      </c>
      <c r="L121" s="245"/>
      <c r="M121" s="246" t="s">
        <v>19</v>
      </c>
      <c r="N121" s="247" t="s">
        <v>43</v>
      </c>
      <c r="O121" s="85"/>
      <c r="P121" s="223">
        <f>O121*H121</f>
        <v>0</v>
      </c>
      <c r="Q121" s="223">
        <v>0.017999999999999999</v>
      </c>
      <c r="R121" s="223">
        <f>Q121*H121</f>
        <v>0.017999999999999999</v>
      </c>
      <c r="S121" s="223">
        <v>0</v>
      </c>
      <c r="T121" s="224">
        <f>S121*H121</f>
        <v>0</v>
      </c>
      <c r="U121" s="39"/>
      <c r="V121" s="39"/>
      <c r="W121" s="39"/>
      <c r="X121" s="39"/>
      <c r="Y121" s="39"/>
      <c r="Z121" s="39"/>
      <c r="AA121" s="39"/>
      <c r="AB121" s="39"/>
      <c r="AC121" s="39"/>
      <c r="AD121" s="39"/>
      <c r="AE121" s="39"/>
      <c r="AR121" s="225" t="s">
        <v>257</v>
      </c>
      <c r="AT121" s="225" t="s">
        <v>797</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1105</v>
      </c>
    </row>
    <row r="122" s="2" customFormat="1" ht="16.5" customHeight="1">
      <c r="A122" s="39"/>
      <c r="B122" s="40"/>
      <c r="C122" s="238" t="s">
        <v>328</v>
      </c>
      <c r="D122" s="238" t="s">
        <v>797</v>
      </c>
      <c r="E122" s="239" t="s">
        <v>1106</v>
      </c>
      <c r="F122" s="240" t="s">
        <v>1107</v>
      </c>
      <c r="G122" s="241" t="s">
        <v>806</v>
      </c>
      <c r="H122" s="242">
        <v>1</v>
      </c>
      <c r="I122" s="243"/>
      <c r="J122" s="244">
        <f>ROUND(I122*H122,2)</f>
        <v>0</v>
      </c>
      <c r="K122" s="240" t="s">
        <v>749</v>
      </c>
      <c r="L122" s="245"/>
      <c r="M122" s="246" t="s">
        <v>19</v>
      </c>
      <c r="N122" s="247" t="s">
        <v>43</v>
      </c>
      <c r="O122" s="85"/>
      <c r="P122" s="223">
        <f>O122*H122</f>
        <v>0</v>
      </c>
      <c r="Q122" s="223">
        <v>0.016199999999999999</v>
      </c>
      <c r="R122" s="223">
        <f>Q122*H122</f>
        <v>0.016199999999999999</v>
      </c>
      <c r="S122" s="223">
        <v>0</v>
      </c>
      <c r="T122" s="224">
        <f>S122*H122</f>
        <v>0</v>
      </c>
      <c r="U122" s="39"/>
      <c r="V122" s="39"/>
      <c r="W122" s="39"/>
      <c r="X122" s="39"/>
      <c r="Y122" s="39"/>
      <c r="Z122" s="39"/>
      <c r="AA122" s="39"/>
      <c r="AB122" s="39"/>
      <c r="AC122" s="39"/>
      <c r="AD122" s="39"/>
      <c r="AE122" s="39"/>
      <c r="AR122" s="225" t="s">
        <v>257</v>
      </c>
      <c r="AT122" s="225" t="s">
        <v>797</v>
      </c>
      <c r="AU122" s="225" t="s">
        <v>81</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248</v>
      </c>
      <c r="BM122" s="225" t="s">
        <v>1108</v>
      </c>
    </row>
    <row r="123" s="2" customFormat="1" ht="16.5" customHeight="1">
      <c r="A123" s="39"/>
      <c r="B123" s="40"/>
      <c r="C123" s="238" t="s">
        <v>294</v>
      </c>
      <c r="D123" s="238" t="s">
        <v>797</v>
      </c>
      <c r="E123" s="239" t="s">
        <v>1109</v>
      </c>
      <c r="F123" s="240" t="s">
        <v>1110</v>
      </c>
      <c r="G123" s="241" t="s">
        <v>806</v>
      </c>
      <c r="H123" s="242">
        <v>1</v>
      </c>
      <c r="I123" s="243"/>
      <c r="J123" s="244">
        <f>ROUND(I123*H123,2)</f>
        <v>0</v>
      </c>
      <c r="K123" s="240" t="s">
        <v>1092</v>
      </c>
      <c r="L123" s="245"/>
      <c r="M123" s="246" t="s">
        <v>19</v>
      </c>
      <c r="N123" s="247" t="s">
        <v>43</v>
      </c>
      <c r="O123" s="85"/>
      <c r="P123" s="223">
        <f>O123*H123</f>
        <v>0</v>
      </c>
      <c r="Q123" s="223">
        <v>0.0183</v>
      </c>
      <c r="R123" s="223">
        <f>Q123*H123</f>
        <v>0.0183</v>
      </c>
      <c r="S123" s="223">
        <v>0</v>
      </c>
      <c r="T123" s="224">
        <f>S123*H123</f>
        <v>0</v>
      </c>
      <c r="U123" s="39"/>
      <c r="V123" s="39"/>
      <c r="W123" s="39"/>
      <c r="X123" s="39"/>
      <c r="Y123" s="39"/>
      <c r="Z123" s="39"/>
      <c r="AA123" s="39"/>
      <c r="AB123" s="39"/>
      <c r="AC123" s="39"/>
      <c r="AD123" s="39"/>
      <c r="AE123" s="39"/>
      <c r="AR123" s="225" t="s">
        <v>257</v>
      </c>
      <c r="AT123" s="225" t="s">
        <v>797</v>
      </c>
      <c r="AU123" s="225" t="s">
        <v>81</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1111</v>
      </c>
    </row>
    <row r="124" s="2" customFormat="1">
      <c r="A124" s="39"/>
      <c r="B124" s="40"/>
      <c r="C124" s="238" t="s">
        <v>334</v>
      </c>
      <c r="D124" s="238" t="s">
        <v>797</v>
      </c>
      <c r="E124" s="239" t="s">
        <v>1112</v>
      </c>
      <c r="F124" s="240" t="s">
        <v>1113</v>
      </c>
      <c r="G124" s="241" t="s">
        <v>806</v>
      </c>
      <c r="H124" s="242">
        <v>2</v>
      </c>
      <c r="I124" s="243"/>
      <c r="J124" s="244">
        <f>ROUND(I124*H124,2)</f>
        <v>0</v>
      </c>
      <c r="K124" s="240" t="s">
        <v>749</v>
      </c>
      <c r="L124" s="245"/>
      <c r="M124" s="246" t="s">
        <v>19</v>
      </c>
      <c r="N124" s="247" t="s">
        <v>43</v>
      </c>
      <c r="O124" s="85"/>
      <c r="P124" s="223">
        <f>O124*H124</f>
        <v>0</v>
      </c>
      <c r="Q124" s="223">
        <v>0.0080000000000000002</v>
      </c>
      <c r="R124" s="223">
        <f>Q124*H124</f>
        <v>0.016</v>
      </c>
      <c r="S124" s="223">
        <v>0</v>
      </c>
      <c r="T124" s="224">
        <f>S124*H124</f>
        <v>0</v>
      </c>
      <c r="U124" s="39"/>
      <c r="V124" s="39"/>
      <c r="W124" s="39"/>
      <c r="X124" s="39"/>
      <c r="Y124" s="39"/>
      <c r="Z124" s="39"/>
      <c r="AA124" s="39"/>
      <c r="AB124" s="39"/>
      <c r="AC124" s="39"/>
      <c r="AD124" s="39"/>
      <c r="AE124" s="39"/>
      <c r="AR124" s="225" t="s">
        <v>257</v>
      </c>
      <c r="AT124" s="225" t="s">
        <v>797</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1114</v>
      </c>
    </row>
    <row r="125" s="2" customFormat="1">
      <c r="A125" s="39"/>
      <c r="B125" s="40"/>
      <c r="C125" s="238" t="s">
        <v>298</v>
      </c>
      <c r="D125" s="238" t="s">
        <v>797</v>
      </c>
      <c r="E125" s="239" t="s">
        <v>1115</v>
      </c>
      <c r="F125" s="240" t="s">
        <v>1116</v>
      </c>
      <c r="G125" s="241" t="s">
        <v>806</v>
      </c>
      <c r="H125" s="242">
        <v>2</v>
      </c>
      <c r="I125" s="243"/>
      <c r="J125" s="244">
        <f>ROUND(I125*H125,2)</f>
        <v>0</v>
      </c>
      <c r="K125" s="240" t="s">
        <v>749</v>
      </c>
      <c r="L125" s="245"/>
      <c r="M125" s="246" t="s">
        <v>19</v>
      </c>
      <c r="N125" s="247" t="s">
        <v>43</v>
      </c>
      <c r="O125" s="85"/>
      <c r="P125" s="223">
        <f>O125*H125</f>
        <v>0</v>
      </c>
      <c r="Q125" s="223">
        <v>0.0038999999999999998</v>
      </c>
      <c r="R125" s="223">
        <f>Q125*H125</f>
        <v>0.0077999999999999996</v>
      </c>
      <c r="S125" s="223">
        <v>0</v>
      </c>
      <c r="T125" s="224">
        <f>S125*H125</f>
        <v>0</v>
      </c>
      <c r="U125" s="39"/>
      <c r="V125" s="39"/>
      <c r="W125" s="39"/>
      <c r="X125" s="39"/>
      <c r="Y125" s="39"/>
      <c r="Z125" s="39"/>
      <c r="AA125" s="39"/>
      <c r="AB125" s="39"/>
      <c r="AC125" s="39"/>
      <c r="AD125" s="39"/>
      <c r="AE125" s="39"/>
      <c r="AR125" s="225" t="s">
        <v>257</v>
      </c>
      <c r="AT125" s="225" t="s">
        <v>797</v>
      </c>
      <c r="AU125" s="225" t="s">
        <v>81</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248</v>
      </c>
      <c r="BM125" s="225" t="s">
        <v>1117</v>
      </c>
    </row>
    <row r="126" s="2" customFormat="1">
      <c r="A126" s="39"/>
      <c r="B126" s="40"/>
      <c r="C126" s="214" t="s">
        <v>341</v>
      </c>
      <c r="D126" s="214" t="s">
        <v>243</v>
      </c>
      <c r="E126" s="215" t="s">
        <v>1118</v>
      </c>
      <c r="F126" s="216" t="s">
        <v>1119</v>
      </c>
      <c r="G126" s="217" t="s">
        <v>261</v>
      </c>
      <c r="H126" s="218">
        <v>6</v>
      </c>
      <c r="I126" s="219"/>
      <c r="J126" s="220">
        <f>ROUND(I126*H126,2)</f>
        <v>0</v>
      </c>
      <c r="K126" s="216" t="s">
        <v>749</v>
      </c>
      <c r="L126" s="45"/>
      <c r="M126" s="221" t="s">
        <v>19</v>
      </c>
      <c r="N126" s="222" t="s">
        <v>43</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248</v>
      </c>
      <c r="AT126" s="225" t="s">
        <v>243</v>
      </c>
      <c r="AU126" s="225" t="s">
        <v>81</v>
      </c>
      <c r="AY126" s="18" t="s">
        <v>240</v>
      </c>
      <c r="BE126" s="226">
        <f>IF(N126="základní",J126,0)</f>
        <v>0</v>
      </c>
      <c r="BF126" s="226">
        <f>IF(N126="snížená",J126,0)</f>
        <v>0</v>
      </c>
      <c r="BG126" s="226">
        <f>IF(N126="zákl. přenesená",J126,0)</f>
        <v>0</v>
      </c>
      <c r="BH126" s="226">
        <f>IF(N126="sníž. přenesená",J126,0)</f>
        <v>0</v>
      </c>
      <c r="BI126" s="226">
        <f>IF(N126="nulová",J126,0)</f>
        <v>0</v>
      </c>
      <c r="BJ126" s="18" t="s">
        <v>79</v>
      </c>
      <c r="BK126" s="226">
        <f>ROUND(I126*H126,2)</f>
        <v>0</v>
      </c>
      <c r="BL126" s="18" t="s">
        <v>248</v>
      </c>
      <c r="BM126" s="225" t="s">
        <v>1120</v>
      </c>
    </row>
    <row r="127" s="2" customFormat="1">
      <c r="A127" s="39"/>
      <c r="B127" s="40"/>
      <c r="C127" s="238" t="s">
        <v>301</v>
      </c>
      <c r="D127" s="238" t="s">
        <v>797</v>
      </c>
      <c r="E127" s="239" t="s">
        <v>1121</v>
      </c>
      <c r="F127" s="240" t="s">
        <v>1122</v>
      </c>
      <c r="G127" s="241" t="s">
        <v>261</v>
      </c>
      <c r="H127" s="242">
        <v>7.2000000000000002</v>
      </c>
      <c r="I127" s="243"/>
      <c r="J127" s="244">
        <f>ROUND(I127*H127,2)</f>
        <v>0</v>
      </c>
      <c r="K127" s="240" t="s">
        <v>749</v>
      </c>
      <c r="L127" s="245"/>
      <c r="M127" s="246" t="s">
        <v>19</v>
      </c>
      <c r="N127" s="247" t="s">
        <v>43</v>
      </c>
      <c r="O127" s="85"/>
      <c r="P127" s="223">
        <f>O127*H127</f>
        <v>0</v>
      </c>
      <c r="Q127" s="223">
        <v>0.0027000000000000001</v>
      </c>
      <c r="R127" s="223">
        <f>Q127*H127</f>
        <v>0.019440000000000002</v>
      </c>
      <c r="S127" s="223">
        <v>0</v>
      </c>
      <c r="T127" s="224">
        <f>S127*H127</f>
        <v>0</v>
      </c>
      <c r="U127" s="39"/>
      <c r="V127" s="39"/>
      <c r="W127" s="39"/>
      <c r="X127" s="39"/>
      <c r="Y127" s="39"/>
      <c r="Z127" s="39"/>
      <c r="AA127" s="39"/>
      <c r="AB127" s="39"/>
      <c r="AC127" s="39"/>
      <c r="AD127" s="39"/>
      <c r="AE127" s="39"/>
      <c r="AR127" s="225" t="s">
        <v>257</v>
      </c>
      <c r="AT127" s="225" t="s">
        <v>797</v>
      </c>
      <c r="AU127" s="225" t="s">
        <v>81</v>
      </c>
      <c r="AY127" s="18" t="s">
        <v>240</v>
      </c>
      <c r="BE127" s="226">
        <f>IF(N127="základní",J127,0)</f>
        <v>0</v>
      </c>
      <c r="BF127" s="226">
        <f>IF(N127="snížená",J127,0)</f>
        <v>0</v>
      </c>
      <c r="BG127" s="226">
        <f>IF(N127="zákl. přenesená",J127,0)</f>
        <v>0</v>
      </c>
      <c r="BH127" s="226">
        <f>IF(N127="sníž. přenesená",J127,0)</f>
        <v>0</v>
      </c>
      <c r="BI127" s="226">
        <f>IF(N127="nulová",J127,0)</f>
        <v>0</v>
      </c>
      <c r="BJ127" s="18" t="s">
        <v>79</v>
      </c>
      <c r="BK127" s="226">
        <f>ROUND(I127*H127,2)</f>
        <v>0</v>
      </c>
      <c r="BL127" s="18" t="s">
        <v>248</v>
      </c>
      <c r="BM127" s="225" t="s">
        <v>1123</v>
      </c>
    </row>
    <row r="128" s="13" customFormat="1">
      <c r="A128" s="13"/>
      <c r="B128" s="248"/>
      <c r="C128" s="249"/>
      <c r="D128" s="227" t="s">
        <v>801</v>
      </c>
      <c r="E128" s="250" t="s">
        <v>19</v>
      </c>
      <c r="F128" s="251" t="s">
        <v>1124</v>
      </c>
      <c r="G128" s="249"/>
      <c r="H128" s="252">
        <v>7.2000000000000002</v>
      </c>
      <c r="I128" s="253"/>
      <c r="J128" s="249"/>
      <c r="K128" s="249"/>
      <c r="L128" s="254"/>
      <c r="M128" s="255"/>
      <c r="N128" s="256"/>
      <c r="O128" s="256"/>
      <c r="P128" s="256"/>
      <c r="Q128" s="256"/>
      <c r="R128" s="256"/>
      <c r="S128" s="256"/>
      <c r="T128" s="257"/>
      <c r="U128" s="13"/>
      <c r="V128" s="13"/>
      <c r="W128" s="13"/>
      <c r="X128" s="13"/>
      <c r="Y128" s="13"/>
      <c r="Z128" s="13"/>
      <c r="AA128" s="13"/>
      <c r="AB128" s="13"/>
      <c r="AC128" s="13"/>
      <c r="AD128" s="13"/>
      <c r="AE128" s="13"/>
      <c r="AT128" s="258" t="s">
        <v>801</v>
      </c>
      <c r="AU128" s="258" t="s">
        <v>81</v>
      </c>
      <c r="AV128" s="13" t="s">
        <v>81</v>
      </c>
      <c r="AW128" s="13" t="s">
        <v>33</v>
      </c>
      <c r="AX128" s="13" t="s">
        <v>79</v>
      </c>
      <c r="AY128" s="258" t="s">
        <v>240</v>
      </c>
    </row>
    <row r="129" s="2" customFormat="1">
      <c r="A129" s="39"/>
      <c r="B129" s="40"/>
      <c r="C129" s="214" t="s">
        <v>348</v>
      </c>
      <c r="D129" s="214" t="s">
        <v>243</v>
      </c>
      <c r="E129" s="215" t="s">
        <v>1125</v>
      </c>
      <c r="F129" s="216" t="s">
        <v>1126</v>
      </c>
      <c r="G129" s="217" t="s">
        <v>806</v>
      </c>
      <c r="H129" s="218">
        <v>1</v>
      </c>
      <c r="I129" s="219"/>
      <c r="J129" s="220">
        <f>ROUND(I129*H129,2)</f>
        <v>0</v>
      </c>
      <c r="K129" s="216" t="s">
        <v>749</v>
      </c>
      <c r="L129" s="45"/>
      <c r="M129" s="221" t="s">
        <v>19</v>
      </c>
      <c r="N129" s="222" t="s">
        <v>43</v>
      </c>
      <c r="O129" s="85"/>
      <c r="P129" s="223">
        <f>O129*H129</f>
        <v>0</v>
      </c>
      <c r="Q129" s="223">
        <v>0.00181</v>
      </c>
      <c r="R129" s="223">
        <f>Q129*H129</f>
        <v>0.00181</v>
      </c>
      <c r="S129" s="223">
        <v>0</v>
      </c>
      <c r="T129" s="224">
        <f>S129*H129</f>
        <v>0</v>
      </c>
      <c r="U129" s="39"/>
      <c r="V129" s="39"/>
      <c r="W129" s="39"/>
      <c r="X129" s="39"/>
      <c r="Y129" s="39"/>
      <c r="Z129" s="39"/>
      <c r="AA129" s="39"/>
      <c r="AB129" s="39"/>
      <c r="AC129" s="39"/>
      <c r="AD129" s="39"/>
      <c r="AE129" s="39"/>
      <c r="AR129" s="225" t="s">
        <v>248</v>
      </c>
      <c r="AT129" s="225" t="s">
        <v>243</v>
      </c>
      <c r="AU129" s="225" t="s">
        <v>81</v>
      </c>
      <c r="AY129" s="18" t="s">
        <v>240</v>
      </c>
      <c r="BE129" s="226">
        <f>IF(N129="základní",J129,0)</f>
        <v>0</v>
      </c>
      <c r="BF129" s="226">
        <f>IF(N129="snížená",J129,0)</f>
        <v>0</v>
      </c>
      <c r="BG129" s="226">
        <f>IF(N129="zákl. přenesená",J129,0)</f>
        <v>0</v>
      </c>
      <c r="BH129" s="226">
        <f>IF(N129="sníž. přenesená",J129,0)</f>
        <v>0</v>
      </c>
      <c r="BI129" s="226">
        <f>IF(N129="nulová",J129,0)</f>
        <v>0</v>
      </c>
      <c r="BJ129" s="18" t="s">
        <v>79</v>
      </c>
      <c r="BK129" s="226">
        <f>ROUND(I129*H129,2)</f>
        <v>0</v>
      </c>
      <c r="BL129" s="18" t="s">
        <v>248</v>
      </c>
      <c r="BM129" s="225" t="s">
        <v>1127</v>
      </c>
    </row>
    <row r="130" s="2" customFormat="1">
      <c r="A130" s="39"/>
      <c r="B130" s="40"/>
      <c r="C130" s="238" t="s">
        <v>306</v>
      </c>
      <c r="D130" s="238" t="s">
        <v>797</v>
      </c>
      <c r="E130" s="239" t="s">
        <v>1128</v>
      </c>
      <c r="F130" s="240" t="s">
        <v>1129</v>
      </c>
      <c r="G130" s="241" t="s">
        <v>806</v>
      </c>
      <c r="H130" s="242">
        <v>1</v>
      </c>
      <c r="I130" s="243"/>
      <c r="J130" s="244">
        <f>ROUND(I130*H130,2)</f>
        <v>0</v>
      </c>
      <c r="K130" s="240" t="s">
        <v>1092</v>
      </c>
      <c r="L130" s="245"/>
      <c r="M130" s="246" t="s">
        <v>19</v>
      </c>
      <c r="N130" s="247" t="s">
        <v>43</v>
      </c>
      <c r="O130" s="85"/>
      <c r="P130" s="223">
        <f>O130*H130</f>
        <v>0</v>
      </c>
      <c r="Q130" s="223">
        <v>0.014</v>
      </c>
      <c r="R130" s="223">
        <f>Q130*H130</f>
        <v>0.014</v>
      </c>
      <c r="S130" s="223">
        <v>0</v>
      </c>
      <c r="T130" s="224">
        <f>S130*H130</f>
        <v>0</v>
      </c>
      <c r="U130" s="39"/>
      <c r="V130" s="39"/>
      <c r="W130" s="39"/>
      <c r="X130" s="39"/>
      <c r="Y130" s="39"/>
      <c r="Z130" s="39"/>
      <c r="AA130" s="39"/>
      <c r="AB130" s="39"/>
      <c r="AC130" s="39"/>
      <c r="AD130" s="39"/>
      <c r="AE130" s="39"/>
      <c r="AR130" s="225" t="s">
        <v>257</v>
      </c>
      <c r="AT130" s="225" t="s">
        <v>797</v>
      </c>
      <c r="AU130" s="225" t="s">
        <v>81</v>
      </c>
      <c r="AY130" s="18" t="s">
        <v>240</v>
      </c>
      <c r="BE130" s="226">
        <f>IF(N130="základní",J130,0)</f>
        <v>0</v>
      </c>
      <c r="BF130" s="226">
        <f>IF(N130="snížená",J130,0)</f>
        <v>0</v>
      </c>
      <c r="BG130" s="226">
        <f>IF(N130="zákl. přenesená",J130,0)</f>
        <v>0</v>
      </c>
      <c r="BH130" s="226">
        <f>IF(N130="sníž. přenesená",J130,0)</f>
        <v>0</v>
      </c>
      <c r="BI130" s="226">
        <f>IF(N130="nulová",J130,0)</f>
        <v>0</v>
      </c>
      <c r="BJ130" s="18" t="s">
        <v>79</v>
      </c>
      <c r="BK130" s="226">
        <f>ROUND(I130*H130,2)</f>
        <v>0</v>
      </c>
      <c r="BL130" s="18" t="s">
        <v>248</v>
      </c>
      <c r="BM130" s="225" t="s">
        <v>1130</v>
      </c>
    </row>
    <row r="131" s="2" customFormat="1">
      <c r="A131" s="39"/>
      <c r="B131" s="40"/>
      <c r="C131" s="214" t="s">
        <v>355</v>
      </c>
      <c r="D131" s="214" t="s">
        <v>243</v>
      </c>
      <c r="E131" s="215" t="s">
        <v>1131</v>
      </c>
      <c r="F131" s="216" t="s">
        <v>1132</v>
      </c>
      <c r="G131" s="217" t="s">
        <v>806</v>
      </c>
      <c r="H131" s="218">
        <v>1</v>
      </c>
      <c r="I131" s="219"/>
      <c r="J131" s="220">
        <f>ROUND(I131*H131,2)</f>
        <v>0</v>
      </c>
      <c r="K131" s="216" t="s">
        <v>749</v>
      </c>
      <c r="L131" s="45"/>
      <c r="M131" s="221" t="s">
        <v>19</v>
      </c>
      <c r="N131" s="222" t="s">
        <v>43</v>
      </c>
      <c r="O131" s="85"/>
      <c r="P131" s="223">
        <f>O131*H131</f>
        <v>0</v>
      </c>
      <c r="Q131" s="223">
        <v>0.0016199999999999999</v>
      </c>
      <c r="R131" s="223">
        <f>Q131*H131</f>
        <v>0.0016199999999999999</v>
      </c>
      <c r="S131" s="223">
        <v>0</v>
      </c>
      <c r="T131" s="224">
        <f>S131*H131</f>
        <v>0</v>
      </c>
      <c r="U131" s="39"/>
      <c r="V131" s="39"/>
      <c r="W131" s="39"/>
      <c r="X131" s="39"/>
      <c r="Y131" s="39"/>
      <c r="Z131" s="39"/>
      <c r="AA131" s="39"/>
      <c r="AB131" s="39"/>
      <c r="AC131" s="39"/>
      <c r="AD131" s="39"/>
      <c r="AE131" s="39"/>
      <c r="AR131" s="225" t="s">
        <v>248</v>
      </c>
      <c r="AT131" s="225" t="s">
        <v>243</v>
      </c>
      <c r="AU131" s="225" t="s">
        <v>81</v>
      </c>
      <c r="AY131" s="18" t="s">
        <v>240</v>
      </c>
      <c r="BE131" s="226">
        <f>IF(N131="základní",J131,0)</f>
        <v>0</v>
      </c>
      <c r="BF131" s="226">
        <f>IF(N131="snížená",J131,0)</f>
        <v>0</v>
      </c>
      <c r="BG131" s="226">
        <f>IF(N131="zákl. přenesená",J131,0)</f>
        <v>0</v>
      </c>
      <c r="BH131" s="226">
        <f>IF(N131="sníž. přenesená",J131,0)</f>
        <v>0</v>
      </c>
      <c r="BI131" s="226">
        <f>IF(N131="nulová",J131,0)</f>
        <v>0</v>
      </c>
      <c r="BJ131" s="18" t="s">
        <v>79</v>
      </c>
      <c r="BK131" s="226">
        <f>ROUND(I131*H131,2)</f>
        <v>0</v>
      </c>
      <c r="BL131" s="18" t="s">
        <v>248</v>
      </c>
      <c r="BM131" s="225" t="s">
        <v>1133</v>
      </c>
    </row>
    <row r="132" s="2" customFormat="1" ht="21.75" customHeight="1">
      <c r="A132" s="39"/>
      <c r="B132" s="40"/>
      <c r="C132" s="238" t="s">
        <v>308</v>
      </c>
      <c r="D132" s="238" t="s">
        <v>797</v>
      </c>
      <c r="E132" s="239" t="s">
        <v>1134</v>
      </c>
      <c r="F132" s="240" t="s">
        <v>1135</v>
      </c>
      <c r="G132" s="241" t="s">
        <v>806</v>
      </c>
      <c r="H132" s="242">
        <v>1</v>
      </c>
      <c r="I132" s="243"/>
      <c r="J132" s="244">
        <f>ROUND(I132*H132,2)</f>
        <v>0</v>
      </c>
      <c r="K132" s="240" t="s">
        <v>749</v>
      </c>
      <c r="L132" s="245"/>
      <c r="M132" s="246" t="s">
        <v>19</v>
      </c>
      <c r="N132" s="247" t="s">
        <v>43</v>
      </c>
      <c r="O132" s="85"/>
      <c r="P132" s="223">
        <f>O132*H132</f>
        <v>0</v>
      </c>
      <c r="Q132" s="223">
        <v>0.0035000000000000001</v>
      </c>
      <c r="R132" s="223">
        <f>Q132*H132</f>
        <v>0.0035000000000000001</v>
      </c>
      <c r="S132" s="223">
        <v>0</v>
      </c>
      <c r="T132" s="224">
        <f>S132*H132</f>
        <v>0</v>
      </c>
      <c r="U132" s="39"/>
      <c r="V132" s="39"/>
      <c r="W132" s="39"/>
      <c r="X132" s="39"/>
      <c r="Y132" s="39"/>
      <c r="Z132" s="39"/>
      <c r="AA132" s="39"/>
      <c r="AB132" s="39"/>
      <c r="AC132" s="39"/>
      <c r="AD132" s="39"/>
      <c r="AE132" s="39"/>
      <c r="AR132" s="225" t="s">
        <v>257</v>
      </c>
      <c r="AT132" s="225" t="s">
        <v>797</v>
      </c>
      <c r="AU132" s="225" t="s">
        <v>81</v>
      </c>
      <c r="AY132" s="18" t="s">
        <v>240</v>
      </c>
      <c r="BE132" s="226">
        <f>IF(N132="základní",J132,0)</f>
        <v>0</v>
      </c>
      <c r="BF132" s="226">
        <f>IF(N132="snížená",J132,0)</f>
        <v>0</v>
      </c>
      <c r="BG132" s="226">
        <f>IF(N132="zákl. přenesená",J132,0)</f>
        <v>0</v>
      </c>
      <c r="BH132" s="226">
        <f>IF(N132="sníž. přenesená",J132,0)</f>
        <v>0</v>
      </c>
      <c r="BI132" s="226">
        <f>IF(N132="nulová",J132,0)</f>
        <v>0</v>
      </c>
      <c r="BJ132" s="18" t="s">
        <v>79</v>
      </c>
      <c r="BK132" s="226">
        <f>ROUND(I132*H132,2)</f>
        <v>0</v>
      </c>
      <c r="BL132" s="18" t="s">
        <v>248</v>
      </c>
      <c r="BM132" s="225" t="s">
        <v>1136</v>
      </c>
    </row>
    <row r="133" s="2" customFormat="1">
      <c r="A133" s="39"/>
      <c r="B133" s="40"/>
      <c r="C133" s="214" t="s">
        <v>364</v>
      </c>
      <c r="D133" s="214" t="s">
        <v>243</v>
      </c>
      <c r="E133" s="215" t="s">
        <v>1131</v>
      </c>
      <c r="F133" s="216" t="s">
        <v>1132</v>
      </c>
      <c r="G133" s="217" t="s">
        <v>806</v>
      </c>
      <c r="H133" s="218">
        <v>3</v>
      </c>
      <c r="I133" s="219"/>
      <c r="J133" s="220">
        <f>ROUND(I133*H133,2)</f>
        <v>0</v>
      </c>
      <c r="K133" s="216" t="s">
        <v>749</v>
      </c>
      <c r="L133" s="45"/>
      <c r="M133" s="221" t="s">
        <v>19</v>
      </c>
      <c r="N133" s="222" t="s">
        <v>43</v>
      </c>
      <c r="O133" s="85"/>
      <c r="P133" s="223">
        <f>O133*H133</f>
        <v>0</v>
      </c>
      <c r="Q133" s="223">
        <v>0.0016199999999999999</v>
      </c>
      <c r="R133" s="223">
        <f>Q133*H133</f>
        <v>0.0048599999999999997</v>
      </c>
      <c r="S133" s="223">
        <v>0</v>
      </c>
      <c r="T133" s="224">
        <f>S133*H133</f>
        <v>0</v>
      </c>
      <c r="U133" s="39"/>
      <c r="V133" s="39"/>
      <c r="W133" s="39"/>
      <c r="X133" s="39"/>
      <c r="Y133" s="39"/>
      <c r="Z133" s="39"/>
      <c r="AA133" s="39"/>
      <c r="AB133" s="39"/>
      <c r="AC133" s="39"/>
      <c r="AD133" s="39"/>
      <c r="AE133" s="39"/>
      <c r="AR133" s="225" t="s">
        <v>248</v>
      </c>
      <c r="AT133" s="225" t="s">
        <v>243</v>
      </c>
      <c r="AU133" s="225" t="s">
        <v>81</v>
      </c>
      <c r="AY133" s="18" t="s">
        <v>240</v>
      </c>
      <c r="BE133" s="226">
        <f>IF(N133="základní",J133,0)</f>
        <v>0</v>
      </c>
      <c r="BF133" s="226">
        <f>IF(N133="snížená",J133,0)</f>
        <v>0</v>
      </c>
      <c r="BG133" s="226">
        <f>IF(N133="zákl. přenesená",J133,0)</f>
        <v>0</v>
      </c>
      <c r="BH133" s="226">
        <f>IF(N133="sníž. přenesená",J133,0)</f>
        <v>0</v>
      </c>
      <c r="BI133" s="226">
        <f>IF(N133="nulová",J133,0)</f>
        <v>0</v>
      </c>
      <c r="BJ133" s="18" t="s">
        <v>79</v>
      </c>
      <c r="BK133" s="226">
        <f>ROUND(I133*H133,2)</f>
        <v>0</v>
      </c>
      <c r="BL133" s="18" t="s">
        <v>248</v>
      </c>
      <c r="BM133" s="225" t="s">
        <v>1137</v>
      </c>
    </row>
    <row r="134" s="2" customFormat="1">
      <c r="A134" s="39"/>
      <c r="B134" s="40"/>
      <c r="C134" s="238" t="s">
        <v>311</v>
      </c>
      <c r="D134" s="238" t="s">
        <v>797</v>
      </c>
      <c r="E134" s="239" t="s">
        <v>1138</v>
      </c>
      <c r="F134" s="240" t="s">
        <v>1139</v>
      </c>
      <c r="G134" s="241" t="s">
        <v>806</v>
      </c>
      <c r="H134" s="242">
        <v>3</v>
      </c>
      <c r="I134" s="243"/>
      <c r="J134" s="244">
        <f>ROUND(I134*H134,2)</f>
        <v>0</v>
      </c>
      <c r="K134" s="240" t="s">
        <v>749</v>
      </c>
      <c r="L134" s="245"/>
      <c r="M134" s="246" t="s">
        <v>19</v>
      </c>
      <c r="N134" s="247" t="s">
        <v>43</v>
      </c>
      <c r="O134" s="85"/>
      <c r="P134" s="223">
        <f>O134*H134</f>
        <v>0</v>
      </c>
      <c r="Q134" s="223">
        <v>0.017999999999999999</v>
      </c>
      <c r="R134" s="223">
        <f>Q134*H134</f>
        <v>0.053999999999999992</v>
      </c>
      <c r="S134" s="223">
        <v>0</v>
      </c>
      <c r="T134" s="224">
        <f>S134*H134</f>
        <v>0</v>
      </c>
      <c r="U134" s="39"/>
      <c r="V134" s="39"/>
      <c r="W134" s="39"/>
      <c r="X134" s="39"/>
      <c r="Y134" s="39"/>
      <c r="Z134" s="39"/>
      <c r="AA134" s="39"/>
      <c r="AB134" s="39"/>
      <c r="AC134" s="39"/>
      <c r="AD134" s="39"/>
      <c r="AE134" s="39"/>
      <c r="AR134" s="225" t="s">
        <v>257</v>
      </c>
      <c r="AT134" s="225" t="s">
        <v>797</v>
      </c>
      <c r="AU134" s="225" t="s">
        <v>81</v>
      </c>
      <c r="AY134" s="18" t="s">
        <v>240</v>
      </c>
      <c r="BE134" s="226">
        <f>IF(N134="základní",J134,0)</f>
        <v>0</v>
      </c>
      <c r="BF134" s="226">
        <f>IF(N134="snížená",J134,0)</f>
        <v>0</v>
      </c>
      <c r="BG134" s="226">
        <f>IF(N134="zákl. přenesená",J134,0)</f>
        <v>0</v>
      </c>
      <c r="BH134" s="226">
        <f>IF(N134="sníž. přenesená",J134,0)</f>
        <v>0</v>
      </c>
      <c r="BI134" s="226">
        <f>IF(N134="nulová",J134,0)</f>
        <v>0</v>
      </c>
      <c r="BJ134" s="18" t="s">
        <v>79</v>
      </c>
      <c r="BK134" s="226">
        <f>ROUND(I134*H134,2)</f>
        <v>0</v>
      </c>
      <c r="BL134" s="18" t="s">
        <v>248</v>
      </c>
      <c r="BM134" s="225" t="s">
        <v>1140</v>
      </c>
    </row>
    <row r="135" s="2" customFormat="1" ht="16.5" customHeight="1">
      <c r="A135" s="39"/>
      <c r="B135" s="40"/>
      <c r="C135" s="214" t="s">
        <v>371</v>
      </c>
      <c r="D135" s="214" t="s">
        <v>243</v>
      </c>
      <c r="E135" s="215" t="s">
        <v>1141</v>
      </c>
      <c r="F135" s="216" t="s">
        <v>1142</v>
      </c>
      <c r="G135" s="217" t="s">
        <v>261</v>
      </c>
      <c r="H135" s="218">
        <v>6</v>
      </c>
      <c r="I135" s="219"/>
      <c r="J135" s="220">
        <f>ROUND(I135*H135,2)</f>
        <v>0</v>
      </c>
      <c r="K135" s="216" t="s">
        <v>749</v>
      </c>
      <c r="L135" s="45"/>
      <c r="M135" s="221" t="s">
        <v>19</v>
      </c>
      <c r="N135" s="222" t="s">
        <v>43</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248</v>
      </c>
      <c r="AT135" s="225" t="s">
        <v>243</v>
      </c>
      <c r="AU135" s="225" t="s">
        <v>81</v>
      </c>
      <c r="AY135" s="18" t="s">
        <v>240</v>
      </c>
      <c r="BE135" s="226">
        <f>IF(N135="základní",J135,0)</f>
        <v>0</v>
      </c>
      <c r="BF135" s="226">
        <f>IF(N135="snížená",J135,0)</f>
        <v>0</v>
      </c>
      <c r="BG135" s="226">
        <f>IF(N135="zákl. přenesená",J135,0)</f>
        <v>0</v>
      </c>
      <c r="BH135" s="226">
        <f>IF(N135="sníž. přenesená",J135,0)</f>
        <v>0</v>
      </c>
      <c r="BI135" s="226">
        <f>IF(N135="nulová",J135,0)</f>
        <v>0</v>
      </c>
      <c r="BJ135" s="18" t="s">
        <v>79</v>
      </c>
      <c r="BK135" s="226">
        <f>ROUND(I135*H135,2)</f>
        <v>0</v>
      </c>
      <c r="BL135" s="18" t="s">
        <v>248</v>
      </c>
      <c r="BM135" s="225" t="s">
        <v>1143</v>
      </c>
    </row>
    <row r="136" s="2" customFormat="1">
      <c r="A136" s="39"/>
      <c r="B136" s="40"/>
      <c r="C136" s="214" t="s">
        <v>313</v>
      </c>
      <c r="D136" s="214" t="s">
        <v>243</v>
      </c>
      <c r="E136" s="215" t="s">
        <v>1038</v>
      </c>
      <c r="F136" s="216" t="s">
        <v>1039</v>
      </c>
      <c r="G136" s="217" t="s">
        <v>261</v>
      </c>
      <c r="H136" s="218">
        <v>6</v>
      </c>
      <c r="I136" s="219"/>
      <c r="J136" s="220">
        <f>ROUND(I136*H136,2)</f>
        <v>0</v>
      </c>
      <c r="K136" s="216" t="s">
        <v>749</v>
      </c>
      <c r="L136" s="45"/>
      <c r="M136" s="221" t="s">
        <v>19</v>
      </c>
      <c r="N136" s="222" t="s">
        <v>43</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248</v>
      </c>
      <c r="AT136" s="225" t="s">
        <v>243</v>
      </c>
      <c r="AU136" s="225" t="s">
        <v>81</v>
      </c>
      <c r="AY136" s="18" t="s">
        <v>240</v>
      </c>
      <c r="BE136" s="226">
        <f>IF(N136="základní",J136,0)</f>
        <v>0</v>
      </c>
      <c r="BF136" s="226">
        <f>IF(N136="snížená",J136,0)</f>
        <v>0</v>
      </c>
      <c r="BG136" s="226">
        <f>IF(N136="zákl. přenesená",J136,0)</f>
        <v>0</v>
      </c>
      <c r="BH136" s="226">
        <f>IF(N136="sníž. přenesená",J136,0)</f>
        <v>0</v>
      </c>
      <c r="BI136" s="226">
        <f>IF(N136="nulová",J136,0)</f>
        <v>0</v>
      </c>
      <c r="BJ136" s="18" t="s">
        <v>79</v>
      </c>
      <c r="BK136" s="226">
        <f>ROUND(I136*H136,2)</f>
        <v>0</v>
      </c>
      <c r="BL136" s="18" t="s">
        <v>248</v>
      </c>
      <c r="BM136" s="225" t="s">
        <v>1144</v>
      </c>
    </row>
    <row r="137" s="2" customFormat="1">
      <c r="A137" s="39"/>
      <c r="B137" s="40"/>
      <c r="C137" s="214" t="s">
        <v>378</v>
      </c>
      <c r="D137" s="214" t="s">
        <v>243</v>
      </c>
      <c r="E137" s="215" t="s">
        <v>860</v>
      </c>
      <c r="F137" s="216" t="s">
        <v>861</v>
      </c>
      <c r="G137" s="217" t="s">
        <v>806</v>
      </c>
      <c r="H137" s="218">
        <v>2</v>
      </c>
      <c r="I137" s="219"/>
      <c r="J137" s="220">
        <f>ROUND(I137*H137,2)</f>
        <v>0</v>
      </c>
      <c r="K137" s="216" t="s">
        <v>749</v>
      </c>
      <c r="L137" s="45"/>
      <c r="M137" s="221" t="s">
        <v>19</v>
      </c>
      <c r="N137" s="222" t="s">
        <v>43</v>
      </c>
      <c r="O137" s="85"/>
      <c r="P137" s="223">
        <f>O137*H137</f>
        <v>0</v>
      </c>
      <c r="Q137" s="223">
        <v>0.45937</v>
      </c>
      <c r="R137" s="223">
        <f>Q137*H137</f>
        <v>0.91874</v>
      </c>
      <c r="S137" s="223">
        <v>0</v>
      </c>
      <c r="T137" s="224">
        <f>S137*H137</f>
        <v>0</v>
      </c>
      <c r="U137" s="39"/>
      <c r="V137" s="39"/>
      <c r="W137" s="39"/>
      <c r="X137" s="39"/>
      <c r="Y137" s="39"/>
      <c r="Z137" s="39"/>
      <c r="AA137" s="39"/>
      <c r="AB137" s="39"/>
      <c r="AC137" s="39"/>
      <c r="AD137" s="39"/>
      <c r="AE137" s="39"/>
      <c r="AR137" s="225" t="s">
        <v>248</v>
      </c>
      <c r="AT137" s="225" t="s">
        <v>243</v>
      </c>
      <c r="AU137" s="225" t="s">
        <v>81</v>
      </c>
      <c r="AY137" s="18" t="s">
        <v>240</v>
      </c>
      <c r="BE137" s="226">
        <f>IF(N137="základní",J137,0)</f>
        <v>0</v>
      </c>
      <c r="BF137" s="226">
        <f>IF(N137="snížená",J137,0)</f>
        <v>0</v>
      </c>
      <c r="BG137" s="226">
        <f>IF(N137="zákl. přenesená",J137,0)</f>
        <v>0</v>
      </c>
      <c r="BH137" s="226">
        <f>IF(N137="sníž. přenesená",J137,0)</f>
        <v>0</v>
      </c>
      <c r="BI137" s="226">
        <f>IF(N137="nulová",J137,0)</f>
        <v>0</v>
      </c>
      <c r="BJ137" s="18" t="s">
        <v>79</v>
      </c>
      <c r="BK137" s="226">
        <f>ROUND(I137*H137,2)</f>
        <v>0</v>
      </c>
      <c r="BL137" s="18" t="s">
        <v>248</v>
      </c>
      <c r="BM137" s="225" t="s">
        <v>1145</v>
      </c>
    </row>
    <row r="138" s="2" customFormat="1" ht="44.25" customHeight="1">
      <c r="A138" s="39"/>
      <c r="B138" s="40"/>
      <c r="C138" s="214" t="s">
        <v>315</v>
      </c>
      <c r="D138" s="214" t="s">
        <v>243</v>
      </c>
      <c r="E138" s="215" t="s">
        <v>1146</v>
      </c>
      <c r="F138" s="216" t="s">
        <v>1147</v>
      </c>
      <c r="G138" s="217" t="s">
        <v>806</v>
      </c>
      <c r="H138" s="218">
        <v>1</v>
      </c>
      <c r="I138" s="219"/>
      <c r="J138" s="220">
        <f>ROUND(I138*H138,2)</f>
        <v>0</v>
      </c>
      <c r="K138" s="216" t="s">
        <v>1092</v>
      </c>
      <c r="L138" s="45"/>
      <c r="M138" s="221" t="s">
        <v>19</v>
      </c>
      <c r="N138" s="222" t="s">
        <v>43</v>
      </c>
      <c r="O138" s="85"/>
      <c r="P138" s="223">
        <f>O138*H138</f>
        <v>0</v>
      </c>
      <c r="Q138" s="223">
        <v>2.2818800000000001</v>
      </c>
      <c r="R138" s="223">
        <f>Q138*H138</f>
        <v>2.2818800000000001</v>
      </c>
      <c r="S138" s="223">
        <v>0</v>
      </c>
      <c r="T138" s="224">
        <f>S138*H138</f>
        <v>0</v>
      </c>
      <c r="U138" s="39"/>
      <c r="V138" s="39"/>
      <c r="W138" s="39"/>
      <c r="X138" s="39"/>
      <c r="Y138" s="39"/>
      <c r="Z138" s="39"/>
      <c r="AA138" s="39"/>
      <c r="AB138" s="39"/>
      <c r="AC138" s="39"/>
      <c r="AD138" s="39"/>
      <c r="AE138" s="39"/>
      <c r="AR138" s="225" t="s">
        <v>248</v>
      </c>
      <c r="AT138" s="225" t="s">
        <v>243</v>
      </c>
      <c r="AU138" s="225" t="s">
        <v>81</v>
      </c>
      <c r="AY138" s="18" t="s">
        <v>240</v>
      </c>
      <c r="BE138" s="226">
        <f>IF(N138="základní",J138,0)</f>
        <v>0</v>
      </c>
      <c r="BF138" s="226">
        <f>IF(N138="snížená",J138,0)</f>
        <v>0</v>
      </c>
      <c r="BG138" s="226">
        <f>IF(N138="zákl. přenesená",J138,0)</f>
        <v>0</v>
      </c>
      <c r="BH138" s="226">
        <f>IF(N138="sníž. přenesená",J138,0)</f>
        <v>0</v>
      </c>
      <c r="BI138" s="226">
        <f>IF(N138="nulová",J138,0)</f>
        <v>0</v>
      </c>
      <c r="BJ138" s="18" t="s">
        <v>79</v>
      </c>
      <c r="BK138" s="226">
        <f>ROUND(I138*H138,2)</f>
        <v>0</v>
      </c>
      <c r="BL138" s="18" t="s">
        <v>248</v>
      </c>
      <c r="BM138" s="225" t="s">
        <v>1148</v>
      </c>
    </row>
    <row r="139" s="2" customFormat="1">
      <c r="A139" s="39"/>
      <c r="B139" s="40"/>
      <c r="C139" s="238" t="s">
        <v>388</v>
      </c>
      <c r="D139" s="238" t="s">
        <v>797</v>
      </c>
      <c r="E139" s="239" t="s">
        <v>1149</v>
      </c>
      <c r="F139" s="240" t="s">
        <v>1150</v>
      </c>
      <c r="G139" s="241" t="s">
        <v>806</v>
      </c>
      <c r="H139" s="242">
        <v>1</v>
      </c>
      <c r="I139" s="243"/>
      <c r="J139" s="244">
        <f>ROUND(I139*H139,2)</f>
        <v>0</v>
      </c>
      <c r="K139" s="240" t="s">
        <v>1092</v>
      </c>
      <c r="L139" s="245"/>
      <c r="M139" s="246" t="s">
        <v>19</v>
      </c>
      <c r="N139" s="247" t="s">
        <v>43</v>
      </c>
      <c r="O139" s="85"/>
      <c r="P139" s="223">
        <f>O139*H139</f>
        <v>0</v>
      </c>
      <c r="Q139" s="223">
        <v>0.089999999999999997</v>
      </c>
      <c r="R139" s="223">
        <f>Q139*H139</f>
        <v>0.089999999999999997</v>
      </c>
      <c r="S139" s="223">
        <v>0</v>
      </c>
      <c r="T139" s="224">
        <f>S139*H139</f>
        <v>0</v>
      </c>
      <c r="U139" s="39"/>
      <c r="V139" s="39"/>
      <c r="W139" s="39"/>
      <c r="X139" s="39"/>
      <c r="Y139" s="39"/>
      <c r="Z139" s="39"/>
      <c r="AA139" s="39"/>
      <c r="AB139" s="39"/>
      <c r="AC139" s="39"/>
      <c r="AD139" s="39"/>
      <c r="AE139" s="39"/>
      <c r="AR139" s="225" t="s">
        <v>257</v>
      </c>
      <c r="AT139" s="225" t="s">
        <v>797</v>
      </c>
      <c r="AU139" s="225" t="s">
        <v>81</v>
      </c>
      <c r="AY139" s="18" t="s">
        <v>240</v>
      </c>
      <c r="BE139" s="226">
        <f>IF(N139="základní",J139,0)</f>
        <v>0</v>
      </c>
      <c r="BF139" s="226">
        <f>IF(N139="snížená",J139,0)</f>
        <v>0</v>
      </c>
      <c r="BG139" s="226">
        <f>IF(N139="zákl. přenesená",J139,0)</f>
        <v>0</v>
      </c>
      <c r="BH139" s="226">
        <f>IF(N139="sníž. přenesená",J139,0)</f>
        <v>0</v>
      </c>
      <c r="BI139" s="226">
        <f>IF(N139="nulová",J139,0)</f>
        <v>0</v>
      </c>
      <c r="BJ139" s="18" t="s">
        <v>79</v>
      </c>
      <c r="BK139" s="226">
        <f>ROUND(I139*H139,2)</f>
        <v>0</v>
      </c>
      <c r="BL139" s="18" t="s">
        <v>248</v>
      </c>
      <c r="BM139" s="225" t="s">
        <v>1151</v>
      </c>
    </row>
    <row r="140" s="2" customFormat="1" ht="16.5" customHeight="1">
      <c r="A140" s="39"/>
      <c r="B140" s="40"/>
      <c r="C140" s="214" t="s">
        <v>317</v>
      </c>
      <c r="D140" s="214" t="s">
        <v>243</v>
      </c>
      <c r="E140" s="215" t="s">
        <v>911</v>
      </c>
      <c r="F140" s="216" t="s">
        <v>912</v>
      </c>
      <c r="G140" s="217" t="s">
        <v>786</v>
      </c>
      <c r="H140" s="218">
        <v>0.29999999999999999</v>
      </c>
      <c r="I140" s="219"/>
      <c r="J140" s="220">
        <f>ROUND(I140*H140,2)</f>
        <v>0</v>
      </c>
      <c r="K140" s="216" t="s">
        <v>749</v>
      </c>
      <c r="L140" s="45"/>
      <c r="M140" s="221" t="s">
        <v>19</v>
      </c>
      <c r="N140" s="222" t="s">
        <v>43</v>
      </c>
      <c r="O140" s="85"/>
      <c r="P140" s="223">
        <f>O140*H140</f>
        <v>0</v>
      </c>
      <c r="Q140" s="223">
        <v>1.03732</v>
      </c>
      <c r="R140" s="223">
        <f>Q140*H140</f>
        <v>0.31119599999999997</v>
      </c>
      <c r="S140" s="223">
        <v>0</v>
      </c>
      <c r="T140" s="224">
        <f>S140*H140</f>
        <v>0</v>
      </c>
      <c r="U140" s="39"/>
      <c r="V140" s="39"/>
      <c r="W140" s="39"/>
      <c r="X140" s="39"/>
      <c r="Y140" s="39"/>
      <c r="Z140" s="39"/>
      <c r="AA140" s="39"/>
      <c r="AB140" s="39"/>
      <c r="AC140" s="39"/>
      <c r="AD140" s="39"/>
      <c r="AE140" s="39"/>
      <c r="AR140" s="225" t="s">
        <v>248</v>
      </c>
      <c r="AT140" s="225" t="s">
        <v>243</v>
      </c>
      <c r="AU140" s="225" t="s">
        <v>81</v>
      </c>
      <c r="AY140" s="18" t="s">
        <v>240</v>
      </c>
      <c r="BE140" s="226">
        <f>IF(N140="základní",J140,0)</f>
        <v>0</v>
      </c>
      <c r="BF140" s="226">
        <f>IF(N140="snížená",J140,0)</f>
        <v>0</v>
      </c>
      <c r="BG140" s="226">
        <f>IF(N140="zákl. přenesená",J140,0)</f>
        <v>0</v>
      </c>
      <c r="BH140" s="226">
        <f>IF(N140="sníž. přenesená",J140,0)</f>
        <v>0</v>
      </c>
      <c r="BI140" s="226">
        <f>IF(N140="nulová",J140,0)</f>
        <v>0</v>
      </c>
      <c r="BJ140" s="18" t="s">
        <v>79</v>
      </c>
      <c r="BK140" s="226">
        <f>ROUND(I140*H140,2)</f>
        <v>0</v>
      </c>
      <c r="BL140" s="18" t="s">
        <v>248</v>
      </c>
      <c r="BM140" s="225" t="s">
        <v>1152</v>
      </c>
    </row>
    <row r="141" s="2" customFormat="1">
      <c r="A141" s="39"/>
      <c r="B141" s="40"/>
      <c r="C141" s="214" t="s">
        <v>397</v>
      </c>
      <c r="D141" s="214" t="s">
        <v>243</v>
      </c>
      <c r="E141" s="215" t="s">
        <v>1153</v>
      </c>
      <c r="F141" s="216" t="s">
        <v>1154</v>
      </c>
      <c r="G141" s="217" t="s">
        <v>806</v>
      </c>
      <c r="H141" s="218">
        <v>1</v>
      </c>
      <c r="I141" s="219"/>
      <c r="J141" s="220">
        <f>ROUND(I141*H141,2)</f>
        <v>0</v>
      </c>
      <c r="K141" s="216" t="s">
        <v>749</v>
      </c>
      <c r="L141" s="45"/>
      <c r="M141" s="221" t="s">
        <v>19</v>
      </c>
      <c r="N141" s="222" t="s">
        <v>43</v>
      </c>
      <c r="O141" s="85"/>
      <c r="P141" s="223">
        <f>O141*H141</f>
        <v>0</v>
      </c>
      <c r="Q141" s="223">
        <v>0.089999999999999997</v>
      </c>
      <c r="R141" s="223">
        <f>Q141*H141</f>
        <v>0.089999999999999997</v>
      </c>
      <c r="S141" s="223">
        <v>0</v>
      </c>
      <c r="T141" s="224">
        <f>S141*H141</f>
        <v>0</v>
      </c>
      <c r="U141" s="39"/>
      <c r="V141" s="39"/>
      <c r="W141" s="39"/>
      <c r="X141" s="39"/>
      <c r="Y141" s="39"/>
      <c r="Z141" s="39"/>
      <c r="AA141" s="39"/>
      <c r="AB141" s="39"/>
      <c r="AC141" s="39"/>
      <c r="AD141" s="39"/>
      <c r="AE141" s="39"/>
      <c r="AR141" s="225" t="s">
        <v>248</v>
      </c>
      <c r="AT141" s="225" t="s">
        <v>243</v>
      </c>
      <c r="AU141" s="225" t="s">
        <v>81</v>
      </c>
      <c r="AY141" s="18" t="s">
        <v>240</v>
      </c>
      <c r="BE141" s="226">
        <f>IF(N141="základní",J141,0)</f>
        <v>0</v>
      </c>
      <c r="BF141" s="226">
        <f>IF(N141="snížená",J141,0)</f>
        <v>0</v>
      </c>
      <c r="BG141" s="226">
        <f>IF(N141="zákl. přenesená",J141,0)</f>
        <v>0</v>
      </c>
      <c r="BH141" s="226">
        <f>IF(N141="sníž. přenesená",J141,0)</f>
        <v>0</v>
      </c>
      <c r="BI141" s="226">
        <f>IF(N141="nulová",J141,0)</f>
        <v>0</v>
      </c>
      <c r="BJ141" s="18" t="s">
        <v>79</v>
      </c>
      <c r="BK141" s="226">
        <f>ROUND(I141*H141,2)</f>
        <v>0</v>
      </c>
      <c r="BL141" s="18" t="s">
        <v>248</v>
      </c>
      <c r="BM141" s="225" t="s">
        <v>1155</v>
      </c>
    </row>
    <row r="142" s="2" customFormat="1">
      <c r="A142" s="39"/>
      <c r="B142" s="40"/>
      <c r="C142" s="238" t="s">
        <v>320</v>
      </c>
      <c r="D142" s="238" t="s">
        <v>797</v>
      </c>
      <c r="E142" s="239" t="s">
        <v>1156</v>
      </c>
      <c r="F142" s="240" t="s">
        <v>1157</v>
      </c>
      <c r="G142" s="241" t="s">
        <v>806</v>
      </c>
      <c r="H142" s="242">
        <v>1</v>
      </c>
      <c r="I142" s="243"/>
      <c r="J142" s="244">
        <f>ROUND(I142*H142,2)</f>
        <v>0</v>
      </c>
      <c r="K142" s="240" t="s">
        <v>1092</v>
      </c>
      <c r="L142" s="245"/>
      <c r="M142" s="246" t="s">
        <v>19</v>
      </c>
      <c r="N142" s="247" t="s">
        <v>43</v>
      </c>
      <c r="O142" s="85"/>
      <c r="P142" s="223">
        <f>O142*H142</f>
        <v>0</v>
      </c>
      <c r="Q142" s="223">
        <v>0.059999999999999998</v>
      </c>
      <c r="R142" s="223">
        <f>Q142*H142</f>
        <v>0.059999999999999998</v>
      </c>
      <c r="S142" s="223">
        <v>0</v>
      </c>
      <c r="T142" s="224">
        <f>S142*H142</f>
        <v>0</v>
      </c>
      <c r="U142" s="39"/>
      <c r="V142" s="39"/>
      <c r="W142" s="39"/>
      <c r="X142" s="39"/>
      <c r="Y142" s="39"/>
      <c r="Z142" s="39"/>
      <c r="AA142" s="39"/>
      <c r="AB142" s="39"/>
      <c r="AC142" s="39"/>
      <c r="AD142" s="39"/>
      <c r="AE142" s="39"/>
      <c r="AR142" s="225" t="s">
        <v>257</v>
      </c>
      <c r="AT142" s="225" t="s">
        <v>797</v>
      </c>
      <c r="AU142" s="225" t="s">
        <v>81</v>
      </c>
      <c r="AY142" s="18" t="s">
        <v>240</v>
      </c>
      <c r="BE142" s="226">
        <f>IF(N142="základní",J142,0)</f>
        <v>0</v>
      </c>
      <c r="BF142" s="226">
        <f>IF(N142="snížená",J142,0)</f>
        <v>0</v>
      </c>
      <c r="BG142" s="226">
        <f>IF(N142="zákl. přenesená",J142,0)</f>
        <v>0</v>
      </c>
      <c r="BH142" s="226">
        <f>IF(N142="sníž. přenesená",J142,0)</f>
        <v>0</v>
      </c>
      <c r="BI142" s="226">
        <f>IF(N142="nulová",J142,0)</f>
        <v>0</v>
      </c>
      <c r="BJ142" s="18" t="s">
        <v>79</v>
      </c>
      <c r="BK142" s="226">
        <f>ROUND(I142*H142,2)</f>
        <v>0</v>
      </c>
      <c r="BL142" s="18" t="s">
        <v>248</v>
      </c>
      <c r="BM142" s="225" t="s">
        <v>1158</v>
      </c>
    </row>
    <row r="143" s="2" customFormat="1">
      <c r="A143" s="39"/>
      <c r="B143" s="40"/>
      <c r="C143" s="214" t="s">
        <v>406</v>
      </c>
      <c r="D143" s="214" t="s">
        <v>243</v>
      </c>
      <c r="E143" s="215" t="s">
        <v>1159</v>
      </c>
      <c r="F143" s="216" t="s">
        <v>1160</v>
      </c>
      <c r="G143" s="217" t="s">
        <v>806</v>
      </c>
      <c r="H143" s="218">
        <v>1</v>
      </c>
      <c r="I143" s="219"/>
      <c r="J143" s="220">
        <f>ROUND(I143*H143,2)</f>
        <v>0</v>
      </c>
      <c r="K143" s="216" t="s">
        <v>749</v>
      </c>
      <c r="L143" s="45"/>
      <c r="M143" s="221" t="s">
        <v>19</v>
      </c>
      <c r="N143" s="222" t="s">
        <v>43</v>
      </c>
      <c r="O143" s="85"/>
      <c r="P143" s="223">
        <f>O143*H143</f>
        <v>0</v>
      </c>
      <c r="Q143" s="223">
        <v>0.040000000000000001</v>
      </c>
      <c r="R143" s="223">
        <f>Q143*H143</f>
        <v>0.040000000000000001</v>
      </c>
      <c r="S143" s="223">
        <v>0</v>
      </c>
      <c r="T143" s="224">
        <f>S143*H143</f>
        <v>0</v>
      </c>
      <c r="U143" s="39"/>
      <c r="V143" s="39"/>
      <c r="W143" s="39"/>
      <c r="X143" s="39"/>
      <c r="Y143" s="39"/>
      <c r="Z143" s="39"/>
      <c r="AA143" s="39"/>
      <c r="AB143" s="39"/>
      <c r="AC143" s="39"/>
      <c r="AD143" s="39"/>
      <c r="AE143" s="39"/>
      <c r="AR143" s="225" t="s">
        <v>248</v>
      </c>
      <c r="AT143" s="225" t="s">
        <v>243</v>
      </c>
      <c r="AU143" s="225" t="s">
        <v>81</v>
      </c>
      <c r="AY143" s="18" t="s">
        <v>240</v>
      </c>
      <c r="BE143" s="226">
        <f>IF(N143="základní",J143,0)</f>
        <v>0</v>
      </c>
      <c r="BF143" s="226">
        <f>IF(N143="snížená",J143,0)</f>
        <v>0</v>
      </c>
      <c r="BG143" s="226">
        <f>IF(N143="zákl. přenesená",J143,0)</f>
        <v>0</v>
      </c>
      <c r="BH143" s="226">
        <f>IF(N143="sníž. přenesená",J143,0)</f>
        <v>0</v>
      </c>
      <c r="BI143" s="226">
        <f>IF(N143="nulová",J143,0)</f>
        <v>0</v>
      </c>
      <c r="BJ143" s="18" t="s">
        <v>79</v>
      </c>
      <c r="BK143" s="226">
        <f>ROUND(I143*H143,2)</f>
        <v>0</v>
      </c>
      <c r="BL143" s="18" t="s">
        <v>248</v>
      </c>
      <c r="BM143" s="225" t="s">
        <v>1161</v>
      </c>
    </row>
    <row r="144" s="2" customFormat="1">
      <c r="A144" s="39"/>
      <c r="B144" s="40"/>
      <c r="C144" s="238" t="s">
        <v>322</v>
      </c>
      <c r="D144" s="238" t="s">
        <v>797</v>
      </c>
      <c r="E144" s="239" t="s">
        <v>1162</v>
      </c>
      <c r="F144" s="240" t="s">
        <v>1163</v>
      </c>
      <c r="G144" s="241" t="s">
        <v>806</v>
      </c>
      <c r="H144" s="242">
        <v>1</v>
      </c>
      <c r="I144" s="243"/>
      <c r="J144" s="244">
        <f>ROUND(I144*H144,2)</f>
        <v>0</v>
      </c>
      <c r="K144" s="240" t="s">
        <v>749</v>
      </c>
      <c r="L144" s="245"/>
      <c r="M144" s="246" t="s">
        <v>19</v>
      </c>
      <c r="N144" s="247" t="s">
        <v>43</v>
      </c>
      <c r="O144" s="85"/>
      <c r="P144" s="223">
        <f>O144*H144</f>
        <v>0</v>
      </c>
      <c r="Q144" s="223">
        <v>0.013299999999999999</v>
      </c>
      <c r="R144" s="223">
        <f>Q144*H144</f>
        <v>0.013299999999999999</v>
      </c>
      <c r="S144" s="223">
        <v>0</v>
      </c>
      <c r="T144" s="224">
        <f>S144*H144</f>
        <v>0</v>
      </c>
      <c r="U144" s="39"/>
      <c r="V144" s="39"/>
      <c r="W144" s="39"/>
      <c r="X144" s="39"/>
      <c r="Y144" s="39"/>
      <c r="Z144" s="39"/>
      <c r="AA144" s="39"/>
      <c r="AB144" s="39"/>
      <c r="AC144" s="39"/>
      <c r="AD144" s="39"/>
      <c r="AE144" s="39"/>
      <c r="AR144" s="225" t="s">
        <v>257</v>
      </c>
      <c r="AT144" s="225" t="s">
        <v>797</v>
      </c>
      <c r="AU144" s="225" t="s">
        <v>81</v>
      </c>
      <c r="AY144" s="18" t="s">
        <v>240</v>
      </c>
      <c r="BE144" s="226">
        <f>IF(N144="základní",J144,0)</f>
        <v>0</v>
      </c>
      <c r="BF144" s="226">
        <f>IF(N144="snížená",J144,0)</f>
        <v>0</v>
      </c>
      <c r="BG144" s="226">
        <f>IF(N144="zákl. přenesená",J144,0)</f>
        <v>0</v>
      </c>
      <c r="BH144" s="226">
        <f>IF(N144="sníž. přenesená",J144,0)</f>
        <v>0</v>
      </c>
      <c r="BI144" s="226">
        <f>IF(N144="nulová",J144,0)</f>
        <v>0</v>
      </c>
      <c r="BJ144" s="18" t="s">
        <v>79</v>
      </c>
      <c r="BK144" s="226">
        <f>ROUND(I144*H144,2)</f>
        <v>0</v>
      </c>
      <c r="BL144" s="18" t="s">
        <v>248</v>
      </c>
      <c r="BM144" s="225" t="s">
        <v>1164</v>
      </c>
    </row>
    <row r="145" s="2" customFormat="1">
      <c r="A145" s="39"/>
      <c r="B145" s="40"/>
      <c r="C145" s="214" t="s">
        <v>413</v>
      </c>
      <c r="D145" s="214" t="s">
        <v>243</v>
      </c>
      <c r="E145" s="215" t="s">
        <v>1165</v>
      </c>
      <c r="F145" s="216" t="s">
        <v>1166</v>
      </c>
      <c r="G145" s="217" t="s">
        <v>806</v>
      </c>
      <c r="H145" s="218">
        <v>1</v>
      </c>
      <c r="I145" s="219"/>
      <c r="J145" s="220">
        <f>ROUND(I145*H145,2)</f>
        <v>0</v>
      </c>
      <c r="K145" s="216" t="s">
        <v>749</v>
      </c>
      <c r="L145" s="45"/>
      <c r="M145" s="221" t="s">
        <v>19</v>
      </c>
      <c r="N145" s="222" t="s">
        <v>43</v>
      </c>
      <c r="O145" s="85"/>
      <c r="P145" s="223">
        <f>O145*H145</f>
        <v>0</v>
      </c>
      <c r="Q145" s="223">
        <v>0.00132</v>
      </c>
      <c r="R145" s="223">
        <f>Q145*H145</f>
        <v>0.00132</v>
      </c>
      <c r="S145" s="223">
        <v>0</v>
      </c>
      <c r="T145" s="224">
        <f>S145*H145</f>
        <v>0</v>
      </c>
      <c r="U145" s="39"/>
      <c r="V145" s="39"/>
      <c r="W145" s="39"/>
      <c r="X145" s="39"/>
      <c r="Y145" s="39"/>
      <c r="Z145" s="39"/>
      <c r="AA145" s="39"/>
      <c r="AB145" s="39"/>
      <c r="AC145" s="39"/>
      <c r="AD145" s="39"/>
      <c r="AE145" s="39"/>
      <c r="AR145" s="225" t="s">
        <v>271</v>
      </c>
      <c r="AT145" s="225" t="s">
        <v>243</v>
      </c>
      <c r="AU145" s="225" t="s">
        <v>81</v>
      </c>
      <c r="AY145" s="18" t="s">
        <v>240</v>
      </c>
      <c r="BE145" s="226">
        <f>IF(N145="základní",J145,0)</f>
        <v>0</v>
      </c>
      <c r="BF145" s="226">
        <f>IF(N145="snížená",J145,0)</f>
        <v>0</v>
      </c>
      <c r="BG145" s="226">
        <f>IF(N145="zákl. přenesená",J145,0)</f>
        <v>0</v>
      </c>
      <c r="BH145" s="226">
        <f>IF(N145="sníž. přenesená",J145,0)</f>
        <v>0</v>
      </c>
      <c r="BI145" s="226">
        <f>IF(N145="nulová",J145,0)</f>
        <v>0</v>
      </c>
      <c r="BJ145" s="18" t="s">
        <v>79</v>
      </c>
      <c r="BK145" s="226">
        <f>ROUND(I145*H145,2)</f>
        <v>0</v>
      </c>
      <c r="BL145" s="18" t="s">
        <v>271</v>
      </c>
      <c r="BM145" s="225" t="s">
        <v>1167</v>
      </c>
    </row>
    <row r="146" s="2" customFormat="1" ht="33" customHeight="1">
      <c r="A146" s="39"/>
      <c r="B146" s="40"/>
      <c r="C146" s="214" t="s">
        <v>325</v>
      </c>
      <c r="D146" s="214" t="s">
        <v>243</v>
      </c>
      <c r="E146" s="215" t="s">
        <v>1051</v>
      </c>
      <c r="F146" s="216" t="s">
        <v>1052</v>
      </c>
      <c r="G146" s="217" t="s">
        <v>293</v>
      </c>
      <c r="H146" s="218">
        <v>0.5</v>
      </c>
      <c r="I146" s="219"/>
      <c r="J146" s="220">
        <f>ROUND(I146*H146,2)</f>
        <v>0</v>
      </c>
      <c r="K146" s="216" t="s">
        <v>749</v>
      </c>
      <c r="L146" s="45"/>
      <c r="M146" s="221" t="s">
        <v>19</v>
      </c>
      <c r="N146" s="222" t="s">
        <v>43</v>
      </c>
      <c r="O146" s="85"/>
      <c r="P146" s="223">
        <f>O146*H146</f>
        <v>0</v>
      </c>
      <c r="Q146" s="223">
        <v>2.3010199999999998</v>
      </c>
      <c r="R146" s="223">
        <f>Q146*H146</f>
        <v>1.1505099999999999</v>
      </c>
      <c r="S146" s="223">
        <v>0</v>
      </c>
      <c r="T146" s="224">
        <f>S146*H146</f>
        <v>0</v>
      </c>
      <c r="U146" s="39"/>
      <c r="V146" s="39"/>
      <c r="W146" s="39"/>
      <c r="X146" s="39"/>
      <c r="Y146" s="39"/>
      <c r="Z146" s="39"/>
      <c r="AA146" s="39"/>
      <c r="AB146" s="39"/>
      <c r="AC146" s="39"/>
      <c r="AD146" s="39"/>
      <c r="AE146" s="39"/>
      <c r="AR146" s="225" t="s">
        <v>248</v>
      </c>
      <c r="AT146" s="225" t="s">
        <v>243</v>
      </c>
      <c r="AU146" s="225" t="s">
        <v>81</v>
      </c>
      <c r="AY146" s="18" t="s">
        <v>240</v>
      </c>
      <c r="BE146" s="226">
        <f>IF(N146="základní",J146,0)</f>
        <v>0</v>
      </c>
      <c r="BF146" s="226">
        <f>IF(N146="snížená",J146,0)</f>
        <v>0</v>
      </c>
      <c r="BG146" s="226">
        <f>IF(N146="zákl. přenesená",J146,0)</f>
        <v>0</v>
      </c>
      <c r="BH146" s="226">
        <f>IF(N146="sníž. přenesená",J146,0)</f>
        <v>0</v>
      </c>
      <c r="BI146" s="226">
        <f>IF(N146="nulová",J146,0)</f>
        <v>0</v>
      </c>
      <c r="BJ146" s="18" t="s">
        <v>79</v>
      </c>
      <c r="BK146" s="226">
        <f>ROUND(I146*H146,2)</f>
        <v>0</v>
      </c>
      <c r="BL146" s="18" t="s">
        <v>248</v>
      </c>
      <c r="BM146" s="225" t="s">
        <v>1168</v>
      </c>
    </row>
    <row r="147" s="2" customFormat="1" ht="33" customHeight="1">
      <c r="A147" s="39"/>
      <c r="B147" s="40"/>
      <c r="C147" s="214" t="s">
        <v>421</v>
      </c>
      <c r="D147" s="214" t="s">
        <v>243</v>
      </c>
      <c r="E147" s="215" t="s">
        <v>947</v>
      </c>
      <c r="F147" s="216" t="s">
        <v>948</v>
      </c>
      <c r="G147" s="217" t="s">
        <v>293</v>
      </c>
      <c r="H147" s="218">
        <v>4</v>
      </c>
      <c r="I147" s="219"/>
      <c r="J147" s="220">
        <f>ROUND(I147*H147,2)</f>
        <v>0</v>
      </c>
      <c r="K147" s="216" t="s">
        <v>749</v>
      </c>
      <c r="L147" s="45"/>
      <c r="M147" s="221" t="s">
        <v>19</v>
      </c>
      <c r="N147" s="222" t="s">
        <v>43</v>
      </c>
      <c r="O147" s="85"/>
      <c r="P147" s="223">
        <f>O147*H147</f>
        <v>0</v>
      </c>
      <c r="Q147" s="223">
        <v>2.5018699999999998</v>
      </c>
      <c r="R147" s="223">
        <f>Q147*H147</f>
        <v>10.007479999999999</v>
      </c>
      <c r="S147" s="223">
        <v>0</v>
      </c>
      <c r="T147" s="224">
        <f>S147*H147</f>
        <v>0</v>
      </c>
      <c r="U147" s="39"/>
      <c r="V147" s="39"/>
      <c r="W147" s="39"/>
      <c r="X147" s="39"/>
      <c r="Y147" s="39"/>
      <c r="Z147" s="39"/>
      <c r="AA147" s="39"/>
      <c r="AB147" s="39"/>
      <c r="AC147" s="39"/>
      <c r="AD147" s="39"/>
      <c r="AE147" s="39"/>
      <c r="AR147" s="225" t="s">
        <v>248</v>
      </c>
      <c r="AT147" s="225" t="s">
        <v>243</v>
      </c>
      <c r="AU147" s="225" t="s">
        <v>81</v>
      </c>
      <c r="AY147" s="18" t="s">
        <v>240</v>
      </c>
      <c r="BE147" s="226">
        <f>IF(N147="základní",J147,0)</f>
        <v>0</v>
      </c>
      <c r="BF147" s="226">
        <f>IF(N147="snížená",J147,0)</f>
        <v>0</v>
      </c>
      <c r="BG147" s="226">
        <f>IF(N147="zákl. přenesená",J147,0)</f>
        <v>0</v>
      </c>
      <c r="BH147" s="226">
        <f>IF(N147="sníž. přenesená",J147,0)</f>
        <v>0</v>
      </c>
      <c r="BI147" s="226">
        <f>IF(N147="nulová",J147,0)</f>
        <v>0</v>
      </c>
      <c r="BJ147" s="18" t="s">
        <v>79</v>
      </c>
      <c r="BK147" s="226">
        <f>ROUND(I147*H147,2)</f>
        <v>0</v>
      </c>
      <c r="BL147" s="18" t="s">
        <v>248</v>
      </c>
      <c r="BM147" s="225" t="s">
        <v>1169</v>
      </c>
    </row>
    <row r="148" s="2" customFormat="1">
      <c r="A148" s="39"/>
      <c r="B148" s="40"/>
      <c r="C148" s="214" t="s">
        <v>327</v>
      </c>
      <c r="D148" s="214" t="s">
        <v>243</v>
      </c>
      <c r="E148" s="215" t="s">
        <v>1054</v>
      </c>
      <c r="F148" s="216" t="s">
        <v>1055</v>
      </c>
      <c r="G148" s="217" t="s">
        <v>261</v>
      </c>
      <c r="H148" s="218">
        <v>6</v>
      </c>
      <c r="I148" s="219"/>
      <c r="J148" s="220">
        <f>ROUND(I148*H148,2)</f>
        <v>0</v>
      </c>
      <c r="K148" s="216" t="s">
        <v>749</v>
      </c>
      <c r="L148" s="45"/>
      <c r="M148" s="221" t="s">
        <v>19</v>
      </c>
      <c r="N148" s="222" t="s">
        <v>43</v>
      </c>
      <c r="O148" s="85"/>
      <c r="P148" s="223">
        <f>O148*H148</f>
        <v>0</v>
      </c>
      <c r="Q148" s="223">
        <v>0.00012999999999999999</v>
      </c>
      <c r="R148" s="223">
        <f>Q148*H148</f>
        <v>0.00077999999999999988</v>
      </c>
      <c r="S148" s="223">
        <v>0</v>
      </c>
      <c r="T148" s="224">
        <f>S148*H148</f>
        <v>0</v>
      </c>
      <c r="U148" s="39"/>
      <c r="V148" s="39"/>
      <c r="W148" s="39"/>
      <c r="X148" s="39"/>
      <c r="Y148" s="39"/>
      <c r="Z148" s="39"/>
      <c r="AA148" s="39"/>
      <c r="AB148" s="39"/>
      <c r="AC148" s="39"/>
      <c r="AD148" s="39"/>
      <c r="AE148" s="39"/>
      <c r="AR148" s="225" t="s">
        <v>248</v>
      </c>
      <c r="AT148" s="225" t="s">
        <v>243</v>
      </c>
      <c r="AU148" s="225" t="s">
        <v>81</v>
      </c>
      <c r="AY148" s="18" t="s">
        <v>240</v>
      </c>
      <c r="BE148" s="226">
        <f>IF(N148="základní",J148,0)</f>
        <v>0</v>
      </c>
      <c r="BF148" s="226">
        <f>IF(N148="snížená",J148,0)</f>
        <v>0</v>
      </c>
      <c r="BG148" s="226">
        <f>IF(N148="zákl. přenesená",J148,0)</f>
        <v>0</v>
      </c>
      <c r="BH148" s="226">
        <f>IF(N148="sníž. přenesená",J148,0)</f>
        <v>0</v>
      </c>
      <c r="BI148" s="226">
        <f>IF(N148="nulová",J148,0)</f>
        <v>0</v>
      </c>
      <c r="BJ148" s="18" t="s">
        <v>79</v>
      </c>
      <c r="BK148" s="226">
        <f>ROUND(I148*H148,2)</f>
        <v>0</v>
      </c>
      <c r="BL148" s="18" t="s">
        <v>248</v>
      </c>
      <c r="BM148" s="225" t="s">
        <v>1170</v>
      </c>
    </row>
    <row r="149" s="12" customFormat="1" ht="22.8" customHeight="1">
      <c r="A149" s="12"/>
      <c r="B149" s="198"/>
      <c r="C149" s="199"/>
      <c r="D149" s="200" t="s">
        <v>71</v>
      </c>
      <c r="E149" s="212" t="s">
        <v>971</v>
      </c>
      <c r="F149" s="212" t="s">
        <v>972</v>
      </c>
      <c r="G149" s="199"/>
      <c r="H149" s="199"/>
      <c r="I149" s="202"/>
      <c r="J149" s="213">
        <f>BK149</f>
        <v>0</v>
      </c>
      <c r="K149" s="199"/>
      <c r="L149" s="204"/>
      <c r="M149" s="205"/>
      <c r="N149" s="206"/>
      <c r="O149" s="206"/>
      <c r="P149" s="207">
        <f>P150</f>
        <v>0</v>
      </c>
      <c r="Q149" s="206"/>
      <c r="R149" s="207">
        <f>R150</f>
        <v>0</v>
      </c>
      <c r="S149" s="206"/>
      <c r="T149" s="208">
        <f>T150</f>
        <v>0</v>
      </c>
      <c r="U149" s="12"/>
      <c r="V149" s="12"/>
      <c r="W149" s="12"/>
      <c r="X149" s="12"/>
      <c r="Y149" s="12"/>
      <c r="Z149" s="12"/>
      <c r="AA149" s="12"/>
      <c r="AB149" s="12"/>
      <c r="AC149" s="12"/>
      <c r="AD149" s="12"/>
      <c r="AE149" s="12"/>
      <c r="AR149" s="209" t="s">
        <v>79</v>
      </c>
      <c r="AT149" s="210" t="s">
        <v>71</v>
      </c>
      <c r="AU149" s="210" t="s">
        <v>79</v>
      </c>
      <c r="AY149" s="209" t="s">
        <v>240</v>
      </c>
      <c r="BK149" s="211">
        <f>BK150</f>
        <v>0</v>
      </c>
    </row>
    <row r="150" s="2" customFormat="1">
      <c r="A150" s="39"/>
      <c r="B150" s="40"/>
      <c r="C150" s="214" t="s">
        <v>428</v>
      </c>
      <c r="D150" s="214" t="s">
        <v>243</v>
      </c>
      <c r="E150" s="215" t="s">
        <v>976</v>
      </c>
      <c r="F150" s="216" t="s">
        <v>977</v>
      </c>
      <c r="G150" s="217" t="s">
        <v>786</v>
      </c>
      <c r="H150" s="218">
        <v>30.588000000000001</v>
      </c>
      <c r="I150" s="219"/>
      <c r="J150" s="220">
        <f>ROUND(I150*H150,2)</f>
        <v>0</v>
      </c>
      <c r="K150" s="216" t="s">
        <v>749</v>
      </c>
      <c r="L150" s="45"/>
      <c r="M150" s="234" t="s">
        <v>19</v>
      </c>
      <c r="N150" s="235" t="s">
        <v>43</v>
      </c>
      <c r="O150" s="232"/>
      <c r="P150" s="236">
        <f>O150*H150</f>
        <v>0</v>
      </c>
      <c r="Q150" s="236">
        <v>0</v>
      </c>
      <c r="R150" s="236">
        <f>Q150*H150</f>
        <v>0</v>
      </c>
      <c r="S150" s="236">
        <v>0</v>
      </c>
      <c r="T150" s="237">
        <f>S150*H150</f>
        <v>0</v>
      </c>
      <c r="U150" s="39"/>
      <c r="V150" s="39"/>
      <c r="W150" s="39"/>
      <c r="X150" s="39"/>
      <c r="Y150" s="39"/>
      <c r="Z150" s="39"/>
      <c r="AA150" s="39"/>
      <c r="AB150" s="39"/>
      <c r="AC150" s="39"/>
      <c r="AD150" s="39"/>
      <c r="AE150" s="39"/>
      <c r="AR150" s="225" t="s">
        <v>248</v>
      </c>
      <c r="AT150" s="225" t="s">
        <v>243</v>
      </c>
      <c r="AU150" s="225" t="s">
        <v>81</v>
      </c>
      <c r="AY150" s="18" t="s">
        <v>240</v>
      </c>
      <c r="BE150" s="226">
        <f>IF(N150="základní",J150,0)</f>
        <v>0</v>
      </c>
      <c r="BF150" s="226">
        <f>IF(N150="snížená",J150,0)</f>
        <v>0</v>
      </c>
      <c r="BG150" s="226">
        <f>IF(N150="zákl. přenesená",J150,0)</f>
        <v>0</v>
      </c>
      <c r="BH150" s="226">
        <f>IF(N150="sníž. přenesená",J150,0)</f>
        <v>0</v>
      </c>
      <c r="BI150" s="226">
        <f>IF(N150="nulová",J150,0)</f>
        <v>0</v>
      </c>
      <c r="BJ150" s="18" t="s">
        <v>79</v>
      </c>
      <c r="BK150" s="226">
        <f>ROUND(I150*H150,2)</f>
        <v>0</v>
      </c>
      <c r="BL150" s="18" t="s">
        <v>248</v>
      </c>
      <c r="BM150" s="225" t="s">
        <v>1171</v>
      </c>
    </row>
    <row r="151" s="2" customFormat="1" ht="6.96" customHeight="1">
      <c r="A151" s="39"/>
      <c r="B151" s="60"/>
      <c r="C151" s="61"/>
      <c r="D151" s="61"/>
      <c r="E151" s="61"/>
      <c r="F151" s="61"/>
      <c r="G151" s="61"/>
      <c r="H151" s="61"/>
      <c r="I151" s="61"/>
      <c r="J151" s="61"/>
      <c r="K151" s="61"/>
      <c r="L151" s="45"/>
      <c r="M151" s="39"/>
      <c r="O151" s="39"/>
      <c r="P151" s="39"/>
      <c r="Q151" s="39"/>
      <c r="R151" s="39"/>
      <c r="S151" s="39"/>
      <c r="T151" s="39"/>
      <c r="U151" s="39"/>
      <c r="V151" s="39"/>
      <c r="W151" s="39"/>
      <c r="X151" s="39"/>
      <c r="Y151" s="39"/>
      <c r="Z151" s="39"/>
      <c r="AA151" s="39"/>
      <c r="AB151" s="39"/>
      <c r="AC151" s="39"/>
      <c r="AD151" s="39"/>
      <c r="AE151" s="39"/>
    </row>
  </sheetData>
  <sheetProtection sheet="1" autoFilter="0" formatColumns="0" formatRows="0" objects="1" scenarios="1" spinCount="100000" saltValue="gmC0SED9MJqY+9TZU9tM73/kNV62huHm7jhIuspKq2ED3eeOe9l3TdVsZN4YXj9r0s6laJNR7l1y84FOEs/mKA==" hashValue="qN7PiWvCm3F40DWPnBK5Ai6KxEOxv0JDSYNP/5nngn8/sCIAa7rsGiYosY3+H+toU6WX3Q4BABeesGfZrw7IJw==" algorithmName="SHA-512" password="CC35"/>
  <autoFilter ref="C89:K150"/>
  <mergeCells count="12">
    <mergeCell ref="E7:H7"/>
    <mergeCell ref="E9:H9"/>
    <mergeCell ref="E11:H11"/>
    <mergeCell ref="E20:H20"/>
    <mergeCell ref="E29:H29"/>
    <mergeCell ref="E50:H50"/>
    <mergeCell ref="E52:H52"/>
    <mergeCell ref="E54:H54"/>
    <mergeCell ref="E78:H78"/>
    <mergeCell ref="E80:H80"/>
    <mergeCell ref="E82:H8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107</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1" customFormat="1" ht="12" customHeight="1">
      <c r="B8" s="21"/>
      <c r="D8" s="144" t="s">
        <v>209</v>
      </c>
      <c r="L8" s="21"/>
    </row>
    <row r="9" s="2" customFormat="1" ht="16.5" customHeight="1">
      <c r="A9" s="39"/>
      <c r="B9" s="45"/>
      <c r="C9" s="39"/>
      <c r="D9" s="39"/>
      <c r="E9" s="145" t="s">
        <v>732</v>
      </c>
      <c r="F9" s="39"/>
      <c r="G9" s="39"/>
      <c r="H9" s="39"/>
      <c r="I9" s="39"/>
      <c r="J9" s="39"/>
      <c r="K9" s="39"/>
      <c r="L9" s="146"/>
      <c r="S9" s="39"/>
      <c r="T9" s="39"/>
      <c r="U9" s="39"/>
      <c r="V9" s="39"/>
      <c r="W9" s="39"/>
      <c r="X9" s="39"/>
      <c r="Y9" s="39"/>
      <c r="Z9" s="39"/>
      <c r="AA9" s="39"/>
      <c r="AB9" s="39"/>
      <c r="AC9" s="39"/>
      <c r="AD9" s="39"/>
      <c r="AE9" s="39"/>
    </row>
    <row r="10" s="2" customFormat="1" ht="12" customHeight="1">
      <c r="A10" s="39"/>
      <c r="B10" s="45"/>
      <c r="C10" s="39"/>
      <c r="D10" s="144" t="s">
        <v>211</v>
      </c>
      <c r="E10" s="39"/>
      <c r="F10" s="39"/>
      <c r="G10" s="39"/>
      <c r="H10" s="39"/>
      <c r="I10" s="39"/>
      <c r="J10" s="39"/>
      <c r="K10" s="39"/>
      <c r="L10" s="146"/>
      <c r="S10" s="39"/>
      <c r="T10" s="39"/>
      <c r="U10" s="39"/>
      <c r="V10" s="39"/>
      <c r="W10" s="39"/>
      <c r="X10" s="39"/>
      <c r="Y10" s="39"/>
      <c r="Z10" s="39"/>
      <c r="AA10" s="39"/>
      <c r="AB10" s="39"/>
      <c r="AC10" s="39"/>
      <c r="AD10" s="39"/>
      <c r="AE10" s="39"/>
    </row>
    <row r="11" s="2" customFormat="1" ht="16.5" customHeight="1">
      <c r="A11" s="39"/>
      <c r="B11" s="45"/>
      <c r="C11" s="39"/>
      <c r="D11" s="39"/>
      <c r="E11" s="147" t="s">
        <v>1172</v>
      </c>
      <c r="F11" s="39"/>
      <c r="G11" s="39"/>
      <c r="H11" s="39"/>
      <c r="I11" s="39"/>
      <c r="J11" s="39"/>
      <c r="K11" s="39"/>
      <c r="L11" s="146"/>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s="2" customFormat="1" ht="12" customHeight="1">
      <c r="A14" s="39"/>
      <c r="B14" s="45"/>
      <c r="C14" s="39"/>
      <c r="D14" s="144" t="s">
        <v>21</v>
      </c>
      <c r="E14" s="39"/>
      <c r="F14" s="134" t="s">
        <v>22</v>
      </c>
      <c r="G14" s="39"/>
      <c r="H14" s="39"/>
      <c r="I14" s="144" t="s">
        <v>23</v>
      </c>
      <c r="J14" s="148" t="str">
        <f>'Rekapitulace stavby'!AN8</f>
        <v>19. 10. 2024</v>
      </c>
      <c r="K14" s="39"/>
      <c r="L14" s="146"/>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s="2" customFormat="1" ht="18" customHeight="1">
      <c r="A17" s="39"/>
      <c r="B17" s="45"/>
      <c r="C17" s="39"/>
      <c r="D17" s="39"/>
      <c r="E17" s="134" t="s">
        <v>734</v>
      </c>
      <c r="F17" s="39"/>
      <c r="G17" s="39"/>
      <c r="H17" s="39"/>
      <c r="I17" s="144" t="s">
        <v>28</v>
      </c>
      <c r="J17" s="134" t="s">
        <v>19</v>
      </c>
      <c r="K17" s="39"/>
      <c r="L17" s="146"/>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s="2" customFormat="1" ht="12" customHeight="1">
      <c r="A19" s="39"/>
      <c r="B19" s="45"/>
      <c r="C19" s="39"/>
      <c r="D19" s="144" t="s">
        <v>29</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34"/>
      <c r="G20" s="134"/>
      <c r="H20" s="134"/>
      <c r="I20" s="144" t="s">
        <v>28</v>
      </c>
      <c r="J20" s="34" t="str">
        <f>'Rekapitulace stavby'!AN14</f>
        <v>Vyplň údaj</v>
      </c>
      <c r="K20" s="39"/>
      <c r="L20" s="146"/>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s="2" customFormat="1" ht="12" customHeight="1">
      <c r="A22" s="39"/>
      <c r="B22" s="45"/>
      <c r="C22" s="39"/>
      <c r="D22" s="144" t="s">
        <v>31</v>
      </c>
      <c r="E22" s="39"/>
      <c r="F22" s="39"/>
      <c r="G22" s="39"/>
      <c r="H22" s="39"/>
      <c r="I22" s="144" t="s">
        <v>26</v>
      </c>
      <c r="J22" s="134" t="s">
        <v>19</v>
      </c>
      <c r="K22" s="39"/>
      <c r="L22" s="146"/>
      <c r="S22" s="39"/>
      <c r="T22" s="39"/>
      <c r="U22" s="39"/>
      <c r="V22" s="39"/>
      <c r="W22" s="39"/>
      <c r="X22" s="39"/>
      <c r="Y22" s="39"/>
      <c r="Z22" s="39"/>
      <c r="AA22" s="39"/>
      <c r="AB22" s="39"/>
      <c r="AC22" s="39"/>
      <c r="AD22" s="39"/>
      <c r="AE22" s="39"/>
    </row>
    <row r="23" s="2" customFormat="1" ht="18" customHeight="1">
      <c r="A23" s="39"/>
      <c r="B23" s="45"/>
      <c r="C23" s="39"/>
      <c r="D23" s="39"/>
      <c r="E23" s="134" t="s">
        <v>735</v>
      </c>
      <c r="F23" s="39"/>
      <c r="G23" s="39"/>
      <c r="H23" s="39"/>
      <c r="I23" s="144" t="s">
        <v>28</v>
      </c>
      <c r="J23" s="134" t="s">
        <v>19</v>
      </c>
      <c r="K23" s="39"/>
      <c r="L23" s="146"/>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s="2" customFormat="1" ht="12" customHeight="1">
      <c r="A25" s="39"/>
      <c r="B25" s="45"/>
      <c r="C25" s="39"/>
      <c r="D25" s="144" t="s">
        <v>34</v>
      </c>
      <c r="E25" s="39"/>
      <c r="F25" s="39"/>
      <c r="G25" s="39"/>
      <c r="H25" s="39"/>
      <c r="I25" s="144" t="s">
        <v>26</v>
      </c>
      <c r="J25" s="134" t="s">
        <v>19</v>
      </c>
      <c r="K25" s="39"/>
      <c r="L25" s="146"/>
      <c r="S25" s="39"/>
      <c r="T25" s="39"/>
      <c r="U25" s="39"/>
      <c r="V25" s="39"/>
      <c r="W25" s="39"/>
      <c r="X25" s="39"/>
      <c r="Y25" s="39"/>
      <c r="Z25" s="39"/>
      <c r="AA25" s="39"/>
      <c r="AB25" s="39"/>
      <c r="AC25" s="39"/>
      <c r="AD25" s="39"/>
      <c r="AE25" s="39"/>
    </row>
    <row r="26" s="2" customFormat="1" ht="18" customHeight="1">
      <c r="A26" s="39"/>
      <c r="B26" s="45"/>
      <c r="C26" s="39"/>
      <c r="D26" s="39"/>
      <c r="E26" s="134" t="s">
        <v>22</v>
      </c>
      <c r="F26" s="39"/>
      <c r="G26" s="39"/>
      <c r="H26" s="39"/>
      <c r="I26" s="144" t="s">
        <v>28</v>
      </c>
      <c r="J26" s="134" t="s">
        <v>19</v>
      </c>
      <c r="K26" s="39"/>
      <c r="L26" s="146"/>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s="2" customFormat="1" ht="12" customHeight="1">
      <c r="A28" s="39"/>
      <c r="B28" s="45"/>
      <c r="C28" s="39"/>
      <c r="D28" s="144" t="s">
        <v>36</v>
      </c>
      <c r="E28" s="39"/>
      <c r="F28" s="39"/>
      <c r="G28" s="39"/>
      <c r="H28" s="39"/>
      <c r="I28" s="39"/>
      <c r="J28" s="39"/>
      <c r="K28" s="39"/>
      <c r="L28" s="146"/>
      <c r="S28" s="39"/>
      <c r="T28" s="39"/>
      <c r="U28" s="39"/>
      <c r="V28" s="39"/>
      <c r="W28" s="39"/>
      <c r="X28" s="39"/>
      <c r="Y28" s="39"/>
      <c r="Z28" s="39"/>
      <c r="AA28" s="39"/>
      <c r="AB28" s="39"/>
      <c r="AC28" s="39"/>
      <c r="AD28" s="39"/>
      <c r="AE28" s="39"/>
    </row>
    <row r="29"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25.44" customHeight="1">
      <c r="A32" s="39"/>
      <c r="B32" s="45"/>
      <c r="C32" s="39"/>
      <c r="D32" s="154" t="s">
        <v>38</v>
      </c>
      <c r="E32" s="39"/>
      <c r="F32" s="39"/>
      <c r="G32" s="39"/>
      <c r="H32" s="39"/>
      <c r="I32" s="39"/>
      <c r="J32" s="155">
        <f>ROUND(J93, 2)</f>
        <v>0</v>
      </c>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14.4" customHeight="1">
      <c r="A34" s="39"/>
      <c r="B34" s="45"/>
      <c r="C34" s="39"/>
      <c r="D34" s="39"/>
      <c r="E34" s="39"/>
      <c r="F34" s="156" t="s">
        <v>40</v>
      </c>
      <c r="G34" s="39"/>
      <c r="H34" s="39"/>
      <c r="I34" s="156" t="s">
        <v>39</v>
      </c>
      <c r="J34" s="156" t="s">
        <v>41</v>
      </c>
      <c r="K34" s="39"/>
      <c r="L34" s="146"/>
      <c r="S34" s="39"/>
      <c r="T34" s="39"/>
      <c r="U34" s="39"/>
      <c r="V34" s="39"/>
      <c r="W34" s="39"/>
      <c r="X34" s="39"/>
      <c r="Y34" s="39"/>
      <c r="Z34" s="39"/>
      <c r="AA34" s="39"/>
      <c r="AB34" s="39"/>
      <c r="AC34" s="39"/>
      <c r="AD34" s="39"/>
      <c r="AE34" s="39"/>
    </row>
    <row r="35" s="2" customFormat="1" ht="14.4" customHeight="1">
      <c r="A35" s="39"/>
      <c r="B35" s="45"/>
      <c r="C35" s="39"/>
      <c r="D35" s="157" t="s">
        <v>42</v>
      </c>
      <c r="E35" s="144" t="s">
        <v>43</v>
      </c>
      <c r="F35" s="158">
        <f>ROUND((SUM(BE93:BE140)),  2)</f>
        <v>0</v>
      </c>
      <c r="G35" s="39"/>
      <c r="H35" s="39"/>
      <c r="I35" s="159">
        <v>0.20999999999999999</v>
      </c>
      <c r="J35" s="158">
        <f>ROUND(((SUM(BE93:BE140))*I35),  2)</f>
        <v>0</v>
      </c>
      <c r="K35" s="39"/>
      <c r="L35" s="146"/>
      <c r="S35" s="39"/>
      <c r="T35" s="39"/>
      <c r="U35" s="39"/>
      <c r="V35" s="39"/>
      <c r="W35" s="39"/>
      <c r="X35" s="39"/>
      <c r="Y35" s="39"/>
      <c r="Z35" s="39"/>
      <c r="AA35" s="39"/>
      <c r="AB35" s="39"/>
      <c r="AC35" s="39"/>
      <c r="AD35" s="39"/>
      <c r="AE35" s="39"/>
    </row>
    <row r="36" s="2" customFormat="1" ht="14.4" customHeight="1">
      <c r="A36" s="39"/>
      <c r="B36" s="45"/>
      <c r="C36" s="39"/>
      <c r="D36" s="39"/>
      <c r="E36" s="144" t="s">
        <v>44</v>
      </c>
      <c r="F36" s="158">
        <f>ROUND((SUM(BF93:BF140)),  2)</f>
        <v>0</v>
      </c>
      <c r="G36" s="39"/>
      <c r="H36" s="39"/>
      <c r="I36" s="159">
        <v>0.12</v>
      </c>
      <c r="J36" s="158">
        <f>ROUND(((SUM(BF93:BF140))*I36),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45</v>
      </c>
      <c r="F37" s="158">
        <f>ROUND((SUM(BG93:BG140)),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46</v>
      </c>
      <c r="F38" s="158">
        <f>ROUND((SUM(BH93:BH140)),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47</v>
      </c>
      <c r="F39" s="158">
        <f>ROUND((SUM(BI93:BI140)),  2)</f>
        <v>0</v>
      </c>
      <c r="G39" s="39"/>
      <c r="H39" s="39"/>
      <c r="I39" s="159">
        <v>0</v>
      </c>
      <c r="J39" s="158">
        <f>0</f>
        <v>0</v>
      </c>
      <c r="K39" s="39"/>
      <c r="L39" s="146"/>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s="2" customFormat="1" ht="25.44" customHeight="1">
      <c r="A41" s="39"/>
      <c r="B41" s="45"/>
      <c r="C41" s="160"/>
      <c r="D41" s="161" t="s">
        <v>48</v>
      </c>
      <c r="E41" s="162"/>
      <c r="F41" s="162"/>
      <c r="G41" s="163" t="s">
        <v>49</v>
      </c>
      <c r="H41" s="164" t="s">
        <v>50</v>
      </c>
      <c r="I41" s="162"/>
      <c r="J41" s="165">
        <f>SUM(J32:J39)</f>
        <v>0</v>
      </c>
      <c r="K41" s="166"/>
      <c r="L41" s="146"/>
      <c r="S41" s="39"/>
      <c r="T41" s="39"/>
      <c r="U41" s="39"/>
      <c r="V41" s="39"/>
      <c r="W41" s="39"/>
      <c r="X41" s="39"/>
      <c r="Y41" s="39"/>
      <c r="Z41" s="39"/>
      <c r="AA41" s="39"/>
      <c r="AB41" s="39"/>
      <c r="AC41" s="39"/>
      <c r="AD41" s="39"/>
      <c r="AE41" s="39"/>
    </row>
    <row r="42"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214</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Sportovní hala Turnov</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209</v>
      </c>
      <c r="D51" s="23"/>
      <c r="E51" s="23"/>
      <c r="F51" s="23"/>
      <c r="G51" s="23"/>
      <c r="H51" s="23"/>
      <c r="I51" s="23"/>
      <c r="J51" s="23"/>
      <c r="K51" s="23"/>
      <c r="L51" s="21"/>
    </row>
    <row r="52" hidden="1" s="2" customFormat="1" ht="16.5" customHeight="1">
      <c r="A52" s="39"/>
      <c r="B52" s="40"/>
      <c r="C52" s="41"/>
      <c r="D52" s="41"/>
      <c r="E52" s="171" t="s">
        <v>732</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211</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SO304 - Přípojka splaškové kanalizace</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19. 10. 2024</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Městská sportovní Turnov</v>
      </c>
      <c r="G58" s="41"/>
      <c r="H58" s="41"/>
      <c r="I58" s="33" t="s">
        <v>31</v>
      </c>
      <c r="J58" s="37" t="str">
        <f>E23</f>
        <v xml:space="preserve"> RESTYL Plan s.r.o.</v>
      </c>
      <c r="K58" s="41"/>
      <c r="L58" s="146"/>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34</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215</v>
      </c>
      <c r="D61" s="173"/>
      <c r="E61" s="173"/>
      <c r="F61" s="173"/>
      <c r="G61" s="173"/>
      <c r="H61" s="173"/>
      <c r="I61" s="173"/>
      <c r="J61" s="174" t="s">
        <v>216</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70</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217</v>
      </c>
    </row>
    <row r="64" hidden="1" s="9" customFormat="1" ht="24.96" customHeight="1">
      <c r="A64" s="9"/>
      <c r="B64" s="176"/>
      <c r="C64" s="177"/>
      <c r="D64" s="178" t="s">
        <v>736</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737</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739</v>
      </c>
      <c r="E66" s="184"/>
      <c r="F66" s="184"/>
      <c r="G66" s="184"/>
      <c r="H66" s="184"/>
      <c r="I66" s="184"/>
      <c r="J66" s="185">
        <f>J109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740</v>
      </c>
      <c r="E67" s="184"/>
      <c r="F67" s="184"/>
      <c r="G67" s="184"/>
      <c r="H67" s="184"/>
      <c r="I67" s="184"/>
      <c r="J67" s="185">
        <f>J111</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741</v>
      </c>
      <c r="E68" s="184"/>
      <c r="F68" s="184"/>
      <c r="G68" s="184"/>
      <c r="H68" s="184"/>
      <c r="I68" s="184"/>
      <c r="J68" s="185">
        <f>J116</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742</v>
      </c>
      <c r="E69" s="184"/>
      <c r="F69" s="184"/>
      <c r="G69" s="184"/>
      <c r="H69" s="184"/>
      <c r="I69" s="184"/>
      <c r="J69" s="185">
        <f>J131</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743</v>
      </c>
      <c r="E70" s="184"/>
      <c r="F70" s="184"/>
      <c r="G70" s="184"/>
      <c r="H70" s="184"/>
      <c r="I70" s="184"/>
      <c r="J70" s="185">
        <f>J133</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744</v>
      </c>
      <c r="E71" s="184"/>
      <c r="F71" s="184"/>
      <c r="G71" s="184"/>
      <c r="H71" s="184"/>
      <c r="I71" s="184"/>
      <c r="J71" s="185">
        <f>J139</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226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Sportovní hala Turnov</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209</v>
      </c>
      <c r="D82" s="23"/>
      <c r="E82" s="23"/>
      <c r="F82" s="23"/>
      <c r="G82" s="23"/>
      <c r="H82" s="23"/>
      <c r="I82" s="23"/>
      <c r="J82" s="23"/>
      <c r="K82" s="23"/>
      <c r="L82" s="21"/>
    </row>
    <row r="83" s="2" customFormat="1" ht="16.5" customHeight="1">
      <c r="A83" s="39"/>
      <c r="B83" s="40"/>
      <c r="C83" s="41"/>
      <c r="D83" s="41"/>
      <c r="E83" s="171" t="s">
        <v>732</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211</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SO304 - Přípojka splaškové kanalizace</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19. 10. 2024</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 xml:space="preserve"> Městská sportovní Turnov</v>
      </c>
      <c r="G89" s="41"/>
      <c r="H89" s="41"/>
      <c r="I89" s="33" t="s">
        <v>31</v>
      </c>
      <c r="J89" s="37" t="str">
        <f>E23</f>
        <v xml:space="preserve"> RESTYL Plan s.r.o.</v>
      </c>
      <c r="K89" s="41"/>
      <c r="L89" s="146"/>
      <c r="S89" s="39"/>
      <c r="T89" s="39"/>
      <c r="U89" s="39"/>
      <c r="V89" s="39"/>
      <c r="W89" s="39"/>
      <c r="X89" s="39"/>
      <c r="Y89" s="39"/>
      <c r="Z89" s="39"/>
      <c r="AA89" s="39"/>
      <c r="AB89" s="39"/>
      <c r="AC89" s="39"/>
      <c r="AD89" s="39"/>
      <c r="AE89" s="39"/>
    </row>
    <row r="90" s="2" customFormat="1" ht="15.15" customHeight="1">
      <c r="A90" s="39"/>
      <c r="B90" s="40"/>
      <c r="C90" s="33" t="s">
        <v>29</v>
      </c>
      <c r="D90" s="41"/>
      <c r="E90" s="41"/>
      <c r="F90" s="28" t="str">
        <f>IF(E20="","",E20)</f>
        <v>Vyplň údaj</v>
      </c>
      <c r="G90" s="41"/>
      <c r="H90" s="41"/>
      <c r="I90" s="33" t="s">
        <v>34</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227</v>
      </c>
      <c r="D92" s="190" t="s">
        <v>57</v>
      </c>
      <c r="E92" s="190" t="s">
        <v>53</v>
      </c>
      <c r="F92" s="190" t="s">
        <v>54</v>
      </c>
      <c r="G92" s="190" t="s">
        <v>228</v>
      </c>
      <c r="H92" s="190" t="s">
        <v>229</v>
      </c>
      <c r="I92" s="190" t="s">
        <v>230</v>
      </c>
      <c r="J92" s="190" t="s">
        <v>216</v>
      </c>
      <c r="K92" s="191" t="s">
        <v>231</v>
      </c>
      <c r="L92" s="192"/>
      <c r="M92" s="93" t="s">
        <v>19</v>
      </c>
      <c r="N92" s="94" t="s">
        <v>42</v>
      </c>
      <c r="O92" s="94" t="s">
        <v>232</v>
      </c>
      <c r="P92" s="94" t="s">
        <v>233</v>
      </c>
      <c r="Q92" s="94" t="s">
        <v>234</v>
      </c>
      <c r="R92" s="94" t="s">
        <v>235</v>
      </c>
      <c r="S92" s="94" t="s">
        <v>236</v>
      </c>
      <c r="T92" s="95" t="s">
        <v>237</v>
      </c>
      <c r="U92" s="187"/>
      <c r="V92" s="187"/>
      <c r="W92" s="187"/>
      <c r="X92" s="187"/>
      <c r="Y92" s="187"/>
      <c r="Z92" s="187"/>
      <c r="AA92" s="187"/>
      <c r="AB92" s="187"/>
      <c r="AC92" s="187"/>
      <c r="AD92" s="187"/>
      <c r="AE92" s="187"/>
    </row>
    <row r="93" s="2" customFormat="1" ht="22.8" customHeight="1">
      <c r="A93" s="39"/>
      <c r="B93" s="40"/>
      <c r="C93" s="100" t="s">
        <v>238</v>
      </c>
      <c r="D93" s="41"/>
      <c r="E93" s="41"/>
      <c r="F93" s="41"/>
      <c r="G93" s="41"/>
      <c r="H93" s="41"/>
      <c r="I93" s="41"/>
      <c r="J93" s="193">
        <f>BK93</f>
        <v>0</v>
      </c>
      <c r="K93" s="41"/>
      <c r="L93" s="45"/>
      <c r="M93" s="96"/>
      <c r="N93" s="194"/>
      <c r="O93" s="97"/>
      <c r="P93" s="195">
        <f>P94</f>
        <v>0</v>
      </c>
      <c r="Q93" s="97"/>
      <c r="R93" s="195">
        <f>R94</f>
        <v>8.4840229999999988</v>
      </c>
      <c r="S93" s="97"/>
      <c r="T93" s="196">
        <f>T94</f>
        <v>0.013049999999999999</v>
      </c>
      <c r="U93" s="39"/>
      <c r="V93" s="39"/>
      <c r="W93" s="39"/>
      <c r="X93" s="39"/>
      <c r="Y93" s="39"/>
      <c r="Z93" s="39"/>
      <c r="AA93" s="39"/>
      <c r="AB93" s="39"/>
      <c r="AC93" s="39"/>
      <c r="AD93" s="39"/>
      <c r="AE93" s="39"/>
      <c r="AT93" s="18" t="s">
        <v>71</v>
      </c>
      <c r="AU93" s="18" t="s">
        <v>217</v>
      </c>
      <c r="BK93" s="197">
        <f>BK94</f>
        <v>0</v>
      </c>
    </row>
    <row r="94" s="12" customFormat="1" ht="25.92" customHeight="1">
      <c r="A94" s="12"/>
      <c r="B94" s="198"/>
      <c r="C94" s="199"/>
      <c r="D94" s="200" t="s">
        <v>71</v>
      </c>
      <c r="E94" s="201" t="s">
        <v>745</v>
      </c>
      <c r="F94" s="201" t="s">
        <v>746</v>
      </c>
      <c r="G94" s="199"/>
      <c r="H94" s="199"/>
      <c r="I94" s="202"/>
      <c r="J94" s="203">
        <f>BK94</f>
        <v>0</v>
      </c>
      <c r="K94" s="199"/>
      <c r="L94" s="204"/>
      <c r="M94" s="205"/>
      <c r="N94" s="206"/>
      <c r="O94" s="206"/>
      <c r="P94" s="207">
        <f>P95+P109+P111+P116+P131+P133+P139</f>
        <v>0</v>
      </c>
      <c r="Q94" s="206"/>
      <c r="R94" s="207">
        <f>R95+R109+R111+R116+R131+R133+R139</f>
        <v>8.4840229999999988</v>
      </c>
      <c r="S94" s="206"/>
      <c r="T94" s="208">
        <f>T95+T109+T111+T116+T131+T133+T139</f>
        <v>0.013049999999999999</v>
      </c>
      <c r="U94" s="12"/>
      <c r="V94" s="12"/>
      <c r="W94" s="12"/>
      <c r="X94" s="12"/>
      <c r="Y94" s="12"/>
      <c r="Z94" s="12"/>
      <c r="AA94" s="12"/>
      <c r="AB94" s="12"/>
      <c r="AC94" s="12"/>
      <c r="AD94" s="12"/>
      <c r="AE94" s="12"/>
      <c r="AR94" s="209" t="s">
        <v>79</v>
      </c>
      <c r="AT94" s="210" t="s">
        <v>71</v>
      </c>
      <c r="AU94" s="210" t="s">
        <v>72</v>
      </c>
      <c r="AY94" s="209" t="s">
        <v>240</v>
      </c>
      <c r="BK94" s="211">
        <f>BK95+BK109+BK111+BK116+BK131+BK133+BK139</f>
        <v>0</v>
      </c>
    </row>
    <row r="95" s="12" customFormat="1" ht="22.8" customHeight="1">
      <c r="A95" s="12"/>
      <c r="B95" s="198"/>
      <c r="C95" s="199"/>
      <c r="D95" s="200" t="s">
        <v>71</v>
      </c>
      <c r="E95" s="212" t="s">
        <v>79</v>
      </c>
      <c r="F95" s="212" t="s">
        <v>303</v>
      </c>
      <c r="G95" s="199"/>
      <c r="H95" s="199"/>
      <c r="I95" s="202"/>
      <c r="J95" s="213">
        <f>BK95</f>
        <v>0</v>
      </c>
      <c r="K95" s="199"/>
      <c r="L95" s="204"/>
      <c r="M95" s="205"/>
      <c r="N95" s="206"/>
      <c r="O95" s="206"/>
      <c r="P95" s="207">
        <f>SUM(P96:P108)</f>
        <v>0</v>
      </c>
      <c r="Q95" s="206"/>
      <c r="R95" s="207">
        <f>SUM(R96:R108)</f>
        <v>3.2170000000000001</v>
      </c>
      <c r="S95" s="206"/>
      <c r="T95" s="208">
        <f>SUM(T96:T108)</f>
        <v>0</v>
      </c>
      <c r="U95" s="12"/>
      <c r="V95" s="12"/>
      <c r="W95" s="12"/>
      <c r="X95" s="12"/>
      <c r="Y95" s="12"/>
      <c r="Z95" s="12"/>
      <c r="AA95" s="12"/>
      <c r="AB95" s="12"/>
      <c r="AC95" s="12"/>
      <c r="AD95" s="12"/>
      <c r="AE95" s="12"/>
      <c r="AR95" s="209" t="s">
        <v>79</v>
      </c>
      <c r="AT95" s="210" t="s">
        <v>71</v>
      </c>
      <c r="AU95" s="210" t="s">
        <v>79</v>
      </c>
      <c r="AY95" s="209" t="s">
        <v>240</v>
      </c>
      <c r="BK95" s="211">
        <f>SUM(BK96:BK108)</f>
        <v>0</v>
      </c>
    </row>
    <row r="96" s="2" customFormat="1" ht="44.25" customHeight="1">
      <c r="A96" s="39"/>
      <c r="B96" s="40"/>
      <c r="C96" s="214" t="s">
        <v>79</v>
      </c>
      <c r="D96" s="214" t="s">
        <v>243</v>
      </c>
      <c r="E96" s="215" t="s">
        <v>751</v>
      </c>
      <c r="F96" s="216" t="s">
        <v>752</v>
      </c>
      <c r="G96" s="217" t="s">
        <v>293</v>
      </c>
      <c r="H96" s="218">
        <v>10</v>
      </c>
      <c r="I96" s="219"/>
      <c r="J96" s="220">
        <f>ROUND(I96*H96,2)</f>
        <v>0</v>
      </c>
      <c r="K96" s="216" t="s">
        <v>749</v>
      </c>
      <c r="L96" s="45"/>
      <c r="M96" s="221" t="s">
        <v>19</v>
      </c>
      <c r="N96" s="222" t="s">
        <v>43</v>
      </c>
      <c r="O96" s="85"/>
      <c r="P96" s="223">
        <f>O96*H96</f>
        <v>0</v>
      </c>
      <c r="Q96" s="223">
        <v>0</v>
      </c>
      <c r="R96" s="223">
        <f>Q96*H96</f>
        <v>0</v>
      </c>
      <c r="S96" s="223">
        <v>0</v>
      </c>
      <c r="T96" s="224">
        <f>S96*H96</f>
        <v>0</v>
      </c>
      <c r="U96" s="39"/>
      <c r="V96" s="39"/>
      <c r="W96" s="39"/>
      <c r="X96" s="39"/>
      <c r="Y96" s="39"/>
      <c r="Z96" s="39"/>
      <c r="AA96" s="39"/>
      <c r="AB96" s="39"/>
      <c r="AC96" s="39"/>
      <c r="AD96" s="39"/>
      <c r="AE96" s="39"/>
      <c r="AR96" s="225" t="s">
        <v>248</v>
      </c>
      <c r="AT96" s="225" t="s">
        <v>243</v>
      </c>
      <c r="AU96" s="225" t="s">
        <v>81</v>
      </c>
      <c r="AY96" s="18" t="s">
        <v>240</v>
      </c>
      <c r="BE96" s="226">
        <f>IF(N96="základní",J96,0)</f>
        <v>0</v>
      </c>
      <c r="BF96" s="226">
        <f>IF(N96="snížená",J96,0)</f>
        <v>0</v>
      </c>
      <c r="BG96" s="226">
        <f>IF(N96="zákl. přenesená",J96,0)</f>
        <v>0</v>
      </c>
      <c r="BH96" s="226">
        <f>IF(N96="sníž. přenesená",J96,0)</f>
        <v>0</v>
      </c>
      <c r="BI96" s="226">
        <f>IF(N96="nulová",J96,0)</f>
        <v>0</v>
      </c>
      <c r="BJ96" s="18" t="s">
        <v>79</v>
      </c>
      <c r="BK96" s="226">
        <f>ROUND(I96*H96,2)</f>
        <v>0</v>
      </c>
      <c r="BL96" s="18" t="s">
        <v>248</v>
      </c>
      <c r="BM96" s="225" t="s">
        <v>1173</v>
      </c>
    </row>
    <row r="97" s="2" customFormat="1">
      <c r="A97" s="39"/>
      <c r="B97" s="40"/>
      <c r="C97" s="214" t="s">
        <v>81</v>
      </c>
      <c r="D97" s="214" t="s">
        <v>243</v>
      </c>
      <c r="E97" s="215" t="s">
        <v>754</v>
      </c>
      <c r="F97" s="216" t="s">
        <v>755</v>
      </c>
      <c r="G97" s="217" t="s">
        <v>251</v>
      </c>
      <c r="H97" s="218">
        <v>20</v>
      </c>
      <c r="I97" s="219"/>
      <c r="J97" s="220">
        <f>ROUND(I97*H97,2)</f>
        <v>0</v>
      </c>
      <c r="K97" s="216" t="s">
        <v>749</v>
      </c>
      <c r="L97" s="45"/>
      <c r="M97" s="221" t="s">
        <v>19</v>
      </c>
      <c r="N97" s="222" t="s">
        <v>43</v>
      </c>
      <c r="O97" s="85"/>
      <c r="P97" s="223">
        <f>O97*H97</f>
        <v>0</v>
      </c>
      <c r="Q97" s="223">
        <v>0.00084999999999999995</v>
      </c>
      <c r="R97" s="223">
        <f>Q97*H97</f>
        <v>0.016999999999999998</v>
      </c>
      <c r="S97" s="223">
        <v>0</v>
      </c>
      <c r="T97" s="224">
        <f>S97*H97</f>
        <v>0</v>
      </c>
      <c r="U97" s="39"/>
      <c r="V97" s="39"/>
      <c r="W97" s="39"/>
      <c r="X97" s="39"/>
      <c r="Y97" s="39"/>
      <c r="Z97" s="39"/>
      <c r="AA97" s="39"/>
      <c r="AB97" s="39"/>
      <c r="AC97" s="39"/>
      <c r="AD97" s="39"/>
      <c r="AE97" s="39"/>
      <c r="AR97" s="225" t="s">
        <v>248</v>
      </c>
      <c r="AT97" s="225" t="s">
        <v>243</v>
      </c>
      <c r="AU97" s="225" t="s">
        <v>81</v>
      </c>
      <c r="AY97" s="18" t="s">
        <v>240</v>
      </c>
      <c r="BE97" s="226">
        <f>IF(N97="základní",J97,0)</f>
        <v>0</v>
      </c>
      <c r="BF97" s="226">
        <f>IF(N97="snížená",J97,0)</f>
        <v>0</v>
      </c>
      <c r="BG97" s="226">
        <f>IF(N97="zákl. přenesená",J97,0)</f>
        <v>0</v>
      </c>
      <c r="BH97" s="226">
        <f>IF(N97="sníž. přenesená",J97,0)</f>
        <v>0</v>
      </c>
      <c r="BI97" s="226">
        <f>IF(N97="nulová",J97,0)</f>
        <v>0</v>
      </c>
      <c r="BJ97" s="18" t="s">
        <v>79</v>
      </c>
      <c r="BK97" s="226">
        <f>ROUND(I97*H97,2)</f>
        <v>0</v>
      </c>
      <c r="BL97" s="18" t="s">
        <v>248</v>
      </c>
      <c r="BM97" s="225" t="s">
        <v>1174</v>
      </c>
    </row>
    <row r="98" s="2" customFormat="1" ht="44.25" customHeight="1">
      <c r="A98" s="39"/>
      <c r="B98" s="40"/>
      <c r="C98" s="214" t="s">
        <v>149</v>
      </c>
      <c r="D98" s="214" t="s">
        <v>243</v>
      </c>
      <c r="E98" s="215" t="s">
        <v>757</v>
      </c>
      <c r="F98" s="216" t="s">
        <v>758</v>
      </c>
      <c r="G98" s="217" t="s">
        <v>251</v>
      </c>
      <c r="H98" s="218">
        <v>20</v>
      </c>
      <c r="I98" s="219"/>
      <c r="J98" s="220">
        <f>ROUND(I98*H98,2)</f>
        <v>0</v>
      </c>
      <c r="K98" s="216" t="s">
        <v>749</v>
      </c>
      <c r="L98" s="45"/>
      <c r="M98" s="221" t="s">
        <v>19</v>
      </c>
      <c r="N98" s="222" t="s">
        <v>43</v>
      </c>
      <c r="O98" s="85"/>
      <c r="P98" s="223">
        <f>O98*H98</f>
        <v>0</v>
      </c>
      <c r="Q98" s="223">
        <v>0</v>
      </c>
      <c r="R98" s="223">
        <f>Q98*H98</f>
        <v>0</v>
      </c>
      <c r="S98" s="223">
        <v>0</v>
      </c>
      <c r="T98" s="224">
        <f>S98*H98</f>
        <v>0</v>
      </c>
      <c r="U98" s="39"/>
      <c r="V98" s="39"/>
      <c r="W98" s="39"/>
      <c r="X98" s="39"/>
      <c r="Y98" s="39"/>
      <c r="Z98" s="39"/>
      <c r="AA98" s="39"/>
      <c r="AB98" s="39"/>
      <c r="AC98" s="39"/>
      <c r="AD98" s="39"/>
      <c r="AE98" s="39"/>
      <c r="AR98" s="225" t="s">
        <v>248</v>
      </c>
      <c r="AT98" s="225" t="s">
        <v>243</v>
      </c>
      <c r="AU98" s="225" t="s">
        <v>81</v>
      </c>
      <c r="AY98" s="18" t="s">
        <v>240</v>
      </c>
      <c r="BE98" s="226">
        <f>IF(N98="základní",J98,0)</f>
        <v>0</v>
      </c>
      <c r="BF98" s="226">
        <f>IF(N98="snížená",J98,0)</f>
        <v>0</v>
      </c>
      <c r="BG98" s="226">
        <f>IF(N98="zákl. přenesená",J98,0)</f>
        <v>0</v>
      </c>
      <c r="BH98" s="226">
        <f>IF(N98="sníž. přenesená",J98,0)</f>
        <v>0</v>
      </c>
      <c r="BI98" s="226">
        <f>IF(N98="nulová",J98,0)</f>
        <v>0</v>
      </c>
      <c r="BJ98" s="18" t="s">
        <v>79</v>
      </c>
      <c r="BK98" s="226">
        <f>ROUND(I98*H98,2)</f>
        <v>0</v>
      </c>
      <c r="BL98" s="18" t="s">
        <v>248</v>
      </c>
      <c r="BM98" s="225" t="s">
        <v>1175</v>
      </c>
    </row>
    <row r="99" s="2" customFormat="1" ht="66.75" customHeight="1">
      <c r="A99" s="39"/>
      <c r="B99" s="40"/>
      <c r="C99" s="214" t="s">
        <v>248</v>
      </c>
      <c r="D99" s="214" t="s">
        <v>243</v>
      </c>
      <c r="E99" s="215" t="s">
        <v>772</v>
      </c>
      <c r="F99" s="216" t="s">
        <v>773</v>
      </c>
      <c r="G99" s="217" t="s">
        <v>293</v>
      </c>
      <c r="H99" s="218">
        <v>10</v>
      </c>
      <c r="I99" s="219"/>
      <c r="J99" s="220">
        <f>ROUND(I99*H99,2)</f>
        <v>0</v>
      </c>
      <c r="K99" s="216" t="s">
        <v>749</v>
      </c>
      <c r="L99" s="45"/>
      <c r="M99" s="221" t="s">
        <v>19</v>
      </c>
      <c r="N99" s="222" t="s">
        <v>43</v>
      </c>
      <c r="O99" s="85"/>
      <c r="P99" s="223">
        <f>O99*H99</f>
        <v>0</v>
      </c>
      <c r="Q99" s="223">
        <v>0</v>
      </c>
      <c r="R99" s="223">
        <f>Q99*H99</f>
        <v>0</v>
      </c>
      <c r="S99" s="223">
        <v>0</v>
      </c>
      <c r="T99" s="224">
        <f>S99*H99</f>
        <v>0</v>
      </c>
      <c r="U99" s="39"/>
      <c r="V99" s="39"/>
      <c r="W99" s="39"/>
      <c r="X99" s="39"/>
      <c r="Y99" s="39"/>
      <c r="Z99" s="39"/>
      <c r="AA99" s="39"/>
      <c r="AB99" s="39"/>
      <c r="AC99" s="39"/>
      <c r="AD99" s="39"/>
      <c r="AE99" s="39"/>
      <c r="AR99" s="225" t="s">
        <v>248</v>
      </c>
      <c r="AT99" s="225" t="s">
        <v>243</v>
      </c>
      <c r="AU99" s="225" t="s">
        <v>81</v>
      </c>
      <c r="AY99" s="18" t="s">
        <v>240</v>
      </c>
      <c r="BE99" s="226">
        <f>IF(N99="základní",J99,0)</f>
        <v>0</v>
      </c>
      <c r="BF99" s="226">
        <f>IF(N99="snížená",J99,0)</f>
        <v>0</v>
      </c>
      <c r="BG99" s="226">
        <f>IF(N99="zákl. přenesená",J99,0)</f>
        <v>0</v>
      </c>
      <c r="BH99" s="226">
        <f>IF(N99="sníž. přenesená",J99,0)</f>
        <v>0</v>
      </c>
      <c r="BI99" s="226">
        <f>IF(N99="nulová",J99,0)</f>
        <v>0</v>
      </c>
      <c r="BJ99" s="18" t="s">
        <v>79</v>
      </c>
      <c r="BK99" s="226">
        <f>ROUND(I99*H99,2)</f>
        <v>0</v>
      </c>
      <c r="BL99" s="18" t="s">
        <v>248</v>
      </c>
      <c r="BM99" s="225" t="s">
        <v>1176</v>
      </c>
    </row>
    <row r="100" s="2" customFormat="1">
      <c r="A100" s="39"/>
      <c r="B100" s="40"/>
      <c r="C100" s="214" t="s">
        <v>258</v>
      </c>
      <c r="D100" s="214" t="s">
        <v>243</v>
      </c>
      <c r="E100" s="215" t="s">
        <v>775</v>
      </c>
      <c r="F100" s="216" t="s">
        <v>776</v>
      </c>
      <c r="G100" s="217" t="s">
        <v>293</v>
      </c>
      <c r="H100" s="218">
        <v>6.4000000000000004</v>
      </c>
      <c r="I100" s="219"/>
      <c r="J100" s="220">
        <f>ROUND(I100*H100,2)</f>
        <v>0</v>
      </c>
      <c r="K100" s="216" t="s">
        <v>749</v>
      </c>
      <c r="L100" s="45"/>
      <c r="M100" s="221" t="s">
        <v>19</v>
      </c>
      <c r="N100" s="222" t="s">
        <v>43</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248</v>
      </c>
      <c r="AT100" s="225" t="s">
        <v>243</v>
      </c>
      <c r="AU100" s="225" t="s">
        <v>81</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248</v>
      </c>
      <c r="BM100" s="225" t="s">
        <v>1177</v>
      </c>
    </row>
    <row r="101" s="2" customFormat="1">
      <c r="A101" s="39"/>
      <c r="B101" s="40"/>
      <c r="C101" s="214" t="s">
        <v>254</v>
      </c>
      <c r="D101" s="214" t="s">
        <v>243</v>
      </c>
      <c r="E101" s="215" t="s">
        <v>778</v>
      </c>
      <c r="F101" s="216" t="s">
        <v>779</v>
      </c>
      <c r="G101" s="217" t="s">
        <v>293</v>
      </c>
      <c r="H101" s="218">
        <v>3.6000000000000001</v>
      </c>
      <c r="I101" s="219"/>
      <c r="J101" s="220">
        <f>ROUND(I101*H101,2)</f>
        <v>0</v>
      </c>
      <c r="K101" s="216" t="s">
        <v>749</v>
      </c>
      <c r="L101" s="45"/>
      <c r="M101" s="221" t="s">
        <v>19</v>
      </c>
      <c r="N101" s="222" t="s">
        <v>43</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248</v>
      </c>
      <c r="AT101" s="225" t="s">
        <v>243</v>
      </c>
      <c r="AU101" s="225" t="s">
        <v>81</v>
      </c>
      <c r="AY101" s="18" t="s">
        <v>240</v>
      </c>
      <c r="BE101" s="226">
        <f>IF(N101="základní",J101,0)</f>
        <v>0</v>
      </c>
      <c r="BF101" s="226">
        <f>IF(N101="snížená",J101,0)</f>
        <v>0</v>
      </c>
      <c r="BG101" s="226">
        <f>IF(N101="zákl. přenesená",J101,0)</f>
        <v>0</v>
      </c>
      <c r="BH101" s="226">
        <f>IF(N101="sníž. přenesená",J101,0)</f>
        <v>0</v>
      </c>
      <c r="BI101" s="226">
        <f>IF(N101="nulová",J101,0)</f>
        <v>0</v>
      </c>
      <c r="BJ101" s="18" t="s">
        <v>79</v>
      </c>
      <c r="BK101" s="226">
        <f>ROUND(I101*H101,2)</f>
        <v>0</v>
      </c>
      <c r="BL101" s="18" t="s">
        <v>248</v>
      </c>
      <c r="BM101" s="225" t="s">
        <v>1178</v>
      </c>
    </row>
    <row r="102" s="2" customFormat="1" ht="66.75" customHeight="1">
      <c r="A102" s="39"/>
      <c r="B102" s="40"/>
      <c r="C102" s="214" t="s">
        <v>265</v>
      </c>
      <c r="D102" s="214" t="s">
        <v>243</v>
      </c>
      <c r="E102" s="215" t="s">
        <v>781</v>
      </c>
      <c r="F102" s="216" t="s">
        <v>782</v>
      </c>
      <c r="G102" s="217" t="s">
        <v>293</v>
      </c>
      <c r="H102" s="218">
        <v>72</v>
      </c>
      <c r="I102" s="219"/>
      <c r="J102" s="220">
        <f>ROUND(I102*H102,2)</f>
        <v>0</v>
      </c>
      <c r="K102" s="216" t="s">
        <v>749</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81</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1179</v>
      </c>
    </row>
    <row r="103" s="2" customFormat="1" ht="44.25" customHeight="1">
      <c r="A103" s="39"/>
      <c r="B103" s="40"/>
      <c r="C103" s="214" t="s">
        <v>257</v>
      </c>
      <c r="D103" s="214" t="s">
        <v>243</v>
      </c>
      <c r="E103" s="215" t="s">
        <v>784</v>
      </c>
      <c r="F103" s="216" t="s">
        <v>785</v>
      </c>
      <c r="G103" s="217" t="s">
        <v>786</v>
      </c>
      <c r="H103" s="218">
        <v>6.8399999999999999</v>
      </c>
      <c r="I103" s="219"/>
      <c r="J103" s="220">
        <f>ROUND(I103*H103,2)</f>
        <v>0</v>
      </c>
      <c r="K103" s="216" t="s">
        <v>749</v>
      </c>
      <c r="L103" s="45"/>
      <c r="M103" s="221" t="s">
        <v>19</v>
      </c>
      <c r="N103" s="222" t="s">
        <v>43</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248</v>
      </c>
      <c r="AT103" s="225" t="s">
        <v>243</v>
      </c>
      <c r="AU103" s="225" t="s">
        <v>81</v>
      </c>
      <c r="AY103" s="18" t="s">
        <v>240</v>
      </c>
      <c r="BE103" s="226">
        <f>IF(N103="základní",J103,0)</f>
        <v>0</v>
      </c>
      <c r="BF103" s="226">
        <f>IF(N103="snížená",J103,0)</f>
        <v>0</v>
      </c>
      <c r="BG103" s="226">
        <f>IF(N103="zákl. přenesená",J103,0)</f>
        <v>0</v>
      </c>
      <c r="BH103" s="226">
        <f>IF(N103="sníž. přenesená",J103,0)</f>
        <v>0</v>
      </c>
      <c r="BI103" s="226">
        <f>IF(N103="nulová",J103,0)</f>
        <v>0</v>
      </c>
      <c r="BJ103" s="18" t="s">
        <v>79</v>
      </c>
      <c r="BK103" s="226">
        <f>ROUND(I103*H103,2)</f>
        <v>0</v>
      </c>
      <c r="BL103" s="18" t="s">
        <v>248</v>
      </c>
      <c r="BM103" s="225" t="s">
        <v>1180</v>
      </c>
    </row>
    <row r="104" s="2" customFormat="1">
      <c r="A104" s="39"/>
      <c r="B104" s="40"/>
      <c r="C104" s="214" t="s">
        <v>272</v>
      </c>
      <c r="D104" s="214" t="s">
        <v>243</v>
      </c>
      <c r="E104" s="215" t="s">
        <v>788</v>
      </c>
      <c r="F104" s="216" t="s">
        <v>789</v>
      </c>
      <c r="G104" s="217" t="s">
        <v>293</v>
      </c>
      <c r="H104" s="218">
        <v>3.6000000000000001</v>
      </c>
      <c r="I104" s="219"/>
      <c r="J104" s="220">
        <f>ROUND(I104*H104,2)</f>
        <v>0</v>
      </c>
      <c r="K104" s="216" t="s">
        <v>749</v>
      </c>
      <c r="L104" s="45"/>
      <c r="M104" s="221" t="s">
        <v>19</v>
      </c>
      <c r="N104" s="222" t="s">
        <v>43</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248</v>
      </c>
      <c r="AT104" s="225" t="s">
        <v>243</v>
      </c>
      <c r="AU104" s="225" t="s">
        <v>81</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248</v>
      </c>
      <c r="BM104" s="225" t="s">
        <v>1181</v>
      </c>
    </row>
    <row r="105" s="2" customFormat="1" ht="44.25" customHeight="1">
      <c r="A105" s="39"/>
      <c r="B105" s="40"/>
      <c r="C105" s="214" t="s">
        <v>262</v>
      </c>
      <c r="D105" s="214" t="s">
        <v>243</v>
      </c>
      <c r="E105" s="215" t="s">
        <v>791</v>
      </c>
      <c r="F105" s="216" t="s">
        <v>792</v>
      </c>
      <c r="G105" s="217" t="s">
        <v>293</v>
      </c>
      <c r="H105" s="218">
        <v>6.4000000000000004</v>
      </c>
      <c r="I105" s="219"/>
      <c r="J105" s="220">
        <f>ROUND(I105*H105,2)</f>
        <v>0</v>
      </c>
      <c r="K105" s="216" t="s">
        <v>749</v>
      </c>
      <c r="L105" s="45"/>
      <c r="M105" s="221" t="s">
        <v>19</v>
      </c>
      <c r="N105" s="222"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248</v>
      </c>
      <c r="AT105" s="225" t="s">
        <v>243</v>
      </c>
      <c r="AU105" s="225" t="s">
        <v>81</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1182</v>
      </c>
    </row>
    <row r="106" s="2" customFormat="1" ht="66.75" customHeight="1">
      <c r="A106" s="39"/>
      <c r="B106" s="40"/>
      <c r="C106" s="214" t="s">
        <v>279</v>
      </c>
      <c r="D106" s="214" t="s">
        <v>243</v>
      </c>
      <c r="E106" s="215" t="s">
        <v>794</v>
      </c>
      <c r="F106" s="216" t="s">
        <v>795</v>
      </c>
      <c r="G106" s="217" t="s">
        <v>293</v>
      </c>
      <c r="H106" s="218">
        <v>1.6000000000000001</v>
      </c>
      <c r="I106" s="219"/>
      <c r="J106" s="220">
        <f>ROUND(I106*H106,2)</f>
        <v>0</v>
      </c>
      <c r="K106" s="216" t="s">
        <v>749</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81</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1183</v>
      </c>
    </row>
    <row r="107" s="2" customFormat="1" ht="16.5" customHeight="1">
      <c r="A107" s="39"/>
      <c r="B107" s="40"/>
      <c r="C107" s="238" t="s">
        <v>8</v>
      </c>
      <c r="D107" s="238" t="s">
        <v>797</v>
      </c>
      <c r="E107" s="239" t="s">
        <v>798</v>
      </c>
      <c r="F107" s="240" t="s">
        <v>799</v>
      </c>
      <c r="G107" s="241" t="s">
        <v>786</v>
      </c>
      <c r="H107" s="242">
        <v>3.2000000000000002</v>
      </c>
      <c r="I107" s="243"/>
      <c r="J107" s="244">
        <f>ROUND(I107*H107,2)</f>
        <v>0</v>
      </c>
      <c r="K107" s="240" t="s">
        <v>749</v>
      </c>
      <c r="L107" s="245"/>
      <c r="M107" s="246" t="s">
        <v>19</v>
      </c>
      <c r="N107" s="247" t="s">
        <v>43</v>
      </c>
      <c r="O107" s="85"/>
      <c r="P107" s="223">
        <f>O107*H107</f>
        <v>0</v>
      </c>
      <c r="Q107" s="223">
        <v>1</v>
      </c>
      <c r="R107" s="223">
        <f>Q107*H107</f>
        <v>3.2000000000000002</v>
      </c>
      <c r="S107" s="223">
        <v>0</v>
      </c>
      <c r="T107" s="224">
        <f>S107*H107</f>
        <v>0</v>
      </c>
      <c r="U107" s="39"/>
      <c r="V107" s="39"/>
      <c r="W107" s="39"/>
      <c r="X107" s="39"/>
      <c r="Y107" s="39"/>
      <c r="Z107" s="39"/>
      <c r="AA107" s="39"/>
      <c r="AB107" s="39"/>
      <c r="AC107" s="39"/>
      <c r="AD107" s="39"/>
      <c r="AE107" s="39"/>
      <c r="AR107" s="225" t="s">
        <v>257</v>
      </c>
      <c r="AT107" s="225" t="s">
        <v>797</v>
      </c>
      <c r="AU107" s="225" t="s">
        <v>81</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248</v>
      </c>
      <c r="BM107" s="225" t="s">
        <v>1184</v>
      </c>
    </row>
    <row r="108" s="13" customFormat="1">
      <c r="A108" s="13"/>
      <c r="B108" s="248"/>
      <c r="C108" s="249"/>
      <c r="D108" s="227" t="s">
        <v>801</v>
      </c>
      <c r="E108" s="250" t="s">
        <v>19</v>
      </c>
      <c r="F108" s="251" t="s">
        <v>1185</v>
      </c>
      <c r="G108" s="249"/>
      <c r="H108" s="252">
        <v>3.2000000000000002</v>
      </c>
      <c r="I108" s="253"/>
      <c r="J108" s="249"/>
      <c r="K108" s="249"/>
      <c r="L108" s="254"/>
      <c r="M108" s="255"/>
      <c r="N108" s="256"/>
      <c r="O108" s="256"/>
      <c r="P108" s="256"/>
      <c r="Q108" s="256"/>
      <c r="R108" s="256"/>
      <c r="S108" s="256"/>
      <c r="T108" s="257"/>
      <c r="U108" s="13"/>
      <c r="V108" s="13"/>
      <c r="W108" s="13"/>
      <c r="X108" s="13"/>
      <c r="Y108" s="13"/>
      <c r="Z108" s="13"/>
      <c r="AA108" s="13"/>
      <c r="AB108" s="13"/>
      <c r="AC108" s="13"/>
      <c r="AD108" s="13"/>
      <c r="AE108" s="13"/>
      <c r="AT108" s="258" t="s">
        <v>801</v>
      </c>
      <c r="AU108" s="258" t="s">
        <v>81</v>
      </c>
      <c r="AV108" s="13" t="s">
        <v>81</v>
      </c>
      <c r="AW108" s="13" t="s">
        <v>33</v>
      </c>
      <c r="AX108" s="13" t="s">
        <v>79</v>
      </c>
      <c r="AY108" s="258" t="s">
        <v>240</v>
      </c>
    </row>
    <row r="109" s="12" customFormat="1" ht="22.8" customHeight="1">
      <c r="A109" s="12"/>
      <c r="B109" s="198"/>
      <c r="C109" s="199"/>
      <c r="D109" s="200" t="s">
        <v>71</v>
      </c>
      <c r="E109" s="212" t="s">
        <v>248</v>
      </c>
      <c r="F109" s="212" t="s">
        <v>811</v>
      </c>
      <c r="G109" s="199"/>
      <c r="H109" s="199"/>
      <c r="I109" s="202"/>
      <c r="J109" s="213">
        <f>BK109</f>
        <v>0</v>
      </c>
      <c r="K109" s="199"/>
      <c r="L109" s="204"/>
      <c r="M109" s="205"/>
      <c r="N109" s="206"/>
      <c r="O109" s="206"/>
      <c r="P109" s="207">
        <f>P110</f>
        <v>0</v>
      </c>
      <c r="Q109" s="206"/>
      <c r="R109" s="207">
        <f>R110</f>
        <v>0.75630800000000009</v>
      </c>
      <c r="S109" s="206"/>
      <c r="T109" s="208">
        <f>T110</f>
        <v>0</v>
      </c>
      <c r="U109" s="12"/>
      <c r="V109" s="12"/>
      <c r="W109" s="12"/>
      <c r="X109" s="12"/>
      <c r="Y109" s="12"/>
      <c r="Z109" s="12"/>
      <c r="AA109" s="12"/>
      <c r="AB109" s="12"/>
      <c r="AC109" s="12"/>
      <c r="AD109" s="12"/>
      <c r="AE109" s="12"/>
      <c r="AR109" s="209" t="s">
        <v>79</v>
      </c>
      <c r="AT109" s="210" t="s">
        <v>71</v>
      </c>
      <c r="AU109" s="210" t="s">
        <v>79</v>
      </c>
      <c r="AY109" s="209" t="s">
        <v>240</v>
      </c>
      <c r="BK109" s="211">
        <f>BK110</f>
        <v>0</v>
      </c>
    </row>
    <row r="110" s="2" customFormat="1" ht="33" customHeight="1">
      <c r="A110" s="39"/>
      <c r="B110" s="40"/>
      <c r="C110" s="214" t="s">
        <v>287</v>
      </c>
      <c r="D110" s="214" t="s">
        <v>243</v>
      </c>
      <c r="E110" s="215" t="s">
        <v>812</v>
      </c>
      <c r="F110" s="216" t="s">
        <v>813</v>
      </c>
      <c r="G110" s="217" t="s">
        <v>293</v>
      </c>
      <c r="H110" s="218">
        <v>0.40000000000000002</v>
      </c>
      <c r="I110" s="219"/>
      <c r="J110" s="220">
        <f>ROUND(I110*H110,2)</f>
        <v>0</v>
      </c>
      <c r="K110" s="216" t="s">
        <v>749</v>
      </c>
      <c r="L110" s="45"/>
      <c r="M110" s="221" t="s">
        <v>19</v>
      </c>
      <c r="N110" s="222" t="s">
        <v>43</v>
      </c>
      <c r="O110" s="85"/>
      <c r="P110" s="223">
        <f>O110*H110</f>
        <v>0</v>
      </c>
      <c r="Q110" s="223">
        <v>1.8907700000000001</v>
      </c>
      <c r="R110" s="223">
        <f>Q110*H110</f>
        <v>0.75630800000000009</v>
      </c>
      <c r="S110" s="223">
        <v>0</v>
      </c>
      <c r="T110" s="224">
        <f>S110*H110</f>
        <v>0</v>
      </c>
      <c r="U110" s="39"/>
      <c r="V110" s="39"/>
      <c r="W110" s="39"/>
      <c r="X110" s="39"/>
      <c r="Y110" s="39"/>
      <c r="Z110" s="39"/>
      <c r="AA110" s="39"/>
      <c r="AB110" s="39"/>
      <c r="AC110" s="39"/>
      <c r="AD110" s="39"/>
      <c r="AE110" s="39"/>
      <c r="AR110" s="225" t="s">
        <v>248</v>
      </c>
      <c r="AT110" s="225" t="s">
        <v>243</v>
      </c>
      <c r="AU110" s="225" t="s">
        <v>81</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248</v>
      </c>
      <c r="BM110" s="225" t="s">
        <v>1186</v>
      </c>
    </row>
    <row r="111" s="12" customFormat="1" ht="22.8" customHeight="1">
      <c r="A111" s="12"/>
      <c r="B111" s="198"/>
      <c r="C111" s="199"/>
      <c r="D111" s="200" t="s">
        <v>71</v>
      </c>
      <c r="E111" s="212" t="s">
        <v>254</v>
      </c>
      <c r="F111" s="212" t="s">
        <v>815</v>
      </c>
      <c r="G111" s="199"/>
      <c r="H111" s="199"/>
      <c r="I111" s="202"/>
      <c r="J111" s="213">
        <f>BK111</f>
        <v>0</v>
      </c>
      <c r="K111" s="199"/>
      <c r="L111" s="204"/>
      <c r="M111" s="205"/>
      <c r="N111" s="206"/>
      <c r="O111" s="206"/>
      <c r="P111" s="207">
        <f>SUM(P112:P115)</f>
        <v>0</v>
      </c>
      <c r="Q111" s="206"/>
      <c r="R111" s="207">
        <f>SUM(R112:R115)</f>
        <v>0.013400000000000002</v>
      </c>
      <c r="S111" s="206"/>
      <c r="T111" s="208">
        <f>SUM(T112:T115)</f>
        <v>0</v>
      </c>
      <c r="U111" s="12"/>
      <c r="V111" s="12"/>
      <c r="W111" s="12"/>
      <c r="X111" s="12"/>
      <c r="Y111" s="12"/>
      <c r="Z111" s="12"/>
      <c r="AA111" s="12"/>
      <c r="AB111" s="12"/>
      <c r="AC111" s="12"/>
      <c r="AD111" s="12"/>
      <c r="AE111" s="12"/>
      <c r="AR111" s="209" t="s">
        <v>79</v>
      </c>
      <c r="AT111" s="210" t="s">
        <v>71</v>
      </c>
      <c r="AU111" s="210" t="s">
        <v>79</v>
      </c>
      <c r="AY111" s="209" t="s">
        <v>240</v>
      </c>
      <c r="BK111" s="211">
        <f>SUM(BK112:BK115)</f>
        <v>0</v>
      </c>
    </row>
    <row r="112" s="2" customFormat="1">
      <c r="A112" s="39"/>
      <c r="B112" s="40"/>
      <c r="C112" s="214" t="s">
        <v>268</v>
      </c>
      <c r="D112" s="214" t="s">
        <v>243</v>
      </c>
      <c r="E112" s="215" t="s">
        <v>816</v>
      </c>
      <c r="F112" s="216" t="s">
        <v>817</v>
      </c>
      <c r="G112" s="217" t="s">
        <v>251</v>
      </c>
      <c r="H112" s="218">
        <v>0.5</v>
      </c>
      <c r="I112" s="219"/>
      <c r="J112" s="220">
        <f>ROUND(I112*H112,2)</f>
        <v>0</v>
      </c>
      <c r="K112" s="216" t="s">
        <v>749</v>
      </c>
      <c r="L112" s="45"/>
      <c r="M112" s="221" t="s">
        <v>19</v>
      </c>
      <c r="N112" s="222" t="s">
        <v>43</v>
      </c>
      <c r="O112" s="85"/>
      <c r="P112" s="223">
        <f>O112*H112</f>
        <v>0</v>
      </c>
      <c r="Q112" s="223">
        <v>0.0080000000000000002</v>
      </c>
      <c r="R112" s="223">
        <f>Q112*H112</f>
        <v>0.0040000000000000001</v>
      </c>
      <c r="S112" s="223">
        <v>0</v>
      </c>
      <c r="T112" s="224">
        <f>S112*H112</f>
        <v>0</v>
      </c>
      <c r="U112" s="39"/>
      <c r="V112" s="39"/>
      <c r="W112" s="39"/>
      <c r="X112" s="39"/>
      <c r="Y112" s="39"/>
      <c r="Z112" s="39"/>
      <c r="AA112" s="39"/>
      <c r="AB112" s="39"/>
      <c r="AC112" s="39"/>
      <c r="AD112" s="39"/>
      <c r="AE112" s="39"/>
      <c r="AR112" s="225" t="s">
        <v>248</v>
      </c>
      <c r="AT112" s="225" t="s">
        <v>243</v>
      </c>
      <c r="AU112" s="225" t="s">
        <v>81</v>
      </c>
      <c r="AY112" s="18" t="s">
        <v>240</v>
      </c>
      <c r="BE112" s="226">
        <f>IF(N112="základní",J112,0)</f>
        <v>0</v>
      </c>
      <c r="BF112" s="226">
        <f>IF(N112="snížená",J112,0)</f>
        <v>0</v>
      </c>
      <c r="BG112" s="226">
        <f>IF(N112="zákl. přenesená",J112,0)</f>
        <v>0</v>
      </c>
      <c r="BH112" s="226">
        <f>IF(N112="sníž. přenesená",J112,0)</f>
        <v>0</v>
      </c>
      <c r="BI112" s="226">
        <f>IF(N112="nulová",J112,0)</f>
        <v>0</v>
      </c>
      <c r="BJ112" s="18" t="s">
        <v>79</v>
      </c>
      <c r="BK112" s="226">
        <f>ROUND(I112*H112,2)</f>
        <v>0</v>
      </c>
      <c r="BL112" s="18" t="s">
        <v>248</v>
      </c>
      <c r="BM112" s="225" t="s">
        <v>1187</v>
      </c>
    </row>
    <row r="113" s="2" customFormat="1">
      <c r="A113" s="39"/>
      <c r="B113" s="40"/>
      <c r="C113" s="214" t="s">
        <v>295</v>
      </c>
      <c r="D113" s="214" t="s">
        <v>243</v>
      </c>
      <c r="E113" s="215" t="s">
        <v>819</v>
      </c>
      <c r="F113" s="216" t="s">
        <v>820</v>
      </c>
      <c r="G113" s="217" t="s">
        <v>251</v>
      </c>
      <c r="H113" s="218">
        <v>1</v>
      </c>
      <c r="I113" s="219"/>
      <c r="J113" s="220">
        <f>ROUND(I113*H113,2)</f>
        <v>0</v>
      </c>
      <c r="K113" s="216" t="s">
        <v>749</v>
      </c>
      <c r="L113" s="45"/>
      <c r="M113" s="221" t="s">
        <v>19</v>
      </c>
      <c r="N113" s="222" t="s">
        <v>43</v>
      </c>
      <c r="O113" s="85"/>
      <c r="P113" s="223">
        <f>O113*H113</f>
        <v>0</v>
      </c>
      <c r="Q113" s="223">
        <v>0.0027000000000000001</v>
      </c>
      <c r="R113" s="223">
        <f>Q113*H113</f>
        <v>0.0027000000000000001</v>
      </c>
      <c r="S113" s="223">
        <v>0</v>
      </c>
      <c r="T113" s="224">
        <f>S113*H113</f>
        <v>0</v>
      </c>
      <c r="U113" s="39"/>
      <c r="V113" s="39"/>
      <c r="W113" s="39"/>
      <c r="X113" s="39"/>
      <c r="Y113" s="39"/>
      <c r="Z113" s="39"/>
      <c r="AA113" s="39"/>
      <c r="AB113" s="39"/>
      <c r="AC113" s="39"/>
      <c r="AD113" s="39"/>
      <c r="AE113" s="39"/>
      <c r="AR113" s="225" t="s">
        <v>248</v>
      </c>
      <c r="AT113" s="225" t="s">
        <v>243</v>
      </c>
      <c r="AU113" s="225" t="s">
        <v>81</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1188</v>
      </c>
    </row>
    <row r="114" s="2" customFormat="1">
      <c r="A114" s="39"/>
      <c r="B114" s="40"/>
      <c r="C114" s="214" t="s">
        <v>271</v>
      </c>
      <c r="D114" s="214" t="s">
        <v>243</v>
      </c>
      <c r="E114" s="215" t="s">
        <v>822</v>
      </c>
      <c r="F114" s="216" t="s">
        <v>823</v>
      </c>
      <c r="G114" s="217" t="s">
        <v>251</v>
      </c>
      <c r="H114" s="218">
        <v>0.5</v>
      </c>
      <c r="I114" s="219"/>
      <c r="J114" s="220">
        <f>ROUND(I114*H114,2)</f>
        <v>0</v>
      </c>
      <c r="K114" s="216" t="s">
        <v>749</v>
      </c>
      <c r="L114" s="45"/>
      <c r="M114" s="221" t="s">
        <v>19</v>
      </c>
      <c r="N114" s="222" t="s">
        <v>43</v>
      </c>
      <c r="O114" s="85"/>
      <c r="P114" s="223">
        <f>O114*H114</f>
        <v>0</v>
      </c>
      <c r="Q114" s="223">
        <v>0.0080000000000000002</v>
      </c>
      <c r="R114" s="223">
        <f>Q114*H114</f>
        <v>0.0040000000000000001</v>
      </c>
      <c r="S114" s="223">
        <v>0</v>
      </c>
      <c r="T114" s="224">
        <f>S114*H114</f>
        <v>0</v>
      </c>
      <c r="U114" s="39"/>
      <c r="V114" s="39"/>
      <c r="W114" s="39"/>
      <c r="X114" s="39"/>
      <c r="Y114" s="39"/>
      <c r="Z114" s="39"/>
      <c r="AA114" s="39"/>
      <c r="AB114" s="39"/>
      <c r="AC114" s="39"/>
      <c r="AD114" s="39"/>
      <c r="AE114" s="39"/>
      <c r="AR114" s="225" t="s">
        <v>248</v>
      </c>
      <c r="AT114" s="225" t="s">
        <v>243</v>
      </c>
      <c r="AU114" s="225" t="s">
        <v>81</v>
      </c>
      <c r="AY114" s="18" t="s">
        <v>240</v>
      </c>
      <c r="BE114" s="226">
        <f>IF(N114="základní",J114,0)</f>
        <v>0</v>
      </c>
      <c r="BF114" s="226">
        <f>IF(N114="snížená",J114,0)</f>
        <v>0</v>
      </c>
      <c r="BG114" s="226">
        <f>IF(N114="zákl. přenesená",J114,0)</f>
        <v>0</v>
      </c>
      <c r="BH114" s="226">
        <f>IF(N114="sníž. přenesená",J114,0)</f>
        <v>0</v>
      </c>
      <c r="BI114" s="226">
        <f>IF(N114="nulová",J114,0)</f>
        <v>0</v>
      </c>
      <c r="BJ114" s="18" t="s">
        <v>79</v>
      </c>
      <c r="BK114" s="226">
        <f>ROUND(I114*H114,2)</f>
        <v>0</v>
      </c>
      <c r="BL114" s="18" t="s">
        <v>248</v>
      </c>
      <c r="BM114" s="225" t="s">
        <v>1189</v>
      </c>
    </row>
    <row r="115" s="2" customFormat="1">
      <c r="A115" s="39"/>
      <c r="B115" s="40"/>
      <c r="C115" s="214" t="s">
        <v>304</v>
      </c>
      <c r="D115" s="214" t="s">
        <v>243</v>
      </c>
      <c r="E115" s="215" t="s">
        <v>825</v>
      </c>
      <c r="F115" s="216" t="s">
        <v>826</v>
      </c>
      <c r="G115" s="217" t="s">
        <v>251</v>
      </c>
      <c r="H115" s="218">
        <v>1</v>
      </c>
      <c r="I115" s="219"/>
      <c r="J115" s="220">
        <f>ROUND(I115*H115,2)</f>
        <v>0</v>
      </c>
      <c r="K115" s="216" t="s">
        <v>749</v>
      </c>
      <c r="L115" s="45"/>
      <c r="M115" s="221" t="s">
        <v>19</v>
      </c>
      <c r="N115" s="222" t="s">
        <v>43</v>
      </c>
      <c r="O115" s="85"/>
      <c r="P115" s="223">
        <f>O115*H115</f>
        <v>0</v>
      </c>
      <c r="Q115" s="223">
        <v>0.0027000000000000001</v>
      </c>
      <c r="R115" s="223">
        <f>Q115*H115</f>
        <v>0.0027000000000000001</v>
      </c>
      <c r="S115" s="223">
        <v>0</v>
      </c>
      <c r="T115" s="224">
        <f>S115*H115</f>
        <v>0</v>
      </c>
      <c r="U115" s="39"/>
      <c r="V115" s="39"/>
      <c r="W115" s="39"/>
      <c r="X115" s="39"/>
      <c r="Y115" s="39"/>
      <c r="Z115" s="39"/>
      <c r="AA115" s="39"/>
      <c r="AB115" s="39"/>
      <c r="AC115" s="39"/>
      <c r="AD115" s="39"/>
      <c r="AE115" s="39"/>
      <c r="AR115" s="225" t="s">
        <v>248</v>
      </c>
      <c r="AT115" s="225" t="s">
        <v>243</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1190</v>
      </c>
    </row>
    <row r="116" s="12" customFormat="1" ht="22.8" customHeight="1">
      <c r="A116" s="12"/>
      <c r="B116" s="198"/>
      <c r="C116" s="199"/>
      <c r="D116" s="200" t="s">
        <v>71</v>
      </c>
      <c r="E116" s="212" t="s">
        <v>257</v>
      </c>
      <c r="F116" s="212" t="s">
        <v>828</v>
      </c>
      <c r="G116" s="199"/>
      <c r="H116" s="199"/>
      <c r="I116" s="202"/>
      <c r="J116" s="213">
        <f>BK116</f>
        <v>0</v>
      </c>
      <c r="K116" s="199"/>
      <c r="L116" s="204"/>
      <c r="M116" s="205"/>
      <c r="N116" s="206"/>
      <c r="O116" s="206"/>
      <c r="P116" s="207">
        <f>SUM(P117:P130)</f>
        <v>0</v>
      </c>
      <c r="Q116" s="206"/>
      <c r="R116" s="207">
        <f>SUM(R117:R130)</f>
        <v>4.4968499999999993</v>
      </c>
      <c r="S116" s="206"/>
      <c r="T116" s="208">
        <f>SUM(T117:T130)</f>
        <v>0</v>
      </c>
      <c r="U116" s="12"/>
      <c r="V116" s="12"/>
      <c r="W116" s="12"/>
      <c r="X116" s="12"/>
      <c r="Y116" s="12"/>
      <c r="Z116" s="12"/>
      <c r="AA116" s="12"/>
      <c r="AB116" s="12"/>
      <c r="AC116" s="12"/>
      <c r="AD116" s="12"/>
      <c r="AE116" s="12"/>
      <c r="AR116" s="209" t="s">
        <v>79</v>
      </c>
      <c r="AT116" s="210" t="s">
        <v>71</v>
      </c>
      <c r="AU116" s="210" t="s">
        <v>79</v>
      </c>
      <c r="AY116" s="209" t="s">
        <v>240</v>
      </c>
      <c r="BK116" s="211">
        <f>SUM(BK117:BK130)</f>
        <v>0</v>
      </c>
    </row>
    <row r="117" s="2" customFormat="1">
      <c r="A117" s="39"/>
      <c r="B117" s="40"/>
      <c r="C117" s="214" t="s">
        <v>275</v>
      </c>
      <c r="D117" s="214" t="s">
        <v>243</v>
      </c>
      <c r="E117" s="215" t="s">
        <v>1191</v>
      </c>
      <c r="F117" s="216" t="s">
        <v>1192</v>
      </c>
      <c r="G117" s="217" t="s">
        <v>261</v>
      </c>
      <c r="H117" s="218">
        <v>4</v>
      </c>
      <c r="I117" s="219"/>
      <c r="J117" s="220">
        <f>ROUND(I117*H117,2)</f>
        <v>0</v>
      </c>
      <c r="K117" s="216" t="s">
        <v>749</v>
      </c>
      <c r="L117" s="45"/>
      <c r="M117" s="221" t="s">
        <v>19</v>
      </c>
      <c r="N117" s="222" t="s">
        <v>43</v>
      </c>
      <c r="O117" s="85"/>
      <c r="P117" s="223">
        <f>O117*H117</f>
        <v>0</v>
      </c>
      <c r="Q117" s="223">
        <v>4.0000000000000003E-05</v>
      </c>
      <c r="R117" s="223">
        <f>Q117*H117</f>
        <v>0.00016000000000000001</v>
      </c>
      <c r="S117" s="223">
        <v>0</v>
      </c>
      <c r="T117" s="224">
        <f>S117*H117</f>
        <v>0</v>
      </c>
      <c r="U117" s="39"/>
      <c r="V117" s="39"/>
      <c r="W117" s="39"/>
      <c r="X117" s="39"/>
      <c r="Y117" s="39"/>
      <c r="Z117" s="39"/>
      <c r="AA117" s="39"/>
      <c r="AB117" s="39"/>
      <c r="AC117" s="39"/>
      <c r="AD117" s="39"/>
      <c r="AE117" s="39"/>
      <c r="AR117" s="225" t="s">
        <v>248</v>
      </c>
      <c r="AT117" s="225" t="s">
        <v>243</v>
      </c>
      <c r="AU117" s="225" t="s">
        <v>81</v>
      </c>
      <c r="AY117" s="18" t="s">
        <v>240</v>
      </c>
      <c r="BE117" s="226">
        <f>IF(N117="základní",J117,0)</f>
        <v>0</v>
      </c>
      <c r="BF117" s="226">
        <f>IF(N117="snížená",J117,0)</f>
        <v>0</v>
      </c>
      <c r="BG117" s="226">
        <f>IF(N117="zákl. přenesená",J117,0)</f>
        <v>0</v>
      </c>
      <c r="BH117" s="226">
        <f>IF(N117="sníž. přenesená",J117,0)</f>
        <v>0</v>
      </c>
      <c r="BI117" s="226">
        <f>IF(N117="nulová",J117,0)</f>
        <v>0</v>
      </c>
      <c r="BJ117" s="18" t="s">
        <v>79</v>
      </c>
      <c r="BK117" s="226">
        <f>ROUND(I117*H117,2)</f>
        <v>0</v>
      </c>
      <c r="BL117" s="18" t="s">
        <v>248</v>
      </c>
      <c r="BM117" s="225" t="s">
        <v>1193</v>
      </c>
    </row>
    <row r="118" s="2" customFormat="1">
      <c r="A118" s="39"/>
      <c r="B118" s="40"/>
      <c r="C118" s="238" t="s">
        <v>309</v>
      </c>
      <c r="D118" s="238" t="s">
        <v>797</v>
      </c>
      <c r="E118" s="239" t="s">
        <v>1194</v>
      </c>
      <c r="F118" s="240" t="s">
        <v>1195</v>
      </c>
      <c r="G118" s="241" t="s">
        <v>261</v>
      </c>
      <c r="H118" s="242">
        <v>4.4000000000000004</v>
      </c>
      <c r="I118" s="243"/>
      <c r="J118" s="244">
        <f>ROUND(I118*H118,2)</f>
        <v>0</v>
      </c>
      <c r="K118" s="240" t="s">
        <v>749</v>
      </c>
      <c r="L118" s="245"/>
      <c r="M118" s="246" t="s">
        <v>19</v>
      </c>
      <c r="N118" s="247" t="s">
        <v>43</v>
      </c>
      <c r="O118" s="85"/>
      <c r="P118" s="223">
        <f>O118*H118</f>
        <v>0</v>
      </c>
      <c r="Q118" s="223">
        <v>0.036999999999999998</v>
      </c>
      <c r="R118" s="223">
        <f>Q118*H118</f>
        <v>0.1628</v>
      </c>
      <c r="S118" s="223">
        <v>0</v>
      </c>
      <c r="T118" s="224">
        <f>S118*H118</f>
        <v>0</v>
      </c>
      <c r="U118" s="39"/>
      <c r="V118" s="39"/>
      <c r="W118" s="39"/>
      <c r="X118" s="39"/>
      <c r="Y118" s="39"/>
      <c r="Z118" s="39"/>
      <c r="AA118" s="39"/>
      <c r="AB118" s="39"/>
      <c r="AC118" s="39"/>
      <c r="AD118" s="39"/>
      <c r="AE118" s="39"/>
      <c r="AR118" s="225" t="s">
        <v>257</v>
      </c>
      <c r="AT118" s="225" t="s">
        <v>797</v>
      </c>
      <c r="AU118" s="225" t="s">
        <v>81</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1196</v>
      </c>
    </row>
    <row r="119" s="13" customFormat="1">
      <c r="A119" s="13"/>
      <c r="B119" s="248"/>
      <c r="C119" s="249"/>
      <c r="D119" s="227" t="s">
        <v>801</v>
      </c>
      <c r="E119" s="250" t="s">
        <v>19</v>
      </c>
      <c r="F119" s="251" t="s">
        <v>1197</v>
      </c>
      <c r="G119" s="249"/>
      <c r="H119" s="252">
        <v>4.4000000000000004</v>
      </c>
      <c r="I119" s="253"/>
      <c r="J119" s="249"/>
      <c r="K119" s="249"/>
      <c r="L119" s="254"/>
      <c r="M119" s="255"/>
      <c r="N119" s="256"/>
      <c r="O119" s="256"/>
      <c r="P119" s="256"/>
      <c r="Q119" s="256"/>
      <c r="R119" s="256"/>
      <c r="S119" s="256"/>
      <c r="T119" s="257"/>
      <c r="U119" s="13"/>
      <c r="V119" s="13"/>
      <c r="W119" s="13"/>
      <c r="X119" s="13"/>
      <c r="Y119" s="13"/>
      <c r="Z119" s="13"/>
      <c r="AA119" s="13"/>
      <c r="AB119" s="13"/>
      <c r="AC119" s="13"/>
      <c r="AD119" s="13"/>
      <c r="AE119" s="13"/>
      <c r="AT119" s="258" t="s">
        <v>801</v>
      </c>
      <c r="AU119" s="258" t="s">
        <v>81</v>
      </c>
      <c r="AV119" s="13" t="s">
        <v>81</v>
      </c>
      <c r="AW119" s="13" t="s">
        <v>33</v>
      </c>
      <c r="AX119" s="13" t="s">
        <v>79</v>
      </c>
      <c r="AY119" s="258" t="s">
        <v>240</v>
      </c>
    </row>
    <row r="120" s="2" customFormat="1" ht="21.75" customHeight="1">
      <c r="A120" s="39"/>
      <c r="B120" s="40"/>
      <c r="C120" s="214" t="s">
        <v>278</v>
      </c>
      <c r="D120" s="214" t="s">
        <v>243</v>
      </c>
      <c r="E120" s="215" t="s">
        <v>857</v>
      </c>
      <c r="F120" s="216" t="s">
        <v>858</v>
      </c>
      <c r="G120" s="217" t="s">
        <v>261</v>
      </c>
      <c r="H120" s="218">
        <v>4.4000000000000004</v>
      </c>
      <c r="I120" s="219"/>
      <c r="J120" s="220">
        <f>ROUND(I120*H120,2)</f>
        <v>0</v>
      </c>
      <c r="K120" s="216" t="s">
        <v>749</v>
      </c>
      <c r="L120" s="45"/>
      <c r="M120" s="221" t="s">
        <v>19</v>
      </c>
      <c r="N120" s="222" t="s">
        <v>43</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248</v>
      </c>
      <c r="AT120" s="225" t="s">
        <v>243</v>
      </c>
      <c r="AU120" s="225" t="s">
        <v>81</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248</v>
      </c>
      <c r="BM120" s="225" t="s">
        <v>1198</v>
      </c>
    </row>
    <row r="121" s="2" customFormat="1">
      <c r="A121" s="39"/>
      <c r="B121" s="40"/>
      <c r="C121" s="214" t="s">
        <v>7</v>
      </c>
      <c r="D121" s="214" t="s">
        <v>243</v>
      </c>
      <c r="E121" s="215" t="s">
        <v>860</v>
      </c>
      <c r="F121" s="216" t="s">
        <v>861</v>
      </c>
      <c r="G121" s="217" t="s">
        <v>806</v>
      </c>
      <c r="H121" s="218">
        <v>2</v>
      </c>
      <c r="I121" s="219"/>
      <c r="J121" s="220">
        <f>ROUND(I121*H121,2)</f>
        <v>0</v>
      </c>
      <c r="K121" s="216" t="s">
        <v>749</v>
      </c>
      <c r="L121" s="45"/>
      <c r="M121" s="221" t="s">
        <v>19</v>
      </c>
      <c r="N121" s="222" t="s">
        <v>43</v>
      </c>
      <c r="O121" s="85"/>
      <c r="P121" s="223">
        <f>O121*H121</f>
        <v>0</v>
      </c>
      <c r="Q121" s="223">
        <v>0.45937</v>
      </c>
      <c r="R121" s="223">
        <f>Q121*H121</f>
        <v>0.91874</v>
      </c>
      <c r="S121" s="223">
        <v>0</v>
      </c>
      <c r="T121" s="224">
        <f>S121*H121</f>
        <v>0</v>
      </c>
      <c r="U121" s="39"/>
      <c r="V121" s="39"/>
      <c r="W121" s="39"/>
      <c r="X121" s="39"/>
      <c r="Y121" s="39"/>
      <c r="Z121" s="39"/>
      <c r="AA121" s="39"/>
      <c r="AB121" s="39"/>
      <c r="AC121" s="39"/>
      <c r="AD121" s="39"/>
      <c r="AE121" s="39"/>
      <c r="AR121" s="225" t="s">
        <v>248</v>
      </c>
      <c r="AT121" s="225" t="s">
        <v>243</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1199</v>
      </c>
    </row>
    <row r="122" s="2" customFormat="1">
      <c r="A122" s="39"/>
      <c r="B122" s="40"/>
      <c r="C122" s="214" t="s">
        <v>283</v>
      </c>
      <c r="D122" s="214" t="s">
        <v>243</v>
      </c>
      <c r="E122" s="215" t="s">
        <v>866</v>
      </c>
      <c r="F122" s="216" t="s">
        <v>867</v>
      </c>
      <c r="G122" s="217" t="s">
        <v>806</v>
      </c>
      <c r="H122" s="218">
        <v>1</v>
      </c>
      <c r="I122" s="219"/>
      <c r="J122" s="220">
        <f>ROUND(I122*H122,2)</f>
        <v>0</v>
      </c>
      <c r="K122" s="216" t="s">
        <v>749</v>
      </c>
      <c r="L122" s="45"/>
      <c r="M122" s="221" t="s">
        <v>19</v>
      </c>
      <c r="N122" s="222" t="s">
        <v>43</v>
      </c>
      <c r="O122" s="85"/>
      <c r="P122" s="223">
        <f>O122*H122</f>
        <v>0</v>
      </c>
      <c r="Q122" s="223">
        <v>0.41948000000000002</v>
      </c>
      <c r="R122" s="223">
        <f>Q122*H122</f>
        <v>0.41948000000000002</v>
      </c>
      <c r="S122" s="223">
        <v>0</v>
      </c>
      <c r="T122" s="224">
        <f>S122*H122</f>
        <v>0</v>
      </c>
      <c r="U122" s="39"/>
      <c r="V122" s="39"/>
      <c r="W122" s="39"/>
      <c r="X122" s="39"/>
      <c r="Y122" s="39"/>
      <c r="Z122" s="39"/>
      <c r="AA122" s="39"/>
      <c r="AB122" s="39"/>
      <c r="AC122" s="39"/>
      <c r="AD122" s="39"/>
      <c r="AE122" s="39"/>
      <c r="AR122" s="225" t="s">
        <v>248</v>
      </c>
      <c r="AT122" s="225" t="s">
        <v>243</v>
      </c>
      <c r="AU122" s="225" t="s">
        <v>81</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248</v>
      </c>
      <c r="BM122" s="225" t="s">
        <v>1200</v>
      </c>
    </row>
    <row r="123" s="2" customFormat="1" ht="21.75" customHeight="1">
      <c r="A123" s="39"/>
      <c r="B123" s="40"/>
      <c r="C123" s="238" t="s">
        <v>318</v>
      </c>
      <c r="D123" s="238" t="s">
        <v>797</v>
      </c>
      <c r="E123" s="239" t="s">
        <v>869</v>
      </c>
      <c r="F123" s="240" t="s">
        <v>870</v>
      </c>
      <c r="G123" s="241" t="s">
        <v>806</v>
      </c>
      <c r="H123" s="242">
        <v>1</v>
      </c>
      <c r="I123" s="243"/>
      <c r="J123" s="244">
        <f>ROUND(I123*H123,2)</f>
        <v>0</v>
      </c>
      <c r="K123" s="240" t="s">
        <v>749</v>
      </c>
      <c r="L123" s="245"/>
      <c r="M123" s="246" t="s">
        <v>19</v>
      </c>
      <c r="N123" s="247" t="s">
        <v>43</v>
      </c>
      <c r="O123" s="85"/>
      <c r="P123" s="223">
        <f>O123*H123</f>
        <v>0</v>
      </c>
      <c r="Q123" s="223">
        <v>1.8700000000000001</v>
      </c>
      <c r="R123" s="223">
        <f>Q123*H123</f>
        <v>1.8700000000000001</v>
      </c>
      <c r="S123" s="223">
        <v>0</v>
      </c>
      <c r="T123" s="224">
        <f>S123*H123</f>
        <v>0</v>
      </c>
      <c r="U123" s="39"/>
      <c r="V123" s="39"/>
      <c r="W123" s="39"/>
      <c r="X123" s="39"/>
      <c r="Y123" s="39"/>
      <c r="Z123" s="39"/>
      <c r="AA123" s="39"/>
      <c r="AB123" s="39"/>
      <c r="AC123" s="39"/>
      <c r="AD123" s="39"/>
      <c r="AE123" s="39"/>
      <c r="AR123" s="225" t="s">
        <v>257</v>
      </c>
      <c r="AT123" s="225" t="s">
        <v>797</v>
      </c>
      <c r="AU123" s="225" t="s">
        <v>81</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1201</v>
      </c>
    </row>
    <row r="124" s="2" customFormat="1">
      <c r="A124" s="39"/>
      <c r="B124" s="40"/>
      <c r="C124" s="214" t="s">
        <v>286</v>
      </c>
      <c r="D124" s="214" t="s">
        <v>243</v>
      </c>
      <c r="E124" s="215" t="s">
        <v>878</v>
      </c>
      <c r="F124" s="216" t="s">
        <v>879</v>
      </c>
      <c r="G124" s="217" t="s">
        <v>806</v>
      </c>
      <c r="H124" s="218">
        <v>1</v>
      </c>
      <c r="I124" s="219"/>
      <c r="J124" s="220">
        <f>ROUND(I124*H124,2)</f>
        <v>0</v>
      </c>
      <c r="K124" s="216" t="s">
        <v>749</v>
      </c>
      <c r="L124" s="45"/>
      <c r="M124" s="221" t="s">
        <v>19</v>
      </c>
      <c r="N124" s="222" t="s">
        <v>43</v>
      </c>
      <c r="O124" s="85"/>
      <c r="P124" s="223">
        <f>O124*H124</f>
        <v>0</v>
      </c>
      <c r="Q124" s="223">
        <v>0.0098899999999999995</v>
      </c>
      <c r="R124" s="223">
        <f>Q124*H124</f>
        <v>0.0098899999999999995</v>
      </c>
      <c r="S124" s="223">
        <v>0</v>
      </c>
      <c r="T124" s="224">
        <f>S124*H124</f>
        <v>0</v>
      </c>
      <c r="U124" s="39"/>
      <c r="V124" s="39"/>
      <c r="W124" s="39"/>
      <c r="X124" s="39"/>
      <c r="Y124" s="39"/>
      <c r="Z124" s="39"/>
      <c r="AA124" s="39"/>
      <c r="AB124" s="39"/>
      <c r="AC124" s="39"/>
      <c r="AD124" s="39"/>
      <c r="AE124" s="39"/>
      <c r="AR124" s="225" t="s">
        <v>248</v>
      </c>
      <c r="AT124" s="225" t="s">
        <v>243</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1202</v>
      </c>
    </row>
    <row r="125" s="2" customFormat="1">
      <c r="A125" s="39"/>
      <c r="B125" s="40"/>
      <c r="C125" s="238" t="s">
        <v>323</v>
      </c>
      <c r="D125" s="238" t="s">
        <v>797</v>
      </c>
      <c r="E125" s="239" t="s">
        <v>881</v>
      </c>
      <c r="F125" s="240" t="s">
        <v>882</v>
      </c>
      <c r="G125" s="241" t="s">
        <v>806</v>
      </c>
      <c r="H125" s="242">
        <v>1</v>
      </c>
      <c r="I125" s="243"/>
      <c r="J125" s="244">
        <f>ROUND(I125*H125,2)</f>
        <v>0</v>
      </c>
      <c r="K125" s="240" t="s">
        <v>247</v>
      </c>
      <c r="L125" s="245"/>
      <c r="M125" s="246" t="s">
        <v>19</v>
      </c>
      <c r="N125" s="247" t="s">
        <v>43</v>
      </c>
      <c r="O125" s="85"/>
      <c r="P125" s="223">
        <f>O125*H125</f>
        <v>0</v>
      </c>
      <c r="Q125" s="223">
        <v>0.42999999999999999</v>
      </c>
      <c r="R125" s="223">
        <f>Q125*H125</f>
        <v>0.42999999999999999</v>
      </c>
      <c r="S125" s="223">
        <v>0</v>
      </c>
      <c r="T125" s="224">
        <f>S125*H125</f>
        <v>0</v>
      </c>
      <c r="U125" s="39"/>
      <c r="V125" s="39"/>
      <c r="W125" s="39"/>
      <c r="X125" s="39"/>
      <c r="Y125" s="39"/>
      <c r="Z125" s="39"/>
      <c r="AA125" s="39"/>
      <c r="AB125" s="39"/>
      <c r="AC125" s="39"/>
      <c r="AD125" s="39"/>
      <c r="AE125" s="39"/>
      <c r="AR125" s="225" t="s">
        <v>257</v>
      </c>
      <c r="AT125" s="225" t="s">
        <v>797</v>
      </c>
      <c r="AU125" s="225" t="s">
        <v>81</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248</v>
      </c>
      <c r="BM125" s="225" t="s">
        <v>1203</v>
      </c>
    </row>
    <row r="126" s="2" customFormat="1">
      <c r="A126" s="39"/>
      <c r="B126" s="40"/>
      <c r="C126" s="214" t="s">
        <v>290</v>
      </c>
      <c r="D126" s="214" t="s">
        <v>243</v>
      </c>
      <c r="E126" s="215" t="s">
        <v>890</v>
      </c>
      <c r="F126" s="216" t="s">
        <v>891</v>
      </c>
      <c r="G126" s="217" t="s">
        <v>806</v>
      </c>
      <c r="H126" s="218">
        <v>1</v>
      </c>
      <c r="I126" s="219"/>
      <c r="J126" s="220">
        <f>ROUND(I126*H126,2)</f>
        <v>0</v>
      </c>
      <c r="K126" s="216" t="s">
        <v>749</v>
      </c>
      <c r="L126" s="45"/>
      <c r="M126" s="221" t="s">
        <v>19</v>
      </c>
      <c r="N126" s="222" t="s">
        <v>43</v>
      </c>
      <c r="O126" s="85"/>
      <c r="P126" s="223">
        <f>O126*H126</f>
        <v>0</v>
      </c>
      <c r="Q126" s="223">
        <v>0.01218</v>
      </c>
      <c r="R126" s="223">
        <f>Q126*H126</f>
        <v>0.01218</v>
      </c>
      <c r="S126" s="223">
        <v>0</v>
      </c>
      <c r="T126" s="224">
        <f>S126*H126</f>
        <v>0</v>
      </c>
      <c r="U126" s="39"/>
      <c r="V126" s="39"/>
      <c r="W126" s="39"/>
      <c r="X126" s="39"/>
      <c r="Y126" s="39"/>
      <c r="Z126" s="39"/>
      <c r="AA126" s="39"/>
      <c r="AB126" s="39"/>
      <c r="AC126" s="39"/>
      <c r="AD126" s="39"/>
      <c r="AE126" s="39"/>
      <c r="AR126" s="225" t="s">
        <v>248</v>
      </c>
      <c r="AT126" s="225" t="s">
        <v>243</v>
      </c>
      <c r="AU126" s="225" t="s">
        <v>81</v>
      </c>
      <c r="AY126" s="18" t="s">
        <v>240</v>
      </c>
      <c r="BE126" s="226">
        <f>IF(N126="základní",J126,0)</f>
        <v>0</v>
      </c>
      <c r="BF126" s="226">
        <f>IF(N126="snížená",J126,0)</f>
        <v>0</v>
      </c>
      <c r="BG126" s="226">
        <f>IF(N126="zákl. přenesená",J126,0)</f>
        <v>0</v>
      </c>
      <c r="BH126" s="226">
        <f>IF(N126="sníž. přenesená",J126,0)</f>
        <v>0</v>
      </c>
      <c r="BI126" s="226">
        <f>IF(N126="nulová",J126,0)</f>
        <v>0</v>
      </c>
      <c r="BJ126" s="18" t="s">
        <v>79</v>
      </c>
      <c r="BK126" s="226">
        <f>ROUND(I126*H126,2)</f>
        <v>0</v>
      </c>
      <c r="BL126" s="18" t="s">
        <v>248</v>
      </c>
      <c r="BM126" s="225" t="s">
        <v>1204</v>
      </c>
    </row>
    <row r="127" s="2" customFormat="1">
      <c r="A127" s="39"/>
      <c r="B127" s="40"/>
      <c r="C127" s="238" t="s">
        <v>328</v>
      </c>
      <c r="D127" s="238" t="s">
        <v>797</v>
      </c>
      <c r="E127" s="239" t="s">
        <v>893</v>
      </c>
      <c r="F127" s="240" t="s">
        <v>894</v>
      </c>
      <c r="G127" s="241" t="s">
        <v>806</v>
      </c>
      <c r="H127" s="242">
        <v>1</v>
      </c>
      <c r="I127" s="243"/>
      <c r="J127" s="244">
        <f>ROUND(I127*H127,2)</f>
        <v>0</v>
      </c>
      <c r="K127" s="240" t="s">
        <v>247</v>
      </c>
      <c r="L127" s="245"/>
      <c r="M127" s="246" t="s">
        <v>19</v>
      </c>
      <c r="N127" s="247" t="s">
        <v>43</v>
      </c>
      <c r="O127" s="85"/>
      <c r="P127" s="223">
        <f>O127*H127</f>
        <v>0</v>
      </c>
      <c r="Q127" s="223">
        <v>0.58499999999999996</v>
      </c>
      <c r="R127" s="223">
        <f>Q127*H127</f>
        <v>0.58499999999999996</v>
      </c>
      <c r="S127" s="223">
        <v>0</v>
      </c>
      <c r="T127" s="224">
        <f>S127*H127</f>
        <v>0</v>
      </c>
      <c r="U127" s="39"/>
      <c r="V127" s="39"/>
      <c r="W127" s="39"/>
      <c r="X127" s="39"/>
      <c r="Y127" s="39"/>
      <c r="Z127" s="39"/>
      <c r="AA127" s="39"/>
      <c r="AB127" s="39"/>
      <c r="AC127" s="39"/>
      <c r="AD127" s="39"/>
      <c r="AE127" s="39"/>
      <c r="AR127" s="225" t="s">
        <v>257</v>
      </c>
      <c r="AT127" s="225" t="s">
        <v>797</v>
      </c>
      <c r="AU127" s="225" t="s">
        <v>81</v>
      </c>
      <c r="AY127" s="18" t="s">
        <v>240</v>
      </c>
      <c r="BE127" s="226">
        <f>IF(N127="základní",J127,0)</f>
        <v>0</v>
      </c>
      <c r="BF127" s="226">
        <f>IF(N127="snížená",J127,0)</f>
        <v>0</v>
      </c>
      <c r="BG127" s="226">
        <f>IF(N127="zákl. přenesená",J127,0)</f>
        <v>0</v>
      </c>
      <c r="BH127" s="226">
        <f>IF(N127="sníž. přenesená",J127,0)</f>
        <v>0</v>
      </c>
      <c r="BI127" s="226">
        <f>IF(N127="nulová",J127,0)</f>
        <v>0</v>
      </c>
      <c r="BJ127" s="18" t="s">
        <v>79</v>
      </c>
      <c r="BK127" s="226">
        <f>ROUND(I127*H127,2)</f>
        <v>0</v>
      </c>
      <c r="BL127" s="18" t="s">
        <v>248</v>
      </c>
      <c r="BM127" s="225" t="s">
        <v>1205</v>
      </c>
    </row>
    <row r="128" s="2" customFormat="1" ht="21.75" customHeight="1">
      <c r="A128" s="39"/>
      <c r="B128" s="40"/>
      <c r="C128" s="238" t="s">
        <v>294</v>
      </c>
      <c r="D128" s="238" t="s">
        <v>797</v>
      </c>
      <c r="E128" s="239" t="s">
        <v>1206</v>
      </c>
      <c r="F128" s="240" t="s">
        <v>1207</v>
      </c>
      <c r="G128" s="241" t="s">
        <v>806</v>
      </c>
      <c r="H128" s="242">
        <v>1</v>
      </c>
      <c r="I128" s="243"/>
      <c r="J128" s="244">
        <f>ROUND(I128*H128,2)</f>
        <v>0</v>
      </c>
      <c r="K128" s="240" t="s">
        <v>749</v>
      </c>
      <c r="L128" s="245"/>
      <c r="M128" s="246" t="s">
        <v>19</v>
      </c>
      <c r="N128" s="247" t="s">
        <v>43</v>
      </c>
      <c r="O128" s="85"/>
      <c r="P128" s="223">
        <f>O128*H128</f>
        <v>0</v>
      </c>
      <c r="Q128" s="223">
        <v>0.059999999999999998</v>
      </c>
      <c r="R128" s="223">
        <f>Q128*H128</f>
        <v>0.059999999999999998</v>
      </c>
      <c r="S128" s="223">
        <v>0</v>
      </c>
      <c r="T128" s="224">
        <f>S128*H128</f>
        <v>0</v>
      </c>
      <c r="U128" s="39"/>
      <c r="V128" s="39"/>
      <c r="W128" s="39"/>
      <c r="X128" s="39"/>
      <c r="Y128" s="39"/>
      <c r="Z128" s="39"/>
      <c r="AA128" s="39"/>
      <c r="AB128" s="39"/>
      <c r="AC128" s="39"/>
      <c r="AD128" s="39"/>
      <c r="AE128" s="39"/>
      <c r="AR128" s="225" t="s">
        <v>257</v>
      </c>
      <c r="AT128" s="225" t="s">
        <v>797</v>
      </c>
      <c r="AU128" s="225" t="s">
        <v>81</v>
      </c>
      <c r="AY128" s="18" t="s">
        <v>240</v>
      </c>
      <c r="BE128" s="226">
        <f>IF(N128="základní",J128,0)</f>
        <v>0</v>
      </c>
      <c r="BF128" s="226">
        <f>IF(N128="snížená",J128,0)</f>
        <v>0</v>
      </c>
      <c r="BG128" s="226">
        <f>IF(N128="zákl. přenesená",J128,0)</f>
        <v>0</v>
      </c>
      <c r="BH128" s="226">
        <f>IF(N128="sníž. přenesená",J128,0)</f>
        <v>0</v>
      </c>
      <c r="BI128" s="226">
        <f>IF(N128="nulová",J128,0)</f>
        <v>0</v>
      </c>
      <c r="BJ128" s="18" t="s">
        <v>79</v>
      </c>
      <c r="BK128" s="226">
        <f>ROUND(I128*H128,2)</f>
        <v>0</v>
      </c>
      <c r="BL128" s="18" t="s">
        <v>248</v>
      </c>
      <c r="BM128" s="225" t="s">
        <v>1208</v>
      </c>
    </row>
    <row r="129" s="2" customFormat="1">
      <c r="A129" s="39"/>
      <c r="B129" s="40"/>
      <c r="C129" s="238" t="s">
        <v>334</v>
      </c>
      <c r="D129" s="238" t="s">
        <v>797</v>
      </c>
      <c r="E129" s="239" t="s">
        <v>899</v>
      </c>
      <c r="F129" s="240" t="s">
        <v>900</v>
      </c>
      <c r="G129" s="241" t="s">
        <v>806</v>
      </c>
      <c r="H129" s="242">
        <v>1</v>
      </c>
      <c r="I129" s="243"/>
      <c r="J129" s="244">
        <f>ROUND(I129*H129,2)</f>
        <v>0</v>
      </c>
      <c r="K129" s="240" t="s">
        <v>749</v>
      </c>
      <c r="L129" s="245"/>
      <c r="M129" s="246" t="s">
        <v>19</v>
      </c>
      <c r="N129" s="247" t="s">
        <v>43</v>
      </c>
      <c r="O129" s="85"/>
      <c r="P129" s="223">
        <f>O129*H129</f>
        <v>0</v>
      </c>
      <c r="Q129" s="223">
        <v>0.0041000000000000003</v>
      </c>
      <c r="R129" s="223">
        <f>Q129*H129</f>
        <v>0.0041000000000000003</v>
      </c>
      <c r="S129" s="223">
        <v>0</v>
      </c>
      <c r="T129" s="224">
        <f>S129*H129</f>
        <v>0</v>
      </c>
      <c r="U129" s="39"/>
      <c r="V129" s="39"/>
      <c r="W129" s="39"/>
      <c r="X129" s="39"/>
      <c r="Y129" s="39"/>
      <c r="Z129" s="39"/>
      <c r="AA129" s="39"/>
      <c r="AB129" s="39"/>
      <c r="AC129" s="39"/>
      <c r="AD129" s="39"/>
      <c r="AE129" s="39"/>
      <c r="AR129" s="225" t="s">
        <v>257</v>
      </c>
      <c r="AT129" s="225" t="s">
        <v>797</v>
      </c>
      <c r="AU129" s="225" t="s">
        <v>81</v>
      </c>
      <c r="AY129" s="18" t="s">
        <v>240</v>
      </c>
      <c r="BE129" s="226">
        <f>IF(N129="základní",J129,0)</f>
        <v>0</v>
      </c>
      <c r="BF129" s="226">
        <f>IF(N129="snížená",J129,0)</f>
        <v>0</v>
      </c>
      <c r="BG129" s="226">
        <f>IF(N129="zákl. přenesená",J129,0)</f>
        <v>0</v>
      </c>
      <c r="BH129" s="226">
        <f>IF(N129="sníž. přenesená",J129,0)</f>
        <v>0</v>
      </c>
      <c r="BI129" s="226">
        <f>IF(N129="nulová",J129,0)</f>
        <v>0</v>
      </c>
      <c r="BJ129" s="18" t="s">
        <v>79</v>
      </c>
      <c r="BK129" s="226">
        <f>ROUND(I129*H129,2)</f>
        <v>0</v>
      </c>
      <c r="BL129" s="18" t="s">
        <v>248</v>
      </c>
      <c r="BM129" s="225" t="s">
        <v>1209</v>
      </c>
    </row>
    <row r="130" s="2" customFormat="1">
      <c r="A130" s="39"/>
      <c r="B130" s="40"/>
      <c r="C130" s="238" t="s">
        <v>298</v>
      </c>
      <c r="D130" s="238" t="s">
        <v>797</v>
      </c>
      <c r="E130" s="239" t="s">
        <v>908</v>
      </c>
      <c r="F130" s="240" t="s">
        <v>909</v>
      </c>
      <c r="G130" s="241" t="s">
        <v>806</v>
      </c>
      <c r="H130" s="242">
        <v>1</v>
      </c>
      <c r="I130" s="243"/>
      <c r="J130" s="244">
        <f>ROUND(I130*H130,2)</f>
        <v>0</v>
      </c>
      <c r="K130" s="240" t="s">
        <v>749</v>
      </c>
      <c r="L130" s="245"/>
      <c r="M130" s="246" t="s">
        <v>19</v>
      </c>
      <c r="N130" s="247" t="s">
        <v>43</v>
      </c>
      <c r="O130" s="85"/>
      <c r="P130" s="223">
        <f>O130*H130</f>
        <v>0</v>
      </c>
      <c r="Q130" s="223">
        <v>0.024500000000000001</v>
      </c>
      <c r="R130" s="223">
        <f>Q130*H130</f>
        <v>0.024500000000000001</v>
      </c>
      <c r="S130" s="223">
        <v>0</v>
      </c>
      <c r="T130" s="224">
        <f>S130*H130</f>
        <v>0</v>
      </c>
      <c r="U130" s="39"/>
      <c r="V130" s="39"/>
      <c r="W130" s="39"/>
      <c r="X130" s="39"/>
      <c r="Y130" s="39"/>
      <c r="Z130" s="39"/>
      <c r="AA130" s="39"/>
      <c r="AB130" s="39"/>
      <c r="AC130" s="39"/>
      <c r="AD130" s="39"/>
      <c r="AE130" s="39"/>
      <c r="AR130" s="225" t="s">
        <v>257</v>
      </c>
      <c r="AT130" s="225" t="s">
        <v>797</v>
      </c>
      <c r="AU130" s="225" t="s">
        <v>81</v>
      </c>
      <c r="AY130" s="18" t="s">
        <v>240</v>
      </c>
      <c r="BE130" s="226">
        <f>IF(N130="základní",J130,0)</f>
        <v>0</v>
      </c>
      <c r="BF130" s="226">
        <f>IF(N130="snížená",J130,0)</f>
        <v>0</v>
      </c>
      <c r="BG130" s="226">
        <f>IF(N130="zákl. přenesená",J130,0)</f>
        <v>0</v>
      </c>
      <c r="BH130" s="226">
        <f>IF(N130="sníž. přenesená",J130,0)</f>
        <v>0</v>
      </c>
      <c r="BI130" s="226">
        <f>IF(N130="nulová",J130,0)</f>
        <v>0</v>
      </c>
      <c r="BJ130" s="18" t="s">
        <v>79</v>
      </c>
      <c r="BK130" s="226">
        <f>ROUND(I130*H130,2)</f>
        <v>0</v>
      </c>
      <c r="BL130" s="18" t="s">
        <v>248</v>
      </c>
      <c r="BM130" s="225" t="s">
        <v>1210</v>
      </c>
    </row>
    <row r="131" s="12" customFormat="1" ht="22.8" customHeight="1">
      <c r="A131" s="12"/>
      <c r="B131" s="198"/>
      <c r="C131" s="199"/>
      <c r="D131" s="200" t="s">
        <v>71</v>
      </c>
      <c r="E131" s="212" t="s">
        <v>272</v>
      </c>
      <c r="F131" s="212" t="s">
        <v>950</v>
      </c>
      <c r="G131" s="199"/>
      <c r="H131" s="199"/>
      <c r="I131" s="202"/>
      <c r="J131" s="213">
        <f>BK131</f>
        <v>0</v>
      </c>
      <c r="K131" s="199"/>
      <c r="L131" s="204"/>
      <c r="M131" s="205"/>
      <c r="N131" s="206"/>
      <c r="O131" s="206"/>
      <c r="P131" s="207">
        <f>P132</f>
        <v>0</v>
      </c>
      <c r="Q131" s="206"/>
      <c r="R131" s="207">
        <f>R132</f>
        <v>0.00046499999999999997</v>
      </c>
      <c r="S131" s="206"/>
      <c r="T131" s="208">
        <f>T132</f>
        <v>0.013049999999999999</v>
      </c>
      <c r="U131" s="12"/>
      <c r="V131" s="12"/>
      <c r="W131" s="12"/>
      <c r="X131" s="12"/>
      <c r="Y131" s="12"/>
      <c r="Z131" s="12"/>
      <c r="AA131" s="12"/>
      <c r="AB131" s="12"/>
      <c r="AC131" s="12"/>
      <c r="AD131" s="12"/>
      <c r="AE131" s="12"/>
      <c r="AR131" s="209" t="s">
        <v>79</v>
      </c>
      <c r="AT131" s="210" t="s">
        <v>71</v>
      </c>
      <c r="AU131" s="210" t="s">
        <v>79</v>
      </c>
      <c r="AY131" s="209" t="s">
        <v>240</v>
      </c>
      <c r="BK131" s="211">
        <f>BK132</f>
        <v>0</v>
      </c>
    </row>
    <row r="132" s="2" customFormat="1" ht="44.25" customHeight="1">
      <c r="A132" s="39"/>
      <c r="B132" s="40"/>
      <c r="C132" s="214" t="s">
        <v>341</v>
      </c>
      <c r="D132" s="214" t="s">
        <v>243</v>
      </c>
      <c r="E132" s="215" t="s">
        <v>1211</v>
      </c>
      <c r="F132" s="216" t="s">
        <v>1212</v>
      </c>
      <c r="G132" s="217" t="s">
        <v>261</v>
      </c>
      <c r="H132" s="218">
        <v>0.14999999999999999</v>
      </c>
      <c r="I132" s="219"/>
      <c r="J132" s="220">
        <f>ROUND(I132*H132,2)</f>
        <v>0</v>
      </c>
      <c r="K132" s="216" t="s">
        <v>749</v>
      </c>
      <c r="L132" s="45"/>
      <c r="M132" s="221" t="s">
        <v>19</v>
      </c>
      <c r="N132" s="222" t="s">
        <v>43</v>
      </c>
      <c r="O132" s="85"/>
      <c r="P132" s="223">
        <f>O132*H132</f>
        <v>0</v>
      </c>
      <c r="Q132" s="223">
        <v>0.0030999999999999999</v>
      </c>
      <c r="R132" s="223">
        <f>Q132*H132</f>
        <v>0.00046499999999999997</v>
      </c>
      <c r="S132" s="223">
        <v>0.086999999999999994</v>
      </c>
      <c r="T132" s="224">
        <f>S132*H132</f>
        <v>0.013049999999999999</v>
      </c>
      <c r="U132" s="39"/>
      <c r="V132" s="39"/>
      <c r="W132" s="39"/>
      <c r="X132" s="39"/>
      <c r="Y132" s="39"/>
      <c r="Z132" s="39"/>
      <c r="AA132" s="39"/>
      <c r="AB132" s="39"/>
      <c r="AC132" s="39"/>
      <c r="AD132" s="39"/>
      <c r="AE132" s="39"/>
      <c r="AR132" s="225" t="s">
        <v>248</v>
      </c>
      <c r="AT132" s="225" t="s">
        <v>243</v>
      </c>
      <c r="AU132" s="225" t="s">
        <v>81</v>
      </c>
      <c r="AY132" s="18" t="s">
        <v>240</v>
      </c>
      <c r="BE132" s="226">
        <f>IF(N132="základní",J132,0)</f>
        <v>0</v>
      </c>
      <c r="BF132" s="226">
        <f>IF(N132="snížená",J132,0)</f>
        <v>0</v>
      </c>
      <c r="BG132" s="226">
        <f>IF(N132="zákl. přenesená",J132,0)</f>
        <v>0</v>
      </c>
      <c r="BH132" s="226">
        <f>IF(N132="sníž. přenesená",J132,0)</f>
        <v>0</v>
      </c>
      <c r="BI132" s="226">
        <f>IF(N132="nulová",J132,0)</f>
        <v>0</v>
      </c>
      <c r="BJ132" s="18" t="s">
        <v>79</v>
      </c>
      <c r="BK132" s="226">
        <f>ROUND(I132*H132,2)</f>
        <v>0</v>
      </c>
      <c r="BL132" s="18" t="s">
        <v>248</v>
      </c>
      <c r="BM132" s="225" t="s">
        <v>1213</v>
      </c>
    </row>
    <row r="133" s="12" customFormat="1" ht="22.8" customHeight="1">
      <c r="A133" s="12"/>
      <c r="B133" s="198"/>
      <c r="C133" s="199"/>
      <c r="D133" s="200" t="s">
        <v>71</v>
      </c>
      <c r="E133" s="212" t="s">
        <v>954</v>
      </c>
      <c r="F133" s="212" t="s">
        <v>955</v>
      </c>
      <c r="G133" s="199"/>
      <c r="H133" s="199"/>
      <c r="I133" s="202"/>
      <c r="J133" s="213">
        <f>BK133</f>
        <v>0</v>
      </c>
      <c r="K133" s="199"/>
      <c r="L133" s="204"/>
      <c r="M133" s="205"/>
      <c r="N133" s="206"/>
      <c r="O133" s="206"/>
      <c r="P133" s="207">
        <f>SUM(P134:P138)</f>
        <v>0</v>
      </c>
      <c r="Q133" s="206"/>
      <c r="R133" s="207">
        <f>SUM(R134:R138)</f>
        <v>0</v>
      </c>
      <c r="S133" s="206"/>
      <c r="T133" s="208">
        <f>SUM(T134:T138)</f>
        <v>0</v>
      </c>
      <c r="U133" s="12"/>
      <c r="V133" s="12"/>
      <c r="W133" s="12"/>
      <c r="X133" s="12"/>
      <c r="Y133" s="12"/>
      <c r="Z133" s="12"/>
      <c r="AA133" s="12"/>
      <c r="AB133" s="12"/>
      <c r="AC133" s="12"/>
      <c r="AD133" s="12"/>
      <c r="AE133" s="12"/>
      <c r="AR133" s="209" t="s">
        <v>79</v>
      </c>
      <c r="AT133" s="210" t="s">
        <v>71</v>
      </c>
      <c r="AU133" s="210" t="s">
        <v>79</v>
      </c>
      <c r="AY133" s="209" t="s">
        <v>240</v>
      </c>
      <c r="BK133" s="211">
        <f>SUM(BK134:BK138)</f>
        <v>0</v>
      </c>
    </row>
    <row r="134" s="2" customFormat="1">
      <c r="A134" s="39"/>
      <c r="B134" s="40"/>
      <c r="C134" s="214" t="s">
        <v>301</v>
      </c>
      <c r="D134" s="214" t="s">
        <v>243</v>
      </c>
      <c r="E134" s="215" t="s">
        <v>956</v>
      </c>
      <c r="F134" s="216" t="s">
        <v>957</v>
      </c>
      <c r="G134" s="217" t="s">
        <v>786</v>
      </c>
      <c r="H134" s="218">
        <v>0.012999999999999999</v>
      </c>
      <c r="I134" s="219"/>
      <c r="J134" s="220">
        <f>ROUND(I134*H134,2)</f>
        <v>0</v>
      </c>
      <c r="K134" s="216" t="s">
        <v>749</v>
      </c>
      <c r="L134" s="45"/>
      <c r="M134" s="221" t="s">
        <v>19</v>
      </c>
      <c r="N134" s="222" t="s">
        <v>43</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248</v>
      </c>
      <c r="AT134" s="225" t="s">
        <v>243</v>
      </c>
      <c r="AU134" s="225" t="s">
        <v>81</v>
      </c>
      <c r="AY134" s="18" t="s">
        <v>240</v>
      </c>
      <c r="BE134" s="226">
        <f>IF(N134="základní",J134,0)</f>
        <v>0</v>
      </c>
      <c r="BF134" s="226">
        <f>IF(N134="snížená",J134,0)</f>
        <v>0</v>
      </c>
      <c r="BG134" s="226">
        <f>IF(N134="zákl. přenesená",J134,0)</f>
        <v>0</v>
      </c>
      <c r="BH134" s="226">
        <f>IF(N134="sníž. přenesená",J134,0)</f>
        <v>0</v>
      </c>
      <c r="BI134" s="226">
        <f>IF(N134="nulová",J134,0)</f>
        <v>0</v>
      </c>
      <c r="BJ134" s="18" t="s">
        <v>79</v>
      </c>
      <c r="BK134" s="226">
        <f>ROUND(I134*H134,2)</f>
        <v>0</v>
      </c>
      <c r="BL134" s="18" t="s">
        <v>248</v>
      </c>
      <c r="BM134" s="225" t="s">
        <v>1214</v>
      </c>
    </row>
    <row r="135" s="2" customFormat="1" ht="33" customHeight="1">
      <c r="A135" s="39"/>
      <c r="B135" s="40"/>
      <c r="C135" s="214" t="s">
        <v>348</v>
      </c>
      <c r="D135" s="214" t="s">
        <v>243</v>
      </c>
      <c r="E135" s="215" t="s">
        <v>959</v>
      </c>
      <c r="F135" s="216" t="s">
        <v>960</v>
      </c>
      <c r="G135" s="217" t="s">
        <v>786</v>
      </c>
      <c r="H135" s="218">
        <v>0.012999999999999999</v>
      </c>
      <c r="I135" s="219"/>
      <c r="J135" s="220">
        <f>ROUND(I135*H135,2)</f>
        <v>0</v>
      </c>
      <c r="K135" s="216" t="s">
        <v>749</v>
      </c>
      <c r="L135" s="45"/>
      <c r="M135" s="221" t="s">
        <v>19</v>
      </c>
      <c r="N135" s="222" t="s">
        <v>43</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271</v>
      </c>
      <c r="AT135" s="225" t="s">
        <v>243</v>
      </c>
      <c r="AU135" s="225" t="s">
        <v>81</v>
      </c>
      <c r="AY135" s="18" t="s">
        <v>240</v>
      </c>
      <c r="BE135" s="226">
        <f>IF(N135="základní",J135,0)</f>
        <v>0</v>
      </c>
      <c r="BF135" s="226">
        <f>IF(N135="snížená",J135,0)</f>
        <v>0</v>
      </c>
      <c r="BG135" s="226">
        <f>IF(N135="zákl. přenesená",J135,0)</f>
        <v>0</v>
      </c>
      <c r="BH135" s="226">
        <f>IF(N135="sníž. přenesená",J135,0)</f>
        <v>0</v>
      </c>
      <c r="BI135" s="226">
        <f>IF(N135="nulová",J135,0)</f>
        <v>0</v>
      </c>
      <c r="BJ135" s="18" t="s">
        <v>79</v>
      </c>
      <c r="BK135" s="226">
        <f>ROUND(I135*H135,2)</f>
        <v>0</v>
      </c>
      <c r="BL135" s="18" t="s">
        <v>271</v>
      </c>
      <c r="BM135" s="225" t="s">
        <v>1215</v>
      </c>
    </row>
    <row r="136" s="2" customFormat="1" ht="44.25" customHeight="1">
      <c r="A136" s="39"/>
      <c r="B136" s="40"/>
      <c r="C136" s="214" t="s">
        <v>306</v>
      </c>
      <c r="D136" s="214" t="s">
        <v>243</v>
      </c>
      <c r="E136" s="215" t="s">
        <v>962</v>
      </c>
      <c r="F136" s="216" t="s">
        <v>963</v>
      </c>
      <c r="G136" s="217" t="s">
        <v>786</v>
      </c>
      <c r="H136" s="218">
        <v>0.26000000000000001</v>
      </c>
      <c r="I136" s="219"/>
      <c r="J136" s="220">
        <f>ROUND(I136*H136,2)</f>
        <v>0</v>
      </c>
      <c r="K136" s="216" t="s">
        <v>749</v>
      </c>
      <c r="L136" s="45"/>
      <c r="M136" s="221" t="s">
        <v>19</v>
      </c>
      <c r="N136" s="222" t="s">
        <v>43</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248</v>
      </c>
      <c r="AT136" s="225" t="s">
        <v>243</v>
      </c>
      <c r="AU136" s="225" t="s">
        <v>81</v>
      </c>
      <c r="AY136" s="18" t="s">
        <v>240</v>
      </c>
      <c r="BE136" s="226">
        <f>IF(N136="základní",J136,0)</f>
        <v>0</v>
      </c>
      <c r="BF136" s="226">
        <f>IF(N136="snížená",J136,0)</f>
        <v>0</v>
      </c>
      <c r="BG136" s="226">
        <f>IF(N136="zákl. přenesená",J136,0)</f>
        <v>0</v>
      </c>
      <c r="BH136" s="226">
        <f>IF(N136="sníž. přenesená",J136,0)</f>
        <v>0</v>
      </c>
      <c r="BI136" s="226">
        <f>IF(N136="nulová",J136,0)</f>
        <v>0</v>
      </c>
      <c r="BJ136" s="18" t="s">
        <v>79</v>
      </c>
      <c r="BK136" s="226">
        <f>ROUND(I136*H136,2)</f>
        <v>0</v>
      </c>
      <c r="BL136" s="18" t="s">
        <v>248</v>
      </c>
      <c r="BM136" s="225" t="s">
        <v>1216</v>
      </c>
    </row>
    <row r="137" s="2" customFormat="1" ht="44.25" customHeight="1">
      <c r="A137" s="39"/>
      <c r="B137" s="40"/>
      <c r="C137" s="214" t="s">
        <v>355</v>
      </c>
      <c r="D137" s="214" t="s">
        <v>243</v>
      </c>
      <c r="E137" s="215" t="s">
        <v>965</v>
      </c>
      <c r="F137" s="216" t="s">
        <v>966</v>
      </c>
      <c r="G137" s="217" t="s">
        <v>786</v>
      </c>
      <c r="H137" s="218">
        <v>0.012999999999999999</v>
      </c>
      <c r="I137" s="219"/>
      <c r="J137" s="220">
        <f>ROUND(I137*H137,2)</f>
        <v>0</v>
      </c>
      <c r="K137" s="216" t="s">
        <v>749</v>
      </c>
      <c r="L137" s="45"/>
      <c r="M137" s="221" t="s">
        <v>19</v>
      </c>
      <c r="N137" s="222" t="s">
        <v>43</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248</v>
      </c>
      <c r="AT137" s="225" t="s">
        <v>243</v>
      </c>
      <c r="AU137" s="225" t="s">
        <v>81</v>
      </c>
      <c r="AY137" s="18" t="s">
        <v>240</v>
      </c>
      <c r="BE137" s="226">
        <f>IF(N137="základní",J137,0)</f>
        <v>0</v>
      </c>
      <c r="BF137" s="226">
        <f>IF(N137="snížená",J137,0)</f>
        <v>0</v>
      </c>
      <c r="BG137" s="226">
        <f>IF(N137="zákl. přenesená",J137,0)</f>
        <v>0</v>
      </c>
      <c r="BH137" s="226">
        <f>IF(N137="sníž. přenesená",J137,0)</f>
        <v>0</v>
      </c>
      <c r="BI137" s="226">
        <f>IF(N137="nulová",J137,0)</f>
        <v>0</v>
      </c>
      <c r="BJ137" s="18" t="s">
        <v>79</v>
      </c>
      <c r="BK137" s="226">
        <f>ROUND(I137*H137,2)</f>
        <v>0</v>
      </c>
      <c r="BL137" s="18" t="s">
        <v>248</v>
      </c>
      <c r="BM137" s="225" t="s">
        <v>1217</v>
      </c>
    </row>
    <row r="138" s="2" customFormat="1">
      <c r="A138" s="39"/>
      <c r="B138" s="40"/>
      <c r="C138" s="214" t="s">
        <v>308</v>
      </c>
      <c r="D138" s="214" t="s">
        <v>243</v>
      </c>
      <c r="E138" s="215" t="s">
        <v>968</v>
      </c>
      <c r="F138" s="216" t="s">
        <v>969</v>
      </c>
      <c r="G138" s="217" t="s">
        <v>786</v>
      </c>
      <c r="H138" s="218">
        <v>0.012999999999999999</v>
      </c>
      <c r="I138" s="219"/>
      <c r="J138" s="220">
        <f>ROUND(I138*H138,2)</f>
        <v>0</v>
      </c>
      <c r="K138" s="216" t="s">
        <v>749</v>
      </c>
      <c r="L138" s="45"/>
      <c r="M138" s="221" t="s">
        <v>19</v>
      </c>
      <c r="N138" s="222" t="s">
        <v>43</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248</v>
      </c>
      <c r="AT138" s="225" t="s">
        <v>243</v>
      </c>
      <c r="AU138" s="225" t="s">
        <v>81</v>
      </c>
      <c r="AY138" s="18" t="s">
        <v>240</v>
      </c>
      <c r="BE138" s="226">
        <f>IF(N138="základní",J138,0)</f>
        <v>0</v>
      </c>
      <c r="BF138" s="226">
        <f>IF(N138="snížená",J138,0)</f>
        <v>0</v>
      </c>
      <c r="BG138" s="226">
        <f>IF(N138="zákl. přenesená",J138,0)</f>
        <v>0</v>
      </c>
      <c r="BH138" s="226">
        <f>IF(N138="sníž. přenesená",J138,0)</f>
        <v>0</v>
      </c>
      <c r="BI138" s="226">
        <f>IF(N138="nulová",J138,0)</f>
        <v>0</v>
      </c>
      <c r="BJ138" s="18" t="s">
        <v>79</v>
      </c>
      <c r="BK138" s="226">
        <f>ROUND(I138*H138,2)</f>
        <v>0</v>
      </c>
      <c r="BL138" s="18" t="s">
        <v>248</v>
      </c>
      <c r="BM138" s="225" t="s">
        <v>1218</v>
      </c>
    </row>
    <row r="139" s="12" customFormat="1" ht="22.8" customHeight="1">
      <c r="A139" s="12"/>
      <c r="B139" s="198"/>
      <c r="C139" s="199"/>
      <c r="D139" s="200" t="s">
        <v>71</v>
      </c>
      <c r="E139" s="212" t="s">
        <v>971</v>
      </c>
      <c r="F139" s="212" t="s">
        <v>972</v>
      </c>
      <c r="G139" s="199"/>
      <c r="H139" s="199"/>
      <c r="I139" s="202"/>
      <c r="J139" s="213">
        <f>BK139</f>
        <v>0</v>
      </c>
      <c r="K139" s="199"/>
      <c r="L139" s="204"/>
      <c r="M139" s="205"/>
      <c r="N139" s="206"/>
      <c r="O139" s="206"/>
      <c r="P139" s="207">
        <f>P140</f>
        <v>0</v>
      </c>
      <c r="Q139" s="206"/>
      <c r="R139" s="207">
        <f>R140</f>
        <v>0</v>
      </c>
      <c r="S139" s="206"/>
      <c r="T139" s="208">
        <f>T140</f>
        <v>0</v>
      </c>
      <c r="U139" s="12"/>
      <c r="V139" s="12"/>
      <c r="W139" s="12"/>
      <c r="X139" s="12"/>
      <c r="Y139" s="12"/>
      <c r="Z139" s="12"/>
      <c r="AA139" s="12"/>
      <c r="AB139" s="12"/>
      <c r="AC139" s="12"/>
      <c r="AD139" s="12"/>
      <c r="AE139" s="12"/>
      <c r="AR139" s="209" t="s">
        <v>79</v>
      </c>
      <c r="AT139" s="210" t="s">
        <v>71</v>
      </c>
      <c r="AU139" s="210" t="s">
        <v>79</v>
      </c>
      <c r="AY139" s="209" t="s">
        <v>240</v>
      </c>
      <c r="BK139" s="211">
        <f>BK140</f>
        <v>0</v>
      </c>
    </row>
    <row r="140" s="2" customFormat="1">
      <c r="A140" s="39"/>
      <c r="B140" s="40"/>
      <c r="C140" s="214" t="s">
        <v>364</v>
      </c>
      <c r="D140" s="214" t="s">
        <v>243</v>
      </c>
      <c r="E140" s="215" t="s">
        <v>973</v>
      </c>
      <c r="F140" s="216" t="s">
        <v>974</v>
      </c>
      <c r="G140" s="217" t="s">
        <v>786</v>
      </c>
      <c r="H140" s="218">
        <v>8.484</v>
      </c>
      <c r="I140" s="219"/>
      <c r="J140" s="220">
        <f>ROUND(I140*H140,2)</f>
        <v>0</v>
      </c>
      <c r="K140" s="216" t="s">
        <v>749</v>
      </c>
      <c r="L140" s="45"/>
      <c r="M140" s="234" t="s">
        <v>19</v>
      </c>
      <c r="N140" s="235" t="s">
        <v>43</v>
      </c>
      <c r="O140" s="232"/>
      <c r="P140" s="236">
        <f>O140*H140</f>
        <v>0</v>
      </c>
      <c r="Q140" s="236">
        <v>0</v>
      </c>
      <c r="R140" s="236">
        <f>Q140*H140</f>
        <v>0</v>
      </c>
      <c r="S140" s="236">
        <v>0</v>
      </c>
      <c r="T140" s="237">
        <f>S140*H140</f>
        <v>0</v>
      </c>
      <c r="U140" s="39"/>
      <c r="V140" s="39"/>
      <c r="W140" s="39"/>
      <c r="X140" s="39"/>
      <c r="Y140" s="39"/>
      <c r="Z140" s="39"/>
      <c r="AA140" s="39"/>
      <c r="AB140" s="39"/>
      <c r="AC140" s="39"/>
      <c r="AD140" s="39"/>
      <c r="AE140" s="39"/>
      <c r="AR140" s="225" t="s">
        <v>248</v>
      </c>
      <c r="AT140" s="225" t="s">
        <v>243</v>
      </c>
      <c r="AU140" s="225" t="s">
        <v>81</v>
      </c>
      <c r="AY140" s="18" t="s">
        <v>240</v>
      </c>
      <c r="BE140" s="226">
        <f>IF(N140="základní",J140,0)</f>
        <v>0</v>
      </c>
      <c r="BF140" s="226">
        <f>IF(N140="snížená",J140,0)</f>
        <v>0</v>
      </c>
      <c r="BG140" s="226">
        <f>IF(N140="zákl. přenesená",J140,0)</f>
        <v>0</v>
      </c>
      <c r="BH140" s="226">
        <f>IF(N140="sníž. přenesená",J140,0)</f>
        <v>0</v>
      </c>
      <c r="BI140" s="226">
        <f>IF(N140="nulová",J140,0)</f>
        <v>0</v>
      </c>
      <c r="BJ140" s="18" t="s">
        <v>79</v>
      </c>
      <c r="BK140" s="226">
        <f>ROUND(I140*H140,2)</f>
        <v>0</v>
      </c>
      <c r="BL140" s="18" t="s">
        <v>248</v>
      </c>
      <c r="BM140" s="225" t="s">
        <v>1219</v>
      </c>
    </row>
    <row r="141" s="2" customFormat="1" ht="6.96" customHeight="1">
      <c r="A141" s="39"/>
      <c r="B141" s="60"/>
      <c r="C141" s="61"/>
      <c r="D141" s="61"/>
      <c r="E141" s="61"/>
      <c r="F141" s="61"/>
      <c r="G141" s="61"/>
      <c r="H141" s="61"/>
      <c r="I141" s="61"/>
      <c r="J141" s="61"/>
      <c r="K141" s="61"/>
      <c r="L141" s="45"/>
      <c r="M141" s="39"/>
      <c r="O141" s="39"/>
      <c r="P141" s="39"/>
      <c r="Q141" s="39"/>
      <c r="R141" s="39"/>
      <c r="S141" s="39"/>
      <c r="T141" s="39"/>
      <c r="U141" s="39"/>
      <c r="V141" s="39"/>
      <c r="W141" s="39"/>
      <c r="X141" s="39"/>
      <c r="Y141" s="39"/>
      <c r="Z141" s="39"/>
      <c r="AA141" s="39"/>
      <c r="AB141" s="39"/>
      <c r="AC141" s="39"/>
      <c r="AD141" s="39"/>
      <c r="AE141" s="39"/>
    </row>
  </sheetData>
  <sheetProtection sheet="1" autoFilter="0" formatColumns="0" formatRows="0" objects="1" scenarios="1" spinCount="100000" saltValue="VPXmUQo+4KQvfrn2lWSzEP02PAn4JECOl9U0+gxUUemD1g4QMgVifkzLUWKIOPtSInHIUK31MmqUQTS6kLKvJA==" hashValue="GApTKyuugnjW01xzv5SAPa8LFBvzYYuY7H9ckJ7Bd9jVnFgnhcAsmueLFaHhiQzB0Da3cQ0ZArGGN0lb7PTtXQ==" algorithmName="SHA-512" password="CC35"/>
  <autoFilter ref="C92:K140"/>
  <mergeCells count="12">
    <mergeCell ref="E7:H7"/>
    <mergeCell ref="E9:H9"/>
    <mergeCell ref="E11:H11"/>
    <mergeCell ref="E20:H20"/>
    <mergeCell ref="E29:H29"/>
    <mergeCell ref="E50:H50"/>
    <mergeCell ref="E52:H52"/>
    <mergeCell ref="E54:H54"/>
    <mergeCell ref="E81:H81"/>
    <mergeCell ref="E83:H83"/>
    <mergeCell ref="E85:H8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110</v>
      </c>
    </row>
    <row r="3" s="1" customFormat="1" ht="6.96" customHeight="1">
      <c r="B3" s="140"/>
      <c r="C3" s="141"/>
      <c r="D3" s="141"/>
      <c r="E3" s="141"/>
      <c r="F3" s="141"/>
      <c r="G3" s="141"/>
      <c r="H3" s="141"/>
      <c r="I3" s="141"/>
      <c r="J3" s="141"/>
      <c r="K3" s="141"/>
      <c r="L3" s="21"/>
      <c r="AT3" s="18" t="s">
        <v>81</v>
      </c>
    </row>
    <row r="4" s="1" customFormat="1" ht="24.96" customHeight="1">
      <c r="B4" s="21"/>
      <c r="D4" s="142" t="s">
        <v>208</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stavby'!K6</f>
        <v>Sportovní hala Turnov</v>
      </c>
      <c r="F7" s="144"/>
      <c r="G7" s="144"/>
      <c r="H7" s="144"/>
      <c r="L7" s="21"/>
    </row>
    <row r="8" s="1" customFormat="1" ht="12" customHeight="1">
      <c r="B8" s="21"/>
      <c r="D8" s="144" t="s">
        <v>209</v>
      </c>
      <c r="L8" s="21"/>
    </row>
    <row r="9" s="2" customFormat="1" ht="16.5" customHeight="1">
      <c r="A9" s="39"/>
      <c r="B9" s="45"/>
      <c r="C9" s="39"/>
      <c r="D9" s="39"/>
      <c r="E9" s="145" t="s">
        <v>732</v>
      </c>
      <c r="F9" s="39"/>
      <c r="G9" s="39"/>
      <c r="H9" s="39"/>
      <c r="I9" s="39"/>
      <c r="J9" s="39"/>
      <c r="K9" s="39"/>
      <c r="L9" s="146"/>
      <c r="S9" s="39"/>
      <c r="T9" s="39"/>
      <c r="U9" s="39"/>
      <c r="V9" s="39"/>
      <c r="W9" s="39"/>
      <c r="X9" s="39"/>
      <c r="Y9" s="39"/>
      <c r="Z9" s="39"/>
      <c r="AA9" s="39"/>
      <c r="AB9" s="39"/>
      <c r="AC9" s="39"/>
      <c r="AD9" s="39"/>
      <c r="AE9" s="39"/>
    </row>
    <row r="10" s="2" customFormat="1" ht="12" customHeight="1">
      <c r="A10" s="39"/>
      <c r="B10" s="45"/>
      <c r="C10" s="39"/>
      <c r="D10" s="144" t="s">
        <v>211</v>
      </c>
      <c r="E10" s="39"/>
      <c r="F10" s="39"/>
      <c r="G10" s="39"/>
      <c r="H10" s="39"/>
      <c r="I10" s="39"/>
      <c r="J10" s="39"/>
      <c r="K10" s="39"/>
      <c r="L10" s="146"/>
      <c r="S10" s="39"/>
      <c r="T10" s="39"/>
      <c r="U10" s="39"/>
      <c r="V10" s="39"/>
      <c r="W10" s="39"/>
      <c r="X10" s="39"/>
      <c r="Y10" s="39"/>
      <c r="Z10" s="39"/>
      <c r="AA10" s="39"/>
      <c r="AB10" s="39"/>
      <c r="AC10" s="39"/>
      <c r="AD10" s="39"/>
      <c r="AE10" s="39"/>
    </row>
    <row r="11" s="2" customFormat="1" ht="16.5" customHeight="1">
      <c r="A11" s="39"/>
      <c r="B11" s="45"/>
      <c r="C11" s="39"/>
      <c r="D11" s="39"/>
      <c r="E11" s="147" t="s">
        <v>1220</v>
      </c>
      <c r="F11" s="39"/>
      <c r="G11" s="39"/>
      <c r="H11" s="39"/>
      <c r="I11" s="39"/>
      <c r="J11" s="39"/>
      <c r="K11" s="39"/>
      <c r="L11" s="146"/>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s="2" customFormat="1" ht="12" customHeight="1">
      <c r="A14" s="39"/>
      <c r="B14" s="45"/>
      <c r="C14" s="39"/>
      <c r="D14" s="144" t="s">
        <v>21</v>
      </c>
      <c r="E14" s="39"/>
      <c r="F14" s="134" t="s">
        <v>22</v>
      </c>
      <c r="G14" s="39"/>
      <c r="H14" s="39"/>
      <c r="I14" s="144" t="s">
        <v>23</v>
      </c>
      <c r="J14" s="148" t="str">
        <f>'Rekapitulace stavby'!AN8</f>
        <v>19. 10. 2024</v>
      </c>
      <c r="K14" s="39"/>
      <c r="L14" s="146"/>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s="2" customFormat="1" ht="18" customHeight="1">
      <c r="A17" s="39"/>
      <c r="B17" s="45"/>
      <c r="C17" s="39"/>
      <c r="D17" s="39"/>
      <c r="E17" s="134" t="s">
        <v>734</v>
      </c>
      <c r="F17" s="39"/>
      <c r="G17" s="39"/>
      <c r="H17" s="39"/>
      <c r="I17" s="144" t="s">
        <v>28</v>
      </c>
      <c r="J17" s="134" t="s">
        <v>19</v>
      </c>
      <c r="K17" s="39"/>
      <c r="L17" s="146"/>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s="2" customFormat="1" ht="12" customHeight="1">
      <c r="A19" s="39"/>
      <c r="B19" s="45"/>
      <c r="C19" s="39"/>
      <c r="D19" s="144" t="s">
        <v>29</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34"/>
      <c r="G20" s="134"/>
      <c r="H20" s="134"/>
      <c r="I20" s="144" t="s">
        <v>28</v>
      </c>
      <c r="J20" s="34" t="str">
        <f>'Rekapitulace stavby'!AN14</f>
        <v>Vyplň údaj</v>
      </c>
      <c r="K20" s="39"/>
      <c r="L20" s="146"/>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s="2" customFormat="1" ht="12" customHeight="1">
      <c r="A22" s="39"/>
      <c r="B22" s="45"/>
      <c r="C22" s="39"/>
      <c r="D22" s="144" t="s">
        <v>31</v>
      </c>
      <c r="E22" s="39"/>
      <c r="F22" s="39"/>
      <c r="G22" s="39"/>
      <c r="H22" s="39"/>
      <c r="I22" s="144" t="s">
        <v>26</v>
      </c>
      <c r="J22" s="134" t="s">
        <v>19</v>
      </c>
      <c r="K22" s="39"/>
      <c r="L22" s="146"/>
      <c r="S22" s="39"/>
      <c r="T22" s="39"/>
      <c r="U22" s="39"/>
      <c r="V22" s="39"/>
      <c r="W22" s="39"/>
      <c r="X22" s="39"/>
      <c r="Y22" s="39"/>
      <c r="Z22" s="39"/>
      <c r="AA22" s="39"/>
      <c r="AB22" s="39"/>
      <c r="AC22" s="39"/>
      <c r="AD22" s="39"/>
      <c r="AE22" s="39"/>
    </row>
    <row r="23" s="2" customFormat="1" ht="18" customHeight="1">
      <c r="A23" s="39"/>
      <c r="B23" s="45"/>
      <c r="C23" s="39"/>
      <c r="D23" s="39"/>
      <c r="E23" s="134" t="s">
        <v>735</v>
      </c>
      <c r="F23" s="39"/>
      <c r="G23" s="39"/>
      <c r="H23" s="39"/>
      <c r="I23" s="144" t="s">
        <v>28</v>
      </c>
      <c r="J23" s="134" t="s">
        <v>19</v>
      </c>
      <c r="K23" s="39"/>
      <c r="L23" s="146"/>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s="2" customFormat="1" ht="12" customHeight="1">
      <c r="A25" s="39"/>
      <c r="B25" s="45"/>
      <c r="C25" s="39"/>
      <c r="D25" s="144" t="s">
        <v>34</v>
      </c>
      <c r="E25" s="39"/>
      <c r="F25" s="39"/>
      <c r="G25" s="39"/>
      <c r="H25" s="39"/>
      <c r="I25" s="144" t="s">
        <v>26</v>
      </c>
      <c r="J25" s="134" t="s">
        <v>19</v>
      </c>
      <c r="K25" s="39"/>
      <c r="L25" s="146"/>
      <c r="S25" s="39"/>
      <c r="T25" s="39"/>
      <c r="U25" s="39"/>
      <c r="V25" s="39"/>
      <c r="W25" s="39"/>
      <c r="X25" s="39"/>
      <c r="Y25" s="39"/>
      <c r="Z25" s="39"/>
      <c r="AA25" s="39"/>
      <c r="AB25" s="39"/>
      <c r="AC25" s="39"/>
      <c r="AD25" s="39"/>
      <c r="AE25" s="39"/>
    </row>
    <row r="26" s="2" customFormat="1" ht="18" customHeight="1">
      <c r="A26" s="39"/>
      <c r="B26" s="45"/>
      <c r="C26" s="39"/>
      <c r="D26" s="39"/>
      <c r="E26" s="134" t="s">
        <v>22</v>
      </c>
      <c r="F26" s="39"/>
      <c r="G26" s="39"/>
      <c r="H26" s="39"/>
      <c r="I26" s="144" t="s">
        <v>28</v>
      </c>
      <c r="J26" s="134" t="s">
        <v>19</v>
      </c>
      <c r="K26" s="39"/>
      <c r="L26" s="146"/>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s="2" customFormat="1" ht="12" customHeight="1">
      <c r="A28" s="39"/>
      <c r="B28" s="45"/>
      <c r="C28" s="39"/>
      <c r="D28" s="144" t="s">
        <v>36</v>
      </c>
      <c r="E28" s="39"/>
      <c r="F28" s="39"/>
      <c r="G28" s="39"/>
      <c r="H28" s="39"/>
      <c r="I28" s="39"/>
      <c r="J28" s="39"/>
      <c r="K28" s="39"/>
      <c r="L28" s="146"/>
      <c r="S28" s="39"/>
      <c r="T28" s="39"/>
      <c r="U28" s="39"/>
      <c r="V28" s="39"/>
      <c r="W28" s="39"/>
      <c r="X28" s="39"/>
      <c r="Y28" s="39"/>
      <c r="Z28" s="39"/>
      <c r="AA28" s="39"/>
      <c r="AB28" s="39"/>
      <c r="AC28" s="39"/>
      <c r="AD28" s="39"/>
      <c r="AE28" s="39"/>
    </row>
    <row r="29"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s="2" customFormat="1" ht="25.44" customHeight="1">
      <c r="A32" s="39"/>
      <c r="B32" s="45"/>
      <c r="C32" s="39"/>
      <c r="D32" s="154" t="s">
        <v>38</v>
      </c>
      <c r="E32" s="39"/>
      <c r="F32" s="39"/>
      <c r="G32" s="39"/>
      <c r="H32" s="39"/>
      <c r="I32" s="39"/>
      <c r="J32" s="155">
        <f>ROUND(J93, 2)</f>
        <v>0</v>
      </c>
      <c r="K32" s="39"/>
      <c r="L32" s="146"/>
      <c r="S32" s="39"/>
      <c r="T32" s="39"/>
      <c r="U32" s="39"/>
      <c r="V32" s="39"/>
      <c r="W32" s="39"/>
      <c r="X32" s="39"/>
      <c r="Y32" s="39"/>
      <c r="Z32" s="39"/>
      <c r="AA32" s="39"/>
      <c r="AB32" s="39"/>
      <c r="AC32" s="39"/>
      <c r="AD32" s="39"/>
      <c r="AE32" s="39"/>
    </row>
    <row r="33"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s="2" customFormat="1" ht="14.4" customHeight="1">
      <c r="A34" s="39"/>
      <c r="B34" s="45"/>
      <c r="C34" s="39"/>
      <c r="D34" s="39"/>
      <c r="E34" s="39"/>
      <c r="F34" s="156" t="s">
        <v>40</v>
      </c>
      <c r="G34" s="39"/>
      <c r="H34" s="39"/>
      <c r="I34" s="156" t="s">
        <v>39</v>
      </c>
      <c r="J34" s="156" t="s">
        <v>41</v>
      </c>
      <c r="K34" s="39"/>
      <c r="L34" s="146"/>
      <c r="S34" s="39"/>
      <c r="T34" s="39"/>
      <c r="U34" s="39"/>
      <c r="V34" s="39"/>
      <c r="W34" s="39"/>
      <c r="X34" s="39"/>
      <c r="Y34" s="39"/>
      <c r="Z34" s="39"/>
      <c r="AA34" s="39"/>
      <c r="AB34" s="39"/>
      <c r="AC34" s="39"/>
      <c r="AD34" s="39"/>
      <c r="AE34" s="39"/>
    </row>
    <row r="35" s="2" customFormat="1" ht="14.4" customHeight="1">
      <c r="A35" s="39"/>
      <c r="B35" s="45"/>
      <c r="C35" s="39"/>
      <c r="D35" s="157" t="s">
        <v>42</v>
      </c>
      <c r="E35" s="144" t="s">
        <v>43</v>
      </c>
      <c r="F35" s="158">
        <f>ROUND((SUM(BE93:BE140)),  2)</f>
        <v>0</v>
      </c>
      <c r="G35" s="39"/>
      <c r="H35" s="39"/>
      <c r="I35" s="159">
        <v>0.20999999999999999</v>
      </c>
      <c r="J35" s="158">
        <f>ROUND(((SUM(BE93:BE140))*I35),  2)</f>
        <v>0</v>
      </c>
      <c r="K35" s="39"/>
      <c r="L35" s="146"/>
      <c r="S35" s="39"/>
      <c r="T35" s="39"/>
      <c r="U35" s="39"/>
      <c r="V35" s="39"/>
      <c r="W35" s="39"/>
      <c r="X35" s="39"/>
      <c r="Y35" s="39"/>
      <c r="Z35" s="39"/>
      <c r="AA35" s="39"/>
      <c r="AB35" s="39"/>
      <c r="AC35" s="39"/>
      <c r="AD35" s="39"/>
      <c r="AE35" s="39"/>
    </row>
    <row r="36" s="2" customFormat="1" ht="14.4" customHeight="1">
      <c r="A36" s="39"/>
      <c r="B36" s="45"/>
      <c r="C36" s="39"/>
      <c r="D36" s="39"/>
      <c r="E36" s="144" t="s">
        <v>44</v>
      </c>
      <c r="F36" s="158">
        <f>ROUND((SUM(BF93:BF140)),  2)</f>
        <v>0</v>
      </c>
      <c r="G36" s="39"/>
      <c r="H36" s="39"/>
      <c r="I36" s="159">
        <v>0.12</v>
      </c>
      <c r="J36" s="158">
        <f>ROUND(((SUM(BF93:BF140))*I36),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45</v>
      </c>
      <c r="F37" s="158">
        <f>ROUND((SUM(BG93:BG140)),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46</v>
      </c>
      <c r="F38" s="158">
        <f>ROUND((SUM(BH93:BH140)),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47</v>
      </c>
      <c r="F39" s="158">
        <f>ROUND((SUM(BI93:BI140)),  2)</f>
        <v>0</v>
      </c>
      <c r="G39" s="39"/>
      <c r="H39" s="39"/>
      <c r="I39" s="159">
        <v>0</v>
      </c>
      <c r="J39" s="158">
        <f>0</f>
        <v>0</v>
      </c>
      <c r="K39" s="39"/>
      <c r="L39" s="146"/>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s="2" customFormat="1" ht="25.44" customHeight="1">
      <c r="A41" s="39"/>
      <c r="B41" s="45"/>
      <c r="C41" s="160"/>
      <c r="D41" s="161" t="s">
        <v>48</v>
      </c>
      <c r="E41" s="162"/>
      <c r="F41" s="162"/>
      <c r="G41" s="163" t="s">
        <v>49</v>
      </c>
      <c r="H41" s="164" t="s">
        <v>50</v>
      </c>
      <c r="I41" s="162"/>
      <c r="J41" s="165">
        <f>SUM(J32:J39)</f>
        <v>0</v>
      </c>
      <c r="K41" s="166"/>
      <c r="L41" s="146"/>
      <c r="S41" s="39"/>
      <c r="T41" s="39"/>
      <c r="U41" s="39"/>
      <c r="V41" s="39"/>
      <c r="W41" s="39"/>
      <c r="X41" s="39"/>
      <c r="Y41" s="39"/>
      <c r="Z41" s="39"/>
      <c r="AA41" s="39"/>
      <c r="AB41" s="39"/>
      <c r="AC41" s="39"/>
      <c r="AD41" s="39"/>
      <c r="AE41" s="39"/>
    </row>
    <row r="42"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214</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Sportovní hala Turnov</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209</v>
      </c>
      <c r="D51" s="23"/>
      <c r="E51" s="23"/>
      <c r="F51" s="23"/>
      <c r="G51" s="23"/>
      <c r="H51" s="23"/>
      <c r="I51" s="23"/>
      <c r="J51" s="23"/>
      <c r="K51" s="23"/>
      <c r="L51" s="21"/>
    </row>
    <row r="52" hidden="1" s="2" customFormat="1" ht="16.5" customHeight="1">
      <c r="A52" s="39"/>
      <c r="B52" s="40"/>
      <c r="C52" s="41"/>
      <c r="D52" s="41"/>
      <c r="E52" s="171" t="s">
        <v>732</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211</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SO305 - Přípojka dešťové kanalizace</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19. 10. 2024</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Městská sportovní Turnov</v>
      </c>
      <c r="G58" s="41"/>
      <c r="H58" s="41"/>
      <c r="I58" s="33" t="s">
        <v>31</v>
      </c>
      <c r="J58" s="37" t="str">
        <f>E23</f>
        <v xml:space="preserve"> RESTYL Plan s.r.o.</v>
      </c>
      <c r="K58" s="41"/>
      <c r="L58" s="146"/>
      <c r="S58" s="39"/>
      <c r="T58" s="39"/>
      <c r="U58" s="39"/>
      <c r="V58" s="39"/>
      <c r="W58" s="39"/>
      <c r="X58" s="39"/>
      <c r="Y58" s="39"/>
      <c r="Z58" s="39"/>
      <c r="AA58" s="39"/>
      <c r="AB58" s="39"/>
      <c r="AC58" s="39"/>
      <c r="AD58" s="39"/>
      <c r="AE58" s="39"/>
    </row>
    <row r="59" hidden="1" s="2" customFormat="1" ht="15.15" customHeight="1">
      <c r="A59" s="39"/>
      <c r="B59" s="40"/>
      <c r="C59" s="33" t="s">
        <v>29</v>
      </c>
      <c r="D59" s="41"/>
      <c r="E59" s="41"/>
      <c r="F59" s="28" t="str">
        <f>IF(E20="","",E20)</f>
        <v>Vyplň údaj</v>
      </c>
      <c r="G59" s="41"/>
      <c r="H59" s="41"/>
      <c r="I59" s="33" t="s">
        <v>34</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215</v>
      </c>
      <c r="D61" s="173"/>
      <c r="E61" s="173"/>
      <c r="F61" s="173"/>
      <c r="G61" s="173"/>
      <c r="H61" s="173"/>
      <c r="I61" s="173"/>
      <c r="J61" s="174" t="s">
        <v>216</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70</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217</v>
      </c>
    </row>
    <row r="64" hidden="1" s="9" customFormat="1" ht="24.96" customHeight="1">
      <c r="A64" s="9"/>
      <c r="B64" s="176"/>
      <c r="C64" s="177"/>
      <c r="D64" s="178" t="s">
        <v>736</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737</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739</v>
      </c>
      <c r="E66" s="184"/>
      <c r="F66" s="184"/>
      <c r="G66" s="184"/>
      <c r="H66" s="184"/>
      <c r="I66" s="184"/>
      <c r="J66" s="185">
        <f>J109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740</v>
      </c>
      <c r="E67" s="184"/>
      <c r="F67" s="184"/>
      <c r="G67" s="184"/>
      <c r="H67" s="184"/>
      <c r="I67" s="184"/>
      <c r="J67" s="185">
        <f>J111</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741</v>
      </c>
      <c r="E68" s="184"/>
      <c r="F68" s="184"/>
      <c r="G68" s="184"/>
      <c r="H68" s="184"/>
      <c r="I68" s="184"/>
      <c r="J68" s="185">
        <f>J114</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742</v>
      </c>
      <c r="E69" s="184"/>
      <c r="F69" s="184"/>
      <c r="G69" s="184"/>
      <c r="H69" s="184"/>
      <c r="I69" s="184"/>
      <c r="J69" s="185">
        <f>J131</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743</v>
      </c>
      <c r="E70" s="184"/>
      <c r="F70" s="184"/>
      <c r="G70" s="184"/>
      <c r="H70" s="184"/>
      <c r="I70" s="184"/>
      <c r="J70" s="185">
        <f>J133</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744</v>
      </c>
      <c r="E71" s="184"/>
      <c r="F71" s="184"/>
      <c r="G71" s="184"/>
      <c r="H71" s="184"/>
      <c r="I71" s="184"/>
      <c r="J71" s="185">
        <f>J139</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226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Sportovní hala Turnov</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209</v>
      </c>
      <c r="D82" s="23"/>
      <c r="E82" s="23"/>
      <c r="F82" s="23"/>
      <c r="G82" s="23"/>
      <c r="H82" s="23"/>
      <c r="I82" s="23"/>
      <c r="J82" s="23"/>
      <c r="K82" s="23"/>
      <c r="L82" s="21"/>
    </row>
    <row r="83" s="2" customFormat="1" ht="16.5" customHeight="1">
      <c r="A83" s="39"/>
      <c r="B83" s="40"/>
      <c r="C83" s="41"/>
      <c r="D83" s="41"/>
      <c r="E83" s="171" t="s">
        <v>732</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211</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SO305 - Přípojka dešťové kanalizace</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19. 10. 2024</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 xml:space="preserve"> Městská sportovní Turnov</v>
      </c>
      <c r="G89" s="41"/>
      <c r="H89" s="41"/>
      <c r="I89" s="33" t="s">
        <v>31</v>
      </c>
      <c r="J89" s="37" t="str">
        <f>E23</f>
        <v xml:space="preserve"> RESTYL Plan s.r.o.</v>
      </c>
      <c r="K89" s="41"/>
      <c r="L89" s="146"/>
      <c r="S89" s="39"/>
      <c r="T89" s="39"/>
      <c r="U89" s="39"/>
      <c r="V89" s="39"/>
      <c r="W89" s="39"/>
      <c r="X89" s="39"/>
      <c r="Y89" s="39"/>
      <c r="Z89" s="39"/>
      <c r="AA89" s="39"/>
      <c r="AB89" s="39"/>
      <c r="AC89" s="39"/>
      <c r="AD89" s="39"/>
      <c r="AE89" s="39"/>
    </row>
    <row r="90" s="2" customFormat="1" ht="15.15" customHeight="1">
      <c r="A90" s="39"/>
      <c r="B90" s="40"/>
      <c r="C90" s="33" t="s">
        <v>29</v>
      </c>
      <c r="D90" s="41"/>
      <c r="E90" s="41"/>
      <c r="F90" s="28" t="str">
        <f>IF(E20="","",E20)</f>
        <v>Vyplň údaj</v>
      </c>
      <c r="G90" s="41"/>
      <c r="H90" s="41"/>
      <c r="I90" s="33" t="s">
        <v>34</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227</v>
      </c>
      <c r="D92" s="190" t="s">
        <v>57</v>
      </c>
      <c r="E92" s="190" t="s">
        <v>53</v>
      </c>
      <c r="F92" s="190" t="s">
        <v>54</v>
      </c>
      <c r="G92" s="190" t="s">
        <v>228</v>
      </c>
      <c r="H92" s="190" t="s">
        <v>229</v>
      </c>
      <c r="I92" s="190" t="s">
        <v>230</v>
      </c>
      <c r="J92" s="190" t="s">
        <v>216</v>
      </c>
      <c r="K92" s="191" t="s">
        <v>231</v>
      </c>
      <c r="L92" s="192"/>
      <c r="M92" s="93" t="s">
        <v>19</v>
      </c>
      <c r="N92" s="94" t="s">
        <v>42</v>
      </c>
      <c r="O92" s="94" t="s">
        <v>232</v>
      </c>
      <c r="P92" s="94" t="s">
        <v>233</v>
      </c>
      <c r="Q92" s="94" t="s">
        <v>234</v>
      </c>
      <c r="R92" s="94" t="s">
        <v>235</v>
      </c>
      <c r="S92" s="94" t="s">
        <v>236</v>
      </c>
      <c r="T92" s="95" t="s">
        <v>237</v>
      </c>
      <c r="U92" s="187"/>
      <c r="V92" s="187"/>
      <c r="W92" s="187"/>
      <c r="X92" s="187"/>
      <c r="Y92" s="187"/>
      <c r="Z92" s="187"/>
      <c r="AA92" s="187"/>
      <c r="AB92" s="187"/>
      <c r="AC92" s="187"/>
      <c r="AD92" s="187"/>
      <c r="AE92" s="187"/>
    </row>
    <row r="93" s="2" customFormat="1" ht="22.8" customHeight="1">
      <c r="A93" s="39"/>
      <c r="B93" s="40"/>
      <c r="C93" s="100" t="s">
        <v>238</v>
      </c>
      <c r="D93" s="41"/>
      <c r="E93" s="41"/>
      <c r="F93" s="41"/>
      <c r="G93" s="41"/>
      <c r="H93" s="41"/>
      <c r="I93" s="41"/>
      <c r="J93" s="193">
        <f>BK93</f>
        <v>0</v>
      </c>
      <c r="K93" s="41"/>
      <c r="L93" s="45"/>
      <c r="M93" s="96"/>
      <c r="N93" s="194"/>
      <c r="O93" s="97"/>
      <c r="P93" s="195">
        <f>P94</f>
        <v>0</v>
      </c>
      <c r="Q93" s="97"/>
      <c r="R93" s="195">
        <f>R94</f>
        <v>57.642798999999997</v>
      </c>
      <c r="S93" s="97"/>
      <c r="T93" s="196">
        <f>T94</f>
        <v>0.0315</v>
      </c>
      <c r="U93" s="39"/>
      <c r="V93" s="39"/>
      <c r="W93" s="39"/>
      <c r="X93" s="39"/>
      <c r="Y93" s="39"/>
      <c r="Z93" s="39"/>
      <c r="AA93" s="39"/>
      <c r="AB93" s="39"/>
      <c r="AC93" s="39"/>
      <c r="AD93" s="39"/>
      <c r="AE93" s="39"/>
      <c r="AT93" s="18" t="s">
        <v>71</v>
      </c>
      <c r="AU93" s="18" t="s">
        <v>217</v>
      </c>
      <c r="BK93" s="197">
        <f>BK94</f>
        <v>0</v>
      </c>
    </row>
    <row r="94" s="12" customFormat="1" ht="25.92" customHeight="1">
      <c r="A94" s="12"/>
      <c r="B94" s="198"/>
      <c r="C94" s="199"/>
      <c r="D94" s="200" t="s">
        <v>71</v>
      </c>
      <c r="E94" s="201" t="s">
        <v>745</v>
      </c>
      <c r="F94" s="201" t="s">
        <v>746</v>
      </c>
      <c r="G94" s="199"/>
      <c r="H94" s="199"/>
      <c r="I94" s="202"/>
      <c r="J94" s="203">
        <f>BK94</f>
        <v>0</v>
      </c>
      <c r="K94" s="199"/>
      <c r="L94" s="204"/>
      <c r="M94" s="205"/>
      <c r="N94" s="206"/>
      <c r="O94" s="206"/>
      <c r="P94" s="207">
        <f>P95+P109+P111+P114+P131+P133+P139</f>
        <v>0</v>
      </c>
      <c r="Q94" s="206"/>
      <c r="R94" s="207">
        <f>R95+R109+R111+R114+R131+R133+R139</f>
        <v>57.642798999999997</v>
      </c>
      <c r="S94" s="206"/>
      <c r="T94" s="208">
        <f>T95+T109+T111+T114+T131+T133+T139</f>
        <v>0.0315</v>
      </c>
      <c r="U94" s="12"/>
      <c r="V94" s="12"/>
      <c r="W94" s="12"/>
      <c r="X94" s="12"/>
      <c r="Y94" s="12"/>
      <c r="Z94" s="12"/>
      <c r="AA94" s="12"/>
      <c r="AB94" s="12"/>
      <c r="AC94" s="12"/>
      <c r="AD94" s="12"/>
      <c r="AE94" s="12"/>
      <c r="AR94" s="209" t="s">
        <v>79</v>
      </c>
      <c r="AT94" s="210" t="s">
        <v>71</v>
      </c>
      <c r="AU94" s="210" t="s">
        <v>72</v>
      </c>
      <c r="AY94" s="209" t="s">
        <v>240</v>
      </c>
      <c r="BK94" s="211">
        <f>BK95+BK109+BK111+BK114+BK131+BK133+BK139</f>
        <v>0</v>
      </c>
    </row>
    <row r="95" s="12" customFormat="1" ht="22.8" customHeight="1">
      <c r="A95" s="12"/>
      <c r="B95" s="198"/>
      <c r="C95" s="199"/>
      <c r="D95" s="200" t="s">
        <v>71</v>
      </c>
      <c r="E95" s="212" t="s">
        <v>79</v>
      </c>
      <c r="F95" s="212" t="s">
        <v>303</v>
      </c>
      <c r="G95" s="199"/>
      <c r="H95" s="199"/>
      <c r="I95" s="202"/>
      <c r="J95" s="213">
        <f>BK95</f>
        <v>0</v>
      </c>
      <c r="K95" s="199"/>
      <c r="L95" s="204"/>
      <c r="M95" s="205"/>
      <c r="N95" s="206"/>
      <c r="O95" s="206"/>
      <c r="P95" s="207">
        <f>SUM(P96:P108)</f>
        <v>0</v>
      </c>
      <c r="Q95" s="206"/>
      <c r="R95" s="207">
        <f>SUM(R96:R108)</f>
        <v>41.277099999999997</v>
      </c>
      <c r="S95" s="206"/>
      <c r="T95" s="208">
        <f>SUM(T96:T108)</f>
        <v>0</v>
      </c>
      <c r="U95" s="12"/>
      <c r="V95" s="12"/>
      <c r="W95" s="12"/>
      <c r="X95" s="12"/>
      <c r="Y95" s="12"/>
      <c r="Z95" s="12"/>
      <c r="AA95" s="12"/>
      <c r="AB95" s="12"/>
      <c r="AC95" s="12"/>
      <c r="AD95" s="12"/>
      <c r="AE95" s="12"/>
      <c r="AR95" s="209" t="s">
        <v>79</v>
      </c>
      <c r="AT95" s="210" t="s">
        <v>71</v>
      </c>
      <c r="AU95" s="210" t="s">
        <v>79</v>
      </c>
      <c r="AY95" s="209" t="s">
        <v>240</v>
      </c>
      <c r="BK95" s="211">
        <f>SUM(BK96:BK108)</f>
        <v>0</v>
      </c>
    </row>
    <row r="96" s="2" customFormat="1" ht="44.25" customHeight="1">
      <c r="A96" s="39"/>
      <c r="B96" s="40"/>
      <c r="C96" s="214" t="s">
        <v>79</v>
      </c>
      <c r="D96" s="214" t="s">
        <v>243</v>
      </c>
      <c r="E96" s="215" t="s">
        <v>751</v>
      </c>
      <c r="F96" s="216" t="s">
        <v>752</v>
      </c>
      <c r="G96" s="217" t="s">
        <v>293</v>
      </c>
      <c r="H96" s="218">
        <v>163</v>
      </c>
      <c r="I96" s="219"/>
      <c r="J96" s="220">
        <f>ROUND(I96*H96,2)</f>
        <v>0</v>
      </c>
      <c r="K96" s="216" t="s">
        <v>749</v>
      </c>
      <c r="L96" s="45"/>
      <c r="M96" s="221" t="s">
        <v>19</v>
      </c>
      <c r="N96" s="222" t="s">
        <v>43</v>
      </c>
      <c r="O96" s="85"/>
      <c r="P96" s="223">
        <f>O96*H96</f>
        <v>0</v>
      </c>
      <c r="Q96" s="223">
        <v>0</v>
      </c>
      <c r="R96" s="223">
        <f>Q96*H96</f>
        <v>0</v>
      </c>
      <c r="S96" s="223">
        <v>0</v>
      </c>
      <c r="T96" s="224">
        <f>S96*H96</f>
        <v>0</v>
      </c>
      <c r="U96" s="39"/>
      <c r="V96" s="39"/>
      <c r="W96" s="39"/>
      <c r="X96" s="39"/>
      <c r="Y96" s="39"/>
      <c r="Z96" s="39"/>
      <c r="AA96" s="39"/>
      <c r="AB96" s="39"/>
      <c r="AC96" s="39"/>
      <c r="AD96" s="39"/>
      <c r="AE96" s="39"/>
      <c r="AR96" s="225" t="s">
        <v>248</v>
      </c>
      <c r="AT96" s="225" t="s">
        <v>243</v>
      </c>
      <c r="AU96" s="225" t="s">
        <v>81</v>
      </c>
      <c r="AY96" s="18" t="s">
        <v>240</v>
      </c>
      <c r="BE96" s="226">
        <f>IF(N96="základní",J96,0)</f>
        <v>0</v>
      </c>
      <c r="BF96" s="226">
        <f>IF(N96="snížená",J96,0)</f>
        <v>0</v>
      </c>
      <c r="BG96" s="226">
        <f>IF(N96="zákl. přenesená",J96,0)</f>
        <v>0</v>
      </c>
      <c r="BH96" s="226">
        <f>IF(N96="sníž. přenesená",J96,0)</f>
        <v>0</v>
      </c>
      <c r="BI96" s="226">
        <f>IF(N96="nulová",J96,0)</f>
        <v>0</v>
      </c>
      <c r="BJ96" s="18" t="s">
        <v>79</v>
      </c>
      <c r="BK96" s="226">
        <f>ROUND(I96*H96,2)</f>
        <v>0</v>
      </c>
      <c r="BL96" s="18" t="s">
        <v>248</v>
      </c>
      <c r="BM96" s="225" t="s">
        <v>1221</v>
      </c>
    </row>
    <row r="97" s="2" customFormat="1">
      <c r="A97" s="39"/>
      <c r="B97" s="40"/>
      <c r="C97" s="214" t="s">
        <v>81</v>
      </c>
      <c r="D97" s="214" t="s">
        <v>243</v>
      </c>
      <c r="E97" s="215" t="s">
        <v>754</v>
      </c>
      <c r="F97" s="216" t="s">
        <v>755</v>
      </c>
      <c r="G97" s="217" t="s">
        <v>251</v>
      </c>
      <c r="H97" s="218">
        <v>326</v>
      </c>
      <c r="I97" s="219"/>
      <c r="J97" s="220">
        <f>ROUND(I97*H97,2)</f>
        <v>0</v>
      </c>
      <c r="K97" s="216" t="s">
        <v>749</v>
      </c>
      <c r="L97" s="45"/>
      <c r="M97" s="221" t="s">
        <v>19</v>
      </c>
      <c r="N97" s="222" t="s">
        <v>43</v>
      </c>
      <c r="O97" s="85"/>
      <c r="P97" s="223">
        <f>O97*H97</f>
        <v>0</v>
      </c>
      <c r="Q97" s="223">
        <v>0.00084999999999999995</v>
      </c>
      <c r="R97" s="223">
        <f>Q97*H97</f>
        <v>0.27709999999999996</v>
      </c>
      <c r="S97" s="223">
        <v>0</v>
      </c>
      <c r="T97" s="224">
        <f>S97*H97</f>
        <v>0</v>
      </c>
      <c r="U97" s="39"/>
      <c r="V97" s="39"/>
      <c r="W97" s="39"/>
      <c r="X97" s="39"/>
      <c r="Y97" s="39"/>
      <c r="Z97" s="39"/>
      <c r="AA97" s="39"/>
      <c r="AB97" s="39"/>
      <c r="AC97" s="39"/>
      <c r="AD97" s="39"/>
      <c r="AE97" s="39"/>
      <c r="AR97" s="225" t="s">
        <v>248</v>
      </c>
      <c r="AT97" s="225" t="s">
        <v>243</v>
      </c>
      <c r="AU97" s="225" t="s">
        <v>81</v>
      </c>
      <c r="AY97" s="18" t="s">
        <v>240</v>
      </c>
      <c r="BE97" s="226">
        <f>IF(N97="základní",J97,0)</f>
        <v>0</v>
      </c>
      <c r="BF97" s="226">
        <f>IF(N97="snížená",J97,0)</f>
        <v>0</v>
      </c>
      <c r="BG97" s="226">
        <f>IF(N97="zákl. přenesená",J97,0)</f>
        <v>0</v>
      </c>
      <c r="BH97" s="226">
        <f>IF(N97="sníž. přenesená",J97,0)</f>
        <v>0</v>
      </c>
      <c r="BI97" s="226">
        <f>IF(N97="nulová",J97,0)</f>
        <v>0</v>
      </c>
      <c r="BJ97" s="18" t="s">
        <v>79</v>
      </c>
      <c r="BK97" s="226">
        <f>ROUND(I97*H97,2)</f>
        <v>0</v>
      </c>
      <c r="BL97" s="18" t="s">
        <v>248</v>
      </c>
      <c r="BM97" s="225" t="s">
        <v>1222</v>
      </c>
    </row>
    <row r="98" s="2" customFormat="1" ht="44.25" customHeight="1">
      <c r="A98" s="39"/>
      <c r="B98" s="40"/>
      <c r="C98" s="214" t="s">
        <v>149</v>
      </c>
      <c r="D98" s="214" t="s">
        <v>243</v>
      </c>
      <c r="E98" s="215" t="s">
        <v>757</v>
      </c>
      <c r="F98" s="216" t="s">
        <v>758</v>
      </c>
      <c r="G98" s="217" t="s">
        <v>251</v>
      </c>
      <c r="H98" s="218">
        <v>326</v>
      </c>
      <c r="I98" s="219"/>
      <c r="J98" s="220">
        <f>ROUND(I98*H98,2)</f>
        <v>0</v>
      </c>
      <c r="K98" s="216" t="s">
        <v>749</v>
      </c>
      <c r="L98" s="45"/>
      <c r="M98" s="221" t="s">
        <v>19</v>
      </c>
      <c r="N98" s="222" t="s">
        <v>43</v>
      </c>
      <c r="O98" s="85"/>
      <c r="P98" s="223">
        <f>O98*H98</f>
        <v>0</v>
      </c>
      <c r="Q98" s="223">
        <v>0</v>
      </c>
      <c r="R98" s="223">
        <f>Q98*H98</f>
        <v>0</v>
      </c>
      <c r="S98" s="223">
        <v>0</v>
      </c>
      <c r="T98" s="224">
        <f>S98*H98</f>
        <v>0</v>
      </c>
      <c r="U98" s="39"/>
      <c r="V98" s="39"/>
      <c r="W98" s="39"/>
      <c r="X98" s="39"/>
      <c r="Y98" s="39"/>
      <c r="Z98" s="39"/>
      <c r="AA98" s="39"/>
      <c r="AB98" s="39"/>
      <c r="AC98" s="39"/>
      <c r="AD98" s="39"/>
      <c r="AE98" s="39"/>
      <c r="AR98" s="225" t="s">
        <v>248</v>
      </c>
      <c r="AT98" s="225" t="s">
        <v>243</v>
      </c>
      <c r="AU98" s="225" t="s">
        <v>81</v>
      </c>
      <c r="AY98" s="18" t="s">
        <v>240</v>
      </c>
      <c r="BE98" s="226">
        <f>IF(N98="základní",J98,0)</f>
        <v>0</v>
      </c>
      <c r="BF98" s="226">
        <f>IF(N98="snížená",J98,0)</f>
        <v>0</v>
      </c>
      <c r="BG98" s="226">
        <f>IF(N98="zákl. přenesená",J98,0)</f>
        <v>0</v>
      </c>
      <c r="BH98" s="226">
        <f>IF(N98="sníž. přenesená",J98,0)</f>
        <v>0</v>
      </c>
      <c r="BI98" s="226">
        <f>IF(N98="nulová",J98,0)</f>
        <v>0</v>
      </c>
      <c r="BJ98" s="18" t="s">
        <v>79</v>
      </c>
      <c r="BK98" s="226">
        <f>ROUND(I98*H98,2)</f>
        <v>0</v>
      </c>
      <c r="BL98" s="18" t="s">
        <v>248</v>
      </c>
      <c r="BM98" s="225" t="s">
        <v>1223</v>
      </c>
    </row>
    <row r="99" s="2" customFormat="1" ht="66.75" customHeight="1">
      <c r="A99" s="39"/>
      <c r="B99" s="40"/>
      <c r="C99" s="214" t="s">
        <v>248</v>
      </c>
      <c r="D99" s="214" t="s">
        <v>243</v>
      </c>
      <c r="E99" s="215" t="s">
        <v>772</v>
      </c>
      <c r="F99" s="216" t="s">
        <v>773</v>
      </c>
      <c r="G99" s="217" t="s">
        <v>293</v>
      </c>
      <c r="H99" s="218">
        <v>163</v>
      </c>
      <c r="I99" s="219"/>
      <c r="J99" s="220">
        <f>ROUND(I99*H99,2)</f>
        <v>0</v>
      </c>
      <c r="K99" s="216" t="s">
        <v>749</v>
      </c>
      <c r="L99" s="45"/>
      <c r="M99" s="221" t="s">
        <v>19</v>
      </c>
      <c r="N99" s="222" t="s">
        <v>43</v>
      </c>
      <c r="O99" s="85"/>
      <c r="P99" s="223">
        <f>O99*H99</f>
        <v>0</v>
      </c>
      <c r="Q99" s="223">
        <v>0</v>
      </c>
      <c r="R99" s="223">
        <f>Q99*H99</f>
        <v>0</v>
      </c>
      <c r="S99" s="223">
        <v>0</v>
      </c>
      <c r="T99" s="224">
        <f>S99*H99</f>
        <v>0</v>
      </c>
      <c r="U99" s="39"/>
      <c r="V99" s="39"/>
      <c r="W99" s="39"/>
      <c r="X99" s="39"/>
      <c r="Y99" s="39"/>
      <c r="Z99" s="39"/>
      <c r="AA99" s="39"/>
      <c r="AB99" s="39"/>
      <c r="AC99" s="39"/>
      <c r="AD99" s="39"/>
      <c r="AE99" s="39"/>
      <c r="AR99" s="225" t="s">
        <v>248</v>
      </c>
      <c r="AT99" s="225" t="s">
        <v>243</v>
      </c>
      <c r="AU99" s="225" t="s">
        <v>81</v>
      </c>
      <c r="AY99" s="18" t="s">
        <v>240</v>
      </c>
      <c r="BE99" s="226">
        <f>IF(N99="základní",J99,0)</f>
        <v>0</v>
      </c>
      <c r="BF99" s="226">
        <f>IF(N99="snížená",J99,0)</f>
        <v>0</v>
      </c>
      <c r="BG99" s="226">
        <f>IF(N99="zákl. přenesená",J99,0)</f>
        <v>0</v>
      </c>
      <c r="BH99" s="226">
        <f>IF(N99="sníž. přenesená",J99,0)</f>
        <v>0</v>
      </c>
      <c r="BI99" s="226">
        <f>IF(N99="nulová",J99,0)</f>
        <v>0</v>
      </c>
      <c r="BJ99" s="18" t="s">
        <v>79</v>
      </c>
      <c r="BK99" s="226">
        <f>ROUND(I99*H99,2)</f>
        <v>0</v>
      </c>
      <c r="BL99" s="18" t="s">
        <v>248</v>
      </c>
      <c r="BM99" s="225" t="s">
        <v>1224</v>
      </c>
    </row>
    <row r="100" s="2" customFormat="1">
      <c r="A100" s="39"/>
      <c r="B100" s="40"/>
      <c r="C100" s="214" t="s">
        <v>258</v>
      </c>
      <c r="D100" s="214" t="s">
        <v>243</v>
      </c>
      <c r="E100" s="215" t="s">
        <v>775</v>
      </c>
      <c r="F100" s="216" t="s">
        <v>776</v>
      </c>
      <c r="G100" s="217" t="s">
        <v>293</v>
      </c>
      <c r="H100" s="218">
        <v>140.09999999999999</v>
      </c>
      <c r="I100" s="219"/>
      <c r="J100" s="220">
        <f>ROUND(I100*H100,2)</f>
        <v>0</v>
      </c>
      <c r="K100" s="216" t="s">
        <v>749</v>
      </c>
      <c r="L100" s="45"/>
      <c r="M100" s="221" t="s">
        <v>19</v>
      </c>
      <c r="N100" s="222" t="s">
        <v>43</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248</v>
      </c>
      <c r="AT100" s="225" t="s">
        <v>243</v>
      </c>
      <c r="AU100" s="225" t="s">
        <v>81</v>
      </c>
      <c r="AY100" s="18" t="s">
        <v>240</v>
      </c>
      <c r="BE100" s="226">
        <f>IF(N100="základní",J100,0)</f>
        <v>0</v>
      </c>
      <c r="BF100" s="226">
        <f>IF(N100="snížená",J100,0)</f>
        <v>0</v>
      </c>
      <c r="BG100" s="226">
        <f>IF(N100="zákl. přenesená",J100,0)</f>
        <v>0</v>
      </c>
      <c r="BH100" s="226">
        <f>IF(N100="sníž. přenesená",J100,0)</f>
        <v>0</v>
      </c>
      <c r="BI100" s="226">
        <f>IF(N100="nulová",J100,0)</f>
        <v>0</v>
      </c>
      <c r="BJ100" s="18" t="s">
        <v>79</v>
      </c>
      <c r="BK100" s="226">
        <f>ROUND(I100*H100,2)</f>
        <v>0</v>
      </c>
      <c r="BL100" s="18" t="s">
        <v>248</v>
      </c>
      <c r="BM100" s="225" t="s">
        <v>1225</v>
      </c>
    </row>
    <row r="101" s="2" customFormat="1">
      <c r="A101" s="39"/>
      <c r="B101" s="40"/>
      <c r="C101" s="214" t="s">
        <v>254</v>
      </c>
      <c r="D101" s="214" t="s">
        <v>243</v>
      </c>
      <c r="E101" s="215" t="s">
        <v>778</v>
      </c>
      <c r="F101" s="216" t="s">
        <v>779</v>
      </c>
      <c r="G101" s="217" t="s">
        <v>293</v>
      </c>
      <c r="H101" s="218">
        <v>22.899999999999999</v>
      </c>
      <c r="I101" s="219"/>
      <c r="J101" s="220">
        <f>ROUND(I101*H101,2)</f>
        <v>0</v>
      </c>
      <c r="K101" s="216" t="s">
        <v>749</v>
      </c>
      <c r="L101" s="45"/>
      <c r="M101" s="221" t="s">
        <v>19</v>
      </c>
      <c r="N101" s="222" t="s">
        <v>43</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248</v>
      </c>
      <c r="AT101" s="225" t="s">
        <v>243</v>
      </c>
      <c r="AU101" s="225" t="s">
        <v>81</v>
      </c>
      <c r="AY101" s="18" t="s">
        <v>240</v>
      </c>
      <c r="BE101" s="226">
        <f>IF(N101="základní",J101,0)</f>
        <v>0</v>
      </c>
      <c r="BF101" s="226">
        <f>IF(N101="snížená",J101,0)</f>
        <v>0</v>
      </c>
      <c r="BG101" s="226">
        <f>IF(N101="zákl. přenesená",J101,0)</f>
        <v>0</v>
      </c>
      <c r="BH101" s="226">
        <f>IF(N101="sníž. přenesená",J101,0)</f>
        <v>0</v>
      </c>
      <c r="BI101" s="226">
        <f>IF(N101="nulová",J101,0)</f>
        <v>0</v>
      </c>
      <c r="BJ101" s="18" t="s">
        <v>79</v>
      </c>
      <c r="BK101" s="226">
        <f>ROUND(I101*H101,2)</f>
        <v>0</v>
      </c>
      <c r="BL101" s="18" t="s">
        <v>248</v>
      </c>
      <c r="BM101" s="225" t="s">
        <v>1226</v>
      </c>
    </row>
    <row r="102" s="2" customFormat="1" ht="66.75" customHeight="1">
      <c r="A102" s="39"/>
      <c r="B102" s="40"/>
      <c r="C102" s="214" t="s">
        <v>265</v>
      </c>
      <c r="D102" s="214" t="s">
        <v>243</v>
      </c>
      <c r="E102" s="215" t="s">
        <v>781</v>
      </c>
      <c r="F102" s="216" t="s">
        <v>782</v>
      </c>
      <c r="G102" s="217" t="s">
        <v>293</v>
      </c>
      <c r="H102" s="218">
        <v>458</v>
      </c>
      <c r="I102" s="219"/>
      <c r="J102" s="220">
        <f>ROUND(I102*H102,2)</f>
        <v>0</v>
      </c>
      <c r="K102" s="216" t="s">
        <v>749</v>
      </c>
      <c r="L102" s="45"/>
      <c r="M102" s="221" t="s">
        <v>19</v>
      </c>
      <c r="N102" s="222" t="s">
        <v>43</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248</v>
      </c>
      <c r="AT102" s="225" t="s">
        <v>243</v>
      </c>
      <c r="AU102" s="225" t="s">
        <v>81</v>
      </c>
      <c r="AY102" s="18" t="s">
        <v>240</v>
      </c>
      <c r="BE102" s="226">
        <f>IF(N102="základní",J102,0)</f>
        <v>0</v>
      </c>
      <c r="BF102" s="226">
        <f>IF(N102="snížená",J102,0)</f>
        <v>0</v>
      </c>
      <c r="BG102" s="226">
        <f>IF(N102="zákl. přenesená",J102,0)</f>
        <v>0</v>
      </c>
      <c r="BH102" s="226">
        <f>IF(N102="sníž. přenesená",J102,0)</f>
        <v>0</v>
      </c>
      <c r="BI102" s="226">
        <f>IF(N102="nulová",J102,0)</f>
        <v>0</v>
      </c>
      <c r="BJ102" s="18" t="s">
        <v>79</v>
      </c>
      <c r="BK102" s="226">
        <f>ROUND(I102*H102,2)</f>
        <v>0</v>
      </c>
      <c r="BL102" s="18" t="s">
        <v>248</v>
      </c>
      <c r="BM102" s="225" t="s">
        <v>1227</v>
      </c>
    </row>
    <row r="103" s="2" customFormat="1" ht="44.25" customHeight="1">
      <c r="A103" s="39"/>
      <c r="B103" s="40"/>
      <c r="C103" s="214" t="s">
        <v>257</v>
      </c>
      <c r="D103" s="214" t="s">
        <v>243</v>
      </c>
      <c r="E103" s="215" t="s">
        <v>784</v>
      </c>
      <c r="F103" s="216" t="s">
        <v>785</v>
      </c>
      <c r="G103" s="217" t="s">
        <v>786</v>
      </c>
      <c r="H103" s="218">
        <v>43.509999999999998</v>
      </c>
      <c r="I103" s="219"/>
      <c r="J103" s="220">
        <f>ROUND(I103*H103,2)</f>
        <v>0</v>
      </c>
      <c r="K103" s="216" t="s">
        <v>749</v>
      </c>
      <c r="L103" s="45"/>
      <c r="M103" s="221" t="s">
        <v>19</v>
      </c>
      <c r="N103" s="222" t="s">
        <v>43</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248</v>
      </c>
      <c r="AT103" s="225" t="s">
        <v>243</v>
      </c>
      <c r="AU103" s="225" t="s">
        <v>81</v>
      </c>
      <c r="AY103" s="18" t="s">
        <v>240</v>
      </c>
      <c r="BE103" s="226">
        <f>IF(N103="základní",J103,0)</f>
        <v>0</v>
      </c>
      <c r="BF103" s="226">
        <f>IF(N103="snížená",J103,0)</f>
        <v>0</v>
      </c>
      <c r="BG103" s="226">
        <f>IF(N103="zákl. přenesená",J103,0)</f>
        <v>0</v>
      </c>
      <c r="BH103" s="226">
        <f>IF(N103="sníž. přenesená",J103,0)</f>
        <v>0</v>
      </c>
      <c r="BI103" s="226">
        <f>IF(N103="nulová",J103,0)</f>
        <v>0</v>
      </c>
      <c r="BJ103" s="18" t="s">
        <v>79</v>
      </c>
      <c r="BK103" s="226">
        <f>ROUND(I103*H103,2)</f>
        <v>0</v>
      </c>
      <c r="BL103" s="18" t="s">
        <v>248</v>
      </c>
      <c r="BM103" s="225" t="s">
        <v>1228</v>
      </c>
    </row>
    <row r="104" s="2" customFormat="1">
      <c r="A104" s="39"/>
      <c r="B104" s="40"/>
      <c r="C104" s="214" t="s">
        <v>272</v>
      </c>
      <c r="D104" s="214" t="s">
        <v>243</v>
      </c>
      <c r="E104" s="215" t="s">
        <v>788</v>
      </c>
      <c r="F104" s="216" t="s">
        <v>789</v>
      </c>
      <c r="G104" s="217" t="s">
        <v>293</v>
      </c>
      <c r="H104" s="218">
        <v>22.899999999999999</v>
      </c>
      <c r="I104" s="219"/>
      <c r="J104" s="220">
        <f>ROUND(I104*H104,2)</f>
        <v>0</v>
      </c>
      <c r="K104" s="216" t="s">
        <v>749</v>
      </c>
      <c r="L104" s="45"/>
      <c r="M104" s="221" t="s">
        <v>19</v>
      </c>
      <c r="N104" s="222" t="s">
        <v>43</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248</v>
      </c>
      <c r="AT104" s="225" t="s">
        <v>243</v>
      </c>
      <c r="AU104" s="225" t="s">
        <v>81</v>
      </c>
      <c r="AY104" s="18" t="s">
        <v>240</v>
      </c>
      <c r="BE104" s="226">
        <f>IF(N104="základní",J104,0)</f>
        <v>0</v>
      </c>
      <c r="BF104" s="226">
        <f>IF(N104="snížená",J104,0)</f>
        <v>0</v>
      </c>
      <c r="BG104" s="226">
        <f>IF(N104="zákl. přenesená",J104,0)</f>
        <v>0</v>
      </c>
      <c r="BH104" s="226">
        <f>IF(N104="sníž. přenesená",J104,0)</f>
        <v>0</v>
      </c>
      <c r="BI104" s="226">
        <f>IF(N104="nulová",J104,0)</f>
        <v>0</v>
      </c>
      <c r="BJ104" s="18" t="s">
        <v>79</v>
      </c>
      <c r="BK104" s="226">
        <f>ROUND(I104*H104,2)</f>
        <v>0</v>
      </c>
      <c r="BL104" s="18" t="s">
        <v>248</v>
      </c>
      <c r="BM104" s="225" t="s">
        <v>1229</v>
      </c>
    </row>
    <row r="105" s="2" customFormat="1" ht="44.25" customHeight="1">
      <c r="A105" s="39"/>
      <c r="B105" s="40"/>
      <c r="C105" s="214" t="s">
        <v>262</v>
      </c>
      <c r="D105" s="214" t="s">
        <v>243</v>
      </c>
      <c r="E105" s="215" t="s">
        <v>791</v>
      </c>
      <c r="F105" s="216" t="s">
        <v>792</v>
      </c>
      <c r="G105" s="217" t="s">
        <v>293</v>
      </c>
      <c r="H105" s="218">
        <v>140.09999999999999</v>
      </c>
      <c r="I105" s="219"/>
      <c r="J105" s="220">
        <f>ROUND(I105*H105,2)</f>
        <v>0</v>
      </c>
      <c r="K105" s="216" t="s">
        <v>749</v>
      </c>
      <c r="L105" s="45"/>
      <c r="M105" s="221" t="s">
        <v>19</v>
      </c>
      <c r="N105" s="222" t="s">
        <v>43</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248</v>
      </c>
      <c r="AT105" s="225" t="s">
        <v>243</v>
      </c>
      <c r="AU105" s="225" t="s">
        <v>81</v>
      </c>
      <c r="AY105" s="18" t="s">
        <v>240</v>
      </c>
      <c r="BE105" s="226">
        <f>IF(N105="základní",J105,0)</f>
        <v>0</v>
      </c>
      <c r="BF105" s="226">
        <f>IF(N105="snížená",J105,0)</f>
        <v>0</v>
      </c>
      <c r="BG105" s="226">
        <f>IF(N105="zákl. přenesená",J105,0)</f>
        <v>0</v>
      </c>
      <c r="BH105" s="226">
        <f>IF(N105="sníž. přenesená",J105,0)</f>
        <v>0</v>
      </c>
      <c r="BI105" s="226">
        <f>IF(N105="nulová",J105,0)</f>
        <v>0</v>
      </c>
      <c r="BJ105" s="18" t="s">
        <v>79</v>
      </c>
      <c r="BK105" s="226">
        <f>ROUND(I105*H105,2)</f>
        <v>0</v>
      </c>
      <c r="BL105" s="18" t="s">
        <v>248</v>
      </c>
      <c r="BM105" s="225" t="s">
        <v>1230</v>
      </c>
    </row>
    <row r="106" s="2" customFormat="1" ht="66.75" customHeight="1">
      <c r="A106" s="39"/>
      <c r="B106" s="40"/>
      <c r="C106" s="214" t="s">
        <v>279</v>
      </c>
      <c r="D106" s="214" t="s">
        <v>243</v>
      </c>
      <c r="E106" s="215" t="s">
        <v>794</v>
      </c>
      <c r="F106" s="216" t="s">
        <v>795</v>
      </c>
      <c r="G106" s="217" t="s">
        <v>293</v>
      </c>
      <c r="H106" s="218">
        <v>20.5</v>
      </c>
      <c r="I106" s="219"/>
      <c r="J106" s="220">
        <f>ROUND(I106*H106,2)</f>
        <v>0</v>
      </c>
      <c r="K106" s="216" t="s">
        <v>749</v>
      </c>
      <c r="L106" s="45"/>
      <c r="M106" s="221" t="s">
        <v>19</v>
      </c>
      <c r="N106" s="222" t="s">
        <v>43</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248</v>
      </c>
      <c r="AT106" s="225" t="s">
        <v>243</v>
      </c>
      <c r="AU106" s="225" t="s">
        <v>81</v>
      </c>
      <c r="AY106" s="18" t="s">
        <v>240</v>
      </c>
      <c r="BE106" s="226">
        <f>IF(N106="základní",J106,0)</f>
        <v>0</v>
      </c>
      <c r="BF106" s="226">
        <f>IF(N106="snížená",J106,0)</f>
        <v>0</v>
      </c>
      <c r="BG106" s="226">
        <f>IF(N106="zákl. přenesená",J106,0)</f>
        <v>0</v>
      </c>
      <c r="BH106" s="226">
        <f>IF(N106="sníž. přenesená",J106,0)</f>
        <v>0</v>
      </c>
      <c r="BI106" s="226">
        <f>IF(N106="nulová",J106,0)</f>
        <v>0</v>
      </c>
      <c r="BJ106" s="18" t="s">
        <v>79</v>
      </c>
      <c r="BK106" s="226">
        <f>ROUND(I106*H106,2)</f>
        <v>0</v>
      </c>
      <c r="BL106" s="18" t="s">
        <v>248</v>
      </c>
      <c r="BM106" s="225" t="s">
        <v>1231</v>
      </c>
    </row>
    <row r="107" s="2" customFormat="1" ht="16.5" customHeight="1">
      <c r="A107" s="39"/>
      <c r="B107" s="40"/>
      <c r="C107" s="238" t="s">
        <v>8</v>
      </c>
      <c r="D107" s="238" t="s">
        <v>797</v>
      </c>
      <c r="E107" s="239" t="s">
        <v>798</v>
      </c>
      <c r="F107" s="240" t="s">
        <v>799</v>
      </c>
      <c r="G107" s="241" t="s">
        <v>786</v>
      </c>
      <c r="H107" s="242">
        <v>41</v>
      </c>
      <c r="I107" s="243"/>
      <c r="J107" s="244">
        <f>ROUND(I107*H107,2)</f>
        <v>0</v>
      </c>
      <c r="K107" s="240" t="s">
        <v>749</v>
      </c>
      <c r="L107" s="245"/>
      <c r="M107" s="246" t="s">
        <v>19</v>
      </c>
      <c r="N107" s="247" t="s">
        <v>43</v>
      </c>
      <c r="O107" s="85"/>
      <c r="P107" s="223">
        <f>O107*H107</f>
        <v>0</v>
      </c>
      <c r="Q107" s="223">
        <v>1</v>
      </c>
      <c r="R107" s="223">
        <f>Q107*H107</f>
        <v>41</v>
      </c>
      <c r="S107" s="223">
        <v>0</v>
      </c>
      <c r="T107" s="224">
        <f>S107*H107</f>
        <v>0</v>
      </c>
      <c r="U107" s="39"/>
      <c r="V107" s="39"/>
      <c r="W107" s="39"/>
      <c r="X107" s="39"/>
      <c r="Y107" s="39"/>
      <c r="Z107" s="39"/>
      <c r="AA107" s="39"/>
      <c r="AB107" s="39"/>
      <c r="AC107" s="39"/>
      <c r="AD107" s="39"/>
      <c r="AE107" s="39"/>
      <c r="AR107" s="225" t="s">
        <v>257</v>
      </c>
      <c r="AT107" s="225" t="s">
        <v>797</v>
      </c>
      <c r="AU107" s="225" t="s">
        <v>81</v>
      </c>
      <c r="AY107" s="18" t="s">
        <v>240</v>
      </c>
      <c r="BE107" s="226">
        <f>IF(N107="základní",J107,0)</f>
        <v>0</v>
      </c>
      <c r="BF107" s="226">
        <f>IF(N107="snížená",J107,0)</f>
        <v>0</v>
      </c>
      <c r="BG107" s="226">
        <f>IF(N107="zákl. přenesená",J107,0)</f>
        <v>0</v>
      </c>
      <c r="BH107" s="226">
        <f>IF(N107="sníž. přenesená",J107,0)</f>
        <v>0</v>
      </c>
      <c r="BI107" s="226">
        <f>IF(N107="nulová",J107,0)</f>
        <v>0</v>
      </c>
      <c r="BJ107" s="18" t="s">
        <v>79</v>
      </c>
      <c r="BK107" s="226">
        <f>ROUND(I107*H107,2)</f>
        <v>0</v>
      </c>
      <c r="BL107" s="18" t="s">
        <v>248</v>
      </c>
      <c r="BM107" s="225" t="s">
        <v>1232</v>
      </c>
    </row>
    <row r="108" s="13" customFormat="1">
      <c r="A108" s="13"/>
      <c r="B108" s="248"/>
      <c r="C108" s="249"/>
      <c r="D108" s="227" t="s">
        <v>801</v>
      </c>
      <c r="E108" s="250" t="s">
        <v>19</v>
      </c>
      <c r="F108" s="251" t="s">
        <v>1233</v>
      </c>
      <c r="G108" s="249"/>
      <c r="H108" s="252">
        <v>41</v>
      </c>
      <c r="I108" s="253"/>
      <c r="J108" s="249"/>
      <c r="K108" s="249"/>
      <c r="L108" s="254"/>
      <c r="M108" s="255"/>
      <c r="N108" s="256"/>
      <c r="O108" s="256"/>
      <c r="P108" s="256"/>
      <c r="Q108" s="256"/>
      <c r="R108" s="256"/>
      <c r="S108" s="256"/>
      <c r="T108" s="257"/>
      <c r="U108" s="13"/>
      <c r="V108" s="13"/>
      <c r="W108" s="13"/>
      <c r="X108" s="13"/>
      <c r="Y108" s="13"/>
      <c r="Z108" s="13"/>
      <c r="AA108" s="13"/>
      <c r="AB108" s="13"/>
      <c r="AC108" s="13"/>
      <c r="AD108" s="13"/>
      <c r="AE108" s="13"/>
      <c r="AT108" s="258" t="s">
        <v>801</v>
      </c>
      <c r="AU108" s="258" t="s">
        <v>81</v>
      </c>
      <c r="AV108" s="13" t="s">
        <v>81</v>
      </c>
      <c r="AW108" s="13" t="s">
        <v>33</v>
      </c>
      <c r="AX108" s="13" t="s">
        <v>79</v>
      </c>
      <c r="AY108" s="258" t="s">
        <v>240</v>
      </c>
    </row>
    <row r="109" s="12" customFormat="1" ht="22.8" customHeight="1">
      <c r="A109" s="12"/>
      <c r="B109" s="198"/>
      <c r="C109" s="199"/>
      <c r="D109" s="200" t="s">
        <v>71</v>
      </c>
      <c r="E109" s="212" t="s">
        <v>248</v>
      </c>
      <c r="F109" s="212" t="s">
        <v>811</v>
      </c>
      <c r="G109" s="199"/>
      <c r="H109" s="199"/>
      <c r="I109" s="202"/>
      <c r="J109" s="213">
        <f>BK109</f>
        <v>0</v>
      </c>
      <c r="K109" s="199"/>
      <c r="L109" s="204"/>
      <c r="M109" s="205"/>
      <c r="N109" s="206"/>
      <c r="O109" s="206"/>
      <c r="P109" s="207">
        <f>P110</f>
        <v>0</v>
      </c>
      <c r="Q109" s="206"/>
      <c r="R109" s="207">
        <f>R110</f>
        <v>7.7521569999999995</v>
      </c>
      <c r="S109" s="206"/>
      <c r="T109" s="208">
        <f>T110</f>
        <v>0</v>
      </c>
      <c r="U109" s="12"/>
      <c r="V109" s="12"/>
      <c r="W109" s="12"/>
      <c r="X109" s="12"/>
      <c r="Y109" s="12"/>
      <c r="Z109" s="12"/>
      <c r="AA109" s="12"/>
      <c r="AB109" s="12"/>
      <c r="AC109" s="12"/>
      <c r="AD109" s="12"/>
      <c r="AE109" s="12"/>
      <c r="AR109" s="209" t="s">
        <v>79</v>
      </c>
      <c r="AT109" s="210" t="s">
        <v>71</v>
      </c>
      <c r="AU109" s="210" t="s">
        <v>79</v>
      </c>
      <c r="AY109" s="209" t="s">
        <v>240</v>
      </c>
      <c r="BK109" s="211">
        <f>BK110</f>
        <v>0</v>
      </c>
    </row>
    <row r="110" s="2" customFormat="1" ht="33" customHeight="1">
      <c r="A110" s="39"/>
      <c r="B110" s="40"/>
      <c r="C110" s="214" t="s">
        <v>287</v>
      </c>
      <c r="D110" s="214" t="s">
        <v>243</v>
      </c>
      <c r="E110" s="215" t="s">
        <v>812</v>
      </c>
      <c r="F110" s="216" t="s">
        <v>813</v>
      </c>
      <c r="G110" s="217" t="s">
        <v>293</v>
      </c>
      <c r="H110" s="218">
        <v>4.0999999999999996</v>
      </c>
      <c r="I110" s="219"/>
      <c r="J110" s="220">
        <f>ROUND(I110*H110,2)</f>
        <v>0</v>
      </c>
      <c r="K110" s="216" t="s">
        <v>749</v>
      </c>
      <c r="L110" s="45"/>
      <c r="M110" s="221" t="s">
        <v>19</v>
      </c>
      <c r="N110" s="222" t="s">
        <v>43</v>
      </c>
      <c r="O110" s="85"/>
      <c r="P110" s="223">
        <f>O110*H110</f>
        <v>0</v>
      </c>
      <c r="Q110" s="223">
        <v>1.8907700000000001</v>
      </c>
      <c r="R110" s="223">
        <f>Q110*H110</f>
        <v>7.7521569999999995</v>
      </c>
      <c r="S110" s="223">
        <v>0</v>
      </c>
      <c r="T110" s="224">
        <f>S110*H110</f>
        <v>0</v>
      </c>
      <c r="U110" s="39"/>
      <c r="V110" s="39"/>
      <c r="W110" s="39"/>
      <c r="X110" s="39"/>
      <c r="Y110" s="39"/>
      <c r="Z110" s="39"/>
      <c r="AA110" s="39"/>
      <c r="AB110" s="39"/>
      <c r="AC110" s="39"/>
      <c r="AD110" s="39"/>
      <c r="AE110" s="39"/>
      <c r="AR110" s="225" t="s">
        <v>248</v>
      </c>
      <c r="AT110" s="225" t="s">
        <v>243</v>
      </c>
      <c r="AU110" s="225" t="s">
        <v>81</v>
      </c>
      <c r="AY110" s="18" t="s">
        <v>240</v>
      </c>
      <c r="BE110" s="226">
        <f>IF(N110="základní",J110,0)</f>
        <v>0</v>
      </c>
      <c r="BF110" s="226">
        <f>IF(N110="snížená",J110,0)</f>
        <v>0</v>
      </c>
      <c r="BG110" s="226">
        <f>IF(N110="zákl. přenesená",J110,0)</f>
        <v>0</v>
      </c>
      <c r="BH110" s="226">
        <f>IF(N110="sníž. přenesená",J110,0)</f>
        <v>0</v>
      </c>
      <c r="BI110" s="226">
        <f>IF(N110="nulová",J110,0)</f>
        <v>0</v>
      </c>
      <c r="BJ110" s="18" t="s">
        <v>79</v>
      </c>
      <c r="BK110" s="226">
        <f>ROUND(I110*H110,2)</f>
        <v>0</v>
      </c>
      <c r="BL110" s="18" t="s">
        <v>248</v>
      </c>
      <c r="BM110" s="225" t="s">
        <v>1234</v>
      </c>
    </row>
    <row r="111" s="12" customFormat="1" ht="22.8" customHeight="1">
      <c r="A111" s="12"/>
      <c r="B111" s="198"/>
      <c r="C111" s="199"/>
      <c r="D111" s="200" t="s">
        <v>71</v>
      </c>
      <c r="E111" s="212" t="s">
        <v>254</v>
      </c>
      <c r="F111" s="212" t="s">
        <v>815</v>
      </c>
      <c r="G111" s="199"/>
      <c r="H111" s="199"/>
      <c r="I111" s="202"/>
      <c r="J111" s="213">
        <f>BK111</f>
        <v>0</v>
      </c>
      <c r="K111" s="199"/>
      <c r="L111" s="204"/>
      <c r="M111" s="205"/>
      <c r="N111" s="206"/>
      <c r="O111" s="206"/>
      <c r="P111" s="207">
        <f>SUM(P112:P113)</f>
        <v>0</v>
      </c>
      <c r="Q111" s="206"/>
      <c r="R111" s="207">
        <f>SUM(R112:R113)</f>
        <v>0.0067000000000000002</v>
      </c>
      <c r="S111" s="206"/>
      <c r="T111" s="208">
        <f>SUM(T112:T113)</f>
        <v>0</v>
      </c>
      <c r="U111" s="12"/>
      <c r="V111" s="12"/>
      <c r="W111" s="12"/>
      <c r="X111" s="12"/>
      <c r="Y111" s="12"/>
      <c r="Z111" s="12"/>
      <c r="AA111" s="12"/>
      <c r="AB111" s="12"/>
      <c r="AC111" s="12"/>
      <c r="AD111" s="12"/>
      <c r="AE111" s="12"/>
      <c r="AR111" s="209" t="s">
        <v>79</v>
      </c>
      <c r="AT111" s="210" t="s">
        <v>71</v>
      </c>
      <c r="AU111" s="210" t="s">
        <v>79</v>
      </c>
      <c r="AY111" s="209" t="s">
        <v>240</v>
      </c>
      <c r="BK111" s="211">
        <f>SUM(BK112:BK113)</f>
        <v>0</v>
      </c>
    </row>
    <row r="112" s="2" customFormat="1">
      <c r="A112" s="39"/>
      <c r="B112" s="40"/>
      <c r="C112" s="214" t="s">
        <v>268</v>
      </c>
      <c r="D112" s="214" t="s">
        <v>243</v>
      </c>
      <c r="E112" s="215" t="s">
        <v>822</v>
      </c>
      <c r="F112" s="216" t="s">
        <v>823</v>
      </c>
      <c r="G112" s="217" t="s">
        <v>251</v>
      </c>
      <c r="H112" s="218">
        <v>0.5</v>
      </c>
      <c r="I112" s="219"/>
      <c r="J112" s="220">
        <f>ROUND(I112*H112,2)</f>
        <v>0</v>
      </c>
      <c r="K112" s="216" t="s">
        <v>749</v>
      </c>
      <c r="L112" s="45"/>
      <c r="M112" s="221" t="s">
        <v>19</v>
      </c>
      <c r="N112" s="222" t="s">
        <v>43</v>
      </c>
      <c r="O112" s="85"/>
      <c r="P112" s="223">
        <f>O112*H112</f>
        <v>0</v>
      </c>
      <c r="Q112" s="223">
        <v>0.0080000000000000002</v>
      </c>
      <c r="R112" s="223">
        <f>Q112*H112</f>
        <v>0.0040000000000000001</v>
      </c>
      <c r="S112" s="223">
        <v>0</v>
      </c>
      <c r="T112" s="224">
        <f>S112*H112</f>
        <v>0</v>
      </c>
      <c r="U112" s="39"/>
      <c r="V112" s="39"/>
      <c r="W112" s="39"/>
      <c r="X112" s="39"/>
      <c r="Y112" s="39"/>
      <c r="Z112" s="39"/>
      <c r="AA112" s="39"/>
      <c r="AB112" s="39"/>
      <c r="AC112" s="39"/>
      <c r="AD112" s="39"/>
      <c r="AE112" s="39"/>
      <c r="AR112" s="225" t="s">
        <v>248</v>
      </c>
      <c r="AT112" s="225" t="s">
        <v>243</v>
      </c>
      <c r="AU112" s="225" t="s">
        <v>81</v>
      </c>
      <c r="AY112" s="18" t="s">
        <v>240</v>
      </c>
      <c r="BE112" s="226">
        <f>IF(N112="základní",J112,0)</f>
        <v>0</v>
      </c>
      <c r="BF112" s="226">
        <f>IF(N112="snížená",J112,0)</f>
        <v>0</v>
      </c>
      <c r="BG112" s="226">
        <f>IF(N112="zákl. přenesená",J112,0)</f>
        <v>0</v>
      </c>
      <c r="BH112" s="226">
        <f>IF(N112="sníž. přenesená",J112,0)</f>
        <v>0</v>
      </c>
      <c r="BI112" s="226">
        <f>IF(N112="nulová",J112,0)</f>
        <v>0</v>
      </c>
      <c r="BJ112" s="18" t="s">
        <v>79</v>
      </c>
      <c r="BK112" s="226">
        <f>ROUND(I112*H112,2)</f>
        <v>0</v>
      </c>
      <c r="BL112" s="18" t="s">
        <v>248</v>
      </c>
      <c r="BM112" s="225" t="s">
        <v>1235</v>
      </c>
    </row>
    <row r="113" s="2" customFormat="1">
      <c r="A113" s="39"/>
      <c r="B113" s="40"/>
      <c r="C113" s="214" t="s">
        <v>295</v>
      </c>
      <c r="D113" s="214" t="s">
        <v>243</v>
      </c>
      <c r="E113" s="215" t="s">
        <v>825</v>
      </c>
      <c r="F113" s="216" t="s">
        <v>826</v>
      </c>
      <c r="G113" s="217" t="s">
        <v>251</v>
      </c>
      <c r="H113" s="218">
        <v>1</v>
      </c>
      <c r="I113" s="219"/>
      <c r="J113" s="220">
        <f>ROUND(I113*H113,2)</f>
        <v>0</v>
      </c>
      <c r="K113" s="216" t="s">
        <v>749</v>
      </c>
      <c r="L113" s="45"/>
      <c r="M113" s="221" t="s">
        <v>19</v>
      </c>
      <c r="N113" s="222" t="s">
        <v>43</v>
      </c>
      <c r="O113" s="85"/>
      <c r="P113" s="223">
        <f>O113*H113</f>
        <v>0</v>
      </c>
      <c r="Q113" s="223">
        <v>0.0027000000000000001</v>
      </c>
      <c r="R113" s="223">
        <f>Q113*H113</f>
        <v>0.0027000000000000001</v>
      </c>
      <c r="S113" s="223">
        <v>0</v>
      </c>
      <c r="T113" s="224">
        <f>S113*H113</f>
        <v>0</v>
      </c>
      <c r="U113" s="39"/>
      <c r="V113" s="39"/>
      <c r="W113" s="39"/>
      <c r="X113" s="39"/>
      <c r="Y113" s="39"/>
      <c r="Z113" s="39"/>
      <c r="AA113" s="39"/>
      <c r="AB113" s="39"/>
      <c r="AC113" s="39"/>
      <c r="AD113" s="39"/>
      <c r="AE113" s="39"/>
      <c r="AR113" s="225" t="s">
        <v>248</v>
      </c>
      <c r="AT113" s="225" t="s">
        <v>243</v>
      </c>
      <c r="AU113" s="225" t="s">
        <v>81</v>
      </c>
      <c r="AY113" s="18" t="s">
        <v>240</v>
      </c>
      <c r="BE113" s="226">
        <f>IF(N113="základní",J113,0)</f>
        <v>0</v>
      </c>
      <c r="BF113" s="226">
        <f>IF(N113="snížená",J113,0)</f>
        <v>0</v>
      </c>
      <c r="BG113" s="226">
        <f>IF(N113="zákl. přenesená",J113,0)</f>
        <v>0</v>
      </c>
      <c r="BH113" s="226">
        <f>IF(N113="sníž. přenesená",J113,0)</f>
        <v>0</v>
      </c>
      <c r="BI113" s="226">
        <f>IF(N113="nulová",J113,0)</f>
        <v>0</v>
      </c>
      <c r="BJ113" s="18" t="s">
        <v>79</v>
      </c>
      <c r="BK113" s="226">
        <f>ROUND(I113*H113,2)</f>
        <v>0</v>
      </c>
      <c r="BL113" s="18" t="s">
        <v>248</v>
      </c>
      <c r="BM113" s="225" t="s">
        <v>1236</v>
      </c>
    </row>
    <row r="114" s="12" customFormat="1" ht="22.8" customHeight="1">
      <c r="A114" s="12"/>
      <c r="B114" s="198"/>
      <c r="C114" s="199"/>
      <c r="D114" s="200" t="s">
        <v>71</v>
      </c>
      <c r="E114" s="212" t="s">
        <v>257</v>
      </c>
      <c r="F114" s="212" t="s">
        <v>828</v>
      </c>
      <c r="G114" s="199"/>
      <c r="H114" s="199"/>
      <c r="I114" s="202"/>
      <c r="J114" s="213">
        <f>BK114</f>
        <v>0</v>
      </c>
      <c r="K114" s="199"/>
      <c r="L114" s="204"/>
      <c r="M114" s="205"/>
      <c r="N114" s="206"/>
      <c r="O114" s="206"/>
      <c r="P114" s="207">
        <f>SUM(P115:P130)</f>
        <v>0</v>
      </c>
      <c r="Q114" s="206"/>
      <c r="R114" s="207">
        <f>SUM(R115:R130)</f>
        <v>8.6062599999999989</v>
      </c>
      <c r="S114" s="206"/>
      <c r="T114" s="208">
        <f>SUM(T115:T130)</f>
        <v>0</v>
      </c>
      <c r="U114" s="12"/>
      <c r="V114" s="12"/>
      <c r="W114" s="12"/>
      <c r="X114" s="12"/>
      <c r="Y114" s="12"/>
      <c r="Z114" s="12"/>
      <c r="AA114" s="12"/>
      <c r="AB114" s="12"/>
      <c r="AC114" s="12"/>
      <c r="AD114" s="12"/>
      <c r="AE114" s="12"/>
      <c r="AR114" s="209" t="s">
        <v>79</v>
      </c>
      <c r="AT114" s="210" t="s">
        <v>71</v>
      </c>
      <c r="AU114" s="210" t="s">
        <v>79</v>
      </c>
      <c r="AY114" s="209" t="s">
        <v>240</v>
      </c>
      <c r="BK114" s="211">
        <f>SUM(BK115:BK130)</f>
        <v>0</v>
      </c>
    </row>
    <row r="115" s="2" customFormat="1">
      <c r="A115" s="39"/>
      <c r="B115" s="40"/>
      <c r="C115" s="214" t="s">
        <v>271</v>
      </c>
      <c r="D115" s="214" t="s">
        <v>243</v>
      </c>
      <c r="E115" s="215" t="s">
        <v>829</v>
      </c>
      <c r="F115" s="216" t="s">
        <v>830</v>
      </c>
      <c r="G115" s="217" t="s">
        <v>261</v>
      </c>
      <c r="H115" s="218">
        <v>41</v>
      </c>
      <c r="I115" s="219"/>
      <c r="J115" s="220">
        <f>ROUND(I115*H115,2)</f>
        <v>0</v>
      </c>
      <c r="K115" s="216" t="s">
        <v>749</v>
      </c>
      <c r="L115" s="45"/>
      <c r="M115" s="221" t="s">
        <v>19</v>
      </c>
      <c r="N115" s="222" t="s">
        <v>43</v>
      </c>
      <c r="O115" s="85"/>
      <c r="P115" s="223">
        <f>O115*H115</f>
        <v>0</v>
      </c>
      <c r="Q115" s="223">
        <v>8.0000000000000007E-05</v>
      </c>
      <c r="R115" s="223">
        <f>Q115*H115</f>
        <v>0.0032800000000000004</v>
      </c>
      <c r="S115" s="223">
        <v>0</v>
      </c>
      <c r="T115" s="224">
        <f>S115*H115</f>
        <v>0</v>
      </c>
      <c r="U115" s="39"/>
      <c r="V115" s="39"/>
      <c r="W115" s="39"/>
      <c r="X115" s="39"/>
      <c r="Y115" s="39"/>
      <c r="Z115" s="39"/>
      <c r="AA115" s="39"/>
      <c r="AB115" s="39"/>
      <c r="AC115" s="39"/>
      <c r="AD115" s="39"/>
      <c r="AE115" s="39"/>
      <c r="AR115" s="225" t="s">
        <v>248</v>
      </c>
      <c r="AT115" s="225" t="s">
        <v>243</v>
      </c>
      <c r="AU115" s="225" t="s">
        <v>81</v>
      </c>
      <c r="AY115" s="18" t="s">
        <v>240</v>
      </c>
      <c r="BE115" s="226">
        <f>IF(N115="základní",J115,0)</f>
        <v>0</v>
      </c>
      <c r="BF115" s="226">
        <f>IF(N115="snížená",J115,0)</f>
        <v>0</v>
      </c>
      <c r="BG115" s="226">
        <f>IF(N115="zákl. přenesená",J115,0)</f>
        <v>0</v>
      </c>
      <c r="BH115" s="226">
        <f>IF(N115="sníž. přenesená",J115,0)</f>
        <v>0</v>
      </c>
      <c r="BI115" s="226">
        <f>IF(N115="nulová",J115,0)</f>
        <v>0</v>
      </c>
      <c r="BJ115" s="18" t="s">
        <v>79</v>
      </c>
      <c r="BK115" s="226">
        <f>ROUND(I115*H115,2)</f>
        <v>0</v>
      </c>
      <c r="BL115" s="18" t="s">
        <v>248</v>
      </c>
      <c r="BM115" s="225" t="s">
        <v>1237</v>
      </c>
    </row>
    <row r="116" s="2" customFormat="1">
      <c r="A116" s="39"/>
      <c r="B116" s="40"/>
      <c r="C116" s="238" t="s">
        <v>304</v>
      </c>
      <c r="D116" s="238" t="s">
        <v>797</v>
      </c>
      <c r="E116" s="239" t="s">
        <v>1238</v>
      </c>
      <c r="F116" s="240" t="s">
        <v>1239</v>
      </c>
      <c r="G116" s="241" t="s">
        <v>261</v>
      </c>
      <c r="H116" s="242">
        <v>45.100000000000001</v>
      </c>
      <c r="I116" s="243"/>
      <c r="J116" s="244">
        <f>ROUND(I116*H116,2)</f>
        <v>0</v>
      </c>
      <c r="K116" s="240" t="s">
        <v>749</v>
      </c>
      <c r="L116" s="245"/>
      <c r="M116" s="246" t="s">
        <v>19</v>
      </c>
      <c r="N116" s="247" t="s">
        <v>43</v>
      </c>
      <c r="O116" s="85"/>
      <c r="P116" s="223">
        <f>O116*H116</f>
        <v>0</v>
      </c>
      <c r="Q116" s="223">
        <v>0.071999999999999995</v>
      </c>
      <c r="R116" s="223">
        <f>Q116*H116</f>
        <v>3.2471999999999999</v>
      </c>
      <c r="S116" s="223">
        <v>0</v>
      </c>
      <c r="T116" s="224">
        <f>S116*H116</f>
        <v>0</v>
      </c>
      <c r="U116" s="39"/>
      <c r="V116" s="39"/>
      <c r="W116" s="39"/>
      <c r="X116" s="39"/>
      <c r="Y116" s="39"/>
      <c r="Z116" s="39"/>
      <c r="AA116" s="39"/>
      <c r="AB116" s="39"/>
      <c r="AC116" s="39"/>
      <c r="AD116" s="39"/>
      <c r="AE116" s="39"/>
      <c r="AR116" s="225" t="s">
        <v>257</v>
      </c>
      <c r="AT116" s="225" t="s">
        <v>797</v>
      </c>
      <c r="AU116" s="225" t="s">
        <v>81</v>
      </c>
      <c r="AY116" s="18" t="s">
        <v>240</v>
      </c>
      <c r="BE116" s="226">
        <f>IF(N116="základní",J116,0)</f>
        <v>0</v>
      </c>
      <c r="BF116" s="226">
        <f>IF(N116="snížená",J116,0)</f>
        <v>0</v>
      </c>
      <c r="BG116" s="226">
        <f>IF(N116="zákl. přenesená",J116,0)</f>
        <v>0</v>
      </c>
      <c r="BH116" s="226">
        <f>IF(N116="sníž. přenesená",J116,0)</f>
        <v>0</v>
      </c>
      <c r="BI116" s="226">
        <f>IF(N116="nulová",J116,0)</f>
        <v>0</v>
      </c>
      <c r="BJ116" s="18" t="s">
        <v>79</v>
      </c>
      <c r="BK116" s="226">
        <f>ROUND(I116*H116,2)</f>
        <v>0</v>
      </c>
      <c r="BL116" s="18" t="s">
        <v>248</v>
      </c>
      <c r="BM116" s="225" t="s">
        <v>1240</v>
      </c>
    </row>
    <row r="117" s="13" customFormat="1">
      <c r="A117" s="13"/>
      <c r="B117" s="248"/>
      <c r="C117" s="249"/>
      <c r="D117" s="227" t="s">
        <v>801</v>
      </c>
      <c r="E117" s="250" t="s">
        <v>19</v>
      </c>
      <c r="F117" s="251" t="s">
        <v>1241</v>
      </c>
      <c r="G117" s="249"/>
      <c r="H117" s="252">
        <v>45.100000000000001</v>
      </c>
      <c r="I117" s="253"/>
      <c r="J117" s="249"/>
      <c r="K117" s="249"/>
      <c r="L117" s="254"/>
      <c r="M117" s="255"/>
      <c r="N117" s="256"/>
      <c r="O117" s="256"/>
      <c r="P117" s="256"/>
      <c r="Q117" s="256"/>
      <c r="R117" s="256"/>
      <c r="S117" s="256"/>
      <c r="T117" s="257"/>
      <c r="U117" s="13"/>
      <c r="V117" s="13"/>
      <c r="W117" s="13"/>
      <c r="X117" s="13"/>
      <c r="Y117" s="13"/>
      <c r="Z117" s="13"/>
      <c r="AA117" s="13"/>
      <c r="AB117" s="13"/>
      <c r="AC117" s="13"/>
      <c r="AD117" s="13"/>
      <c r="AE117" s="13"/>
      <c r="AT117" s="258" t="s">
        <v>801</v>
      </c>
      <c r="AU117" s="258" t="s">
        <v>81</v>
      </c>
      <c r="AV117" s="13" t="s">
        <v>81</v>
      </c>
      <c r="AW117" s="13" t="s">
        <v>33</v>
      </c>
      <c r="AX117" s="13" t="s">
        <v>79</v>
      </c>
      <c r="AY117" s="258" t="s">
        <v>240</v>
      </c>
    </row>
    <row r="118" s="2" customFormat="1">
      <c r="A118" s="39"/>
      <c r="B118" s="40"/>
      <c r="C118" s="214" t="s">
        <v>275</v>
      </c>
      <c r="D118" s="214" t="s">
        <v>243</v>
      </c>
      <c r="E118" s="215" t="s">
        <v>860</v>
      </c>
      <c r="F118" s="216" t="s">
        <v>861</v>
      </c>
      <c r="G118" s="217" t="s">
        <v>806</v>
      </c>
      <c r="H118" s="218">
        <v>2</v>
      </c>
      <c r="I118" s="219"/>
      <c r="J118" s="220">
        <f>ROUND(I118*H118,2)</f>
        <v>0</v>
      </c>
      <c r="K118" s="216" t="s">
        <v>749</v>
      </c>
      <c r="L118" s="45"/>
      <c r="M118" s="221" t="s">
        <v>19</v>
      </c>
      <c r="N118" s="222" t="s">
        <v>43</v>
      </c>
      <c r="O118" s="85"/>
      <c r="P118" s="223">
        <f>O118*H118</f>
        <v>0</v>
      </c>
      <c r="Q118" s="223">
        <v>0.45937</v>
      </c>
      <c r="R118" s="223">
        <f>Q118*H118</f>
        <v>0.91874</v>
      </c>
      <c r="S118" s="223">
        <v>0</v>
      </c>
      <c r="T118" s="224">
        <f>S118*H118</f>
        <v>0</v>
      </c>
      <c r="U118" s="39"/>
      <c r="V118" s="39"/>
      <c r="W118" s="39"/>
      <c r="X118" s="39"/>
      <c r="Y118" s="39"/>
      <c r="Z118" s="39"/>
      <c r="AA118" s="39"/>
      <c r="AB118" s="39"/>
      <c r="AC118" s="39"/>
      <c r="AD118" s="39"/>
      <c r="AE118" s="39"/>
      <c r="AR118" s="225" t="s">
        <v>248</v>
      </c>
      <c r="AT118" s="225" t="s">
        <v>243</v>
      </c>
      <c r="AU118" s="225" t="s">
        <v>81</v>
      </c>
      <c r="AY118" s="18" t="s">
        <v>240</v>
      </c>
      <c r="BE118" s="226">
        <f>IF(N118="základní",J118,0)</f>
        <v>0</v>
      </c>
      <c r="BF118" s="226">
        <f>IF(N118="snížená",J118,0)</f>
        <v>0</v>
      </c>
      <c r="BG118" s="226">
        <f>IF(N118="zákl. přenesená",J118,0)</f>
        <v>0</v>
      </c>
      <c r="BH118" s="226">
        <f>IF(N118="sníž. přenesená",J118,0)</f>
        <v>0</v>
      </c>
      <c r="BI118" s="226">
        <f>IF(N118="nulová",J118,0)</f>
        <v>0</v>
      </c>
      <c r="BJ118" s="18" t="s">
        <v>79</v>
      </c>
      <c r="BK118" s="226">
        <f>ROUND(I118*H118,2)</f>
        <v>0</v>
      </c>
      <c r="BL118" s="18" t="s">
        <v>248</v>
      </c>
      <c r="BM118" s="225" t="s">
        <v>1242</v>
      </c>
    </row>
    <row r="119" s="2" customFormat="1">
      <c r="A119" s="39"/>
      <c r="B119" s="40"/>
      <c r="C119" s="214" t="s">
        <v>309</v>
      </c>
      <c r="D119" s="214" t="s">
        <v>243</v>
      </c>
      <c r="E119" s="215" t="s">
        <v>863</v>
      </c>
      <c r="F119" s="216" t="s">
        <v>864</v>
      </c>
      <c r="G119" s="217" t="s">
        <v>261</v>
      </c>
      <c r="H119" s="218">
        <v>45.100000000000001</v>
      </c>
      <c r="I119" s="219"/>
      <c r="J119" s="220">
        <f>ROUND(I119*H119,2)</f>
        <v>0</v>
      </c>
      <c r="K119" s="216" t="s">
        <v>749</v>
      </c>
      <c r="L119" s="45"/>
      <c r="M119" s="221" t="s">
        <v>19</v>
      </c>
      <c r="N119" s="222" t="s">
        <v>43</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248</v>
      </c>
      <c r="AT119" s="225" t="s">
        <v>243</v>
      </c>
      <c r="AU119" s="225" t="s">
        <v>81</v>
      </c>
      <c r="AY119" s="18" t="s">
        <v>240</v>
      </c>
      <c r="BE119" s="226">
        <f>IF(N119="základní",J119,0)</f>
        <v>0</v>
      </c>
      <c r="BF119" s="226">
        <f>IF(N119="snížená",J119,0)</f>
        <v>0</v>
      </c>
      <c r="BG119" s="226">
        <f>IF(N119="zákl. přenesená",J119,0)</f>
        <v>0</v>
      </c>
      <c r="BH119" s="226">
        <f>IF(N119="sníž. přenesená",J119,0)</f>
        <v>0</v>
      </c>
      <c r="BI119" s="226">
        <f>IF(N119="nulová",J119,0)</f>
        <v>0</v>
      </c>
      <c r="BJ119" s="18" t="s">
        <v>79</v>
      </c>
      <c r="BK119" s="226">
        <f>ROUND(I119*H119,2)</f>
        <v>0</v>
      </c>
      <c r="BL119" s="18" t="s">
        <v>248</v>
      </c>
      <c r="BM119" s="225" t="s">
        <v>1243</v>
      </c>
    </row>
    <row r="120" s="2" customFormat="1">
      <c r="A120" s="39"/>
      <c r="B120" s="40"/>
      <c r="C120" s="214" t="s">
        <v>278</v>
      </c>
      <c r="D120" s="214" t="s">
        <v>243</v>
      </c>
      <c r="E120" s="215" t="s">
        <v>866</v>
      </c>
      <c r="F120" s="216" t="s">
        <v>867</v>
      </c>
      <c r="G120" s="217" t="s">
        <v>806</v>
      </c>
      <c r="H120" s="218">
        <v>1</v>
      </c>
      <c r="I120" s="219"/>
      <c r="J120" s="220">
        <f>ROUND(I120*H120,2)</f>
        <v>0</v>
      </c>
      <c r="K120" s="216" t="s">
        <v>749</v>
      </c>
      <c r="L120" s="45"/>
      <c r="M120" s="221" t="s">
        <v>19</v>
      </c>
      <c r="N120" s="222" t="s">
        <v>43</v>
      </c>
      <c r="O120" s="85"/>
      <c r="P120" s="223">
        <f>O120*H120</f>
        <v>0</v>
      </c>
      <c r="Q120" s="223">
        <v>0.41948000000000002</v>
      </c>
      <c r="R120" s="223">
        <f>Q120*H120</f>
        <v>0.41948000000000002</v>
      </c>
      <c r="S120" s="223">
        <v>0</v>
      </c>
      <c r="T120" s="224">
        <f>S120*H120</f>
        <v>0</v>
      </c>
      <c r="U120" s="39"/>
      <c r="V120" s="39"/>
      <c r="W120" s="39"/>
      <c r="X120" s="39"/>
      <c r="Y120" s="39"/>
      <c r="Z120" s="39"/>
      <c r="AA120" s="39"/>
      <c r="AB120" s="39"/>
      <c r="AC120" s="39"/>
      <c r="AD120" s="39"/>
      <c r="AE120" s="39"/>
      <c r="AR120" s="225" t="s">
        <v>248</v>
      </c>
      <c r="AT120" s="225" t="s">
        <v>243</v>
      </c>
      <c r="AU120" s="225" t="s">
        <v>81</v>
      </c>
      <c r="AY120" s="18" t="s">
        <v>240</v>
      </c>
      <c r="BE120" s="226">
        <f>IF(N120="základní",J120,0)</f>
        <v>0</v>
      </c>
      <c r="BF120" s="226">
        <f>IF(N120="snížená",J120,0)</f>
        <v>0</v>
      </c>
      <c r="BG120" s="226">
        <f>IF(N120="zákl. přenesená",J120,0)</f>
        <v>0</v>
      </c>
      <c r="BH120" s="226">
        <f>IF(N120="sníž. přenesená",J120,0)</f>
        <v>0</v>
      </c>
      <c r="BI120" s="226">
        <f>IF(N120="nulová",J120,0)</f>
        <v>0</v>
      </c>
      <c r="BJ120" s="18" t="s">
        <v>79</v>
      </c>
      <c r="BK120" s="226">
        <f>ROUND(I120*H120,2)</f>
        <v>0</v>
      </c>
      <c r="BL120" s="18" t="s">
        <v>248</v>
      </c>
      <c r="BM120" s="225" t="s">
        <v>1244</v>
      </c>
    </row>
    <row r="121" s="2" customFormat="1" ht="21.75" customHeight="1">
      <c r="A121" s="39"/>
      <c r="B121" s="40"/>
      <c r="C121" s="238" t="s">
        <v>7</v>
      </c>
      <c r="D121" s="238" t="s">
        <v>797</v>
      </c>
      <c r="E121" s="239" t="s">
        <v>869</v>
      </c>
      <c r="F121" s="240" t="s">
        <v>870</v>
      </c>
      <c r="G121" s="241" t="s">
        <v>806</v>
      </c>
      <c r="H121" s="242">
        <v>1</v>
      </c>
      <c r="I121" s="243"/>
      <c r="J121" s="244">
        <f>ROUND(I121*H121,2)</f>
        <v>0</v>
      </c>
      <c r="K121" s="240" t="s">
        <v>749</v>
      </c>
      <c r="L121" s="245"/>
      <c r="M121" s="246" t="s">
        <v>19</v>
      </c>
      <c r="N121" s="247" t="s">
        <v>43</v>
      </c>
      <c r="O121" s="85"/>
      <c r="P121" s="223">
        <f>O121*H121</f>
        <v>0</v>
      </c>
      <c r="Q121" s="223">
        <v>1.8700000000000001</v>
      </c>
      <c r="R121" s="223">
        <f>Q121*H121</f>
        <v>1.8700000000000001</v>
      </c>
      <c r="S121" s="223">
        <v>0</v>
      </c>
      <c r="T121" s="224">
        <f>S121*H121</f>
        <v>0</v>
      </c>
      <c r="U121" s="39"/>
      <c r="V121" s="39"/>
      <c r="W121" s="39"/>
      <c r="X121" s="39"/>
      <c r="Y121" s="39"/>
      <c r="Z121" s="39"/>
      <c r="AA121" s="39"/>
      <c r="AB121" s="39"/>
      <c r="AC121" s="39"/>
      <c r="AD121" s="39"/>
      <c r="AE121" s="39"/>
      <c r="AR121" s="225" t="s">
        <v>257</v>
      </c>
      <c r="AT121" s="225" t="s">
        <v>797</v>
      </c>
      <c r="AU121" s="225" t="s">
        <v>81</v>
      </c>
      <c r="AY121" s="18" t="s">
        <v>240</v>
      </c>
      <c r="BE121" s="226">
        <f>IF(N121="základní",J121,0)</f>
        <v>0</v>
      </c>
      <c r="BF121" s="226">
        <f>IF(N121="snížená",J121,0)</f>
        <v>0</v>
      </c>
      <c r="BG121" s="226">
        <f>IF(N121="zákl. přenesená",J121,0)</f>
        <v>0</v>
      </c>
      <c r="BH121" s="226">
        <f>IF(N121="sníž. přenesená",J121,0)</f>
        <v>0</v>
      </c>
      <c r="BI121" s="226">
        <f>IF(N121="nulová",J121,0)</f>
        <v>0</v>
      </c>
      <c r="BJ121" s="18" t="s">
        <v>79</v>
      </c>
      <c r="BK121" s="226">
        <f>ROUND(I121*H121,2)</f>
        <v>0</v>
      </c>
      <c r="BL121" s="18" t="s">
        <v>248</v>
      </c>
      <c r="BM121" s="225" t="s">
        <v>1245</v>
      </c>
    </row>
    <row r="122" s="2" customFormat="1">
      <c r="A122" s="39"/>
      <c r="B122" s="40"/>
      <c r="C122" s="214" t="s">
        <v>283</v>
      </c>
      <c r="D122" s="214" t="s">
        <v>243</v>
      </c>
      <c r="E122" s="215" t="s">
        <v>878</v>
      </c>
      <c r="F122" s="216" t="s">
        <v>879</v>
      </c>
      <c r="G122" s="217" t="s">
        <v>806</v>
      </c>
      <c r="H122" s="218">
        <v>1</v>
      </c>
      <c r="I122" s="219"/>
      <c r="J122" s="220">
        <f>ROUND(I122*H122,2)</f>
        <v>0</v>
      </c>
      <c r="K122" s="216" t="s">
        <v>749</v>
      </c>
      <c r="L122" s="45"/>
      <c r="M122" s="221" t="s">
        <v>19</v>
      </c>
      <c r="N122" s="222" t="s">
        <v>43</v>
      </c>
      <c r="O122" s="85"/>
      <c r="P122" s="223">
        <f>O122*H122</f>
        <v>0</v>
      </c>
      <c r="Q122" s="223">
        <v>0.0098899999999999995</v>
      </c>
      <c r="R122" s="223">
        <f>Q122*H122</f>
        <v>0.0098899999999999995</v>
      </c>
      <c r="S122" s="223">
        <v>0</v>
      </c>
      <c r="T122" s="224">
        <f>S122*H122</f>
        <v>0</v>
      </c>
      <c r="U122" s="39"/>
      <c r="V122" s="39"/>
      <c r="W122" s="39"/>
      <c r="X122" s="39"/>
      <c r="Y122" s="39"/>
      <c r="Z122" s="39"/>
      <c r="AA122" s="39"/>
      <c r="AB122" s="39"/>
      <c r="AC122" s="39"/>
      <c r="AD122" s="39"/>
      <c r="AE122" s="39"/>
      <c r="AR122" s="225" t="s">
        <v>248</v>
      </c>
      <c r="AT122" s="225" t="s">
        <v>243</v>
      </c>
      <c r="AU122" s="225" t="s">
        <v>81</v>
      </c>
      <c r="AY122" s="18" t="s">
        <v>240</v>
      </c>
      <c r="BE122" s="226">
        <f>IF(N122="základní",J122,0)</f>
        <v>0</v>
      </c>
      <c r="BF122" s="226">
        <f>IF(N122="snížená",J122,0)</f>
        <v>0</v>
      </c>
      <c r="BG122" s="226">
        <f>IF(N122="zákl. přenesená",J122,0)</f>
        <v>0</v>
      </c>
      <c r="BH122" s="226">
        <f>IF(N122="sníž. přenesená",J122,0)</f>
        <v>0</v>
      </c>
      <c r="BI122" s="226">
        <f>IF(N122="nulová",J122,0)</f>
        <v>0</v>
      </c>
      <c r="BJ122" s="18" t="s">
        <v>79</v>
      </c>
      <c r="BK122" s="226">
        <f>ROUND(I122*H122,2)</f>
        <v>0</v>
      </c>
      <c r="BL122" s="18" t="s">
        <v>248</v>
      </c>
      <c r="BM122" s="225" t="s">
        <v>1246</v>
      </c>
    </row>
    <row r="123" s="2" customFormat="1">
      <c r="A123" s="39"/>
      <c r="B123" s="40"/>
      <c r="C123" s="238" t="s">
        <v>318</v>
      </c>
      <c r="D123" s="238" t="s">
        <v>797</v>
      </c>
      <c r="E123" s="239" t="s">
        <v>881</v>
      </c>
      <c r="F123" s="240" t="s">
        <v>882</v>
      </c>
      <c r="G123" s="241" t="s">
        <v>806</v>
      </c>
      <c r="H123" s="242">
        <v>1</v>
      </c>
      <c r="I123" s="243"/>
      <c r="J123" s="244">
        <f>ROUND(I123*H123,2)</f>
        <v>0</v>
      </c>
      <c r="K123" s="240" t="s">
        <v>247</v>
      </c>
      <c r="L123" s="245"/>
      <c r="M123" s="246" t="s">
        <v>19</v>
      </c>
      <c r="N123" s="247" t="s">
        <v>43</v>
      </c>
      <c r="O123" s="85"/>
      <c r="P123" s="223">
        <f>O123*H123</f>
        <v>0</v>
      </c>
      <c r="Q123" s="223">
        <v>0.42999999999999999</v>
      </c>
      <c r="R123" s="223">
        <f>Q123*H123</f>
        <v>0.42999999999999999</v>
      </c>
      <c r="S123" s="223">
        <v>0</v>
      </c>
      <c r="T123" s="224">
        <f>S123*H123</f>
        <v>0</v>
      </c>
      <c r="U123" s="39"/>
      <c r="V123" s="39"/>
      <c r="W123" s="39"/>
      <c r="X123" s="39"/>
      <c r="Y123" s="39"/>
      <c r="Z123" s="39"/>
      <c r="AA123" s="39"/>
      <c r="AB123" s="39"/>
      <c r="AC123" s="39"/>
      <c r="AD123" s="39"/>
      <c r="AE123" s="39"/>
      <c r="AR123" s="225" t="s">
        <v>257</v>
      </c>
      <c r="AT123" s="225" t="s">
        <v>797</v>
      </c>
      <c r="AU123" s="225" t="s">
        <v>81</v>
      </c>
      <c r="AY123" s="18" t="s">
        <v>240</v>
      </c>
      <c r="BE123" s="226">
        <f>IF(N123="základní",J123,0)</f>
        <v>0</v>
      </c>
      <c r="BF123" s="226">
        <f>IF(N123="snížená",J123,0)</f>
        <v>0</v>
      </c>
      <c r="BG123" s="226">
        <f>IF(N123="zákl. přenesená",J123,0)</f>
        <v>0</v>
      </c>
      <c r="BH123" s="226">
        <f>IF(N123="sníž. přenesená",J123,0)</f>
        <v>0</v>
      </c>
      <c r="BI123" s="226">
        <f>IF(N123="nulová",J123,0)</f>
        <v>0</v>
      </c>
      <c r="BJ123" s="18" t="s">
        <v>79</v>
      </c>
      <c r="BK123" s="226">
        <f>ROUND(I123*H123,2)</f>
        <v>0</v>
      </c>
      <c r="BL123" s="18" t="s">
        <v>248</v>
      </c>
      <c r="BM123" s="225" t="s">
        <v>1247</v>
      </c>
    </row>
    <row r="124" s="2" customFormat="1">
      <c r="A124" s="39"/>
      <c r="B124" s="40"/>
      <c r="C124" s="214" t="s">
        <v>286</v>
      </c>
      <c r="D124" s="214" t="s">
        <v>243</v>
      </c>
      <c r="E124" s="215" t="s">
        <v>884</v>
      </c>
      <c r="F124" s="216" t="s">
        <v>885</v>
      </c>
      <c r="G124" s="217" t="s">
        <v>806</v>
      </c>
      <c r="H124" s="218">
        <v>1</v>
      </c>
      <c r="I124" s="219"/>
      <c r="J124" s="220">
        <f>ROUND(I124*H124,2)</f>
        <v>0</v>
      </c>
      <c r="K124" s="216" t="s">
        <v>749</v>
      </c>
      <c r="L124" s="45"/>
      <c r="M124" s="221" t="s">
        <v>19</v>
      </c>
      <c r="N124" s="222" t="s">
        <v>43</v>
      </c>
      <c r="O124" s="85"/>
      <c r="P124" s="223">
        <f>O124*H124</f>
        <v>0</v>
      </c>
      <c r="Q124" s="223">
        <v>0.0098899999999999995</v>
      </c>
      <c r="R124" s="223">
        <f>Q124*H124</f>
        <v>0.0098899999999999995</v>
      </c>
      <c r="S124" s="223">
        <v>0</v>
      </c>
      <c r="T124" s="224">
        <f>S124*H124</f>
        <v>0</v>
      </c>
      <c r="U124" s="39"/>
      <c r="V124" s="39"/>
      <c r="W124" s="39"/>
      <c r="X124" s="39"/>
      <c r="Y124" s="39"/>
      <c r="Z124" s="39"/>
      <c r="AA124" s="39"/>
      <c r="AB124" s="39"/>
      <c r="AC124" s="39"/>
      <c r="AD124" s="39"/>
      <c r="AE124" s="39"/>
      <c r="AR124" s="225" t="s">
        <v>248</v>
      </c>
      <c r="AT124" s="225" t="s">
        <v>243</v>
      </c>
      <c r="AU124" s="225" t="s">
        <v>81</v>
      </c>
      <c r="AY124" s="18" t="s">
        <v>240</v>
      </c>
      <c r="BE124" s="226">
        <f>IF(N124="základní",J124,0)</f>
        <v>0</v>
      </c>
      <c r="BF124" s="226">
        <f>IF(N124="snížená",J124,0)</f>
        <v>0</v>
      </c>
      <c r="BG124" s="226">
        <f>IF(N124="zákl. přenesená",J124,0)</f>
        <v>0</v>
      </c>
      <c r="BH124" s="226">
        <f>IF(N124="sníž. přenesená",J124,0)</f>
        <v>0</v>
      </c>
      <c r="BI124" s="226">
        <f>IF(N124="nulová",J124,0)</f>
        <v>0</v>
      </c>
      <c r="BJ124" s="18" t="s">
        <v>79</v>
      </c>
      <c r="BK124" s="226">
        <f>ROUND(I124*H124,2)</f>
        <v>0</v>
      </c>
      <c r="BL124" s="18" t="s">
        <v>248</v>
      </c>
      <c r="BM124" s="225" t="s">
        <v>1248</v>
      </c>
    </row>
    <row r="125" s="2" customFormat="1" ht="21.75" customHeight="1">
      <c r="A125" s="39"/>
      <c r="B125" s="40"/>
      <c r="C125" s="238" t="s">
        <v>323</v>
      </c>
      <c r="D125" s="238" t="s">
        <v>797</v>
      </c>
      <c r="E125" s="239" t="s">
        <v>887</v>
      </c>
      <c r="F125" s="240" t="s">
        <v>888</v>
      </c>
      <c r="G125" s="241" t="s">
        <v>806</v>
      </c>
      <c r="H125" s="242">
        <v>1</v>
      </c>
      <c r="I125" s="243"/>
      <c r="J125" s="244">
        <f>ROUND(I125*H125,2)</f>
        <v>0</v>
      </c>
      <c r="K125" s="240" t="s">
        <v>247</v>
      </c>
      <c r="L125" s="245"/>
      <c r="M125" s="246" t="s">
        <v>19</v>
      </c>
      <c r="N125" s="247" t="s">
        <v>43</v>
      </c>
      <c r="O125" s="85"/>
      <c r="P125" s="223">
        <f>O125*H125</f>
        <v>0</v>
      </c>
      <c r="Q125" s="223">
        <v>1.0129999999999999</v>
      </c>
      <c r="R125" s="223">
        <f>Q125*H125</f>
        <v>1.0129999999999999</v>
      </c>
      <c r="S125" s="223">
        <v>0</v>
      </c>
      <c r="T125" s="224">
        <f>S125*H125</f>
        <v>0</v>
      </c>
      <c r="U125" s="39"/>
      <c r="V125" s="39"/>
      <c r="W125" s="39"/>
      <c r="X125" s="39"/>
      <c r="Y125" s="39"/>
      <c r="Z125" s="39"/>
      <c r="AA125" s="39"/>
      <c r="AB125" s="39"/>
      <c r="AC125" s="39"/>
      <c r="AD125" s="39"/>
      <c r="AE125" s="39"/>
      <c r="AR125" s="225" t="s">
        <v>257</v>
      </c>
      <c r="AT125" s="225" t="s">
        <v>797</v>
      </c>
      <c r="AU125" s="225" t="s">
        <v>81</v>
      </c>
      <c r="AY125" s="18" t="s">
        <v>240</v>
      </c>
      <c r="BE125" s="226">
        <f>IF(N125="základní",J125,0)</f>
        <v>0</v>
      </c>
      <c r="BF125" s="226">
        <f>IF(N125="snížená",J125,0)</f>
        <v>0</v>
      </c>
      <c r="BG125" s="226">
        <f>IF(N125="zákl. přenesená",J125,0)</f>
        <v>0</v>
      </c>
      <c r="BH125" s="226">
        <f>IF(N125="sníž. přenesená",J125,0)</f>
        <v>0</v>
      </c>
      <c r="BI125" s="226">
        <f>IF(N125="nulová",J125,0)</f>
        <v>0</v>
      </c>
      <c r="BJ125" s="18" t="s">
        <v>79</v>
      </c>
      <c r="BK125" s="226">
        <f>ROUND(I125*H125,2)</f>
        <v>0</v>
      </c>
      <c r="BL125" s="18" t="s">
        <v>248</v>
      </c>
      <c r="BM125" s="225" t="s">
        <v>1249</v>
      </c>
    </row>
    <row r="126" s="2" customFormat="1">
      <c r="A126" s="39"/>
      <c r="B126" s="40"/>
      <c r="C126" s="214" t="s">
        <v>290</v>
      </c>
      <c r="D126" s="214" t="s">
        <v>243</v>
      </c>
      <c r="E126" s="215" t="s">
        <v>890</v>
      </c>
      <c r="F126" s="216" t="s">
        <v>891</v>
      </c>
      <c r="G126" s="217" t="s">
        <v>806</v>
      </c>
      <c r="H126" s="218">
        <v>1</v>
      </c>
      <c r="I126" s="219"/>
      <c r="J126" s="220">
        <f>ROUND(I126*H126,2)</f>
        <v>0</v>
      </c>
      <c r="K126" s="216" t="s">
        <v>749</v>
      </c>
      <c r="L126" s="45"/>
      <c r="M126" s="221" t="s">
        <v>19</v>
      </c>
      <c r="N126" s="222" t="s">
        <v>43</v>
      </c>
      <c r="O126" s="85"/>
      <c r="P126" s="223">
        <f>O126*H126</f>
        <v>0</v>
      </c>
      <c r="Q126" s="223">
        <v>0.01218</v>
      </c>
      <c r="R126" s="223">
        <f>Q126*H126</f>
        <v>0.01218</v>
      </c>
      <c r="S126" s="223">
        <v>0</v>
      </c>
      <c r="T126" s="224">
        <f>S126*H126</f>
        <v>0</v>
      </c>
      <c r="U126" s="39"/>
      <c r="V126" s="39"/>
      <c r="W126" s="39"/>
      <c r="X126" s="39"/>
      <c r="Y126" s="39"/>
      <c r="Z126" s="39"/>
      <c r="AA126" s="39"/>
      <c r="AB126" s="39"/>
      <c r="AC126" s="39"/>
      <c r="AD126" s="39"/>
      <c r="AE126" s="39"/>
      <c r="AR126" s="225" t="s">
        <v>248</v>
      </c>
      <c r="AT126" s="225" t="s">
        <v>243</v>
      </c>
      <c r="AU126" s="225" t="s">
        <v>81</v>
      </c>
      <c r="AY126" s="18" t="s">
        <v>240</v>
      </c>
      <c r="BE126" s="226">
        <f>IF(N126="základní",J126,0)</f>
        <v>0</v>
      </c>
      <c r="BF126" s="226">
        <f>IF(N126="snížená",J126,0)</f>
        <v>0</v>
      </c>
      <c r="BG126" s="226">
        <f>IF(N126="zákl. přenesená",J126,0)</f>
        <v>0</v>
      </c>
      <c r="BH126" s="226">
        <f>IF(N126="sníž. přenesená",J126,0)</f>
        <v>0</v>
      </c>
      <c r="BI126" s="226">
        <f>IF(N126="nulová",J126,0)</f>
        <v>0</v>
      </c>
      <c r="BJ126" s="18" t="s">
        <v>79</v>
      </c>
      <c r="BK126" s="226">
        <f>ROUND(I126*H126,2)</f>
        <v>0</v>
      </c>
      <c r="BL126" s="18" t="s">
        <v>248</v>
      </c>
      <c r="BM126" s="225" t="s">
        <v>1250</v>
      </c>
    </row>
    <row r="127" s="2" customFormat="1">
      <c r="A127" s="39"/>
      <c r="B127" s="40"/>
      <c r="C127" s="238" t="s">
        <v>328</v>
      </c>
      <c r="D127" s="238" t="s">
        <v>797</v>
      </c>
      <c r="E127" s="239" t="s">
        <v>893</v>
      </c>
      <c r="F127" s="240" t="s">
        <v>894</v>
      </c>
      <c r="G127" s="241" t="s">
        <v>806</v>
      </c>
      <c r="H127" s="242">
        <v>1</v>
      </c>
      <c r="I127" s="243"/>
      <c r="J127" s="244">
        <f>ROUND(I127*H127,2)</f>
        <v>0</v>
      </c>
      <c r="K127" s="240" t="s">
        <v>247</v>
      </c>
      <c r="L127" s="245"/>
      <c r="M127" s="246" t="s">
        <v>19</v>
      </c>
      <c r="N127" s="247" t="s">
        <v>43</v>
      </c>
      <c r="O127" s="85"/>
      <c r="P127" s="223">
        <f>O127*H127</f>
        <v>0</v>
      </c>
      <c r="Q127" s="223">
        <v>0.58499999999999996</v>
      </c>
      <c r="R127" s="223">
        <f>Q127*H127</f>
        <v>0.58499999999999996</v>
      </c>
      <c r="S127" s="223">
        <v>0</v>
      </c>
      <c r="T127" s="224">
        <f>S127*H127</f>
        <v>0</v>
      </c>
      <c r="U127" s="39"/>
      <c r="V127" s="39"/>
      <c r="W127" s="39"/>
      <c r="X127" s="39"/>
      <c r="Y127" s="39"/>
      <c r="Z127" s="39"/>
      <c r="AA127" s="39"/>
      <c r="AB127" s="39"/>
      <c r="AC127" s="39"/>
      <c r="AD127" s="39"/>
      <c r="AE127" s="39"/>
      <c r="AR127" s="225" t="s">
        <v>257</v>
      </c>
      <c r="AT127" s="225" t="s">
        <v>797</v>
      </c>
      <c r="AU127" s="225" t="s">
        <v>81</v>
      </c>
      <c r="AY127" s="18" t="s">
        <v>240</v>
      </c>
      <c r="BE127" s="226">
        <f>IF(N127="základní",J127,0)</f>
        <v>0</v>
      </c>
      <c r="BF127" s="226">
        <f>IF(N127="snížená",J127,0)</f>
        <v>0</v>
      </c>
      <c r="BG127" s="226">
        <f>IF(N127="zákl. přenesená",J127,0)</f>
        <v>0</v>
      </c>
      <c r="BH127" s="226">
        <f>IF(N127="sníž. přenesená",J127,0)</f>
        <v>0</v>
      </c>
      <c r="BI127" s="226">
        <f>IF(N127="nulová",J127,0)</f>
        <v>0</v>
      </c>
      <c r="BJ127" s="18" t="s">
        <v>79</v>
      </c>
      <c r="BK127" s="226">
        <f>ROUND(I127*H127,2)</f>
        <v>0</v>
      </c>
      <c r="BL127" s="18" t="s">
        <v>248</v>
      </c>
      <c r="BM127" s="225" t="s">
        <v>1251</v>
      </c>
    </row>
    <row r="128" s="2" customFormat="1" ht="21.75" customHeight="1">
      <c r="A128" s="39"/>
      <c r="B128" s="40"/>
      <c r="C128" s="238" t="s">
        <v>294</v>
      </c>
      <c r="D128" s="238" t="s">
        <v>797</v>
      </c>
      <c r="E128" s="239" t="s">
        <v>1206</v>
      </c>
      <c r="F128" s="240" t="s">
        <v>1207</v>
      </c>
      <c r="G128" s="241" t="s">
        <v>806</v>
      </c>
      <c r="H128" s="242">
        <v>1</v>
      </c>
      <c r="I128" s="243"/>
      <c r="J128" s="244">
        <f>ROUND(I128*H128,2)</f>
        <v>0</v>
      </c>
      <c r="K128" s="240" t="s">
        <v>749</v>
      </c>
      <c r="L128" s="245"/>
      <c r="M128" s="246" t="s">
        <v>19</v>
      </c>
      <c r="N128" s="247" t="s">
        <v>43</v>
      </c>
      <c r="O128" s="85"/>
      <c r="P128" s="223">
        <f>O128*H128</f>
        <v>0</v>
      </c>
      <c r="Q128" s="223">
        <v>0.059999999999999998</v>
      </c>
      <c r="R128" s="223">
        <f>Q128*H128</f>
        <v>0.059999999999999998</v>
      </c>
      <c r="S128" s="223">
        <v>0</v>
      </c>
      <c r="T128" s="224">
        <f>S128*H128</f>
        <v>0</v>
      </c>
      <c r="U128" s="39"/>
      <c r="V128" s="39"/>
      <c r="W128" s="39"/>
      <c r="X128" s="39"/>
      <c r="Y128" s="39"/>
      <c r="Z128" s="39"/>
      <c r="AA128" s="39"/>
      <c r="AB128" s="39"/>
      <c r="AC128" s="39"/>
      <c r="AD128" s="39"/>
      <c r="AE128" s="39"/>
      <c r="AR128" s="225" t="s">
        <v>257</v>
      </c>
      <c r="AT128" s="225" t="s">
        <v>797</v>
      </c>
      <c r="AU128" s="225" t="s">
        <v>81</v>
      </c>
      <c r="AY128" s="18" t="s">
        <v>240</v>
      </c>
      <c r="BE128" s="226">
        <f>IF(N128="základní",J128,0)</f>
        <v>0</v>
      </c>
      <c r="BF128" s="226">
        <f>IF(N128="snížená",J128,0)</f>
        <v>0</v>
      </c>
      <c r="BG128" s="226">
        <f>IF(N128="zákl. přenesená",J128,0)</f>
        <v>0</v>
      </c>
      <c r="BH128" s="226">
        <f>IF(N128="sníž. přenesená",J128,0)</f>
        <v>0</v>
      </c>
      <c r="BI128" s="226">
        <f>IF(N128="nulová",J128,0)</f>
        <v>0</v>
      </c>
      <c r="BJ128" s="18" t="s">
        <v>79</v>
      </c>
      <c r="BK128" s="226">
        <f>ROUND(I128*H128,2)</f>
        <v>0</v>
      </c>
      <c r="BL128" s="18" t="s">
        <v>248</v>
      </c>
      <c r="BM128" s="225" t="s">
        <v>1252</v>
      </c>
    </row>
    <row r="129" s="2" customFormat="1">
      <c r="A129" s="39"/>
      <c r="B129" s="40"/>
      <c r="C129" s="238" t="s">
        <v>334</v>
      </c>
      <c r="D129" s="238" t="s">
        <v>797</v>
      </c>
      <c r="E129" s="239" t="s">
        <v>1253</v>
      </c>
      <c r="F129" s="240" t="s">
        <v>1254</v>
      </c>
      <c r="G129" s="241" t="s">
        <v>806</v>
      </c>
      <c r="H129" s="242">
        <v>1</v>
      </c>
      <c r="I129" s="243"/>
      <c r="J129" s="244">
        <f>ROUND(I129*H129,2)</f>
        <v>0</v>
      </c>
      <c r="K129" s="240" t="s">
        <v>749</v>
      </c>
      <c r="L129" s="245"/>
      <c r="M129" s="246" t="s">
        <v>19</v>
      </c>
      <c r="N129" s="247" t="s">
        <v>43</v>
      </c>
      <c r="O129" s="85"/>
      <c r="P129" s="223">
        <f>O129*H129</f>
        <v>0</v>
      </c>
      <c r="Q129" s="223">
        <v>0.0030999999999999999</v>
      </c>
      <c r="R129" s="223">
        <f>Q129*H129</f>
        <v>0.0030999999999999999</v>
      </c>
      <c r="S129" s="223">
        <v>0</v>
      </c>
      <c r="T129" s="224">
        <f>S129*H129</f>
        <v>0</v>
      </c>
      <c r="U129" s="39"/>
      <c r="V129" s="39"/>
      <c r="W129" s="39"/>
      <c r="X129" s="39"/>
      <c r="Y129" s="39"/>
      <c r="Z129" s="39"/>
      <c r="AA129" s="39"/>
      <c r="AB129" s="39"/>
      <c r="AC129" s="39"/>
      <c r="AD129" s="39"/>
      <c r="AE129" s="39"/>
      <c r="AR129" s="225" t="s">
        <v>257</v>
      </c>
      <c r="AT129" s="225" t="s">
        <v>797</v>
      </c>
      <c r="AU129" s="225" t="s">
        <v>81</v>
      </c>
      <c r="AY129" s="18" t="s">
        <v>240</v>
      </c>
      <c r="BE129" s="226">
        <f>IF(N129="základní",J129,0)</f>
        <v>0</v>
      </c>
      <c r="BF129" s="226">
        <f>IF(N129="snížená",J129,0)</f>
        <v>0</v>
      </c>
      <c r="BG129" s="226">
        <f>IF(N129="zákl. přenesená",J129,0)</f>
        <v>0</v>
      </c>
      <c r="BH129" s="226">
        <f>IF(N129="sníž. přenesená",J129,0)</f>
        <v>0</v>
      </c>
      <c r="BI129" s="226">
        <f>IF(N129="nulová",J129,0)</f>
        <v>0</v>
      </c>
      <c r="BJ129" s="18" t="s">
        <v>79</v>
      </c>
      <c r="BK129" s="226">
        <f>ROUND(I129*H129,2)</f>
        <v>0</v>
      </c>
      <c r="BL129" s="18" t="s">
        <v>248</v>
      </c>
      <c r="BM129" s="225" t="s">
        <v>1255</v>
      </c>
    </row>
    <row r="130" s="2" customFormat="1">
      <c r="A130" s="39"/>
      <c r="B130" s="40"/>
      <c r="C130" s="238" t="s">
        <v>298</v>
      </c>
      <c r="D130" s="238" t="s">
        <v>797</v>
      </c>
      <c r="E130" s="239" t="s">
        <v>908</v>
      </c>
      <c r="F130" s="240" t="s">
        <v>909</v>
      </c>
      <c r="G130" s="241" t="s">
        <v>806</v>
      </c>
      <c r="H130" s="242">
        <v>1</v>
      </c>
      <c r="I130" s="243"/>
      <c r="J130" s="244">
        <f>ROUND(I130*H130,2)</f>
        <v>0</v>
      </c>
      <c r="K130" s="240" t="s">
        <v>749</v>
      </c>
      <c r="L130" s="245"/>
      <c r="M130" s="246" t="s">
        <v>19</v>
      </c>
      <c r="N130" s="247" t="s">
        <v>43</v>
      </c>
      <c r="O130" s="85"/>
      <c r="P130" s="223">
        <f>O130*H130</f>
        <v>0</v>
      </c>
      <c r="Q130" s="223">
        <v>0.024500000000000001</v>
      </c>
      <c r="R130" s="223">
        <f>Q130*H130</f>
        <v>0.024500000000000001</v>
      </c>
      <c r="S130" s="223">
        <v>0</v>
      </c>
      <c r="T130" s="224">
        <f>S130*H130</f>
        <v>0</v>
      </c>
      <c r="U130" s="39"/>
      <c r="V130" s="39"/>
      <c r="W130" s="39"/>
      <c r="X130" s="39"/>
      <c r="Y130" s="39"/>
      <c r="Z130" s="39"/>
      <c r="AA130" s="39"/>
      <c r="AB130" s="39"/>
      <c r="AC130" s="39"/>
      <c r="AD130" s="39"/>
      <c r="AE130" s="39"/>
      <c r="AR130" s="225" t="s">
        <v>257</v>
      </c>
      <c r="AT130" s="225" t="s">
        <v>797</v>
      </c>
      <c r="AU130" s="225" t="s">
        <v>81</v>
      </c>
      <c r="AY130" s="18" t="s">
        <v>240</v>
      </c>
      <c r="BE130" s="226">
        <f>IF(N130="základní",J130,0)</f>
        <v>0</v>
      </c>
      <c r="BF130" s="226">
        <f>IF(N130="snížená",J130,0)</f>
        <v>0</v>
      </c>
      <c r="BG130" s="226">
        <f>IF(N130="zákl. přenesená",J130,0)</f>
        <v>0</v>
      </c>
      <c r="BH130" s="226">
        <f>IF(N130="sníž. přenesená",J130,0)</f>
        <v>0</v>
      </c>
      <c r="BI130" s="226">
        <f>IF(N130="nulová",J130,0)</f>
        <v>0</v>
      </c>
      <c r="BJ130" s="18" t="s">
        <v>79</v>
      </c>
      <c r="BK130" s="226">
        <f>ROUND(I130*H130,2)</f>
        <v>0</v>
      </c>
      <c r="BL130" s="18" t="s">
        <v>248</v>
      </c>
      <c r="BM130" s="225" t="s">
        <v>1256</v>
      </c>
    </row>
    <row r="131" s="12" customFormat="1" ht="22.8" customHeight="1">
      <c r="A131" s="12"/>
      <c r="B131" s="198"/>
      <c r="C131" s="199"/>
      <c r="D131" s="200" t="s">
        <v>71</v>
      </c>
      <c r="E131" s="212" t="s">
        <v>272</v>
      </c>
      <c r="F131" s="212" t="s">
        <v>950</v>
      </c>
      <c r="G131" s="199"/>
      <c r="H131" s="199"/>
      <c r="I131" s="202"/>
      <c r="J131" s="213">
        <f>BK131</f>
        <v>0</v>
      </c>
      <c r="K131" s="199"/>
      <c r="L131" s="204"/>
      <c r="M131" s="205"/>
      <c r="N131" s="206"/>
      <c r="O131" s="206"/>
      <c r="P131" s="207">
        <f>P132</f>
        <v>0</v>
      </c>
      <c r="Q131" s="206"/>
      <c r="R131" s="207">
        <f>R132</f>
        <v>0.00058200000000000005</v>
      </c>
      <c r="S131" s="206"/>
      <c r="T131" s="208">
        <f>T132</f>
        <v>0.0315</v>
      </c>
      <c r="U131" s="12"/>
      <c r="V131" s="12"/>
      <c r="W131" s="12"/>
      <c r="X131" s="12"/>
      <c r="Y131" s="12"/>
      <c r="Z131" s="12"/>
      <c r="AA131" s="12"/>
      <c r="AB131" s="12"/>
      <c r="AC131" s="12"/>
      <c r="AD131" s="12"/>
      <c r="AE131" s="12"/>
      <c r="AR131" s="209" t="s">
        <v>79</v>
      </c>
      <c r="AT131" s="210" t="s">
        <v>71</v>
      </c>
      <c r="AU131" s="210" t="s">
        <v>79</v>
      </c>
      <c r="AY131" s="209" t="s">
        <v>240</v>
      </c>
      <c r="BK131" s="211">
        <f>BK132</f>
        <v>0</v>
      </c>
    </row>
    <row r="132" s="2" customFormat="1" ht="44.25" customHeight="1">
      <c r="A132" s="39"/>
      <c r="B132" s="40"/>
      <c r="C132" s="214" t="s">
        <v>341</v>
      </c>
      <c r="D132" s="214" t="s">
        <v>243</v>
      </c>
      <c r="E132" s="215" t="s">
        <v>951</v>
      </c>
      <c r="F132" s="216" t="s">
        <v>952</v>
      </c>
      <c r="G132" s="217" t="s">
        <v>261</v>
      </c>
      <c r="H132" s="218">
        <v>0.14999999999999999</v>
      </c>
      <c r="I132" s="219"/>
      <c r="J132" s="220">
        <f>ROUND(I132*H132,2)</f>
        <v>0</v>
      </c>
      <c r="K132" s="216" t="s">
        <v>749</v>
      </c>
      <c r="L132" s="45"/>
      <c r="M132" s="221" t="s">
        <v>19</v>
      </c>
      <c r="N132" s="222" t="s">
        <v>43</v>
      </c>
      <c r="O132" s="85"/>
      <c r="P132" s="223">
        <f>O132*H132</f>
        <v>0</v>
      </c>
      <c r="Q132" s="223">
        <v>0.0038800000000000002</v>
      </c>
      <c r="R132" s="223">
        <f>Q132*H132</f>
        <v>0.00058200000000000005</v>
      </c>
      <c r="S132" s="223">
        <v>0.20999999999999999</v>
      </c>
      <c r="T132" s="224">
        <f>S132*H132</f>
        <v>0.0315</v>
      </c>
      <c r="U132" s="39"/>
      <c r="V132" s="39"/>
      <c r="W132" s="39"/>
      <c r="X132" s="39"/>
      <c r="Y132" s="39"/>
      <c r="Z132" s="39"/>
      <c r="AA132" s="39"/>
      <c r="AB132" s="39"/>
      <c r="AC132" s="39"/>
      <c r="AD132" s="39"/>
      <c r="AE132" s="39"/>
      <c r="AR132" s="225" t="s">
        <v>248</v>
      </c>
      <c r="AT132" s="225" t="s">
        <v>243</v>
      </c>
      <c r="AU132" s="225" t="s">
        <v>81</v>
      </c>
      <c r="AY132" s="18" t="s">
        <v>240</v>
      </c>
      <c r="BE132" s="226">
        <f>IF(N132="základní",J132,0)</f>
        <v>0</v>
      </c>
      <c r="BF132" s="226">
        <f>IF(N132="snížená",J132,0)</f>
        <v>0</v>
      </c>
      <c r="BG132" s="226">
        <f>IF(N132="zákl. přenesená",J132,0)</f>
        <v>0</v>
      </c>
      <c r="BH132" s="226">
        <f>IF(N132="sníž. přenesená",J132,0)</f>
        <v>0</v>
      </c>
      <c r="BI132" s="226">
        <f>IF(N132="nulová",J132,0)</f>
        <v>0</v>
      </c>
      <c r="BJ132" s="18" t="s">
        <v>79</v>
      </c>
      <c r="BK132" s="226">
        <f>ROUND(I132*H132,2)</f>
        <v>0</v>
      </c>
      <c r="BL132" s="18" t="s">
        <v>248</v>
      </c>
      <c r="BM132" s="225" t="s">
        <v>1257</v>
      </c>
    </row>
    <row r="133" s="12" customFormat="1" ht="22.8" customHeight="1">
      <c r="A133" s="12"/>
      <c r="B133" s="198"/>
      <c r="C133" s="199"/>
      <c r="D133" s="200" t="s">
        <v>71</v>
      </c>
      <c r="E133" s="212" t="s">
        <v>954</v>
      </c>
      <c r="F133" s="212" t="s">
        <v>955</v>
      </c>
      <c r="G133" s="199"/>
      <c r="H133" s="199"/>
      <c r="I133" s="202"/>
      <c r="J133" s="213">
        <f>BK133</f>
        <v>0</v>
      </c>
      <c r="K133" s="199"/>
      <c r="L133" s="204"/>
      <c r="M133" s="205"/>
      <c r="N133" s="206"/>
      <c r="O133" s="206"/>
      <c r="P133" s="207">
        <f>SUM(P134:P138)</f>
        <v>0</v>
      </c>
      <c r="Q133" s="206"/>
      <c r="R133" s="207">
        <f>SUM(R134:R138)</f>
        <v>0</v>
      </c>
      <c r="S133" s="206"/>
      <c r="T133" s="208">
        <f>SUM(T134:T138)</f>
        <v>0</v>
      </c>
      <c r="U133" s="12"/>
      <c r="V133" s="12"/>
      <c r="W133" s="12"/>
      <c r="X133" s="12"/>
      <c r="Y133" s="12"/>
      <c r="Z133" s="12"/>
      <c r="AA133" s="12"/>
      <c r="AB133" s="12"/>
      <c r="AC133" s="12"/>
      <c r="AD133" s="12"/>
      <c r="AE133" s="12"/>
      <c r="AR133" s="209" t="s">
        <v>79</v>
      </c>
      <c r="AT133" s="210" t="s">
        <v>71</v>
      </c>
      <c r="AU133" s="210" t="s">
        <v>79</v>
      </c>
      <c r="AY133" s="209" t="s">
        <v>240</v>
      </c>
      <c r="BK133" s="211">
        <f>SUM(BK134:BK138)</f>
        <v>0</v>
      </c>
    </row>
    <row r="134" s="2" customFormat="1">
      <c r="A134" s="39"/>
      <c r="B134" s="40"/>
      <c r="C134" s="214" t="s">
        <v>301</v>
      </c>
      <c r="D134" s="214" t="s">
        <v>243</v>
      </c>
      <c r="E134" s="215" t="s">
        <v>956</v>
      </c>
      <c r="F134" s="216" t="s">
        <v>957</v>
      </c>
      <c r="G134" s="217" t="s">
        <v>786</v>
      </c>
      <c r="H134" s="218">
        <v>0.032000000000000001</v>
      </c>
      <c r="I134" s="219"/>
      <c r="J134" s="220">
        <f>ROUND(I134*H134,2)</f>
        <v>0</v>
      </c>
      <c r="K134" s="216" t="s">
        <v>749</v>
      </c>
      <c r="L134" s="45"/>
      <c r="M134" s="221" t="s">
        <v>19</v>
      </c>
      <c r="N134" s="222" t="s">
        <v>43</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248</v>
      </c>
      <c r="AT134" s="225" t="s">
        <v>243</v>
      </c>
      <c r="AU134" s="225" t="s">
        <v>81</v>
      </c>
      <c r="AY134" s="18" t="s">
        <v>240</v>
      </c>
      <c r="BE134" s="226">
        <f>IF(N134="základní",J134,0)</f>
        <v>0</v>
      </c>
      <c r="BF134" s="226">
        <f>IF(N134="snížená",J134,0)</f>
        <v>0</v>
      </c>
      <c r="BG134" s="226">
        <f>IF(N134="zákl. přenesená",J134,0)</f>
        <v>0</v>
      </c>
      <c r="BH134" s="226">
        <f>IF(N134="sníž. přenesená",J134,0)</f>
        <v>0</v>
      </c>
      <c r="BI134" s="226">
        <f>IF(N134="nulová",J134,0)</f>
        <v>0</v>
      </c>
      <c r="BJ134" s="18" t="s">
        <v>79</v>
      </c>
      <c r="BK134" s="226">
        <f>ROUND(I134*H134,2)</f>
        <v>0</v>
      </c>
      <c r="BL134" s="18" t="s">
        <v>248</v>
      </c>
      <c r="BM134" s="225" t="s">
        <v>1258</v>
      </c>
    </row>
    <row r="135" s="2" customFormat="1" ht="33" customHeight="1">
      <c r="A135" s="39"/>
      <c r="B135" s="40"/>
      <c r="C135" s="214" t="s">
        <v>348</v>
      </c>
      <c r="D135" s="214" t="s">
        <v>243</v>
      </c>
      <c r="E135" s="215" t="s">
        <v>959</v>
      </c>
      <c r="F135" s="216" t="s">
        <v>960</v>
      </c>
      <c r="G135" s="217" t="s">
        <v>786</v>
      </c>
      <c r="H135" s="218">
        <v>0.032000000000000001</v>
      </c>
      <c r="I135" s="219"/>
      <c r="J135" s="220">
        <f>ROUND(I135*H135,2)</f>
        <v>0</v>
      </c>
      <c r="K135" s="216" t="s">
        <v>749</v>
      </c>
      <c r="L135" s="45"/>
      <c r="M135" s="221" t="s">
        <v>19</v>
      </c>
      <c r="N135" s="222" t="s">
        <v>43</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271</v>
      </c>
      <c r="AT135" s="225" t="s">
        <v>243</v>
      </c>
      <c r="AU135" s="225" t="s">
        <v>81</v>
      </c>
      <c r="AY135" s="18" t="s">
        <v>240</v>
      </c>
      <c r="BE135" s="226">
        <f>IF(N135="základní",J135,0)</f>
        <v>0</v>
      </c>
      <c r="BF135" s="226">
        <f>IF(N135="snížená",J135,0)</f>
        <v>0</v>
      </c>
      <c r="BG135" s="226">
        <f>IF(N135="zákl. přenesená",J135,0)</f>
        <v>0</v>
      </c>
      <c r="BH135" s="226">
        <f>IF(N135="sníž. přenesená",J135,0)</f>
        <v>0</v>
      </c>
      <c r="BI135" s="226">
        <f>IF(N135="nulová",J135,0)</f>
        <v>0</v>
      </c>
      <c r="BJ135" s="18" t="s">
        <v>79</v>
      </c>
      <c r="BK135" s="226">
        <f>ROUND(I135*H135,2)</f>
        <v>0</v>
      </c>
      <c r="BL135" s="18" t="s">
        <v>271</v>
      </c>
      <c r="BM135" s="225" t="s">
        <v>1259</v>
      </c>
    </row>
    <row r="136" s="2" customFormat="1" ht="44.25" customHeight="1">
      <c r="A136" s="39"/>
      <c r="B136" s="40"/>
      <c r="C136" s="214" t="s">
        <v>306</v>
      </c>
      <c r="D136" s="214" t="s">
        <v>243</v>
      </c>
      <c r="E136" s="215" t="s">
        <v>962</v>
      </c>
      <c r="F136" s="216" t="s">
        <v>963</v>
      </c>
      <c r="G136" s="217" t="s">
        <v>786</v>
      </c>
      <c r="H136" s="218">
        <v>0.64000000000000001</v>
      </c>
      <c r="I136" s="219"/>
      <c r="J136" s="220">
        <f>ROUND(I136*H136,2)</f>
        <v>0</v>
      </c>
      <c r="K136" s="216" t="s">
        <v>749</v>
      </c>
      <c r="L136" s="45"/>
      <c r="M136" s="221" t="s">
        <v>19</v>
      </c>
      <c r="N136" s="222" t="s">
        <v>43</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248</v>
      </c>
      <c r="AT136" s="225" t="s">
        <v>243</v>
      </c>
      <c r="AU136" s="225" t="s">
        <v>81</v>
      </c>
      <c r="AY136" s="18" t="s">
        <v>240</v>
      </c>
      <c r="BE136" s="226">
        <f>IF(N136="základní",J136,0)</f>
        <v>0</v>
      </c>
      <c r="BF136" s="226">
        <f>IF(N136="snížená",J136,0)</f>
        <v>0</v>
      </c>
      <c r="BG136" s="226">
        <f>IF(N136="zákl. přenesená",J136,0)</f>
        <v>0</v>
      </c>
      <c r="BH136" s="226">
        <f>IF(N136="sníž. přenesená",J136,0)</f>
        <v>0</v>
      </c>
      <c r="BI136" s="226">
        <f>IF(N136="nulová",J136,0)</f>
        <v>0</v>
      </c>
      <c r="BJ136" s="18" t="s">
        <v>79</v>
      </c>
      <c r="BK136" s="226">
        <f>ROUND(I136*H136,2)</f>
        <v>0</v>
      </c>
      <c r="BL136" s="18" t="s">
        <v>248</v>
      </c>
      <c r="BM136" s="225" t="s">
        <v>1260</v>
      </c>
    </row>
    <row r="137" s="2" customFormat="1" ht="44.25" customHeight="1">
      <c r="A137" s="39"/>
      <c r="B137" s="40"/>
      <c r="C137" s="214" t="s">
        <v>355</v>
      </c>
      <c r="D137" s="214" t="s">
        <v>243</v>
      </c>
      <c r="E137" s="215" t="s">
        <v>965</v>
      </c>
      <c r="F137" s="216" t="s">
        <v>966</v>
      </c>
      <c r="G137" s="217" t="s">
        <v>786</v>
      </c>
      <c r="H137" s="218">
        <v>0.032000000000000001</v>
      </c>
      <c r="I137" s="219"/>
      <c r="J137" s="220">
        <f>ROUND(I137*H137,2)</f>
        <v>0</v>
      </c>
      <c r="K137" s="216" t="s">
        <v>749</v>
      </c>
      <c r="L137" s="45"/>
      <c r="M137" s="221" t="s">
        <v>19</v>
      </c>
      <c r="N137" s="222" t="s">
        <v>43</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248</v>
      </c>
      <c r="AT137" s="225" t="s">
        <v>243</v>
      </c>
      <c r="AU137" s="225" t="s">
        <v>81</v>
      </c>
      <c r="AY137" s="18" t="s">
        <v>240</v>
      </c>
      <c r="BE137" s="226">
        <f>IF(N137="základní",J137,0)</f>
        <v>0</v>
      </c>
      <c r="BF137" s="226">
        <f>IF(N137="snížená",J137,0)</f>
        <v>0</v>
      </c>
      <c r="BG137" s="226">
        <f>IF(N137="zákl. přenesená",J137,0)</f>
        <v>0</v>
      </c>
      <c r="BH137" s="226">
        <f>IF(N137="sníž. přenesená",J137,0)</f>
        <v>0</v>
      </c>
      <c r="BI137" s="226">
        <f>IF(N137="nulová",J137,0)</f>
        <v>0</v>
      </c>
      <c r="BJ137" s="18" t="s">
        <v>79</v>
      </c>
      <c r="BK137" s="226">
        <f>ROUND(I137*H137,2)</f>
        <v>0</v>
      </c>
      <c r="BL137" s="18" t="s">
        <v>248</v>
      </c>
      <c r="BM137" s="225" t="s">
        <v>1261</v>
      </c>
    </row>
    <row r="138" s="2" customFormat="1">
      <c r="A138" s="39"/>
      <c r="B138" s="40"/>
      <c r="C138" s="214" t="s">
        <v>308</v>
      </c>
      <c r="D138" s="214" t="s">
        <v>243</v>
      </c>
      <c r="E138" s="215" t="s">
        <v>968</v>
      </c>
      <c r="F138" s="216" t="s">
        <v>969</v>
      </c>
      <c r="G138" s="217" t="s">
        <v>786</v>
      </c>
      <c r="H138" s="218">
        <v>0.032000000000000001</v>
      </c>
      <c r="I138" s="219"/>
      <c r="J138" s="220">
        <f>ROUND(I138*H138,2)</f>
        <v>0</v>
      </c>
      <c r="K138" s="216" t="s">
        <v>749</v>
      </c>
      <c r="L138" s="45"/>
      <c r="M138" s="221" t="s">
        <v>19</v>
      </c>
      <c r="N138" s="222" t="s">
        <v>43</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248</v>
      </c>
      <c r="AT138" s="225" t="s">
        <v>243</v>
      </c>
      <c r="AU138" s="225" t="s">
        <v>81</v>
      </c>
      <c r="AY138" s="18" t="s">
        <v>240</v>
      </c>
      <c r="BE138" s="226">
        <f>IF(N138="základní",J138,0)</f>
        <v>0</v>
      </c>
      <c r="BF138" s="226">
        <f>IF(N138="snížená",J138,0)</f>
        <v>0</v>
      </c>
      <c r="BG138" s="226">
        <f>IF(N138="zákl. přenesená",J138,0)</f>
        <v>0</v>
      </c>
      <c r="BH138" s="226">
        <f>IF(N138="sníž. přenesená",J138,0)</f>
        <v>0</v>
      </c>
      <c r="BI138" s="226">
        <f>IF(N138="nulová",J138,0)</f>
        <v>0</v>
      </c>
      <c r="BJ138" s="18" t="s">
        <v>79</v>
      </c>
      <c r="BK138" s="226">
        <f>ROUND(I138*H138,2)</f>
        <v>0</v>
      </c>
      <c r="BL138" s="18" t="s">
        <v>248</v>
      </c>
      <c r="BM138" s="225" t="s">
        <v>1262</v>
      </c>
    </row>
    <row r="139" s="12" customFormat="1" ht="22.8" customHeight="1">
      <c r="A139" s="12"/>
      <c r="B139" s="198"/>
      <c r="C139" s="199"/>
      <c r="D139" s="200" t="s">
        <v>71</v>
      </c>
      <c r="E139" s="212" t="s">
        <v>971</v>
      </c>
      <c r="F139" s="212" t="s">
        <v>972</v>
      </c>
      <c r="G139" s="199"/>
      <c r="H139" s="199"/>
      <c r="I139" s="202"/>
      <c r="J139" s="213">
        <f>BK139</f>
        <v>0</v>
      </c>
      <c r="K139" s="199"/>
      <c r="L139" s="204"/>
      <c r="M139" s="205"/>
      <c r="N139" s="206"/>
      <c r="O139" s="206"/>
      <c r="P139" s="207">
        <f>P140</f>
        <v>0</v>
      </c>
      <c r="Q139" s="206"/>
      <c r="R139" s="207">
        <f>R140</f>
        <v>0</v>
      </c>
      <c r="S139" s="206"/>
      <c r="T139" s="208">
        <f>T140</f>
        <v>0</v>
      </c>
      <c r="U139" s="12"/>
      <c r="V139" s="12"/>
      <c r="W139" s="12"/>
      <c r="X139" s="12"/>
      <c r="Y139" s="12"/>
      <c r="Z139" s="12"/>
      <c r="AA139" s="12"/>
      <c r="AB139" s="12"/>
      <c r="AC139" s="12"/>
      <c r="AD139" s="12"/>
      <c r="AE139" s="12"/>
      <c r="AR139" s="209" t="s">
        <v>79</v>
      </c>
      <c r="AT139" s="210" t="s">
        <v>71</v>
      </c>
      <c r="AU139" s="210" t="s">
        <v>79</v>
      </c>
      <c r="AY139" s="209" t="s">
        <v>240</v>
      </c>
      <c r="BK139" s="211">
        <f>BK140</f>
        <v>0</v>
      </c>
    </row>
    <row r="140" s="2" customFormat="1">
      <c r="A140" s="39"/>
      <c r="B140" s="40"/>
      <c r="C140" s="214" t="s">
        <v>364</v>
      </c>
      <c r="D140" s="214" t="s">
        <v>243</v>
      </c>
      <c r="E140" s="215" t="s">
        <v>973</v>
      </c>
      <c r="F140" s="216" t="s">
        <v>974</v>
      </c>
      <c r="G140" s="217" t="s">
        <v>786</v>
      </c>
      <c r="H140" s="218">
        <v>57.643000000000001</v>
      </c>
      <c r="I140" s="219"/>
      <c r="J140" s="220">
        <f>ROUND(I140*H140,2)</f>
        <v>0</v>
      </c>
      <c r="K140" s="216" t="s">
        <v>749</v>
      </c>
      <c r="L140" s="45"/>
      <c r="M140" s="234" t="s">
        <v>19</v>
      </c>
      <c r="N140" s="235" t="s">
        <v>43</v>
      </c>
      <c r="O140" s="232"/>
      <c r="P140" s="236">
        <f>O140*H140</f>
        <v>0</v>
      </c>
      <c r="Q140" s="236">
        <v>0</v>
      </c>
      <c r="R140" s="236">
        <f>Q140*H140</f>
        <v>0</v>
      </c>
      <c r="S140" s="236">
        <v>0</v>
      </c>
      <c r="T140" s="237">
        <f>S140*H140</f>
        <v>0</v>
      </c>
      <c r="U140" s="39"/>
      <c r="V140" s="39"/>
      <c r="W140" s="39"/>
      <c r="X140" s="39"/>
      <c r="Y140" s="39"/>
      <c r="Z140" s="39"/>
      <c r="AA140" s="39"/>
      <c r="AB140" s="39"/>
      <c r="AC140" s="39"/>
      <c r="AD140" s="39"/>
      <c r="AE140" s="39"/>
      <c r="AR140" s="225" t="s">
        <v>248</v>
      </c>
      <c r="AT140" s="225" t="s">
        <v>243</v>
      </c>
      <c r="AU140" s="225" t="s">
        <v>81</v>
      </c>
      <c r="AY140" s="18" t="s">
        <v>240</v>
      </c>
      <c r="BE140" s="226">
        <f>IF(N140="základní",J140,0)</f>
        <v>0</v>
      </c>
      <c r="BF140" s="226">
        <f>IF(N140="snížená",J140,0)</f>
        <v>0</v>
      </c>
      <c r="BG140" s="226">
        <f>IF(N140="zákl. přenesená",J140,0)</f>
        <v>0</v>
      </c>
      <c r="BH140" s="226">
        <f>IF(N140="sníž. přenesená",J140,0)</f>
        <v>0</v>
      </c>
      <c r="BI140" s="226">
        <f>IF(N140="nulová",J140,0)</f>
        <v>0</v>
      </c>
      <c r="BJ140" s="18" t="s">
        <v>79</v>
      </c>
      <c r="BK140" s="226">
        <f>ROUND(I140*H140,2)</f>
        <v>0</v>
      </c>
      <c r="BL140" s="18" t="s">
        <v>248</v>
      </c>
      <c r="BM140" s="225" t="s">
        <v>1263</v>
      </c>
    </row>
    <row r="141" s="2" customFormat="1" ht="6.96" customHeight="1">
      <c r="A141" s="39"/>
      <c r="B141" s="60"/>
      <c r="C141" s="61"/>
      <c r="D141" s="61"/>
      <c r="E141" s="61"/>
      <c r="F141" s="61"/>
      <c r="G141" s="61"/>
      <c r="H141" s="61"/>
      <c r="I141" s="61"/>
      <c r="J141" s="61"/>
      <c r="K141" s="61"/>
      <c r="L141" s="45"/>
      <c r="M141" s="39"/>
      <c r="O141" s="39"/>
      <c r="P141" s="39"/>
      <c r="Q141" s="39"/>
      <c r="R141" s="39"/>
      <c r="S141" s="39"/>
      <c r="T141" s="39"/>
      <c r="U141" s="39"/>
      <c r="V141" s="39"/>
      <c r="W141" s="39"/>
      <c r="X141" s="39"/>
      <c r="Y141" s="39"/>
      <c r="Z141" s="39"/>
      <c r="AA141" s="39"/>
      <c r="AB141" s="39"/>
      <c r="AC141" s="39"/>
      <c r="AD141" s="39"/>
      <c r="AE141" s="39"/>
    </row>
  </sheetData>
  <sheetProtection sheet="1" autoFilter="0" formatColumns="0" formatRows="0" objects="1" scenarios="1" spinCount="100000" saltValue="9nTHC2T18vIW7m/D63xQ9wy7LdXfWviLwt4okX9XZYVlXHWCo+NC3NQ1XYXGiK7dV9aQ36U0ypoavZFTPl5XkA==" hashValue="Amu20zoxHO/2jAXickYV4PMJ6hdqBPiPfxCKUVFFj1TCSdPhPyg+eZI/s+dFWU6vgmgAwXm+KwAz+dQrqpDBdw==" algorithmName="SHA-512" password="CC35"/>
  <autoFilter ref="C92:K140"/>
  <mergeCells count="12">
    <mergeCell ref="E7:H7"/>
    <mergeCell ref="E9:H9"/>
    <mergeCell ref="E11:H11"/>
    <mergeCell ref="E20:H20"/>
    <mergeCell ref="E29:H29"/>
    <mergeCell ref="E50:H50"/>
    <mergeCell ref="E52:H52"/>
    <mergeCell ref="E54:H54"/>
    <mergeCell ref="E81:H81"/>
    <mergeCell ref="E83:H83"/>
    <mergeCell ref="E85:H8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DESKTOP-25MFG0R\Radek</dc:creator>
  <cp:lastModifiedBy>DESKTOP-25MFG0R\Radek</cp:lastModifiedBy>
  <dcterms:created xsi:type="dcterms:W3CDTF">2025-07-30T08:01:03Z</dcterms:created>
  <dcterms:modified xsi:type="dcterms:W3CDTF">2025-07-30T08:01:51Z</dcterms:modified>
</cp:coreProperties>
</file>